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sumen del cruce" sheetId="1" state="visible" r:id="rId1"/>
    <sheet name="Conciliación" sheetId="2" state="visible" r:id="rId2"/>
    <sheet name="Dar de baja en SAP" sheetId="3" state="visible" r:id="rId3"/>
    <sheet name="Dar de alta en SAP" sheetId="4" state="visible" r:id="rId4"/>
    <sheet name="Sin correspondencia SAP" sheetId="5" state="visible" r:id="rId5"/>
    <sheet name="1120 SJ" sheetId="6" state="visible" r:id="rId6"/>
    <sheet name="1060 NQN" sheetId="7" state="visible" r:id="rId7"/>
    <sheet name="1130 Salta" sheetId="8" state="visible" r:id="rId8"/>
    <sheet name="Control de cantidades" sheetId="9" state="visible" r:id="rId9"/>
    <sheet name="Posibles duplicidades" sheetId="10" state="visible" r:id="rId10"/>
    <sheet name="Fuera del Master" sheetId="11" state="visible" r:id="rId11"/>
    <sheet name="Metodología" sheetId="12" state="visible" r:id="rId12"/>
  </sheets>
  <externalReferences>
    <externalReference r:id="rId13"/>
  </externalReferences>
  <definedNames>
    <definedName name="_xlnm._FilterDatabase" localSheetId="1" hidden="1">'Conciliación'!$A$5:$AA$1683</definedName>
    <definedName name="_xlnm._FilterDatabase" localSheetId="2" hidden="1">'Dar de baja en SAP'!$A$5:$P$324</definedName>
    <definedName name="_xlnm._FilterDatabase" localSheetId="3" hidden="1">'Dar de alta en SAP'!$A$5:$P$110</definedName>
    <definedName name="_xlnm._FilterDatabase" localSheetId="4" hidden="1">'Sin correspondencia SAP'!$A$5:$P$201</definedName>
    <definedName name="_xlnm._FilterDatabase" localSheetId="5" hidden="1">'1120 SJ'!$A$1:$AO$731</definedName>
    <definedName name="_xlnm._FilterDatabase" localSheetId="6" hidden="1">'1060 NQN'!$A$1:$AO$2074</definedName>
    <definedName name="_xlnm._FilterDatabase" localSheetId="7" hidden="1">'1130 Salta'!$A$1:$AO$578</definedName>
    <definedName name="_xlnm._FilterDatabase" localSheetId="8" hidden="1">'Control de cantidades'!$A$5:$H$16</definedName>
    <definedName name="_xlnm._FilterDatabase" localSheetId="9" hidden="1">'Posibles duplicidades'!$A$5:$M$55</definedName>
    <definedName name="_xlnm._FilterDatabase" localSheetId="10" hidden="1">'Fuera del Master'!$A$5:$M$111</definedName>
  </definedNames>
  <calcPr calcId="191029" fullCalcOnLoad="1"/>
</workbook>
</file>

<file path=xl/styles.xml><?xml version="1.0" encoding="utf-8"?>
<styleSheet xmlns="http://schemas.openxmlformats.org/spreadsheetml/2006/main">
  <numFmts count="1">
    <numFmt numFmtId="164" formatCode="_-* #,##0.00_-;\-* #,##0.00_-;_-* &quot;-&quot;??_-;_-@_-"/>
  </numFmts>
  <fonts count="7">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4">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s>
  <cellStyleXfs count="2">
    <xf numFmtId="0" fontId="1" fillId="0" borderId="0"/>
    <xf numFmtId="9" fontId="1" fillId="0" borderId="0"/>
  </cellStyleXfs>
  <cellXfs count="45">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4" fontId="1" fillId="0" borderId="0" pivotButton="0" quotePrefix="0" xfId="0"/>
    <xf numFmtId="0" fontId="3" fillId="15" borderId="3" pivotButton="0" quotePrefix="0" xfId="0"/>
    <xf numFmtId="3" fontId="3" fillId="15" borderId="3" pivotButton="0" quotePrefix="0" xfId="0"/>
    <xf numFmtId="4"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4" fontId="5" fillId="0" borderId="0" pivotButton="0" quotePrefix="0" xfId="0"/>
    <xf numFmtId="164" fontId="0" fillId="0" borderId="0" applyAlignment="1" pivotButton="0" quotePrefix="0" xfId="0">
      <alignment vertical="top"/>
    </xf>
    <xf numFmtId="3" fontId="1" fillId="6" borderId="0" pivotButton="0" quotePrefix="0" xfId="0"/>
    <xf numFmtId="4" fontId="1" fillId="6" borderId="0" pivotButton="0" quotePrefix="0" xfId="0"/>
    <xf numFmtId="3" fontId="0" fillId="0" borderId="0" pivotButton="0" quotePrefix="0" xfId="0"/>
    <xf numFmtId="3" fontId="1" fillId="0" borderId="0" applyAlignment="1" pivotButton="0" quotePrefix="0" xfId="0">
      <alignment vertical="top"/>
    </xf>
    <xf numFmtId="3" fontId="1" fillId="13" borderId="0" pivotButton="0" quotePrefix="0" xfId="0"/>
    <xf numFmtId="0" fontId="1" fillId="15" borderId="0" pivotButton="0" quotePrefix="0" xfId="0"/>
    <xf numFmtId="0" fontId="0" fillId="0" borderId="3" pivotButton="0" quotePrefix="0" xfId="0"/>
    <xf numFmtId="0" fontId="1" fillId="0" borderId="0" applyAlignment="1" pivotButton="0" quotePrefix="0" xfId="0">
      <alignment vertical="top" wrapText="1"/>
    </xf>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Revisión</author>
  </authors>
  <commentList>
    <comment ref="D5" authorId="0" shapeId="0">
      <text>
        <t>Diferencia = Stock SAP − Inventario físico, contabilizando todo el inventario físico (también los ítems sin código SAP).
POSITIVA: SAP informa más de lo contado.
NEGATIVA: el recuento supera lo informado en SAP.</t>
      </text>
    </comment>
    <comment ref="E5" authorId="0" shapeId="0">
      <text>
        <t>Stock SAP de los materiales que el inventario físico efectivamente contó. El resto del stock de SAP no fue contado (o es de una clasificación que el inventario de Farmacia no releva) y por eso no genera ajuste.</t>
      </text>
    </comment>
    <comment ref="K5" authorId="0" shapeId="0">
      <text>
        <t>Diferencia económica = diferencia de cantidades × VU promedio ponderado (Valor libre util. / Libre utilización del material).
Se calcula sólo sobre las filas con recuento físico y diferencia real.</t>
      </text>
    </comment>
  </commentList>
</comments>
</file>

<file path=xl/comments/comment2.xml><?xml version="1.0" encoding="utf-8"?>
<comments xmlns="http://schemas.openxmlformats.org/spreadsheetml/2006/main">
  <authors>
    <author>Revisión</author>
  </authors>
  <commentList>
    <comment ref="Q5" authorId="0" shapeId="0">
      <text>
        <t>Diferencia económica = Diferencia de cantidades × VU promedio ponderado.
Sólo se calcula donde la acción es dar de baja o dar de alta, es decir donde hay recuento físico y la diferencia es una diferencia real.
Las filas sin recuento no generan diferencia económica: su stock no fue contado, no es un faltante.</t>
      </text>
    </comment>
  </commentList>
</comments>
</file>

<file path=xl/comments/comment3.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732"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4.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2075"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5.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579"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externalLinks/_rels/externalLink1.xml.rels><Relationships xmlns="http://schemas.openxmlformats.org/package/2006/relationships"><Relationship Type="http://schemas.openxmlformats.org/officeDocument/2006/relationships/externalLinkPath" Target="../../2025/Pedidos/Archivos%20inventario%20SJ/Reporte%20stock%20SJ%2029.10.25%20-VF.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Posibilidades de mejora"/>
      <sheetName val="Anotación"/>
      <sheetName val="Total"/>
      <sheetName val="Medicamentos"/>
      <sheetName val="RSM materiales a dar de baja"/>
      <sheetName val="Uniformes"/>
      <sheetName val="RSM Unif"/>
      <sheetName val="RSM Med"/>
      <sheetName val="Creacion Materiales"/>
      <sheetName val="Referencia"/>
      <sheetName val="Repuestos"/>
      <sheetName val="DISP"/>
    </sheetNames>
    <sheetDataSet>
      <sheetData sheetId="0"/>
      <sheetData sheetId="1"/>
      <sheetData sheetId="2">
        <row r="1">
          <cell r="D1" t="str">
            <v>Tipo material</v>
          </cell>
          <cell r="E1" t="str">
            <v>Centro</v>
          </cell>
          <cell r="F1" t="str">
            <v>Almacén</v>
          </cell>
          <cell r="G1" t="str">
            <v>Unidad medida base</v>
          </cell>
          <cell r="H1" t="str">
            <v>Libre utilización</v>
          </cell>
          <cell r="I1" t="str">
            <v>Trans./Trasl.</v>
          </cell>
          <cell r="J1" t="str">
            <v>Moneda</v>
          </cell>
          <cell r="K1" t="str">
            <v>Valor tránsito</v>
          </cell>
          <cell r="L1" t="str">
            <v>Valor libre util.</v>
          </cell>
          <cell r="M1" t="str">
            <v>Cuenta contable</v>
          </cell>
        </row>
        <row r="2">
          <cell r="D2" t="str">
            <v>ZMED</v>
          </cell>
          <cell r="E2" t="str">
            <v>1120</v>
          </cell>
          <cell r="F2" t="str">
            <v>2021</v>
          </cell>
          <cell r="G2" t="str">
            <v>C/U</v>
          </cell>
          <cell r="H2">
            <v>7795</v>
          </cell>
          <cell r="I2">
            <v>0</v>
          </cell>
          <cell r="J2" t="str">
            <v>ARS</v>
          </cell>
          <cell r="K2">
            <v>0</v>
          </cell>
          <cell r="L2">
            <v>524918.28</v>
          </cell>
          <cell r="M2" t="str">
            <v>1600003 BC - MEDICAMENTOS</v>
          </cell>
        </row>
        <row r="3">
          <cell r="D3" t="str">
            <v>ZDES</v>
          </cell>
          <cell r="E3" t="str">
            <v>1120</v>
          </cell>
          <cell r="F3" t="str">
            <v>2021</v>
          </cell>
          <cell r="G3" t="str">
            <v>C/U</v>
          </cell>
          <cell r="H3">
            <v>5010</v>
          </cell>
          <cell r="I3">
            <v>0</v>
          </cell>
          <cell r="J3" t="str">
            <v>ARS</v>
          </cell>
          <cell r="K3">
            <v>0</v>
          </cell>
          <cell r="L3">
            <v>131336.29999999999</v>
          </cell>
          <cell r="M3" t="str">
            <v>1600009 BC - DESCARTABLES</v>
          </cell>
        </row>
        <row r="4">
          <cell r="D4" t="str">
            <v>ZDES</v>
          </cell>
          <cell r="E4" t="str">
            <v>1120</v>
          </cell>
          <cell r="F4" t="str">
            <v>2021</v>
          </cell>
          <cell r="G4" t="str">
            <v>C/U</v>
          </cell>
          <cell r="H4">
            <v>5010</v>
          </cell>
          <cell r="I4">
            <v>0</v>
          </cell>
          <cell r="J4" t="str">
            <v>ARS</v>
          </cell>
          <cell r="K4">
            <v>0</v>
          </cell>
          <cell r="L4">
            <v>432532.9</v>
          </cell>
          <cell r="M4" t="str">
            <v>1600009 BC - DESCARTABLES</v>
          </cell>
        </row>
        <row r="5">
          <cell r="D5" t="str">
            <v>ZDES</v>
          </cell>
          <cell r="E5" t="str">
            <v>1120</v>
          </cell>
          <cell r="F5" t="str">
            <v>2021</v>
          </cell>
          <cell r="G5" t="str">
            <v>C/U</v>
          </cell>
          <cell r="H5">
            <v>5010</v>
          </cell>
          <cell r="I5">
            <v>0</v>
          </cell>
          <cell r="J5" t="str">
            <v>ARS</v>
          </cell>
          <cell r="K5">
            <v>0</v>
          </cell>
          <cell r="L5">
            <v>432532.9</v>
          </cell>
          <cell r="M5" t="str">
            <v>1600009 BC - DESCARTABLES</v>
          </cell>
        </row>
        <row r="6">
          <cell r="D6" t="str">
            <v>ZDES</v>
          </cell>
          <cell r="E6" t="str">
            <v>1120</v>
          </cell>
          <cell r="F6" t="str">
            <v>2021</v>
          </cell>
          <cell r="G6" t="str">
            <v>C/U</v>
          </cell>
          <cell r="H6">
            <v>5006</v>
          </cell>
          <cell r="I6">
            <v>0</v>
          </cell>
          <cell r="J6" t="str">
            <v>ARS</v>
          </cell>
          <cell r="K6">
            <v>0</v>
          </cell>
          <cell r="L6">
            <v>411519.74</v>
          </cell>
          <cell r="M6" t="str">
            <v>1600009 BC - DESCARTABLES</v>
          </cell>
        </row>
        <row r="7">
          <cell r="D7" t="str">
            <v>ZMED</v>
          </cell>
          <cell r="E7" t="str">
            <v>1120</v>
          </cell>
          <cell r="F7" t="str">
            <v>2021</v>
          </cell>
          <cell r="G7" t="str">
            <v>C/U</v>
          </cell>
          <cell r="H7">
            <v>3774</v>
          </cell>
          <cell r="I7">
            <v>0</v>
          </cell>
          <cell r="J7" t="str">
            <v>ARS</v>
          </cell>
          <cell r="K7">
            <v>0</v>
          </cell>
          <cell r="L7">
            <v>756431.54</v>
          </cell>
          <cell r="M7" t="str">
            <v>1600003 BC - MEDICAMENTOS</v>
          </cell>
        </row>
        <row r="8">
          <cell r="D8" t="str">
            <v>ZDES</v>
          </cell>
          <cell r="E8" t="str">
            <v>1120</v>
          </cell>
          <cell r="F8" t="str">
            <v>2021</v>
          </cell>
          <cell r="G8" t="str">
            <v>C/U</v>
          </cell>
          <cell r="H8">
            <v>1911</v>
          </cell>
          <cell r="I8">
            <v>0</v>
          </cell>
          <cell r="J8" t="str">
            <v>ARS</v>
          </cell>
          <cell r="K8">
            <v>0</v>
          </cell>
          <cell r="L8">
            <v>3380958.22</v>
          </cell>
          <cell r="M8" t="str">
            <v>1600009 BC - DESCARTABLES</v>
          </cell>
        </row>
        <row r="9">
          <cell r="D9" t="str">
            <v>ZDES</v>
          </cell>
          <cell r="E9" t="str">
            <v>1120</v>
          </cell>
          <cell r="F9" t="str">
            <v>2021</v>
          </cell>
          <cell r="G9" t="str">
            <v>C/U</v>
          </cell>
          <cell r="H9">
            <v>1808</v>
          </cell>
          <cell r="I9">
            <v>0</v>
          </cell>
          <cell r="J9" t="str">
            <v>ARS</v>
          </cell>
          <cell r="K9">
            <v>0</v>
          </cell>
          <cell r="L9">
            <v>44845.04</v>
          </cell>
          <cell r="M9" t="str">
            <v>1600009 BC - DESCARTABLES</v>
          </cell>
        </row>
        <row r="10">
          <cell r="D10" t="str">
            <v>ZDES</v>
          </cell>
          <cell r="E10" t="str">
            <v>1120</v>
          </cell>
          <cell r="F10" t="str">
            <v>2021</v>
          </cell>
          <cell r="G10" t="str">
            <v>C/U</v>
          </cell>
          <cell r="H10">
            <v>1806</v>
          </cell>
          <cell r="I10">
            <v>0</v>
          </cell>
          <cell r="J10" t="str">
            <v>ARS</v>
          </cell>
          <cell r="K10">
            <v>0</v>
          </cell>
          <cell r="L10">
            <v>138856.78</v>
          </cell>
          <cell r="M10" t="str">
            <v>1600009 BC - DESCARTABLES</v>
          </cell>
        </row>
        <row r="11">
          <cell r="D11" t="str">
            <v>ZMED</v>
          </cell>
          <cell r="E11" t="str">
            <v>1120</v>
          </cell>
          <cell r="F11" t="str">
            <v>2021</v>
          </cell>
          <cell r="G11" t="str">
            <v>C/U</v>
          </cell>
          <cell r="H11">
            <v>1715</v>
          </cell>
          <cell r="I11">
            <v>0</v>
          </cell>
          <cell r="J11" t="str">
            <v>ARS</v>
          </cell>
          <cell r="K11">
            <v>0</v>
          </cell>
          <cell r="L11">
            <v>348150.8</v>
          </cell>
          <cell r="M11" t="str">
            <v>1600003 BC - MEDICAMENTOS</v>
          </cell>
        </row>
        <row r="12">
          <cell r="D12" t="str">
            <v>ZDES</v>
          </cell>
          <cell r="E12" t="str">
            <v>1120</v>
          </cell>
          <cell r="F12" t="str">
            <v>2021</v>
          </cell>
          <cell r="G12" t="str">
            <v>C/U</v>
          </cell>
          <cell r="H12">
            <v>1672</v>
          </cell>
          <cell r="I12">
            <v>0</v>
          </cell>
          <cell r="J12" t="str">
            <v>ARS</v>
          </cell>
          <cell r="K12">
            <v>0</v>
          </cell>
          <cell r="L12">
            <v>1304710.49</v>
          </cell>
          <cell r="M12" t="str">
            <v>1600009 BC - DESCARTABLES</v>
          </cell>
        </row>
        <row r="13">
          <cell r="D13" t="str">
            <v>ZDES</v>
          </cell>
          <cell r="E13" t="str">
            <v>1120</v>
          </cell>
          <cell r="F13" t="str">
            <v>2021</v>
          </cell>
          <cell r="G13" t="str">
            <v>C/U</v>
          </cell>
          <cell r="H13">
            <v>1601</v>
          </cell>
          <cell r="I13">
            <v>0</v>
          </cell>
          <cell r="J13" t="str">
            <v>ARS</v>
          </cell>
          <cell r="K13">
            <v>0</v>
          </cell>
          <cell r="L13">
            <v>739724.75</v>
          </cell>
          <cell r="M13" t="str">
            <v>1600009 BC - DESCARTABLES</v>
          </cell>
        </row>
        <row r="14">
          <cell r="D14" t="str">
            <v>ZMED</v>
          </cell>
          <cell r="E14" t="str">
            <v>1120</v>
          </cell>
          <cell r="F14" t="str">
            <v>2021</v>
          </cell>
          <cell r="G14" t="str">
            <v>C/U</v>
          </cell>
          <cell r="H14">
            <v>1317</v>
          </cell>
          <cell r="I14">
            <v>0</v>
          </cell>
          <cell r="J14" t="str">
            <v>ARS</v>
          </cell>
          <cell r="K14">
            <v>0</v>
          </cell>
          <cell r="L14">
            <v>509141.5</v>
          </cell>
          <cell r="M14" t="str">
            <v>1600003 BC - MEDICAMENTOS</v>
          </cell>
        </row>
        <row r="15">
          <cell r="D15" t="str">
            <v>ZMED</v>
          </cell>
          <cell r="E15" t="str">
            <v>1120</v>
          </cell>
          <cell r="F15" t="str">
            <v>2021</v>
          </cell>
          <cell r="G15" t="str">
            <v>C/U</v>
          </cell>
          <cell r="H15">
            <v>1093</v>
          </cell>
          <cell r="I15">
            <v>0</v>
          </cell>
          <cell r="J15" t="str">
            <v>ARS</v>
          </cell>
          <cell r="K15">
            <v>0</v>
          </cell>
          <cell r="L15">
            <v>1615323.56</v>
          </cell>
          <cell r="M15" t="str">
            <v>1600003 BC - MEDICAMENTOS</v>
          </cell>
        </row>
        <row r="16">
          <cell r="D16" t="str">
            <v>ZMED</v>
          </cell>
          <cell r="E16" t="str">
            <v>1120</v>
          </cell>
          <cell r="F16" t="str">
            <v>2010</v>
          </cell>
          <cell r="G16" t="str">
            <v>C/U</v>
          </cell>
          <cell r="H16">
            <v>1000</v>
          </cell>
          <cell r="I16">
            <v>0</v>
          </cell>
          <cell r="J16" t="str">
            <v>ARS</v>
          </cell>
          <cell r="K16">
            <v>0</v>
          </cell>
          <cell r="L16">
            <v>67340.38</v>
          </cell>
          <cell r="M16" t="str">
            <v>1600003 BC - MEDICAMENTOS</v>
          </cell>
        </row>
        <row r="17">
          <cell r="D17" t="str">
            <v>ZMED</v>
          </cell>
          <cell r="E17" t="str">
            <v>1120</v>
          </cell>
          <cell r="F17" t="str">
            <v>2021</v>
          </cell>
          <cell r="G17" t="str">
            <v>C/U</v>
          </cell>
          <cell r="H17">
            <v>950</v>
          </cell>
          <cell r="I17">
            <v>0</v>
          </cell>
          <cell r="J17" t="str">
            <v>ARS</v>
          </cell>
          <cell r="K17">
            <v>0</v>
          </cell>
          <cell r="L17">
            <v>56910</v>
          </cell>
          <cell r="M17" t="str">
            <v>1600003 BC - MEDICAMENTOS</v>
          </cell>
        </row>
        <row r="18">
          <cell r="D18" t="str">
            <v>ZMED</v>
          </cell>
          <cell r="E18" t="str">
            <v>1120</v>
          </cell>
          <cell r="F18" t="str">
            <v>2021</v>
          </cell>
          <cell r="G18" t="str">
            <v>C/U</v>
          </cell>
          <cell r="H18">
            <v>835</v>
          </cell>
          <cell r="I18">
            <v>0</v>
          </cell>
          <cell r="J18" t="str">
            <v>ARS</v>
          </cell>
          <cell r="K18">
            <v>0</v>
          </cell>
          <cell r="L18">
            <v>205446</v>
          </cell>
          <cell r="M18" t="str">
            <v>1600003 BC - MEDICAMENTOS</v>
          </cell>
        </row>
        <row r="19">
          <cell r="D19" t="str">
            <v>ZMED</v>
          </cell>
          <cell r="E19" t="str">
            <v>1120</v>
          </cell>
          <cell r="F19" t="str">
            <v>2021</v>
          </cell>
          <cell r="G19" t="str">
            <v>C/U</v>
          </cell>
          <cell r="H19">
            <v>820</v>
          </cell>
          <cell r="I19">
            <v>0</v>
          </cell>
          <cell r="J19" t="str">
            <v>ARS</v>
          </cell>
          <cell r="K19">
            <v>0</v>
          </cell>
          <cell r="L19">
            <v>31411</v>
          </cell>
          <cell r="M19" t="str">
            <v>1600003 BC - MEDICAMENTOS</v>
          </cell>
        </row>
        <row r="20">
          <cell r="D20" t="str">
            <v>ZDES</v>
          </cell>
          <cell r="E20" t="str">
            <v>1120</v>
          </cell>
          <cell r="F20" t="str">
            <v>2021</v>
          </cell>
          <cell r="G20" t="str">
            <v>C/U</v>
          </cell>
          <cell r="H20">
            <v>775</v>
          </cell>
          <cell r="I20">
            <v>0</v>
          </cell>
          <cell r="J20" t="str">
            <v>ARS</v>
          </cell>
          <cell r="K20">
            <v>0</v>
          </cell>
          <cell r="L20">
            <v>465204.3</v>
          </cell>
          <cell r="M20" t="str">
            <v>1600009 BC - DESCARTABLES</v>
          </cell>
        </row>
        <row r="21">
          <cell r="D21" t="str">
            <v>ZMED</v>
          </cell>
          <cell r="E21" t="str">
            <v>1120</v>
          </cell>
          <cell r="F21" t="str">
            <v>2021</v>
          </cell>
          <cell r="G21" t="str">
            <v>C/U</v>
          </cell>
          <cell r="H21">
            <v>670</v>
          </cell>
          <cell r="I21">
            <v>0</v>
          </cell>
          <cell r="J21" t="str">
            <v>ARS</v>
          </cell>
          <cell r="K21">
            <v>0</v>
          </cell>
          <cell r="L21">
            <v>294926</v>
          </cell>
          <cell r="M21" t="str">
            <v>1600003 BC - MEDICAMENTOS</v>
          </cell>
        </row>
        <row r="22">
          <cell r="D22" t="str">
            <v>ZMED</v>
          </cell>
          <cell r="E22" t="str">
            <v>1120</v>
          </cell>
          <cell r="F22" t="str">
            <v>2021</v>
          </cell>
          <cell r="G22" t="str">
            <v>C/U</v>
          </cell>
          <cell r="H22">
            <v>665</v>
          </cell>
          <cell r="I22">
            <v>0</v>
          </cell>
          <cell r="J22" t="str">
            <v>ARS</v>
          </cell>
          <cell r="K22">
            <v>0</v>
          </cell>
          <cell r="L22">
            <v>37508.1</v>
          </cell>
          <cell r="M22" t="str">
            <v>1600003 BC - MEDICAMENTOS</v>
          </cell>
        </row>
        <row r="23">
          <cell r="D23" t="str">
            <v>ZMED</v>
          </cell>
          <cell r="E23" t="str">
            <v>1120</v>
          </cell>
          <cell r="F23" t="str">
            <v>2021</v>
          </cell>
          <cell r="G23" t="str">
            <v>C/U</v>
          </cell>
          <cell r="H23">
            <v>613</v>
          </cell>
          <cell r="I23">
            <v>0</v>
          </cell>
          <cell r="J23" t="str">
            <v>ARS</v>
          </cell>
          <cell r="K23">
            <v>0</v>
          </cell>
          <cell r="L23">
            <v>60712</v>
          </cell>
          <cell r="M23" t="str">
            <v>1600003 BC - MEDICAMENTOS</v>
          </cell>
        </row>
        <row r="24">
          <cell r="D24" t="str">
            <v>ZMED</v>
          </cell>
          <cell r="E24" t="str">
            <v>1120</v>
          </cell>
          <cell r="F24" t="str">
            <v>2021</v>
          </cell>
          <cell r="G24" t="str">
            <v>C/U</v>
          </cell>
          <cell r="H24">
            <v>605</v>
          </cell>
          <cell r="I24">
            <v>0</v>
          </cell>
          <cell r="J24" t="str">
            <v>ARS</v>
          </cell>
          <cell r="K24">
            <v>0</v>
          </cell>
          <cell r="L24">
            <v>115498.36</v>
          </cell>
          <cell r="M24" t="str">
            <v>1600003 BC - MEDICAMENTOS</v>
          </cell>
        </row>
        <row r="25">
          <cell r="D25" t="str">
            <v>ZMED</v>
          </cell>
          <cell r="E25" t="str">
            <v>1120</v>
          </cell>
          <cell r="F25" t="str">
            <v>2021</v>
          </cell>
          <cell r="G25" t="str">
            <v>C/U</v>
          </cell>
          <cell r="H25">
            <v>604</v>
          </cell>
          <cell r="I25">
            <v>0</v>
          </cell>
          <cell r="J25" t="str">
            <v>ARS</v>
          </cell>
          <cell r="K25">
            <v>0</v>
          </cell>
          <cell r="L25">
            <v>936740.53</v>
          </cell>
          <cell r="M25" t="str">
            <v>1600003 BC - MEDICAMENTOS</v>
          </cell>
        </row>
        <row r="26">
          <cell r="D26" t="str">
            <v>ZDES</v>
          </cell>
          <cell r="E26" t="str">
            <v>1120</v>
          </cell>
          <cell r="F26" t="str">
            <v>2021</v>
          </cell>
          <cell r="G26" t="str">
            <v>C/U</v>
          </cell>
          <cell r="H26">
            <v>602</v>
          </cell>
          <cell r="I26">
            <v>0</v>
          </cell>
          <cell r="J26" t="str">
            <v>ARS</v>
          </cell>
          <cell r="K26">
            <v>0</v>
          </cell>
          <cell r="L26">
            <v>74379.570000000007</v>
          </cell>
          <cell r="M26" t="str">
            <v>1600009 BC - DESCARTABLES</v>
          </cell>
        </row>
        <row r="27">
          <cell r="D27" t="str">
            <v>ZDES</v>
          </cell>
          <cell r="E27" t="str">
            <v>1120</v>
          </cell>
          <cell r="F27" t="str">
            <v>2021</v>
          </cell>
          <cell r="G27" t="str">
            <v>C/U</v>
          </cell>
          <cell r="H27">
            <v>550</v>
          </cell>
          <cell r="I27">
            <v>0</v>
          </cell>
          <cell r="J27" t="str">
            <v>ARS</v>
          </cell>
          <cell r="K27">
            <v>0</v>
          </cell>
          <cell r="L27">
            <v>795837</v>
          </cell>
          <cell r="M27" t="str">
            <v>1600009 BC - DESCARTABLES</v>
          </cell>
        </row>
        <row r="28">
          <cell r="D28" t="str">
            <v>ZMED</v>
          </cell>
          <cell r="E28" t="str">
            <v>1120</v>
          </cell>
          <cell r="F28" t="str">
            <v>2021</v>
          </cell>
          <cell r="G28" t="str">
            <v>C/U</v>
          </cell>
          <cell r="H28">
            <v>540</v>
          </cell>
          <cell r="I28">
            <v>0</v>
          </cell>
          <cell r="J28" t="str">
            <v>ARS</v>
          </cell>
          <cell r="K28">
            <v>0</v>
          </cell>
          <cell r="L28">
            <v>302773.40000000002</v>
          </cell>
          <cell r="M28" t="str">
            <v>1600003 BC - MEDICAMENTOS</v>
          </cell>
        </row>
        <row r="29">
          <cell r="D29" t="str">
            <v>ZMED</v>
          </cell>
          <cell r="E29" t="str">
            <v>1120</v>
          </cell>
          <cell r="F29" t="str">
            <v>2021</v>
          </cell>
          <cell r="G29" t="str">
            <v>C/U</v>
          </cell>
          <cell r="H29">
            <v>535</v>
          </cell>
          <cell r="I29">
            <v>0</v>
          </cell>
          <cell r="J29" t="str">
            <v>ARS</v>
          </cell>
          <cell r="K29">
            <v>0</v>
          </cell>
          <cell r="L29">
            <v>252027.75</v>
          </cell>
          <cell r="M29" t="str">
            <v>1600003 BC - MEDICAMENTOS</v>
          </cell>
        </row>
        <row r="30">
          <cell r="D30" t="str">
            <v>ZMED</v>
          </cell>
          <cell r="E30" t="str">
            <v>1120</v>
          </cell>
          <cell r="F30" t="str">
            <v>2021</v>
          </cell>
          <cell r="G30" t="str">
            <v>C/U</v>
          </cell>
          <cell r="H30">
            <v>510</v>
          </cell>
          <cell r="I30">
            <v>0</v>
          </cell>
          <cell r="J30" t="str">
            <v>ARS</v>
          </cell>
          <cell r="K30">
            <v>0</v>
          </cell>
          <cell r="L30">
            <v>174165.9</v>
          </cell>
          <cell r="M30" t="str">
            <v>1600003 BC - MEDICAMENTOS</v>
          </cell>
        </row>
        <row r="31">
          <cell r="D31" t="str">
            <v>ZMED</v>
          </cell>
          <cell r="E31" t="str">
            <v>1120</v>
          </cell>
          <cell r="F31" t="str">
            <v>2021</v>
          </cell>
          <cell r="G31" t="str">
            <v>C/U</v>
          </cell>
          <cell r="H31">
            <v>500</v>
          </cell>
          <cell r="I31">
            <v>0</v>
          </cell>
          <cell r="J31" t="str">
            <v>ARS</v>
          </cell>
          <cell r="K31">
            <v>0</v>
          </cell>
          <cell r="L31">
            <v>16660</v>
          </cell>
          <cell r="M31" t="str">
            <v>1600003 BC - MEDICAMENTOS</v>
          </cell>
        </row>
        <row r="32">
          <cell r="D32" t="str">
            <v>ZMED</v>
          </cell>
          <cell r="E32" t="str">
            <v>1120</v>
          </cell>
          <cell r="F32" t="str">
            <v>2021</v>
          </cell>
          <cell r="G32" t="str">
            <v>C/U</v>
          </cell>
          <cell r="H32">
            <v>500</v>
          </cell>
          <cell r="I32">
            <v>0</v>
          </cell>
          <cell r="J32" t="str">
            <v>ARS</v>
          </cell>
          <cell r="K32">
            <v>0</v>
          </cell>
          <cell r="L32">
            <v>29440</v>
          </cell>
          <cell r="M32" t="str">
            <v>1600003 BC - MEDICAMENTOS</v>
          </cell>
        </row>
        <row r="33">
          <cell r="D33" t="str">
            <v>ZMED</v>
          </cell>
          <cell r="E33" t="str">
            <v>1120</v>
          </cell>
          <cell r="F33" t="str">
            <v>2021</v>
          </cell>
          <cell r="G33" t="str">
            <v>C/U</v>
          </cell>
          <cell r="H33">
            <v>496</v>
          </cell>
          <cell r="I33">
            <v>0</v>
          </cell>
          <cell r="J33" t="str">
            <v>ARS</v>
          </cell>
          <cell r="K33">
            <v>0</v>
          </cell>
          <cell r="L33">
            <v>317608</v>
          </cell>
          <cell r="M33" t="str">
            <v>1600003 BC - MEDICAMENTOS</v>
          </cell>
        </row>
        <row r="34">
          <cell r="D34" t="str">
            <v>ZMED</v>
          </cell>
          <cell r="E34" t="str">
            <v>1120</v>
          </cell>
          <cell r="F34" t="str">
            <v>2021</v>
          </cell>
          <cell r="G34" t="str">
            <v>C/U</v>
          </cell>
          <cell r="H34">
            <v>477</v>
          </cell>
          <cell r="I34">
            <v>0</v>
          </cell>
          <cell r="J34" t="str">
            <v>ARS</v>
          </cell>
          <cell r="K34">
            <v>0</v>
          </cell>
          <cell r="L34">
            <v>845970</v>
          </cell>
          <cell r="M34" t="str">
            <v>1600003 BC - MEDICAMENTOS</v>
          </cell>
        </row>
        <row r="35">
          <cell r="D35" t="str">
            <v>ZMED</v>
          </cell>
          <cell r="E35" t="str">
            <v>1120</v>
          </cell>
          <cell r="F35" t="str">
            <v>2021</v>
          </cell>
          <cell r="G35" t="str">
            <v>C/U</v>
          </cell>
          <cell r="H35">
            <v>416</v>
          </cell>
          <cell r="I35">
            <v>0</v>
          </cell>
          <cell r="J35" t="str">
            <v>ARS</v>
          </cell>
          <cell r="K35">
            <v>0</v>
          </cell>
          <cell r="L35">
            <v>36114.400000000001</v>
          </cell>
          <cell r="M35" t="str">
            <v>1600003 BC - MEDICAMENTOS</v>
          </cell>
        </row>
        <row r="36">
          <cell r="D36" t="str">
            <v>ZMED</v>
          </cell>
          <cell r="E36" t="str">
            <v>1120</v>
          </cell>
          <cell r="F36" t="str">
            <v>2021</v>
          </cell>
          <cell r="G36" t="str">
            <v>C/U</v>
          </cell>
          <cell r="H36">
            <v>415</v>
          </cell>
          <cell r="I36">
            <v>0</v>
          </cell>
          <cell r="J36" t="str">
            <v>ARS</v>
          </cell>
          <cell r="K36">
            <v>0</v>
          </cell>
          <cell r="L36">
            <v>125510</v>
          </cell>
          <cell r="M36" t="str">
            <v>1600003 BC - MEDICAMENTOS</v>
          </cell>
        </row>
        <row r="37">
          <cell r="D37" t="str">
            <v>ZMED</v>
          </cell>
          <cell r="E37" t="str">
            <v>1120</v>
          </cell>
          <cell r="F37" t="str">
            <v>2021</v>
          </cell>
          <cell r="G37" t="str">
            <v>C/U</v>
          </cell>
          <cell r="H37">
            <v>410</v>
          </cell>
          <cell r="I37">
            <v>0</v>
          </cell>
          <cell r="J37" t="str">
            <v>ARS</v>
          </cell>
          <cell r="K37">
            <v>0</v>
          </cell>
          <cell r="L37">
            <v>48170.61</v>
          </cell>
          <cell r="M37" t="str">
            <v>1600003 BC - MEDICAMENTOS</v>
          </cell>
        </row>
        <row r="38">
          <cell r="D38" t="str">
            <v>ZDES</v>
          </cell>
          <cell r="E38" t="str">
            <v>1120</v>
          </cell>
          <cell r="F38" t="str">
            <v>2021</v>
          </cell>
          <cell r="G38" t="str">
            <v>C/U</v>
          </cell>
          <cell r="H38">
            <v>404</v>
          </cell>
          <cell r="I38">
            <v>0</v>
          </cell>
          <cell r="J38" t="str">
            <v>ARS</v>
          </cell>
          <cell r="K38">
            <v>0</v>
          </cell>
          <cell r="L38">
            <v>559844.47</v>
          </cell>
          <cell r="M38" t="str">
            <v>1600009 BC - DESCARTABLES</v>
          </cell>
        </row>
        <row r="39">
          <cell r="D39" t="str">
            <v>ZMED</v>
          </cell>
          <cell r="E39" t="str">
            <v>1120</v>
          </cell>
          <cell r="F39" t="str">
            <v>2021</v>
          </cell>
          <cell r="G39" t="str">
            <v>C/U</v>
          </cell>
          <cell r="H39">
            <v>400</v>
          </cell>
          <cell r="I39">
            <v>0</v>
          </cell>
          <cell r="J39" t="str">
            <v>ARS</v>
          </cell>
          <cell r="K39">
            <v>0</v>
          </cell>
          <cell r="L39">
            <v>139413.4</v>
          </cell>
          <cell r="M39" t="str">
            <v>1600003 BC - MEDICAMENTOS</v>
          </cell>
        </row>
        <row r="40">
          <cell r="D40" t="str">
            <v>ZMED</v>
          </cell>
          <cell r="E40" t="str">
            <v>1120</v>
          </cell>
          <cell r="F40" t="str">
            <v>2021</v>
          </cell>
          <cell r="G40" t="str">
            <v>C/U</v>
          </cell>
          <cell r="H40">
            <v>400</v>
          </cell>
          <cell r="I40">
            <v>0</v>
          </cell>
          <cell r="J40" t="str">
            <v>ARS</v>
          </cell>
          <cell r="K40">
            <v>0</v>
          </cell>
          <cell r="L40">
            <v>21750</v>
          </cell>
          <cell r="M40" t="str">
            <v>1600003 BC - MEDICAMENTOS</v>
          </cell>
        </row>
        <row r="41">
          <cell r="D41" t="str">
            <v>ZDES</v>
          </cell>
          <cell r="E41" t="str">
            <v>1120</v>
          </cell>
          <cell r="F41" t="str">
            <v>2021</v>
          </cell>
          <cell r="G41" t="str">
            <v>C/U</v>
          </cell>
          <cell r="H41">
            <v>400</v>
          </cell>
          <cell r="I41">
            <v>0</v>
          </cell>
          <cell r="J41" t="str">
            <v>ARS</v>
          </cell>
          <cell r="K41">
            <v>0</v>
          </cell>
          <cell r="L41">
            <v>89571</v>
          </cell>
          <cell r="M41" t="str">
            <v>1600009 BC - DESCARTABLES</v>
          </cell>
        </row>
        <row r="42">
          <cell r="D42" t="str">
            <v>ZMED</v>
          </cell>
          <cell r="E42" t="str">
            <v>1120</v>
          </cell>
          <cell r="F42" t="str">
            <v>2021</v>
          </cell>
          <cell r="G42" t="str">
            <v>C/U</v>
          </cell>
          <cell r="H42">
            <v>355</v>
          </cell>
          <cell r="I42">
            <v>0</v>
          </cell>
          <cell r="J42" t="str">
            <v>ARS</v>
          </cell>
          <cell r="K42">
            <v>0</v>
          </cell>
          <cell r="L42">
            <v>13517.75</v>
          </cell>
          <cell r="M42" t="str">
            <v>1600003 BC - MEDICAMENTOS</v>
          </cell>
        </row>
        <row r="43">
          <cell r="D43" t="str">
            <v>ZMED</v>
          </cell>
          <cell r="E43" t="str">
            <v>1120</v>
          </cell>
          <cell r="F43" t="str">
            <v>2021</v>
          </cell>
          <cell r="G43" t="str">
            <v>C/U</v>
          </cell>
          <cell r="H43">
            <v>347</v>
          </cell>
          <cell r="I43">
            <v>0</v>
          </cell>
          <cell r="J43" t="str">
            <v>ARS</v>
          </cell>
          <cell r="K43">
            <v>0</v>
          </cell>
          <cell r="L43">
            <v>132082</v>
          </cell>
          <cell r="M43" t="str">
            <v>1600003 BC - MEDICAMENTOS</v>
          </cell>
        </row>
        <row r="44">
          <cell r="D44" t="str">
            <v>ZMED</v>
          </cell>
          <cell r="E44" t="str">
            <v>1120</v>
          </cell>
          <cell r="F44" t="str">
            <v>2021</v>
          </cell>
          <cell r="G44" t="str">
            <v>C/U</v>
          </cell>
          <cell r="H44">
            <v>347</v>
          </cell>
          <cell r="I44">
            <v>0</v>
          </cell>
          <cell r="J44" t="str">
            <v>ARS</v>
          </cell>
          <cell r="K44">
            <v>0</v>
          </cell>
          <cell r="L44">
            <v>942767.7</v>
          </cell>
          <cell r="M44" t="str">
            <v>1600003 BC - MEDICAMENTOS</v>
          </cell>
        </row>
        <row r="45">
          <cell r="D45" t="str">
            <v>ZMED</v>
          </cell>
          <cell r="E45" t="str">
            <v>1120</v>
          </cell>
          <cell r="F45" t="str">
            <v>2021</v>
          </cell>
          <cell r="G45" t="str">
            <v>C/U</v>
          </cell>
          <cell r="H45">
            <v>345</v>
          </cell>
          <cell r="I45">
            <v>0</v>
          </cell>
          <cell r="J45" t="str">
            <v>ARS</v>
          </cell>
          <cell r="K45">
            <v>0</v>
          </cell>
          <cell r="L45">
            <v>41310.6</v>
          </cell>
          <cell r="M45" t="str">
            <v>1600003 BC - MEDICAMENTOS</v>
          </cell>
        </row>
        <row r="46">
          <cell r="D46" t="str">
            <v>ZMED</v>
          </cell>
          <cell r="E46" t="str">
            <v>1120</v>
          </cell>
          <cell r="F46" t="str">
            <v>2021</v>
          </cell>
          <cell r="G46" t="str">
            <v>C/U</v>
          </cell>
          <cell r="H46">
            <v>336</v>
          </cell>
          <cell r="I46">
            <v>0</v>
          </cell>
          <cell r="J46" t="str">
            <v>ARS</v>
          </cell>
          <cell r="K46">
            <v>0</v>
          </cell>
          <cell r="L46">
            <v>64379</v>
          </cell>
          <cell r="M46" t="str">
            <v>1600003 BC - MEDICAMENTOS</v>
          </cell>
        </row>
        <row r="47">
          <cell r="D47" t="str">
            <v>ZMED</v>
          </cell>
          <cell r="E47" t="str">
            <v>1120</v>
          </cell>
          <cell r="F47" t="str">
            <v>2021</v>
          </cell>
          <cell r="G47" t="str">
            <v>C/U</v>
          </cell>
          <cell r="H47">
            <v>320</v>
          </cell>
          <cell r="I47">
            <v>0</v>
          </cell>
          <cell r="J47" t="str">
            <v>ARS</v>
          </cell>
          <cell r="K47">
            <v>0</v>
          </cell>
          <cell r="L47">
            <v>31647</v>
          </cell>
          <cell r="M47" t="str">
            <v>1600003 BC - MEDICAMENTOS</v>
          </cell>
        </row>
        <row r="48">
          <cell r="D48" t="str">
            <v>ZMED</v>
          </cell>
          <cell r="E48" t="str">
            <v>1120</v>
          </cell>
          <cell r="F48" t="str">
            <v>2021</v>
          </cell>
          <cell r="G48" t="str">
            <v>C/U</v>
          </cell>
          <cell r="H48">
            <v>300</v>
          </cell>
          <cell r="I48">
            <v>0</v>
          </cell>
          <cell r="J48" t="str">
            <v>ARS</v>
          </cell>
          <cell r="K48">
            <v>0</v>
          </cell>
          <cell r="L48">
            <v>17463</v>
          </cell>
          <cell r="M48" t="str">
            <v>1600003 BC - MEDICAMENTOS</v>
          </cell>
        </row>
        <row r="49">
          <cell r="D49" t="str">
            <v>ZMED</v>
          </cell>
          <cell r="E49" t="str">
            <v>1120</v>
          </cell>
          <cell r="F49" t="str">
            <v>2021</v>
          </cell>
          <cell r="G49" t="str">
            <v>C/U</v>
          </cell>
          <cell r="H49">
            <v>300</v>
          </cell>
          <cell r="I49">
            <v>0</v>
          </cell>
          <cell r="J49" t="str">
            <v>ARS</v>
          </cell>
          <cell r="K49">
            <v>0</v>
          </cell>
          <cell r="L49">
            <v>220782</v>
          </cell>
          <cell r="M49" t="str">
            <v>1600003 BC - MEDICAMENTOS</v>
          </cell>
        </row>
        <row r="50">
          <cell r="D50" t="str">
            <v>ZDES</v>
          </cell>
          <cell r="E50" t="str">
            <v>1120</v>
          </cell>
          <cell r="F50" t="str">
            <v>2021</v>
          </cell>
          <cell r="G50" t="str">
            <v>C/U</v>
          </cell>
          <cell r="H50">
            <v>300</v>
          </cell>
          <cell r="I50">
            <v>0</v>
          </cell>
          <cell r="J50" t="str">
            <v>ARS</v>
          </cell>
          <cell r="K50">
            <v>0</v>
          </cell>
          <cell r="L50">
            <v>584760</v>
          </cell>
          <cell r="M50" t="str">
            <v>1600009 BC - DESCARTABLES</v>
          </cell>
        </row>
        <row r="51">
          <cell r="D51" t="str">
            <v>ZDES</v>
          </cell>
          <cell r="E51" t="str">
            <v>1120</v>
          </cell>
          <cell r="F51" t="str">
            <v>2021</v>
          </cell>
          <cell r="G51" t="str">
            <v>C/U</v>
          </cell>
          <cell r="H51">
            <v>292</v>
          </cell>
          <cell r="I51">
            <v>0</v>
          </cell>
          <cell r="J51" t="str">
            <v>ARS</v>
          </cell>
          <cell r="K51">
            <v>0</v>
          </cell>
          <cell r="L51">
            <v>225109.96</v>
          </cell>
          <cell r="M51" t="str">
            <v>1600009 BC - DESCARTABLES</v>
          </cell>
        </row>
        <row r="52">
          <cell r="D52" t="str">
            <v>ZMED</v>
          </cell>
          <cell r="E52" t="str">
            <v>1120</v>
          </cell>
          <cell r="F52" t="str">
            <v>2021</v>
          </cell>
          <cell r="G52" t="str">
            <v>C/U</v>
          </cell>
          <cell r="H52">
            <v>266</v>
          </cell>
          <cell r="I52">
            <v>0</v>
          </cell>
          <cell r="J52" t="str">
            <v>ARS</v>
          </cell>
          <cell r="K52">
            <v>0</v>
          </cell>
          <cell r="L52">
            <v>1580089.48</v>
          </cell>
          <cell r="M52" t="str">
            <v>1600003 BC - MEDICAMENTOS</v>
          </cell>
        </row>
        <row r="53">
          <cell r="D53" t="str">
            <v>ZMED</v>
          </cell>
          <cell r="E53" t="str">
            <v>1120</v>
          </cell>
          <cell r="F53" t="str">
            <v>2021</v>
          </cell>
          <cell r="G53" t="str">
            <v>C/U</v>
          </cell>
          <cell r="H53">
            <v>261</v>
          </cell>
          <cell r="I53">
            <v>0</v>
          </cell>
          <cell r="J53" t="str">
            <v>ARS</v>
          </cell>
          <cell r="K53">
            <v>0</v>
          </cell>
          <cell r="L53">
            <v>76221.34</v>
          </cell>
          <cell r="M53" t="str">
            <v>1600003 BC - MEDICAMENTOS</v>
          </cell>
        </row>
        <row r="54">
          <cell r="D54" t="str">
            <v>ZMED</v>
          </cell>
          <cell r="E54" t="str">
            <v>1120</v>
          </cell>
          <cell r="F54" t="str">
            <v>2021</v>
          </cell>
          <cell r="G54" t="str">
            <v>C/U</v>
          </cell>
          <cell r="H54">
            <v>255</v>
          </cell>
          <cell r="I54">
            <v>0</v>
          </cell>
          <cell r="J54" t="str">
            <v>ARS</v>
          </cell>
          <cell r="K54">
            <v>0</v>
          </cell>
          <cell r="L54">
            <v>44958.9</v>
          </cell>
          <cell r="M54" t="str">
            <v>1600003 BC - MEDICAMENTOS</v>
          </cell>
        </row>
        <row r="55">
          <cell r="D55" t="str">
            <v>ZMED</v>
          </cell>
          <cell r="E55" t="str">
            <v>1120</v>
          </cell>
          <cell r="F55" t="str">
            <v>2021</v>
          </cell>
          <cell r="G55" t="str">
            <v>C/U</v>
          </cell>
          <cell r="H55">
            <v>250</v>
          </cell>
          <cell r="I55">
            <v>0</v>
          </cell>
          <cell r="J55" t="str">
            <v>ARS</v>
          </cell>
          <cell r="K55">
            <v>0</v>
          </cell>
          <cell r="L55">
            <v>68854</v>
          </cell>
          <cell r="M55" t="str">
            <v>1600003 BC - MEDICAMENTOS</v>
          </cell>
        </row>
        <row r="56">
          <cell r="D56" t="str">
            <v>ZDES</v>
          </cell>
          <cell r="E56" t="str">
            <v>1120</v>
          </cell>
          <cell r="F56" t="str">
            <v>2010</v>
          </cell>
          <cell r="G56" t="str">
            <v>C/U</v>
          </cell>
          <cell r="H56">
            <v>250</v>
          </cell>
          <cell r="I56">
            <v>0</v>
          </cell>
          <cell r="J56" t="str">
            <v>ARS</v>
          </cell>
          <cell r="K56">
            <v>0</v>
          </cell>
          <cell r="L56">
            <v>30888.53</v>
          </cell>
          <cell r="M56" t="str">
            <v>1600009 BC - DESCARTABLES</v>
          </cell>
        </row>
        <row r="57">
          <cell r="D57" t="str">
            <v>ZMED</v>
          </cell>
          <cell r="E57" t="str">
            <v>1120</v>
          </cell>
          <cell r="F57" t="str">
            <v>2021</v>
          </cell>
          <cell r="G57" t="str">
            <v>C/U</v>
          </cell>
          <cell r="H57">
            <v>232</v>
          </cell>
          <cell r="I57">
            <v>0</v>
          </cell>
          <cell r="J57" t="str">
            <v>ARS</v>
          </cell>
          <cell r="K57">
            <v>0</v>
          </cell>
          <cell r="L57">
            <v>83761.119999999995</v>
          </cell>
          <cell r="M57" t="str">
            <v>1600003 BC - MEDICAMENTOS</v>
          </cell>
        </row>
        <row r="58">
          <cell r="D58" t="str">
            <v>ZMED</v>
          </cell>
          <cell r="E58" t="str">
            <v>1120</v>
          </cell>
          <cell r="F58" t="str">
            <v>2021</v>
          </cell>
          <cell r="G58" t="str">
            <v>C/U</v>
          </cell>
          <cell r="H58">
            <v>210</v>
          </cell>
          <cell r="I58">
            <v>0</v>
          </cell>
          <cell r="J58" t="str">
            <v>ARS</v>
          </cell>
          <cell r="K58">
            <v>0</v>
          </cell>
          <cell r="L58">
            <v>43985</v>
          </cell>
          <cell r="M58" t="str">
            <v>1600003 BC - MEDICAMENTOS</v>
          </cell>
        </row>
        <row r="59">
          <cell r="D59" t="str">
            <v>ZMED</v>
          </cell>
          <cell r="E59" t="str">
            <v>1120</v>
          </cell>
          <cell r="F59" t="str">
            <v>2021</v>
          </cell>
          <cell r="G59" t="str">
            <v>C/U</v>
          </cell>
          <cell r="H59">
            <v>210</v>
          </cell>
          <cell r="I59">
            <v>0</v>
          </cell>
          <cell r="J59" t="str">
            <v>ARS</v>
          </cell>
          <cell r="K59">
            <v>0</v>
          </cell>
          <cell r="L59">
            <v>2530.5</v>
          </cell>
          <cell r="M59" t="str">
            <v>1600003 BC - MEDICAMENTOS</v>
          </cell>
        </row>
        <row r="60">
          <cell r="D60" t="str">
            <v>ZMED</v>
          </cell>
          <cell r="E60" t="str">
            <v>1120</v>
          </cell>
          <cell r="F60" t="str">
            <v>2021</v>
          </cell>
          <cell r="G60" t="str">
            <v>C/U</v>
          </cell>
          <cell r="H60">
            <v>205</v>
          </cell>
          <cell r="I60">
            <v>0</v>
          </cell>
          <cell r="J60" t="str">
            <v>ARS</v>
          </cell>
          <cell r="K60">
            <v>0</v>
          </cell>
          <cell r="L60">
            <v>42963.5</v>
          </cell>
          <cell r="M60" t="str">
            <v>1600003 BC - MEDICAMENTOS</v>
          </cell>
        </row>
        <row r="61">
          <cell r="D61" t="str">
            <v>ZDES</v>
          </cell>
          <cell r="E61" t="str">
            <v>1120</v>
          </cell>
          <cell r="F61" t="str">
            <v>2021</v>
          </cell>
          <cell r="G61" t="str">
            <v>C/U</v>
          </cell>
          <cell r="H61">
            <v>204</v>
          </cell>
          <cell r="I61">
            <v>0</v>
          </cell>
          <cell r="J61" t="str">
            <v>ARS</v>
          </cell>
          <cell r="K61">
            <v>0</v>
          </cell>
          <cell r="L61">
            <v>10265.24</v>
          </cell>
          <cell r="M61" t="str">
            <v>1600009 BC - DESCARTABLES</v>
          </cell>
        </row>
        <row r="62">
          <cell r="D62" t="str">
            <v>ZDES</v>
          </cell>
          <cell r="E62" t="str">
            <v>1120</v>
          </cell>
          <cell r="F62" t="str">
            <v>2021</v>
          </cell>
          <cell r="G62" t="str">
            <v>C/U</v>
          </cell>
          <cell r="H62">
            <v>204</v>
          </cell>
          <cell r="I62">
            <v>0</v>
          </cell>
          <cell r="J62" t="str">
            <v>ARS</v>
          </cell>
          <cell r="K62">
            <v>0</v>
          </cell>
          <cell r="L62">
            <v>455497.32</v>
          </cell>
          <cell r="M62" t="str">
            <v>1600009 BC - DESCARTABLES</v>
          </cell>
        </row>
        <row r="63">
          <cell r="D63" t="str">
            <v>ZMED</v>
          </cell>
          <cell r="E63" t="str">
            <v>1120</v>
          </cell>
          <cell r="F63" t="str">
            <v>2021</v>
          </cell>
          <cell r="G63" t="str">
            <v>C/U</v>
          </cell>
          <cell r="H63">
            <v>200</v>
          </cell>
          <cell r="I63">
            <v>0</v>
          </cell>
          <cell r="J63" t="str">
            <v>ARS</v>
          </cell>
          <cell r="K63">
            <v>0</v>
          </cell>
          <cell r="L63">
            <v>78300</v>
          </cell>
          <cell r="M63" t="str">
            <v>1600003 BC - MEDICAMENTOS</v>
          </cell>
        </row>
        <row r="64">
          <cell r="D64" t="str">
            <v>ZMED</v>
          </cell>
          <cell r="E64" t="str">
            <v>1120</v>
          </cell>
          <cell r="F64" t="str">
            <v>2021</v>
          </cell>
          <cell r="G64" t="str">
            <v>C/U</v>
          </cell>
          <cell r="H64">
            <v>200</v>
          </cell>
          <cell r="I64">
            <v>0</v>
          </cell>
          <cell r="J64" t="str">
            <v>ARS</v>
          </cell>
          <cell r="K64">
            <v>0</v>
          </cell>
          <cell r="L64">
            <v>11249</v>
          </cell>
          <cell r="M64" t="str">
            <v>1600003 BC - MEDICAMENTOS</v>
          </cell>
        </row>
        <row r="65">
          <cell r="D65" t="str">
            <v>ZMED</v>
          </cell>
          <cell r="E65" t="str">
            <v>1120</v>
          </cell>
          <cell r="F65" t="str">
            <v>2021</v>
          </cell>
          <cell r="G65" t="str">
            <v>C/U</v>
          </cell>
          <cell r="H65">
            <v>200</v>
          </cell>
          <cell r="I65">
            <v>0</v>
          </cell>
          <cell r="J65" t="str">
            <v>ARS</v>
          </cell>
          <cell r="K65">
            <v>0</v>
          </cell>
          <cell r="L65">
            <v>912287.56</v>
          </cell>
          <cell r="M65" t="str">
            <v>1600003 BC - MEDICAMENTOS</v>
          </cell>
        </row>
        <row r="66">
          <cell r="D66" t="str">
            <v>ZDES</v>
          </cell>
          <cell r="E66" t="str">
            <v>1120</v>
          </cell>
          <cell r="F66" t="str">
            <v>2021</v>
          </cell>
          <cell r="G66" t="str">
            <v>C/U</v>
          </cell>
          <cell r="H66">
            <v>200</v>
          </cell>
          <cell r="I66">
            <v>0</v>
          </cell>
          <cell r="J66" t="str">
            <v>ARS</v>
          </cell>
          <cell r="K66">
            <v>0</v>
          </cell>
          <cell r="L66">
            <v>29382.77</v>
          </cell>
          <cell r="M66" t="str">
            <v>1600009 BC - DESCARTABLES</v>
          </cell>
        </row>
        <row r="67">
          <cell r="D67" t="str">
            <v>ZDES</v>
          </cell>
          <cell r="E67" t="str">
            <v>1120</v>
          </cell>
          <cell r="F67" t="str">
            <v>2021</v>
          </cell>
          <cell r="G67" t="str">
            <v>C/U</v>
          </cell>
          <cell r="H67">
            <v>200</v>
          </cell>
          <cell r="I67">
            <v>0</v>
          </cell>
          <cell r="J67" t="str">
            <v>ARS</v>
          </cell>
          <cell r="K67">
            <v>0</v>
          </cell>
          <cell r="L67">
            <v>438400</v>
          </cell>
          <cell r="M67" t="str">
            <v>1600009 BC - DESCARTABLES</v>
          </cell>
        </row>
        <row r="68">
          <cell r="D68" t="str">
            <v>ZDES</v>
          </cell>
          <cell r="E68" t="str">
            <v>1120</v>
          </cell>
          <cell r="F68" t="str">
            <v>2021</v>
          </cell>
          <cell r="G68" t="str">
            <v>C/U</v>
          </cell>
          <cell r="H68">
            <v>200</v>
          </cell>
          <cell r="I68">
            <v>0</v>
          </cell>
          <cell r="J68" t="str">
            <v>ARS</v>
          </cell>
          <cell r="K68">
            <v>0</v>
          </cell>
          <cell r="L68">
            <v>36826.74</v>
          </cell>
          <cell r="M68" t="str">
            <v>1600009 BC - DESCARTABLES</v>
          </cell>
        </row>
        <row r="69">
          <cell r="D69" t="str">
            <v>ZDES</v>
          </cell>
          <cell r="E69" t="str">
            <v>1120</v>
          </cell>
          <cell r="F69" t="str">
            <v>2021</v>
          </cell>
          <cell r="G69" t="str">
            <v>C/U</v>
          </cell>
          <cell r="H69">
            <v>200</v>
          </cell>
          <cell r="I69">
            <v>0</v>
          </cell>
          <cell r="J69" t="str">
            <v>ARS</v>
          </cell>
          <cell r="K69">
            <v>0</v>
          </cell>
          <cell r="L69">
            <v>21395.95</v>
          </cell>
          <cell r="M69" t="str">
            <v>1600009 BC - DESCARTABLES</v>
          </cell>
        </row>
        <row r="70">
          <cell r="D70" t="str">
            <v>ZDES</v>
          </cell>
          <cell r="E70" t="str">
            <v>1120</v>
          </cell>
          <cell r="F70" t="str">
            <v>2021</v>
          </cell>
          <cell r="G70" t="str">
            <v>C/U</v>
          </cell>
          <cell r="H70">
            <v>200</v>
          </cell>
          <cell r="I70">
            <v>0</v>
          </cell>
          <cell r="J70" t="str">
            <v>ARS</v>
          </cell>
          <cell r="K70">
            <v>0</v>
          </cell>
          <cell r="L70">
            <v>151934</v>
          </cell>
          <cell r="M70" t="str">
            <v>1600009 BC - DESCARTABLES</v>
          </cell>
        </row>
        <row r="71">
          <cell r="D71" t="str">
            <v>ZMED</v>
          </cell>
          <cell r="E71" t="str">
            <v>1120</v>
          </cell>
          <cell r="F71" t="str">
            <v>2021</v>
          </cell>
          <cell r="G71" t="str">
            <v>C/U</v>
          </cell>
          <cell r="H71">
            <v>199</v>
          </cell>
          <cell r="I71">
            <v>0</v>
          </cell>
          <cell r="J71" t="str">
            <v>ARS</v>
          </cell>
          <cell r="K71">
            <v>0</v>
          </cell>
          <cell r="L71">
            <v>180724.88</v>
          </cell>
          <cell r="M71" t="str">
            <v>1600003 BC - MEDICAMENTOS</v>
          </cell>
        </row>
        <row r="72">
          <cell r="D72" t="str">
            <v>ZMED</v>
          </cell>
          <cell r="E72" t="str">
            <v>1120</v>
          </cell>
          <cell r="F72" t="str">
            <v>2021</v>
          </cell>
          <cell r="G72" t="str">
            <v>C/U</v>
          </cell>
          <cell r="H72">
            <v>196</v>
          </cell>
          <cell r="I72">
            <v>0</v>
          </cell>
          <cell r="J72" t="str">
            <v>ARS</v>
          </cell>
          <cell r="K72">
            <v>0</v>
          </cell>
          <cell r="L72">
            <v>1099340.74</v>
          </cell>
          <cell r="M72" t="str">
            <v>1600003 BC - MEDICAMENTOS</v>
          </cell>
        </row>
        <row r="73">
          <cell r="D73" t="str">
            <v>ZDES</v>
          </cell>
          <cell r="E73" t="str">
            <v>1120</v>
          </cell>
          <cell r="F73" t="str">
            <v>2021</v>
          </cell>
          <cell r="G73" t="str">
            <v>C/U</v>
          </cell>
          <cell r="H73">
            <v>190</v>
          </cell>
          <cell r="I73">
            <v>0</v>
          </cell>
          <cell r="J73" t="str">
            <v>ARS</v>
          </cell>
          <cell r="K73">
            <v>0</v>
          </cell>
          <cell r="L73">
            <v>142880</v>
          </cell>
          <cell r="M73" t="str">
            <v>1600009 BC - DESCARTABLES</v>
          </cell>
        </row>
        <row r="74">
          <cell r="D74" t="str">
            <v>ZMED</v>
          </cell>
          <cell r="E74" t="str">
            <v>1120</v>
          </cell>
          <cell r="F74" t="str">
            <v>2021</v>
          </cell>
          <cell r="G74" t="str">
            <v>C/U</v>
          </cell>
          <cell r="H74">
            <v>180</v>
          </cell>
          <cell r="I74">
            <v>0</v>
          </cell>
          <cell r="J74" t="str">
            <v>ARS</v>
          </cell>
          <cell r="K74">
            <v>0</v>
          </cell>
          <cell r="L74">
            <v>466246.44</v>
          </cell>
          <cell r="M74" t="str">
            <v>1600003 BC - MEDICAMENTOS</v>
          </cell>
        </row>
        <row r="75">
          <cell r="D75" t="str">
            <v>ZMED</v>
          </cell>
          <cell r="E75" t="str">
            <v>1120</v>
          </cell>
          <cell r="F75" t="str">
            <v>2021</v>
          </cell>
          <cell r="G75" t="str">
            <v>C/U</v>
          </cell>
          <cell r="H75">
            <v>172</v>
          </cell>
          <cell r="I75">
            <v>0</v>
          </cell>
          <cell r="J75" t="str">
            <v>ARS</v>
          </cell>
          <cell r="K75">
            <v>0</v>
          </cell>
          <cell r="L75">
            <v>138840.54</v>
          </cell>
          <cell r="M75" t="str">
            <v>1600003 BC - MEDICAMENTOS</v>
          </cell>
        </row>
        <row r="76">
          <cell r="D76" t="str">
            <v>ZMED</v>
          </cell>
          <cell r="E76" t="str">
            <v>1120</v>
          </cell>
          <cell r="F76" t="str">
            <v>2021</v>
          </cell>
          <cell r="G76" t="str">
            <v>C/U</v>
          </cell>
          <cell r="H76">
            <v>169</v>
          </cell>
          <cell r="I76">
            <v>0</v>
          </cell>
          <cell r="J76" t="str">
            <v>ARS</v>
          </cell>
          <cell r="K76">
            <v>0</v>
          </cell>
          <cell r="L76">
            <v>680765.41</v>
          </cell>
          <cell r="M76" t="str">
            <v>1600003 BC - MEDICAMENTOS</v>
          </cell>
        </row>
        <row r="77">
          <cell r="D77" t="str">
            <v>ZMED</v>
          </cell>
          <cell r="E77" t="str">
            <v>1120</v>
          </cell>
          <cell r="F77" t="str">
            <v>2021</v>
          </cell>
          <cell r="G77" t="str">
            <v>C/U</v>
          </cell>
          <cell r="H77">
            <v>165</v>
          </cell>
          <cell r="I77">
            <v>0</v>
          </cell>
          <cell r="J77" t="str">
            <v>ARS</v>
          </cell>
          <cell r="K77">
            <v>0</v>
          </cell>
          <cell r="L77">
            <v>8908.7999999999993</v>
          </cell>
          <cell r="M77" t="str">
            <v>1600003 BC - MEDICAMENTOS</v>
          </cell>
        </row>
        <row r="78">
          <cell r="D78" t="str">
            <v>ZMED</v>
          </cell>
          <cell r="E78" t="str">
            <v>1120</v>
          </cell>
          <cell r="F78" t="str">
            <v>2021</v>
          </cell>
          <cell r="G78" t="str">
            <v>C/U</v>
          </cell>
          <cell r="H78">
            <v>160</v>
          </cell>
          <cell r="I78">
            <v>0</v>
          </cell>
          <cell r="J78" t="str">
            <v>ARS</v>
          </cell>
          <cell r="K78">
            <v>0</v>
          </cell>
          <cell r="L78">
            <v>1652278.11</v>
          </cell>
          <cell r="M78" t="str">
            <v>1600003 BC - MEDICAMENTOS</v>
          </cell>
        </row>
        <row r="79">
          <cell r="D79" t="str">
            <v>ZDES</v>
          </cell>
          <cell r="E79" t="str">
            <v>1120</v>
          </cell>
          <cell r="F79" t="str">
            <v>2021</v>
          </cell>
          <cell r="G79" t="str">
            <v>C/U</v>
          </cell>
          <cell r="H79">
            <v>160</v>
          </cell>
          <cell r="I79">
            <v>0</v>
          </cell>
          <cell r="J79" t="str">
            <v>ARS</v>
          </cell>
          <cell r="K79">
            <v>0</v>
          </cell>
          <cell r="L79">
            <v>177154.3</v>
          </cell>
          <cell r="M79" t="str">
            <v>1600009 BC - DESCARTABLES</v>
          </cell>
        </row>
        <row r="80">
          <cell r="D80" t="str">
            <v>ZMED</v>
          </cell>
          <cell r="E80" t="str">
            <v>1120</v>
          </cell>
          <cell r="F80" t="str">
            <v>2021</v>
          </cell>
          <cell r="G80" t="str">
            <v>C/U</v>
          </cell>
          <cell r="H80">
            <v>155</v>
          </cell>
          <cell r="I80">
            <v>0</v>
          </cell>
          <cell r="J80" t="str">
            <v>ARS</v>
          </cell>
          <cell r="K80">
            <v>0</v>
          </cell>
          <cell r="L80">
            <v>29945</v>
          </cell>
          <cell r="M80" t="str">
            <v>1600003 BC - MEDICAMENTOS</v>
          </cell>
        </row>
        <row r="81">
          <cell r="D81" t="str">
            <v>ZMED</v>
          </cell>
          <cell r="E81" t="str">
            <v>1120</v>
          </cell>
          <cell r="F81" t="str">
            <v>2021</v>
          </cell>
          <cell r="G81" t="str">
            <v>C/U</v>
          </cell>
          <cell r="H81">
            <v>155</v>
          </cell>
          <cell r="I81">
            <v>0</v>
          </cell>
          <cell r="J81" t="str">
            <v>ARS</v>
          </cell>
          <cell r="K81">
            <v>0</v>
          </cell>
          <cell r="L81">
            <v>49040</v>
          </cell>
          <cell r="M81" t="str">
            <v>1600003 BC - MEDICAMENTOS</v>
          </cell>
        </row>
        <row r="82">
          <cell r="D82" t="str">
            <v>ZMED</v>
          </cell>
          <cell r="E82" t="str">
            <v>1120</v>
          </cell>
          <cell r="F82" t="str">
            <v>2021</v>
          </cell>
          <cell r="G82" t="str">
            <v>C/U</v>
          </cell>
          <cell r="H82">
            <v>155</v>
          </cell>
          <cell r="I82">
            <v>0</v>
          </cell>
          <cell r="J82" t="str">
            <v>ARS</v>
          </cell>
          <cell r="K82">
            <v>0</v>
          </cell>
          <cell r="L82">
            <v>128582.5</v>
          </cell>
          <cell r="M82" t="str">
            <v>1600003 BC - MEDICAMENTOS</v>
          </cell>
        </row>
        <row r="83">
          <cell r="D83" t="str">
            <v>ZMED</v>
          </cell>
          <cell r="E83" t="str">
            <v>1120</v>
          </cell>
          <cell r="F83" t="str">
            <v>2021</v>
          </cell>
          <cell r="G83" t="str">
            <v>C/U</v>
          </cell>
          <cell r="H83">
            <v>155</v>
          </cell>
          <cell r="I83">
            <v>0</v>
          </cell>
          <cell r="J83" t="str">
            <v>ARS</v>
          </cell>
          <cell r="K83">
            <v>0</v>
          </cell>
          <cell r="L83">
            <v>247068.98</v>
          </cell>
          <cell r="M83" t="str">
            <v>1600003 BC - MEDICAMENTOS</v>
          </cell>
        </row>
        <row r="84">
          <cell r="D84" t="str">
            <v>ZMED</v>
          </cell>
          <cell r="E84" t="str">
            <v>1120</v>
          </cell>
          <cell r="F84" t="str">
            <v>2021</v>
          </cell>
          <cell r="G84" t="str">
            <v>C/U</v>
          </cell>
          <cell r="H84">
            <v>150</v>
          </cell>
          <cell r="I84">
            <v>0</v>
          </cell>
          <cell r="J84" t="str">
            <v>ARS</v>
          </cell>
          <cell r="K84">
            <v>0</v>
          </cell>
          <cell r="L84">
            <v>59225</v>
          </cell>
          <cell r="M84" t="str">
            <v>1600003 BC - MEDICAMENTOS</v>
          </cell>
        </row>
        <row r="85">
          <cell r="D85" t="str">
            <v>ZMED</v>
          </cell>
          <cell r="E85" t="str">
            <v>1120</v>
          </cell>
          <cell r="F85" t="str">
            <v>2010</v>
          </cell>
          <cell r="G85" t="str">
            <v>C/U</v>
          </cell>
          <cell r="H85">
            <v>150</v>
          </cell>
          <cell r="I85">
            <v>0</v>
          </cell>
          <cell r="J85" t="str">
            <v>ARS</v>
          </cell>
          <cell r="K85">
            <v>0</v>
          </cell>
          <cell r="L85">
            <v>221682.1</v>
          </cell>
          <cell r="M85" t="str">
            <v>1600003 BC - MEDICAMENTOS</v>
          </cell>
        </row>
        <row r="86">
          <cell r="D86" t="str">
            <v>ZMED</v>
          </cell>
          <cell r="E86" t="str">
            <v>1120</v>
          </cell>
          <cell r="F86" t="str">
            <v>2021</v>
          </cell>
          <cell r="G86" t="str">
            <v>C/U</v>
          </cell>
          <cell r="H86">
            <v>150</v>
          </cell>
          <cell r="I86">
            <v>0</v>
          </cell>
          <cell r="J86" t="str">
            <v>ARS</v>
          </cell>
          <cell r="K86">
            <v>0</v>
          </cell>
          <cell r="L86">
            <v>8599.5</v>
          </cell>
          <cell r="M86" t="str">
            <v>1600003 BC - MEDICAMENTOS</v>
          </cell>
        </row>
        <row r="87">
          <cell r="D87" t="str">
            <v>ZDES</v>
          </cell>
          <cell r="E87" t="str">
            <v>1120</v>
          </cell>
          <cell r="F87" t="str">
            <v>2021</v>
          </cell>
          <cell r="G87" t="str">
            <v>C/U</v>
          </cell>
          <cell r="H87">
            <v>150</v>
          </cell>
          <cell r="I87">
            <v>0</v>
          </cell>
          <cell r="J87" t="str">
            <v>ARS</v>
          </cell>
          <cell r="K87">
            <v>0</v>
          </cell>
          <cell r="L87">
            <v>278568.48</v>
          </cell>
          <cell r="M87" t="str">
            <v>1600009 BC - DESCARTABLES</v>
          </cell>
        </row>
        <row r="88">
          <cell r="D88" t="str">
            <v>ZMED</v>
          </cell>
          <cell r="E88" t="str">
            <v>1120</v>
          </cell>
          <cell r="F88" t="str">
            <v>2021</v>
          </cell>
          <cell r="G88" t="str">
            <v>C/U</v>
          </cell>
          <cell r="H88">
            <v>137</v>
          </cell>
          <cell r="I88">
            <v>0</v>
          </cell>
          <cell r="J88" t="str">
            <v>ARS</v>
          </cell>
          <cell r="K88">
            <v>0</v>
          </cell>
          <cell r="L88">
            <v>120545.96</v>
          </cell>
          <cell r="M88" t="str">
            <v>1600003 BC - MEDICAMENTOS</v>
          </cell>
        </row>
        <row r="89">
          <cell r="D89" t="str">
            <v>ZMED</v>
          </cell>
          <cell r="E89" t="str">
            <v>1120</v>
          </cell>
          <cell r="F89" t="str">
            <v>2021</v>
          </cell>
          <cell r="G89" t="str">
            <v>C/U</v>
          </cell>
          <cell r="H89">
            <v>136</v>
          </cell>
          <cell r="I89">
            <v>0</v>
          </cell>
          <cell r="J89" t="str">
            <v>ARS</v>
          </cell>
          <cell r="K89">
            <v>0</v>
          </cell>
          <cell r="L89">
            <v>911301.08</v>
          </cell>
          <cell r="M89" t="str">
            <v>1600003 BC - MEDICAMENTOS</v>
          </cell>
        </row>
        <row r="90">
          <cell r="D90" t="str">
            <v>ZMED</v>
          </cell>
          <cell r="E90" t="str">
            <v>1120</v>
          </cell>
          <cell r="F90" t="str">
            <v>2021</v>
          </cell>
          <cell r="G90" t="str">
            <v>C/U</v>
          </cell>
          <cell r="H90">
            <v>133</v>
          </cell>
          <cell r="I90">
            <v>0</v>
          </cell>
          <cell r="J90" t="str">
            <v>ARS</v>
          </cell>
          <cell r="K90">
            <v>0</v>
          </cell>
          <cell r="L90">
            <v>256284.1</v>
          </cell>
          <cell r="M90" t="str">
            <v>1600003 BC - MEDICAMENTOS</v>
          </cell>
        </row>
        <row r="91">
          <cell r="D91" t="str">
            <v>ZMED</v>
          </cell>
          <cell r="E91" t="str">
            <v>1120</v>
          </cell>
          <cell r="F91" t="str">
            <v>2021</v>
          </cell>
          <cell r="G91" t="str">
            <v>C/U</v>
          </cell>
          <cell r="H91">
            <v>130</v>
          </cell>
          <cell r="I91">
            <v>0</v>
          </cell>
          <cell r="J91" t="str">
            <v>ARS</v>
          </cell>
          <cell r="K91">
            <v>0</v>
          </cell>
          <cell r="L91">
            <v>830483.7</v>
          </cell>
          <cell r="M91" t="str">
            <v>1600003 BC - MEDICAMENTOS</v>
          </cell>
        </row>
        <row r="92">
          <cell r="D92" t="str">
            <v>ZMED</v>
          </cell>
          <cell r="E92" t="str">
            <v>1120</v>
          </cell>
          <cell r="F92" t="str">
            <v>2021</v>
          </cell>
          <cell r="G92" t="str">
            <v>C/U</v>
          </cell>
          <cell r="H92">
            <v>130</v>
          </cell>
          <cell r="I92">
            <v>0</v>
          </cell>
          <cell r="J92" t="str">
            <v>ARS</v>
          </cell>
          <cell r="K92">
            <v>0</v>
          </cell>
          <cell r="L92">
            <v>11550.6</v>
          </cell>
          <cell r="M92" t="str">
            <v>1600003 BC - MEDICAMENTOS</v>
          </cell>
        </row>
        <row r="93">
          <cell r="D93" t="str">
            <v>ZMED</v>
          </cell>
          <cell r="E93" t="str">
            <v>1120</v>
          </cell>
          <cell r="F93" t="str">
            <v>2021</v>
          </cell>
          <cell r="G93" t="str">
            <v>C/U</v>
          </cell>
          <cell r="H93">
            <v>127</v>
          </cell>
          <cell r="I93">
            <v>0</v>
          </cell>
          <cell r="J93" t="str">
            <v>ARS</v>
          </cell>
          <cell r="K93">
            <v>0</v>
          </cell>
          <cell r="L93">
            <v>1155720.3999999999</v>
          </cell>
          <cell r="M93" t="str">
            <v>1600003 BC - MEDICAMENTOS</v>
          </cell>
        </row>
        <row r="94">
          <cell r="D94" t="str">
            <v>ZMED</v>
          </cell>
          <cell r="E94" t="str">
            <v>1120</v>
          </cell>
          <cell r="F94" t="str">
            <v>2021</v>
          </cell>
          <cell r="G94" t="str">
            <v>C/U</v>
          </cell>
          <cell r="H94">
            <v>126</v>
          </cell>
          <cell r="I94">
            <v>0</v>
          </cell>
          <cell r="J94" t="str">
            <v>ARS</v>
          </cell>
          <cell r="K94">
            <v>0</v>
          </cell>
          <cell r="L94">
            <v>125042.42</v>
          </cell>
          <cell r="M94" t="str">
            <v>1600003 BC - MEDICAMENTOS</v>
          </cell>
        </row>
        <row r="95">
          <cell r="D95" t="str">
            <v>ZMED</v>
          </cell>
          <cell r="E95" t="str">
            <v>1120</v>
          </cell>
          <cell r="F95" t="str">
            <v>2021</v>
          </cell>
          <cell r="G95" t="str">
            <v>C/U</v>
          </cell>
          <cell r="H95">
            <v>123</v>
          </cell>
          <cell r="I95">
            <v>0</v>
          </cell>
          <cell r="J95" t="str">
            <v>ARS</v>
          </cell>
          <cell r="K95">
            <v>0</v>
          </cell>
          <cell r="L95">
            <v>583095</v>
          </cell>
          <cell r="M95" t="str">
            <v>1600003 BC - MEDICAMENTOS</v>
          </cell>
        </row>
        <row r="96">
          <cell r="D96" t="str">
            <v>ZMED</v>
          </cell>
          <cell r="E96" t="str">
            <v>1120</v>
          </cell>
          <cell r="F96" t="str">
            <v>2021</v>
          </cell>
          <cell r="G96" t="str">
            <v>C/U</v>
          </cell>
          <cell r="H96">
            <v>120</v>
          </cell>
          <cell r="I96">
            <v>0</v>
          </cell>
          <cell r="J96" t="str">
            <v>ARS</v>
          </cell>
          <cell r="K96">
            <v>0</v>
          </cell>
          <cell r="L96">
            <v>103605.2</v>
          </cell>
          <cell r="M96" t="str">
            <v>1600003 BC - MEDICAMENTOS</v>
          </cell>
        </row>
        <row r="97">
          <cell r="D97" t="str">
            <v>ZMED</v>
          </cell>
          <cell r="E97" t="str">
            <v>1120</v>
          </cell>
          <cell r="F97" t="str">
            <v>2010</v>
          </cell>
          <cell r="G97" t="str">
            <v>C/U</v>
          </cell>
          <cell r="H97">
            <v>120</v>
          </cell>
          <cell r="I97">
            <v>0</v>
          </cell>
          <cell r="J97" t="str">
            <v>ARS</v>
          </cell>
          <cell r="K97">
            <v>0</v>
          </cell>
          <cell r="L97">
            <v>184350.91</v>
          </cell>
          <cell r="M97" t="str">
            <v>1600003 BC - MEDICAMENTOS</v>
          </cell>
        </row>
        <row r="98">
          <cell r="D98" t="str">
            <v>ZMED</v>
          </cell>
          <cell r="E98" t="str">
            <v>1120</v>
          </cell>
          <cell r="F98" t="str">
            <v>2021</v>
          </cell>
          <cell r="G98" t="str">
            <v>C/U</v>
          </cell>
          <cell r="H98">
            <v>120</v>
          </cell>
          <cell r="I98">
            <v>0</v>
          </cell>
          <cell r="J98" t="str">
            <v>ARS</v>
          </cell>
          <cell r="K98">
            <v>0</v>
          </cell>
          <cell r="L98">
            <v>50400</v>
          </cell>
          <cell r="M98" t="str">
            <v>1600003 BC - MEDICAMENTOS</v>
          </cell>
        </row>
        <row r="99">
          <cell r="D99" t="str">
            <v>ZMED</v>
          </cell>
          <cell r="E99" t="str">
            <v>1120</v>
          </cell>
          <cell r="F99" t="str">
            <v>2021</v>
          </cell>
          <cell r="G99" t="str">
            <v>C/U</v>
          </cell>
          <cell r="H99">
            <v>116</v>
          </cell>
          <cell r="I99">
            <v>0</v>
          </cell>
          <cell r="J99" t="str">
            <v>ARS</v>
          </cell>
          <cell r="K99">
            <v>0</v>
          </cell>
          <cell r="L99">
            <v>544066.28</v>
          </cell>
          <cell r="M99" t="str">
            <v>1600003 BC - MEDICAMENTOS</v>
          </cell>
        </row>
        <row r="100">
          <cell r="D100" t="str">
            <v>ZMED</v>
          </cell>
          <cell r="E100" t="str">
            <v>1120</v>
          </cell>
          <cell r="F100" t="str">
            <v>2021</v>
          </cell>
          <cell r="G100" t="str">
            <v>C/U</v>
          </cell>
          <cell r="H100">
            <v>110</v>
          </cell>
          <cell r="I100">
            <v>0</v>
          </cell>
          <cell r="J100" t="str">
            <v>ARS</v>
          </cell>
          <cell r="K100">
            <v>0</v>
          </cell>
          <cell r="L100">
            <v>183546.6</v>
          </cell>
          <cell r="M100" t="str">
            <v>1600003 BC - MEDICAMENTOS</v>
          </cell>
        </row>
        <row r="101">
          <cell r="D101" t="str">
            <v>ZMED</v>
          </cell>
          <cell r="E101" t="str">
            <v>1120</v>
          </cell>
          <cell r="F101" t="str">
            <v>2021</v>
          </cell>
          <cell r="G101" t="str">
            <v>C/U</v>
          </cell>
          <cell r="H101">
            <v>110</v>
          </cell>
          <cell r="I101">
            <v>0</v>
          </cell>
          <cell r="J101" t="str">
            <v>ARS</v>
          </cell>
          <cell r="K101">
            <v>0</v>
          </cell>
          <cell r="L101">
            <v>36508</v>
          </cell>
          <cell r="M101" t="str">
            <v>1600003 BC - MEDICAMENTOS</v>
          </cell>
        </row>
        <row r="102">
          <cell r="D102" t="str">
            <v>ZMED</v>
          </cell>
          <cell r="E102" t="str">
            <v>1120</v>
          </cell>
          <cell r="F102" t="str">
            <v>2021</v>
          </cell>
          <cell r="G102" t="str">
            <v>C/U</v>
          </cell>
          <cell r="H102">
            <v>108</v>
          </cell>
          <cell r="I102">
            <v>0</v>
          </cell>
          <cell r="J102" t="str">
            <v>ARS</v>
          </cell>
          <cell r="K102">
            <v>0</v>
          </cell>
          <cell r="L102">
            <v>256172.64</v>
          </cell>
          <cell r="M102" t="str">
            <v>1600003 BC - MEDICAMENTOS</v>
          </cell>
        </row>
        <row r="103">
          <cell r="D103" t="str">
            <v>ZMED</v>
          </cell>
          <cell r="E103" t="str">
            <v>1120</v>
          </cell>
          <cell r="F103" t="str">
            <v>2021</v>
          </cell>
          <cell r="G103" t="str">
            <v>C/U</v>
          </cell>
          <cell r="H103">
            <v>105</v>
          </cell>
          <cell r="I103">
            <v>0</v>
          </cell>
          <cell r="J103" t="str">
            <v>ARS</v>
          </cell>
          <cell r="K103">
            <v>0</v>
          </cell>
          <cell r="L103">
            <v>185226.56</v>
          </cell>
          <cell r="M103" t="str">
            <v>1600003 BC - MEDICAMENTOS</v>
          </cell>
        </row>
        <row r="104">
          <cell r="D104" t="str">
            <v>ZMED</v>
          </cell>
          <cell r="E104" t="str">
            <v>1120</v>
          </cell>
          <cell r="F104" t="str">
            <v>2021</v>
          </cell>
          <cell r="G104" t="str">
            <v>C/U</v>
          </cell>
          <cell r="H104">
            <v>105</v>
          </cell>
          <cell r="I104">
            <v>0</v>
          </cell>
          <cell r="J104" t="str">
            <v>ARS</v>
          </cell>
          <cell r="K104">
            <v>0</v>
          </cell>
          <cell r="L104">
            <v>114339.05</v>
          </cell>
          <cell r="M104" t="str">
            <v>1600003 BC - MEDICAMENTOS</v>
          </cell>
        </row>
        <row r="105">
          <cell r="D105" t="str">
            <v>ZMED</v>
          </cell>
          <cell r="E105" t="str">
            <v>1120</v>
          </cell>
          <cell r="F105" t="str">
            <v>2021</v>
          </cell>
          <cell r="G105" t="str">
            <v>C/U</v>
          </cell>
          <cell r="H105">
            <v>105</v>
          </cell>
          <cell r="I105">
            <v>0</v>
          </cell>
          <cell r="J105" t="str">
            <v>ARS</v>
          </cell>
          <cell r="K105">
            <v>0</v>
          </cell>
          <cell r="L105">
            <v>76019.25</v>
          </cell>
          <cell r="M105" t="str">
            <v>1600003 BC - MEDICAMENTOS</v>
          </cell>
        </row>
        <row r="106">
          <cell r="D106" t="str">
            <v>ZDES</v>
          </cell>
          <cell r="E106" t="str">
            <v>1120</v>
          </cell>
          <cell r="F106" t="str">
            <v>2021</v>
          </cell>
          <cell r="G106" t="str">
            <v>C/U</v>
          </cell>
          <cell r="H106">
            <v>105</v>
          </cell>
          <cell r="I106">
            <v>0</v>
          </cell>
          <cell r="J106" t="str">
            <v>ARS</v>
          </cell>
          <cell r="K106">
            <v>0</v>
          </cell>
          <cell r="L106">
            <v>32212.38</v>
          </cell>
          <cell r="M106" t="str">
            <v>1600009 BC - DESCARTABLES</v>
          </cell>
        </row>
        <row r="107">
          <cell r="D107" t="str">
            <v>ZMED</v>
          </cell>
          <cell r="E107" t="str">
            <v>1120</v>
          </cell>
          <cell r="F107" t="str">
            <v>2021</v>
          </cell>
          <cell r="G107" t="str">
            <v>C/U</v>
          </cell>
          <cell r="H107">
            <v>103</v>
          </cell>
          <cell r="I107">
            <v>0</v>
          </cell>
          <cell r="J107" t="str">
            <v>ARS</v>
          </cell>
          <cell r="K107">
            <v>0</v>
          </cell>
          <cell r="L107">
            <v>47735</v>
          </cell>
          <cell r="M107" t="str">
            <v>1600003 BC - MEDICAMENTOS</v>
          </cell>
        </row>
        <row r="108">
          <cell r="D108" t="str">
            <v>ZMED</v>
          </cell>
          <cell r="E108" t="str">
            <v>1120</v>
          </cell>
          <cell r="F108" t="str">
            <v>2010</v>
          </cell>
          <cell r="G108" t="str">
            <v>C/U</v>
          </cell>
          <cell r="H108">
            <v>100</v>
          </cell>
          <cell r="I108">
            <v>0</v>
          </cell>
          <cell r="J108" t="str">
            <v>ARS</v>
          </cell>
          <cell r="K108">
            <v>0</v>
          </cell>
          <cell r="L108">
            <v>19090.64</v>
          </cell>
          <cell r="M108" t="str">
            <v>1600003 BC - MEDICAMENTOS</v>
          </cell>
        </row>
        <row r="109">
          <cell r="D109" t="str">
            <v>ZMED</v>
          </cell>
          <cell r="E109" t="str">
            <v>1120</v>
          </cell>
          <cell r="F109" t="str">
            <v>2010</v>
          </cell>
          <cell r="G109" t="str">
            <v>C/U</v>
          </cell>
          <cell r="H109">
            <v>100</v>
          </cell>
          <cell r="I109">
            <v>0</v>
          </cell>
          <cell r="J109" t="str">
            <v>ARS</v>
          </cell>
          <cell r="K109">
            <v>0</v>
          </cell>
          <cell r="L109">
            <v>20300.34</v>
          </cell>
          <cell r="M109" t="str">
            <v>1600003 BC - MEDICAMENTOS</v>
          </cell>
        </row>
        <row r="110">
          <cell r="D110" t="str">
            <v>ZMED</v>
          </cell>
          <cell r="E110" t="str">
            <v>1120</v>
          </cell>
          <cell r="F110" t="str">
            <v>2021</v>
          </cell>
          <cell r="G110" t="str">
            <v>C/U</v>
          </cell>
          <cell r="H110">
            <v>100</v>
          </cell>
          <cell r="I110">
            <v>0</v>
          </cell>
          <cell r="J110" t="str">
            <v>ARS</v>
          </cell>
          <cell r="K110">
            <v>0</v>
          </cell>
          <cell r="L110">
            <v>6943</v>
          </cell>
          <cell r="M110" t="str">
            <v>1600003 BC - MEDICAMENTOS</v>
          </cell>
        </row>
        <row r="111">
          <cell r="D111" t="str">
            <v>ZMED</v>
          </cell>
          <cell r="E111" t="str">
            <v>1120</v>
          </cell>
          <cell r="F111" t="str">
            <v>2021</v>
          </cell>
          <cell r="G111" t="str">
            <v>C/U</v>
          </cell>
          <cell r="H111">
            <v>100</v>
          </cell>
          <cell r="I111">
            <v>0</v>
          </cell>
          <cell r="J111" t="str">
            <v>ARS</v>
          </cell>
          <cell r="K111">
            <v>0</v>
          </cell>
          <cell r="L111">
            <v>6865</v>
          </cell>
          <cell r="M111" t="str">
            <v>1600003 BC - MEDICAMENTOS</v>
          </cell>
        </row>
        <row r="112">
          <cell r="D112" t="str">
            <v>ZMED</v>
          </cell>
          <cell r="E112" t="str">
            <v>1120</v>
          </cell>
          <cell r="F112" t="str">
            <v>2021</v>
          </cell>
          <cell r="G112" t="str">
            <v>C/U</v>
          </cell>
          <cell r="H112">
            <v>100</v>
          </cell>
          <cell r="I112">
            <v>0</v>
          </cell>
          <cell r="J112" t="str">
            <v>ARS</v>
          </cell>
          <cell r="K112">
            <v>0</v>
          </cell>
          <cell r="L112">
            <v>35773</v>
          </cell>
          <cell r="M112" t="str">
            <v>1600003 BC - MEDICAMENTOS</v>
          </cell>
        </row>
        <row r="113">
          <cell r="D113" t="str">
            <v>ZDES</v>
          </cell>
          <cell r="E113" t="str">
            <v>1120</v>
          </cell>
          <cell r="F113" t="str">
            <v>2021</v>
          </cell>
          <cell r="G113" t="str">
            <v>C/U</v>
          </cell>
          <cell r="H113">
            <v>100</v>
          </cell>
          <cell r="I113">
            <v>0</v>
          </cell>
          <cell r="J113" t="str">
            <v>ARS</v>
          </cell>
          <cell r="K113">
            <v>0</v>
          </cell>
          <cell r="L113">
            <v>14591.43</v>
          </cell>
          <cell r="M113" t="str">
            <v>1600009 BC - DESCARTABLES</v>
          </cell>
        </row>
        <row r="114">
          <cell r="D114" t="str">
            <v>ZDES</v>
          </cell>
          <cell r="E114" t="str">
            <v>1120</v>
          </cell>
          <cell r="F114" t="str">
            <v>2021</v>
          </cell>
          <cell r="G114" t="str">
            <v>C/U</v>
          </cell>
          <cell r="H114">
            <v>100</v>
          </cell>
          <cell r="I114">
            <v>0</v>
          </cell>
          <cell r="J114" t="str">
            <v>ARS</v>
          </cell>
          <cell r="K114">
            <v>0</v>
          </cell>
          <cell r="L114">
            <v>20182</v>
          </cell>
          <cell r="M114" t="str">
            <v>1600009 BC - DESCARTABLES</v>
          </cell>
        </row>
        <row r="115">
          <cell r="D115" t="str">
            <v>ZDES</v>
          </cell>
          <cell r="E115" t="str">
            <v>1120</v>
          </cell>
          <cell r="F115" t="str">
            <v>2010</v>
          </cell>
          <cell r="G115" t="str">
            <v>C/U</v>
          </cell>
          <cell r="H115">
            <v>100</v>
          </cell>
          <cell r="I115">
            <v>0</v>
          </cell>
          <cell r="J115" t="str">
            <v>ARS</v>
          </cell>
          <cell r="K115">
            <v>0</v>
          </cell>
          <cell r="L115">
            <v>21355.67</v>
          </cell>
          <cell r="M115" t="str">
            <v>1600009 BC - DESCARTABLES</v>
          </cell>
        </row>
        <row r="116">
          <cell r="D116" t="str">
            <v>ZDES</v>
          </cell>
          <cell r="E116" t="str">
            <v>1120</v>
          </cell>
          <cell r="F116" t="str">
            <v>2021</v>
          </cell>
          <cell r="G116" t="str">
            <v>C/U</v>
          </cell>
          <cell r="H116">
            <v>100</v>
          </cell>
          <cell r="I116">
            <v>0</v>
          </cell>
          <cell r="J116" t="str">
            <v>ARS</v>
          </cell>
          <cell r="K116">
            <v>0</v>
          </cell>
          <cell r="L116">
            <v>45430</v>
          </cell>
          <cell r="M116" t="str">
            <v>1600009 BC - DESCARTABLES</v>
          </cell>
        </row>
        <row r="117">
          <cell r="D117" t="str">
            <v>ZDES</v>
          </cell>
          <cell r="E117" t="str">
            <v>1120</v>
          </cell>
          <cell r="F117" t="str">
            <v>2021</v>
          </cell>
          <cell r="G117" t="str">
            <v>C/U</v>
          </cell>
          <cell r="H117">
            <v>100</v>
          </cell>
          <cell r="I117">
            <v>0</v>
          </cell>
          <cell r="J117" t="str">
            <v>ARS</v>
          </cell>
          <cell r="K117">
            <v>0</v>
          </cell>
          <cell r="L117">
            <v>3022.32</v>
          </cell>
          <cell r="M117" t="str">
            <v>1600009 BC - DESCARTABLES</v>
          </cell>
        </row>
        <row r="118">
          <cell r="D118" t="str">
            <v>ZDES</v>
          </cell>
          <cell r="E118" t="str">
            <v>1120</v>
          </cell>
          <cell r="F118" t="str">
            <v>2021</v>
          </cell>
          <cell r="G118" t="str">
            <v>C/U</v>
          </cell>
          <cell r="H118">
            <v>100</v>
          </cell>
          <cell r="I118">
            <v>0</v>
          </cell>
          <cell r="J118" t="str">
            <v>ARS</v>
          </cell>
          <cell r="K118">
            <v>0</v>
          </cell>
          <cell r="L118">
            <v>45430</v>
          </cell>
          <cell r="M118" t="str">
            <v>1600009 BC - DESCARTABLES</v>
          </cell>
        </row>
        <row r="119">
          <cell r="D119" t="str">
            <v>ZDES</v>
          </cell>
          <cell r="E119" t="str">
            <v>1120</v>
          </cell>
          <cell r="F119" t="str">
            <v>2021</v>
          </cell>
          <cell r="G119" t="str">
            <v>C/U</v>
          </cell>
          <cell r="H119">
            <v>100</v>
          </cell>
          <cell r="I119">
            <v>0</v>
          </cell>
          <cell r="J119" t="str">
            <v>ARS</v>
          </cell>
          <cell r="K119">
            <v>0</v>
          </cell>
          <cell r="L119">
            <v>132129</v>
          </cell>
          <cell r="M119" t="str">
            <v>1600009 BC - DESCARTABLES</v>
          </cell>
        </row>
        <row r="120">
          <cell r="D120" t="str">
            <v>ZDES</v>
          </cell>
          <cell r="E120" t="str">
            <v>1120</v>
          </cell>
          <cell r="F120" t="str">
            <v>2021</v>
          </cell>
          <cell r="G120" t="str">
            <v>C/U</v>
          </cell>
          <cell r="H120">
            <v>100</v>
          </cell>
          <cell r="I120">
            <v>0</v>
          </cell>
          <cell r="J120" t="str">
            <v>ARS</v>
          </cell>
          <cell r="K120">
            <v>0</v>
          </cell>
          <cell r="L120">
            <v>22500</v>
          </cell>
          <cell r="M120" t="str">
            <v>1600009 BC - DESCARTABLES</v>
          </cell>
        </row>
        <row r="121">
          <cell r="D121" t="str">
            <v>ZDES</v>
          </cell>
          <cell r="E121" t="str">
            <v>1120</v>
          </cell>
          <cell r="F121" t="str">
            <v>2021</v>
          </cell>
          <cell r="G121" t="str">
            <v>C/U</v>
          </cell>
          <cell r="H121">
            <v>100</v>
          </cell>
          <cell r="I121">
            <v>0</v>
          </cell>
          <cell r="J121" t="str">
            <v>ARS</v>
          </cell>
          <cell r="K121">
            <v>0</v>
          </cell>
          <cell r="L121">
            <v>44061</v>
          </cell>
          <cell r="M121" t="str">
            <v>1600009 BC - DESCARTABLES</v>
          </cell>
        </row>
        <row r="122">
          <cell r="D122" t="str">
            <v>ZDES</v>
          </cell>
          <cell r="E122" t="str">
            <v>1120</v>
          </cell>
          <cell r="F122" t="str">
            <v>2021</v>
          </cell>
          <cell r="G122" t="str">
            <v>C/U</v>
          </cell>
          <cell r="H122">
            <v>100</v>
          </cell>
          <cell r="I122">
            <v>0</v>
          </cell>
          <cell r="J122" t="str">
            <v>ARS</v>
          </cell>
          <cell r="K122">
            <v>0</v>
          </cell>
          <cell r="L122">
            <v>210031</v>
          </cell>
          <cell r="M122" t="str">
            <v>1600009 BC - DESCARTABLES</v>
          </cell>
        </row>
        <row r="123">
          <cell r="D123" t="str">
            <v>ZEQI</v>
          </cell>
          <cell r="E123" t="str">
            <v>1120</v>
          </cell>
          <cell r="F123" t="str">
            <v>2021</v>
          </cell>
          <cell r="G123" t="str">
            <v>C/U</v>
          </cell>
          <cell r="H123">
            <v>100</v>
          </cell>
          <cell r="I123">
            <v>0</v>
          </cell>
          <cell r="J123" t="str">
            <v>ARS</v>
          </cell>
          <cell r="K123">
            <v>0</v>
          </cell>
          <cell r="L123">
            <v>44061</v>
          </cell>
          <cell r="M123" t="str">
            <v>1600004 BC - DISPOSITIVO DE ALERTA</v>
          </cell>
        </row>
        <row r="124">
          <cell r="D124" t="str">
            <v>ZERS</v>
          </cell>
          <cell r="E124" t="str">
            <v>1120</v>
          </cell>
          <cell r="F124" t="str">
            <v>2010</v>
          </cell>
          <cell r="G124" t="str">
            <v>L</v>
          </cell>
          <cell r="H124">
            <v>100</v>
          </cell>
          <cell r="I124">
            <v>0</v>
          </cell>
          <cell r="J124" t="str">
            <v>ARS</v>
          </cell>
          <cell r="K124">
            <v>0</v>
          </cell>
          <cell r="L124">
            <v>36075</v>
          </cell>
          <cell r="M124" t="str">
            <v>1600005 BC - REPUESTOS</v>
          </cell>
        </row>
        <row r="125">
          <cell r="D125" t="str">
            <v>ZMED</v>
          </cell>
          <cell r="E125" t="str">
            <v>1120</v>
          </cell>
          <cell r="F125" t="str">
            <v>2021</v>
          </cell>
          <cell r="G125" t="str">
            <v>C/U</v>
          </cell>
          <cell r="H125">
            <v>96</v>
          </cell>
          <cell r="I125">
            <v>0</v>
          </cell>
          <cell r="J125" t="str">
            <v>ARS</v>
          </cell>
          <cell r="K125">
            <v>0</v>
          </cell>
          <cell r="L125">
            <v>129347.52</v>
          </cell>
          <cell r="M125" t="str">
            <v>1600003 BC - MEDICAMENTOS</v>
          </cell>
        </row>
        <row r="126">
          <cell r="D126" t="str">
            <v>ZDES</v>
          </cell>
          <cell r="E126" t="str">
            <v>1120</v>
          </cell>
          <cell r="F126" t="str">
            <v>2021</v>
          </cell>
          <cell r="G126" t="str">
            <v>C/U</v>
          </cell>
          <cell r="H126">
            <v>95</v>
          </cell>
          <cell r="I126">
            <v>0</v>
          </cell>
          <cell r="J126" t="str">
            <v>ARS</v>
          </cell>
          <cell r="K126">
            <v>0</v>
          </cell>
          <cell r="L126">
            <v>85452.5</v>
          </cell>
          <cell r="M126" t="str">
            <v>1600009 BC - DESCARTABLES</v>
          </cell>
        </row>
        <row r="127">
          <cell r="D127" t="str">
            <v>ZDES</v>
          </cell>
          <cell r="E127" t="str">
            <v>1120</v>
          </cell>
          <cell r="F127" t="str">
            <v>2021</v>
          </cell>
          <cell r="G127" t="str">
            <v>C/U</v>
          </cell>
          <cell r="H127">
            <v>90</v>
          </cell>
          <cell r="I127">
            <v>0</v>
          </cell>
          <cell r="J127" t="str">
            <v>ARS</v>
          </cell>
          <cell r="K127">
            <v>0</v>
          </cell>
          <cell r="L127">
            <v>30240</v>
          </cell>
          <cell r="M127" t="str">
            <v>1600009 BC - DESCARTABLES</v>
          </cell>
        </row>
        <row r="128">
          <cell r="D128" t="str">
            <v>ZMED</v>
          </cell>
          <cell r="E128" t="str">
            <v>1120</v>
          </cell>
          <cell r="F128" t="str">
            <v>2021</v>
          </cell>
          <cell r="G128" t="str">
            <v>C/U</v>
          </cell>
          <cell r="H128">
            <v>86</v>
          </cell>
          <cell r="I128">
            <v>0</v>
          </cell>
          <cell r="J128" t="str">
            <v>ARS</v>
          </cell>
          <cell r="K128">
            <v>0</v>
          </cell>
          <cell r="L128">
            <v>386292</v>
          </cell>
          <cell r="M128" t="str">
            <v>1600003 BC - MEDICAMENTOS</v>
          </cell>
        </row>
        <row r="129">
          <cell r="D129" t="str">
            <v>ZMED</v>
          </cell>
          <cell r="E129" t="str">
            <v>1120</v>
          </cell>
          <cell r="F129" t="str">
            <v>2021</v>
          </cell>
          <cell r="G129" t="str">
            <v>C/U</v>
          </cell>
          <cell r="H129">
            <v>85</v>
          </cell>
          <cell r="I129">
            <v>0</v>
          </cell>
          <cell r="J129" t="str">
            <v>ARS</v>
          </cell>
          <cell r="K129">
            <v>0</v>
          </cell>
          <cell r="L129">
            <v>130581.89</v>
          </cell>
          <cell r="M129" t="str">
            <v>1600003 BC - MEDICAMENTOS</v>
          </cell>
        </row>
        <row r="130">
          <cell r="D130" t="str">
            <v>ZMED</v>
          </cell>
          <cell r="E130" t="str">
            <v>1120</v>
          </cell>
          <cell r="F130" t="str">
            <v>2021</v>
          </cell>
          <cell r="G130" t="str">
            <v>C/U</v>
          </cell>
          <cell r="H130">
            <v>80</v>
          </cell>
          <cell r="I130">
            <v>0</v>
          </cell>
          <cell r="J130" t="str">
            <v>ARS</v>
          </cell>
          <cell r="K130">
            <v>0</v>
          </cell>
          <cell r="L130">
            <v>223777.1</v>
          </cell>
          <cell r="M130" t="str">
            <v>1600003 BC - MEDICAMENTOS</v>
          </cell>
        </row>
        <row r="131">
          <cell r="D131" t="str">
            <v>ZMED</v>
          </cell>
          <cell r="E131" t="str">
            <v>1120</v>
          </cell>
          <cell r="F131" t="str">
            <v>2021</v>
          </cell>
          <cell r="G131" t="str">
            <v>C/U</v>
          </cell>
          <cell r="H131">
            <v>79</v>
          </cell>
          <cell r="I131">
            <v>0</v>
          </cell>
          <cell r="J131" t="str">
            <v>ARS</v>
          </cell>
          <cell r="K131">
            <v>0</v>
          </cell>
          <cell r="L131">
            <v>152172.01999999999</v>
          </cell>
          <cell r="M131" t="str">
            <v>1600003 BC - MEDICAMENTOS</v>
          </cell>
        </row>
        <row r="132">
          <cell r="D132" t="str">
            <v>ZUNI</v>
          </cell>
          <cell r="E132" t="str">
            <v>1120</v>
          </cell>
          <cell r="F132" t="str">
            <v>2040</v>
          </cell>
          <cell r="G132" t="str">
            <v>C/U</v>
          </cell>
          <cell r="H132">
            <v>78</v>
          </cell>
          <cell r="I132">
            <v>0</v>
          </cell>
          <cell r="J132" t="str">
            <v>ARS</v>
          </cell>
          <cell r="K132">
            <v>0</v>
          </cell>
          <cell r="L132">
            <v>2730000</v>
          </cell>
          <cell r="M132" t="str">
            <v>1600007 BC - UNIFORMES</v>
          </cell>
        </row>
        <row r="133">
          <cell r="D133" t="str">
            <v>ZMED</v>
          </cell>
          <cell r="E133" t="str">
            <v>1120</v>
          </cell>
          <cell r="F133" t="str">
            <v>2021</v>
          </cell>
          <cell r="G133" t="str">
            <v>C/U</v>
          </cell>
          <cell r="H133">
            <v>75</v>
          </cell>
          <cell r="I133">
            <v>0</v>
          </cell>
          <cell r="J133" t="str">
            <v>ARS</v>
          </cell>
          <cell r="K133">
            <v>0</v>
          </cell>
          <cell r="L133">
            <v>116626.85</v>
          </cell>
          <cell r="M133" t="str">
            <v>1600003 BC - MEDICAMENTOS</v>
          </cell>
        </row>
        <row r="134">
          <cell r="D134" t="str">
            <v>ZMED</v>
          </cell>
          <cell r="E134" t="str">
            <v>1120</v>
          </cell>
          <cell r="F134" t="str">
            <v>2010</v>
          </cell>
          <cell r="G134" t="str">
            <v>C/U</v>
          </cell>
          <cell r="H134">
            <v>72</v>
          </cell>
          <cell r="I134">
            <v>0</v>
          </cell>
          <cell r="J134" t="str">
            <v>ARS</v>
          </cell>
          <cell r="K134">
            <v>0</v>
          </cell>
          <cell r="L134">
            <v>105437.1</v>
          </cell>
          <cell r="M134" t="str">
            <v>1600003 BC - MEDICAMENTOS</v>
          </cell>
        </row>
        <row r="135">
          <cell r="D135" t="str">
            <v>ZMED</v>
          </cell>
          <cell r="E135" t="str">
            <v>1120</v>
          </cell>
          <cell r="F135" t="str">
            <v>2021</v>
          </cell>
          <cell r="G135" t="str">
            <v>C/U</v>
          </cell>
          <cell r="H135">
            <v>70</v>
          </cell>
          <cell r="I135">
            <v>0</v>
          </cell>
          <cell r="J135" t="str">
            <v>ARS</v>
          </cell>
          <cell r="K135">
            <v>0</v>
          </cell>
          <cell r="L135">
            <v>51960.800000000003</v>
          </cell>
          <cell r="M135" t="str">
            <v>1600003 BC - MEDICAMENTOS</v>
          </cell>
        </row>
        <row r="136">
          <cell r="D136" t="str">
            <v>ZMED</v>
          </cell>
          <cell r="E136" t="str">
            <v>1120</v>
          </cell>
          <cell r="F136" t="str">
            <v>2010</v>
          </cell>
          <cell r="G136" t="str">
            <v>C/U</v>
          </cell>
          <cell r="H136">
            <v>70</v>
          </cell>
          <cell r="I136">
            <v>0</v>
          </cell>
          <cell r="J136" t="str">
            <v>ARS</v>
          </cell>
          <cell r="K136">
            <v>0</v>
          </cell>
          <cell r="L136">
            <v>790290.2</v>
          </cell>
          <cell r="M136" t="str">
            <v>1600003 BC - MEDICAMENTOS</v>
          </cell>
        </row>
        <row r="137">
          <cell r="D137" t="str">
            <v>ZMED</v>
          </cell>
          <cell r="E137" t="str">
            <v>1120</v>
          </cell>
          <cell r="F137" t="str">
            <v>2021</v>
          </cell>
          <cell r="G137" t="str">
            <v>C/U</v>
          </cell>
          <cell r="H137">
            <v>61</v>
          </cell>
          <cell r="I137">
            <v>0</v>
          </cell>
          <cell r="J137" t="str">
            <v>ARS</v>
          </cell>
          <cell r="K137">
            <v>0</v>
          </cell>
          <cell r="L137">
            <v>81485.55</v>
          </cell>
          <cell r="M137" t="str">
            <v>1600003 BC - MEDICAMENTOS</v>
          </cell>
        </row>
        <row r="138">
          <cell r="D138" t="str">
            <v>ZMED</v>
          </cell>
          <cell r="E138" t="str">
            <v>1120</v>
          </cell>
          <cell r="F138" t="str">
            <v>2021</v>
          </cell>
          <cell r="G138" t="str">
            <v>C/U</v>
          </cell>
          <cell r="H138">
            <v>60</v>
          </cell>
          <cell r="I138">
            <v>0</v>
          </cell>
          <cell r="J138" t="str">
            <v>ARS</v>
          </cell>
          <cell r="K138">
            <v>0</v>
          </cell>
          <cell r="L138">
            <v>9940.09</v>
          </cell>
          <cell r="M138" t="str">
            <v>1600003 BC - MEDICAMENTOS</v>
          </cell>
        </row>
        <row r="139">
          <cell r="D139" t="str">
            <v>ZMED</v>
          </cell>
          <cell r="E139" t="str">
            <v>1120</v>
          </cell>
          <cell r="F139" t="str">
            <v>2021</v>
          </cell>
          <cell r="G139" t="str">
            <v>C/U</v>
          </cell>
          <cell r="H139">
            <v>60</v>
          </cell>
          <cell r="I139">
            <v>0</v>
          </cell>
          <cell r="J139" t="str">
            <v>ARS</v>
          </cell>
          <cell r="K139">
            <v>0</v>
          </cell>
          <cell r="L139">
            <v>34377.599999999999</v>
          </cell>
          <cell r="M139" t="str">
            <v>1600003 BC - MEDICAMENTOS</v>
          </cell>
        </row>
        <row r="140">
          <cell r="D140" t="str">
            <v>ZMED</v>
          </cell>
          <cell r="E140" t="str">
            <v>1120</v>
          </cell>
          <cell r="F140" t="str">
            <v>2021</v>
          </cell>
          <cell r="G140" t="str">
            <v>C/U</v>
          </cell>
          <cell r="H140">
            <v>60</v>
          </cell>
          <cell r="I140">
            <v>0</v>
          </cell>
          <cell r="J140" t="str">
            <v>ARS</v>
          </cell>
          <cell r="K140">
            <v>0</v>
          </cell>
          <cell r="L140">
            <v>5655</v>
          </cell>
          <cell r="M140" t="str">
            <v>1600003 BC - MEDICAMENTOS</v>
          </cell>
        </row>
        <row r="141">
          <cell r="D141" t="str">
            <v>ZMED</v>
          </cell>
          <cell r="E141" t="str">
            <v>1120</v>
          </cell>
          <cell r="F141" t="str">
            <v>2021</v>
          </cell>
          <cell r="G141" t="str">
            <v>C/U</v>
          </cell>
          <cell r="H141">
            <v>60</v>
          </cell>
          <cell r="I141">
            <v>0</v>
          </cell>
          <cell r="J141" t="str">
            <v>ARS</v>
          </cell>
          <cell r="K141">
            <v>0</v>
          </cell>
          <cell r="L141">
            <v>281198.40000000002</v>
          </cell>
          <cell r="M141" t="str">
            <v>1600003 BC - MEDICAMENTOS</v>
          </cell>
        </row>
        <row r="142">
          <cell r="D142" t="str">
            <v>ZUNI</v>
          </cell>
          <cell r="E142" t="str">
            <v>1120</v>
          </cell>
          <cell r="F142" t="str">
            <v>2021</v>
          </cell>
          <cell r="G142" t="str">
            <v>C/U</v>
          </cell>
          <cell r="H142">
            <v>60</v>
          </cell>
          <cell r="I142">
            <v>0</v>
          </cell>
          <cell r="J142" t="str">
            <v>ARS</v>
          </cell>
          <cell r="K142">
            <v>0</v>
          </cell>
          <cell r="L142">
            <v>425869.2</v>
          </cell>
          <cell r="M142" t="str">
            <v>1600007 BC - UNIFORMES</v>
          </cell>
        </row>
        <row r="143">
          <cell r="D143" t="str">
            <v>ZMED</v>
          </cell>
          <cell r="E143" t="str">
            <v>1120</v>
          </cell>
          <cell r="F143" t="str">
            <v>2021</v>
          </cell>
          <cell r="G143" t="str">
            <v>C/U</v>
          </cell>
          <cell r="H143">
            <v>56</v>
          </cell>
          <cell r="I143">
            <v>0</v>
          </cell>
          <cell r="J143" t="str">
            <v>ARS</v>
          </cell>
          <cell r="K143">
            <v>0</v>
          </cell>
          <cell r="L143">
            <v>7720</v>
          </cell>
          <cell r="M143" t="str">
            <v>1600003 BC - MEDICAMENTOS</v>
          </cell>
        </row>
        <row r="144">
          <cell r="D144" t="str">
            <v>ZMED</v>
          </cell>
          <cell r="E144" t="str">
            <v>1120</v>
          </cell>
          <cell r="F144" t="str">
            <v>2021</v>
          </cell>
          <cell r="G144" t="str">
            <v>C/U</v>
          </cell>
          <cell r="H144">
            <v>53</v>
          </cell>
          <cell r="I144">
            <v>0</v>
          </cell>
          <cell r="J144" t="str">
            <v>ARS</v>
          </cell>
          <cell r="K144">
            <v>0</v>
          </cell>
          <cell r="L144">
            <v>19961.86</v>
          </cell>
          <cell r="M144" t="str">
            <v>1600003 BC - MEDICAMENTOS</v>
          </cell>
        </row>
        <row r="145">
          <cell r="D145" t="str">
            <v>ZMED</v>
          </cell>
          <cell r="E145" t="str">
            <v>1120</v>
          </cell>
          <cell r="F145" t="str">
            <v>2021</v>
          </cell>
          <cell r="G145" t="str">
            <v>C/U</v>
          </cell>
          <cell r="H145">
            <v>51</v>
          </cell>
          <cell r="I145">
            <v>0</v>
          </cell>
          <cell r="J145" t="str">
            <v>ARS</v>
          </cell>
          <cell r="K145">
            <v>0</v>
          </cell>
          <cell r="L145">
            <v>513593.25</v>
          </cell>
          <cell r="M145" t="str">
            <v>1600003 BC - MEDICAMENTOS</v>
          </cell>
        </row>
        <row r="146">
          <cell r="D146" t="str">
            <v>ZMED</v>
          </cell>
          <cell r="E146" t="str">
            <v>1120</v>
          </cell>
          <cell r="F146" t="str">
            <v>2021</v>
          </cell>
          <cell r="G146" t="str">
            <v>C/U</v>
          </cell>
          <cell r="H146">
            <v>51</v>
          </cell>
          <cell r="I146">
            <v>0</v>
          </cell>
          <cell r="J146" t="str">
            <v>ARS</v>
          </cell>
          <cell r="K146">
            <v>0</v>
          </cell>
          <cell r="L146">
            <v>39440</v>
          </cell>
          <cell r="M146" t="str">
            <v>1600003 BC - MEDICAMENTOS</v>
          </cell>
        </row>
        <row r="147">
          <cell r="D147" t="str">
            <v>ZMED</v>
          </cell>
          <cell r="E147" t="str">
            <v>1120</v>
          </cell>
          <cell r="F147" t="str">
            <v>2021</v>
          </cell>
          <cell r="G147" t="str">
            <v>C/U</v>
          </cell>
          <cell r="H147">
            <v>51</v>
          </cell>
          <cell r="I147">
            <v>0</v>
          </cell>
          <cell r="J147" t="str">
            <v>ARS</v>
          </cell>
          <cell r="K147">
            <v>0</v>
          </cell>
          <cell r="L147">
            <v>557102.18999999994</v>
          </cell>
          <cell r="M147" t="str">
            <v>1600003 BC - MEDICAMENTOS</v>
          </cell>
        </row>
        <row r="148">
          <cell r="D148" t="str">
            <v>ZMED</v>
          </cell>
          <cell r="E148" t="str">
            <v>1120</v>
          </cell>
          <cell r="F148" t="str">
            <v>2010</v>
          </cell>
          <cell r="G148" t="str">
            <v>C/U</v>
          </cell>
          <cell r="H148">
            <v>50</v>
          </cell>
          <cell r="I148">
            <v>0</v>
          </cell>
          <cell r="J148" t="str">
            <v>ARS</v>
          </cell>
          <cell r="K148">
            <v>0</v>
          </cell>
          <cell r="L148">
            <v>8283.41</v>
          </cell>
          <cell r="M148" t="str">
            <v>1600003 BC - MEDICAMENTOS</v>
          </cell>
        </row>
        <row r="149">
          <cell r="D149" t="str">
            <v>ZMED</v>
          </cell>
          <cell r="E149" t="str">
            <v>1120</v>
          </cell>
          <cell r="F149" t="str">
            <v>2021</v>
          </cell>
          <cell r="G149" t="str">
            <v>C/U</v>
          </cell>
          <cell r="H149">
            <v>50</v>
          </cell>
          <cell r="I149">
            <v>0</v>
          </cell>
          <cell r="J149" t="str">
            <v>ARS</v>
          </cell>
          <cell r="K149">
            <v>0</v>
          </cell>
          <cell r="L149">
            <v>47516.5</v>
          </cell>
          <cell r="M149" t="str">
            <v>1600003 BC - MEDICAMENTOS</v>
          </cell>
        </row>
        <row r="150">
          <cell r="D150" t="str">
            <v>ZMED</v>
          </cell>
          <cell r="E150" t="str">
            <v>1120</v>
          </cell>
          <cell r="F150" t="str">
            <v>2021</v>
          </cell>
          <cell r="G150" t="str">
            <v>C/U</v>
          </cell>
          <cell r="H150">
            <v>50</v>
          </cell>
          <cell r="I150">
            <v>0</v>
          </cell>
          <cell r="J150" t="str">
            <v>ARS</v>
          </cell>
          <cell r="K150">
            <v>0</v>
          </cell>
          <cell r="L150">
            <v>30595</v>
          </cell>
          <cell r="M150" t="str">
            <v>1600003 BC - MEDICAMENTOS</v>
          </cell>
        </row>
        <row r="151">
          <cell r="D151" t="str">
            <v>ZMED</v>
          </cell>
          <cell r="E151" t="str">
            <v>1120</v>
          </cell>
          <cell r="F151" t="str">
            <v>2021</v>
          </cell>
          <cell r="G151" t="str">
            <v>C/U</v>
          </cell>
          <cell r="H151">
            <v>50</v>
          </cell>
          <cell r="I151">
            <v>0</v>
          </cell>
          <cell r="J151" t="str">
            <v>ARS</v>
          </cell>
          <cell r="K151">
            <v>0</v>
          </cell>
          <cell r="L151">
            <v>26897.5</v>
          </cell>
          <cell r="M151" t="str">
            <v>1600003 BC - MEDICAMENTOS</v>
          </cell>
        </row>
        <row r="152">
          <cell r="D152" t="str">
            <v>ZMED</v>
          </cell>
          <cell r="E152" t="str">
            <v>1120</v>
          </cell>
          <cell r="F152" t="str">
            <v>2021</v>
          </cell>
          <cell r="G152" t="str">
            <v>C/U</v>
          </cell>
          <cell r="H152">
            <v>50</v>
          </cell>
          <cell r="I152">
            <v>0</v>
          </cell>
          <cell r="J152" t="str">
            <v>ARS</v>
          </cell>
          <cell r="K152">
            <v>0</v>
          </cell>
          <cell r="L152">
            <v>88111.3</v>
          </cell>
          <cell r="M152" t="str">
            <v>1600003 BC - MEDICAMENTOS</v>
          </cell>
        </row>
        <row r="153">
          <cell r="D153" t="str">
            <v>ZMED</v>
          </cell>
          <cell r="E153" t="str">
            <v>1120</v>
          </cell>
          <cell r="F153" t="str">
            <v>2021</v>
          </cell>
          <cell r="G153" t="str">
            <v>C/U</v>
          </cell>
          <cell r="H153">
            <v>50</v>
          </cell>
          <cell r="I153">
            <v>0</v>
          </cell>
          <cell r="J153" t="str">
            <v>ARS</v>
          </cell>
          <cell r="K153">
            <v>0</v>
          </cell>
          <cell r="L153">
            <v>292526</v>
          </cell>
          <cell r="M153" t="str">
            <v>1600003 BC - MEDICAMENTOS</v>
          </cell>
        </row>
        <row r="154">
          <cell r="D154" t="str">
            <v>ZMED</v>
          </cell>
          <cell r="E154" t="str">
            <v>1120</v>
          </cell>
          <cell r="F154" t="str">
            <v>2021</v>
          </cell>
          <cell r="G154" t="str">
            <v>C/U</v>
          </cell>
          <cell r="H154">
            <v>50</v>
          </cell>
          <cell r="I154">
            <v>0</v>
          </cell>
          <cell r="J154" t="str">
            <v>ARS</v>
          </cell>
          <cell r="K154">
            <v>0</v>
          </cell>
          <cell r="L154">
            <v>34161.5</v>
          </cell>
          <cell r="M154" t="str">
            <v>1600003 BC - MEDICAMENTOS</v>
          </cell>
        </row>
        <row r="155">
          <cell r="D155" t="str">
            <v>ZMED</v>
          </cell>
          <cell r="E155" t="str">
            <v>1120</v>
          </cell>
          <cell r="F155" t="str">
            <v>2021</v>
          </cell>
          <cell r="G155" t="str">
            <v>C/U</v>
          </cell>
          <cell r="H155">
            <v>50</v>
          </cell>
          <cell r="I155">
            <v>0</v>
          </cell>
          <cell r="J155" t="str">
            <v>ARS</v>
          </cell>
          <cell r="K155">
            <v>0</v>
          </cell>
          <cell r="L155">
            <v>421775</v>
          </cell>
          <cell r="M155" t="str">
            <v>1600003 BC - MEDICAMENTOS</v>
          </cell>
        </row>
        <row r="156">
          <cell r="D156" t="str">
            <v>ZMED</v>
          </cell>
          <cell r="E156" t="str">
            <v>1120</v>
          </cell>
          <cell r="F156" t="str">
            <v>2021</v>
          </cell>
          <cell r="G156" t="str">
            <v>C/U</v>
          </cell>
          <cell r="H156">
            <v>50</v>
          </cell>
          <cell r="I156">
            <v>0</v>
          </cell>
          <cell r="J156" t="str">
            <v>ARS</v>
          </cell>
          <cell r="K156">
            <v>0</v>
          </cell>
          <cell r="L156">
            <v>25375</v>
          </cell>
          <cell r="M156" t="str">
            <v>1600003 BC - MEDICAMENTOS</v>
          </cell>
        </row>
        <row r="157">
          <cell r="D157" t="str">
            <v>ZMED</v>
          </cell>
          <cell r="E157" t="str">
            <v>1120</v>
          </cell>
          <cell r="F157" t="str">
            <v>2021</v>
          </cell>
          <cell r="G157" t="str">
            <v>C/U</v>
          </cell>
          <cell r="H157">
            <v>50</v>
          </cell>
          <cell r="I157">
            <v>0</v>
          </cell>
          <cell r="J157" t="str">
            <v>ARS</v>
          </cell>
          <cell r="K157">
            <v>0</v>
          </cell>
          <cell r="L157">
            <v>301079.84999999998</v>
          </cell>
          <cell r="M157" t="str">
            <v>1600003 BC - MEDICAMENTOS</v>
          </cell>
        </row>
        <row r="158">
          <cell r="D158" t="str">
            <v>ZDES</v>
          </cell>
          <cell r="E158" t="str">
            <v>1120</v>
          </cell>
          <cell r="F158" t="str">
            <v>2021</v>
          </cell>
          <cell r="G158" t="str">
            <v>C/U</v>
          </cell>
          <cell r="H158">
            <v>50</v>
          </cell>
          <cell r="I158">
            <v>0</v>
          </cell>
          <cell r="J158" t="str">
            <v>ARS</v>
          </cell>
          <cell r="K158">
            <v>0</v>
          </cell>
          <cell r="L158">
            <v>10677.83</v>
          </cell>
          <cell r="M158" t="str">
            <v>1600009 BC - DESCARTABLES</v>
          </cell>
        </row>
        <row r="159">
          <cell r="D159" t="str">
            <v>ZDES</v>
          </cell>
          <cell r="E159" t="str">
            <v>1120</v>
          </cell>
          <cell r="F159" t="str">
            <v>2021</v>
          </cell>
          <cell r="G159" t="str">
            <v>C/U</v>
          </cell>
          <cell r="H159">
            <v>50</v>
          </cell>
          <cell r="I159">
            <v>0</v>
          </cell>
          <cell r="J159" t="str">
            <v>ARS</v>
          </cell>
          <cell r="K159">
            <v>0</v>
          </cell>
          <cell r="L159">
            <v>28381.5</v>
          </cell>
          <cell r="M159" t="str">
            <v>1600009 BC - DESCARTABLES</v>
          </cell>
        </row>
        <row r="160">
          <cell r="D160" t="str">
            <v>ZDES</v>
          </cell>
          <cell r="E160" t="str">
            <v>1120</v>
          </cell>
          <cell r="F160" t="str">
            <v>2021</v>
          </cell>
          <cell r="G160" t="str">
            <v>C/U</v>
          </cell>
          <cell r="H160">
            <v>50</v>
          </cell>
          <cell r="I160">
            <v>0</v>
          </cell>
          <cell r="J160" t="str">
            <v>ARS</v>
          </cell>
          <cell r="K160">
            <v>0</v>
          </cell>
          <cell r="L160">
            <v>24000</v>
          </cell>
          <cell r="M160" t="str">
            <v>1600009 BC - DESCARTABLES</v>
          </cell>
        </row>
        <row r="161">
          <cell r="D161" t="str">
            <v>ZDES</v>
          </cell>
          <cell r="E161" t="str">
            <v>1120</v>
          </cell>
          <cell r="F161" t="str">
            <v>2021</v>
          </cell>
          <cell r="G161" t="str">
            <v>C/U</v>
          </cell>
          <cell r="H161">
            <v>50</v>
          </cell>
          <cell r="I161">
            <v>0</v>
          </cell>
          <cell r="J161" t="str">
            <v>ARS</v>
          </cell>
          <cell r="K161">
            <v>0</v>
          </cell>
          <cell r="L161">
            <v>22750</v>
          </cell>
          <cell r="M161" t="str">
            <v>1600009 BC - DESCARTABLES</v>
          </cell>
        </row>
        <row r="162">
          <cell r="D162" t="str">
            <v>ZDES</v>
          </cell>
          <cell r="E162" t="str">
            <v>1120</v>
          </cell>
          <cell r="F162" t="str">
            <v>2021</v>
          </cell>
          <cell r="G162" t="str">
            <v>C/U</v>
          </cell>
          <cell r="H162">
            <v>50</v>
          </cell>
          <cell r="I162">
            <v>0</v>
          </cell>
          <cell r="J162" t="str">
            <v>ARS</v>
          </cell>
          <cell r="K162">
            <v>0</v>
          </cell>
          <cell r="L162">
            <v>106400</v>
          </cell>
          <cell r="M162" t="str">
            <v>1600009 BC - DESCARTABLES</v>
          </cell>
        </row>
        <row r="163">
          <cell r="D163" t="str">
            <v>ZDES</v>
          </cell>
          <cell r="E163" t="str">
            <v>1120</v>
          </cell>
          <cell r="F163" t="str">
            <v>2021</v>
          </cell>
          <cell r="G163" t="str">
            <v>C/U</v>
          </cell>
          <cell r="H163">
            <v>50</v>
          </cell>
          <cell r="I163">
            <v>0</v>
          </cell>
          <cell r="J163" t="str">
            <v>ARS</v>
          </cell>
          <cell r="K163">
            <v>0</v>
          </cell>
          <cell r="L163">
            <v>97294.5</v>
          </cell>
          <cell r="M163" t="str">
            <v>1600009 BC - DESCARTABLES</v>
          </cell>
        </row>
        <row r="164">
          <cell r="D164" t="str">
            <v>ZMED</v>
          </cell>
          <cell r="E164" t="str">
            <v>1120</v>
          </cell>
          <cell r="F164" t="str">
            <v>2021</v>
          </cell>
          <cell r="G164" t="str">
            <v>C/U</v>
          </cell>
          <cell r="H164">
            <v>48</v>
          </cell>
          <cell r="I164">
            <v>0</v>
          </cell>
          <cell r="J164" t="str">
            <v>ARS</v>
          </cell>
          <cell r="K164">
            <v>0</v>
          </cell>
          <cell r="L164">
            <v>11699.52</v>
          </cell>
          <cell r="M164" t="str">
            <v>1600003 BC - MEDICAMENTOS</v>
          </cell>
        </row>
        <row r="165">
          <cell r="D165" t="str">
            <v>ZDES</v>
          </cell>
          <cell r="E165" t="str">
            <v>1120</v>
          </cell>
          <cell r="F165" t="str">
            <v>2021</v>
          </cell>
          <cell r="G165" t="str">
            <v>C/U</v>
          </cell>
          <cell r="H165">
            <v>48</v>
          </cell>
          <cell r="I165">
            <v>0</v>
          </cell>
          <cell r="J165" t="str">
            <v>ARS</v>
          </cell>
          <cell r="K165">
            <v>0</v>
          </cell>
          <cell r="L165">
            <v>33062.400000000001</v>
          </cell>
          <cell r="M165" t="str">
            <v>1600009 BC - DESCARTABLES</v>
          </cell>
        </row>
        <row r="166">
          <cell r="D166" t="str">
            <v>ZMED</v>
          </cell>
          <cell r="E166" t="str">
            <v>1120</v>
          </cell>
          <cell r="F166" t="str">
            <v>2021</v>
          </cell>
          <cell r="G166" t="str">
            <v>C/U</v>
          </cell>
          <cell r="H166">
            <v>45</v>
          </cell>
          <cell r="I166">
            <v>0</v>
          </cell>
          <cell r="J166" t="str">
            <v>ARS</v>
          </cell>
          <cell r="K166">
            <v>0</v>
          </cell>
          <cell r="L166">
            <v>11340</v>
          </cell>
          <cell r="M166" t="str">
            <v>1600003 BC - MEDICAMENTOS</v>
          </cell>
        </row>
        <row r="167">
          <cell r="D167" t="str">
            <v>ZMED</v>
          </cell>
          <cell r="E167" t="str">
            <v>1120</v>
          </cell>
          <cell r="F167" t="str">
            <v>2021</v>
          </cell>
          <cell r="G167" t="str">
            <v>C/U</v>
          </cell>
          <cell r="H167">
            <v>45</v>
          </cell>
          <cell r="I167">
            <v>0</v>
          </cell>
          <cell r="J167" t="str">
            <v>ARS</v>
          </cell>
          <cell r="K167">
            <v>0</v>
          </cell>
          <cell r="L167">
            <v>101405.5</v>
          </cell>
          <cell r="M167" t="str">
            <v>1600003 BC - MEDICAMENTOS</v>
          </cell>
        </row>
        <row r="168">
          <cell r="D168" t="str">
            <v>ZDES</v>
          </cell>
          <cell r="E168" t="str">
            <v>1120</v>
          </cell>
          <cell r="F168" t="str">
            <v>2021</v>
          </cell>
          <cell r="G168" t="str">
            <v>C/U</v>
          </cell>
          <cell r="H168">
            <v>45</v>
          </cell>
          <cell r="I168">
            <v>0</v>
          </cell>
          <cell r="J168" t="str">
            <v>ARS</v>
          </cell>
          <cell r="K168">
            <v>0</v>
          </cell>
          <cell r="L168">
            <v>28248.5</v>
          </cell>
          <cell r="M168" t="str">
            <v>1600009 BC - DESCARTABLES</v>
          </cell>
        </row>
        <row r="169">
          <cell r="D169" t="str">
            <v>ZDES</v>
          </cell>
          <cell r="E169" t="str">
            <v>1120</v>
          </cell>
          <cell r="F169" t="str">
            <v>2021</v>
          </cell>
          <cell r="G169" t="str">
            <v>C/U</v>
          </cell>
          <cell r="H169">
            <v>45</v>
          </cell>
          <cell r="I169">
            <v>0</v>
          </cell>
          <cell r="J169" t="str">
            <v>ARS</v>
          </cell>
          <cell r="K169">
            <v>0</v>
          </cell>
          <cell r="L169">
            <v>79133.7</v>
          </cell>
          <cell r="M169" t="str">
            <v>1600009 BC - DESCARTABLES</v>
          </cell>
        </row>
        <row r="170">
          <cell r="D170" t="str">
            <v>ZMED</v>
          </cell>
          <cell r="E170" t="str">
            <v>1120</v>
          </cell>
          <cell r="F170" t="str">
            <v>2021</v>
          </cell>
          <cell r="G170" t="str">
            <v>C/U</v>
          </cell>
          <cell r="H170">
            <v>41</v>
          </cell>
          <cell r="I170">
            <v>0</v>
          </cell>
          <cell r="J170" t="str">
            <v>ARS</v>
          </cell>
          <cell r="K170">
            <v>0</v>
          </cell>
          <cell r="L170">
            <v>6642</v>
          </cell>
          <cell r="M170" t="str">
            <v>1600003 BC - MEDICAMENTOS</v>
          </cell>
        </row>
        <row r="171">
          <cell r="D171" t="str">
            <v>ZUNI</v>
          </cell>
          <cell r="E171" t="str">
            <v>1120</v>
          </cell>
          <cell r="F171" t="str">
            <v>2040</v>
          </cell>
          <cell r="G171" t="str">
            <v>C/U</v>
          </cell>
          <cell r="H171">
            <v>41</v>
          </cell>
          <cell r="I171">
            <v>0</v>
          </cell>
          <cell r="J171" t="str">
            <v>ARS</v>
          </cell>
          <cell r="K171">
            <v>0</v>
          </cell>
          <cell r="L171">
            <v>287000</v>
          </cell>
          <cell r="M171" t="str">
            <v>1600007 BC - UNIFORMES</v>
          </cell>
        </row>
        <row r="172">
          <cell r="D172" t="str">
            <v>ZMED</v>
          </cell>
          <cell r="E172" t="str">
            <v>1120</v>
          </cell>
          <cell r="F172" t="str">
            <v>2021</v>
          </cell>
          <cell r="G172" t="str">
            <v>C/U</v>
          </cell>
          <cell r="H172">
            <v>40</v>
          </cell>
          <cell r="I172">
            <v>0</v>
          </cell>
          <cell r="J172" t="str">
            <v>ARS</v>
          </cell>
          <cell r="K172">
            <v>0</v>
          </cell>
          <cell r="L172">
            <v>6084</v>
          </cell>
          <cell r="M172" t="str">
            <v>1600003 BC - MEDICAMENTOS</v>
          </cell>
        </row>
        <row r="173">
          <cell r="D173" t="str">
            <v>ZMED</v>
          </cell>
          <cell r="E173" t="str">
            <v>1120</v>
          </cell>
          <cell r="F173" t="str">
            <v>2021</v>
          </cell>
          <cell r="G173" t="str">
            <v>C/U</v>
          </cell>
          <cell r="H173">
            <v>40</v>
          </cell>
          <cell r="I173">
            <v>0</v>
          </cell>
          <cell r="J173" t="str">
            <v>ARS</v>
          </cell>
          <cell r="K173">
            <v>0</v>
          </cell>
          <cell r="L173">
            <v>55180.4</v>
          </cell>
          <cell r="M173" t="str">
            <v>1600003 BC - MEDICAMENTOS</v>
          </cell>
        </row>
        <row r="174">
          <cell r="D174" t="str">
            <v>ZMED</v>
          </cell>
          <cell r="E174" t="str">
            <v>1120</v>
          </cell>
          <cell r="F174" t="str">
            <v>2021</v>
          </cell>
          <cell r="G174" t="str">
            <v>C/U</v>
          </cell>
          <cell r="H174">
            <v>40</v>
          </cell>
          <cell r="I174">
            <v>0</v>
          </cell>
          <cell r="J174" t="str">
            <v>ARS</v>
          </cell>
          <cell r="K174">
            <v>0</v>
          </cell>
          <cell r="L174">
            <v>9046.2099999999991</v>
          </cell>
          <cell r="M174" t="str">
            <v>1600003 BC - MEDICAMENTOS</v>
          </cell>
        </row>
        <row r="175">
          <cell r="D175" t="str">
            <v>ZMED</v>
          </cell>
          <cell r="E175" t="str">
            <v>1120</v>
          </cell>
          <cell r="F175" t="str">
            <v>2021</v>
          </cell>
          <cell r="G175" t="str">
            <v>C/U</v>
          </cell>
          <cell r="H175">
            <v>40</v>
          </cell>
          <cell r="I175">
            <v>0</v>
          </cell>
          <cell r="J175" t="str">
            <v>ARS</v>
          </cell>
          <cell r="K175">
            <v>0</v>
          </cell>
          <cell r="L175">
            <v>44174.400000000001</v>
          </cell>
          <cell r="M175" t="str">
            <v>1600003 BC - MEDICAMENTOS</v>
          </cell>
        </row>
        <row r="176">
          <cell r="D176" t="str">
            <v>ZMED</v>
          </cell>
          <cell r="E176" t="str">
            <v>1120</v>
          </cell>
          <cell r="F176" t="str">
            <v>2021</v>
          </cell>
          <cell r="G176" t="str">
            <v>C/U</v>
          </cell>
          <cell r="H176">
            <v>40</v>
          </cell>
          <cell r="I176">
            <v>0</v>
          </cell>
          <cell r="J176" t="str">
            <v>ARS</v>
          </cell>
          <cell r="K176">
            <v>0</v>
          </cell>
          <cell r="L176">
            <v>17355.2</v>
          </cell>
          <cell r="M176" t="str">
            <v>1600003 BC - MEDICAMENTOS</v>
          </cell>
        </row>
        <row r="177">
          <cell r="D177" t="str">
            <v>ZMED</v>
          </cell>
          <cell r="E177" t="str">
            <v>1120</v>
          </cell>
          <cell r="F177" t="str">
            <v>2021</v>
          </cell>
          <cell r="G177" t="str">
            <v>C/U</v>
          </cell>
          <cell r="H177">
            <v>40</v>
          </cell>
          <cell r="I177">
            <v>0</v>
          </cell>
          <cell r="J177" t="str">
            <v>ARS</v>
          </cell>
          <cell r="K177">
            <v>0</v>
          </cell>
          <cell r="L177">
            <v>65389</v>
          </cell>
          <cell r="M177" t="str">
            <v>1600003 BC - MEDICAMENTOS</v>
          </cell>
        </row>
        <row r="178">
          <cell r="D178" t="str">
            <v>ZMED</v>
          </cell>
          <cell r="E178" t="str">
            <v>1120</v>
          </cell>
          <cell r="F178" t="str">
            <v>2021</v>
          </cell>
          <cell r="G178" t="str">
            <v>C/U</v>
          </cell>
          <cell r="H178">
            <v>40</v>
          </cell>
          <cell r="I178">
            <v>0</v>
          </cell>
          <cell r="J178" t="str">
            <v>ARS</v>
          </cell>
          <cell r="K178">
            <v>0</v>
          </cell>
          <cell r="L178">
            <v>186469.2</v>
          </cell>
          <cell r="M178" t="str">
            <v>1600003 BC - MEDICAMENTOS</v>
          </cell>
        </row>
        <row r="179">
          <cell r="D179" t="str">
            <v>ZMED</v>
          </cell>
          <cell r="E179" t="str">
            <v>1120</v>
          </cell>
          <cell r="F179" t="str">
            <v>2021</v>
          </cell>
          <cell r="G179" t="str">
            <v>C/U</v>
          </cell>
          <cell r="H179">
            <v>37</v>
          </cell>
          <cell r="I179">
            <v>0</v>
          </cell>
          <cell r="J179" t="str">
            <v>ARS</v>
          </cell>
          <cell r="K179">
            <v>0</v>
          </cell>
          <cell r="L179">
            <v>138567.47</v>
          </cell>
          <cell r="M179" t="str">
            <v>1600003 BC - MEDICAMENTOS</v>
          </cell>
        </row>
        <row r="180">
          <cell r="D180" t="str">
            <v>ZMED</v>
          </cell>
          <cell r="E180" t="str">
            <v>1120</v>
          </cell>
          <cell r="F180" t="str">
            <v>2021</v>
          </cell>
          <cell r="G180" t="str">
            <v>C/U</v>
          </cell>
          <cell r="H180">
            <v>36</v>
          </cell>
          <cell r="I180">
            <v>0</v>
          </cell>
          <cell r="J180" t="str">
            <v>ARS</v>
          </cell>
          <cell r="K180">
            <v>0</v>
          </cell>
          <cell r="L180">
            <v>3633.48</v>
          </cell>
          <cell r="M180" t="str">
            <v>1600003 BC - MEDICAMENTOS</v>
          </cell>
        </row>
        <row r="181">
          <cell r="D181" t="str">
            <v>ZMED</v>
          </cell>
          <cell r="E181" t="str">
            <v>1120</v>
          </cell>
          <cell r="F181" t="str">
            <v>2021</v>
          </cell>
          <cell r="G181" t="str">
            <v>C/U</v>
          </cell>
          <cell r="H181">
            <v>36</v>
          </cell>
          <cell r="I181">
            <v>0</v>
          </cell>
          <cell r="J181" t="str">
            <v>ARS</v>
          </cell>
          <cell r="K181">
            <v>0</v>
          </cell>
          <cell r="L181">
            <v>241920</v>
          </cell>
          <cell r="M181" t="str">
            <v>1600003 BC - MEDICAMENTOS</v>
          </cell>
        </row>
        <row r="182">
          <cell r="D182" t="str">
            <v>ZMED</v>
          </cell>
          <cell r="E182" t="str">
            <v>1120</v>
          </cell>
          <cell r="F182" t="str">
            <v>2021</v>
          </cell>
          <cell r="G182" t="str">
            <v>C/U</v>
          </cell>
          <cell r="H182">
            <v>34</v>
          </cell>
          <cell r="I182">
            <v>0</v>
          </cell>
          <cell r="J182" t="str">
            <v>ARS</v>
          </cell>
          <cell r="K182">
            <v>0</v>
          </cell>
          <cell r="L182">
            <v>63516</v>
          </cell>
          <cell r="M182" t="str">
            <v>1600003 BC - MEDICAMENTOS</v>
          </cell>
        </row>
        <row r="183">
          <cell r="D183" t="str">
            <v>ZMED</v>
          </cell>
          <cell r="E183" t="str">
            <v>1120</v>
          </cell>
          <cell r="F183" t="str">
            <v>2021</v>
          </cell>
          <cell r="G183" t="str">
            <v>C/U</v>
          </cell>
          <cell r="H183">
            <v>33</v>
          </cell>
          <cell r="I183">
            <v>0</v>
          </cell>
          <cell r="J183" t="str">
            <v>ARS</v>
          </cell>
          <cell r="K183">
            <v>0</v>
          </cell>
          <cell r="L183">
            <v>108926.2</v>
          </cell>
          <cell r="M183" t="str">
            <v>1600003 BC - MEDICAMENTOS</v>
          </cell>
        </row>
        <row r="184">
          <cell r="D184" t="str">
            <v>ZMED</v>
          </cell>
          <cell r="E184" t="str">
            <v>1120</v>
          </cell>
          <cell r="F184" t="str">
            <v>2021</v>
          </cell>
          <cell r="G184" t="str">
            <v>C/U</v>
          </cell>
          <cell r="H184">
            <v>31</v>
          </cell>
          <cell r="I184">
            <v>0</v>
          </cell>
          <cell r="J184" t="str">
            <v>ARS</v>
          </cell>
          <cell r="K184">
            <v>0</v>
          </cell>
          <cell r="L184">
            <v>10833.9</v>
          </cell>
          <cell r="M184" t="str">
            <v>1600003 BC - MEDICAMENTOS</v>
          </cell>
        </row>
        <row r="185">
          <cell r="D185" t="str">
            <v>ZMED</v>
          </cell>
          <cell r="E185" t="str">
            <v>1120</v>
          </cell>
          <cell r="F185" t="str">
            <v>2021</v>
          </cell>
          <cell r="G185" t="str">
            <v>C/U</v>
          </cell>
          <cell r="H185">
            <v>31</v>
          </cell>
          <cell r="I185">
            <v>0</v>
          </cell>
          <cell r="J185" t="str">
            <v>ARS</v>
          </cell>
          <cell r="K185">
            <v>0</v>
          </cell>
          <cell r="L185">
            <v>29801.89</v>
          </cell>
          <cell r="M185" t="str">
            <v>1600003 BC - MEDICAMENTOS</v>
          </cell>
        </row>
        <row r="186">
          <cell r="D186" t="str">
            <v>ZMED</v>
          </cell>
          <cell r="E186" t="str">
            <v>1120</v>
          </cell>
          <cell r="F186" t="str">
            <v>2021</v>
          </cell>
          <cell r="G186" t="str">
            <v>C/U</v>
          </cell>
          <cell r="H186">
            <v>30</v>
          </cell>
          <cell r="I186">
            <v>0</v>
          </cell>
          <cell r="J186" t="str">
            <v>ARS</v>
          </cell>
          <cell r="K186">
            <v>0</v>
          </cell>
          <cell r="L186">
            <v>2841</v>
          </cell>
          <cell r="M186" t="str">
            <v>1600003 BC - MEDICAMENTOS</v>
          </cell>
        </row>
        <row r="187">
          <cell r="D187" t="str">
            <v>ZMED</v>
          </cell>
          <cell r="E187" t="str">
            <v>1120</v>
          </cell>
          <cell r="F187" t="str">
            <v>2021</v>
          </cell>
          <cell r="G187" t="str">
            <v>C/U</v>
          </cell>
          <cell r="H187">
            <v>30</v>
          </cell>
          <cell r="I187">
            <v>0</v>
          </cell>
          <cell r="J187" t="str">
            <v>ARS</v>
          </cell>
          <cell r="K187">
            <v>0</v>
          </cell>
          <cell r="L187">
            <v>81599.149999999994</v>
          </cell>
          <cell r="M187" t="str">
            <v>1600003 BC - MEDICAMENTOS</v>
          </cell>
        </row>
        <row r="188">
          <cell r="D188" t="str">
            <v>ZMED</v>
          </cell>
          <cell r="E188" t="str">
            <v>1120</v>
          </cell>
          <cell r="F188" t="str">
            <v>2021</v>
          </cell>
          <cell r="G188" t="str">
            <v>C/U</v>
          </cell>
          <cell r="H188">
            <v>30</v>
          </cell>
          <cell r="I188">
            <v>0</v>
          </cell>
          <cell r="J188" t="str">
            <v>ARS</v>
          </cell>
          <cell r="K188">
            <v>0</v>
          </cell>
          <cell r="L188">
            <v>2857.5</v>
          </cell>
          <cell r="M188" t="str">
            <v>1600003 BC - MEDICAMENTOS</v>
          </cell>
        </row>
        <row r="189">
          <cell r="D189" t="str">
            <v>ZMED</v>
          </cell>
          <cell r="E189" t="str">
            <v>1120</v>
          </cell>
          <cell r="F189" t="str">
            <v>2021</v>
          </cell>
          <cell r="G189" t="str">
            <v>C/U</v>
          </cell>
          <cell r="H189">
            <v>30</v>
          </cell>
          <cell r="I189">
            <v>0</v>
          </cell>
          <cell r="J189" t="str">
            <v>ARS</v>
          </cell>
          <cell r="K189">
            <v>0</v>
          </cell>
          <cell r="L189">
            <v>67185</v>
          </cell>
          <cell r="M189" t="str">
            <v>1600003 BC - MEDICAMENTOS</v>
          </cell>
        </row>
        <row r="190">
          <cell r="D190" t="str">
            <v>ZMED</v>
          </cell>
          <cell r="E190" t="str">
            <v>1120</v>
          </cell>
          <cell r="F190" t="str">
            <v>2021</v>
          </cell>
          <cell r="G190" t="str">
            <v>C/U</v>
          </cell>
          <cell r="H190">
            <v>30</v>
          </cell>
          <cell r="I190">
            <v>0</v>
          </cell>
          <cell r="J190" t="str">
            <v>ARS</v>
          </cell>
          <cell r="K190">
            <v>0</v>
          </cell>
          <cell r="L190">
            <v>945</v>
          </cell>
          <cell r="M190" t="str">
            <v>1600003 BC - MEDICAMENTOS</v>
          </cell>
        </row>
        <row r="191">
          <cell r="D191" t="str">
            <v>ZDES</v>
          </cell>
          <cell r="E191" t="str">
            <v>1120</v>
          </cell>
          <cell r="F191" t="str">
            <v>2021</v>
          </cell>
          <cell r="G191" t="str">
            <v>C/U</v>
          </cell>
          <cell r="H191">
            <v>30</v>
          </cell>
          <cell r="I191">
            <v>0</v>
          </cell>
          <cell r="J191" t="str">
            <v>ARS</v>
          </cell>
          <cell r="K191">
            <v>0</v>
          </cell>
          <cell r="L191">
            <v>36000</v>
          </cell>
          <cell r="M191" t="str">
            <v>1600009 BC - DESCARTABLES</v>
          </cell>
        </row>
        <row r="192">
          <cell r="D192" t="str">
            <v>ZDES</v>
          </cell>
          <cell r="E192" t="str">
            <v>1120</v>
          </cell>
          <cell r="F192" t="str">
            <v>2021</v>
          </cell>
          <cell r="G192" t="str">
            <v>C/U</v>
          </cell>
          <cell r="H192">
            <v>30</v>
          </cell>
          <cell r="I192">
            <v>0</v>
          </cell>
          <cell r="J192" t="str">
            <v>ARS</v>
          </cell>
          <cell r="K192">
            <v>0</v>
          </cell>
          <cell r="L192">
            <v>1587.67</v>
          </cell>
          <cell r="M192" t="str">
            <v>1600009 BC - DESCARTABLES</v>
          </cell>
        </row>
        <row r="193">
          <cell r="D193" t="str">
            <v>ZDES</v>
          </cell>
          <cell r="E193" t="str">
            <v>1120</v>
          </cell>
          <cell r="F193" t="str">
            <v>2021</v>
          </cell>
          <cell r="G193" t="str">
            <v>C/U</v>
          </cell>
          <cell r="H193">
            <v>30</v>
          </cell>
          <cell r="I193">
            <v>0</v>
          </cell>
          <cell r="J193" t="str">
            <v>ARS</v>
          </cell>
          <cell r="K193">
            <v>0</v>
          </cell>
          <cell r="L193">
            <v>268054.09999999998</v>
          </cell>
          <cell r="M193" t="str">
            <v>1600009 BC - DESCARTABLES</v>
          </cell>
        </row>
        <row r="194">
          <cell r="D194" t="str">
            <v>ZDES</v>
          </cell>
          <cell r="E194" t="str">
            <v>1120</v>
          </cell>
          <cell r="F194" t="str">
            <v>2021</v>
          </cell>
          <cell r="G194" t="str">
            <v>C/U</v>
          </cell>
          <cell r="H194">
            <v>30</v>
          </cell>
          <cell r="I194">
            <v>0</v>
          </cell>
          <cell r="J194" t="str">
            <v>ARS</v>
          </cell>
          <cell r="K194">
            <v>0</v>
          </cell>
          <cell r="L194">
            <v>26604.26</v>
          </cell>
          <cell r="M194" t="str">
            <v>1600009 BC - DESCARTABLES</v>
          </cell>
        </row>
        <row r="195">
          <cell r="D195" t="str">
            <v>ZDES</v>
          </cell>
          <cell r="E195" t="str">
            <v>1120</v>
          </cell>
          <cell r="F195" t="str">
            <v>2021</v>
          </cell>
          <cell r="G195" t="str">
            <v>C/U</v>
          </cell>
          <cell r="H195">
            <v>30</v>
          </cell>
          <cell r="I195">
            <v>0</v>
          </cell>
          <cell r="J195" t="str">
            <v>ARS</v>
          </cell>
          <cell r="K195">
            <v>0</v>
          </cell>
          <cell r="L195">
            <v>1364.76</v>
          </cell>
          <cell r="M195" t="str">
            <v>1600009 BC - DESCARTABLES</v>
          </cell>
        </row>
        <row r="196">
          <cell r="D196" t="str">
            <v>ZDES</v>
          </cell>
          <cell r="E196" t="str">
            <v>1120</v>
          </cell>
          <cell r="F196" t="str">
            <v>2021</v>
          </cell>
          <cell r="G196" t="str">
            <v>C/U</v>
          </cell>
          <cell r="H196">
            <v>30</v>
          </cell>
          <cell r="I196">
            <v>0</v>
          </cell>
          <cell r="J196" t="str">
            <v>ARS</v>
          </cell>
          <cell r="K196">
            <v>0</v>
          </cell>
          <cell r="L196">
            <v>214360</v>
          </cell>
          <cell r="M196" t="str">
            <v>1600009 BC - DESCARTABLES</v>
          </cell>
        </row>
        <row r="197">
          <cell r="D197" t="str">
            <v>ZDES</v>
          </cell>
          <cell r="E197" t="str">
            <v>1120</v>
          </cell>
          <cell r="F197" t="str">
            <v>2021</v>
          </cell>
          <cell r="G197" t="str">
            <v>C/U</v>
          </cell>
          <cell r="H197">
            <v>30</v>
          </cell>
          <cell r="I197">
            <v>0</v>
          </cell>
          <cell r="J197" t="str">
            <v>ARS</v>
          </cell>
          <cell r="K197">
            <v>0</v>
          </cell>
          <cell r="L197">
            <v>22500</v>
          </cell>
          <cell r="M197" t="str">
            <v>1600009 BC - DESCARTABLES</v>
          </cell>
        </row>
        <row r="198">
          <cell r="D198" t="str">
            <v>ZUNI</v>
          </cell>
          <cell r="E198" t="str">
            <v>1120</v>
          </cell>
          <cell r="F198" t="str">
            <v>2040</v>
          </cell>
          <cell r="G198" t="str">
            <v>C/U</v>
          </cell>
          <cell r="H198">
            <v>30</v>
          </cell>
          <cell r="I198">
            <v>0</v>
          </cell>
          <cell r="J198" t="str">
            <v>ARS</v>
          </cell>
          <cell r="K198">
            <v>0</v>
          </cell>
          <cell r="L198">
            <v>977929.1</v>
          </cell>
          <cell r="M198" t="str">
            <v>1600007 BC - UNIFORMES</v>
          </cell>
        </row>
        <row r="199">
          <cell r="D199" t="str">
            <v>ZUNI</v>
          </cell>
          <cell r="E199" t="str">
            <v>1120</v>
          </cell>
          <cell r="F199" t="str">
            <v>2040</v>
          </cell>
          <cell r="G199" t="str">
            <v>C/U</v>
          </cell>
          <cell r="H199">
            <v>30</v>
          </cell>
          <cell r="I199">
            <v>0</v>
          </cell>
          <cell r="J199" t="str">
            <v>ARS</v>
          </cell>
          <cell r="K199">
            <v>0</v>
          </cell>
          <cell r="L199">
            <v>977929.1</v>
          </cell>
          <cell r="M199" t="str">
            <v>1600007 BC - UNIFORMES</v>
          </cell>
        </row>
        <row r="200">
          <cell r="D200" t="str">
            <v>ZDES</v>
          </cell>
          <cell r="E200" t="str">
            <v>1120</v>
          </cell>
          <cell r="F200" t="str">
            <v>2021</v>
          </cell>
          <cell r="G200" t="str">
            <v>C/U</v>
          </cell>
          <cell r="H200">
            <v>29</v>
          </cell>
          <cell r="I200">
            <v>0</v>
          </cell>
          <cell r="J200" t="str">
            <v>ARS</v>
          </cell>
          <cell r="K200">
            <v>0</v>
          </cell>
          <cell r="L200">
            <v>186274.04</v>
          </cell>
          <cell r="M200" t="str">
            <v>1600009 BC - DESCARTABLES</v>
          </cell>
        </row>
        <row r="201">
          <cell r="D201" t="str">
            <v>ZUNI</v>
          </cell>
          <cell r="E201" t="str">
            <v>1120</v>
          </cell>
          <cell r="F201" t="str">
            <v>2040</v>
          </cell>
          <cell r="G201" t="str">
            <v>C/U</v>
          </cell>
          <cell r="H201">
            <v>29</v>
          </cell>
          <cell r="I201">
            <v>0</v>
          </cell>
          <cell r="J201" t="str">
            <v>ARS</v>
          </cell>
          <cell r="K201">
            <v>0</v>
          </cell>
          <cell r="L201">
            <v>184005</v>
          </cell>
          <cell r="M201" t="str">
            <v>1600007 BC - UNIFORMES</v>
          </cell>
        </row>
        <row r="202">
          <cell r="D202" t="str">
            <v>ZMED</v>
          </cell>
          <cell r="E202" t="str">
            <v>1120</v>
          </cell>
          <cell r="F202" t="str">
            <v>2021</v>
          </cell>
          <cell r="G202" t="str">
            <v>C/U</v>
          </cell>
          <cell r="H202">
            <v>28</v>
          </cell>
          <cell r="I202">
            <v>0</v>
          </cell>
          <cell r="J202" t="str">
            <v>ARS</v>
          </cell>
          <cell r="K202">
            <v>0</v>
          </cell>
          <cell r="L202">
            <v>421219.8</v>
          </cell>
          <cell r="M202" t="str">
            <v>1600003 BC - MEDICAMENTOS</v>
          </cell>
        </row>
        <row r="203">
          <cell r="D203" t="str">
            <v>ZMED</v>
          </cell>
          <cell r="E203" t="str">
            <v>1120</v>
          </cell>
          <cell r="F203" t="str">
            <v>2021</v>
          </cell>
          <cell r="G203" t="str">
            <v>C/U</v>
          </cell>
          <cell r="H203">
            <v>26</v>
          </cell>
          <cell r="I203">
            <v>0</v>
          </cell>
          <cell r="J203" t="str">
            <v>ARS</v>
          </cell>
          <cell r="K203">
            <v>0</v>
          </cell>
          <cell r="L203">
            <v>304746.84000000003</v>
          </cell>
          <cell r="M203" t="str">
            <v>1600003 BC - MEDICAMENTOS</v>
          </cell>
        </row>
        <row r="204">
          <cell r="D204" t="str">
            <v>ZMED</v>
          </cell>
          <cell r="E204" t="str">
            <v>1120</v>
          </cell>
          <cell r="F204" t="str">
            <v>2021</v>
          </cell>
          <cell r="G204" t="str">
            <v>C/U</v>
          </cell>
          <cell r="H204">
            <v>26</v>
          </cell>
          <cell r="I204">
            <v>0</v>
          </cell>
          <cell r="J204" t="str">
            <v>ARS</v>
          </cell>
          <cell r="K204">
            <v>0</v>
          </cell>
          <cell r="L204">
            <v>96696.86</v>
          </cell>
          <cell r="M204" t="str">
            <v>1600003 BC - MEDICAMENTOS</v>
          </cell>
        </row>
        <row r="205">
          <cell r="D205" t="str">
            <v>ZDES</v>
          </cell>
          <cell r="E205" t="str">
            <v>1120</v>
          </cell>
          <cell r="F205" t="str">
            <v>2021</v>
          </cell>
          <cell r="G205" t="str">
            <v>C/U</v>
          </cell>
          <cell r="H205">
            <v>26</v>
          </cell>
          <cell r="I205">
            <v>0</v>
          </cell>
          <cell r="J205" t="str">
            <v>ARS</v>
          </cell>
          <cell r="K205">
            <v>0</v>
          </cell>
          <cell r="L205">
            <v>80285.119999999995</v>
          </cell>
          <cell r="M205" t="str">
            <v>1600009 BC - DESCARTABLES</v>
          </cell>
        </row>
        <row r="206">
          <cell r="D206" t="str">
            <v>ZMED</v>
          </cell>
          <cell r="E206" t="str">
            <v>1120</v>
          </cell>
          <cell r="F206" t="str">
            <v>2021</v>
          </cell>
          <cell r="G206" t="str">
            <v>C/U</v>
          </cell>
          <cell r="H206">
            <v>25</v>
          </cell>
          <cell r="I206">
            <v>0</v>
          </cell>
          <cell r="J206" t="str">
            <v>ARS</v>
          </cell>
          <cell r="K206">
            <v>0</v>
          </cell>
          <cell r="L206">
            <v>127692</v>
          </cell>
          <cell r="M206" t="str">
            <v>1600003 BC - MEDICAMENTOS</v>
          </cell>
        </row>
        <row r="207">
          <cell r="D207" t="str">
            <v>ZMED</v>
          </cell>
          <cell r="E207" t="str">
            <v>1120</v>
          </cell>
          <cell r="F207" t="str">
            <v>2021</v>
          </cell>
          <cell r="G207" t="str">
            <v>C/U</v>
          </cell>
          <cell r="H207">
            <v>25</v>
          </cell>
          <cell r="I207">
            <v>0</v>
          </cell>
          <cell r="J207" t="str">
            <v>ARS</v>
          </cell>
          <cell r="K207">
            <v>0</v>
          </cell>
          <cell r="L207">
            <v>118214.5</v>
          </cell>
          <cell r="M207" t="str">
            <v>1600003 BC - MEDICAMENTOS</v>
          </cell>
        </row>
        <row r="208">
          <cell r="D208" t="str">
            <v>ZMED</v>
          </cell>
          <cell r="E208" t="str">
            <v>1120</v>
          </cell>
          <cell r="F208" t="str">
            <v>2021</v>
          </cell>
          <cell r="G208" t="str">
            <v>C/U</v>
          </cell>
          <cell r="H208">
            <v>25</v>
          </cell>
          <cell r="I208">
            <v>0</v>
          </cell>
          <cell r="J208" t="str">
            <v>ARS</v>
          </cell>
          <cell r="K208">
            <v>0</v>
          </cell>
          <cell r="L208">
            <v>39867</v>
          </cell>
          <cell r="M208" t="str">
            <v>1600003 BC - MEDICAMENTOS</v>
          </cell>
        </row>
        <row r="209">
          <cell r="D209" t="str">
            <v>ZDES</v>
          </cell>
          <cell r="E209" t="str">
            <v>1120</v>
          </cell>
          <cell r="F209" t="str">
            <v>2021</v>
          </cell>
          <cell r="G209" t="str">
            <v>C/U</v>
          </cell>
          <cell r="H209">
            <v>25</v>
          </cell>
          <cell r="I209">
            <v>0</v>
          </cell>
          <cell r="J209" t="str">
            <v>ARS</v>
          </cell>
          <cell r="K209">
            <v>0</v>
          </cell>
          <cell r="L209">
            <v>11826.25</v>
          </cell>
          <cell r="M209" t="str">
            <v>1600009 BC - DESCARTABLES</v>
          </cell>
        </row>
        <row r="210">
          <cell r="D210" t="str">
            <v>ZDES</v>
          </cell>
          <cell r="E210" t="str">
            <v>1120</v>
          </cell>
          <cell r="F210" t="str">
            <v>2021</v>
          </cell>
          <cell r="G210" t="str">
            <v>C/U</v>
          </cell>
          <cell r="H210">
            <v>25</v>
          </cell>
          <cell r="I210">
            <v>0</v>
          </cell>
          <cell r="J210" t="str">
            <v>ARS</v>
          </cell>
          <cell r="K210">
            <v>0</v>
          </cell>
          <cell r="L210">
            <v>69633</v>
          </cell>
          <cell r="M210" t="str">
            <v>1600009 BC - DESCARTABLES</v>
          </cell>
        </row>
        <row r="211">
          <cell r="D211" t="str">
            <v>ZMED</v>
          </cell>
          <cell r="E211" t="str">
            <v>1120</v>
          </cell>
          <cell r="F211" t="str">
            <v>2021</v>
          </cell>
          <cell r="G211" t="str">
            <v>C/U</v>
          </cell>
          <cell r="H211">
            <v>24</v>
          </cell>
          <cell r="I211">
            <v>0</v>
          </cell>
          <cell r="J211" t="str">
            <v>ARS</v>
          </cell>
          <cell r="K211">
            <v>0</v>
          </cell>
          <cell r="L211">
            <v>43986.96</v>
          </cell>
          <cell r="M211" t="str">
            <v>1600003 BC - MEDICAMENTOS</v>
          </cell>
        </row>
        <row r="212">
          <cell r="D212" t="str">
            <v>ZDES</v>
          </cell>
          <cell r="E212" t="str">
            <v>1120</v>
          </cell>
          <cell r="F212" t="str">
            <v>2021</v>
          </cell>
          <cell r="G212" t="str">
            <v>C/U</v>
          </cell>
          <cell r="H212">
            <v>24</v>
          </cell>
          <cell r="I212">
            <v>0</v>
          </cell>
          <cell r="J212" t="str">
            <v>ARS</v>
          </cell>
          <cell r="K212">
            <v>0</v>
          </cell>
          <cell r="L212">
            <v>19174.32</v>
          </cell>
          <cell r="M212" t="str">
            <v>1600009 BC - DESCARTABLES</v>
          </cell>
        </row>
        <row r="213">
          <cell r="D213" t="str">
            <v>ZDES</v>
          </cell>
          <cell r="E213" t="str">
            <v>1120</v>
          </cell>
          <cell r="F213" t="str">
            <v>2021</v>
          </cell>
          <cell r="G213" t="str">
            <v>C/U</v>
          </cell>
          <cell r="H213">
            <v>24</v>
          </cell>
          <cell r="I213">
            <v>0</v>
          </cell>
          <cell r="J213" t="str">
            <v>ARS</v>
          </cell>
          <cell r="K213">
            <v>0</v>
          </cell>
          <cell r="L213">
            <v>15755.86</v>
          </cell>
          <cell r="M213" t="str">
            <v>1600009 BC - DESCARTABLES</v>
          </cell>
        </row>
        <row r="214">
          <cell r="D214" t="str">
            <v>ZDES</v>
          </cell>
          <cell r="E214" t="str">
            <v>1120</v>
          </cell>
          <cell r="F214" t="str">
            <v>2021</v>
          </cell>
          <cell r="G214" t="str">
            <v>C/U</v>
          </cell>
          <cell r="H214">
            <v>24</v>
          </cell>
          <cell r="I214">
            <v>0</v>
          </cell>
          <cell r="J214" t="str">
            <v>ARS</v>
          </cell>
          <cell r="K214">
            <v>0</v>
          </cell>
          <cell r="L214">
            <v>11760</v>
          </cell>
          <cell r="M214" t="str">
            <v>1600009 BC - DESCARTABLES</v>
          </cell>
        </row>
        <row r="215">
          <cell r="D215" t="str">
            <v>ZMED</v>
          </cell>
          <cell r="E215" t="str">
            <v>1120</v>
          </cell>
          <cell r="F215" t="str">
            <v>2021</v>
          </cell>
          <cell r="G215" t="str">
            <v>C/U</v>
          </cell>
          <cell r="H215">
            <v>23</v>
          </cell>
          <cell r="I215">
            <v>0</v>
          </cell>
          <cell r="J215" t="str">
            <v>ARS</v>
          </cell>
          <cell r="K215">
            <v>0</v>
          </cell>
          <cell r="L215">
            <v>68184.83</v>
          </cell>
          <cell r="M215" t="str">
            <v>1600003 BC - MEDICAMENTOS</v>
          </cell>
        </row>
        <row r="216">
          <cell r="D216" t="str">
            <v>ZMED</v>
          </cell>
          <cell r="E216" t="str">
            <v>1120</v>
          </cell>
          <cell r="F216" t="str">
            <v>2021</v>
          </cell>
          <cell r="G216" t="str">
            <v>C/U</v>
          </cell>
          <cell r="H216">
            <v>23</v>
          </cell>
          <cell r="I216">
            <v>0</v>
          </cell>
          <cell r="J216" t="str">
            <v>ARS</v>
          </cell>
          <cell r="K216">
            <v>0</v>
          </cell>
          <cell r="L216">
            <v>114035.37</v>
          </cell>
          <cell r="M216" t="str">
            <v>1600003 BC - MEDICAMENTOS</v>
          </cell>
        </row>
        <row r="217">
          <cell r="D217" t="str">
            <v>ZDES</v>
          </cell>
          <cell r="E217" t="str">
            <v>1120</v>
          </cell>
          <cell r="F217" t="str">
            <v>2021</v>
          </cell>
          <cell r="G217" t="str">
            <v>C/U</v>
          </cell>
          <cell r="H217">
            <v>23</v>
          </cell>
          <cell r="I217">
            <v>0</v>
          </cell>
          <cell r="J217" t="str">
            <v>ARS</v>
          </cell>
          <cell r="K217">
            <v>0</v>
          </cell>
          <cell r="L217">
            <v>308430.12</v>
          </cell>
          <cell r="M217" t="str">
            <v>1600009 BC - DESCARTABLES</v>
          </cell>
        </row>
        <row r="218">
          <cell r="D218" t="str">
            <v>ZMED</v>
          </cell>
          <cell r="E218" t="str">
            <v>1120</v>
          </cell>
          <cell r="F218" t="str">
            <v>2021</v>
          </cell>
          <cell r="G218" t="str">
            <v>C/U</v>
          </cell>
          <cell r="H218">
            <v>22</v>
          </cell>
          <cell r="I218">
            <v>0</v>
          </cell>
          <cell r="J218" t="str">
            <v>ARS</v>
          </cell>
          <cell r="K218">
            <v>0</v>
          </cell>
          <cell r="L218">
            <v>44656.1</v>
          </cell>
          <cell r="M218" t="str">
            <v>1600003 BC - MEDICAMENTOS</v>
          </cell>
        </row>
        <row r="219">
          <cell r="D219" t="str">
            <v>ZMED</v>
          </cell>
          <cell r="E219" t="str">
            <v>1120</v>
          </cell>
          <cell r="F219" t="str">
            <v>2021</v>
          </cell>
          <cell r="G219" t="str">
            <v>C/U</v>
          </cell>
          <cell r="H219">
            <v>22</v>
          </cell>
          <cell r="I219">
            <v>0</v>
          </cell>
          <cell r="J219" t="str">
            <v>ARS</v>
          </cell>
          <cell r="K219">
            <v>0</v>
          </cell>
          <cell r="L219">
            <v>50880</v>
          </cell>
          <cell r="M219" t="str">
            <v>1600003 BC - MEDICAMENTOS</v>
          </cell>
        </row>
        <row r="220">
          <cell r="D220" t="str">
            <v>ZMED</v>
          </cell>
          <cell r="E220" t="str">
            <v>1120</v>
          </cell>
          <cell r="F220" t="str">
            <v>2021</v>
          </cell>
          <cell r="G220" t="str">
            <v>C/U</v>
          </cell>
          <cell r="H220">
            <v>22</v>
          </cell>
          <cell r="I220">
            <v>0</v>
          </cell>
          <cell r="J220" t="str">
            <v>ARS</v>
          </cell>
          <cell r="K220">
            <v>0</v>
          </cell>
          <cell r="L220">
            <v>202254.96</v>
          </cell>
          <cell r="M220" t="str">
            <v>1600003 BC - MEDICAMENTOS</v>
          </cell>
        </row>
        <row r="221">
          <cell r="D221" t="str">
            <v>ZMED</v>
          </cell>
          <cell r="E221" t="str">
            <v>1120</v>
          </cell>
          <cell r="F221" t="str">
            <v>2021</v>
          </cell>
          <cell r="G221" t="str">
            <v>C/U</v>
          </cell>
          <cell r="H221">
            <v>21</v>
          </cell>
          <cell r="I221">
            <v>0</v>
          </cell>
          <cell r="J221" t="str">
            <v>ARS</v>
          </cell>
          <cell r="K221">
            <v>0</v>
          </cell>
          <cell r="L221">
            <v>68682.179999999993</v>
          </cell>
          <cell r="M221" t="str">
            <v>1600003 BC - MEDICAMENTOS</v>
          </cell>
        </row>
        <row r="222">
          <cell r="D222" t="str">
            <v>ZDES</v>
          </cell>
          <cell r="E222" t="str">
            <v>1120</v>
          </cell>
          <cell r="F222" t="str">
            <v>2021</v>
          </cell>
          <cell r="G222" t="str">
            <v>C/U</v>
          </cell>
          <cell r="H222">
            <v>21</v>
          </cell>
          <cell r="I222">
            <v>0</v>
          </cell>
          <cell r="J222" t="str">
            <v>ARS</v>
          </cell>
          <cell r="K222">
            <v>0</v>
          </cell>
          <cell r="L222">
            <v>418113</v>
          </cell>
          <cell r="M222" t="str">
            <v>1600009 BC - DESCARTABLES</v>
          </cell>
        </row>
        <row r="223">
          <cell r="D223" t="str">
            <v>ZMED</v>
          </cell>
          <cell r="E223" t="str">
            <v>1120</v>
          </cell>
          <cell r="F223" t="str">
            <v>2021</v>
          </cell>
          <cell r="G223" t="str">
            <v>C/U</v>
          </cell>
          <cell r="H223">
            <v>20</v>
          </cell>
          <cell r="I223">
            <v>0</v>
          </cell>
          <cell r="J223" t="str">
            <v>ARS</v>
          </cell>
          <cell r="K223">
            <v>0</v>
          </cell>
          <cell r="L223">
            <v>357.6</v>
          </cell>
          <cell r="M223" t="str">
            <v>1600003 BC - MEDICAMENTOS</v>
          </cell>
        </row>
        <row r="224">
          <cell r="D224" t="str">
            <v>ZMED</v>
          </cell>
          <cell r="E224" t="str">
            <v>1120</v>
          </cell>
          <cell r="F224" t="str">
            <v>2021</v>
          </cell>
          <cell r="G224" t="str">
            <v>C/U</v>
          </cell>
          <cell r="H224">
            <v>20</v>
          </cell>
          <cell r="I224">
            <v>0</v>
          </cell>
          <cell r="J224" t="str">
            <v>ARS</v>
          </cell>
          <cell r="K224">
            <v>0</v>
          </cell>
          <cell r="L224">
            <v>221</v>
          </cell>
          <cell r="M224" t="str">
            <v>1600003 BC - MEDICAMENTOS</v>
          </cell>
        </row>
        <row r="225">
          <cell r="D225" t="str">
            <v>ZMED</v>
          </cell>
          <cell r="E225" t="str">
            <v>1120</v>
          </cell>
          <cell r="F225" t="str">
            <v>2021</v>
          </cell>
          <cell r="G225" t="str">
            <v>C/U</v>
          </cell>
          <cell r="H225">
            <v>20</v>
          </cell>
          <cell r="I225">
            <v>0</v>
          </cell>
          <cell r="J225" t="str">
            <v>ARS</v>
          </cell>
          <cell r="K225">
            <v>0</v>
          </cell>
          <cell r="L225">
            <v>66367.600000000006</v>
          </cell>
          <cell r="M225" t="str">
            <v>1600003 BC - MEDICAMENTOS</v>
          </cell>
        </row>
        <row r="226">
          <cell r="D226" t="str">
            <v>ZMED</v>
          </cell>
          <cell r="E226" t="str">
            <v>1120</v>
          </cell>
          <cell r="F226" t="str">
            <v>2021</v>
          </cell>
          <cell r="G226" t="str">
            <v>C/U</v>
          </cell>
          <cell r="H226">
            <v>20</v>
          </cell>
          <cell r="I226">
            <v>0</v>
          </cell>
          <cell r="J226" t="str">
            <v>ARS</v>
          </cell>
          <cell r="K226">
            <v>0</v>
          </cell>
          <cell r="L226">
            <v>250600</v>
          </cell>
          <cell r="M226" t="str">
            <v>1600003 BC - MEDICAMENTOS</v>
          </cell>
        </row>
        <row r="227">
          <cell r="D227" t="str">
            <v>ZMED</v>
          </cell>
          <cell r="E227" t="str">
            <v>1120</v>
          </cell>
          <cell r="F227" t="str">
            <v>2021</v>
          </cell>
          <cell r="G227" t="str">
            <v>C/U</v>
          </cell>
          <cell r="H227">
            <v>20</v>
          </cell>
          <cell r="I227">
            <v>0</v>
          </cell>
          <cell r="J227" t="str">
            <v>ARS</v>
          </cell>
          <cell r="K227">
            <v>0</v>
          </cell>
          <cell r="L227">
            <v>15477.2</v>
          </cell>
          <cell r="M227" t="str">
            <v>1600003 BC - MEDICAMENTOS</v>
          </cell>
        </row>
        <row r="228">
          <cell r="D228" t="str">
            <v>ZMED</v>
          </cell>
          <cell r="E228" t="str">
            <v>1120</v>
          </cell>
          <cell r="F228" t="str">
            <v>2021</v>
          </cell>
          <cell r="G228" t="str">
            <v>C/U</v>
          </cell>
          <cell r="H228">
            <v>20</v>
          </cell>
          <cell r="I228">
            <v>0</v>
          </cell>
          <cell r="J228" t="str">
            <v>ARS</v>
          </cell>
          <cell r="K228">
            <v>0</v>
          </cell>
          <cell r="L228">
            <v>35800</v>
          </cell>
          <cell r="M228" t="str">
            <v>1600003 BC - MEDICAMENTOS</v>
          </cell>
        </row>
        <row r="229">
          <cell r="D229" t="str">
            <v>ZMED</v>
          </cell>
          <cell r="E229" t="str">
            <v>1120</v>
          </cell>
          <cell r="F229" t="str">
            <v>2021</v>
          </cell>
          <cell r="G229" t="str">
            <v>C/U</v>
          </cell>
          <cell r="H229">
            <v>20</v>
          </cell>
          <cell r="I229">
            <v>0</v>
          </cell>
          <cell r="J229" t="str">
            <v>ARS</v>
          </cell>
          <cell r="K229">
            <v>0</v>
          </cell>
          <cell r="L229">
            <v>6750</v>
          </cell>
          <cell r="M229" t="str">
            <v>1600003 BC - MEDICAMENTOS</v>
          </cell>
        </row>
        <row r="230">
          <cell r="D230" t="str">
            <v>ZMED</v>
          </cell>
          <cell r="E230" t="str">
            <v>1120</v>
          </cell>
          <cell r="F230" t="str">
            <v>2021</v>
          </cell>
          <cell r="G230" t="str">
            <v>C/U</v>
          </cell>
          <cell r="H230">
            <v>20</v>
          </cell>
          <cell r="I230">
            <v>0</v>
          </cell>
          <cell r="J230" t="str">
            <v>ARS</v>
          </cell>
          <cell r="K230">
            <v>0</v>
          </cell>
          <cell r="L230">
            <v>9200</v>
          </cell>
          <cell r="M230" t="str">
            <v>1600003 BC - MEDICAMENTOS</v>
          </cell>
        </row>
        <row r="231">
          <cell r="D231" t="str">
            <v>ZMED</v>
          </cell>
          <cell r="E231" t="str">
            <v>1120</v>
          </cell>
          <cell r="F231" t="str">
            <v>2021</v>
          </cell>
          <cell r="G231" t="str">
            <v>C/U</v>
          </cell>
          <cell r="H231">
            <v>20</v>
          </cell>
          <cell r="I231">
            <v>0</v>
          </cell>
          <cell r="J231" t="str">
            <v>ARS</v>
          </cell>
          <cell r="K231">
            <v>0</v>
          </cell>
          <cell r="L231">
            <v>19184</v>
          </cell>
          <cell r="M231" t="str">
            <v>1600003 BC - MEDICAMENTOS</v>
          </cell>
        </row>
        <row r="232">
          <cell r="D232" t="str">
            <v>ZDES</v>
          </cell>
          <cell r="E232" t="str">
            <v>1120</v>
          </cell>
          <cell r="F232" t="str">
            <v>2021</v>
          </cell>
          <cell r="G232" t="str">
            <v>C/U</v>
          </cell>
          <cell r="H232">
            <v>20</v>
          </cell>
          <cell r="I232">
            <v>0</v>
          </cell>
          <cell r="J232" t="str">
            <v>ARS</v>
          </cell>
          <cell r="K232">
            <v>0</v>
          </cell>
          <cell r="L232">
            <v>48000</v>
          </cell>
          <cell r="M232" t="str">
            <v>1600009 BC - DESCARTABLES</v>
          </cell>
        </row>
        <row r="233">
          <cell r="D233" t="str">
            <v>ZDES</v>
          </cell>
          <cell r="E233" t="str">
            <v>1120</v>
          </cell>
          <cell r="F233" t="str">
            <v>2010</v>
          </cell>
          <cell r="G233" t="str">
            <v>C/U</v>
          </cell>
          <cell r="H233">
            <v>20</v>
          </cell>
          <cell r="I233">
            <v>0</v>
          </cell>
          <cell r="J233" t="str">
            <v>ARS</v>
          </cell>
          <cell r="K233">
            <v>0</v>
          </cell>
          <cell r="L233">
            <v>259856.9</v>
          </cell>
          <cell r="M233" t="str">
            <v>1600009 BC - DESCARTABLES</v>
          </cell>
        </row>
        <row r="234">
          <cell r="D234" t="str">
            <v>ZDES</v>
          </cell>
          <cell r="E234" t="str">
            <v>1120</v>
          </cell>
          <cell r="F234" t="str">
            <v>2021</v>
          </cell>
          <cell r="G234" t="str">
            <v>C/U</v>
          </cell>
          <cell r="H234">
            <v>20</v>
          </cell>
          <cell r="I234">
            <v>0</v>
          </cell>
          <cell r="J234" t="str">
            <v>ARS</v>
          </cell>
          <cell r="K234">
            <v>0</v>
          </cell>
          <cell r="L234">
            <v>259856.9</v>
          </cell>
          <cell r="M234" t="str">
            <v>1600009 BC - DESCARTABLES</v>
          </cell>
        </row>
        <row r="235">
          <cell r="D235" t="str">
            <v>ZDES</v>
          </cell>
          <cell r="E235" t="str">
            <v>1120</v>
          </cell>
          <cell r="F235" t="str">
            <v>2021</v>
          </cell>
          <cell r="G235" t="str">
            <v>C/U</v>
          </cell>
          <cell r="H235">
            <v>20</v>
          </cell>
          <cell r="I235">
            <v>0</v>
          </cell>
          <cell r="J235" t="str">
            <v>ARS</v>
          </cell>
          <cell r="K235">
            <v>0</v>
          </cell>
          <cell r="L235">
            <v>191303.1</v>
          </cell>
          <cell r="M235" t="str">
            <v>1600009 BC - DESCARTABLES</v>
          </cell>
        </row>
        <row r="236">
          <cell r="D236" t="str">
            <v>ZDES</v>
          </cell>
          <cell r="E236" t="str">
            <v>1120</v>
          </cell>
          <cell r="F236" t="str">
            <v>2021</v>
          </cell>
          <cell r="G236" t="str">
            <v>C/U</v>
          </cell>
          <cell r="H236">
            <v>20</v>
          </cell>
          <cell r="I236">
            <v>0</v>
          </cell>
          <cell r="J236" t="str">
            <v>ARS</v>
          </cell>
          <cell r="K236">
            <v>0</v>
          </cell>
          <cell r="L236">
            <v>229340</v>
          </cell>
          <cell r="M236" t="str">
            <v>1600009 BC - DESCARTABLES</v>
          </cell>
        </row>
        <row r="237">
          <cell r="D237" t="str">
            <v>ZDES</v>
          </cell>
          <cell r="E237" t="str">
            <v>1120</v>
          </cell>
          <cell r="F237" t="str">
            <v>2021</v>
          </cell>
          <cell r="G237" t="str">
            <v>C/U</v>
          </cell>
          <cell r="H237">
            <v>20</v>
          </cell>
          <cell r="I237">
            <v>0</v>
          </cell>
          <cell r="J237" t="str">
            <v>ARS</v>
          </cell>
          <cell r="K237">
            <v>0</v>
          </cell>
          <cell r="L237">
            <v>229340</v>
          </cell>
          <cell r="M237" t="str">
            <v>1600009 BC - DESCARTABLES</v>
          </cell>
        </row>
        <row r="238">
          <cell r="D238" t="str">
            <v>ZDES</v>
          </cell>
          <cell r="E238" t="str">
            <v>1120</v>
          </cell>
          <cell r="F238" t="str">
            <v>2010</v>
          </cell>
          <cell r="G238" t="str">
            <v>C/U</v>
          </cell>
          <cell r="H238">
            <v>20</v>
          </cell>
          <cell r="I238">
            <v>0</v>
          </cell>
          <cell r="J238" t="str">
            <v>ARS</v>
          </cell>
          <cell r="K238">
            <v>0</v>
          </cell>
          <cell r="L238">
            <v>33226.6</v>
          </cell>
          <cell r="M238" t="str">
            <v>1600009 BC - DESCARTABLES</v>
          </cell>
        </row>
        <row r="239">
          <cell r="D239" t="str">
            <v>ZUNI</v>
          </cell>
          <cell r="E239" t="str">
            <v>1120</v>
          </cell>
          <cell r="F239" t="str">
            <v>2040</v>
          </cell>
          <cell r="G239" t="str">
            <v>C/U</v>
          </cell>
          <cell r="H239">
            <v>20</v>
          </cell>
          <cell r="I239">
            <v>0</v>
          </cell>
          <cell r="J239" t="str">
            <v>ARS</v>
          </cell>
          <cell r="K239">
            <v>0</v>
          </cell>
          <cell r="L239">
            <v>161840</v>
          </cell>
          <cell r="M239" t="str">
            <v>1600007 BC - UNIFORMES</v>
          </cell>
        </row>
        <row r="240">
          <cell r="D240" t="str">
            <v>ZMED</v>
          </cell>
          <cell r="E240" t="str">
            <v>1120</v>
          </cell>
          <cell r="F240" t="str">
            <v>2021</v>
          </cell>
          <cell r="G240" t="str">
            <v>C/U</v>
          </cell>
          <cell r="H240">
            <v>19</v>
          </cell>
          <cell r="I240">
            <v>0</v>
          </cell>
          <cell r="J240" t="str">
            <v>ARS</v>
          </cell>
          <cell r="K240">
            <v>0</v>
          </cell>
          <cell r="L240">
            <v>139639.99</v>
          </cell>
          <cell r="M240" t="str">
            <v>1600003 BC - MEDICAMENTOS</v>
          </cell>
        </row>
        <row r="241">
          <cell r="D241" t="str">
            <v>ZDES</v>
          </cell>
          <cell r="E241" t="str">
            <v>1120</v>
          </cell>
          <cell r="F241" t="str">
            <v>2021</v>
          </cell>
          <cell r="G241" t="str">
            <v>C/U</v>
          </cell>
          <cell r="H241">
            <v>19</v>
          </cell>
          <cell r="I241">
            <v>0</v>
          </cell>
          <cell r="J241" t="str">
            <v>ARS</v>
          </cell>
          <cell r="K241">
            <v>0</v>
          </cell>
          <cell r="L241">
            <v>28373.22</v>
          </cell>
          <cell r="M241" t="str">
            <v>1600009 BC - DESCARTABLES</v>
          </cell>
        </row>
        <row r="242">
          <cell r="D242" t="str">
            <v>ZUNI</v>
          </cell>
          <cell r="E242" t="str">
            <v>1120</v>
          </cell>
          <cell r="F242" t="str">
            <v>2040</v>
          </cell>
          <cell r="G242" t="str">
            <v>C/U</v>
          </cell>
          <cell r="H242">
            <v>19</v>
          </cell>
          <cell r="I242">
            <v>0</v>
          </cell>
          <cell r="J242" t="str">
            <v>ARS</v>
          </cell>
          <cell r="K242">
            <v>0</v>
          </cell>
          <cell r="L242">
            <v>751450</v>
          </cell>
          <cell r="M242" t="str">
            <v>1600007 BC - UNIFORMES</v>
          </cell>
        </row>
        <row r="243">
          <cell r="D243" t="str">
            <v>ZMED</v>
          </cell>
          <cell r="E243" t="str">
            <v>1120</v>
          </cell>
          <cell r="F243" t="str">
            <v>2021</v>
          </cell>
          <cell r="G243" t="str">
            <v>C/U</v>
          </cell>
          <cell r="H243">
            <v>18</v>
          </cell>
          <cell r="I243">
            <v>0</v>
          </cell>
          <cell r="J243" t="str">
            <v>ARS</v>
          </cell>
          <cell r="K243">
            <v>0</v>
          </cell>
          <cell r="L243">
            <v>86647.61</v>
          </cell>
          <cell r="M243" t="str">
            <v>1600003 BC - MEDICAMENTOS</v>
          </cell>
        </row>
        <row r="244">
          <cell r="D244" t="str">
            <v>ZMED</v>
          </cell>
          <cell r="E244" t="str">
            <v>1120</v>
          </cell>
          <cell r="F244" t="str">
            <v>2021</v>
          </cell>
          <cell r="G244" t="str">
            <v>C/U</v>
          </cell>
          <cell r="H244">
            <v>18</v>
          </cell>
          <cell r="I244">
            <v>0</v>
          </cell>
          <cell r="J244" t="str">
            <v>ARS</v>
          </cell>
          <cell r="K244">
            <v>0</v>
          </cell>
          <cell r="L244">
            <v>72000</v>
          </cell>
          <cell r="M244" t="str">
            <v>1600003 BC - MEDICAMENTOS</v>
          </cell>
        </row>
        <row r="245">
          <cell r="D245" t="str">
            <v>ZMED</v>
          </cell>
          <cell r="E245" t="str">
            <v>1120</v>
          </cell>
          <cell r="F245" t="str">
            <v>2021</v>
          </cell>
          <cell r="G245" t="str">
            <v>C/U</v>
          </cell>
          <cell r="H245">
            <v>17</v>
          </cell>
          <cell r="I245">
            <v>0</v>
          </cell>
          <cell r="J245" t="str">
            <v>ARS</v>
          </cell>
          <cell r="K245">
            <v>0</v>
          </cell>
          <cell r="L245">
            <v>192819.05</v>
          </cell>
          <cell r="M245" t="str">
            <v>1600003 BC - MEDICAMENTOS</v>
          </cell>
        </row>
        <row r="246">
          <cell r="D246" t="str">
            <v>ZMED</v>
          </cell>
          <cell r="E246" t="str">
            <v>1120</v>
          </cell>
          <cell r="F246" t="str">
            <v>2021</v>
          </cell>
          <cell r="G246" t="str">
            <v>C/U</v>
          </cell>
          <cell r="H246">
            <v>17</v>
          </cell>
          <cell r="I246">
            <v>0</v>
          </cell>
          <cell r="J246" t="str">
            <v>ARS</v>
          </cell>
          <cell r="K246">
            <v>0</v>
          </cell>
          <cell r="L246">
            <v>550848.46</v>
          </cell>
          <cell r="M246" t="str">
            <v>1600003 BC - MEDICAMENTOS</v>
          </cell>
        </row>
        <row r="247">
          <cell r="D247" t="str">
            <v>ZUNI</v>
          </cell>
          <cell r="E247" t="str">
            <v>1120</v>
          </cell>
          <cell r="F247" t="str">
            <v>2040</v>
          </cell>
          <cell r="G247" t="str">
            <v>C/U</v>
          </cell>
          <cell r="H247">
            <v>17</v>
          </cell>
          <cell r="I247">
            <v>0</v>
          </cell>
          <cell r="J247" t="str">
            <v>ARS</v>
          </cell>
          <cell r="K247">
            <v>0</v>
          </cell>
          <cell r="L247">
            <v>672350</v>
          </cell>
          <cell r="M247" t="str">
            <v>1600007 BC - UNIFORMES</v>
          </cell>
        </row>
        <row r="248">
          <cell r="D248" t="str">
            <v>ZMED</v>
          </cell>
          <cell r="E248" t="str">
            <v>1120</v>
          </cell>
          <cell r="F248" t="str">
            <v>2021</v>
          </cell>
          <cell r="G248" t="str">
            <v>C/U</v>
          </cell>
          <cell r="H248">
            <v>15</v>
          </cell>
          <cell r="I248">
            <v>0</v>
          </cell>
          <cell r="J248" t="str">
            <v>ARS</v>
          </cell>
          <cell r="K248">
            <v>0</v>
          </cell>
          <cell r="L248">
            <v>4994.5</v>
          </cell>
          <cell r="M248" t="str">
            <v>1600003 BC - MEDICAMENTOS</v>
          </cell>
        </row>
        <row r="249">
          <cell r="D249" t="str">
            <v>ZMED</v>
          </cell>
          <cell r="E249" t="str">
            <v>1120</v>
          </cell>
          <cell r="F249" t="str">
            <v>2021</v>
          </cell>
          <cell r="G249" t="str">
            <v>C/U</v>
          </cell>
          <cell r="H249">
            <v>15</v>
          </cell>
          <cell r="I249">
            <v>0</v>
          </cell>
          <cell r="J249" t="str">
            <v>ARS</v>
          </cell>
          <cell r="K249">
            <v>0</v>
          </cell>
          <cell r="L249">
            <v>63901.5</v>
          </cell>
          <cell r="M249" t="str">
            <v>1600003 BC - MEDICAMENTOS</v>
          </cell>
        </row>
        <row r="250">
          <cell r="D250" t="str">
            <v>ZMED</v>
          </cell>
          <cell r="E250" t="str">
            <v>1120</v>
          </cell>
          <cell r="F250" t="str">
            <v>2021</v>
          </cell>
          <cell r="G250" t="str">
            <v>C/U</v>
          </cell>
          <cell r="H250">
            <v>15</v>
          </cell>
          <cell r="I250">
            <v>0</v>
          </cell>
          <cell r="J250" t="str">
            <v>ARS</v>
          </cell>
          <cell r="K250">
            <v>0</v>
          </cell>
          <cell r="L250">
            <v>87066.25</v>
          </cell>
          <cell r="M250" t="str">
            <v>1600003 BC - MEDICAMENTOS</v>
          </cell>
        </row>
        <row r="251">
          <cell r="D251" t="str">
            <v>ZMED</v>
          </cell>
          <cell r="E251" t="str">
            <v>1120</v>
          </cell>
          <cell r="F251" t="str">
            <v>2021</v>
          </cell>
          <cell r="G251" t="str">
            <v>C/U</v>
          </cell>
          <cell r="H251">
            <v>15</v>
          </cell>
          <cell r="I251">
            <v>0</v>
          </cell>
          <cell r="J251" t="str">
            <v>ARS</v>
          </cell>
          <cell r="K251">
            <v>0</v>
          </cell>
          <cell r="L251">
            <v>38319.599999999999</v>
          </cell>
          <cell r="M251" t="str">
            <v>1600003 BC - MEDICAMENTOS</v>
          </cell>
        </row>
        <row r="252">
          <cell r="D252" t="str">
            <v>ZMED</v>
          </cell>
          <cell r="E252" t="str">
            <v>1120</v>
          </cell>
          <cell r="F252" t="str">
            <v>2021</v>
          </cell>
          <cell r="G252" t="str">
            <v>C/U</v>
          </cell>
          <cell r="H252">
            <v>15</v>
          </cell>
          <cell r="I252">
            <v>0</v>
          </cell>
          <cell r="J252" t="str">
            <v>ARS</v>
          </cell>
          <cell r="K252">
            <v>0</v>
          </cell>
          <cell r="L252">
            <v>168405.1</v>
          </cell>
          <cell r="M252" t="str">
            <v>1600003 BC - MEDICAMENTOS</v>
          </cell>
        </row>
        <row r="253">
          <cell r="D253" t="str">
            <v>ZMED</v>
          </cell>
          <cell r="E253" t="str">
            <v>1120</v>
          </cell>
          <cell r="F253" t="str">
            <v>2021</v>
          </cell>
          <cell r="G253" t="str">
            <v>C/U</v>
          </cell>
          <cell r="H253">
            <v>15</v>
          </cell>
          <cell r="I253">
            <v>0</v>
          </cell>
          <cell r="J253" t="str">
            <v>ARS</v>
          </cell>
          <cell r="K253">
            <v>0</v>
          </cell>
          <cell r="L253">
            <v>116619.75</v>
          </cell>
          <cell r="M253" t="str">
            <v>1600003 BC - MEDICAMENTOS</v>
          </cell>
        </row>
        <row r="254">
          <cell r="D254" t="str">
            <v>ZMED</v>
          </cell>
          <cell r="E254" t="str">
            <v>1120</v>
          </cell>
          <cell r="F254" t="str">
            <v>2021</v>
          </cell>
          <cell r="G254" t="str">
            <v>C/U</v>
          </cell>
          <cell r="H254">
            <v>15</v>
          </cell>
          <cell r="I254">
            <v>0</v>
          </cell>
          <cell r="J254" t="str">
            <v>ARS</v>
          </cell>
          <cell r="K254">
            <v>0</v>
          </cell>
          <cell r="L254">
            <v>6532.5</v>
          </cell>
          <cell r="M254" t="str">
            <v>1600003 BC - MEDICAMENTOS</v>
          </cell>
        </row>
        <row r="255">
          <cell r="D255" t="str">
            <v>ZDES</v>
          </cell>
          <cell r="E255" t="str">
            <v>1120</v>
          </cell>
          <cell r="F255" t="str">
            <v>2021</v>
          </cell>
          <cell r="G255" t="str">
            <v>C/U</v>
          </cell>
          <cell r="H255">
            <v>15</v>
          </cell>
          <cell r="I255">
            <v>0</v>
          </cell>
          <cell r="J255" t="str">
            <v>ARS</v>
          </cell>
          <cell r="K255">
            <v>0</v>
          </cell>
          <cell r="L255">
            <v>73847</v>
          </cell>
          <cell r="M255" t="str">
            <v>1600009 BC - DESCARTABLES</v>
          </cell>
        </row>
        <row r="256">
          <cell r="D256" t="str">
            <v>ZDES</v>
          </cell>
          <cell r="E256" t="str">
            <v>1120</v>
          </cell>
          <cell r="F256" t="str">
            <v>2021</v>
          </cell>
          <cell r="G256" t="str">
            <v>C/U</v>
          </cell>
          <cell r="H256">
            <v>15</v>
          </cell>
          <cell r="I256">
            <v>0</v>
          </cell>
          <cell r="J256" t="str">
            <v>ARS</v>
          </cell>
          <cell r="K256">
            <v>0</v>
          </cell>
          <cell r="L256">
            <v>3172.05</v>
          </cell>
          <cell r="M256" t="str">
            <v>1600009 BC - DESCARTABLES</v>
          </cell>
        </row>
        <row r="257">
          <cell r="D257" t="str">
            <v>ZDES</v>
          </cell>
          <cell r="E257" t="str">
            <v>1120</v>
          </cell>
          <cell r="F257" t="str">
            <v>2021</v>
          </cell>
          <cell r="G257" t="str">
            <v>C/U</v>
          </cell>
          <cell r="H257">
            <v>15</v>
          </cell>
          <cell r="I257">
            <v>0</v>
          </cell>
          <cell r="J257" t="str">
            <v>ARS</v>
          </cell>
          <cell r="K257">
            <v>0</v>
          </cell>
          <cell r="L257">
            <v>22488.3</v>
          </cell>
          <cell r="M257" t="str">
            <v>1600009 BC - DESCARTABLES</v>
          </cell>
        </row>
        <row r="258">
          <cell r="D258" t="str">
            <v>ZDES</v>
          </cell>
          <cell r="E258" t="str">
            <v>1120</v>
          </cell>
          <cell r="F258" t="str">
            <v>2010</v>
          </cell>
          <cell r="G258" t="str">
            <v>C/U</v>
          </cell>
          <cell r="H258">
            <v>15</v>
          </cell>
          <cell r="I258">
            <v>0</v>
          </cell>
          <cell r="J258" t="str">
            <v>ARS</v>
          </cell>
          <cell r="K258">
            <v>0</v>
          </cell>
          <cell r="L258">
            <v>7095.75</v>
          </cell>
          <cell r="M258" t="str">
            <v>1600009 BC - DESCARTABLES</v>
          </cell>
        </row>
        <row r="259">
          <cell r="D259" t="str">
            <v>ZDES</v>
          </cell>
          <cell r="E259" t="str">
            <v>1120</v>
          </cell>
          <cell r="F259" t="str">
            <v>2021</v>
          </cell>
          <cell r="G259" t="str">
            <v>C/U</v>
          </cell>
          <cell r="H259">
            <v>15</v>
          </cell>
          <cell r="I259">
            <v>0</v>
          </cell>
          <cell r="J259" t="str">
            <v>ARS</v>
          </cell>
          <cell r="K259">
            <v>0</v>
          </cell>
          <cell r="L259">
            <v>139607.15</v>
          </cell>
          <cell r="M259" t="str">
            <v>1600009 BC - DESCARTABLES</v>
          </cell>
        </row>
        <row r="260">
          <cell r="D260" t="str">
            <v>ZDES</v>
          </cell>
          <cell r="E260" t="str">
            <v>1120</v>
          </cell>
          <cell r="F260" t="str">
            <v>2021</v>
          </cell>
          <cell r="G260" t="str">
            <v>C/U</v>
          </cell>
          <cell r="H260">
            <v>15</v>
          </cell>
          <cell r="I260">
            <v>0</v>
          </cell>
          <cell r="J260" t="str">
            <v>ARS</v>
          </cell>
          <cell r="K260">
            <v>0</v>
          </cell>
          <cell r="L260">
            <v>100737.85</v>
          </cell>
          <cell r="M260" t="str">
            <v>1600009 BC - DESCARTABLES</v>
          </cell>
        </row>
        <row r="261">
          <cell r="D261" t="str">
            <v>ZDES</v>
          </cell>
          <cell r="E261" t="str">
            <v>1120</v>
          </cell>
          <cell r="F261" t="str">
            <v>2021</v>
          </cell>
          <cell r="G261" t="str">
            <v>C/U</v>
          </cell>
          <cell r="H261">
            <v>15</v>
          </cell>
          <cell r="I261">
            <v>0</v>
          </cell>
          <cell r="J261" t="str">
            <v>ARS</v>
          </cell>
          <cell r="K261">
            <v>0</v>
          </cell>
          <cell r="L261">
            <v>8034.15</v>
          </cell>
          <cell r="M261" t="str">
            <v>1600009 BC - DESCARTABLES</v>
          </cell>
        </row>
        <row r="262">
          <cell r="D262" t="str">
            <v>ZUNI</v>
          </cell>
          <cell r="E262" t="str">
            <v>1120</v>
          </cell>
          <cell r="F262" t="str">
            <v>2040</v>
          </cell>
          <cell r="G262" t="str">
            <v>C/U</v>
          </cell>
          <cell r="H262">
            <v>15</v>
          </cell>
          <cell r="I262">
            <v>0</v>
          </cell>
          <cell r="J262" t="str">
            <v>ARS</v>
          </cell>
          <cell r="K262">
            <v>0</v>
          </cell>
          <cell r="L262">
            <v>611021.87</v>
          </cell>
          <cell r="M262" t="str">
            <v>1600007 BC - UNIFORMES</v>
          </cell>
        </row>
        <row r="263">
          <cell r="D263" t="str">
            <v>ZMED</v>
          </cell>
          <cell r="E263" t="str">
            <v>1120</v>
          </cell>
          <cell r="F263" t="str">
            <v>2021</v>
          </cell>
          <cell r="G263" t="str">
            <v>C/U</v>
          </cell>
          <cell r="H263">
            <v>14</v>
          </cell>
          <cell r="I263">
            <v>0</v>
          </cell>
          <cell r="J263" t="str">
            <v>ARS</v>
          </cell>
          <cell r="K263">
            <v>0</v>
          </cell>
          <cell r="L263">
            <v>38615.879999999997</v>
          </cell>
          <cell r="M263" t="str">
            <v>1600003 BC - MEDICAMENTOS</v>
          </cell>
        </row>
        <row r="264">
          <cell r="D264" t="str">
            <v>ZMED</v>
          </cell>
          <cell r="E264" t="str">
            <v>1120</v>
          </cell>
          <cell r="F264" t="str">
            <v>2021</v>
          </cell>
          <cell r="G264" t="str">
            <v>C/U</v>
          </cell>
          <cell r="H264">
            <v>14</v>
          </cell>
          <cell r="I264">
            <v>0</v>
          </cell>
          <cell r="J264" t="str">
            <v>ARS</v>
          </cell>
          <cell r="K264">
            <v>0</v>
          </cell>
          <cell r="L264">
            <v>103147.35</v>
          </cell>
          <cell r="M264" t="str">
            <v>1600003 BC - MEDICAMENTOS</v>
          </cell>
        </row>
        <row r="265">
          <cell r="D265" t="str">
            <v>ZUNI</v>
          </cell>
          <cell r="E265" t="str">
            <v>1120</v>
          </cell>
          <cell r="F265" t="str">
            <v>2010</v>
          </cell>
          <cell r="G265" t="str">
            <v>C/U</v>
          </cell>
          <cell r="H265">
            <v>14</v>
          </cell>
          <cell r="I265">
            <v>0</v>
          </cell>
          <cell r="J265" t="str">
            <v>ARS</v>
          </cell>
          <cell r="K265">
            <v>0</v>
          </cell>
          <cell r="L265">
            <v>572492.44999999995</v>
          </cell>
          <cell r="M265" t="str">
            <v>1600007 BC - UNIFORMES</v>
          </cell>
        </row>
        <row r="266">
          <cell r="D266" t="str">
            <v>ZUNI</v>
          </cell>
          <cell r="E266" t="str">
            <v>1120</v>
          </cell>
          <cell r="F266" t="str">
            <v>2040</v>
          </cell>
          <cell r="G266" t="str">
            <v>C/U</v>
          </cell>
          <cell r="H266">
            <v>14</v>
          </cell>
          <cell r="I266">
            <v>0</v>
          </cell>
          <cell r="J266" t="str">
            <v>ARS</v>
          </cell>
          <cell r="K266">
            <v>0</v>
          </cell>
          <cell r="L266">
            <v>503370</v>
          </cell>
          <cell r="M266" t="str">
            <v>1600007 BC - UNIFORMES</v>
          </cell>
        </row>
        <row r="267">
          <cell r="D267" t="str">
            <v>ZMED</v>
          </cell>
          <cell r="E267" t="str">
            <v>1120</v>
          </cell>
          <cell r="F267" t="str">
            <v>2021</v>
          </cell>
          <cell r="G267" t="str">
            <v>C/U</v>
          </cell>
          <cell r="H267">
            <v>13</v>
          </cell>
          <cell r="I267">
            <v>0</v>
          </cell>
          <cell r="J267" t="str">
            <v>ARS</v>
          </cell>
          <cell r="K267">
            <v>0</v>
          </cell>
          <cell r="L267">
            <v>12698.6</v>
          </cell>
          <cell r="M267" t="str">
            <v>1600003 BC - MEDICAMENTOS</v>
          </cell>
        </row>
        <row r="268">
          <cell r="D268" t="str">
            <v>ZUNI</v>
          </cell>
          <cell r="E268" t="str">
            <v>1120</v>
          </cell>
          <cell r="F268" t="str">
            <v>2010</v>
          </cell>
          <cell r="G268" t="str">
            <v>C/U</v>
          </cell>
          <cell r="H268">
            <v>13</v>
          </cell>
          <cell r="I268">
            <v>0</v>
          </cell>
          <cell r="J268" t="str">
            <v>ARS</v>
          </cell>
          <cell r="K268">
            <v>0</v>
          </cell>
          <cell r="L268">
            <v>594100.67000000004</v>
          </cell>
          <cell r="M268" t="str">
            <v>1600007 BC - UNIFORMES</v>
          </cell>
        </row>
        <row r="269">
          <cell r="D269" t="str">
            <v>ZMED</v>
          </cell>
          <cell r="E269" t="str">
            <v>1120</v>
          </cell>
          <cell r="F269" t="str">
            <v>2021</v>
          </cell>
          <cell r="G269" t="str">
            <v>C/U</v>
          </cell>
          <cell r="H269">
            <v>12</v>
          </cell>
          <cell r="I269">
            <v>0</v>
          </cell>
          <cell r="J269" t="str">
            <v>ARS</v>
          </cell>
          <cell r="K269">
            <v>0</v>
          </cell>
          <cell r="L269">
            <v>3903.6</v>
          </cell>
          <cell r="M269" t="str">
            <v>1600003 BC - MEDICAMENTOS</v>
          </cell>
        </row>
        <row r="270">
          <cell r="D270" t="str">
            <v>ZMED</v>
          </cell>
          <cell r="E270" t="str">
            <v>1120</v>
          </cell>
          <cell r="F270" t="str">
            <v>2021</v>
          </cell>
          <cell r="G270" t="str">
            <v>C/U</v>
          </cell>
          <cell r="H270">
            <v>12</v>
          </cell>
          <cell r="I270">
            <v>0</v>
          </cell>
          <cell r="J270" t="str">
            <v>ARS</v>
          </cell>
          <cell r="K270">
            <v>0</v>
          </cell>
          <cell r="L270">
            <v>40767.96</v>
          </cell>
          <cell r="M270" t="str">
            <v>1600003 BC - MEDICAMENTOS</v>
          </cell>
        </row>
        <row r="271">
          <cell r="D271" t="str">
            <v>ZMED</v>
          </cell>
          <cell r="E271" t="str">
            <v>1120</v>
          </cell>
          <cell r="F271" t="str">
            <v>2021</v>
          </cell>
          <cell r="G271" t="str">
            <v>C/U</v>
          </cell>
          <cell r="H271">
            <v>12</v>
          </cell>
          <cell r="I271">
            <v>0</v>
          </cell>
          <cell r="J271" t="str">
            <v>ARS</v>
          </cell>
          <cell r="K271">
            <v>0</v>
          </cell>
          <cell r="L271">
            <v>181272</v>
          </cell>
          <cell r="M271" t="str">
            <v>1600003 BC - MEDICAMENTOS</v>
          </cell>
        </row>
        <row r="272">
          <cell r="D272" t="str">
            <v>ZMED</v>
          </cell>
          <cell r="E272" t="str">
            <v>1120</v>
          </cell>
          <cell r="F272" t="str">
            <v>2021</v>
          </cell>
          <cell r="G272" t="str">
            <v>C/U</v>
          </cell>
          <cell r="H272">
            <v>12</v>
          </cell>
          <cell r="I272">
            <v>0</v>
          </cell>
          <cell r="J272" t="str">
            <v>ARS</v>
          </cell>
          <cell r="K272">
            <v>0</v>
          </cell>
          <cell r="L272">
            <v>4519.8</v>
          </cell>
          <cell r="M272" t="str">
            <v>1600003 BC - MEDICAMENTOS</v>
          </cell>
        </row>
        <row r="273">
          <cell r="D273" t="str">
            <v>ZMED</v>
          </cell>
          <cell r="E273" t="str">
            <v>1120</v>
          </cell>
          <cell r="F273" t="str">
            <v>2021</v>
          </cell>
          <cell r="G273" t="str">
            <v>C/U</v>
          </cell>
          <cell r="H273">
            <v>12</v>
          </cell>
          <cell r="I273">
            <v>0</v>
          </cell>
          <cell r="J273" t="str">
            <v>ARS</v>
          </cell>
          <cell r="K273">
            <v>0</v>
          </cell>
          <cell r="L273">
            <v>20005.32</v>
          </cell>
          <cell r="M273" t="str">
            <v>1600003 BC - MEDICAMENTOS</v>
          </cell>
        </row>
        <row r="274">
          <cell r="D274" t="str">
            <v>ZDES</v>
          </cell>
          <cell r="E274" t="str">
            <v>1120</v>
          </cell>
          <cell r="F274" t="str">
            <v>2021</v>
          </cell>
          <cell r="G274" t="str">
            <v>C/U</v>
          </cell>
          <cell r="H274">
            <v>12</v>
          </cell>
          <cell r="I274">
            <v>0</v>
          </cell>
          <cell r="J274" t="str">
            <v>ARS</v>
          </cell>
          <cell r="K274">
            <v>0</v>
          </cell>
          <cell r="L274">
            <v>6743.4</v>
          </cell>
          <cell r="M274" t="str">
            <v>1600009 BC - DESCARTABLES</v>
          </cell>
        </row>
        <row r="275">
          <cell r="D275" t="str">
            <v>ZDES</v>
          </cell>
          <cell r="E275" t="str">
            <v>1120</v>
          </cell>
          <cell r="F275" t="str">
            <v>2021</v>
          </cell>
          <cell r="G275" t="str">
            <v>C/U</v>
          </cell>
          <cell r="H275">
            <v>12</v>
          </cell>
          <cell r="I275">
            <v>0</v>
          </cell>
          <cell r="J275" t="str">
            <v>ARS</v>
          </cell>
          <cell r="K275">
            <v>0</v>
          </cell>
          <cell r="L275">
            <v>8985.6</v>
          </cell>
          <cell r="M275" t="str">
            <v>1600009 BC - DESCARTABLES</v>
          </cell>
        </row>
        <row r="276">
          <cell r="D276" t="str">
            <v>ZDES</v>
          </cell>
          <cell r="E276" t="str">
            <v>1120</v>
          </cell>
          <cell r="F276" t="str">
            <v>2021</v>
          </cell>
          <cell r="G276" t="str">
            <v>C/U</v>
          </cell>
          <cell r="H276">
            <v>12</v>
          </cell>
          <cell r="I276">
            <v>0</v>
          </cell>
          <cell r="J276" t="str">
            <v>ARS</v>
          </cell>
          <cell r="K276">
            <v>0</v>
          </cell>
          <cell r="L276">
            <v>103000</v>
          </cell>
          <cell r="M276" t="str">
            <v>1600009 BC - DESCARTABLES</v>
          </cell>
        </row>
        <row r="277">
          <cell r="D277" t="str">
            <v>ZMED</v>
          </cell>
          <cell r="E277" t="str">
            <v>1120</v>
          </cell>
          <cell r="F277" t="str">
            <v>2010</v>
          </cell>
          <cell r="G277" t="str">
            <v>C/U</v>
          </cell>
          <cell r="H277">
            <v>10</v>
          </cell>
          <cell r="I277">
            <v>0</v>
          </cell>
          <cell r="J277" t="str">
            <v>ARS</v>
          </cell>
          <cell r="K277">
            <v>0</v>
          </cell>
          <cell r="L277">
            <v>9613.51</v>
          </cell>
          <cell r="M277" t="str">
            <v>1600003 BC - MEDICAMENTOS</v>
          </cell>
        </row>
        <row r="278">
          <cell r="D278" t="str">
            <v>ZMED</v>
          </cell>
          <cell r="E278" t="str">
            <v>1120</v>
          </cell>
          <cell r="F278" t="str">
            <v>2021</v>
          </cell>
          <cell r="G278" t="str">
            <v>C/U</v>
          </cell>
          <cell r="H278">
            <v>10</v>
          </cell>
          <cell r="I278">
            <v>0</v>
          </cell>
          <cell r="J278" t="str">
            <v>ARS</v>
          </cell>
          <cell r="K278">
            <v>0</v>
          </cell>
          <cell r="L278">
            <v>26250</v>
          </cell>
          <cell r="M278" t="str">
            <v>1600003 BC - MEDICAMENTOS</v>
          </cell>
        </row>
        <row r="279">
          <cell r="D279" t="str">
            <v>ZMED</v>
          </cell>
          <cell r="E279" t="str">
            <v>1120</v>
          </cell>
          <cell r="F279" t="str">
            <v>2021</v>
          </cell>
          <cell r="G279" t="str">
            <v>C/U</v>
          </cell>
          <cell r="H279">
            <v>10</v>
          </cell>
          <cell r="I279">
            <v>0</v>
          </cell>
          <cell r="J279" t="str">
            <v>ARS</v>
          </cell>
          <cell r="K279">
            <v>0</v>
          </cell>
          <cell r="L279">
            <v>5748.5</v>
          </cell>
          <cell r="M279" t="str">
            <v>1600003 BC - MEDICAMENTOS</v>
          </cell>
        </row>
        <row r="280">
          <cell r="D280" t="str">
            <v>ZMED</v>
          </cell>
          <cell r="E280" t="str">
            <v>1120</v>
          </cell>
          <cell r="F280" t="str">
            <v>2021</v>
          </cell>
          <cell r="G280" t="str">
            <v>C/U</v>
          </cell>
          <cell r="H280">
            <v>10</v>
          </cell>
          <cell r="I280">
            <v>0</v>
          </cell>
          <cell r="J280" t="str">
            <v>ARS</v>
          </cell>
          <cell r="K280">
            <v>0</v>
          </cell>
          <cell r="L280">
            <v>87645</v>
          </cell>
          <cell r="M280" t="str">
            <v>1600003 BC - MEDICAMENTOS</v>
          </cell>
        </row>
        <row r="281">
          <cell r="D281" t="str">
            <v>ZMED</v>
          </cell>
          <cell r="E281" t="str">
            <v>1120</v>
          </cell>
          <cell r="F281" t="str">
            <v>2021</v>
          </cell>
          <cell r="G281" t="str">
            <v>C/U</v>
          </cell>
          <cell r="H281">
            <v>10</v>
          </cell>
          <cell r="I281">
            <v>0</v>
          </cell>
          <cell r="J281" t="str">
            <v>ARS</v>
          </cell>
          <cell r="K281">
            <v>0</v>
          </cell>
          <cell r="L281">
            <v>25290.2</v>
          </cell>
          <cell r="M281" t="str">
            <v>1600003 BC - MEDICAMENTOS</v>
          </cell>
        </row>
        <row r="282">
          <cell r="D282" t="str">
            <v>ZMED</v>
          </cell>
          <cell r="E282" t="str">
            <v>1120</v>
          </cell>
          <cell r="F282" t="str">
            <v>2021</v>
          </cell>
          <cell r="G282" t="str">
            <v>C/U</v>
          </cell>
          <cell r="H282">
            <v>10</v>
          </cell>
          <cell r="I282">
            <v>0</v>
          </cell>
          <cell r="J282" t="str">
            <v>ARS</v>
          </cell>
          <cell r="K282">
            <v>0</v>
          </cell>
          <cell r="L282">
            <v>6225</v>
          </cell>
          <cell r="M282" t="str">
            <v>1600003 BC - MEDICAMENTOS</v>
          </cell>
        </row>
        <row r="283">
          <cell r="D283" t="str">
            <v>ZMED</v>
          </cell>
          <cell r="E283" t="str">
            <v>1120</v>
          </cell>
          <cell r="F283" t="str">
            <v>2021</v>
          </cell>
          <cell r="G283" t="str">
            <v>C/U</v>
          </cell>
          <cell r="H283">
            <v>10</v>
          </cell>
          <cell r="I283">
            <v>0</v>
          </cell>
          <cell r="J283" t="str">
            <v>ARS</v>
          </cell>
          <cell r="K283">
            <v>0</v>
          </cell>
          <cell r="L283">
            <v>46875</v>
          </cell>
          <cell r="M283" t="str">
            <v>1600003 BC - MEDICAMENTOS</v>
          </cell>
        </row>
        <row r="284">
          <cell r="D284" t="str">
            <v>ZMED</v>
          </cell>
          <cell r="E284" t="str">
            <v>1120</v>
          </cell>
          <cell r="F284" t="str">
            <v>2021</v>
          </cell>
          <cell r="G284" t="str">
            <v>C/U</v>
          </cell>
          <cell r="H284">
            <v>10</v>
          </cell>
          <cell r="I284">
            <v>0</v>
          </cell>
          <cell r="J284" t="str">
            <v>ARS</v>
          </cell>
          <cell r="K284">
            <v>0</v>
          </cell>
          <cell r="L284">
            <v>4245</v>
          </cell>
          <cell r="M284" t="str">
            <v>1600003 BC - MEDICAMENTOS</v>
          </cell>
        </row>
        <row r="285">
          <cell r="D285" t="str">
            <v>ZMED</v>
          </cell>
          <cell r="E285" t="str">
            <v>1120</v>
          </cell>
          <cell r="F285" t="str">
            <v>2021</v>
          </cell>
          <cell r="G285" t="str">
            <v>C/U</v>
          </cell>
          <cell r="H285">
            <v>10</v>
          </cell>
          <cell r="I285">
            <v>0</v>
          </cell>
          <cell r="J285" t="str">
            <v>ARS</v>
          </cell>
          <cell r="K285">
            <v>0</v>
          </cell>
          <cell r="L285">
            <v>950</v>
          </cell>
          <cell r="M285" t="str">
            <v>1600003 BC - MEDICAMENTOS</v>
          </cell>
        </row>
        <row r="286">
          <cell r="D286" t="str">
            <v>ZMED</v>
          </cell>
          <cell r="E286" t="str">
            <v>1120</v>
          </cell>
          <cell r="F286" t="str">
            <v>2021</v>
          </cell>
          <cell r="G286" t="str">
            <v>C/U</v>
          </cell>
          <cell r="H286">
            <v>10</v>
          </cell>
          <cell r="I286">
            <v>0</v>
          </cell>
          <cell r="J286" t="str">
            <v>ARS</v>
          </cell>
          <cell r="K286">
            <v>0</v>
          </cell>
          <cell r="L286">
            <v>81150.399999999994</v>
          </cell>
          <cell r="M286" t="str">
            <v>1600003 BC - MEDICAMENTOS</v>
          </cell>
        </row>
        <row r="287">
          <cell r="D287" t="str">
            <v>ZMED</v>
          </cell>
          <cell r="E287" t="str">
            <v>1120</v>
          </cell>
          <cell r="F287" t="str">
            <v>2021</v>
          </cell>
          <cell r="G287" t="str">
            <v>C/U</v>
          </cell>
          <cell r="H287">
            <v>10</v>
          </cell>
          <cell r="I287">
            <v>0</v>
          </cell>
          <cell r="J287" t="str">
            <v>ARS</v>
          </cell>
          <cell r="K287">
            <v>0</v>
          </cell>
          <cell r="L287">
            <v>89080.6</v>
          </cell>
          <cell r="M287" t="str">
            <v>1600003 BC - MEDICAMENTOS</v>
          </cell>
        </row>
        <row r="288">
          <cell r="D288" t="str">
            <v>ZMED</v>
          </cell>
          <cell r="E288" t="str">
            <v>1120</v>
          </cell>
          <cell r="F288" t="str">
            <v>2021</v>
          </cell>
          <cell r="G288" t="str">
            <v>C/U</v>
          </cell>
          <cell r="H288">
            <v>10</v>
          </cell>
          <cell r="I288">
            <v>0</v>
          </cell>
          <cell r="J288" t="str">
            <v>ARS</v>
          </cell>
          <cell r="K288">
            <v>0</v>
          </cell>
          <cell r="L288">
            <v>31825</v>
          </cell>
          <cell r="M288" t="str">
            <v>1600003 BC - MEDICAMENTOS</v>
          </cell>
        </row>
        <row r="289">
          <cell r="D289" t="str">
            <v>ZMED</v>
          </cell>
          <cell r="E289" t="str">
            <v>1120</v>
          </cell>
          <cell r="F289" t="str">
            <v>2021</v>
          </cell>
          <cell r="G289" t="str">
            <v>C/U</v>
          </cell>
          <cell r="H289">
            <v>10</v>
          </cell>
          <cell r="I289">
            <v>0</v>
          </cell>
          <cell r="J289" t="str">
            <v>ARS</v>
          </cell>
          <cell r="K289">
            <v>0</v>
          </cell>
          <cell r="L289">
            <v>24506.1</v>
          </cell>
          <cell r="M289" t="str">
            <v>1600003 BC - MEDICAMENTOS</v>
          </cell>
        </row>
        <row r="290">
          <cell r="D290" t="str">
            <v>ZMED</v>
          </cell>
          <cell r="E290" t="str">
            <v>1120</v>
          </cell>
          <cell r="F290" t="str">
            <v>2021</v>
          </cell>
          <cell r="G290" t="str">
            <v>C/U</v>
          </cell>
          <cell r="H290">
            <v>10</v>
          </cell>
          <cell r="I290">
            <v>0</v>
          </cell>
          <cell r="J290" t="str">
            <v>ARS</v>
          </cell>
          <cell r="K290">
            <v>0</v>
          </cell>
          <cell r="L290">
            <v>100625.1</v>
          </cell>
          <cell r="M290" t="str">
            <v>1600003 BC - MEDICAMENTOS</v>
          </cell>
        </row>
        <row r="291">
          <cell r="D291" t="str">
            <v>ZMED</v>
          </cell>
          <cell r="E291" t="str">
            <v>1120</v>
          </cell>
          <cell r="F291" t="str">
            <v>2021</v>
          </cell>
          <cell r="G291" t="str">
            <v>C/U</v>
          </cell>
          <cell r="H291">
            <v>10</v>
          </cell>
          <cell r="I291">
            <v>0</v>
          </cell>
          <cell r="J291" t="str">
            <v>ARS</v>
          </cell>
          <cell r="K291">
            <v>0</v>
          </cell>
          <cell r="L291">
            <v>25290.2</v>
          </cell>
          <cell r="M291" t="str">
            <v>1600003 BC - MEDICAMENTOS</v>
          </cell>
        </row>
        <row r="292">
          <cell r="D292" t="str">
            <v>ZMED</v>
          </cell>
          <cell r="E292" t="str">
            <v>1120</v>
          </cell>
          <cell r="F292" t="str">
            <v>2021</v>
          </cell>
          <cell r="G292" t="str">
            <v>C/U</v>
          </cell>
          <cell r="H292">
            <v>10</v>
          </cell>
          <cell r="I292">
            <v>0</v>
          </cell>
          <cell r="J292" t="str">
            <v>ARS</v>
          </cell>
          <cell r="K292">
            <v>0</v>
          </cell>
          <cell r="L292">
            <v>3726</v>
          </cell>
          <cell r="M292" t="str">
            <v>1600003 BC - MEDICAMENTOS</v>
          </cell>
        </row>
        <row r="293">
          <cell r="D293" t="str">
            <v>ZMED</v>
          </cell>
          <cell r="E293" t="str">
            <v>1120</v>
          </cell>
          <cell r="F293" t="str">
            <v>2021</v>
          </cell>
          <cell r="G293" t="str">
            <v>C/U</v>
          </cell>
          <cell r="H293">
            <v>10</v>
          </cell>
          <cell r="I293">
            <v>0</v>
          </cell>
          <cell r="J293" t="str">
            <v>ARS</v>
          </cell>
          <cell r="K293">
            <v>0</v>
          </cell>
          <cell r="L293">
            <v>71553.399999999994</v>
          </cell>
          <cell r="M293" t="str">
            <v>1600003 BC - MEDICAMENTOS</v>
          </cell>
        </row>
        <row r="294">
          <cell r="D294" t="str">
            <v>ZMED</v>
          </cell>
          <cell r="E294" t="str">
            <v>1120</v>
          </cell>
          <cell r="F294" t="str">
            <v>2021</v>
          </cell>
          <cell r="G294" t="str">
            <v>C/U</v>
          </cell>
          <cell r="H294">
            <v>10</v>
          </cell>
          <cell r="I294">
            <v>0</v>
          </cell>
          <cell r="J294" t="str">
            <v>ARS</v>
          </cell>
          <cell r="K294">
            <v>0</v>
          </cell>
          <cell r="L294">
            <v>290250</v>
          </cell>
          <cell r="M294" t="str">
            <v>1600003 BC - MEDICAMENTOS</v>
          </cell>
        </row>
        <row r="295">
          <cell r="D295" t="str">
            <v>ZMED</v>
          </cell>
          <cell r="E295" t="str">
            <v>1120</v>
          </cell>
          <cell r="F295" t="str">
            <v>2021</v>
          </cell>
          <cell r="G295" t="str">
            <v>C/U</v>
          </cell>
          <cell r="H295">
            <v>10</v>
          </cell>
          <cell r="I295">
            <v>0</v>
          </cell>
          <cell r="J295" t="str">
            <v>ARS</v>
          </cell>
          <cell r="K295">
            <v>0</v>
          </cell>
          <cell r="L295">
            <v>42392.7</v>
          </cell>
          <cell r="M295" t="str">
            <v>1600003 BC - MEDICAMENTOS</v>
          </cell>
        </row>
        <row r="296">
          <cell r="D296" t="str">
            <v>ZMED</v>
          </cell>
          <cell r="E296" t="str">
            <v>1120</v>
          </cell>
          <cell r="F296" t="str">
            <v>2021</v>
          </cell>
          <cell r="G296" t="str">
            <v>C/U</v>
          </cell>
          <cell r="H296">
            <v>10</v>
          </cell>
          <cell r="I296">
            <v>0</v>
          </cell>
          <cell r="J296" t="str">
            <v>ARS</v>
          </cell>
          <cell r="K296">
            <v>0</v>
          </cell>
          <cell r="L296">
            <v>44800</v>
          </cell>
          <cell r="M296" t="str">
            <v>1600003 BC - MEDICAMENTOS</v>
          </cell>
        </row>
        <row r="297">
          <cell r="D297" t="str">
            <v>ZDES</v>
          </cell>
          <cell r="E297" t="str">
            <v>1120</v>
          </cell>
          <cell r="F297" t="str">
            <v>2021</v>
          </cell>
          <cell r="G297" t="str">
            <v>C/U</v>
          </cell>
          <cell r="H297">
            <v>10</v>
          </cell>
          <cell r="I297">
            <v>0</v>
          </cell>
          <cell r="J297" t="str">
            <v>ARS</v>
          </cell>
          <cell r="K297">
            <v>0</v>
          </cell>
          <cell r="L297">
            <v>25130.87</v>
          </cell>
          <cell r="M297" t="str">
            <v>1600009 BC - DESCARTABLES</v>
          </cell>
        </row>
        <row r="298">
          <cell r="D298" t="str">
            <v>ZDES</v>
          </cell>
          <cell r="E298" t="str">
            <v>1120</v>
          </cell>
          <cell r="F298" t="str">
            <v>2010</v>
          </cell>
          <cell r="G298" t="str">
            <v>C/U</v>
          </cell>
          <cell r="H298">
            <v>10</v>
          </cell>
          <cell r="I298">
            <v>0</v>
          </cell>
          <cell r="J298" t="str">
            <v>ARS</v>
          </cell>
          <cell r="K298">
            <v>0</v>
          </cell>
          <cell r="L298">
            <v>1926.6</v>
          </cell>
          <cell r="M298" t="str">
            <v>1600009 BC - DESCARTABLES</v>
          </cell>
        </row>
        <row r="299">
          <cell r="D299" t="str">
            <v>ZDES</v>
          </cell>
          <cell r="E299" t="str">
            <v>1120</v>
          </cell>
          <cell r="F299" t="str">
            <v>2010</v>
          </cell>
          <cell r="G299" t="str">
            <v>C/U</v>
          </cell>
          <cell r="H299">
            <v>10</v>
          </cell>
          <cell r="I299">
            <v>0</v>
          </cell>
          <cell r="J299" t="str">
            <v>ARS</v>
          </cell>
          <cell r="K299">
            <v>0</v>
          </cell>
          <cell r="L299">
            <v>1926.6</v>
          </cell>
          <cell r="M299" t="str">
            <v>1600009 BC - DESCARTABLES</v>
          </cell>
        </row>
        <row r="300">
          <cell r="D300" t="str">
            <v>ZDES</v>
          </cell>
          <cell r="E300" t="str">
            <v>1120</v>
          </cell>
          <cell r="F300" t="str">
            <v>2010</v>
          </cell>
          <cell r="G300" t="str">
            <v>C/U</v>
          </cell>
          <cell r="H300">
            <v>10</v>
          </cell>
          <cell r="I300">
            <v>0</v>
          </cell>
          <cell r="J300" t="str">
            <v>ARS</v>
          </cell>
          <cell r="K300">
            <v>0</v>
          </cell>
          <cell r="L300">
            <v>1926.6</v>
          </cell>
          <cell r="M300" t="str">
            <v>1600009 BC - DESCARTABLES</v>
          </cell>
        </row>
        <row r="301">
          <cell r="D301" t="str">
            <v>ZDES</v>
          </cell>
          <cell r="E301" t="str">
            <v>1120</v>
          </cell>
          <cell r="F301" t="str">
            <v>2021</v>
          </cell>
          <cell r="G301" t="str">
            <v>C/U</v>
          </cell>
          <cell r="H301">
            <v>10</v>
          </cell>
          <cell r="I301">
            <v>0</v>
          </cell>
          <cell r="J301" t="str">
            <v>ARS</v>
          </cell>
          <cell r="K301">
            <v>0</v>
          </cell>
          <cell r="L301">
            <v>579</v>
          </cell>
          <cell r="M301" t="str">
            <v>1600009 BC - DESCARTABLES</v>
          </cell>
        </row>
        <row r="302">
          <cell r="D302" t="str">
            <v>ZDES</v>
          </cell>
          <cell r="E302" t="str">
            <v>1120</v>
          </cell>
          <cell r="F302" t="str">
            <v>2021</v>
          </cell>
          <cell r="G302" t="str">
            <v>C/U</v>
          </cell>
          <cell r="H302">
            <v>10</v>
          </cell>
          <cell r="I302">
            <v>0</v>
          </cell>
          <cell r="J302" t="str">
            <v>ARS</v>
          </cell>
          <cell r="K302">
            <v>0</v>
          </cell>
          <cell r="L302">
            <v>23130.2</v>
          </cell>
          <cell r="M302" t="str">
            <v>1600009 BC - DESCARTABLES</v>
          </cell>
        </row>
        <row r="303">
          <cell r="D303" t="str">
            <v>ZDES</v>
          </cell>
          <cell r="E303" t="str">
            <v>1120</v>
          </cell>
          <cell r="F303" t="str">
            <v>2021</v>
          </cell>
          <cell r="G303" t="str">
            <v>C/U</v>
          </cell>
          <cell r="H303">
            <v>10</v>
          </cell>
          <cell r="I303">
            <v>0</v>
          </cell>
          <cell r="J303" t="str">
            <v>ARS</v>
          </cell>
          <cell r="K303">
            <v>0</v>
          </cell>
          <cell r="L303">
            <v>3217.71</v>
          </cell>
          <cell r="M303" t="str">
            <v>1600009 BC - DESCARTABLES</v>
          </cell>
        </row>
        <row r="304">
          <cell r="D304" t="str">
            <v>ZDES</v>
          </cell>
          <cell r="E304" t="str">
            <v>1120</v>
          </cell>
          <cell r="F304" t="str">
            <v>2021</v>
          </cell>
          <cell r="G304" t="str">
            <v>C/U</v>
          </cell>
          <cell r="H304">
            <v>10</v>
          </cell>
          <cell r="I304">
            <v>0</v>
          </cell>
          <cell r="J304" t="str">
            <v>ARS</v>
          </cell>
          <cell r="K304">
            <v>0</v>
          </cell>
          <cell r="L304">
            <v>3459</v>
          </cell>
          <cell r="M304" t="str">
            <v>1600009 BC - DESCARTABLES</v>
          </cell>
        </row>
        <row r="305">
          <cell r="D305" t="str">
            <v>ZDES</v>
          </cell>
          <cell r="E305" t="str">
            <v>1120</v>
          </cell>
          <cell r="F305" t="str">
            <v>2021</v>
          </cell>
          <cell r="G305" t="str">
            <v>C/U</v>
          </cell>
          <cell r="H305">
            <v>10</v>
          </cell>
          <cell r="I305">
            <v>0</v>
          </cell>
          <cell r="J305" t="str">
            <v>ARS</v>
          </cell>
          <cell r="K305">
            <v>0</v>
          </cell>
          <cell r="L305">
            <v>435280</v>
          </cell>
          <cell r="M305" t="str">
            <v>1600009 BC - DESCARTABLES</v>
          </cell>
        </row>
        <row r="306">
          <cell r="D306" t="str">
            <v>ZDES</v>
          </cell>
          <cell r="E306" t="str">
            <v>1120</v>
          </cell>
          <cell r="F306" t="str">
            <v>2021</v>
          </cell>
          <cell r="G306" t="str">
            <v>C/U</v>
          </cell>
          <cell r="H306">
            <v>10</v>
          </cell>
          <cell r="I306">
            <v>0</v>
          </cell>
          <cell r="J306" t="str">
            <v>ARS</v>
          </cell>
          <cell r="K306">
            <v>0</v>
          </cell>
          <cell r="L306">
            <v>18102</v>
          </cell>
          <cell r="M306" t="str">
            <v>1600009 BC - DESCARTABLES</v>
          </cell>
        </row>
        <row r="307">
          <cell r="D307" t="str">
            <v>ZDES</v>
          </cell>
          <cell r="E307" t="str">
            <v>1120</v>
          </cell>
          <cell r="F307" t="str">
            <v>2021</v>
          </cell>
          <cell r="G307" t="str">
            <v>C/U</v>
          </cell>
          <cell r="H307">
            <v>10</v>
          </cell>
          <cell r="I307">
            <v>0</v>
          </cell>
          <cell r="J307" t="str">
            <v>ARS</v>
          </cell>
          <cell r="K307">
            <v>0</v>
          </cell>
          <cell r="L307">
            <v>6625.5</v>
          </cell>
          <cell r="M307" t="str">
            <v>1600009 BC - DESCARTABLES</v>
          </cell>
        </row>
        <row r="308">
          <cell r="D308" t="str">
            <v>ZDES</v>
          </cell>
          <cell r="E308" t="str">
            <v>1120</v>
          </cell>
          <cell r="F308" t="str">
            <v>2010</v>
          </cell>
          <cell r="G308" t="str">
            <v>C/U</v>
          </cell>
          <cell r="H308">
            <v>10</v>
          </cell>
          <cell r="I308">
            <v>0</v>
          </cell>
          <cell r="J308" t="str">
            <v>ARS</v>
          </cell>
          <cell r="K308">
            <v>0</v>
          </cell>
          <cell r="L308">
            <v>8043.63</v>
          </cell>
          <cell r="M308" t="str">
            <v>1600009 BC - DESCARTABLES</v>
          </cell>
        </row>
        <row r="309">
          <cell r="D309" t="str">
            <v>ZDES</v>
          </cell>
          <cell r="E309" t="str">
            <v>1120</v>
          </cell>
          <cell r="F309" t="str">
            <v>2021</v>
          </cell>
          <cell r="G309" t="str">
            <v>C/U</v>
          </cell>
          <cell r="H309">
            <v>10</v>
          </cell>
          <cell r="I309">
            <v>0</v>
          </cell>
          <cell r="J309" t="str">
            <v>ARS</v>
          </cell>
          <cell r="K309">
            <v>0</v>
          </cell>
          <cell r="L309">
            <v>88900</v>
          </cell>
          <cell r="M309" t="str">
            <v>1600009 BC - DESCARTABLES</v>
          </cell>
        </row>
        <row r="310">
          <cell r="D310" t="str">
            <v>ZUNI</v>
          </cell>
          <cell r="E310" t="str">
            <v>1120</v>
          </cell>
          <cell r="F310" t="str">
            <v>2040</v>
          </cell>
          <cell r="G310" t="str">
            <v>C/U</v>
          </cell>
          <cell r="H310">
            <v>10</v>
          </cell>
          <cell r="I310">
            <v>0</v>
          </cell>
          <cell r="J310" t="str">
            <v>ARS</v>
          </cell>
          <cell r="K310">
            <v>0</v>
          </cell>
          <cell r="L310">
            <v>171500</v>
          </cell>
          <cell r="M310" t="str">
            <v>1600007 BC - UNIFORMES</v>
          </cell>
        </row>
        <row r="311">
          <cell r="D311" t="str">
            <v>ZUNI</v>
          </cell>
          <cell r="E311" t="str">
            <v>1120</v>
          </cell>
          <cell r="F311" t="str">
            <v>2040</v>
          </cell>
          <cell r="G311" t="str">
            <v>C/U</v>
          </cell>
          <cell r="H311">
            <v>10</v>
          </cell>
          <cell r="I311">
            <v>0</v>
          </cell>
          <cell r="J311" t="str">
            <v>ARS</v>
          </cell>
          <cell r="K311">
            <v>0</v>
          </cell>
          <cell r="L311">
            <v>395500</v>
          </cell>
          <cell r="M311" t="str">
            <v>1600007 BC - UNIFORMES</v>
          </cell>
        </row>
        <row r="312">
          <cell r="D312" t="str">
            <v>ZMED</v>
          </cell>
          <cell r="E312" t="str">
            <v>1120</v>
          </cell>
          <cell r="F312" t="str">
            <v>2021</v>
          </cell>
          <cell r="G312" t="str">
            <v>C/U</v>
          </cell>
          <cell r="H312">
            <v>8</v>
          </cell>
          <cell r="I312">
            <v>0</v>
          </cell>
          <cell r="J312" t="str">
            <v>ARS</v>
          </cell>
          <cell r="K312">
            <v>0</v>
          </cell>
          <cell r="L312">
            <v>107104</v>
          </cell>
          <cell r="M312" t="str">
            <v>1600003 BC - MEDICAMENTOS</v>
          </cell>
        </row>
        <row r="313">
          <cell r="D313" t="str">
            <v>ZMED</v>
          </cell>
          <cell r="E313" t="str">
            <v>1120</v>
          </cell>
          <cell r="F313" t="str">
            <v>2021</v>
          </cell>
          <cell r="G313" t="str">
            <v>C/U</v>
          </cell>
          <cell r="H313">
            <v>8</v>
          </cell>
          <cell r="I313">
            <v>0</v>
          </cell>
          <cell r="J313" t="str">
            <v>ARS</v>
          </cell>
          <cell r="K313">
            <v>0</v>
          </cell>
          <cell r="L313">
            <v>94328</v>
          </cell>
          <cell r="M313" t="str">
            <v>1600003 BC - MEDICAMENTOS</v>
          </cell>
        </row>
        <row r="314">
          <cell r="D314" t="str">
            <v>ZMED</v>
          </cell>
          <cell r="E314" t="str">
            <v>1120</v>
          </cell>
          <cell r="F314" t="str">
            <v>2021</v>
          </cell>
          <cell r="G314" t="str">
            <v>C/U</v>
          </cell>
          <cell r="H314">
            <v>8</v>
          </cell>
          <cell r="I314">
            <v>0</v>
          </cell>
          <cell r="J314" t="str">
            <v>ARS</v>
          </cell>
          <cell r="K314">
            <v>0</v>
          </cell>
          <cell r="L314">
            <v>65374.98</v>
          </cell>
          <cell r="M314" t="str">
            <v>1600003 BC - MEDICAMENTOS</v>
          </cell>
        </row>
        <row r="315">
          <cell r="D315" t="str">
            <v>ZUNI</v>
          </cell>
          <cell r="E315" t="str">
            <v>1120</v>
          </cell>
          <cell r="F315" t="str">
            <v>2040</v>
          </cell>
          <cell r="G315" t="str">
            <v>C/U</v>
          </cell>
          <cell r="H315">
            <v>8</v>
          </cell>
          <cell r="I315">
            <v>0</v>
          </cell>
          <cell r="J315" t="str">
            <v>ARS</v>
          </cell>
          <cell r="K315">
            <v>0</v>
          </cell>
          <cell r="L315">
            <v>1149256</v>
          </cell>
          <cell r="M315" t="str">
            <v>1600007 BC - UNIFORMES</v>
          </cell>
        </row>
        <row r="316">
          <cell r="D316" t="str">
            <v>ZUNI</v>
          </cell>
          <cell r="E316" t="str">
            <v>1120</v>
          </cell>
          <cell r="F316" t="str">
            <v>2040</v>
          </cell>
          <cell r="G316" t="str">
            <v>C/U</v>
          </cell>
          <cell r="H316">
            <v>8</v>
          </cell>
          <cell r="I316">
            <v>0</v>
          </cell>
          <cell r="J316" t="str">
            <v>ARS</v>
          </cell>
          <cell r="K316">
            <v>0</v>
          </cell>
          <cell r="L316">
            <v>137200</v>
          </cell>
          <cell r="M316" t="str">
            <v>1600007 BC - UNIFORMES</v>
          </cell>
        </row>
        <row r="317">
          <cell r="D317" t="str">
            <v>ZMED</v>
          </cell>
          <cell r="E317" t="str">
            <v>1120</v>
          </cell>
          <cell r="F317" t="str">
            <v>2021</v>
          </cell>
          <cell r="G317" t="str">
            <v>C/U</v>
          </cell>
          <cell r="H317">
            <v>7</v>
          </cell>
          <cell r="I317">
            <v>0</v>
          </cell>
          <cell r="J317" t="str">
            <v>ARS</v>
          </cell>
          <cell r="K317">
            <v>0</v>
          </cell>
          <cell r="L317">
            <v>93948.46</v>
          </cell>
          <cell r="M317" t="str">
            <v>1600003 BC - MEDICAMENTOS</v>
          </cell>
        </row>
        <row r="318">
          <cell r="D318" t="str">
            <v>ZMED</v>
          </cell>
          <cell r="E318" t="str">
            <v>1120</v>
          </cell>
          <cell r="F318" t="str">
            <v>2021</v>
          </cell>
          <cell r="G318" t="str">
            <v>C/U</v>
          </cell>
          <cell r="H318">
            <v>7</v>
          </cell>
          <cell r="I318">
            <v>0</v>
          </cell>
          <cell r="J318" t="str">
            <v>ARS</v>
          </cell>
          <cell r="K318">
            <v>0</v>
          </cell>
          <cell r="L318">
            <v>100376.4</v>
          </cell>
          <cell r="M318" t="str">
            <v>1600003 BC - MEDICAMENTOS</v>
          </cell>
        </row>
        <row r="319">
          <cell r="D319" t="str">
            <v>ZMED</v>
          </cell>
          <cell r="E319" t="str">
            <v>1120</v>
          </cell>
          <cell r="F319" t="str">
            <v>2010</v>
          </cell>
          <cell r="G319" t="str">
            <v>C/U</v>
          </cell>
          <cell r="H319">
            <v>7</v>
          </cell>
          <cell r="I319">
            <v>0</v>
          </cell>
          <cell r="J319" t="str">
            <v>ARS</v>
          </cell>
          <cell r="K319">
            <v>0</v>
          </cell>
          <cell r="L319">
            <v>27218.04</v>
          </cell>
          <cell r="M319" t="str">
            <v>1600003 BC - MEDICAMENTOS</v>
          </cell>
        </row>
        <row r="320">
          <cell r="D320" t="str">
            <v>ZMED</v>
          </cell>
          <cell r="E320" t="str">
            <v>1120</v>
          </cell>
          <cell r="F320" t="str">
            <v>2021</v>
          </cell>
          <cell r="G320" t="str">
            <v>C/U</v>
          </cell>
          <cell r="H320">
            <v>7</v>
          </cell>
          <cell r="I320">
            <v>0</v>
          </cell>
          <cell r="J320" t="str">
            <v>ARS</v>
          </cell>
          <cell r="K320">
            <v>0</v>
          </cell>
          <cell r="L320">
            <v>91275.44</v>
          </cell>
          <cell r="M320" t="str">
            <v>1600003 BC - MEDICAMENTOS</v>
          </cell>
        </row>
        <row r="321">
          <cell r="D321" t="str">
            <v>ZMED</v>
          </cell>
          <cell r="E321" t="str">
            <v>1120</v>
          </cell>
          <cell r="F321" t="str">
            <v>2021</v>
          </cell>
          <cell r="G321" t="str">
            <v>C/U</v>
          </cell>
          <cell r="H321">
            <v>7</v>
          </cell>
          <cell r="I321">
            <v>0</v>
          </cell>
          <cell r="J321" t="str">
            <v>ARS</v>
          </cell>
          <cell r="K321">
            <v>0</v>
          </cell>
          <cell r="L321">
            <v>130037.1</v>
          </cell>
          <cell r="M321" t="str">
            <v>1600003 BC - MEDICAMENTOS</v>
          </cell>
        </row>
        <row r="322">
          <cell r="D322" t="str">
            <v>ZDES</v>
          </cell>
          <cell r="E322" t="str">
            <v>1120</v>
          </cell>
          <cell r="F322" t="str">
            <v>2021</v>
          </cell>
          <cell r="G322" t="str">
            <v>C/U</v>
          </cell>
          <cell r="H322">
            <v>7</v>
          </cell>
          <cell r="I322">
            <v>0</v>
          </cell>
          <cell r="J322" t="str">
            <v>ARS</v>
          </cell>
          <cell r="K322">
            <v>0</v>
          </cell>
          <cell r="L322">
            <v>64507.8</v>
          </cell>
          <cell r="M322" t="str">
            <v>1600009 BC - DESCARTABLES</v>
          </cell>
        </row>
        <row r="323">
          <cell r="D323" t="str">
            <v>ZDES</v>
          </cell>
          <cell r="E323" t="str">
            <v>1120</v>
          </cell>
          <cell r="F323" t="str">
            <v>2021</v>
          </cell>
          <cell r="G323" t="str">
            <v>C/U</v>
          </cell>
          <cell r="H323">
            <v>7</v>
          </cell>
          <cell r="I323">
            <v>0</v>
          </cell>
          <cell r="J323" t="str">
            <v>ARS</v>
          </cell>
          <cell r="K323">
            <v>0</v>
          </cell>
          <cell r="L323">
            <v>39290.58</v>
          </cell>
          <cell r="M323" t="str">
            <v>1600009 BC - DESCARTABLES</v>
          </cell>
        </row>
        <row r="324">
          <cell r="D324" t="str">
            <v>ZUNI</v>
          </cell>
          <cell r="E324" t="str">
            <v>1120</v>
          </cell>
          <cell r="F324" t="str">
            <v>2040</v>
          </cell>
          <cell r="G324" t="str">
            <v>C/U</v>
          </cell>
          <cell r="H324">
            <v>7</v>
          </cell>
          <cell r="I324">
            <v>0</v>
          </cell>
          <cell r="J324" t="str">
            <v>ARS</v>
          </cell>
          <cell r="K324">
            <v>0</v>
          </cell>
          <cell r="L324">
            <v>205660</v>
          </cell>
          <cell r="M324" t="str">
            <v>1600007 BC - UNIFORMES</v>
          </cell>
        </row>
        <row r="325">
          <cell r="D325" t="str">
            <v>ZMED</v>
          </cell>
          <cell r="E325" t="str">
            <v>1120</v>
          </cell>
          <cell r="F325" t="str">
            <v>2021</v>
          </cell>
          <cell r="G325" t="str">
            <v>C/U</v>
          </cell>
          <cell r="H325">
            <v>6</v>
          </cell>
          <cell r="I325">
            <v>0</v>
          </cell>
          <cell r="J325" t="str">
            <v>ARS</v>
          </cell>
          <cell r="K325">
            <v>0</v>
          </cell>
          <cell r="L325">
            <v>5730</v>
          </cell>
          <cell r="M325" t="str">
            <v>1600003 BC - MEDICAMENTOS</v>
          </cell>
        </row>
        <row r="326">
          <cell r="D326" t="str">
            <v>ZMED</v>
          </cell>
          <cell r="E326" t="str">
            <v>1120</v>
          </cell>
          <cell r="F326" t="str">
            <v>2021</v>
          </cell>
          <cell r="G326" t="str">
            <v>C/U</v>
          </cell>
          <cell r="H326">
            <v>6</v>
          </cell>
          <cell r="I326">
            <v>0</v>
          </cell>
          <cell r="J326" t="str">
            <v>ARS</v>
          </cell>
          <cell r="K326">
            <v>0</v>
          </cell>
          <cell r="L326">
            <v>47265.02</v>
          </cell>
          <cell r="M326" t="str">
            <v>1600003 BC - MEDICAMENTOS</v>
          </cell>
        </row>
        <row r="327">
          <cell r="D327" t="str">
            <v>ZMED</v>
          </cell>
          <cell r="E327" t="str">
            <v>1120</v>
          </cell>
          <cell r="F327" t="str">
            <v>2021</v>
          </cell>
          <cell r="G327" t="str">
            <v>C/U</v>
          </cell>
          <cell r="H327">
            <v>6</v>
          </cell>
          <cell r="I327">
            <v>0</v>
          </cell>
          <cell r="J327" t="str">
            <v>ARS</v>
          </cell>
          <cell r="K327">
            <v>0</v>
          </cell>
          <cell r="L327">
            <v>450</v>
          </cell>
          <cell r="M327" t="str">
            <v>1600003 BC - MEDICAMENTOS</v>
          </cell>
        </row>
        <row r="328">
          <cell r="D328" t="str">
            <v>ZDES</v>
          </cell>
          <cell r="E328" t="str">
            <v>1120</v>
          </cell>
          <cell r="F328" t="str">
            <v>2010</v>
          </cell>
          <cell r="G328" t="str">
            <v>C/U</v>
          </cell>
          <cell r="H328">
            <v>6</v>
          </cell>
          <cell r="I328">
            <v>0</v>
          </cell>
          <cell r="J328" t="str">
            <v>ARS</v>
          </cell>
          <cell r="K328">
            <v>0</v>
          </cell>
          <cell r="L328">
            <v>207480</v>
          </cell>
          <cell r="M328" t="str">
            <v>1600009 BC - DESCARTABLES</v>
          </cell>
        </row>
        <row r="329">
          <cell r="D329" t="str">
            <v>ZDES</v>
          </cell>
          <cell r="E329" t="str">
            <v>1120</v>
          </cell>
          <cell r="F329" t="str">
            <v>2021</v>
          </cell>
          <cell r="G329" t="str">
            <v>C/U</v>
          </cell>
          <cell r="H329">
            <v>6</v>
          </cell>
          <cell r="I329">
            <v>0</v>
          </cell>
          <cell r="J329" t="str">
            <v>ARS</v>
          </cell>
          <cell r="K329">
            <v>0</v>
          </cell>
          <cell r="L329">
            <v>2748.81</v>
          </cell>
          <cell r="M329" t="str">
            <v>1600009 BC - DESCARTABLES</v>
          </cell>
        </row>
        <row r="330">
          <cell r="D330" t="str">
            <v>ZDES</v>
          </cell>
          <cell r="E330" t="str">
            <v>1120</v>
          </cell>
          <cell r="F330" t="str">
            <v>2021</v>
          </cell>
          <cell r="G330" t="str">
            <v>C/U</v>
          </cell>
          <cell r="H330">
            <v>6</v>
          </cell>
          <cell r="I330">
            <v>0</v>
          </cell>
          <cell r="J330" t="str">
            <v>ARS</v>
          </cell>
          <cell r="K330">
            <v>0</v>
          </cell>
          <cell r="L330">
            <v>362.46</v>
          </cell>
          <cell r="M330" t="str">
            <v>1600009 BC - DESCARTABLES</v>
          </cell>
        </row>
        <row r="331">
          <cell r="D331" t="str">
            <v>ZDES</v>
          </cell>
          <cell r="E331" t="str">
            <v>1120</v>
          </cell>
          <cell r="F331" t="str">
            <v>2021</v>
          </cell>
          <cell r="G331" t="str">
            <v>C/U</v>
          </cell>
          <cell r="H331">
            <v>6</v>
          </cell>
          <cell r="I331">
            <v>0</v>
          </cell>
          <cell r="J331" t="str">
            <v>ARS</v>
          </cell>
          <cell r="K331">
            <v>0</v>
          </cell>
          <cell r="L331">
            <v>290310.96000000002</v>
          </cell>
          <cell r="M331" t="str">
            <v>1600009 BC - DESCARTABLES</v>
          </cell>
        </row>
        <row r="332">
          <cell r="D332" t="str">
            <v>ZDES</v>
          </cell>
          <cell r="E332" t="str">
            <v>1120</v>
          </cell>
          <cell r="F332" t="str">
            <v>2021</v>
          </cell>
          <cell r="G332" t="str">
            <v>C/U</v>
          </cell>
          <cell r="H332">
            <v>6</v>
          </cell>
          <cell r="I332">
            <v>0</v>
          </cell>
          <cell r="J332" t="str">
            <v>ARS</v>
          </cell>
          <cell r="K332">
            <v>0</v>
          </cell>
          <cell r="L332">
            <v>261174</v>
          </cell>
          <cell r="M332" t="str">
            <v>1600009 BC - DESCARTABLES</v>
          </cell>
        </row>
        <row r="333">
          <cell r="D333" t="str">
            <v>ZUNI</v>
          </cell>
          <cell r="E333" t="str">
            <v>1120</v>
          </cell>
          <cell r="F333" t="str">
            <v>2040</v>
          </cell>
          <cell r="G333" t="str">
            <v>C/U</v>
          </cell>
          <cell r="H333">
            <v>6</v>
          </cell>
          <cell r="I333">
            <v>0</v>
          </cell>
          <cell r="J333" t="str">
            <v>ARS</v>
          </cell>
          <cell r="K333">
            <v>0</v>
          </cell>
          <cell r="L333">
            <v>425794.8</v>
          </cell>
          <cell r="M333" t="str">
            <v>1600007 BC - UNIFORMES</v>
          </cell>
        </row>
        <row r="334">
          <cell r="D334" t="str">
            <v>ZUNI</v>
          </cell>
          <cell r="E334" t="str">
            <v>1120</v>
          </cell>
          <cell r="F334" t="str">
            <v>2040</v>
          </cell>
          <cell r="G334" t="str">
            <v>C/U</v>
          </cell>
          <cell r="H334">
            <v>6</v>
          </cell>
          <cell r="I334">
            <v>0</v>
          </cell>
          <cell r="J334" t="str">
            <v>ARS</v>
          </cell>
          <cell r="K334">
            <v>0</v>
          </cell>
          <cell r="L334">
            <v>287928.34000000003</v>
          </cell>
          <cell r="M334" t="str">
            <v>1600007 BC - UNIFORMES</v>
          </cell>
        </row>
        <row r="335">
          <cell r="D335" t="str">
            <v>ZUNI</v>
          </cell>
          <cell r="E335" t="str">
            <v>1120</v>
          </cell>
          <cell r="F335" t="str">
            <v>2040</v>
          </cell>
          <cell r="G335" t="str">
            <v>C/U</v>
          </cell>
          <cell r="H335">
            <v>6</v>
          </cell>
          <cell r="I335">
            <v>0</v>
          </cell>
          <cell r="J335" t="str">
            <v>ARS</v>
          </cell>
          <cell r="K335">
            <v>0</v>
          </cell>
          <cell r="L335">
            <v>274788</v>
          </cell>
          <cell r="M335" t="str">
            <v>1600007 BC - UNIFORMES</v>
          </cell>
        </row>
        <row r="336">
          <cell r="D336" t="str">
            <v>ZUNI</v>
          </cell>
          <cell r="E336" t="str">
            <v>1120</v>
          </cell>
          <cell r="F336" t="str">
            <v>2040</v>
          </cell>
          <cell r="G336" t="str">
            <v>C/U</v>
          </cell>
          <cell r="H336">
            <v>6</v>
          </cell>
          <cell r="I336">
            <v>0</v>
          </cell>
          <cell r="J336" t="str">
            <v>ARS</v>
          </cell>
          <cell r="K336">
            <v>0</v>
          </cell>
          <cell r="L336">
            <v>297930</v>
          </cell>
          <cell r="M336" t="str">
            <v>1600007 BC - UNIFORMES</v>
          </cell>
        </row>
        <row r="337">
          <cell r="D337" t="str">
            <v>ZUNI</v>
          </cell>
          <cell r="E337" t="str">
            <v>1120</v>
          </cell>
          <cell r="F337" t="str">
            <v>2040</v>
          </cell>
          <cell r="G337" t="str">
            <v>C/U</v>
          </cell>
          <cell r="H337">
            <v>6</v>
          </cell>
          <cell r="I337">
            <v>0</v>
          </cell>
          <cell r="J337" t="str">
            <v>ARS</v>
          </cell>
          <cell r="K337">
            <v>0</v>
          </cell>
          <cell r="L337">
            <v>861942</v>
          </cell>
          <cell r="M337" t="str">
            <v>1600007 BC - UNIFORMES</v>
          </cell>
        </row>
        <row r="338">
          <cell r="D338" t="str">
            <v>ZUNI</v>
          </cell>
          <cell r="E338" t="str">
            <v>1120</v>
          </cell>
          <cell r="F338" t="str">
            <v>2040</v>
          </cell>
          <cell r="G338" t="str">
            <v>C/U</v>
          </cell>
          <cell r="H338">
            <v>6</v>
          </cell>
          <cell r="I338">
            <v>0</v>
          </cell>
          <cell r="J338" t="str">
            <v>ARS</v>
          </cell>
          <cell r="K338">
            <v>0</v>
          </cell>
          <cell r="L338">
            <v>861942</v>
          </cell>
          <cell r="M338" t="str">
            <v>1600007 BC - UNIFORMES</v>
          </cell>
        </row>
        <row r="339">
          <cell r="D339" t="str">
            <v>ZUNI</v>
          </cell>
          <cell r="E339" t="str">
            <v>1120</v>
          </cell>
          <cell r="F339" t="str">
            <v>2040</v>
          </cell>
          <cell r="G339" t="str">
            <v>C/U</v>
          </cell>
          <cell r="H339">
            <v>6</v>
          </cell>
          <cell r="I339">
            <v>0</v>
          </cell>
          <cell r="J339" t="str">
            <v>ARS</v>
          </cell>
          <cell r="K339">
            <v>0</v>
          </cell>
          <cell r="L339">
            <v>415714.55</v>
          </cell>
          <cell r="M339" t="str">
            <v>1600007 BC - UNIFORMES</v>
          </cell>
        </row>
        <row r="340">
          <cell r="D340" t="str">
            <v>ZMED</v>
          </cell>
          <cell r="E340" t="str">
            <v>1120</v>
          </cell>
          <cell r="F340" t="str">
            <v>2021</v>
          </cell>
          <cell r="G340" t="str">
            <v>C/U</v>
          </cell>
          <cell r="H340">
            <v>5</v>
          </cell>
          <cell r="I340">
            <v>0</v>
          </cell>
          <cell r="J340" t="str">
            <v>ARS</v>
          </cell>
          <cell r="K340">
            <v>0</v>
          </cell>
          <cell r="L340">
            <v>45000</v>
          </cell>
          <cell r="M340" t="str">
            <v>1600003 BC - MEDICAMENTOS</v>
          </cell>
        </row>
        <row r="341">
          <cell r="D341" t="str">
            <v>ZMED</v>
          </cell>
          <cell r="E341" t="str">
            <v>1120</v>
          </cell>
          <cell r="F341" t="str">
            <v>2021</v>
          </cell>
          <cell r="G341" t="str">
            <v>C/U</v>
          </cell>
          <cell r="H341">
            <v>5</v>
          </cell>
          <cell r="I341">
            <v>0</v>
          </cell>
          <cell r="J341" t="str">
            <v>ARS</v>
          </cell>
          <cell r="K341">
            <v>0</v>
          </cell>
          <cell r="L341">
            <v>59674.68</v>
          </cell>
          <cell r="M341" t="str">
            <v>1600003 BC - MEDICAMENTOS</v>
          </cell>
        </row>
        <row r="342">
          <cell r="D342" t="str">
            <v>ZMED</v>
          </cell>
          <cell r="E342" t="str">
            <v>1120</v>
          </cell>
          <cell r="F342" t="str">
            <v>2021</v>
          </cell>
          <cell r="G342" t="str">
            <v>C/U</v>
          </cell>
          <cell r="H342">
            <v>5</v>
          </cell>
          <cell r="I342">
            <v>0</v>
          </cell>
          <cell r="J342" t="str">
            <v>ARS</v>
          </cell>
          <cell r="K342">
            <v>0</v>
          </cell>
          <cell r="L342">
            <v>2962.5</v>
          </cell>
          <cell r="M342" t="str">
            <v>1600003 BC - MEDICAMENTOS</v>
          </cell>
        </row>
        <row r="343">
          <cell r="D343" t="str">
            <v>ZMED</v>
          </cell>
          <cell r="E343" t="str">
            <v>1120</v>
          </cell>
          <cell r="F343" t="str">
            <v>2021</v>
          </cell>
          <cell r="G343" t="str">
            <v>C/U</v>
          </cell>
          <cell r="H343">
            <v>5</v>
          </cell>
          <cell r="I343">
            <v>0</v>
          </cell>
          <cell r="J343" t="str">
            <v>ARS</v>
          </cell>
          <cell r="K343">
            <v>0</v>
          </cell>
          <cell r="L343">
            <v>20707.400000000001</v>
          </cell>
          <cell r="M343" t="str">
            <v>1600003 BC - MEDICAMENTOS</v>
          </cell>
        </row>
        <row r="344">
          <cell r="D344" t="str">
            <v>ZMED</v>
          </cell>
          <cell r="E344" t="str">
            <v>1120</v>
          </cell>
          <cell r="F344" t="str">
            <v>2021</v>
          </cell>
          <cell r="G344" t="str">
            <v>C/U</v>
          </cell>
          <cell r="H344">
            <v>5</v>
          </cell>
          <cell r="I344">
            <v>0</v>
          </cell>
          <cell r="J344" t="str">
            <v>ARS</v>
          </cell>
          <cell r="K344">
            <v>0</v>
          </cell>
          <cell r="L344">
            <v>50287.5</v>
          </cell>
          <cell r="M344" t="str">
            <v>1600003 BC - MEDICAMENTOS</v>
          </cell>
        </row>
        <row r="345">
          <cell r="D345" t="str">
            <v>ZMED</v>
          </cell>
          <cell r="E345" t="str">
            <v>1120</v>
          </cell>
          <cell r="F345" t="str">
            <v>2021</v>
          </cell>
          <cell r="G345" t="str">
            <v>C/U</v>
          </cell>
          <cell r="H345">
            <v>5</v>
          </cell>
          <cell r="I345">
            <v>0</v>
          </cell>
          <cell r="J345" t="str">
            <v>ARS</v>
          </cell>
          <cell r="K345">
            <v>0</v>
          </cell>
          <cell r="L345">
            <v>85047.1</v>
          </cell>
          <cell r="M345" t="str">
            <v>1600003 BC - MEDICAMENTOS</v>
          </cell>
        </row>
        <row r="346">
          <cell r="D346" t="str">
            <v>ZMED</v>
          </cell>
          <cell r="E346" t="str">
            <v>1120</v>
          </cell>
          <cell r="F346" t="str">
            <v>2021</v>
          </cell>
          <cell r="G346" t="str">
            <v>C/U</v>
          </cell>
          <cell r="H346">
            <v>5</v>
          </cell>
          <cell r="I346">
            <v>0</v>
          </cell>
          <cell r="J346" t="str">
            <v>ARS</v>
          </cell>
          <cell r="K346">
            <v>0</v>
          </cell>
          <cell r="L346">
            <v>399125.33</v>
          </cell>
          <cell r="M346" t="str">
            <v>1600003 BC - MEDICAMENTOS</v>
          </cell>
        </row>
        <row r="347">
          <cell r="D347" t="str">
            <v>ZMED</v>
          </cell>
          <cell r="E347" t="str">
            <v>1120</v>
          </cell>
          <cell r="F347" t="str">
            <v>2021</v>
          </cell>
          <cell r="G347" t="str">
            <v>C/U</v>
          </cell>
          <cell r="H347">
            <v>5</v>
          </cell>
          <cell r="I347">
            <v>0</v>
          </cell>
          <cell r="J347" t="str">
            <v>ARS</v>
          </cell>
          <cell r="K347">
            <v>0</v>
          </cell>
          <cell r="L347">
            <v>272359.34999999998</v>
          </cell>
          <cell r="M347" t="str">
            <v>1600003 BC - MEDICAMENTOS</v>
          </cell>
        </row>
        <row r="348">
          <cell r="D348" t="str">
            <v>ZMED</v>
          </cell>
          <cell r="E348" t="str">
            <v>1120</v>
          </cell>
          <cell r="F348" t="str">
            <v>2021</v>
          </cell>
          <cell r="G348" t="str">
            <v>C/U</v>
          </cell>
          <cell r="H348">
            <v>5</v>
          </cell>
          <cell r="I348">
            <v>0</v>
          </cell>
          <cell r="J348" t="str">
            <v>ARS</v>
          </cell>
          <cell r="K348">
            <v>0</v>
          </cell>
          <cell r="L348">
            <v>86979.85</v>
          </cell>
          <cell r="M348" t="str">
            <v>1600003 BC - MEDICAMENTOS</v>
          </cell>
        </row>
        <row r="349">
          <cell r="D349" t="str">
            <v>ZMED</v>
          </cell>
          <cell r="E349" t="str">
            <v>1120</v>
          </cell>
          <cell r="F349" t="str">
            <v>2021</v>
          </cell>
          <cell r="G349" t="str">
            <v>C/U</v>
          </cell>
          <cell r="H349">
            <v>5</v>
          </cell>
          <cell r="I349">
            <v>0</v>
          </cell>
          <cell r="J349" t="str">
            <v>ARS</v>
          </cell>
          <cell r="K349">
            <v>0</v>
          </cell>
          <cell r="L349">
            <v>48264</v>
          </cell>
          <cell r="M349" t="str">
            <v>1600003 BC - MEDICAMENTOS</v>
          </cell>
        </row>
        <row r="350">
          <cell r="D350" t="str">
            <v>ZMED</v>
          </cell>
          <cell r="E350" t="str">
            <v>1120</v>
          </cell>
          <cell r="F350" t="str">
            <v>2021</v>
          </cell>
          <cell r="G350" t="str">
            <v>C/U</v>
          </cell>
          <cell r="H350">
            <v>5</v>
          </cell>
          <cell r="I350">
            <v>0</v>
          </cell>
          <cell r="J350" t="str">
            <v>ARS</v>
          </cell>
          <cell r="K350">
            <v>0</v>
          </cell>
          <cell r="L350">
            <v>33577.599999999999</v>
          </cell>
          <cell r="M350" t="str">
            <v>1600003 BC - MEDICAMENTOS</v>
          </cell>
        </row>
        <row r="351">
          <cell r="D351" t="str">
            <v>ZMED</v>
          </cell>
          <cell r="E351" t="str">
            <v>1120</v>
          </cell>
          <cell r="F351" t="str">
            <v>2021</v>
          </cell>
          <cell r="G351" t="str">
            <v>C/U</v>
          </cell>
          <cell r="H351">
            <v>5</v>
          </cell>
          <cell r="I351">
            <v>0</v>
          </cell>
          <cell r="J351" t="str">
            <v>ARS</v>
          </cell>
          <cell r="K351">
            <v>0</v>
          </cell>
          <cell r="L351">
            <v>31234.25</v>
          </cell>
          <cell r="M351" t="str">
            <v>1600003 BC - MEDICAMENTOS</v>
          </cell>
        </row>
        <row r="352">
          <cell r="D352" t="str">
            <v>ZMED</v>
          </cell>
          <cell r="E352" t="str">
            <v>1120</v>
          </cell>
          <cell r="F352" t="str">
            <v>2021</v>
          </cell>
          <cell r="G352" t="str">
            <v>C/U</v>
          </cell>
          <cell r="H352">
            <v>5</v>
          </cell>
          <cell r="I352">
            <v>0</v>
          </cell>
          <cell r="J352" t="str">
            <v>ARS</v>
          </cell>
          <cell r="K352">
            <v>0</v>
          </cell>
          <cell r="L352">
            <v>5265</v>
          </cell>
          <cell r="M352" t="str">
            <v>1600003 BC - MEDICAMENTOS</v>
          </cell>
        </row>
        <row r="353">
          <cell r="D353" t="str">
            <v>ZMED</v>
          </cell>
          <cell r="E353" t="str">
            <v>1120</v>
          </cell>
          <cell r="F353" t="str">
            <v>2021</v>
          </cell>
          <cell r="G353" t="str">
            <v>C/U</v>
          </cell>
          <cell r="H353">
            <v>5</v>
          </cell>
          <cell r="I353">
            <v>0</v>
          </cell>
          <cell r="J353" t="str">
            <v>ARS</v>
          </cell>
          <cell r="K353">
            <v>0</v>
          </cell>
          <cell r="L353">
            <v>64475.38</v>
          </cell>
          <cell r="M353" t="str">
            <v>1600003 BC - MEDICAMENTOS</v>
          </cell>
        </row>
        <row r="354">
          <cell r="D354" t="str">
            <v>ZMED</v>
          </cell>
          <cell r="E354" t="str">
            <v>1120</v>
          </cell>
          <cell r="F354" t="str">
            <v>2021</v>
          </cell>
          <cell r="G354" t="str">
            <v>C/U</v>
          </cell>
          <cell r="H354">
            <v>5</v>
          </cell>
          <cell r="I354">
            <v>0</v>
          </cell>
          <cell r="J354" t="str">
            <v>ARS</v>
          </cell>
          <cell r="K354">
            <v>0</v>
          </cell>
          <cell r="L354">
            <v>1627.5</v>
          </cell>
          <cell r="M354" t="str">
            <v>1600003 BC - MEDICAMENTOS</v>
          </cell>
        </row>
        <row r="355">
          <cell r="D355" t="str">
            <v>ZDES</v>
          </cell>
          <cell r="E355" t="str">
            <v>1120</v>
          </cell>
          <cell r="F355" t="str">
            <v>2021</v>
          </cell>
          <cell r="G355" t="str">
            <v>C/U</v>
          </cell>
          <cell r="H355">
            <v>5</v>
          </cell>
          <cell r="I355">
            <v>0</v>
          </cell>
          <cell r="J355" t="str">
            <v>ARS</v>
          </cell>
          <cell r="K355">
            <v>0</v>
          </cell>
          <cell r="L355">
            <v>4472.5</v>
          </cell>
          <cell r="M355" t="str">
            <v>1600009 BC - DESCARTABLES</v>
          </cell>
        </row>
        <row r="356">
          <cell r="D356" t="str">
            <v>ZDES</v>
          </cell>
          <cell r="E356" t="str">
            <v>1120</v>
          </cell>
          <cell r="F356" t="str">
            <v>2021</v>
          </cell>
          <cell r="G356" t="str">
            <v>C/U</v>
          </cell>
          <cell r="H356">
            <v>5</v>
          </cell>
          <cell r="I356">
            <v>0</v>
          </cell>
          <cell r="J356" t="str">
            <v>ARS</v>
          </cell>
          <cell r="K356">
            <v>0</v>
          </cell>
          <cell r="L356">
            <v>19052.25</v>
          </cell>
          <cell r="M356" t="str">
            <v>1600009 BC - DESCARTABLES</v>
          </cell>
        </row>
        <row r="357">
          <cell r="D357" t="str">
            <v>ZDES</v>
          </cell>
          <cell r="E357" t="str">
            <v>1120</v>
          </cell>
          <cell r="F357" t="str">
            <v>2021</v>
          </cell>
          <cell r="G357" t="str">
            <v>C/U</v>
          </cell>
          <cell r="H357">
            <v>5</v>
          </cell>
          <cell r="I357">
            <v>0</v>
          </cell>
          <cell r="J357" t="str">
            <v>ARS</v>
          </cell>
          <cell r="K357">
            <v>0</v>
          </cell>
          <cell r="L357">
            <v>19052.25</v>
          </cell>
          <cell r="M357" t="str">
            <v>1600009 BC - DESCARTABLES</v>
          </cell>
        </row>
        <row r="358">
          <cell r="D358" t="str">
            <v>ZDES</v>
          </cell>
          <cell r="E358" t="str">
            <v>1120</v>
          </cell>
          <cell r="F358" t="str">
            <v>2021</v>
          </cell>
          <cell r="G358" t="str">
            <v>C/U</v>
          </cell>
          <cell r="H358">
            <v>5</v>
          </cell>
          <cell r="I358">
            <v>0</v>
          </cell>
          <cell r="J358" t="str">
            <v>ARS</v>
          </cell>
          <cell r="K358">
            <v>0</v>
          </cell>
          <cell r="L358">
            <v>6849.3</v>
          </cell>
          <cell r="M358" t="str">
            <v>1600009 BC - DESCARTABLES</v>
          </cell>
        </row>
        <row r="359">
          <cell r="D359" t="str">
            <v>ZDES</v>
          </cell>
          <cell r="E359" t="str">
            <v>1120</v>
          </cell>
          <cell r="F359" t="str">
            <v>2021</v>
          </cell>
          <cell r="G359" t="str">
            <v>C/U</v>
          </cell>
          <cell r="H359">
            <v>5</v>
          </cell>
          <cell r="I359">
            <v>0</v>
          </cell>
          <cell r="J359" t="str">
            <v>ARS</v>
          </cell>
          <cell r="K359">
            <v>0</v>
          </cell>
          <cell r="L359">
            <v>302.05</v>
          </cell>
          <cell r="M359" t="str">
            <v>1600009 BC - DESCARTABLES</v>
          </cell>
        </row>
        <row r="360">
          <cell r="D360" t="str">
            <v>ZDES</v>
          </cell>
          <cell r="E360" t="str">
            <v>1120</v>
          </cell>
          <cell r="F360" t="str">
            <v>2021</v>
          </cell>
          <cell r="G360" t="str">
            <v>C/U</v>
          </cell>
          <cell r="H360">
            <v>5</v>
          </cell>
          <cell r="I360">
            <v>0</v>
          </cell>
          <cell r="J360" t="str">
            <v>ARS</v>
          </cell>
          <cell r="K360">
            <v>0</v>
          </cell>
          <cell r="L360">
            <v>65399.5</v>
          </cell>
          <cell r="M360" t="str">
            <v>1600009 BC - DESCARTABLES</v>
          </cell>
        </row>
        <row r="361">
          <cell r="D361" t="str">
            <v>ZDES</v>
          </cell>
          <cell r="E361" t="str">
            <v>1120</v>
          </cell>
          <cell r="F361" t="str">
            <v>2021</v>
          </cell>
          <cell r="G361" t="str">
            <v>C/U</v>
          </cell>
          <cell r="H361">
            <v>5</v>
          </cell>
          <cell r="I361">
            <v>0</v>
          </cell>
          <cell r="J361" t="str">
            <v>ARS</v>
          </cell>
          <cell r="K361">
            <v>0</v>
          </cell>
          <cell r="L361">
            <v>116484.8</v>
          </cell>
          <cell r="M361" t="str">
            <v>1600009 BC - DESCARTABLES</v>
          </cell>
        </row>
        <row r="362">
          <cell r="D362" t="str">
            <v>ZUNI</v>
          </cell>
          <cell r="E362" t="str">
            <v>1120</v>
          </cell>
          <cell r="F362" t="str">
            <v>2040</v>
          </cell>
          <cell r="G362" t="str">
            <v>C/U</v>
          </cell>
          <cell r="H362">
            <v>5</v>
          </cell>
          <cell r="I362">
            <v>0</v>
          </cell>
          <cell r="J362" t="str">
            <v>ARS</v>
          </cell>
          <cell r="K362">
            <v>0</v>
          </cell>
          <cell r="L362">
            <v>718285</v>
          </cell>
          <cell r="M362" t="str">
            <v>1600007 BC - UNIFORMES</v>
          </cell>
        </row>
        <row r="363">
          <cell r="D363" t="str">
            <v>ZUNI</v>
          </cell>
          <cell r="E363" t="str">
            <v>1120</v>
          </cell>
          <cell r="F363" t="str">
            <v>2040</v>
          </cell>
          <cell r="G363" t="str">
            <v>C/U</v>
          </cell>
          <cell r="H363">
            <v>5</v>
          </cell>
          <cell r="I363">
            <v>0</v>
          </cell>
          <cell r="J363" t="str">
            <v>ARS</v>
          </cell>
          <cell r="K363">
            <v>0</v>
          </cell>
          <cell r="L363">
            <v>346648.77</v>
          </cell>
          <cell r="M363" t="str">
            <v>1600007 BC - UNIFORMES</v>
          </cell>
        </row>
        <row r="364">
          <cell r="D364" t="str">
            <v>ZUNI</v>
          </cell>
          <cell r="E364" t="str">
            <v>1120</v>
          </cell>
          <cell r="F364" t="str">
            <v>2040</v>
          </cell>
          <cell r="G364" t="str">
            <v>C/U</v>
          </cell>
          <cell r="H364">
            <v>5</v>
          </cell>
          <cell r="I364">
            <v>0</v>
          </cell>
          <cell r="J364" t="str">
            <v>ARS</v>
          </cell>
          <cell r="K364">
            <v>0</v>
          </cell>
          <cell r="L364">
            <v>75000</v>
          </cell>
          <cell r="M364" t="str">
            <v>1600007 BC - UNIFORMES</v>
          </cell>
        </row>
        <row r="365">
          <cell r="D365" t="str">
            <v>ZUNI</v>
          </cell>
          <cell r="E365" t="str">
            <v>1120</v>
          </cell>
          <cell r="F365" t="str">
            <v>2040</v>
          </cell>
          <cell r="G365" t="str">
            <v>C/U</v>
          </cell>
          <cell r="H365">
            <v>5</v>
          </cell>
          <cell r="I365">
            <v>0</v>
          </cell>
          <cell r="J365" t="str">
            <v>ARS</v>
          </cell>
          <cell r="K365">
            <v>0</v>
          </cell>
          <cell r="L365">
            <v>75000</v>
          </cell>
          <cell r="M365" t="str">
            <v>1600007 BC - UNIFORMES</v>
          </cell>
        </row>
        <row r="366">
          <cell r="D366" t="str">
            <v>ZMED</v>
          </cell>
          <cell r="E366" t="str">
            <v>1120</v>
          </cell>
          <cell r="F366" t="str">
            <v>2021</v>
          </cell>
          <cell r="G366" t="str">
            <v>C/U</v>
          </cell>
          <cell r="H366">
            <v>4</v>
          </cell>
          <cell r="I366">
            <v>0</v>
          </cell>
          <cell r="J366" t="str">
            <v>ARS</v>
          </cell>
          <cell r="K366">
            <v>0</v>
          </cell>
          <cell r="L366">
            <v>5280</v>
          </cell>
          <cell r="M366" t="str">
            <v>1600003 BC - MEDICAMENTOS</v>
          </cell>
        </row>
        <row r="367">
          <cell r="D367" t="str">
            <v>ZMED</v>
          </cell>
          <cell r="E367" t="str">
            <v>1120</v>
          </cell>
          <cell r="F367" t="str">
            <v>2021</v>
          </cell>
          <cell r="G367" t="str">
            <v>C/U</v>
          </cell>
          <cell r="H367">
            <v>4</v>
          </cell>
          <cell r="I367">
            <v>0</v>
          </cell>
          <cell r="J367" t="str">
            <v>ARS</v>
          </cell>
          <cell r="K367">
            <v>0</v>
          </cell>
          <cell r="L367">
            <v>11314</v>
          </cell>
          <cell r="M367" t="str">
            <v>1600003 BC - MEDICAMENTOS</v>
          </cell>
        </row>
        <row r="368">
          <cell r="D368" t="str">
            <v>ZMED</v>
          </cell>
          <cell r="E368" t="str">
            <v>1120</v>
          </cell>
          <cell r="F368" t="str">
            <v>2021</v>
          </cell>
          <cell r="G368" t="str">
            <v>C/U</v>
          </cell>
          <cell r="H368">
            <v>4</v>
          </cell>
          <cell r="I368">
            <v>0</v>
          </cell>
          <cell r="J368" t="str">
            <v>ARS</v>
          </cell>
          <cell r="K368">
            <v>0</v>
          </cell>
          <cell r="L368">
            <v>45657.5</v>
          </cell>
          <cell r="M368" t="str">
            <v>1600003 BC - MEDICAMENTOS</v>
          </cell>
        </row>
        <row r="369">
          <cell r="D369" t="str">
            <v>ZMED</v>
          </cell>
          <cell r="E369" t="str">
            <v>1120</v>
          </cell>
          <cell r="F369" t="str">
            <v>2021</v>
          </cell>
          <cell r="G369" t="str">
            <v>C/U</v>
          </cell>
          <cell r="H369">
            <v>4</v>
          </cell>
          <cell r="I369">
            <v>0</v>
          </cell>
          <cell r="J369" t="str">
            <v>ARS</v>
          </cell>
          <cell r="K369">
            <v>0</v>
          </cell>
          <cell r="L369">
            <v>15239.29</v>
          </cell>
          <cell r="M369" t="str">
            <v>1600003 BC - MEDICAMENTOS</v>
          </cell>
        </row>
        <row r="370">
          <cell r="D370" t="str">
            <v>ZMED</v>
          </cell>
          <cell r="E370" t="str">
            <v>1120</v>
          </cell>
          <cell r="F370" t="str">
            <v>2021</v>
          </cell>
          <cell r="G370" t="str">
            <v>C/U</v>
          </cell>
          <cell r="H370">
            <v>4</v>
          </cell>
          <cell r="I370">
            <v>0</v>
          </cell>
          <cell r="J370" t="str">
            <v>ARS</v>
          </cell>
          <cell r="K370">
            <v>0</v>
          </cell>
          <cell r="L370">
            <v>15480.12</v>
          </cell>
          <cell r="M370" t="str">
            <v>1600003 BC - MEDICAMENTOS</v>
          </cell>
        </row>
        <row r="371">
          <cell r="D371" t="str">
            <v>ZMED</v>
          </cell>
          <cell r="E371" t="str">
            <v>1120</v>
          </cell>
          <cell r="F371" t="str">
            <v>2021</v>
          </cell>
          <cell r="G371" t="str">
            <v>C/U</v>
          </cell>
          <cell r="H371">
            <v>4</v>
          </cell>
          <cell r="I371">
            <v>0</v>
          </cell>
          <cell r="J371" t="str">
            <v>ARS</v>
          </cell>
          <cell r="K371">
            <v>0</v>
          </cell>
          <cell r="L371">
            <v>18270</v>
          </cell>
          <cell r="M371" t="str">
            <v>1600003 BC - MEDICAMENTOS</v>
          </cell>
        </row>
        <row r="372">
          <cell r="D372" t="str">
            <v>ZMED</v>
          </cell>
          <cell r="E372" t="str">
            <v>1120</v>
          </cell>
          <cell r="F372" t="str">
            <v>2021</v>
          </cell>
          <cell r="G372" t="str">
            <v>C/U</v>
          </cell>
          <cell r="H372">
            <v>4</v>
          </cell>
          <cell r="I372">
            <v>0</v>
          </cell>
          <cell r="J372" t="str">
            <v>ARS</v>
          </cell>
          <cell r="K372">
            <v>0</v>
          </cell>
          <cell r="L372">
            <v>50101.88</v>
          </cell>
          <cell r="M372" t="str">
            <v>1600003 BC - MEDICAMENTOS</v>
          </cell>
        </row>
        <row r="373">
          <cell r="D373" t="str">
            <v>ZMED</v>
          </cell>
          <cell r="E373" t="str">
            <v>1120</v>
          </cell>
          <cell r="F373" t="str">
            <v>2021</v>
          </cell>
          <cell r="G373" t="str">
            <v>C/U</v>
          </cell>
          <cell r="H373">
            <v>4</v>
          </cell>
          <cell r="I373">
            <v>0</v>
          </cell>
          <cell r="J373" t="str">
            <v>ARS</v>
          </cell>
          <cell r="K373">
            <v>0</v>
          </cell>
          <cell r="L373">
            <v>49064.69</v>
          </cell>
          <cell r="M373" t="str">
            <v>1600003 BC - MEDICAMENTOS</v>
          </cell>
        </row>
        <row r="374">
          <cell r="D374" t="str">
            <v>ZDES</v>
          </cell>
          <cell r="E374" t="str">
            <v>1120</v>
          </cell>
          <cell r="F374" t="str">
            <v>2021</v>
          </cell>
          <cell r="G374" t="str">
            <v>C/U</v>
          </cell>
          <cell r="H374">
            <v>4</v>
          </cell>
          <cell r="I374">
            <v>0</v>
          </cell>
          <cell r="J374" t="str">
            <v>ARS</v>
          </cell>
          <cell r="K374">
            <v>0</v>
          </cell>
          <cell r="L374">
            <v>4627.32</v>
          </cell>
          <cell r="M374" t="str">
            <v>1600009 BC - DESCARTABLES</v>
          </cell>
        </row>
        <row r="375">
          <cell r="D375" t="str">
            <v>ZDES</v>
          </cell>
          <cell r="E375" t="str">
            <v>1120</v>
          </cell>
          <cell r="F375" t="str">
            <v>2021</v>
          </cell>
          <cell r="G375" t="str">
            <v>C/U</v>
          </cell>
          <cell r="H375">
            <v>4</v>
          </cell>
          <cell r="I375">
            <v>0</v>
          </cell>
          <cell r="J375" t="str">
            <v>ARS</v>
          </cell>
          <cell r="K375">
            <v>0</v>
          </cell>
          <cell r="L375">
            <v>13192.96</v>
          </cell>
          <cell r="M375" t="str">
            <v>1600009 BC - DESCARTABLES</v>
          </cell>
        </row>
        <row r="376">
          <cell r="D376" t="str">
            <v>ZDES</v>
          </cell>
          <cell r="E376" t="str">
            <v>1120</v>
          </cell>
          <cell r="F376" t="str">
            <v>2021</v>
          </cell>
          <cell r="G376" t="str">
            <v>C/U</v>
          </cell>
          <cell r="H376">
            <v>4</v>
          </cell>
          <cell r="I376">
            <v>0</v>
          </cell>
          <cell r="J376" t="str">
            <v>ARS</v>
          </cell>
          <cell r="K376">
            <v>0</v>
          </cell>
          <cell r="L376">
            <v>8936.7199999999993</v>
          </cell>
          <cell r="M376" t="str">
            <v>1600009 BC - DESCARTABLES</v>
          </cell>
        </row>
        <row r="377">
          <cell r="D377" t="str">
            <v>ZUNI</v>
          </cell>
          <cell r="E377" t="str">
            <v>1120</v>
          </cell>
          <cell r="F377" t="str">
            <v>2040</v>
          </cell>
          <cell r="G377" t="str">
            <v>C/U</v>
          </cell>
          <cell r="H377">
            <v>4</v>
          </cell>
          <cell r="I377">
            <v>0</v>
          </cell>
          <cell r="J377" t="str">
            <v>ARS</v>
          </cell>
          <cell r="K377">
            <v>0</v>
          </cell>
          <cell r="L377">
            <v>198620</v>
          </cell>
          <cell r="M377" t="str">
            <v>1600007 BC - UNIFORMES</v>
          </cell>
        </row>
        <row r="378">
          <cell r="D378" t="str">
            <v>ZUNI</v>
          </cell>
          <cell r="E378" t="str">
            <v>1120</v>
          </cell>
          <cell r="F378" t="str">
            <v>2040</v>
          </cell>
          <cell r="G378" t="str">
            <v>C/U</v>
          </cell>
          <cell r="H378">
            <v>4</v>
          </cell>
          <cell r="I378">
            <v>0</v>
          </cell>
          <cell r="J378" t="str">
            <v>ARS</v>
          </cell>
          <cell r="K378">
            <v>0</v>
          </cell>
          <cell r="L378">
            <v>265294.44</v>
          </cell>
          <cell r="M378" t="str">
            <v>1600007 BC - UNIFORMES</v>
          </cell>
        </row>
        <row r="379">
          <cell r="D379" t="str">
            <v>ZUNI</v>
          </cell>
          <cell r="E379" t="str">
            <v>1120</v>
          </cell>
          <cell r="F379" t="str">
            <v>2040</v>
          </cell>
          <cell r="G379" t="str">
            <v>C/U</v>
          </cell>
          <cell r="H379">
            <v>4</v>
          </cell>
          <cell r="I379">
            <v>0</v>
          </cell>
          <cell r="J379" t="str">
            <v>ARS</v>
          </cell>
          <cell r="K379">
            <v>0</v>
          </cell>
          <cell r="L379">
            <v>412187.88</v>
          </cell>
          <cell r="M379" t="str">
            <v>1600007 BC - UNIFORMES</v>
          </cell>
        </row>
        <row r="380">
          <cell r="D380" t="str">
            <v>ZUNI</v>
          </cell>
          <cell r="E380" t="str">
            <v>1120</v>
          </cell>
          <cell r="F380" t="str">
            <v>2040</v>
          </cell>
          <cell r="G380" t="str">
            <v>C/U</v>
          </cell>
          <cell r="H380">
            <v>4</v>
          </cell>
          <cell r="I380">
            <v>0</v>
          </cell>
          <cell r="J380" t="str">
            <v>ARS</v>
          </cell>
          <cell r="K380">
            <v>0</v>
          </cell>
          <cell r="L380">
            <v>66000</v>
          </cell>
          <cell r="M380" t="str">
            <v>1600007 BC - UNIFORMES</v>
          </cell>
        </row>
        <row r="381">
          <cell r="D381" t="str">
            <v>ZMED</v>
          </cell>
          <cell r="E381" t="str">
            <v>1120</v>
          </cell>
          <cell r="F381" t="str">
            <v>2021</v>
          </cell>
          <cell r="G381" t="str">
            <v>C/U</v>
          </cell>
          <cell r="H381">
            <v>3</v>
          </cell>
          <cell r="I381">
            <v>0</v>
          </cell>
          <cell r="J381" t="str">
            <v>ARS</v>
          </cell>
          <cell r="K381">
            <v>0</v>
          </cell>
          <cell r="L381">
            <v>12783.88</v>
          </cell>
          <cell r="M381" t="str">
            <v>1600003 BC - MEDICAMENTOS</v>
          </cell>
        </row>
        <row r="382">
          <cell r="D382" t="str">
            <v>ZMED</v>
          </cell>
          <cell r="E382" t="str">
            <v>1120</v>
          </cell>
          <cell r="F382" t="str">
            <v>2021</v>
          </cell>
          <cell r="G382" t="str">
            <v>C/U</v>
          </cell>
          <cell r="H382">
            <v>3</v>
          </cell>
          <cell r="I382">
            <v>0</v>
          </cell>
          <cell r="J382" t="str">
            <v>ARS</v>
          </cell>
          <cell r="K382">
            <v>0</v>
          </cell>
          <cell r="L382">
            <v>1929.86</v>
          </cell>
          <cell r="M382" t="str">
            <v>1600003 BC - MEDICAMENTOS</v>
          </cell>
        </row>
        <row r="383">
          <cell r="D383" t="str">
            <v>ZMED</v>
          </cell>
          <cell r="E383" t="str">
            <v>1120</v>
          </cell>
          <cell r="F383" t="str">
            <v>2021</v>
          </cell>
          <cell r="G383" t="str">
            <v>C/U</v>
          </cell>
          <cell r="H383">
            <v>3</v>
          </cell>
          <cell r="I383">
            <v>0</v>
          </cell>
          <cell r="J383" t="str">
            <v>ARS</v>
          </cell>
          <cell r="K383">
            <v>0</v>
          </cell>
          <cell r="L383">
            <v>149621.97</v>
          </cell>
          <cell r="M383" t="str">
            <v>1600003 BC - MEDICAMENTOS</v>
          </cell>
        </row>
        <row r="384">
          <cell r="D384" t="str">
            <v>ZMED</v>
          </cell>
          <cell r="E384" t="str">
            <v>1120</v>
          </cell>
          <cell r="F384" t="str">
            <v>2021</v>
          </cell>
          <cell r="G384" t="str">
            <v>C/U</v>
          </cell>
          <cell r="H384">
            <v>3</v>
          </cell>
          <cell r="I384">
            <v>0</v>
          </cell>
          <cell r="J384" t="str">
            <v>ARS</v>
          </cell>
          <cell r="K384">
            <v>0</v>
          </cell>
          <cell r="L384">
            <v>12300</v>
          </cell>
          <cell r="M384" t="str">
            <v>1600003 BC - MEDICAMENTOS</v>
          </cell>
        </row>
        <row r="385">
          <cell r="D385" t="str">
            <v>ZMED</v>
          </cell>
          <cell r="E385" t="str">
            <v>1120</v>
          </cell>
          <cell r="F385" t="str">
            <v>2021</v>
          </cell>
          <cell r="G385" t="str">
            <v>C/U</v>
          </cell>
          <cell r="H385">
            <v>3</v>
          </cell>
          <cell r="I385">
            <v>0</v>
          </cell>
          <cell r="J385" t="str">
            <v>ARS</v>
          </cell>
          <cell r="K385">
            <v>0</v>
          </cell>
          <cell r="L385">
            <v>16380</v>
          </cell>
          <cell r="M385" t="str">
            <v>1600003 BC - MEDICAMENTOS</v>
          </cell>
        </row>
        <row r="386">
          <cell r="D386" t="str">
            <v>ZMED</v>
          </cell>
          <cell r="E386" t="str">
            <v>1120</v>
          </cell>
          <cell r="F386" t="str">
            <v>2021</v>
          </cell>
          <cell r="G386" t="str">
            <v>C/U</v>
          </cell>
          <cell r="H386">
            <v>3</v>
          </cell>
          <cell r="I386">
            <v>0</v>
          </cell>
          <cell r="J386" t="str">
            <v>ARS</v>
          </cell>
          <cell r="K386">
            <v>0</v>
          </cell>
          <cell r="L386">
            <v>36974.550000000003</v>
          </cell>
          <cell r="M386" t="str">
            <v>1600003 BC - MEDICAMENTOS</v>
          </cell>
        </row>
        <row r="387">
          <cell r="D387" t="str">
            <v>ZMED</v>
          </cell>
          <cell r="E387" t="str">
            <v>1120</v>
          </cell>
          <cell r="F387" t="str">
            <v>2021</v>
          </cell>
          <cell r="G387" t="str">
            <v>C/U</v>
          </cell>
          <cell r="H387">
            <v>3</v>
          </cell>
          <cell r="I387">
            <v>0</v>
          </cell>
          <cell r="J387" t="str">
            <v>ARS</v>
          </cell>
          <cell r="K387">
            <v>0</v>
          </cell>
          <cell r="L387">
            <v>74670.63</v>
          </cell>
          <cell r="M387" t="str">
            <v>1600003 BC - MEDICAMENTOS</v>
          </cell>
        </row>
        <row r="388">
          <cell r="D388" t="str">
            <v>ZMED</v>
          </cell>
          <cell r="E388" t="str">
            <v>1120</v>
          </cell>
          <cell r="F388" t="str">
            <v>2021</v>
          </cell>
          <cell r="G388" t="str">
            <v>C/U</v>
          </cell>
          <cell r="H388">
            <v>3</v>
          </cell>
          <cell r="I388">
            <v>0</v>
          </cell>
          <cell r="J388" t="str">
            <v>ARS</v>
          </cell>
          <cell r="K388">
            <v>0</v>
          </cell>
          <cell r="L388">
            <v>10637.61</v>
          </cell>
          <cell r="M388" t="str">
            <v>1600003 BC - MEDICAMENTOS</v>
          </cell>
        </row>
        <row r="389">
          <cell r="D389" t="str">
            <v>ZMED</v>
          </cell>
          <cell r="E389" t="str">
            <v>1120</v>
          </cell>
          <cell r="F389" t="str">
            <v>2021</v>
          </cell>
          <cell r="G389" t="str">
            <v>C/U</v>
          </cell>
          <cell r="H389">
            <v>3</v>
          </cell>
          <cell r="I389">
            <v>0</v>
          </cell>
          <cell r="J389" t="str">
            <v>ARS</v>
          </cell>
          <cell r="K389">
            <v>0</v>
          </cell>
          <cell r="L389">
            <v>2163</v>
          </cell>
          <cell r="M389" t="str">
            <v>1600003 BC - MEDICAMENTOS</v>
          </cell>
        </row>
        <row r="390">
          <cell r="D390" t="str">
            <v>ZDES</v>
          </cell>
          <cell r="E390" t="str">
            <v>1120</v>
          </cell>
          <cell r="F390" t="str">
            <v>2010</v>
          </cell>
          <cell r="G390" t="str">
            <v>C/U</v>
          </cell>
          <cell r="H390">
            <v>3</v>
          </cell>
          <cell r="I390">
            <v>0</v>
          </cell>
          <cell r="J390" t="str">
            <v>ARS</v>
          </cell>
          <cell r="K390">
            <v>0</v>
          </cell>
          <cell r="L390">
            <v>40230.01</v>
          </cell>
          <cell r="M390" t="str">
            <v>1600009 BC - DESCARTABLES</v>
          </cell>
        </row>
        <row r="391">
          <cell r="D391" t="str">
            <v>ZDES</v>
          </cell>
          <cell r="E391" t="str">
            <v>1120</v>
          </cell>
          <cell r="F391" t="str">
            <v>2021</v>
          </cell>
          <cell r="G391" t="str">
            <v>C/U</v>
          </cell>
          <cell r="H391">
            <v>3</v>
          </cell>
          <cell r="I391">
            <v>0</v>
          </cell>
          <cell r="J391" t="str">
            <v>ARS</v>
          </cell>
          <cell r="K391">
            <v>0</v>
          </cell>
          <cell r="L391">
            <v>36925.53</v>
          </cell>
          <cell r="M391" t="str">
            <v>1600009 BC - DESCARTABLES</v>
          </cell>
        </row>
        <row r="392">
          <cell r="D392" t="str">
            <v>ZDES</v>
          </cell>
          <cell r="E392" t="str">
            <v>1120</v>
          </cell>
          <cell r="F392" t="str">
            <v>2021</v>
          </cell>
          <cell r="G392" t="str">
            <v>C/U</v>
          </cell>
          <cell r="H392">
            <v>3</v>
          </cell>
          <cell r="I392">
            <v>0</v>
          </cell>
          <cell r="J392" t="str">
            <v>ARS</v>
          </cell>
          <cell r="K392">
            <v>0</v>
          </cell>
          <cell r="L392">
            <v>9660</v>
          </cell>
          <cell r="M392" t="str">
            <v>1600009 BC - DESCARTABLES</v>
          </cell>
        </row>
        <row r="393">
          <cell r="D393" t="str">
            <v>ZDES</v>
          </cell>
          <cell r="E393" t="str">
            <v>1120</v>
          </cell>
          <cell r="F393" t="str">
            <v>2021</v>
          </cell>
          <cell r="G393" t="str">
            <v>C/U</v>
          </cell>
          <cell r="H393">
            <v>3</v>
          </cell>
          <cell r="I393">
            <v>0</v>
          </cell>
          <cell r="J393" t="str">
            <v>ARS</v>
          </cell>
          <cell r="K393">
            <v>0</v>
          </cell>
          <cell r="L393">
            <v>4604.3100000000004</v>
          </cell>
          <cell r="M393" t="str">
            <v>1600009 BC - DESCARTABLES</v>
          </cell>
        </row>
        <row r="394">
          <cell r="D394" t="str">
            <v>ZDES</v>
          </cell>
          <cell r="E394" t="str">
            <v>1120</v>
          </cell>
          <cell r="F394" t="str">
            <v>2021</v>
          </cell>
          <cell r="G394" t="str">
            <v>C/U</v>
          </cell>
          <cell r="H394">
            <v>3</v>
          </cell>
          <cell r="I394">
            <v>0</v>
          </cell>
          <cell r="J394" t="str">
            <v>ARS</v>
          </cell>
          <cell r="K394">
            <v>0</v>
          </cell>
          <cell r="L394">
            <v>4604.3100000000004</v>
          </cell>
          <cell r="M394" t="str">
            <v>1600009 BC - DESCARTABLES</v>
          </cell>
        </row>
        <row r="395">
          <cell r="D395" t="str">
            <v>ZUNI</v>
          </cell>
          <cell r="E395" t="str">
            <v>1120</v>
          </cell>
          <cell r="F395" t="str">
            <v>2040</v>
          </cell>
          <cell r="G395" t="str">
            <v>C/U</v>
          </cell>
          <cell r="H395">
            <v>3</v>
          </cell>
          <cell r="I395">
            <v>0</v>
          </cell>
          <cell r="J395" t="str">
            <v>ARS</v>
          </cell>
          <cell r="K395">
            <v>0</v>
          </cell>
          <cell r="L395">
            <v>181584</v>
          </cell>
          <cell r="M395" t="str">
            <v>1600007 BC - UNIFORMES</v>
          </cell>
        </row>
        <row r="396">
          <cell r="D396" t="str">
            <v>ZUNI</v>
          </cell>
          <cell r="E396" t="str">
            <v>1120</v>
          </cell>
          <cell r="F396" t="str">
            <v>2040</v>
          </cell>
          <cell r="G396" t="str">
            <v>C/U</v>
          </cell>
          <cell r="H396">
            <v>3</v>
          </cell>
          <cell r="I396">
            <v>0</v>
          </cell>
          <cell r="J396" t="str">
            <v>ARS</v>
          </cell>
          <cell r="K396">
            <v>0</v>
          </cell>
          <cell r="L396">
            <v>123366.75</v>
          </cell>
          <cell r="M396" t="str">
            <v>1600007 BC - UNIFORMES</v>
          </cell>
        </row>
        <row r="397">
          <cell r="D397" t="str">
            <v>ZUNI</v>
          </cell>
          <cell r="E397" t="str">
            <v>1120</v>
          </cell>
          <cell r="F397" t="str">
            <v>2040</v>
          </cell>
          <cell r="G397" t="str">
            <v>C/U</v>
          </cell>
          <cell r="H397">
            <v>3</v>
          </cell>
          <cell r="I397">
            <v>0</v>
          </cell>
          <cell r="J397" t="str">
            <v>ARS</v>
          </cell>
          <cell r="K397">
            <v>0</v>
          </cell>
          <cell r="L397">
            <v>334845</v>
          </cell>
          <cell r="M397" t="str">
            <v>1600007 BC - UNIFORMES</v>
          </cell>
        </row>
        <row r="398">
          <cell r="D398" t="str">
            <v>ZMED</v>
          </cell>
          <cell r="E398" t="str">
            <v>1120</v>
          </cell>
          <cell r="F398" t="str">
            <v>2021</v>
          </cell>
          <cell r="G398" t="str">
            <v>C/U</v>
          </cell>
          <cell r="H398">
            <v>2</v>
          </cell>
          <cell r="I398">
            <v>0</v>
          </cell>
          <cell r="J398" t="str">
            <v>ARS</v>
          </cell>
          <cell r="K398">
            <v>0</v>
          </cell>
          <cell r="L398">
            <v>15082</v>
          </cell>
          <cell r="M398" t="str">
            <v>1600003 BC - MEDICAMENTOS</v>
          </cell>
        </row>
        <row r="399">
          <cell r="D399" t="str">
            <v>ZMED</v>
          </cell>
          <cell r="E399" t="str">
            <v>1120</v>
          </cell>
          <cell r="F399" t="str">
            <v>2021</v>
          </cell>
          <cell r="G399" t="str">
            <v>C/U</v>
          </cell>
          <cell r="H399">
            <v>2</v>
          </cell>
          <cell r="I399">
            <v>0</v>
          </cell>
          <cell r="J399" t="str">
            <v>ARS</v>
          </cell>
          <cell r="K399">
            <v>0</v>
          </cell>
          <cell r="L399">
            <v>7425.74</v>
          </cell>
          <cell r="M399" t="str">
            <v>1600003 BC - MEDICAMENTOS</v>
          </cell>
        </row>
        <row r="400">
          <cell r="D400" t="str">
            <v>ZMED</v>
          </cell>
          <cell r="E400" t="str">
            <v>1120</v>
          </cell>
          <cell r="F400" t="str">
            <v>2021</v>
          </cell>
          <cell r="G400" t="str">
            <v>C/U</v>
          </cell>
          <cell r="H400">
            <v>2</v>
          </cell>
          <cell r="I400">
            <v>0</v>
          </cell>
          <cell r="J400" t="str">
            <v>ARS</v>
          </cell>
          <cell r="K400">
            <v>0</v>
          </cell>
          <cell r="L400">
            <v>34460.89</v>
          </cell>
          <cell r="M400" t="str">
            <v>1600003 BC - MEDICAMENTOS</v>
          </cell>
        </row>
        <row r="401">
          <cell r="D401" t="str">
            <v>ZMED</v>
          </cell>
          <cell r="E401" t="str">
            <v>1120</v>
          </cell>
          <cell r="F401" t="str">
            <v>2021</v>
          </cell>
          <cell r="G401" t="str">
            <v>C/U</v>
          </cell>
          <cell r="H401">
            <v>2</v>
          </cell>
          <cell r="I401">
            <v>0</v>
          </cell>
          <cell r="J401" t="str">
            <v>ARS</v>
          </cell>
          <cell r="K401">
            <v>0</v>
          </cell>
          <cell r="L401">
            <v>26680</v>
          </cell>
          <cell r="M401" t="str">
            <v>1600003 BC - MEDICAMENTOS</v>
          </cell>
        </row>
        <row r="402">
          <cell r="D402" t="str">
            <v>ZMED</v>
          </cell>
          <cell r="E402" t="str">
            <v>1120</v>
          </cell>
          <cell r="F402" t="str">
            <v>2021</v>
          </cell>
          <cell r="G402" t="str">
            <v>C/U</v>
          </cell>
          <cell r="H402">
            <v>2</v>
          </cell>
          <cell r="I402">
            <v>0</v>
          </cell>
          <cell r="J402" t="str">
            <v>ARS</v>
          </cell>
          <cell r="K402">
            <v>0</v>
          </cell>
          <cell r="L402">
            <v>30212.560000000001</v>
          </cell>
          <cell r="M402" t="str">
            <v>1600003 BC - MEDICAMENTOS</v>
          </cell>
        </row>
        <row r="403">
          <cell r="D403" t="str">
            <v>ZMED</v>
          </cell>
          <cell r="E403" t="str">
            <v>1120</v>
          </cell>
          <cell r="F403" t="str">
            <v>2021</v>
          </cell>
          <cell r="G403" t="str">
            <v>C/U</v>
          </cell>
          <cell r="H403">
            <v>2</v>
          </cell>
          <cell r="I403">
            <v>0</v>
          </cell>
          <cell r="J403" t="str">
            <v>ARS</v>
          </cell>
          <cell r="K403">
            <v>0</v>
          </cell>
          <cell r="L403">
            <v>3831.8</v>
          </cell>
          <cell r="M403" t="str">
            <v>1600003 BC - MEDICAMENTOS</v>
          </cell>
        </row>
        <row r="404">
          <cell r="D404" t="str">
            <v>ZMED</v>
          </cell>
          <cell r="E404" t="str">
            <v>1120</v>
          </cell>
          <cell r="F404" t="str">
            <v>2021</v>
          </cell>
          <cell r="G404" t="str">
            <v>C/U</v>
          </cell>
          <cell r="H404">
            <v>2</v>
          </cell>
          <cell r="I404">
            <v>0</v>
          </cell>
          <cell r="J404" t="str">
            <v>ARS</v>
          </cell>
          <cell r="K404">
            <v>0</v>
          </cell>
          <cell r="L404">
            <v>22892.32</v>
          </cell>
          <cell r="M404" t="str">
            <v>1600003 BC - MEDICAMENTOS</v>
          </cell>
        </row>
        <row r="405">
          <cell r="D405" t="str">
            <v>ZMED</v>
          </cell>
          <cell r="E405" t="str">
            <v>1120</v>
          </cell>
          <cell r="F405" t="str">
            <v>2021</v>
          </cell>
          <cell r="G405" t="str">
            <v>C/U</v>
          </cell>
          <cell r="H405">
            <v>2</v>
          </cell>
          <cell r="I405">
            <v>0</v>
          </cell>
          <cell r="J405" t="str">
            <v>ARS</v>
          </cell>
          <cell r="K405">
            <v>0</v>
          </cell>
          <cell r="L405">
            <v>38229.019999999997</v>
          </cell>
          <cell r="M405" t="str">
            <v>1600003 BC - MEDICAMENTOS</v>
          </cell>
        </row>
        <row r="406">
          <cell r="D406" t="str">
            <v>ZMED</v>
          </cell>
          <cell r="E406" t="str">
            <v>1120</v>
          </cell>
          <cell r="F406" t="str">
            <v>2021</v>
          </cell>
          <cell r="G406" t="str">
            <v>C/U</v>
          </cell>
          <cell r="H406">
            <v>2</v>
          </cell>
          <cell r="I406">
            <v>0</v>
          </cell>
          <cell r="J406" t="str">
            <v>ARS</v>
          </cell>
          <cell r="K406">
            <v>0</v>
          </cell>
          <cell r="L406">
            <v>11706.44</v>
          </cell>
          <cell r="M406" t="str">
            <v>1600003 BC - MEDICAMENTOS</v>
          </cell>
        </row>
        <row r="407">
          <cell r="D407" t="str">
            <v>ZMED</v>
          </cell>
          <cell r="E407" t="str">
            <v>1120</v>
          </cell>
          <cell r="F407" t="str">
            <v>2021</v>
          </cell>
          <cell r="G407" t="str">
            <v>C/U</v>
          </cell>
          <cell r="H407">
            <v>2</v>
          </cell>
          <cell r="I407">
            <v>0</v>
          </cell>
          <cell r="J407" t="str">
            <v>ARS</v>
          </cell>
          <cell r="K407">
            <v>0</v>
          </cell>
          <cell r="L407">
            <v>13806</v>
          </cell>
          <cell r="M407" t="str">
            <v>1600003 BC - MEDICAMENTOS</v>
          </cell>
        </row>
        <row r="408">
          <cell r="D408" t="str">
            <v>ZDES</v>
          </cell>
          <cell r="E408" t="str">
            <v>1120</v>
          </cell>
          <cell r="F408" t="str">
            <v>2021</v>
          </cell>
          <cell r="G408" t="str">
            <v>C/U</v>
          </cell>
          <cell r="H408">
            <v>2</v>
          </cell>
          <cell r="I408">
            <v>0</v>
          </cell>
          <cell r="J408" t="str">
            <v>ARS</v>
          </cell>
          <cell r="K408">
            <v>0</v>
          </cell>
          <cell r="L408">
            <v>64119.05</v>
          </cell>
          <cell r="M408" t="str">
            <v>1600009 BC - DESCARTABLES</v>
          </cell>
        </row>
        <row r="409">
          <cell r="D409" t="str">
            <v>ZDES</v>
          </cell>
          <cell r="E409" t="str">
            <v>1120</v>
          </cell>
          <cell r="F409" t="str">
            <v>2010</v>
          </cell>
          <cell r="G409" t="str">
            <v>C/U</v>
          </cell>
          <cell r="H409">
            <v>2</v>
          </cell>
          <cell r="I409">
            <v>0</v>
          </cell>
          <cell r="J409" t="str">
            <v>ARS</v>
          </cell>
          <cell r="K409">
            <v>0</v>
          </cell>
          <cell r="L409">
            <v>344000</v>
          </cell>
          <cell r="M409" t="str">
            <v>1600009 BC - DESCARTABLES</v>
          </cell>
        </row>
        <row r="410">
          <cell r="D410" t="str">
            <v>ZDES</v>
          </cell>
          <cell r="E410" t="str">
            <v>1120</v>
          </cell>
          <cell r="F410" t="str">
            <v>2021</v>
          </cell>
          <cell r="G410" t="str">
            <v>C/U</v>
          </cell>
          <cell r="H410">
            <v>2</v>
          </cell>
          <cell r="I410">
            <v>0</v>
          </cell>
          <cell r="J410" t="str">
            <v>ARS</v>
          </cell>
          <cell r="K410">
            <v>0</v>
          </cell>
          <cell r="L410">
            <v>2370</v>
          </cell>
          <cell r="M410" t="str">
            <v>1600009 BC - DESCARTABLES</v>
          </cell>
        </row>
        <row r="411">
          <cell r="D411" t="str">
            <v>ZDES</v>
          </cell>
          <cell r="E411" t="str">
            <v>1120</v>
          </cell>
          <cell r="F411" t="str">
            <v>2010</v>
          </cell>
          <cell r="G411" t="str">
            <v>C/U</v>
          </cell>
          <cell r="H411">
            <v>2</v>
          </cell>
          <cell r="I411">
            <v>0</v>
          </cell>
          <cell r="J411" t="str">
            <v>ARS</v>
          </cell>
          <cell r="K411">
            <v>0</v>
          </cell>
          <cell r="L411">
            <v>992500</v>
          </cell>
          <cell r="M411" t="str">
            <v>1600009 BC - DESCARTABLES</v>
          </cell>
        </row>
        <row r="412">
          <cell r="D412" t="str">
            <v>ZDES</v>
          </cell>
          <cell r="E412" t="str">
            <v>1120</v>
          </cell>
          <cell r="F412" t="str">
            <v>2010</v>
          </cell>
          <cell r="G412" t="str">
            <v>C/U</v>
          </cell>
          <cell r="H412">
            <v>2</v>
          </cell>
          <cell r="I412">
            <v>0</v>
          </cell>
          <cell r="J412" t="str">
            <v>ARS</v>
          </cell>
          <cell r="K412">
            <v>0</v>
          </cell>
          <cell r="L412">
            <v>2084250</v>
          </cell>
          <cell r="M412" t="str">
            <v>1600009 BC - DESCARTABLES</v>
          </cell>
        </row>
        <row r="413">
          <cell r="D413" t="str">
            <v>ZDES</v>
          </cell>
          <cell r="E413" t="str">
            <v>1120</v>
          </cell>
          <cell r="F413" t="str">
            <v>2021</v>
          </cell>
          <cell r="G413" t="str">
            <v>C/U</v>
          </cell>
          <cell r="H413">
            <v>2</v>
          </cell>
          <cell r="I413">
            <v>0</v>
          </cell>
          <cell r="J413" t="str">
            <v>ARS</v>
          </cell>
          <cell r="K413">
            <v>0</v>
          </cell>
          <cell r="L413">
            <v>6513</v>
          </cell>
          <cell r="M413" t="str">
            <v>1600009 BC - DESCARTABLES</v>
          </cell>
        </row>
        <row r="414">
          <cell r="D414" t="str">
            <v>ZUNI</v>
          </cell>
          <cell r="E414" t="str">
            <v>1120</v>
          </cell>
          <cell r="F414" t="str">
            <v>2040</v>
          </cell>
          <cell r="G414" t="str">
            <v>C/U</v>
          </cell>
          <cell r="H414">
            <v>2</v>
          </cell>
          <cell r="I414">
            <v>0</v>
          </cell>
          <cell r="J414" t="str">
            <v>ARS</v>
          </cell>
          <cell r="K414">
            <v>0</v>
          </cell>
          <cell r="L414">
            <v>121056</v>
          </cell>
          <cell r="M414" t="str">
            <v>1600007 BC - UNIFORMES</v>
          </cell>
        </row>
        <row r="415">
          <cell r="D415" t="str">
            <v>ZUNI</v>
          </cell>
          <cell r="E415" t="str">
            <v>1120</v>
          </cell>
          <cell r="F415" t="str">
            <v>2040</v>
          </cell>
          <cell r="G415" t="str">
            <v>C/U</v>
          </cell>
          <cell r="H415">
            <v>2</v>
          </cell>
          <cell r="I415">
            <v>0</v>
          </cell>
          <cell r="J415" t="str">
            <v>ARS</v>
          </cell>
          <cell r="K415">
            <v>0</v>
          </cell>
          <cell r="L415">
            <v>128139.52</v>
          </cell>
          <cell r="M415" t="str">
            <v>1600007 BC - UNIFORMES</v>
          </cell>
        </row>
        <row r="416">
          <cell r="D416" t="str">
            <v>ZUNI</v>
          </cell>
          <cell r="E416" t="str">
            <v>1120</v>
          </cell>
          <cell r="F416" t="str">
            <v>2040</v>
          </cell>
          <cell r="G416" t="str">
            <v>C/U</v>
          </cell>
          <cell r="H416">
            <v>2</v>
          </cell>
          <cell r="I416">
            <v>0</v>
          </cell>
          <cell r="J416" t="str">
            <v>ARS</v>
          </cell>
          <cell r="K416">
            <v>0</v>
          </cell>
          <cell r="L416">
            <v>287314</v>
          </cell>
          <cell r="M416" t="str">
            <v>1600007 BC - UNIFORMES</v>
          </cell>
        </row>
        <row r="417">
          <cell r="D417" t="str">
            <v>ZUNI</v>
          </cell>
          <cell r="E417" t="str">
            <v>1120</v>
          </cell>
          <cell r="F417" t="str">
            <v>2040</v>
          </cell>
          <cell r="G417" t="str">
            <v>C/U</v>
          </cell>
          <cell r="H417">
            <v>2</v>
          </cell>
          <cell r="I417">
            <v>0</v>
          </cell>
          <cell r="J417" t="str">
            <v>ARS</v>
          </cell>
          <cell r="K417">
            <v>0</v>
          </cell>
          <cell r="L417">
            <v>287314</v>
          </cell>
          <cell r="M417" t="str">
            <v>1600007 BC - UNIFORMES</v>
          </cell>
        </row>
        <row r="418">
          <cell r="D418" t="str">
            <v>ZUNI</v>
          </cell>
          <cell r="E418" t="str">
            <v>1120</v>
          </cell>
          <cell r="F418" t="str">
            <v>2040</v>
          </cell>
          <cell r="G418" t="str">
            <v>C/U</v>
          </cell>
          <cell r="H418">
            <v>2</v>
          </cell>
          <cell r="I418">
            <v>0</v>
          </cell>
          <cell r="J418" t="str">
            <v>ARS</v>
          </cell>
          <cell r="K418">
            <v>0</v>
          </cell>
          <cell r="L418">
            <v>33000</v>
          </cell>
          <cell r="M418" t="str">
            <v>1600007 BC - UNIFORMES</v>
          </cell>
        </row>
        <row r="419">
          <cell r="D419" t="str">
            <v>ZMED</v>
          </cell>
          <cell r="E419" t="str">
            <v>1120</v>
          </cell>
          <cell r="F419" t="str">
            <v>2021</v>
          </cell>
          <cell r="G419" t="str">
            <v>C/U</v>
          </cell>
          <cell r="H419">
            <v>1</v>
          </cell>
          <cell r="I419">
            <v>0</v>
          </cell>
          <cell r="J419" t="str">
            <v>ARS</v>
          </cell>
          <cell r="K419">
            <v>0</v>
          </cell>
          <cell r="L419">
            <v>11092.65</v>
          </cell>
          <cell r="M419" t="str">
            <v>1600003 BC - MEDICAMENTOS</v>
          </cell>
        </row>
        <row r="420">
          <cell r="D420" t="str">
            <v>ZMED</v>
          </cell>
          <cell r="E420" t="str">
            <v>1120</v>
          </cell>
          <cell r="F420" t="str">
            <v>2021</v>
          </cell>
          <cell r="G420" t="str">
            <v>C/U</v>
          </cell>
          <cell r="H420">
            <v>1</v>
          </cell>
          <cell r="I420">
            <v>0</v>
          </cell>
          <cell r="J420" t="str">
            <v>ARS</v>
          </cell>
          <cell r="K420">
            <v>0</v>
          </cell>
          <cell r="L420">
            <v>1125.32</v>
          </cell>
          <cell r="M420" t="str">
            <v>1600003 BC - MEDICAMENTOS</v>
          </cell>
        </row>
        <row r="421">
          <cell r="D421" t="str">
            <v>ZMED</v>
          </cell>
          <cell r="E421" t="str">
            <v>1120</v>
          </cell>
          <cell r="F421" t="str">
            <v>2021</v>
          </cell>
          <cell r="G421" t="str">
            <v>C/U</v>
          </cell>
          <cell r="H421">
            <v>1</v>
          </cell>
          <cell r="I421">
            <v>0</v>
          </cell>
          <cell r="J421" t="str">
            <v>ARS</v>
          </cell>
          <cell r="K421">
            <v>0</v>
          </cell>
          <cell r="L421">
            <v>9414</v>
          </cell>
          <cell r="M421" t="str">
            <v>1600003 BC - MEDICAMENTOS</v>
          </cell>
        </row>
        <row r="422">
          <cell r="D422" t="str">
            <v>ZMED</v>
          </cell>
          <cell r="E422" t="str">
            <v>1120</v>
          </cell>
          <cell r="F422" t="str">
            <v>2021</v>
          </cell>
          <cell r="G422" t="str">
            <v>C/U</v>
          </cell>
          <cell r="H422">
            <v>1</v>
          </cell>
          <cell r="I422">
            <v>0</v>
          </cell>
          <cell r="J422" t="str">
            <v>ARS</v>
          </cell>
          <cell r="K422">
            <v>0</v>
          </cell>
          <cell r="L422">
            <v>35714.33</v>
          </cell>
          <cell r="M422" t="str">
            <v>1600003 BC - MEDICAMENTOS</v>
          </cell>
        </row>
        <row r="423">
          <cell r="D423" t="str">
            <v>ZMED</v>
          </cell>
          <cell r="E423" t="str">
            <v>1120</v>
          </cell>
          <cell r="F423" t="str">
            <v>2010</v>
          </cell>
          <cell r="G423" t="str">
            <v>C/U</v>
          </cell>
          <cell r="H423">
            <v>1</v>
          </cell>
          <cell r="I423">
            <v>0</v>
          </cell>
          <cell r="J423" t="str">
            <v>ARS</v>
          </cell>
          <cell r="K423">
            <v>0</v>
          </cell>
          <cell r="L423">
            <v>17230.45</v>
          </cell>
          <cell r="M423" t="str">
            <v>1600003 BC - MEDICAMENTOS</v>
          </cell>
        </row>
        <row r="424">
          <cell r="D424" t="str">
            <v>ZMED</v>
          </cell>
          <cell r="E424" t="str">
            <v>1120</v>
          </cell>
          <cell r="F424" t="str">
            <v>2010</v>
          </cell>
          <cell r="G424" t="str">
            <v>C/U</v>
          </cell>
          <cell r="H424">
            <v>1</v>
          </cell>
          <cell r="I424">
            <v>0</v>
          </cell>
          <cell r="J424" t="str">
            <v>ARS</v>
          </cell>
          <cell r="K424">
            <v>0</v>
          </cell>
          <cell r="L424">
            <v>11190.4</v>
          </cell>
          <cell r="M424" t="str">
            <v>1600003 BC - MEDICAMENTOS</v>
          </cell>
        </row>
        <row r="425">
          <cell r="D425" t="str">
            <v>ZMED</v>
          </cell>
          <cell r="E425" t="str">
            <v>1120</v>
          </cell>
          <cell r="F425" t="str">
            <v>2021</v>
          </cell>
          <cell r="G425" t="str">
            <v>C/U</v>
          </cell>
          <cell r="H425">
            <v>1</v>
          </cell>
          <cell r="I425">
            <v>0</v>
          </cell>
          <cell r="J425" t="str">
            <v>ARS</v>
          </cell>
          <cell r="K425">
            <v>0</v>
          </cell>
          <cell r="L425">
            <v>1566.38</v>
          </cell>
          <cell r="M425" t="str">
            <v>1600003 BC - MEDICAMENTOS</v>
          </cell>
        </row>
        <row r="426">
          <cell r="D426" t="str">
            <v>ZMED</v>
          </cell>
          <cell r="E426" t="str">
            <v>1120</v>
          </cell>
          <cell r="F426" t="str">
            <v>2021</v>
          </cell>
          <cell r="G426" t="str">
            <v>C/U</v>
          </cell>
          <cell r="H426">
            <v>1</v>
          </cell>
          <cell r="I426">
            <v>0</v>
          </cell>
          <cell r="J426" t="str">
            <v>ARS</v>
          </cell>
          <cell r="K426">
            <v>0</v>
          </cell>
          <cell r="L426">
            <v>3949.01</v>
          </cell>
          <cell r="M426" t="str">
            <v>1600003 BC - MEDICAMENTOS</v>
          </cell>
        </row>
        <row r="427">
          <cell r="D427" t="str">
            <v>ZMED</v>
          </cell>
          <cell r="E427" t="str">
            <v>1120</v>
          </cell>
          <cell r="F427" t="str">
            <v>2021</v>
          </cell>
          <cell r="G427" t="str">
            <v>C/U</v>
          </cell>
          <cell r="H427">
            <v>1</v>
          </cell>
          <cell r="I427">
            <v>0</v>
          </cell>
          <cell r="J427" t="str">
            <v>ARS</v>
          </cell>
          <cell r="K427">
            <v>0</v>
          </cell>
          <cell r="L427">
            <v>8705.84</v>
          </cell>
          <cell r="M427" t="str">
            <v>1600003 BC - MEDICAMENTOS</v>
          </cell>
        </row>
        <row r="428">
          <cell r="D428" t="str">
            <v>ZMED</v>
          </cell>
          <cell r="E428" t="str">
            <v>1120</v>
          </cell>
          <cell r="F428" t="str">
            <v>2021</v>
          </cell>
          <cell r="G428" t="str">
            <v>C/U</v>
          </cell>
          <cell r="H428">
            <v>1</v>
          </cell>
          <cell r="I428">
            <v>0</v>
          </cell>
          <cell r="J428" t="str">
            <v>ARS</v>
          </cell>
          <cell r="K428">
            <v>0</v>
          </cell>
          <cell r="L428">
            <v>22884.48</v>
          </cell>
          <cell r="M428" t="str">
            <v>1600003 BC - MEDICAMENTOS</v>
          </cell>
        </row>
        <row r="429">
          <cell r="D429" t="str">
            <v>ZMED</v>
          </cell>
          <cell r="E429" t="str">
            <v>1120</v>
          </cell>
          <cell r="F429" t="str">
            <v>2021</v>
          </cell>
          <cell r="G429" t="str">
            <v>C/U</v>
          </cell>
          <cell r="H429">
            <v>1</v>
          </cell>
          <cell r="I429">
            <v>0</v>
          </cell>
          <cell r="J429" t="str">
            <v>ARS</v>
          </cell>
          <cell r="K429">
            <v>0</v>
          </cell>
          <cell r="L429">
            <v>7476</v>
          </cell>
          <cell r="M429" t="str">
            <v>1600003 BC - MEDICAMENTOS</v>
          </cell>
        </row>
        <row r="430">
          <cell r="D430" t="str">
            <v>ZMED</v>
          </cell>
          <cell r="E430" t="str">
            <v>1120</v>
          </cell>
          <cell r="F430" t="str">
            <v>2021</v>
          </cell>
          <cell r="G430" t="str">
            <v>C/U</v>
          </cell>
          <cell r="H430">
            <v>1</v>
          </cell>
          <cell r="I430">
            <v>0</v>
          </cell>
          <cell r="J430" t="str">
            <v>ARS</v>
          </cell>
          <cell r="K430">
            <v>0</v>
          </cell>
          <cell r="L430">
            <v>18420.47</v>
          </cell>
          <cell r="M430" t="str">
            <v>1600003 BC - MEDICAMENTOS</v>
          </cell>
        </row>
        <row r="431">
          <cell r="D431" t="str">
            <v>ZMED</v>
          </cell>
          <cell r="E431" t="str">
            <v>1120</v>
          </cell>
          <cell r="F431" t="str">
            <v>2021</v>
          </cell>
          <cell r="G431" t="str">
            <v>C/U</v>
          </cell>
          <cell r="H431">
            <v>1</v>
          </cell>
          <cell r="I431">
            <v>0</v>
          </cell>
          <cell r="J431" t="str">
            <v>ARS</v>
          </cell>
          <cell r="K431">
            <v>0</v>
          </cell>
          <cell r="L431">
            <v>47800</v>
          </cell>
          <cell r="M431" t="str">
            <v>1600003 BC - MEDICAMENTOS</v>
          </cell>
        </row>
        <row r="432">
          <cell r="D432" t="str">
            <v>ZMED</v>
          </cell>
          <cell r="E432" t="str">
            <v>1120</v>
          </cell>
          <cell r="F432" t="str">
            <v>2010</v>
          </cell>
          <cell r="G432" t="str">
            <v>C/U</v>
          </cell>
          <cell r="H432">
            <v>1</v>
          </cell>
          <cell r="I432">
            <v>0</v>
          </cell>
          <cell r="J432" t="str">
            <v>ARS</v>
          </cell>
          <cell r="K432">
            <v>0</v>
          </cell>
          <cell r="L432">
            <v>25721</v>
          </cell>
          <cell r="M432" t="str">
            <v>1600003 BC - MEDICAMENTOS</v>
          </cell>
        </row>
        <row r="433">
          <cell r="D433" t="str">
            <v>ZMED</v>
          </cell>
          <cell r="E433" t="str">
            <v>1120</v>
          </cell>
          <cell r="F433" t="str">
            <v>2021</v>
          </cell>
          <cell r="G433" t="str">
            <v>C/U</v>
          </cell>
          <cell r="H433">
            <v>1</v>
          </cell>
          <cell r="I433">
            <v>0</v>
          </cell>
          <cell r="J433" t="str">
            <v>ARS</v>
          </cell>
          <cell r="K433">
            <v>0</v>
          </cell>
          <cell r="L433">
            <v>22070.2</v>
          </cell>
          <cell r="M433" t="str">
            <v>1600003 BC - MEDICAMENTOS</v>
          </cell>
        </row>
        <row r="434">
          <cell r="D434" t="str">
            <v>ZMED</v>
          </cell>
          <cell r="E434" t="str">
            <v>1120</v>
          </cell>
          <cell r="F434" t="str">
            <v>2021</v>
          </cell>
          <cell r="G434" t="str">
            <v>C/U</v>
          </cell>
          <cell r="H434">
            <v>1</v>
          </cell>
          <cell r="I434">
            <v>0</v>
          </cell>
          <cell r="J434" t="str">
            <v>ARS</v>
          </cell>
          <cell r="K434">
            <v>0</v>
          </cell>
          <cell r="L434">
            <v>67163.199999999997</v>
          </cell>
          <cell r="M434" t="str">
            <v>1600003 BC - MEDICAMENTOS</v>
          </cell>
        </row>
        <row r="435">
          <cell r="D435" t="str">
            <v>ZDES</v>
          </cell>
          <cell r="E435" t="str">
            <v>1120</v>
          </cell>
          <cell r="F435" t="str">
            <v>2021</v>
          </cell>
          <cell r="G435" t="str">
            <v>C/U</v>
          </cell>
          <cell r="H435">
            <v>1</v>
          </cell>
          <cell r="I435">
            <v>0</v>
          </cell>
          <cell r="J435" t="str">
            <v>ARS</v>
          </cell>
          <cell r="K435">
            <v>0</v>
          </cell>
          <cell r="L435">
            <v>5762.99</v>
          </cell>
          <cell r="M435" t="str">
            <v>1600009 BC - DESCARTABLES</v>
          </cell>
        </row>
        <row r="436">
          <cell r="D436" t="str">
            <v>ZDES</v>
          </cell>
          <cell r="E436" t="str">
            <v>1120</v>
          </cell>
          <cell r="F436" t="str">
            <v>2010</v>
          </cell>
          <cell r="G436" t="str">
            <v>C/U</v>
          </cell>
          <cell r="H436">
            <v>1</v>
          </cell>
          <cell r="I436">
            <v>0</v>
          </cell>
          <cell r="J436" t="str">
            <v>ARS</v>
          </cell>
          <cell r="K436">
            <v>0</v>
          </cell>
          <cell r="L436">
            <v>123967</v>
          </cell>
          <cell r="M436" t="str">
            <v>1600009 BC - DESCARTABLES</v>
          </cell>
        </row>
        <row r="437">
          <cell r="D437" t="str">
            <v>ZDES</v>
          </cell>
          <cell r="E437" t="str">
            <v>1120</v>
          </cell>
          <cell r="F437" t="str">
            <v>2021</v>
          </cell>
          <cell r="G437" t="str">
            <v>C/U</v>
          </cell>
          <cell r="H437">
            <v>1</v>
          </cell>
          <cell r="I437">
            <v>0</v>
          </cell>
          <cell r="J437" t="str">
            <v>ARS</v>
          </cell>
          <cell r="K437">
            <v>0</v>
          </cell>
          <cell r="L437">
            <v>7833.38</v>
          </cell>
          <cell r="M437" t="str">
            <v>1600009 BC - DESCARTABLES</v>
          </cell>
        </row>
        <row r="438">
          <cell r="D438" t="str">
            <v>ZDES</v>
          </cell>
          <cell r="E438" t="str">
            <v>1120</v>
          </cell>
          <cell r="F438" t="str">
            <v>2010</v>
          </cell>
          <cell r="G438" t="str">
            <v>C/U</v>
          </cell>
          <cell r="H438">
            <v>1</v>
          </cell>
          <cell r="I438">
            <v>0</v>
          </cell>
          <cell r="J438" t="str">
            <v>ARS</v>
          </cell>
          <cell r="K438">
            <v>0</v>
          </cell>
          <cell r="L438">
            <v>188700</v>
          </cell>
          <cell r="M438" t="str">
            <v>1600009 BC - DESCARTABLES</v>
          </cell>
        </row>
        <row r="439">
          <cell r="D439" t="str">
            <v>ZDES</v>
          </cell>
          <cell r="E439" t="str">
            <v>1120</v>
          </cell>
          <cell r="F439" t="str">
            <v>2021</v>
          </cell>
          <cell r="G439" t="str">
            <v>C/U</v>
          </cell>
          <cell r="H439">
            <v>1</v>
          </cell>
          <cell r="I439">
            <v>0</v>
          </cell>
          <cell r="J439" t="str">
            <v>ARS</v>
          </cell>
          <cell r="K439">
            <v>0</v>
          </cell>
          <cell r="L439">
            <v>10206</v>
          </cell>
          <cell r="M439" t="str">
            <v>1600009 BC - DESCARTABLES</v>
          </cell>
        </row>
        <row r="440">
          <cell r="D440" t="str">
            <v>ZDES</v>
          </cell>
          <cell r="E440" t="str">
            <v>1120</v>
          </cell>
          <cell r="F440" t="str">
            <v>2021</v>
          </cell>
          <cell r="G440" t="str">
            <v>C/U</v>
          </cell>
          <cell r="H440">
            <v>1</v>
          </cell>
          <cell r="I440">
            <v>0</v>
          </cell>
          <cell r="J440" t="str">
            <v>ARS</v>
          </cell>
          <cell r="K440">
            <v>0</v>
          </cell>
          <cell r="L440">
            <v>8255.7999999999993</v>
          </cell>
          <cell r="M440" t="str">
            <v>1600009 BC - DESCARTABLES</v>
          </cell>
        </row>
        <row r="441">
          <cell r="D441" t="str">
            <v>ZUNI</v>
          </cell>
          <cell r="E441" t="str">
            <v>1120</v>
          </cell>
          <cell r="F441" t="str">
            <v>2040</v>
          </cell>
          <cell r="G441" t="str">
            <v>C/U</v>
          </cell>
          <cell r="H441">
            <v>1</v>
          </cell>
          <cell r="I441">
            <v>0</v>
          </cell>
          <cell r="J441" t="str">
            <v>ARS</v>
          </cell>
          <cell r="K441">
            <v>0</v>
          </cell>
          <cell r="L441">
            <v>26830</v>
          </cell>
          <cell r="M441" t="str">
            <v>1600007 BC - UNIFORMES</v>
          </cell>
        </row>
        <row r="442">
          <cell r="D442" t="str">
            <v>ZUNI</v>
          </cell>
          <cell r="E442" t="str">
            <v>1120</v>
          </cell>
          <cell r="F442" t="str">
            <v>2040</v>
          </cell>
          <cell r="G442" t="str">
            <v>C/U</v>
          </cell>
          <cell r="H442">
            <v>1</v>
          </cell>
          <cell r="I442">
            <v>0</v>
          </cell>
          <cell r="J442" t="str">
            <v>ARS</v>
          </cell>
          <cell r="K442">
            <v>0</v>
          </cell>
          <cell r="L442">
            <v>111615</v>
          </cell>
          <cell r="M442" t="str">
            <v>1600007 BC - UNIFORMES</v>
          </cell>
        </row>
        <row r="443">
          <cell r="D443" t="str">
            <v>ZUNI</v>
          </cell>
          <cell r="E443" t="str">
            <v>1120</v>
          </cell>
          <cell r="F443" t="str">
            <v>2040</v>
          </cell>
          <cell r="G443" t="str">
            <v>C/U</v>
          </cell>
          <cell r="H443">
            <v>1</v>
          </cell>
          <cell r="I443">
            <v>0</v>
          </cell>
          <cell r="J443" t="str">
            <v>ARS</v>
          </cell>
          <cell r="K443">
            <v>0</v>
          </cell>
          <cell r="L443">
            <v>35710.730000000003</v>
          </cell>
          <cell r="M443" t="str">
            <v>1600007 BC - UNIFORMES</v>
          </cell>
        </row>
        <row r="444">
          <cell r="D444" t="str">
            <v>ZUNI</v>
          </cell>
          <cell r="E444" t="str">
            <v>1120</v>
          </cell>
          <cell r="F444" t="str">
            <v>2040</v>
          </cell>
          <cell r="G444" t="str">
            <v>C/U</v>
          </cell>
          <cell r="H444">
            <v>1</v>
          </cell>
          <cell r="I444">
            <v>0</v>
          </cell>
          <cell r="J444" t="str">
            <v>ARS</v>
          </cell>
          <cell r="K444">
            <v>0</v>
          </cell>
          <cell r="L444">
            <v>67825</v>
          </cell>
          <cell r="M444" t="str">
            <v>1600007 BC - UNIFORMES</v>
          </cell>
        </row>
        <row r="445">
          <cell r="D445" t="str">
            <v>ZERS</v>
          </cell>
          <cell r="E445" t="str">
            <v>1120</v>
          </cell>
          <cell r="F445" t="str">
            <v>2010</v>
          </cell>
          <cell r="G445" t="str">
            <v>C/U</v>
          </cell>
          <cell r="H445">
            <v>1</v>
          </cell>
          <cell r="I445">
            <v>0</v>
          </cell>
          <cell r="J445" t="str">
            <v>ARS</v>
          </cell>
          <cell r="K445">
            <v>0</v>
          </cell>
          <cell r="L445">
            <v>57276</v>
          </cell>
          <cell r="M445" t="str">
            <v>1600005 BC - REPUESTOS</v>
          </cell>
        </row>
        <row r="446">
          <cell r="D446" t="str"/>
          <cell r="E446" t="str"/>
          <cell r="F446" t="str"/>
          <cell r="G446" t="str">
            <v>D</v>
          </cell>
          <cell r="H446">
            <v>2</v>
          </cell>
          <cell r="I446">
            <v>0</v>
          </cell>
          <cell r="J446" t="str">
            <v>ARS</v>
          </cell>
          <cell r="K446">
            <v>0</v>
          </cell>
          <cell r="L446">
            <v>78176159.349999994</v>
          </cell>
        </row>
      </sheetData>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2:M24"/>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8" customWidth="1" style="13" min="11" max="11"/>
    <col width="18" customWidth="1" style="13" min="12" max="12"/>
    <col width="18" customWidth="1" style="13" min="13" max="13"/>
  </cols>
  <sheetData>
    <row r="2">
      <c r="A2" s="14" t="inlineStr">
        <is>
          <t>Stock SAP vs inventario físico Avain · indicadores</t>
        </is>
      </c>
    </row>
    <row r="3">
      <c r="A3" s="15" t="inlineStr">
        <is>
          <t>La base es el stock de SAP. El inventario físico se cruzó sobre esa base. Todos los valores son fórmulas sobre la hoja Conciliación, de modo que respetan cualquier corrección que se haga allí.</t>
        </is>
      </c>
    </row>
    <row r="5" ht="46" customHeight="1" s="13">
      <c r="A5" s="16" t="inlineStr">
        <is>
          <t>Base / Centro</t>
        </is>
      </c>
      <c r="B5" s="16" t="inlineStr">
        <is>
          <t>Stock SAP (Libre utilización)</t>
        </is>
      </c>
      <c r="C5" s="16" t="inlineStr">
        <is>
          <t>Inventario físico Avain (todo el inventario)</t>
        </is>
      </c>
      <c r="D5" s="16" t="inlineStr">
        <is>
          <t>Diferencia (SAP − físico)</t>
        </is>
      </c>
      <c r="E5" s="16" t="inlineStr">
        <is>
          <t>Stock SAP de materiales contados</t>
        </is>
      </c>
      <c r="F5" s="16" t="inlineStr">
        <is>
          <t>Diferencia sobre lo contado</t>
        </is>
      </c>
      <c r="G5" s="16" t="inlineStr">
        <is>
          <t>Cantidad a dar de baja en SAP</t>
        </is>
      </c>
      <c r="H5" s="16" t="inlineStr">
        <is>
          <t>Cantidad a dar de alta en SAP</t>
        </is>
      </c>
      <c r="I5" s="16" t="inlineStr">
        <is>
          <t>Ítems sin correspondencia en SAP</t>
        </is>
      </c>
      <c r="J5" s="16" t="inlineStr">
        <is>
          <t>Cantidad sin correspondencia en SAP</t>
        </is>
      </c>
      <c r="K5" s="16" t="inlineStr">
        <is>
          <t>Diferencia económica</t>
        </is>
      </c>
      <c r="L5" s="16" t="inlineStr">
        <is>
          <t>De la cual con alerta de valorización</t>
        </is>
      </c>
      <c r="M5" s="16" t="inlineStr">
        <is>
          <t>Diferencia económica sin filas con alerta</t>
        </is>
      </c>
    </row>
    <row r="6">
      <c r="A6" s="17" t="inlineStr">
        <is>
          <t>San Juan</t>
        </is>
      </c>
      <c r="B6" s="18">
        <f>SUMIFS('Conciliación'!$K$6:$K$1683,'Conciliación'!$A$6:$A$1683,"San Juan",'Conciliación'!$C$6:$C$1683,"Stock SAP")</f>
        <v/>
      </c>
      <c r="C6" s="18">
        <f>SUMIFS('Conciliación'!$L$6:$L$1683,'Conciliación'!$A$6:$A$1683,"San Juan")</f>
        <v/>
      </c>
      <c r="D6" s="18">
        <f>$B6-$C6</f>
        <v/>
      </c>
      <c r="E6" s="18">
        <f>SUMIFS('Conciliación'!$K$6:$K$1683,'Conciliación'!$A$6:$A$1683,"San Juan",'Conciliación'!$U$6:$U$1683,"Dar de baja en SAP")+SUMIFS('Conciliación'!$K$6:$K$1683,'Conciliación'!$A$6:$A$1683,"San Juan",'Conciliación'!$U$6:$U$1683,"Dar de alta en SAP")+SUMIFS('Conciliación'!$K$6:$K$1683,'Conciliación'!$A$6:$A$1683,"San Juan",'Conciliación'!$U$6:$U$1683,"Sin diferencia")</f>
        <v/>
      </c>
      <c r="F6" s="18">
        <f>SUMIFS('Conciliación'!$M$6:$M$1683,'Conciliación'!$A$6:$A$1683,"San Juan",'Conciliación'!$U$6:$U$1683,"Dar de baja en SAP")+SUMIFS('Conciliación'!$M$6:$M$1683,'Conciliación'!$A$6:$A$1683,"San Juan",'Conciliación'!$U$6:$U$1683,"Dar de alta en SAP")+SUMIFS('Conciliación'!$M$6:$M$1683,'Conciliación'!$A$6:$A$1683,"San Juan",'Conciliación'!$U$6:$U$1683,"Sin diferencia")</f>
        <v/>
      </c>
      <c r="G6" s="18">
        <f>SUMIFS('Conciliación'!$M$6:$M$1683,'Conciliación'!$A$6:$A$1683,"San Juan",'Conciliación'!$U$6:$U$1683,"Dar de baja en SAP")</f>
        <v/>
      </c>
      <c r="H6" s="18">
        <f>-SUMIFS('Conciliación'!$M$6:$M$1683,'Conciliación'!$A$6:$A$1683,"San Juan",'Conciliación'!$U$6:$U$1683,"Dar de alta en SAP")</f>
        <v/>
      </c>
      <c r="I6" s="18">
        <f>COUNTIFS('Conciliación'!$A$6:$A$1683,"San Juan",'Conciliación'!$C$6:$C$1683,"Inventario físico sin código SAP")</f>
        <v/>
      </c>
      <c r="J6" s="18">
        <f>SUMIFS('Conciliación'!$L$6:$L$1683,'Conciliación'!$A$6:$A$1683,"San Juan",'Conciliación'!$C$6:$C$1683,"Inventario físico sin código SAP")</f>
        <v/>
      </c>
      <c r="K6" s="19">
        <f>SUMIFS('Conciliación'!$Q$6:$Q$1683,'Conciliación'!$A$6:$A$1683,"San Juan")</f>
        <v/>
      </c>
      <c r="L6" s="19">
        <f>SUMIFS('Conciliación'!$Q$6:$Q$1683,'Conciliación'!$A$6:$A$1683,"San Juan",'Conciliación'!$R$6:$R$1683,"?*")</f>
        <v/>
      </c>
      <c r="M6" s="19">
        <f>$K6-$L6</f>
        <v/>
      </c>
    </row>
    <row r="7">
      <c r="A7" s="17" t="inlineStr">
        <is>
          <t>Neuquén</t>
        </is>
      </c>
      <c r="B7" s="18">
        <f>SUMIFS('Conciliación'!$K$6:$K$1683,'Conciliación'!$A$6:$A$1683,"Neuquén",'Conciliación'!$C$6:$C$1683,"Stock SAP")</f>
        <v/>
      </c>
      <c r="C7" s="18">
        <f>SUMIFS('Conciliación'!$L$6:$L$1683,'Conciliación'!$A$6:$A$1683,"Neuquén")</f>
        <v/>
      </c>
      <c r="D7" s="18">
        <f>$B7-$C7</f>
        <v/>
      </c>
      <c r="E7" s="18">
        <f>SUMIFS('Conciliación'!$K$6:$K$1683,'Conciliación'!$A$6:$A$1683,"Neuquén",'Conciliación'!$U$6:$U$1683,"Dar de baja en SAP")+SUMIFS('Conciliación'!$K$6:$K$1683,'Conciliación'!$A$6:$A$1683,"Neuquén",'Conciliación'!$U$6:$U$1683,"Dar de alta en SAP")+SUMIFS('Conciliación'!$K$6:$K$1683,'Conciliación'!$A$6:$A$1683,"Neuquén",'Conciliación'!$U$6:$U$1683,"Sin diferencia")</f>
        <v/>
      </c>
      <c r="F7" s="18">
        <f>SUMIFS('Conciliación'!$M$6:$M$1683,'Conciliación'!$A$6:$A$1683,"Neuquén",'Conciliación'!$U$6:$U$1683,"Dar de baja en SAP")+SUMIFS('Conciliación'!$M$6:$M$1683,'Conciliación'!$A$6:$A$1683,"Neuquén",'Conciliación'!$U$6:$U$1683,"Dar de alta en SAP")+SUMIFS('Conciliación'!$M$6:$M$1683,'Conciliación'!$A$6:$A$1683,"Neuquén",'Conciliación'!$U$6:$U$1683,"Sin diferencia")</f>
        <v/>
      </c>
      <c r="G7" s="18">
        <f>SUMIFS('Conciliación'!$M$6:$M$1683,'Conciliación'!$A$6:$A$1683,"Neuquén",'Conciliación'!$U$6:$U$1683,"Dar de baja en SAP")</f>
        <v/>
      </c>
      <c r="H7" s="18">
        <f>-SUMIFS('Conciliación'!$M$6:$M$1683,'Conciliación'!$A$6:$A$1683,"Neuquén",'Conciliación'!$U$6:$U$1683,"Dar de alta en SAP")</f>
        <v/>
      </c>
      <c r="I7" s="18">
        <f>COUNTIFS('Conciliación'!$A$6:$A$1683,"Neuquén",'Conciliación'!$C$6:$C$1683,"Inventario físico sin código SAP")</f>
        <v/>
      </c>
      <c r="J7" s="18">
        <f>SUMIFS('Conciliación'!$L$6:$L$1683,'Conciliación'!$A$6:$A$1683,"Neuquén",'Conciliación'!$C$6:$C$1683,"Inventario físico sin código SAP")</f>
        <v/>
      </c>
      <c r="K7" s="19">
        <f>SUMIFS('Conciliación'!$Q$6:$Q$1683,'Conciliación'!$A$6:$A$1683,"Neuquén")</f>
        <v/>
      </c>
      <c r="L7" s="19">
        <f>SUMIFS('Conciliación'!$Q$6:$Q$1683,'Conciliación'!$A$6:$A$1683,"Neuquén",'Conciliación'!$R$6:$R$1683,"?*")</f>
        <v/>
      </c>
      <c r="M7" s="19">
        <f>$K7-$L7</f>
        <v/>
      </c>
    </row>
    <row r="8">
      <c r="A8" s="17" t="inlineStr">
        <is>
          <t>Salta</t>
        </is>
      </c>
      <c r="B8" s="18">
        <f>SUMIFS('Conciliación'!$K$6:$K$1683,'Conciliación'!$A$6:$A$1683,"Salta",'Conciliación'!$C$6:$C$1683,"Stock SAP")</f>
        <v/>
      </c>
      <c r="C8" s="18">
        <f>SUMIFS('Conciliación'!$L$6:$L$1683,'Conciliación'!$A$6:$A$1683,"Salta")</f>
        <v/>
      </c>
      <c r="D8" s="18">
        <f>$B8-$C8</f>
        <v/>
      </c>
      <c r="E8" s="18">
        <f>SUMIFS('Conciliación'!$K$6:$K$1683,'Conciliación'!$A$6:$A$1683,"Salta",'Conciliación'!$U$6:$U$1683,"Dar de baja en SAP")+SUMIFS('Conciliación'!$K$6:$K$1683,'Conciliación'!$A$6:$A$1683,"Salta",'Conciliación'!$U$6:$U$1683,"Dar de alta en SAP")+SUMIFS('Conciliación'!$K$6:$K$1683,'Conciliación'!$A$6:$A$1683,"Salta",'Conciliación'!$U$6:$U$1683,"Sin diferencia")</f>
        <v/>
      </c>
      <c r="F8" s="18">
        <f>SUMIFS('Conciliación'!$M$6:$M$1683,'Conciliación'!$A$6:$A$1683,"Salta",'Conciliación'!$U$6:$U$1683,"Dar de baja en SAP")+SUMIFS('Conciliación'!$M$6:$M$1683,'Conciliación'!$A$6:$A$1683,"Salta",'Conciliación'!$U$6:$U$1683,"Dar de alta en SAP")+SUMIFS('Conciliación'!$M$6:$M$1683,'Conciliación'!$A$6:$A$1683,"Salta",'Conciliación'!$U$6:$U$1683,"Sin diferencia")</f>
        <v/>
      </c>
      <c r="G8" s="18">
        <f>SUMIFS('Conciliación'!$M$6:$M$1683,'Conciliación'!$A$6:$A$1683,"Salta",'Conciliación'!$U$6:$U$1683,"Dar de baja en SAP")</f>
        <v/>
      </c>
      <c r="H8" s="18">
        <f>-SUMIFS('Conciliación'!$M$6:$M$1683,'Conciliación'!$A$6:$A$1683,"Salta",'Conciliación'!$U$6:$U$1683,"Dar de alta en SAP")</f>
        <v/>
      </c>
      <c r="I8" s="18">
        <f>COUNTIFS('Conciliación'!$A$6:$A$1683,"Salta",'Conciliación'!$C$6:$C$1683,"Inventario físico sin código SAP")</f>
        <v/>
      </c>
      <c r="J8" s="18">
        <f>SUMIFS('Conciliación'!$L$6:$L$1683,'Conciliación'!$A$6:$A$1683,"Salta",'Conciliación'!$C$6:$C$1683,"Inventario físico sin código SAP")</f>
        <v/>
      </c>
      <c r="K8" s="19">
        <f>SUMIFS('Conciliación'!$Q$6:$Q$1683,'Conciliación'!$A$6:$A$1683,"Salta")</f>
        <v/>
      </c>
      <c r="L8" s="19">
        <f>SUMIFS('Conciliación'!$Q$6:$Q$1683,'Conciliación'!$A$6:$A$1683,"Salta",'Conciliación'!$R$6:$R$1683,"?*")</f>
        <v/>
      </c>
      <c r="M8" s="19">
        <f>$K8-$L8</f>
        <v/>
      </c>
    </row>
    <row r="9">
      <c r="A9" s="20" t="inlineStr">
        <is>
          <t>TOTAL</t>
        </is>
      </c>
      <c r="B9" s="21">
        <f>SUM(B6:B8)</f>
        <v/>
      </c>
      <c r="C9" s="21">
        <f>SUM(C6:C8)</f>
        <v/>
      </c>
      <c r="D9" s="21">
        <f>SUM(D6:D8)</f>
        <v/>
      </c>
      <c r="E9" s="21">
        <f>SUM(E6:E8)</f>
        <v/>
      </c>
      <c r="F9" s="21">
        <f>SUM(F6:F8)</f>
        <v/>
      </c>
      <c r="G9" s="21">
        <f>SUM(G6:G8)</f>
        <v/>
      </c>
      <c r="H9" s="21">
        <f>SUM(H6:H8)</f>
        <v/>
      </c>
      <c r="I9" s="21">
        <f>SUM(I6:I8)</f>
        <v/>
      </c>
      <c r="J9" s="21">
        <f>SUM(J6:J8)</f>
        <v/>
      </c>
      <c r="K9" s="22">
        <f>SUM(K6:K8)</f>
        <v/>
      </c>
      <c r="L9" s="22">
        <f>SUM(L6:L8)</f>
        <v/>
      </c>
      <c r="M9" s="22">
        <f>SUM(M6:M8)</f>
        <v/>
      </c>
    </row>
    <row r="11">
      <c r="A11" s="23" t="inlineStr">
        <is>
          <t>Cómo leer estos indicadores</t>
        </is>
      </c>
    </row>
    <row r="12">
      <c r="A12" s="15" t="inlineStr">
        <is>
          <t>• Diferencia = Stock SAP (Libre utilización) − Inventario físico Avain, con el inventario físico completo: los ítems con código SAP y los que todavía no lo tienen.</t>
        </is>
      </c>
    </row>
    <row r="13">
      <c r="A13" s="15" t="inlineStr">
        <is>
          <t>• Diferencia POSITIVA: SAP informa más unidades que el recuento → cantidad a DAR DE BAJA en SAP.</t>
        </is>
      </c>
    </row>
    <row r="14">
      <c r="A14" s="15" t="inlineStr">
        <is>
          <t>• Diferencia NEGATIVA: el recuento supera lo informado en SAP → cantidad a DAR DE ALTA en SAP.</t>
        </is>
      </c>
    </row>
    <row r="15">
      <c r="A15" s="15" t="inlineStr">
        <is>
          <t>• La diferencia global incluye materiales que el inventario físico no contó; ésos no son faltantes. El ajuste operativo son las columnas «a dar de baja» y «a dar de alta», que sólo consideran materiales con recuento.</t>
        </is>
      </c>
    </row>
    <row r="16">
      <c r="A16" s="15" t="inlineStr">
        <is>
          <t>• Los ítems sin correspondencia en SAP no tienen valor unitario, así que su diferencia económica no puede calcularse: figuran como dato faltante.</t>
        </is>
      </c>
    </row>
    <row r="17">
      <c r="A17" s="15" t="inlineStr">
        <is>
          <t>• La diferencia económica usa el valor promedio ponderado. Las filas con alerta de valorización se muestran por separado porque su valor unitario o la relación de cantidades sugiere distinta unidad de medida entre SAP y el recuento.</t>
        </is>
      </c>
    </row>
    <row r="19">
      <c r="A19" s="23" t="inlineStr">
        <is>
          <t>Desglose por nivel de certeza del cruce (ítems del inventario físico)</t>
        </is>
      </c>
    </row>
    <row r="20">
      <c r="A20" s="15" t="inlineStr">
        <is>
          <t>Se mantiene como información de respaldo del estado de la homologación. No forma parte del tablero principal.</t>
        </is>
      </c>
    </row>
    <row r="21" ht="46" customHeight="1" s="13">
      <c r="A21" s="24" t="inlineStr">
        <is>
          <t>Base</t>
        </is>
      </c>
      <c r="B21" s="24" t="inlineStr">
        <is>
          <t>Ítems del inventario físico</t>
        </is>
      </c>
      <c r="C21" s="24" t="inlineStr">
        <is>
          <t>Alta</t>
        </is>
      </c>
      <c r="D21" s="24" t="inlineStr">
        <is>
          <t>Media</t>
        </is>
      </c>
      <c r="E21" s="24" t="inlineStr">
        <is>
          <t>Baja</t>
        </is>
      </c>
      <c r="F21" s="24" t="inlineStr">
        <is>
          <t>Sin correspondencia en SAP</t>
        </is>
      </c>
      <c r="G21" s="24" t="inlineStr">
        <is>
          <t>Materiales SAP</t>
        </is>
      </c>
      <c r="H21" s="24" t="inlineStr">
        <is>
          <t>Materiales con recuento</t>
        </is>
      </c>
      <c r="I21" s="24" t="inlineStr">
        <is>
          <t>Materiales fuera del alcance</t>
        </is>
      </c>
      <c r="J21" s="24" t="inlineStr">
        <is>
          <t>Materiales sin recuento (dentro del alcance)</t>
        </is>
      </c>
    </row>
    <row r="22">
      <c r="A22" s="17" t="inlineStr">
        <is>
          <t>San Juan</t>
        </is>
      </c>
      <c r="B22" s="18" t="n">
        <v>156</v>
      </c>
      <c r="C22" s="18" t="n">
        <v>55</v>
      </c>
      <c r="D22" s="18" t="n">
        <v>21</v>
      </c>
      <c r="E22" s="18" t="n">
        <v>28</v>
      </c>
      <c r="F22" s="18" t="n">
        <v>52</v>
      </c>
      <c r="G22" s="18" t="n">
        <v>424</v>
      </c>
      <c r="H22" s="18" t="n">
        <v>104</v>
      </c>
      <c r="I22" s="18" t="n">
        <v>87</v>
      </c>
      <c r="J22" s="18" t="n">
        <v>233</v>
      </c>
    </row>
    <row r="23">
      <c r="A23" s="17" t="inlineStr">
        <is>
          <t>Neuquén</t>
        </is>
      </c>
      <c r="B23" s="18" t="n">
        <v>218</v>
      </c>
      <c r="C23" s="18" t="n">
        <v>56</v>
      </c>
      <c r="D23" s="18" t="n">
        <v>64</v>
      </c>
      <c r="E23" s="18" t="n">
        <v>47</v>
      </c>
      <c r="F23" s="18" t="n">
        <v>51</v>
      </c>
      <c r="G23" s="18" t="n">
        <v>655</v>
      </c>
      <c r="H23" s="18" t="n">
        <v>167</v>
      </c>
      <c r="I23" s="18" t="n">
        <v>202</v>
      </c>
      <c r="J23" s="18" t="n">
        <v>286</v>
      </c>
    </row>
    <row r="24">
      <c r="A24" s="17" t="inlineStr">
        <is>
          <t>Salta</t>
        </is>
      </c>
      <c r="B24" s="18" t="n">
        <v>255</v>
      </c>
      <c r="C24" s="18" t="n">
        <v>72</v>
      </c>
      <c r="D24" s="18" t="n">
        <v>40</v>
      </c>
      <c r="E24" s="18" t="n">
        <v>50</v>
      </c>
      <c r="F24" s="18" t="n">
        <v>93</v>
      </c>
      <c r="G24" s="18" t="n">
        <v>403</v>
      </c>
      <c r="H24" s="18" t="n">
        <v>162</v>
      </c>
      <c r="I24" s="18" t="n">
        <v>121</v>
      </c>
      <c r="J24" s="18" t="n">
        <v>120</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4" customWidth="1" style="13" min="14" max="14"/>
    <col width="15" customWidth="1" style="13" min="15" max="15"/>
    <col width="15" customWidth="1" style="13" min="16" max="16"/>
    <col width="16"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2">
      <c r="A2" s="14" t="inlineStr">
        <is>
          <t>Conciliación unificada · una fila por material</t>
        </is>
      </c>
    </row>
    <row r="3">
      <c r="A3" s="15"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5" ht="46" customHeight="1" s="13">
      <c r="A5" s="16" t="inlineStr">
        <is>
          <t>Base</t>
        </is>
      </c>
      <c r="B5" s="16" t="inlineStr">
        <is>
          <t>Centro</t>
        </is>
      </c>
      <c r="C5" s="16" t="inlineStr">
        <is>
          <t>Origen del registro</t>
        </is>
      </c>
      <c r="D5" s="16" t="inlineStr">
        <is>
          <t>Clasificación SAP</t>
        </is>
      </c>
      <c r="E5" s="16" t="inlineStr">
        <is>
          <t>Tipo material SAP</t>
        </is>
      </c>
      <c r="F5" s="16" t="inlineStr">
        <is>
          <t>Alcance del inventario físico</t>
        </is>
      </c>
      <c r="G5" s="16" t="inlineStr">
        <is>
          <t>Código SAP (Material)</t>
        </is>
      </c>
      <c r="H5" s="16" t="inlineStr">
        <is>
          <t>Nomenclatura SAP</t>
        </is>
      </c>
      <c r="I5" s="16" t="inlineStr">
        <is>
          <t>Código Avain</t>
        </is>
      </c>
      <c r="J5" s="16" t="inlineStr">
        <is>
          <t>Nombre en inventario físico Avain</t>
        </is>
      </c>
      <c r="K5" s="16" t="inlineStr">
        <is>
          <t>Cantidad SAP (Libre utilización)</t>
        </is>
      </c>
      <c r="L5" s="16" t="inlineStr">
        <is>
          <t>Cantidad física Avain</t>
        </is>
      </c>
      <c r="M5" s="16" t="inlineStr">
        <is>
          <t>Diferencia (SAP − físico)</t>
        </is>
      </c>
      <c r="N5" s="16" t="inlineStr">
        <is>
          <t>VU promedio ponderado</t>
        </is>
      </c>
      <c r="O5" s="16" t="inlineStr">
        <is>
          <t>Valor SAP</t>
        </is>
      </c>
      <c r="P5" s="16" t="inlineStr">
        <is>
          <t>Valor recuento físico</t>
        </is>
      </c>
      <c r="Q5" s="16" t="inlineStr">
        <is>
          <t>Diferencia económica</t>
        </is>
      </c>
      <c r="R5" s="16" t="inlineStr">
        <is>
          <t>Alerta de valorización</t>
        </is>
      </c>
      <c r="S5" s="16" t="inlineStr">
        <is>
          <t>Nivel de coincidencia</t>
        </is>
      </c>
      <c r="T5" s="16" t="inlineStr">
        <is>
          <t>Estado de homologación / validación</t>
        </is>
      </c>
      <c r="U5" s="16" t="inlineStr">
        <is>
          <t>Acción en SAP</t>
        </is>
      </c>
      <c r="V5" s="16" t="inlineStr">
        <is>
          <t>Método de cruce</t>
        </is>
      </c>
      <c r="W5" s="16" t="inlineStr">
        <is>
          <t>¿Posible duplicidad SAP?</t>
        </is>
      </c>
      <c r="X5" s="16" t="inlineStr">
        <is>
          <t>Códigos SAP posibles equivalentes</t>
        </is>
      </c>
      <c r="Y5" s="16" t="inlineStr">
        <is>
          <t>¿Informado en Master de Seba?</t>
        </is>
      </c>
      <c r="Z5" s="16" t="inlineStr">
        <is>
          <t>ID común (Master)</t>
        </is>
      </c>
      <c r="AA5" s="16" t="inlineStr">
        <is>
          <t>Observaciones</t>
        </is>
      </c>
    </row>
    <row r="6">
      <c r="A6" s="17" t="inlineStr">
        <is>
          <t>San Juan</t>
        </is>
      </c>
      <c r="B6" s="17" t="inlineStr">
        <is>
          <t>1120</t>
        </is>
      </c>
      <c r="C6" s="17" t="inlineStr">
        <is>
          <t>Stock SAP</t>
        </is>
      </c>
      <c r="D6" s="17" t="inlineStr">
        <is>
          <t>Medicamentos</t>
        </is>
      </c>
      <c r="E6" s="17" t="inlineStr">
        <is>
          <t>ZMED</t>
        </is>
      </c>
      <c r="F6" s="17" t="inlineStr">
        <is>
          <t>Dentro del alcance</t>
        </is>
      </c>
      <c r="G6" s="17" t="inlineStr">
        <is>
          <t>1000124</t>
        </is>
      </c>
      <c r="H6" s="17" t="inlineStr">
        <is>
          <t>IBUPROFENO COMP 600MG</t>
        </is>
      </c>
      <c r="I6" s="17" t="inlineStr">
        <is>
          <t>MED102</t>
        </is>
      </c>
      <c r="J6" s="17" t="inlineStr">
        <is>
          <t>Ibuprofeno Comp x 600 mg</t>
        </is>
      </c>
      <c r="K6" s="18">
        <f>SUMIF('1120 SJ'!$A$2:$A$679,$G6,'1120 SJ'!$I$2:$I$679)</f>
        <v/>
      </c>
      <c r="L6" s="18">
        <f>SUMIF('1120 SJ'!$A$2:$A$679,$G6,'1120 SJ'!$Q$2:$Q$679)</f>
        <v/>
      </c>
      <c r="M6" s="18">
        <f>$K6-$L6</f>
        <v/>
      </c>
      <c r="N6" s="19">
        <f>IFERROR(SUMIF('1120 SJ'!$A$2:$A$679,$G6,'1120 SJ'!$M$2:$M$679)/$K6,0)</f>
        <v/>
      </c>
      <c r="O6" s="19">
        <f>IFERROR($K6*$N6,"")</f>
        <v/>
      </c>
      <c r="P6" s="19">
        <f>IFERROR($L6*$N6,"")</f>
        <v/>
      </c>
      <c r="Q6" s="19">
        <f>IF(OR($U6="Dar de baja en SAP",$U6="Dar de alta en SAP"),$M6*$N6,"")</f>
        <v/>
      </c>
      <c r="R6" s="17" t="inlineStr"/>
      <c r="S6" s="25" t="inlineStr">
        <is>
          <t>Alta</t>
        </is>
      </c>
      <c r="T6" s="17" t="inlineStr">
        <is>
          <t>Homologado – confianza Alta</t>
        </is>
      </c>
      <c r="U6" s="26" t="inlineStr">
        <is>
          <t>Dar de baja en SAP</t>
        </is>
      </c>
      <c r="V6" s="17" t="inlineStr">
        <is>
          <t>Homologación por código Avain (master M01-005)</t>
        </is>
      </c>
      <c r="W6" s="17" t="inlineStr">
        <is>
          <t>No</t>
        </is>
      </c>
      <c r="X6" s="17" t="inlineStr"/>
      <c r="Y6" s="17" t="inlineStr">
        <is>
          <t>Sí</t>
        </is>
      </c>
      <c r="Z6" s="17" t="inlineStr">
        <is>
          <t>M01-005</t>
        </is>
      </c>
      <c r="AA6" s="17" t="inlineStr">
        <is>
          <t>Homologación: confianza base Alta + confianza SAP Alta → Alta. El material ocupa 16 filas en la hoja 1120 SJ (lote/almacén). La cantidad SAP y la física de esta vista son el total del material.</t>
        </is>
      </c>
    </row>
    <row r="7">
      <c r="A7" s="17" t="inlineStr">
        <is>
          <t>San Juan</t>
        </is>
      </c>
      <c r="B7" s="17" t="inlineStr">
        <is>
          <t>1120</t>
        </is>
      </c>
      <c r="C7" s="17" t="inlineStr">
        <is>
          <t>Stock SAP</t>
        </is>
      </c>
      <c r="D7" s="17" t="inlineStr">
        <is>
          <t>Descartables</t>
        </is>
      </c>
      <c r="E7" s="17" t="inlineStr">
        <is>
          <t>ZDES</t>
        </is>
      </c>
      <c r="F7" s="17" t="inlineStr">
        <is>
          <t>Dentro del alcance</t>
        </is>
      </c>
      <c r="G7" s="17" t="inlineStr">
        <is>
          <t>2001555</t>
        </is>
      </c>
      <c r="H7" s="17" t="inlineStr">
        <is>
          <t>SONDA T/K-27</t>
        </is>
      </c>
      <c r="I7" s="17" t="inlineStr"/>
      <c r="J7" s="17" t="inlineStr"/>
      <c r="K7" s="18">
        <f>SUMIF('1120 SJ'!$A$2:$A$679,$G7,'1120 SJ'!$I$2:$I$679)</f>
        <v/>
      </c>
      <c r="L7" s="18">
        <f>SUMIF('1120 SJ'!$A$2:$A$679,$G7,'1120 SJ'!$Q$2:$Q$679)</f>
        <v/>
      </c>
      <c r="M7" s="18">
        <f>$K7-$L7</f>
        <v/>
      </c>
      <c r="N7" s="19">
        <f>IFERROR(SUMIF('1120 SJ'!$A$2:$A$679,$G7,'1120 SJ'!$M$2:$M$679)/$K7,0)</f>
        <v/>
      </c>
      <c r="O7" s="19">
        <f>IFERROR($K7*$N7,"")</f>
        <v/>
      </c>
      <c r="P7" s="19">
        <f>IFERROR($L7*$N7,"")</f>
        <v/>
      </c>
      <c r="Q7" s="19">
        <f>IF(OR($U7="Dar de baja en SAP",$U7="Dar de alta en SAP"),$M7*$N7,"")</f>
        <v/>
      </c>
      <c r="R7" s="17" t="inlineStr"/>
      <c r="S7" s="27" t="inlineStr"/>
      <c r="T7" s="17" t="inlineStr">
        <is>
          <t>Sin recuento físico en el inventario de Avain</t>
        </is>
      </c>
      <c r="U7" s="28" t="inlineStr">
        <is>
          <t>Sin recuento físico</t>
        </is>
      </c>
      <c r="V7" s="17" t="inlineStr"/>
      <c r="W7" s="17" t="inlineStr"/>
      <c r="X7" s="17" t="inlineStr"/>
      <c r="Y7" s="17" t="inlineStr"/>
      <c r="Z7" s="17" t="inlineStr"/>
      <c r="AA7" s="17" t="inlineStr"/>
    </row>
    <row r="8">
      <c r="A8" s="17" t="inlineStr">
        <is>
          <t>San Juan</t>
        </is>
      </c>
      <c r="B8" s="17" t="inlineStr">
        <is>
          <t>1120</t>
        </is>
      </c>
      <c r="C8" s="17" t="inlineStr">
        <is>
          <t>Stock SAP</t>
        </is>
      </c>
      <c r="D8" s="17" t="inlineStr">
        <is>
          <t>Medicamentos</t>
        </is>
      </c>
      <c r="E8" s="17" t="inlineStr">
        <is>
          <t>ZMED</t>
        </is>
      </c>
      <c r="F8" s="17" t="inlineStr">
        <is>
          <t>Dentro del alcance</t>
        </is>
      </c>
      <c r="G8" s="17" t="inlineStr">
        <is>
          <t>1000470</t>
        </is>
      </c>
      <c r="H8" s="17" t="inlineStr">
        <is>
          <t>PARACETAMOL COMP 1 GRAMO</t>
        </is>
      </c>
      <c r="I8" s="17" t="inlineStr">
        <is>
          <t>MED150</t>
        </is>
      </c>
      <c r="J8" s="17" t="inlineStr">
        <is>
          <t>Paracetamol Comp x 1 gr</t>
        </is>
      </c>
      <c r="K8" s="18">
        <f>SUMIF('1120 SJ'!$A$2:$A$679,$G8,'1120 SJ'!$I$2:$I$679)</f>
        <v/>
      </c>
      <c r="L8" s="18">
        <f>SUMIF('1120 SJ'!$A$2:$A$679,$G8,'1120 SJ'!$Q$2:$Q$679)</f>
        <v/>
      </c>
      <c r="M8" s="18">
        <f>$K8-$L8</f>
        <v/>
      </c>
      <c r="N8" s="19">
        <f>IFERROR(SUMIF('1120 SJ'!$A$2:$A$679,$G8,'1120 SJ'!$M$2:$M$679)/$K8,0)</f>
        <v/>
      </c>
      <c r="O8" s="19">
        <f>IFERROR($K8*$N8,"")</f>
        <v/>
      </c>
      <c r="P8" s="19">
        <f>IFERROR($L8*$N8,"")</f>
        <v/>
      </c>
      <c r="Q8" s="19">
        <f>IF(OR($U8="Dar de baja en SAP",$U8="Dar de alta en SAP"),$M8*$N8,"")</f>
        <v/>
      </c>
      <c r="R8" s="17" t="inlineStr"/>
      <c r="S8" s="26" t="inlineStr">
        <is>
          <t>Baja</t>
        </is>
      </c>
      <c r="T8" s="17" t="inlineStr">
        <is>
          <t>Homologado – confianza Baja – pendiente de validación</t>
        </is>
      </c>
      <c r="U8" s="26" t="inlineStr">
        <is>
          <t>Dar de baja en SAP</t>
        </is>
      </c>
      <c r="V8" s="17" t="inlineStr">
        <is>
          <t>Homologación por código Avain (master M01-008)</t>
        </is>
      </c>
      <c r="W8" s="17" t="inlineStr">
        <is>
          <t>No</t>
        </is>
      </c>
      <c r="X8" s="17" t="inlineStr"/>
      <c r="Y8" s="17" t="inlineStr">
        <is>
          <t>Sí</t>
        </is>
      </c>
      <c r="Z8" s="17" t="inlineStr">
        <is>
          <t>M01-008</t>
        </is>
      </c>
      <c r="AA8" s="17" t="inlineStr">
        <is>
          <t>Homologación: confianza base Baja + confianza SAP Baja → Baja. El material ocupa 6 filas en la hoja 1120 SJ (lote/almacén). La cantidad SAP y la física de esta vista son el total del material.</t>
        </is>
      </c>
    </row>
    <row r="9">
      <c r="A9" s="17" t="inlineStr">
        <is>
          <t>San Juan</t>
        </is>
      </c>
      <c r="B9" s="17" t="inlineStr">
        <is>
          <t>1120</t>
        </is>
      </c>
      <c r="C9" s="17" t="inlineStr">
        <is>
          <t>Stock SAP</t>
        </is>
      </c>
      <c r="D9" s="17" t="inlineStr">
        <is>
          <t>Descartables</t>
        </is>
      </c>
      <c r="E9" s="17" t="inlineStr">
        <is>
          <t>ZDES</t>
        </is>
      </c>
      <c r="F9" s="17" t="inlineStr">
        <is>
          <t>Dentro del alcance</t>
        </is>
      </c>
      <c r="G9" s="17" t="inlineStr">
        <is>
          <t>2000158</t>
        </is>
      </c>
      <c r="H9" s="17" t="inlineStr">
        <is>
          <t>GUANTES DE EXAMINACIÓN TALLE M</t>
        </is>
      </c>
      <c r="I9" s="17" t="inlineStr">
        <is>
          <t>DESC68</t>
        </is>
      </c>
      <c r="J9" s="17" t="inlineStr">
        <is>
          <t>Guantes de examinacion M c/u</t>
        </is>
      </c>
      <c r="K9" s="18">
        <f>SUMIF('1120 SJ'!$A$2:$A$679,$G9,'1120 SJ'!$I$2:$I$679)</f>
        <v/>
      </c>
      <c r="L9" s="18">
        <f>SUMIF('1120 SJ'!$A$2:$A$679,$G9,'1120 SJ'!$Q$2:$Q$679)</f>
        <v/>
      </c>
      <c r="M9" s="18">
        <f>$K9-$L9</f>
        <v/>
      </c>
      <c r="N9" s="19">
        <f>IFERROR(SUMIF('1120 SJ'!$A$2:$A$679,$G9,'1120 SJ'!$M$2:$M$679)/$K9,0)</f>
        <v/>
      </c>
      <c r="O9" s="19">
        <f>IFERROR($K9*$N9,"")</f>
        <v/>
      </c>
      <c r="P9" s="19">
        <f>IFERROR($L9*$N9,"")</f>
        <v/>
      </c>
      <c r="Q9" s="19">
        <f>IF(OR($U9="Dar de baja en SAP",$U9="Dar de alta en SAP"),$M9*$N9,"")</f>
        <v/>
      </c>
      <c r="R9" s="17" t="inlineStr"/>
      <c r="S9" s="25" t="inlineStr">
        <is>
          <t>Alta</t>
        </is>
      </c>
      <c r="T9" s="17" t="inlineStr">
        <is>
          <t>Homologado – confianza Alta</t>
        </is>
      </c>
      <c r="U9" s="26" t="inlineStr">
        <is>
          <t>Dar de baja en SAP</t>
        </is>
      </c>
      <c r="V9" s="17" t="inlineStr">
        <is>
          <t>Cruce por nomenclatura SAP</t>
        </is>
      </c>
      <c r="W9" s="17" t="inlineStr">
        <is>
          <t>No</t>
        </is>
      </c>
      <c r="X9" s="17" t="inlineStr"/>
      <c r="Y9" s="17" t="inlineStr">
        <is>
          <t>Sí</t>
        </is>
      </c>
      <c r="Z9" s="17" t="inlineStr"/>
      <c r="AA9" s="17" t="inlineStr">
        <is>
          <t>Cruce por nomenclatura: similitud 0.88.</t>
        </is>
      </c>
    </row>
    <row r="10">
      <c r="A10" s="17" t="inlineStr">
        <is>
          <t>San Juan</t>
        </is>
      </c>
      <c r="B10" s="17" t="inlineStr">
        <is>
          <t>1120</t>
        </is>
      </c>
      <c r="C10" s="17" t="inlineStr">
        <is>
          <t>Stock SAP</t>
        </is>
      </c>
      <c r="D10" s="17" t="inlineStr">
        <is>
          <t>Descartables</t>
        </is>
      </c>
      <c r="E10" s="17" t="inlineStr">
        <is>
          <t>ZDES</t>
        </is>
      </c>
      <c r="F10" s="17" t="inlineStr">
        <is>
          <t>Dentro del alcance</t>
        </is>
      </c>
      <c r="G10" s="17" t="inlineStr">
        <is>
          <t>2000363</t>
        </is>
      </c>
      <c r="H10" s="17" t="inlineStr">
        <is>
          <t>MASCARA PARA O2 ADULTO CON RESERVORIO</t>
        </is>
      </c>
      <c r="I10" s="17" t="inlineStr">
        <is>
          <t>DESC93</t>
        </is>
      </c>
      <c r="J10" s="17" t="inlineStr">
        <is>
          <t>Mascaras para oxigeno c/ reservorio</t>
        </is>
      </c>
      <c r="K10" s="18">
        <f>SUMIF('1120 SJ'!$A$2:$A$679,$G10,'1120 SJ'!$I$2:$I$679)</f>
        <v/>
      </c>
      <c r="L10" s="18">
        <f>SUMIF('1120 SJ'!$A$2:$A$679,$G10,'1120 SJ'!$Q$2:$Q$679)</f>
        <v/>
      </c>
      <c r="M10" s="18">
        <f>$K10-$L10</f>
        <v/>
      </c>
      <c r="N10" s="19">
        <f>IFERROR(SUMIF('1120 SJ'!$A$2:$A$679,$G10,'1120 SJ'!$M$2:$M$679)/$K10,0)</f>
        <v/>
      </c>
      <c r="O10" s="19">
        <f>IFERROR($K10*$N10,"")</f>
        <v/>
      </c>
      <c r="P10" s="19">
        <f>IFERROR($L10*$N10,"")</f>
        <v/>
      </c>
      <c r="Q10" s="19">
        <f>IF(OR($U10="Dar de baja en SAP",$U10="Dar de alta en SAP"),$M10*$N10,"")</f>
        <v/>
      </c>
      <c r="R10" s="29" t="inlineStr">
        <is>
          <t>Valorización a validar: relación de cantidades 58 a 1 entre SAP y el recuento físico. Sugiere distinta unidad de medida (SAP por caja o envase y el recuento por unidad). La diferencia económica de esta fila no debe tomarse como definitiva.</t>
        </is>
      </c>
      <c r="S10" s="30" t="inlineStr">
        <is>
          <t>Media</t>
        </is>
      </c>
      <c r="T10" s="17" t="inlineStr">
        <is>
          <t>Homologado – confianza Media – pendiente de validación</t>
        </is>
      </c>
      <c r="U10" s="26" t="inlineStr">
        <is>
          <t>Dar de baja en SAP</t>
        </is>
      </c>
      <c r="V10" s="17" t="inlineStr">
        <is>
          <t>Homologación por código Avain (master D-159)</t>
        </is>
      </c>
      <c r="W10" s="17" t="inlineStr">
        <is>
          <t>No</t>
        </is>
      </c>
      <c r="X10" s="17" t="inlineStr"/>
      <c r="Y10" s="17" t="inlineStr">
        <is>
          <t>Sí</t>
        </is>
      </c>
      <c r="Z10" s="17" t="inlineStr">
        <is>
          <t>D-159</t>
        </is>
      </c>
      <c r="AA10" s="17" t="inlineStr">
        <is>
          <t>Homologación: confianza base Media + confianza SAP Media → Media. Otros códigos SAP del master no están en el stock de este centro: 2000364.</t>
        </is>
      </c>
    </row>
    <row r="11">
      <c r="A11" s="17" t="inlineStr">
        <is>
          <t>San Juan</t>
        </is>
      </c>
      <c r="B11" s="17" t="inlineStr">
        <is>
          <t>1120</t>
        </is>
      </c>
      <c r="C11" s="17" t="inlineStr">
        <is>
          <t>Stock SAP</t>
        </is>
      </c>
      <c r="D11" s="17" t="inlineStr">
        <is>
          <t>Medicamentos</t>
        </is>
      </c>
      <c r="E11" s="17" t="inlineStr">
        <is>
          <t>ZMED</t>
        </is>
      </c>
      <c r="F11" s="17" t="inlineStr">
        <is>
          <t>Dentro del alcance</t>
        </is>
      </c>
      <c r="G11" s="17" t="inlineStr">
        <is>
          <t>1000478</t>
        </is>
      </c>
      <c r="H11" s="17" t="inlineStr">
        <is>
          <t>DEXAMETASONA 8MG/2ML AMP(DESCONTINUADO)</t>
        </is>
      </c>
      <c r="I11" s="17" t="inlineStr">
        <is>
          <t>MED55</t>
        </is>
      </c>
      <c r="J11" s="17" t="inlineStr">
        <is>
          <t>Dexametasona 8mg Amp x 2 ml</t>
        </is>
      </c>
      <c r="K11" s="18">
        <f>SUMIF('1120 SJ'!$A$2:$A$679,$G11,'1120 SJ'!$I$2:$I$679)</f>
        <v/>
      </c>
      <c r="L11" s="18">
        <f>SUMIF('1120 SJ'!$A$2:$A$679,$G11,'1120 SJ'!$Q$2:$Q$679)</f>
        <v/>
      </c>
      <c r="M11" s="18">
        <f>$K11-$L11</f>
        <v/>
      </c>
      <c r="N11" s="19">
        <f>IFERROR(SUMIF('1120 SJ'!$A$2:$A$679,$G11,'1120 SJ'!$M$2:$M$679)/$K11,0)</f>
        <v/>
      </c>
      <c r="O11" s="19">
        <f>IFERROR($K11*$N11,"")</f>
        <v/>
      </c>
      <c r="P11" s="19">
        <f>IFERROR($L11*$N11,"")</f>
        <v/>
      </c>
      <c r="Q11" s="19">
        <f>IF(OR($U11="Dar de baja en SAP",$U11="Dar de alta en SAP"),$M11*$N11,"")</f>
        <v/>
      </c>
      <c r="R11" s="17" t="inlineStr"/>
      <c r="S11" s="25" t="inlineStr">
        <is>
          <t>Alta</t>
        </is>
      </c>
      <c r="T11" s="17" t="inlineStr">
        <is>
          <t>Homologado – confianza Alta</t>
        </is>
      </c>
      <c r="U11" s="26" t="inlineStr">
        <is>
          <t>Dar de baja en SAP</t>
        </is>
      </c>
      <c r="V11" s="17" t="inlineStr">
        <is>
          <t>Homologación por código Avain (master M06-001)</t>
        </is>
      </c>
      <c r="W11" s="17" t="inlineStr">
        <is>
          <t>No</t>
        </is>
      </c>
      <c r="X11" s="17" t="inlineStr"/>
      <c r="Y11" s="17" t="inlineStr">
        <is>
          <t>Sí</t>
        </is>
      </c>
      <c r="Z11" s="17" t="inlineStr">
        <is>
          <t>M06-001</t>
        </is>
      </c>
      <c r="AA11" s="17" t="inlineStr">
        <is>
          <t>Homologación: confianza base Alta + confianza SAP Alta → Alta. El material ocupa 12 filas en la hoja 1120 SJ (lote/almacén). La cantidad SAP y la física de esta vista son el total del material.</t>
        </is>
      </c>
    </row>
    <row r="12">
      <c r="A12" s="17" t="inlineStr">
        <is>
          <t>San Juan</t>
        </is>
      </c>
      <c r="B12" s="17" t="inlineStr">
        <is>
          <t>1120</t>
        </is>
      </c>
      <c r="C12" s="17" t="inlineStr">
        <is>
          <t>Stock SAP</t>
        </is>
      </c>
      <c r="D12" s="17" t="inlineStr">
        <is>
          <t>Descartables</t>
        </is>
      </c>
      <c r="E12" s="17" t="inlineStr">
        <is>
          <t>ZDES</t>
        </is>
      </c>
      <c r="F12" s="17" t="inlineStr">
        <is>
          <t>Dentro del alcance</t>
        </is>
      </c>
      <c r="G12" s="17" t="inlineStr">
        <is>
          <t>2000011</t>
        </is>
      </c>
      <c r="H12" s="17" t="inlineStr">
        <is>
          <t>BAJALENGUAS DE MADERA</t>
        </is>
      </c>
      <c r="I12" s="17" t="inlineStr">
        <is>
          <t>DESC22</t>
        </is>
      </c>
      <c r="J12" s="17" t="inlineStr">
        <is>
          <t>Bajalenguas x 1 ud</t>
        </is>
      </c>
      <c r="K12" s="18">
        <f>SUMIF('1120 SJ'!$A$2:$A$679,$G12,'1120 SJ'!$I$2:$I$679)</f>
        <v/>
      </c>
      <c r="L12" s="18">
        <f>SUMIF('1120 SJ'!$A$2:$A$679,$G12,'1120 SJ'!$Q$2:$Q$679)</f>
        <v/>
      </c>
      <c r="M12" s="18">
        <f>$K12-$L12</f>
        <v/>
      </c>
      <c r="N12" s="19">
        <f>IFERROR(SUMIF('1120 SJ'!$A$2:$A$679,$G12,'1120 SJ'!$M$2:$M$679)/$K12,0)</f>
        <v/>
      </c>
      <c r="O12" s="19">
        <f>IFERROR($K12*$N12,"")</f>
        <v/>
      </c>
      <c r="P12" s="19">
        <f>IFERROR($L12*$N12,"")</f>
        <v/>
      </c>
      <c r="Q12" s="19">
        <f>IF(OR($U12="Dar de baja en SAP",$U12="Dar de alta en SAP"),$M12*$N12,"")</f>
        <v/>
      </c>
      <c r="R12" s="17" t="inlineStr"/>
      <c r="S12" s="30" t="inlineStr">
        <is>
          <t>Media</t>
        </is>
      </c>
      <c r="T12" s="17" t="inlineStr">
        <is>
          <t>Homologado – confianza Media – pendiente de validación</t>
        </is>
      </c>
      <c r="U12" s="26" t="inlineStr">
        <is>
          <t>Dar de baja en SAP</t>
        </is>
      </c>
      <c r="V12" s="17" t="inlineStr">
        <is>
          <t>Cruce por nomenclatura SAP</t>
        </is>
      </c>
      <c r="W12" s="17" t="inlineStr">
        <is>
          <t>No</t>
        </is>
      </c>
      <c r="X12" s="17" t="inlineStr"/>
      <c r="Y12" s="17" t="inlineStr">
        <is>
          <t>No</t>
        </is>
      </c>
      <c r="Z12" s="17" t="inlineStr"/>
      <c r="AA12" s="17" t="inlineStr">
        <is>
          <t>Cruce por nomenclatura: similitud 0.62.</t>
        </is>
      </c>
    </row>
    <row r="13">
      <c r="A13" s="17" t="inlineStr">
        <is>
          <t>San Juan</t>
        </is>
      </c>
      <c r="B13" s="17" t="inlineStr">
        <is>
          <t>1120</t>
        </is>
      </c>
      <c r="C13" s="17" t="inlineStr">
        <is>
          <t>Stock SAP</t>
        </is>
      </c>
      <c r="D13" s="17" t="inlineStr">
        <is>
          <t>Descartables</t>
        </is>
      </c>
      <c r="E13" s="17" t="inlineStr">
        <is>
          <t>ZDES</t>
        </is>
      </c>
      <c r="F13" s="17" t="inlineStr">
        <is>
          <t>Dentro del alcance</t>
        </is>
      </c>
      <c r="G13" s="17" t="inlineStr">
        <is>
          <t>2000270</t>
        </is>
      </c>
      <c r="H13" s="17" t="inlineStr">
        <is>
          <t>GUANTES DE EXAMINACION TALLE S</t>
        </is>
      </c>
      <c r="I13" s="17" t="inlineStr">
        <is>
          <t>DESC66; DESC67; 32</t>
        </is>
      </c>
      <c r="J13" s="17" t="inlineStr">
        <is>
          <t>Guantes de examinacion Ch c/u; Guantes de examinacion G c/u; GUANTES DE EXAMINACIÓN TALLE S</t>
        </is>
      </c>
      <c r="K13" s="18">
        <f>SUMIF('1120 SJ'!$A$2:$A$679,$G13,'1120 SJ'!$I$2:$I$679)</f>
        <v/>
      </c>
      <c r="L13" s="18">
        <f>SUMIF('1120 SJ'!$A$2:$A$679,$G13,'1120 SJ'!$Q$2:$Q$679)</f>
        <v/>
      </c>
      <c r="M13" s="18">
        <f>$K13-$L13</f>
        <v/>
      </c>
      <c r="N13" s="19">
        <f>IFERROR(SUMIF('1120 SJ'!$A$2:$A$679,$G13,'1120 SJ'!$M$2:$M$679)/$K13,0)</f>
        <v/>
      </c>
      <c r="O13" s="19">
        <f>IFERROR($K13*$N13,"")</f>
        <v/>
      </c>
      <c r="P13" s="19">
        <f>IFERROR($L13*$N13,"")</f>
        <v/>
      </c>
      <c r="Q13" s="19">
        <f>IF(OR($U13="Dar de baja en SAP",$U13="Dar de alta en SAP"),$M13*$N13,"")</f>
        <v/>
      </c>
      <c r="R13" s="17" t="inlineStr"/>
      <c r="S13" s="30" t="inlineStr">
        <is>
          <t>Media</t>
        </is>
      </c>
      <c r="T13" s="17" t="inlineStr">
        <is>
          <t>Homologado – confianza Media – pendiente de validación</t>
        </is>
      </c>
      <c r="U13" s="25" t="inlineStr">
        <is>
          <t>Dar de alta en SAP</t>
        </is>
      </c>
      <c r="V13" s="17" t="inlineStr">
        <is>
          <t>Cruce por nomenclatura SAP; Homologación por código Avain (master D-152); Homologación por código Avain (master K-234)</t>
        </is>
      </c>
      <c r="W13" s="17" t="inlineStr">
        <is>
          <t>Sí</t>
        </is>
      </c>
      <c r="X13" s="17" t="inlineStr">
        <is>
          <t>2000270, 2000158, 2000157</t>
        </is>
      </c>
      <c r="Y13" s="17" t="inlineStr">
        <is>
          <t>Sí</t>
        </is>
      </c>
      <c r="Z13" s="17" t="inlineStr">
        <is>
          <t>D-152; K-234</t>
        </is>
      </c>
      <c r="AA13" s="17"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17" t="inlineStr">
        <is>
          <t>San Juan</t>
        </is>
      </c>
      <c r="B14" s="17" t="inlineStr">
        <is>
          <t>1120</t>
        </is>
      </c>
      <c r="C14" s="17" t="inlineStr">
        <is>
          <t>Stock SAP</t>
        </is>
      </c>
      <c r="D14" s="17" t="inlineStr">
        <is>
          <t>Descartables</t>
        </is>
      </c>
      <c r="E14" s="17" t="inlineStr">
        <is>
          <t>ZDES</t>
        </is>
      </c>
      <c r="F14" s="17" t="inlineStr">
        <is>
          <t>Dentro del alcance</t>
        </is>
      </c>
      <c r="G14" s="17" t="inlineStr">
        <is>
          <t>2000028</t>
        </is>
      </c>
      <c r="H14" s="17" t="inlineStr">
        <is>
          <t>JERINGA 10 ML</t>
        </is>
      </c>
      <c r="I14" s="17" t="inlineStr">
        <is>
          <t>DESC78</t>
        </is>
      </c>
      <c r="J14" s="17" t="inlineStr">
        <is>
          <t>Jeringas 10 cc</t>
        </is>
      </c>
      <c r="K14" s="18">
        <f>SUMIF('1120 SJ'!$A$2:$A$679,$G14,'1120 SJ'!$I$2:$I$679)</f>
        <v/>
      </c>
      <c r="L14" s="18">
        <f>SUMIF('1120 SJ'!$A$2:$A$679,$G14,'1120 SJ'!$Q$2:$Q$679)</f>
        <v/>
      </c>
      <c r="M14" s="18">
        <f>$K14-$L14</f>
        <v/>
      </c>
      <c r="N14" s="19">
        <f>IFERROR(SUMIF('1120 SJ'!$A$2:$A$679,$G14,'1120 SJ'!$M$2:$M$679)/$K14,0)</f>
        <v/>
      </c>
      <c r="O14" s="19">
        <f>IFERROR($K14*$N14,"")</f>
        <v/>
      </c>
      <c r="P14" s="19">
        <f>IFERROR($L14*$N14,"")</f>
        <v/>
      </c>
      <c r="Q14" s="19">
        <f>IF(OR($U14="Dar de baja en SAP",$U14="Dar de alta en SAP"),$M14*$N14,"")</f>
        <v/>
      </c>
      <c r="R14" s="17" t="inlineStr"/>
      <c r="S14" s="25" t="inlineStr">
        <is>
          <t>Alta</t>
        </is>
      </c>
      <c r="T14" s="17" t="inlineStr">
        <is>
          <t>Homologado – confianza Alta</t>
        </is>
      </c>
      <c r="U14" s="26" t="inlineStr">
        <is>
          <t>Dar de baja en SAP</t>
        </is>
      </c>
      <c r="V14" s="17" t="inlineStr">
        <is>
          <t>Homologación por código Avain (master D-136)</t>
        </is>
      </c>
      <c r="W14" s="17" t="inlineStr">
        <is>
          <t>No</t>
        </is>
      </c>
      <c r="X14" s="17" t="inlineStr"/>
      <c r="Y14" s="17" t="inlineStr">
        <is>
          <t>Sí</t>
        </is>
      </c>
      <c r="Z14" s="17" t="inlineStr">
        <is>
          <t>D-136</t>
        </is>
      </c>
      <c r="AA14" s="17" t="inlineStr">
        <is>
          <t>Homologación: confianza base Alta + confianza SAP Alta → Alta. El material ocupa 2 filas en la hoja 1120 SJ (lote/almacén). La cantidad SAP y la física de esta vista son el total del material.</t>
        </is>
      </c>
    </row>
    <row r="15">
      <c r="A15" s="17" t="inlineStr">
        <is>
          <t>San Juan</t>
        </is>
      </c>
      <c r="B15" s="17" t="inlineStr">
        <is>
          <t>1120</t>
        </is>
      </c>
      <c r="C15" s="17" t="inlineStr">
        <is>
          <t>Stock SAP</t>
        </is>
      </c>
      <c r="D15" s="17" t="inlineStr">
        <is>
          <t>Medicamentos</t>
        </is>
      </c>
      <c r="E15" s="17" t="inlineStr">
        <is>
          <t>ZMED</t>
        </is>
      </c>
      <c r="F15" s="17" t="inlineStr">
        <is>
          <t>Dentro del alcance</t>
        </is>
      </c>
      <c r="G15" s="17" t="inlineStr">
        <is>
          <t>1000125</t>
        </is>
      </c>
      <c r="H15" s="17" t="inlineStr">
        <is>
          <t>DICLOFENAC 75 MG COMPRIMIDOS</t>
        </is>
      </c>
      <c r="I15" s="17" t="inlineStr">
        <is>
          <t>MED64</t>
        </is>
      </c>
      <c r="J15" s="17" t="inlineStr">
        <is>
          <t>Diclofenac Comp x 75 mg</t>
        </is>
      </c>
      <c r="K15" s="18">
        <f>SUMIF('1120 SJ'!$A$2:$A$679,$G15,'1120 SJ'!$I$2:$I$679)</f>
        <v/>
      </c>
      <c r="L15" s="18">
        <f>SUMIF('1120 SJ'!$A$2:$A$679,$G15,'1120 SJ'!$Q$2:$Q$679)</f>
        <v/>
      </c>
      <c r="M15" s="18">
        <f>$K15-$L15</f>
        <v/>
      </c>
      <c r="N15" s="19">
        <f>IFERROR(SUMIF('1120 SJ'!$A$2:$A$679,$G15,'1120 SJ'!$M$2:$M$679)/$K15,0)</f>
        <v/>
      </c>
      <c r="O15" s="19">
        <f>IFERROR($K15*$N15,"")</f>
        <v/>
      </c>
      <c r="P15" s="19">
        <f>IFERROR($L15*$N15,"")</f>
        <v/>
      </c>
      <c r="Q15" s="19">
        <f>IF(OR($U15="Dar de baja en SAP",$U15="Dar de alta en SAP"),$M15*$N15,"")</f>
        <v/>
      </c>
      <c r="R15" s="17" t="inlineStr"/>
      <c r="S15" s="25" t="inlineStr">
        <is>
          <t>Alta</t>
        </is>
      </c>
      <c r="T15" s="17" t="inlineStr">
        <is>
          <t>Homologado – confianza Alta</t>
        </is>
      </c>
      <c r="U15" s="26" t="inlineStr">
        <is>
          <t>Dar de baja en SAP</t>
        </is>
      </c>
      <c r="V15" s="17" t="inlineStr">
        <is>
          <t>Homologación por nombre Avain (master M01-002)</t>
        </is>
      </c>
      <c r="W15" s="17" t="inlineStr">
        <is>
          <t>No</t>
        </is>
      </c>
      <c r="X15" s="17" t="inlineStr"/>
      <c r="Y15" s="17" t="inlineStr">
        <is>
          <t>Sí</t>
        </is>
      </c>
      <c r="Z15" s="17" t="inlineStr">
        <is>
          <t>M01-002</t>
        </is>
      </c>
      <c r="AA15" s="17" t="inlineStr">
        <is>
          <t>Homologación: confianza base Alta + confianza SAP Alta → Alta. El material ocupa 7 filas en la hoja 1120 SJ (lote/almacén). La cantidad SAP y la física de esta vista son el total del material.</t>
        </is>
      </c>
    </row>
    <row r="16">
      <c r="A16" s="17" t="inlineStr">
        <is>
          <t>San Juan</t>
        </is>
      </c>
      <c r="B16" s="17" t="inlineStr">
        <is>
          <t>1120</t>
        </is>
      </c>
      <c r="C16" s="17" t="inlineStr">
        <is>
          <t>Stock SAP</t>
        </is>
      </c>
      <c r="D16" s="17" t="inlineStr">
        <is>
          <t>Descartables</t>
        </is>
      </c>
      <c r="E16" s="17" t="inlineStr">
        <is>
          <t>ZDES</t>
        </is>
      </c>
      <c r="F16" s="17" t="inlineStr">
        <is>
          <t>Dentro del alcance</t>
        </is>
      </c>
      <c r="G16" s="17" t="inlineStr">
        <is>
          <t>2000041</t>
        </is>
      </c>
      <c r="H16" s="17" t="inlineStr">
        <is>
          <t>BARBIJO TRIPLE RECTO C/ELÁSTI</t>
        </is>
      </c>
      <c r="I16" s="17" t="inlineStr"/>
      <c r="J16" s="17" t="inlineStr"/>
      <c r="K16" s="18">
        <f>SUMIF('1120 SJ'!$A$2:$A$679,$G16,'1120 SJ'!$I$2:$I$679)</f>
        <v/>
      </c>
      <c r="L16" s="18">
        <f>SUMIF('1120 SJ'!$A$2:$A$679,$G16,'1120 SJ'!$Q$2:$Q$679)</f>
        <v/>
      </c>
      <c r="M16" s="18">
        <f>$K16-$L16</f>
        <v/>
      </c>
      <c r="N16" s="19">
        <f>IFERROR(SUMIF('1120 SJ'!$A$2:$A$679,$G16,'1120 SJ'!$M$2:$M$679)/$K16,0)</f>
        <v/>
      </c>
      <c r="O16" s="19">
        <f>IFERROR($K16*$N16,"")</f>
        <v/>
      </c>
      <c r="P16" s="19">
        <f>IFERROR($L16*$N16,"")</f>
        <v/>
      </c>
      <c r="Q16" s="19">
        <f>IF(OR($U16="Dar de baja en SAP",$U16="Dar de alta en SAP"),$M16*$N16,"")</f>
        <v/>
      </c>
      <c r="R16" s="17" t="inlineStr"/>
      <c r="S16" s="27" t="inlineStr"/>
      <c r="T16" s="17" t="inlineStr">
        <is>
          <t>Sin recuento físico en el inventario de Avain</t>
        </is>
      </c>
      <c r="U16" s="28" t="inlineStr">
        <is>
          <t>Sin recuento físico</t>
        </is>
      </c>
      <c r="V16" s="17" t="inlineStr"/>
      <c r="W16" s="17" t="inlineStr"/>
      <c r="X16" s="17" t="inlineStr"/>
      <c r="Y16" s="17" t="inlineStr"/>
      <c r="Z16" s="17" t="inlineStr"/>
      <c r="AA16" s="17" t="inlineStr"/>
    </row>
    <row r="17">
      <c r="A17" s="17" t="inlineStr">
        <is>
          <t>San Juan</t>
        </is>
      </c>
      <c r="B17" s="17" t="inlineStr">
        <is>
          <t>1120</t>
        </is>
      </c>
      <c r="C17" s="17" t="inlineStr">
        <is>
          <t>Stock SAP</t>
        </is>
      </c>
      <c r="D17" s="17" t="inlineStr">
        <is>
          <t>Descartables</t>
        </is>
      </c>
      <c r="E17" s="17" t="inlineStr">
        <is>
          <t>ZDES</t>
        </is>
      </c>
      <c r="F17" s="17" t="inlineStr">
        <is>
          <t>Dentro del alcance</t>
        </is>
      </c>
      <c r="G17" s="17" t="inlineStr">
        <is>
          <t>2000023</t>
        </is>
      </c>
      <c r="H17" s="17" t="inlineStr">
        <is>
          <t>GUIA MACROGOTERO Nª14</t>
        </is>
      </c>
      <c r="I17" s="17" t="inlineStr">
        <is>
          <t>DESC73</t>
        </is>
      </c>
      <c r="J17" s="17" t="inlineStr">
        <is>
          <t>Guia Macrogotero</t>
        </is>
      </c>
      <c r="K17" s="18">
        <f>SUMIF('1120 SJ'!$A$2:$A$679,$G17,'1120 SJ'!$I$2:$I$679)</f>
        <v/>
      </c>
      <c r="L17" s="18">
        <f>SUMIF('1120 SJ'!$A$2:$A$679,$G17,'1120 SJ'!$Q$2:$Q$679)</f>
        <v/>
      </c>
      <c r="M17" s="18">
        <f>$K17-$L17</f>
        <v/>
      </c>
      <c r="N17" s="19">
        <f>IFERROR(SUMIF('1120 SJ'!$A$2:$A$679,$G17,'1120 SJ'!$M$2:$M$679)/$K17,0)</f>
        <v/>
      </c>
      <c r="O17" s="19">
        <f>IFERROR($K17*$N17,"")</f>
        <v/>
      </c>
      <c r="P17" s="19">
        <f>IFERROR($L17*$N17,"")</f>
        <v/>
      </c>
      <c r="Q17" s="19">
        <f>IF(OR($U17="Dar de baja en SAP",$U17="Dar de alta en SAP"),$M17*$N17,"")</f>
        <v/>
      </c>
      <c r="R17" s="17" t="inlineStr"/>
      <c r="S17" s="30" t="inlineStr">
        <is>
          <t>Media</t>
        </is>
      </c>
      <c r="T17" s="17" t="inlineStr">
        <is>
          <t>Homologado – confianza Media – pendiente de validación</t>
        </is>
      </c>
      <c r="U17" s="26" t="inlineStr">
        <is>
          <t>Dar de baja en SAP</t>
        </is>
      </c>
      <c r="V17" s="17" t="inlineStr">
        <is>
          <t>Homologación por código Avain (master D-131)</t>
        </is>
      </c>
      <c r="W17" s="17" t="inlineStr">
        <is>
          <t>No</t>
        </is>
      </c>
      <c r="X17" s="17" t="inlineStr"/>
      <c r="Y17" s="17" t="inlineStr">
        <is>
          <t>Sí</t>
        </is>
      </c>
      <c r="Z17" s="17" t="inlineStr">
        <is>
          <t>D-131</t>
        </is>
      </c>
      <c r="AA17" s="17" t="inlineStr">
        <is>
          <t>Homologación: confianza base Media + confianza SAP Alta → Media.</t>
        </is>
      </c>
    </row>
    <row r="18">
      <c r="A18" s="17" t="inlineStr">
        <is>
          <t>San Juan</t>
        </is>
      </c>
      <c r="B18" s="17" t="inlineStr">
        <is>
          <t>1120</t>
        </is>
      </c>
      <c r="C18" s="17" t="inlineStr">
        <is>
          <t>Stock SAP</t>
        </is>
      </c>
      <c r="D18" s="17" t="inlineStr">
        <is>
          <t>Medicamentos</t>
        </is>
      </c>
      <c r="E18" s="17" t="inlineStr">
        <is>
          <t>ZMED</t>
        </is>
      </c>
      <c r="F18" s="17" t="inlineStr">
        <is>
          <t>Dentro del alcance</t>
        </is>
      </c>
      <c r="G18" s="17" t="inlineStr">
        <is>
          <t>1000045</t>
        </is>
      </c>
      <c r="H18" s="17" t="inlineStr">
        <is>
          <t>DICLOFENAC 75MG AMPOLLA 3ML</t>
        </is>
      </c>
      <c r="I18" s="17" t="inlineStr">
        <is>
          <t>MED62</t>
        </is>
      </c>
      <c r="J18" s="17" t="inlineStr">
        <is>
          <t>Diclofenac 75mg Amp x 3ml</t>
        </is>
      </c>
      <c r="K18" s="18">
        <f>SUMIF('1120 SJ'!$A$2:$A$679,$G18,'1120 SJ'!$I$2:$I$679)</f>
        <v/>
      </c>
      <c r="L18" s="18">
        <f>SUMIF('1120 SJ'!$A$2:$A$679,$G18,'1120 SJ'!$Q$2:$Q$679)</f>
        <v/>
      </c>
      <c r="M18" s="18">
        <f>$K18-$L18</f>
        <v/>
      </c>
      <c r="N18" s="19">
        <f>IFERROR(SUMIF('1120 SJ'!$A$2:$A$679,$G18,'1120 SJ'!$M$2:$M$679)/$K18,0)</f>
        <v/>
      </c>
      <c r="O18" s="19">
        <f>IFERROR($K18*$N18,"")</f>
        <v/>
      </c>
      <c r="P18" s="19">
        <f>IFERROR($L18*$N18,"")</f>
        <v/>
      </c>
      <c r="Q18" s="19">
        <f>IF(OR($U18="Dar de baja en SAP",$U18="Dar de alta en SAP"),$M18*$N18,"")</f>
        <v/>
      </c>
      <c r="R18" s="17" t="inlineStr"/>
      <c r="S18" s="25" t="inlineStr">
        <is>
          <t>Alta</t>
        </is>
      </c>
      <c r="T18" s="17" t="inlineStr">
        <is>
          <t>Homologado – confianza Alta</t>
        </is>
      </c>
      <c r="U18" s="26" t="inlineStr">
        <is>
          <t>Dar de baja en SAP</t>
        </is>
      </c>
      <c r="V18" s="17" t="inlineStr">
        <is>
          <t>Homologación por código Avain (master M01-003)</t>
        </is>
      </c>
      <c r="W18" s="17" t="inlineStr">
        <is>
          <t>No</t>
        </is>
      </c>
      <c r="X18" s="17" t="inlineStr"/>
      <c r="Y18" s="17" t="inlineStr">
        <is>
          <t>Sí</t>
        </is>
      </c>
      <c r="Z18" s="17" t="inlineStr">
        <is>
          <t>M01-003</t>
        </is>
      </c>
      <c r="AA18" s="17" t="inlineStr">
        <is>
          <t>Homologación: confianza base Alta + confianza SAP Alta → Alta. El material ocupa 7 filas en la hoja 1120 SJ (lote/almacén). La cantidad SAP y la física de esta vista son el total del material.</t>
        </is>
      </c>
    </row>
    <row r="19">
      <c r="A19" s="17" t="inlineStr">
        <is>
          <t>San Juan</t>
        </is>
      </c>
      <c r="B19" s="17" t="inlineStr">
        <is>
          <t>1120</t>
        </is>
      </c>
      <c r="C19" s="17" t="inlineStr">
        <is>
          <t>Stock SAP</t>
        </is>
      </c>
      <c r="D19" s="17" t="inlineStr">
        <is>
          <t>Medicamentos</t>
        </is>
      </c>
      <c r="E19" s="17" t="inlineStr">
        <is>
          <t>ZMED</t>
        </is>
      </c>
      <c r="F19" s="17" t="inlineStr">
        <is>
          <t>Dentro del alcance</t>
        </is>
      </c>
      <c r="G19" s="17" t="inlineStr">
        <is>
          <t>1000105</t>
        </is>
      </c>
      <c r="H19" s="17" t="inlineStr">
        <is>
          <t>METOCLOPRAMIDA 10MG/2ML AMPOLLA</t>
        </is>
      </c>
      <c r="I19" s="17" t="inlineStr">
        <is>
          <t>MED130</t>
        </is>
      </c>
      <c r="J19" s="17" t="inlineStr">
        <is>
          <t>Metoclopramida 10 mg Amp x 2 ml</t>
        </is>
      </c>
      <c r="K19" s="18">
        <f>SUMIF('1120 SJ'!$A$2:$A$679,$G19,'1120 SJ'!$I$2:$I$679)</f>
        <v/>
      </c>
      <c r="L19" s="18">
        <f>SUMIF('1120 SJ'!$A$2:$A$679,$G19,'1120 SJ'!$Q$2:$Q$679)</f>
        <v/>
      </c>
      <c r="M19" s="18">
        <f>$K19-$L19</f>
        <v/>
      </c>
      <c r="N19" s="19">
        <f>IFERROR(SUMIF('1120 SJ'!$A$2:$A$679,$G19,'1120 SJ'!$M$2:$M$679)/$K19,0)</f>
        <v/>
      </c>
      <c r="O19" s="19">
        <f>IFERROR($K19*$N19,"")</f>
        <v/>
      </c>
      <c r="P19" s="19">
        <f>IFERROR($L19*$N19,"")</f>
        <v/>
      </c>
      <c r="Q19" s="19">
        <f>IF(OR($U19="Dar de baja en SAP",$U19="Dar de alta en SAP"),$M19*$N19,"")</f>
        <v/>
      </c>
      <c r="R19" s="17" t="inlineStr"/>
      <c r="S19" s="25" t="inlineStr">
        <is>
          <t>Alta</t>
        </is>
      </c>
      <c r="T19" s="17" t="inlineStr">
        <is>
          <t>Homologado – confianza Alta</t>
        </is>
      </c>
      <c r="U19" s="26" t="inlineStr">
        <is>
          <t>Dar de baja en SAP</t>
        </is>
      </c>
      <c r="V19" s="17" t="inlineStr">
        <is>
          <t>Homologación por código Avain (master M08-001)</t>
        </is>
      </c>
      <c r="W19" s="17" t="inlineStr">
        <is>
          <t>No</t>
        </is>
      </c>
      <c r="X19" s="17" t="inlineStr"/>
      <c r="Y19" s="17" t="inlineStr">
        <is>
          <t>Sí</t>
        </is>
      </c>
      <c r="Z19" s="17" t="inlineStr">
        <is>
          <t>M08-001</t>
        </is>
      </c>
      <c r="AA19" s="17" t="inlineStr">
        <is>
          <t>Homologación: confianza base Alta + confianza SAP Alta → Alta. El material ocupa 7 filas en la hoja 1120 SJ (lote/almacén). La cantidad SAP y la física de esta vista son el total del material.</t>
        </is>
      </c>
    </row>
    <row r="20">
      <c r="A20" s="17" t="inlineStr">
        <is>
          <t>San Juan</t>
        </is>
      </c>
      <c r="B20" s="17" t="inlineStr">
        <is>
          <t>1120</t>
        </is>
      </c>
      <c r="C20" s="17" t="inlineStr">
        <is>
          <t>Stock SAP</t>
        </is>
      </c>
      <c r="D20" s="17" t="inlineStr">
        <is>
          <t>Medicamentos</t>
        </is>
      </c>
      <c r="E20" s="17" t="inlineStr">
        <is>
          <t>ZMED</t>
        </is>
      </c>
      <c r="F20" s="17" t="inlineStr">
        <is>
          <t>Dentro del alcance</t>
        </is>
      </c>
      <c r="G20" s="17" t="inlineStr">
        <is>
          <t>1000129</t>
        </is>
      </c>
      <c r="H20" s="17" t="inlineStr">
        <is>
          <t>KETOROLAC 10MG SUBLINGUAL</t>
        </is>
      </c>
      <c r="I20" s="17" t="inlineStr">
        <is>
          <t>MED110</t>
        </is>
      </c>
      <c r="J20" s="17" t="inlineStr">
        <is>
          <t>Ketorolac Comp SL X 10 mg</t>
        </is>
      </c>
      <c r="K20" s="18">
        <f>SUMIF('1120 SJ'!$A$2:$A$679,$G20,'1120 SJ'!$I$2:$I$679)</f>
        <v/>
      </c>
      <c r="L20" s="18">
        <f>SUMIF('1120 SJ'!$A$2:$A$679,$G20,'1120 SJ'!$Q$2:$Q$679)</f>
        <v/>
      </c>
      <c r="M20" s="18">
        <f>$K20-$L20</f>
        <v/>
      </c>
      <c r="N20" s="19">
        <f>IFERROR(SUMIF('1120 SJ'!$A$2:$A$679,$G20,'1120 SJ'!$M$2:$M$679)/$K20,0)</f>
        <v/>
      </c>
      <c r="O20" s="19">
        <f>IFERROR($K20*$N20,"")</f>
        <v/>
      </c>
      <c r="P20" s="19">
        <f>IFERROR($L20*$N20,"")</f>
        <v/>
      </c>
      <c r="Q20" s="19">
        <f>IF(OR($U20="Dar de baja en SAP",$U20="Dar de alta en SAP"),$M20*$N20,"")</f>
        <v/>
      </c>
      <c r="R20" s="17" t="inlineStr"/>
      <c r="S20" s="25" t="inlineStr">
        <is>
          <t>Alta</t>
        </is>
      </c>
      <c r="T20" s="17" t="inlineStr">
        <is>
          <t>Homologado – confianza Alta</t>
        </is>
      </c>
      <c r="U20" s="26" t="inlineStr">
        <is>
          <t>Dar de baja en SAP</t>
        </is>
      </c>
      <c r="V20" s="17" t="inlineStr">
        <is>
          <t>Homologación por código Avain (master M01-006)</t>
        </is>
      </c>
      <c r="W20" s="17" t="inlineStr">
        <is>
          <t>No</t>
        </is>
      </c>
      <c r="X20" s="17" t="inlineStr"/>
      <c r="Y20" s="17" t="inlineStr">
        <is>
          <t>Sí</t>
        </is>
      </c>
      <c r="Z20" s="17" t="inlineStr">
        <is>
          <t>M01-006</t>
        </is>
      </c>
      <c r="AA20" s="17" t="inlineStr">
        <is>
          <t>Homologación: confianza base Alta + confianza SAP Alta → Alta. El material ocupa 7 filas en la hoja 1120 SJ (lote/almacén). La cantidad SAP y la física de esta vista son el total del material.</t>
        </is>
      </c>
    </row>
    <row r="21">
      <c r="A21" s="17" t="inlineStr">
        <is>
          <t>San Juan</t>
        </is>
      </c>
      <c r="B21" s="17" t="inlineStr">
        <is>
          <t>1120</t>
        </is>
      </c>
      <c r="C21" s="17" t="inlineStr">
        <is>
          <t>Stock SAP</t>
        </is>
      </c>
      <c r="D21" s="17" t="inlineStr">
        <is>
          <t>Descartables</t>
        </is>
      </c>
      <c r="E21" s="17" t="inlineStr">
        <is>
          <t>ZDES</t>
        </is>
      </c>
      <c r="F21" s="17" t="inlineStr">
        <is>
          <t>Dentro del alcance</t>
        </is>
      </c>
      <c r="G21" s="17" t="inlineStr">
        <is>
          <t>2000008</t>
        </is>
      </c>
      <c r="H21" s="17" t="inlineStr">
        <is>
          <t>AGUJA HIPODERMICA 21G x 1 - 25/8</t>
        </is>
      </c>
      <c r="I21" s="17" t="inlineStr">
        <is>
          <t>DESC12</t>
        </is>
      </c>
      <c r="J21" s="17" t="inlineStr">
        <is>
          <t>Agujas 25/8</t>
        </is>
      </c>
      <c r="K21" s="18">
        <f>SUMIF('1120 SJ'!$A$2:$A$679,$G21,'1120 SJ'!$I$2:$I$679)</f>
        <v/>
      </c>
      <c r="L21" s="18">
        <f>SUMIF('1120 SJ'!$A$2:$A$679,$G21,'1120 SJ'!$Q$2:$Q$679)</f>
        <v/>
      </c>
      <c r="M21" s="18">
        <f>$K21-$L21</f>
        <v/>
      </c>
      <c r="N21" s="19">
        <f>IFERROR(SUMIF('1120 SJ'!$A$2:$A$679,$G21,'1120 SJ'!$M$2:$M$679)/$K21,0)</f>
        <v/>
      </c>
      <c r="O21" s="19">
        <f>IFERROR($K21*$N21,"")</f>
        <v/>
      </c>
      <c r="P21" s="19">
        <f>IFERROR($L21*$N21,"")</f>
        <v/>
      </c>
      <c r="Q21" s="19">
        <f>IF(OR($U21="Dar de baja en SAP",$U21="Dar de alta en SAP"),$M21*$N21,"")</f>
        <v/>
      </c>
      <c r="R21" s="17" t="inlineStr"/>
      <c r="S21" s="25" t="inlineStr">
        <is>
          <t>Alta</t>
        </is>
      </c>
      <c r="T21" s="17" t="inlineStr">
        <is>
          <t>Homologado – confianza Alta</t>
        </is>
      </c>
      <c r="U21" s="26" t="inlineStr">
        <is>
          <t>Dar de baja en SAP</t>
        </is>
      </c>
      <c r="V21" s="17" t="inlineStr">
        <is>
          <t>Homologación por código Avain (master D-138)</t>
        </is>
      </c>
      <c r="W21" s="17" t="inlineStr">
        <is>
          <t>No</t>
        </is>
      </c>
      <c r="X21" s="17" t="inlineStr"/>
      <c r="Y21" s="17" t="inlineStr">
        <is>
          <t>Sí</t>
        </is>
      </c>
      <c r="Z21" s="17" t="inlineStr">
        <is>
          <t>D-138</t>
        </is>
      </c>
      <c r="AA21" s="17" t="inlineStr">
        <is>
          <t>Homologación: confianza base Alta + confianza SAP Alta → Alta.</t>
        </is>
      </c>
    </row>
    <row r="22">
      <c r="A22" s="17" t="inlineStr">
        <is>
          <t>San Juan</t>
        </is>
      </c>
      <c r="B22" s="17" t="inlineStr">
        <is>
          <t>1120</t>
        </is>
      </c>
      <c r="C22" s="17" t="inlineStr">
        <is>
          <t>Stock SAP</t>
        </is>
      </c>
      <c r="D22" s="17" t="inlineStr">
        <is>
          <t>Medicamentos</t>
        </is>
      </c>
      <c r="E22" s="17" t="inlineStr">
        <is>
          <t>ZMED</t>
        </is>
      </c>
      <c r="F22" s="17" t="inlineStr">
        <is>
          <t>Dentro del alcance</t>
        </is>
      </c>
      <c r="G22" s="17" t="inlineStr">
        <is>
          <t>1000182</t>
        </is>
      </c>
      <c r="H22" s="17" t="inlineStr">
        <is>
          <t>METOCLOPRAMIDA COMPRIMIDO</t>
        </is>
      </c>
      <c r="I22" s="17" t="inlineStr">
        <is>
          <t>MED132</t>
        </is>
      </c>
      <c r="J22" s="17" t="inlineStr">
        <is>
          <t>Metoclopramida S/L comp</t>
        </is>
      </c>
      <c r="K22" s="18">
        <f>SUMIF('1120 SJ'!$A$2:$A$679,$G22,'1120 SJ'!$I$2:$I$679)</f>
        <v/>
      </c>
      <c r="L22" s="18">
        <f>SUMIF('1120 SJ'!$A$2:$A$679,$G22,'1120 SJ'!$Q$2:$Q$679)</f>
        <v/>
      </c>
      <c r="M22" s="18">
        <f>$K22-$L22</f>
        <v/>
      </c>
      <c r="N22" s="19">
        <f>IFERROR(SUMIF('1120 SJ'!$A$2:$A$679,$G22,'1120 SJ'!$M$2:$M$679)/$K22,0)</f>
        <v/>
      </c>
      <c r="O22" s="19">
        <f>IFERROR($K22*$N22,"")</f>
        <v/>
      </c>
      <c r="P22" s="19">
        <f>IFERROR($L22*$N22,"")</f>
        <v/>
      </c>
      <c r="Q22" s="19">
        <f>IF(OR($U22="Dar de baja en SAP",$U22="Dar de alta en SAP"),$M22*$N22,"")</f>
        <v/>
      </c>
      <c r="R22" s="17" t="inlineStr"/>
      <c r="S22" s="25" t="inlineStr">
        <is>
          <t>Alta</t>
        </is>
      </c>
      <c r="T22" s="17" t="inlineStr">
        <is>
          <t>Homologado – confianza Alta</t>
        </is>
      </c>
      <c r="U22" s="26" t="inlineStr">
        <is>
          <t>Dar de baja en SAP</t>
        </is>
      </c>
      <c r="V22" s="17" t="inlineStr">
        <is>
          <t>Cruce por nomenclatura SAP</t>
        </is>
      </c>
      <c r="W22" s="17" t="inlineStr">
        <is>
          <t>No</t>
        </is>
      </c>
      <c r="X22" s="17" t="inlineStr"/>
      <c r="Y22" s="17" t="inlineStr">
        <is>
          <t>No</t>
        </is>
      </c>
      <c r="Z22" s="17" t="inlineStr"/>
      <c r="AA22" s="17" t="inlineStr">
        <is>
          <t>Cruce por nomenclatura: similitud 0.87.</t>
        </is>
      </c>
    </row>
    <row r="23">
      <c r="A23" s="17" t="inlineStr">
        <is>
          <t>San Juan</t>
        </is>
      </c>
      <c r="B23" s="17" t="inlineStr">
        <is>
          <t>1120</t>
        </is>
      </c>
      <c r="C23" s="17" t="inlineStr">
        <is>
          <t>Stock SAP</t>
        </is>
      </c>
      <c r="D23" s="17" t="inlineStr">
        <is>
          <t>Medicamentos</t>
        </is>
      </c>
      <c r="E23" s="17" t="inlineStr">
        <is>
          <t>ZMED</t>
        </is>
      </c>
      <c r="F23" s="17" t="inlineStr">
        <is>
          <t>Dentro del alcance</t>
        </is>
      </c>
      <c r="G23" s="17" t="inlineStr">
        <is>
          <t>1000816</t>
        </is>
      </c>
      <c r="H23" s="17" t="inlineStr">
        <is>
          <t>AMOXICILINA+AC.CLA 875MG/125MG x 14 COMP</t>
        </is>
      </c>
      <c r="I23" s="17" t="inlineStr"/>
      <c r="J23" s="17" t="inlineStr"/>
      <c r="K23" s="18">
        <f>SUMIF('1120 SJ'!$A$2:$A$679,$G23,'1120 SJ'!$I$2:$I$679)</f>
        <v/>
      </c>
      <c r="L23" s="18">
        <f>SUMIF('1120 SJ'!$A$2:$A$679,$G23,'1120 SJ'!$Q$2:$Q$679)</f>
        <v/>
      </c>
      <c r="M23" s="18">
        <f>$K23-$L23</f>
        <v/>
      </c>
      <c r="N23" s="19">
        <f>IFERROR(SUMIF('1120 SJ'!$A$2:$A$679,$G23,'1120 SJ'!$M$2:$M$679)/$K23,0)</f>
        <v/>
      </c>
      <c r="O23" s="19">
        <f>IFERROR($K23*$N23,"")</f>
        <v/>
      </c>
      <c r="P23" s="19">
        <f>IFERROR($L23*$N23,"")</f>
        <v/>
      </c>
      <c r="Q23" s="19">
        <f>IF(OR($U23="Dar de baja en SAP",$U23="Dar de alta en SAP"),$M23*$N23,"")</f>
        <v/>
      </c>
      <c r="R23" s="17" t="inlineStr"/>
      <c r="S23" s="27" t="inlineStr"/>
      <c r="T23" s="17" t="inlineStr">
        <is>
          <t>Sin recuento físico en el inventario de Avain</t>
        </is>
      </c>
      <c r="U23" s="28" t="inlineStr">
        <is>
          <t>Sin recuento físico</t>
        </is>
      </c>
      <c r="V23" s="17" t="inlineStr"/>
      <c r="W23" s="17" t="inlineStr"/>
      <c r="X23" s="17" t="inlineStr"/>
      <c r="Y23" s="17" t="inlineStr"/>
      <c r="Z23" s="17" t="inlineStr"/>
      <c r="AA23" s="17" t="inlineStr">
        <is>
          <t>El material ocupa 2 filas en la hoja 1120 SJ (lote/almacén). La cantidad SAP y la física de esta vista son el total del material.</t>
        </is>
      </c>
    </row>
    <row r="24">
      <c r="A24" s="17" t="inlineStr">
        <is>
          <t>San Juan</t>
        </is>
      </c>
      <c r="B24" s="17" t="inlineStr">
        <is>
          <t>1120</t>
        </is>
      </c>
      <c r="C24" s="17" t="inlineStr">
        <is>
          <t>Stock SAP</t>
        </is>
      </c>
      <c r="D24" s="17" t="inlineStr">
        <is>
          <t>Medicamentos</t>
        </is>
      </c>
      <c r="E24" s="17" t="inlineStr">
        <is>
          <t>ZMED</t>
        </is>
      </c>
      <c r="F24" s="17" t="inlineStr">
        <is>
          <t>Dentro del alcance</t>
        </is>
      </c>
      <c r="G24" s="17" t="inlineStr">
        <is>
          <t>1000089</t>
        </is>
      </c>
      <c r="H24" s="17" t="inlineStr">
        <is>
          <t>SOLUCION FISIOLOGICA DE 500CC</t>
        </is>
      </c>
      <c r="I24" s="17" t="inlineStr">
        <is>
          <t>MED168</t>
        </is>
      </c>
      <c r="J24" s="17" t="inlineStr">
        <is>
          <t>Solucion fisiológica x 500 ml</t>
        </is>
      </c>
      <c r="K24" s="18">
        <f>SUMIF('1120 SJ'!$A$2:$A$679,$G24,'1120 SJ'!$I$2:$I$679)</f>
        <v/>
      </c>
      <c r="L24" s="18">
        <f>SUMIF('1120 SJ'!$A$2:$A$679,$G24,'1120 SJ'!$Q$2:$Q$679)</f>
        <v/>
      </c>
      <c r="M24" s="18">
        <f>$K24-$L24</f>
        <v/>
      </c>
      <c r="N24" s="19">
        <f>IFERROR(SUMIF('1120 SJ'!$A$2:$A$679,$G24,'1120 SJ'!$M$2:$M$679)/$K24,0)</f>
        <v/>
      </c>
      <c r="O24" s="19">
        <f>IFERROR($K24*$N24,"")</f>
        <v/>
      </c>
      <c r="P24" s="19">
        <f>IFERROR($L24*$N24,"")</f>
        <v/>
      </c>
      <c r="Q24" s="19">
        <f>IF(OR($U24="Dar de baja en SAP",$U24="Dar de alta en SAP"),$M24*$N24,"")</f>
        <v/>
      </c>
      <c r="R24" s="17" t="inlineStr"/>
      <c r="S24" s="30" t="inlineStr">
        <is>
          <t>Media</t>
        </is>
      </c>
      <c r="T24" s="17" t="inlineStr">
        <is>
          <t>Homologado – confianza Media – pendiente de validación</t>
        </is>
      </c>
      <c r="U24" s="26" t="inlineStr">
        <is>
          <t>Dar de baja en SAP</t>
        </is>
      </c>
      <c r="V24" s="17" t="inlineStr">
        <is>
          <t>Homologación por código Avain (master M13-001)</t>
        </is>
      </c>
      <c r="W24" s="17" t="inlineStr">
        <is>
          <t>No</t>
        </is>
      </c>
      <c r="X24" s="17" t="inlineStr"/>
      <c r="Y24" s="17" t="inlineStr">
        <is>
          <t>Sí</t>
        </is>
      </c>
      <c r="Z24" s="17" t="inlineStr">
        <is>
          <t>M13-001</t>
        </is>
      </c>
      <c r="AA24" s="17"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17" t="inlineStr">
        <is>
          <t>San Juan</t>
        </is>
      </c>
      <c r="B25" s="17" t="inlineStr">
        <is>
          <t>1120</t>
        </is>
      </c>
      <c r="C25" s="17" t="inlineStr">
        <is>
          <t>Stock SAP</t>
        </is>
      </c>
      <c r="D25" s="17" t="inlineStr">
        <is>
          <t>Descartables</t>
        </is>
      </c>
      <c r="E25" s="17" t="inlineStr">
        <is>
          <t>ZDES</t>
        </is>
      </c>
      <c r="F25" s="17" t="inlineStr">
        <is>
          <t>Dentro del alcance</t>
        </is>
      </c>
      <c r="G25" s="17" t="inlineStr">
        <is>
          <t>2000009</t>
        </is>
      </c>
      <c r="H25" s="17" t="inlineStr">
        <is>
          <t>AGUJA HIPODERMICA 21G x 1 ½ - 40/8</t>
        </is>
      </c>
      <c r="I25" s="17" t="inlineStr">
        <is>
          <t>DESC13</t>
        </is>
      </c>
      <c r="J25" s="17" t="inlineStr">
        <is>
          <t>Agujas 40/8</t>
        </is>
      </c>
      <c r="K25" s="18">
        <f>SUMIF('1120 SJ'!$A$2:$A$679,$G25,'1120 SJ'!$I$2:$I$679)</f>
        <v/>
      </c>
      <c r="L25" s="18">
        <f>SUMIF('1120 SJ'!$A$2:$A$679,$G25,'1120 SJ'!$Q$2:$Q$679)</f>
        <v/>
      </c>
      <c r="M25" s="18">
        <f>$K25-$L25</f>
        <v/>
      </c>
      <c r="N25" s="19">
        <f>IFERROR(SUMIF('1120 SJ'!$A$2:$A$679,$G25,'1120 SJ'!$M$2:$M$679)/$K25,0)</f>
        <v/>
      </c>
      <c r="O25" s="19">
        <f>IFERROR($K25*$N25,"")</f>
        <v/>
      </c>
      <c r="P25" s="19">
        <f>IFERROR($L25*$N25,"")</f>
        <v/>
      </c>
      <c r="Q25" s="19">
        <f>IF(OR($U25="Dar de baja en SAP",$U25="Dar de alta en SAP"),$M25*$N25,"")</f>
        <v/>
      </c>
      <c r="R25" s="17" t="inlineStr"/>
      <c r="S25" s="25" t="inlineStr">
        <is>
          <t>Alta</t>
        </is>
      </c>
      <c r="T25" s="17" t="inlineStr">
        <is>
          <t>Homologado – confianza Alta</t>
        </is>
      </c>
      <c r="U25" s="26" t="inlineStr">
        <is>
          <t>Dar de baja en SAP</t>
        </is>
      </c>
      <c r="V25" s="17" t="inlineStr">
        <is>
          <t>Homologación por código Avain (master D-139)</t>
        </is>
      </c>
      <c r="W25" s="17" t="inlineStr">
        <is>
          <t>No</t>
        </is>
      </c>
      <c r="X25" s="17" t="inlineStr"/>
      <c r="Y25" s="17" t="inlineStr">
        <is>
          <t>Sí</t>
        </is>
      </c>
      <c r="Z25" s="17" t="inlineStr">
        <is>
          <t>D-139</t>
        </is>
      </c>
      <c r="AA25" s="17" t="inlineStr">
        <is>
          <t>Homologación: confianza base Alta + confianza SAP Alta → Alta.</t>
        </is>
      </c>
    </row>
    <row r="26">
      <c r="A26" s="17" t="inlineStr">
        <is>
          <t>San Juan</t>
        </is>
      </c>
      <c r="B26" s="17" t="inlineStr">
        <is>
          <t>1120</t>
        </is>
      </c>
      <c r="C26" s="17" t="inlineStr">
        <is>
          <t>Stock SAP</t>
        </is>
      </c>
      <c r="D26" s="17" t="inlineStr">
        <is>
          <t>Medicamentos</t>
        </is>
      </c>
      <c r="E26" s="17" t="inlineStr">
        <is>
          <t>ZMED</t>
        </is>
      </c>
      <c r="F26" s="17" t="inlineStr">
        <is>
          <t>Dentro del alcance</t>
        </is>
      </c>
      <c r="G26" s="17" t="inlineStr">
        <is>
          <t>1000144</t>
        </is>
      </c>
      <c r="H26" s="17" t="inlineStr">
        <is>
          <t>LORATADINA 10 MG COMP</t>
        </is>
      </c>
      <c r="I26" s="17" t="inlineStr"/>
      <c r="J26" s="17" t="inlineStr"/>
      <c r="K26" s="18">
        <f>SUMIF('1120 SJ'!$A$2:$A$679,$G26,'1120 SJ'!$I$2:$I$679)</f>
        <v/>
      </c>
      <c r="L26" s="18">
        <f>SUMIF('1120 SJ'!$A$2:$A$679,$G26,'1120 SJ'!$Q$2:$Q$679)</f>
        <v/>
      </c>
      <c r="M26" s="18">
        <f>$K26-$L26</f>
        <v/>
      </c>
      <c r="N26" s="19">
        <f>IFERROR(SUMIF('1120 SJ'!$A$2:$A$679,$G26,'1120 SJ'!$M$2:$M$679)/$K26,0)</f>
        <v/>
      </c>
      <c r="O26" s="19">
        <f>IFERROR($K26*$N26,"")</f>
        <v/>
      </c>
      <c r="P26" s="19">
        <f>IFERROR($L26*$N26,"")</f>
        <v/>
      </c>
      <c r="Q26" s="19">
        <f>IF(OR($U26="Dar de baja en SAP",$U26="Dar de alta en SAP"),$M26*$N26,"")</f>
        <v/>
      </c>
      <c r="R26" s="17" t="inlineStr"/>
      <c r="S26" s="27" t="inlineStr"/>
      <c r="T26" s="17" t="inlineStr">
        <is>
          <t>Sin recuento físico en el inventario de Avain</t>
        </is>
      </c>
      <c r="U26" s="28" t="inlineStr">
        <is>
          <t>Sin recuento físico</t>
        </is>
      </c>
      <c r="V26" s="17" t="inlineStr"/>
      <c r="W26" s="17" t="inlineStr"/>
      <c r="X26" s="17" t="inlineStr"/>
      <c r="Y26" s="17" t="inlineStr"/>
      <c r="Z26" s="17" t="inlineStr"/>
      <c r="AA26" s="17" t="inlineStr">
        <is>
          <t>El material ocupa 2 filas en la hoja 1120 SJ (lote/almacén). La cantidad SAP y la física de esta vista son el total del material.</t>
        </is>
      </c>
    </row>
    <row r="27">
      <c r="A27" s="17" t="inlineStr">
        <is>
          <t>San Juan</t>
        </is>
      </c>
      <c r="B27" s="17" t="inlineStr">
        <is>
          <t>1120</t>
        </is>
      </c>
      <c r="C27" s="17" t="inlineStr">
        <is>
          <t>Stock SAP</t>
        </is>
      </c>
      <c r="D27" s="17" t="inlineStr">
        <is>
          <t>Medicamentos</t>
        </is>
      </c>
      <c r="E27" s="17" t="inlineStr">
        <is>
          <t>ZMED</t>
        </is>
      </c>
      <c r="F27" s="17" t="inlineStr">
        <is>
          <t>Dentro del alcance</t>
        </is>
      </c>
      <c r="G27" s="17" t="inlineStr">
        <is>
          <t>1000597</t>
        </is>
      </c>
      <c r="H27" s="17" t="inlineStr">
        <is>
          <t>LOPERAMIDA 2MG COMPRIMIDO</t>
        </is>
      </c>
      <c r="I27" s="17" t="inlineStr">
        <is>
          <t>MED118</t>
        </is>
      </c>
      <c r="J27" s="17" t="inlineStr">
        <is>
          <t>Loperamida Comp x 2 mg</t>
        </is>
      </c>
      <c r="K27" s="18">
        <f>SUMIF('1120 SJ'!$A$2:$A$679,$G27,'1120 SJ'!$I$2:$I$679)</f>
        <v/>
      </c>
      <c r="L27" s="18">
        <f>SUMIF('1120 SJ'!$A$2:$A$679,$G27,'1120 SJ'!$Q$2:$Q$679)</f>
        <v/>
      </c>
      <c r="M27" s="18">
        <f>$K27-$L27</f>
        <v/>
      </c>
      <c r="N27" s="19">
        <f>IFERROR(SUMIF('1120 SJ'!$A$2:$A$679,$G27,'1120 SJ'!$M$2:$M$679)/$K27,0)</f>
        <v/>
      </c>
      <c r="O27" s="19">
        <f>IFERROR($K27*$N27,"")</f>
        <v/>
      </c>
      <c r="P27" s="19">
        <f>IFERROR($L27*$N27,"")</f>
        <v/>
      </c>
      <c r="Q27" s="19">
        <f>IF(OR($U27="Dar de baja en SAP",$U27="Dar de alta en SAP"),$M27*$N27,"")</f>
        <v/>
      </c>
      <c r="R27" s="17" t="inlineStr"/>
      <c r="S27" s="25" t="inlineStr">
        <is>
          <t>Alta</t>
        </is>
      </c>
      <c r="T27" s="17" t="inlineStr">
        <is>
          <t>Homologado – confianza Alta</t>
        </is>
      </c>
      <c r="U27" s="26" t="inlineStr">
        <is>
          <t>Dar de baja en SAP</t>
        </is>
      </c>
      <c r="V27" s="17" t="inlineStr">
        <is>
          <t>Cruce por nomenclatura SAP</t>
        </is>
      </c>
      <c r="W27" s="17" t="inlineStr">
        <is>
          <t>No</t>
        </is>
      </c>
      <c r="X27" s="17" t="inlineStr"/>
      <c r="Y27" s="17" t="inlineStr">
        <is>
          <t>Sí</t>
        </is>
      </c>
      <c r="Z27" s="17" t="inlineStr"/>
      <c r="AA27" s="17" t="inlineStr">
        <is>
          <t>Cruce por nomenclatura: dosis coincide; similitud 0.97. El material ocupa 5 filas en la hoja 1120 SJ (lote/almacén). La cantidad SAP y la física de esta vista son el total del material.</t>
        </is>
      </c>
    </row>
    <row r="28">
      <c r="A28" s="17" t="inlineStr">
        <is>
          <t>San Juan</t>
        </is>
      </c>
      <c r="B28" s="17" t="inlineStr">
        <is>
          <t>1120</t>
        </is>
      </c>
      <c r="C28" s="17" t="inlineStr">
        <is>
          <t>Stock SAP</t>
        </is>
      </c>
      <c r="D28" s="17" t="inlineStr">
        <is>
          <t>Descartables</t>
        </is>
      </c>
      <c r="E28" s="17" t="inlineStr">
        <is>
          <t>ZDES</t>
        </is>
      </c>
      <c r="F28" s="17" t="inlineStr">
        <is>
          <t>Dentro del alcance</t>
        </is>
      </c>
      <c r="G28" s="17" t="inlineStr">
        <is>
          <t>2000007</t>
        </is>
      </c>
      <c r="H28" s="17" t="inlineStr">
        <is>
          <t>AGUJA HIPODERMICA 25G x ⅝ - 16/5</t>
        </is>
      </c>
      <c r="I28" s="17" t="inlineStr">
        <is>
          <t>DESC11</t>
        </is>
      </c>
      <c r="J28" s="17" t="inlineStr">
        <is>
          <t>Agujas 16/5</t>
        </is>
      </c>
      <c r="K28" s="18">
        <f>SUMIF('1120 SJ'!$A$2:$A$679,$G28,'1120 SJ'!$I$2:$I$679)</f>
        <v/>
      </c>
      <c r="L28" s="18">
        <f>SUMIF('1120 SJ'!$A$2:$A$679,$G28,'1120 SJ'!$Q$2:$Q$679)</f>
        <v/>
      </c>
      <c r="M28" s="18">
        <f>$K28-$L28</f>
        <v/>
      </c>
      <c r="N28" s="19">
        <f>IFERROR(SUMIF('1120 SJ'!$A$2:$A$679,$G28,'1120 SJ'!$M$2:$M$679)/$K28,0)</f>
        <v/>
      </c>
      <c r="O28" s="19">
        <f>IFERROR($K28*$N28,"")</f>
        <v/>
      </c>
      <c r="P28" s="19">
        <f>IFERROR($L28*$N28,"")</f>
        <v/>
      </c>
      <c r="Q28" s="19">
        <f>IF(OR($U28="Dar de baja en SAP",$U28="Dar de alta en SAP"),$M28*$N28,"")</f>
        <v/>
      </c>
      <c r="R28" s="17" t="inlineStr"/>
      <c r="S28" s="25" t="inlineStr">
        <is>
          <t>Alta</t>
        </is>
      </c>
      <c r="T28" s="17" t="inlineStr">
        <is>
          <t>Homologado – confianza Alta</t>
        </is>
      </c>
      <c r="U28" s="26" t="inlineStr">
        <is>
          <t>Dar de baja en SAP</t>
        </is>
      </c>
      <c r="V28" s="17" t="inlineStr">
        <is>
          <t>Homologación por código Avain (master D-140)</t>
        </is>
      </c>
      <c r="W28" s="17" t="inlineStr">
        <is>
          <t>No</t>
        </is>
      </c>
      <c r="X28" s="17" t="inlineStr"/>
      <c r="Y28" s="17" t="inlineStr">
        <is>
          <t>Sí</t>
        </is>
      </c>
      <c r="Z28" s="17" t="inlineStr">
        <is>
          <t>D-140</t>
        </is>
      </c>
      <c r="AA28" s="17" t="inlineStr">
        <is>
          <t>Homologación: confianza base Alta + confianza SAP Alta → Alta.</t>
        </is>
      </c>
    </row>
    <row r="29">
      <c r="A29" s="17" t="inlineStr">
        <is>
          <t>San Juan</t>
        </is>
      </c>
      <c r="B29" s="17" t="inlineStr">
        <is>
          <t>1120</t>
        </is>
      </c>
      <c r="C29" s="17" t="inlineStr">
        <is>
          <t>Stock SAP</t>
        </is>
      </c>
      <c r="D29" s="17" t="inlineStr">
        <is>
          <t>Medicamentos</t>
        </is>
      </c>
      <c r="E29" s="17" t="inlineStr">
        <is>
          <t>ZMED</t>
        </is>
      </c>
      <c r="F29" s="17" t="inlineStr">
        <is>
          <t>Dentro del alcance</t>
        </is>
      </c>
      <c r="G29" s="17" t="inlineStr">
        <is>
          <t>1000529</t>
        </is>
      </c>
      <c r="H29" s="17" t="inlineStr">
        <is>
          <t>DEXAMETASONA 4 MG COMPRIMIDOS</t>
        </is>
      </c>
      <c r="I29" s="17" t="inlineStr"/>
      <c r="J29" s="17" t="inlineStr"/>
      <c r="K29" s="18">
        <f>SUMIF('1120 SJ'!$A$2:$A$679,$G29,'1120 SJ'!$I$2:$I$679)</f>
        <v/>
      </c>
      <c r="L29" s="18">
        <f>SUMIF('1120 SJ'!$A$2:$A$679,$G29,'1120 SJ'!$Q$2:$Q$679)</f>
        <v/>
      </c>
      <c r="M29" s="18">
        <f>$K29-$L29</f>
        <v/>
      </c>
      <c r="N29" s="19">
        <f>IFERROR(SUMIF('1120 SJ'!$A$2:$A$679,$G29,'1120 SJ'!$M$2:$M$679)/$K29,0)</f>
        <v/>
      </c>
      <c r="O29" s="19">
        <f>IFERROR($K29*$N29,"")</f>
        <v/>
      </c>
      <c r="P29" s="19">
        <f>IFERROR($L29*$N29,"")</f>
        <v/>
      </c>
      <c r="Q29" s="19">
        <f>IF(OR($U29="Dar de baja en SAP",$U29="Dar de alta en SAP"),$M29*$N29,"")</f>
        <v/>
      </c>
      <c r="R29" s="17" t="inlineStr"/>
      <c r="S29" s="27" t="inlineStr"/>
      <c r="T29" s="17" t="inlineStr">
        <is>
          <t>Sin recuento físico en el inventario de Avain</t>
        </is>
      </c>
      <c r="U29" s="28" t="inlineStr">
        <is>
          <t>Sin recuento físico</t>
        </is>
      </c>
      <c r="V29" s="17" t="inlineStr"/>
      <c r="W29" s="17" t="inlineStr"/>
      <c r="X29" s="17" t="inlineStr"/>
      <c r="Y29" s="17" t="inlineStr"/>
      <c r="Z29" s="17" t="inlineStr"/>
      <c r="AA29" s="17" t="inlineStr">
        <is>
          <t>El material ocupa 5 filas en la hoja 1120 SJ (lote/almacén). La cantidad SAP y la física de esta vista son el total del material.</t>
        </is>
      </c>
    </row>
    <row r="30">
      <c r="A30" s="17" t="inlineStr">
        <is>
          <t>San Juan</t>
        </is>
      </c>
      <c r="B30" s="17" t="inlineStr">
        <is>
          <t>1120</t>
        </is>
      </c>
      <c r="C30" s="17" t="inlineStr">
        <is>
          <t>Stock SAP</t>
        </is>
      </c>
      <c r="D30" s="17" t="inlineStr">
        <is>
          <t>Medicamentos</t>
        </is>
      </c>
      <c r="E30" s="17" t="inlineStr">
        <is>
          <t>ZMED</t>
        </is>
      </c>
      <c r="F30" s="17" t="inlineStr">
        <is>
          <t>Dentro del alcance</t>
        </is>
      </c>
      <c r="G30" s="17" t="inlineStr">
        <is>
          <t>1001129</t>
        </is>
      </c>
      <c r="H30" s="17" t="inlineStr">
        <is>
          <t>BUCOANGIN CARAM ANTIB X9</t>
        </is>
      </c>
      <c r="I30" s="17" t="inlineStr">
        <is>
          <t>MED30</t>
        </is>
      </c>
      <c r="J30" s="17" t="inlineStr">
        <is>
          <t>Caramelos antigripales con benzocaina 20.7mg</t>
        </is>
      </c>
      <c r="K30" s="18">
        <f>SUMIF('1120 SJ'!$A$2:$A$679,$G30,'1120 SJ'!$I$2:$I$679)</f>
        <v/>
      </c>
      <c r="L30" s="18">
        <f>SUMIF('1120 SJ'!$A$2:$A$679,$G30,'1120 SJ'!$Q$2:$Q$679)</f>
        <v/>
      </c>
      <c r="M30" s="18">
        <f>$K30-$L30</f>
        <v/>
      </c>
      <c r="N30" s="19">
        <f>IFERROR(SUMIF('1120 SJ'!$A$2:$A$679,$G30,'1120 SJ'!$M$2:$M$679)/$K30,0)</f>
        <v/>
      </c>
      <c r="O30" s="19">
        <f>IFERROR($K30*$N30,"")</f>
        <v/>
      </c>
      <c r="P30" s="19">
        <f>IFERROR($L30*$N30,"")</f>
        <v/>
      </c>
      <c r="Q30" s="19">
        <f>IF(OR($U30="Dar de baja en SAP",$U30="Dar de alta en SAP"),$M30*$N30,"")</f>
        <v/>
      </c>
      <c r="R30" s="17" t="inlineStr"/>
      <c r="S30" s="26" t="inlineStr">
        <is>
          <t>Baja</t>
        </is>
      </c>
      <c r="T30" s="17" t="inlineStr">
        <is>
          <t>Homologado – confianza Baja – pendiente de validación</t>
        </is>
      </c>
      <c r="U30" s="26" t="inlineStr">
        <is>
          <t>Dar de baja en SAP</t>
        </is>
      </c>
      <c r="V30" s="17" t="inlineStr">
        <is>
          <t>Homologación por código Avain (master M01-017)</t>
        </is>
      </c>
      <c r="W30" s="17" t="inlineStr">
        <is>
          <t>No</t>
        </is>
      </c>
      <c r="X30" s="17" t="inlineStr"/>
      <c r="Y30" s="17" t="inlineStr">
        <is>
          <t>Sí</t>
        </is>
      </c>
      <c r="Z30" s="17" t="inlineStr">
        <is>
          <t>M01-017</t>
        </is>
      </c>
      <c r="AA30" s="17"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17" t="inlineStr">
        <is>
          <t>San Juan</t>
        </is>
      </c>
      <c r="B31" s="17" t="inlineStr">
        <is>
          <t>1120</t>
        </is>
      </c>
      <c r="C31" s="17" t="inlineStr">
        <is>
          <t>Stock SAP</t>
        </is>
      </c>
      <c r="D31" s="17" t="inlineStr">
        <is>
          <t>Medicamentos</t>
        </is>
      </c>
      <c r="E31" s="17" t="inlineStr">
        <is>
          <t>ZMED</t>
        </is>
      </c>
      <c r="F31" s="17" t="inlineStr">
        <is>
          <t>Dentro del alcance</t>
        </is>
      </c>
      <c r="G31" s="17" t="inlineStr">
        <is>
          <t>1000122</t>
        </is>
      </c>
      <c r="H31" s="17" t="inlineStr">
        <is>
          <t>METOCLOPRAMIDA DE 10MG SL</t>
        </is>
      </c>
      <c r="I31" s="17" t="inlineStr">
        <is>
          <t>MED131</t>
        </is>
      </c>
      <c r="J31" s="17" t="inlineStr">
        <is>
          <t>Metoclopramida Comp x 10 mg</t>
        </is>
      </c>
      <c r="K31" s="18">
        <f>SUMIF('1120 SJ'!$A$2:$A$679,$G31,'1120 SJ'!$I$2:$I$679)</f>
        <v/>
      </c>
      <c r="L31" s="18">
        <f>SUMIF('1120 SJ'!$A$2:$A$679,$G31,'1120 SJ'!$Q$2:$Q$679)</f>
        <v/>
      </c>
      <c r="M31" s="18">
        <f>$K31-$L31</f>
        <v/>
      </c>
      <c r="N31" s="19">
        <f>IFERROR(SUMIF('1120 SJ'!$A$2:$A$679,$G31,'1120 SJ'!$M$2:$M$679)/$K31,0)</f>
        <v/>
      </c>
      <c r="O31" s="19">
        <f>IFERROR($K31*$N31,"")</f>
        <v/>
      </c>
      <c r="P31" s="19">
        <f>IFERROR($L31*$N31,"")</f>
        <v/>
      </c>
      <c r="Q31" s="19">
        <f>IF(OR($U31="Dar de baja en SAP",$U31="Dar de alta en SAP"),$M31*$N31,"")</f>
        <v/>
      </c>
      <c r="R31" s="17" t="inlineStr"/>
      <c r="S31" s="25" t="inlineStr">
        <is>
          <t>Alta</t>
        </is>
      </c>
      <c r="T31" s="17" t="inlineStr">
        <is>
          <t>Homologado – confianza Alta</t>
        </is>
      </c>
      <c r="U31" s="26" t="inlineStr">
        <is>
          <t>Dar de baja en SAP</t>
        </is>
      </c>
      <c r="V31" s="17" t="inlineStr">
        <is>
          <t>Homologación por código Avain (master M08-002)</t>
        </is>
      </c>
      <c r="W31" s="17" t="inlineStr">
        <is>
          <t>No</t>
        </is>
      </c>
      <c r="X31" s="17" t="inlineStr"/>
      <c r="Y31" s="17" t="inlineStr">
        <is>
          <t>Sí</t>
        </is>
      </c>
      <c r="Z31" s="17" t="inlineStr">
        <is>
          <t>M08-002</t>
        </is>
      </c>
      <c r="AA31" s="17" t="inlineStr">
        <is>
          <t>Homologación: confianza base Alta + confianza SAP Alta → Alta. El material ocupa 3 filas en la hoja 1120 SJ (lote/almacén). La cantidad SAP y la física de esta vista son el total del material.</t>
        </is>
      </c>
    </row>
    <row r="32">
      <c r="A32" s="17" t="inlineStr">
        <is>
          <t>San Juan</t>
        </is>
      </c>
      <c r="B32" s="17" t="inlineStr">
        <is>
          <t>1120</t>
        </is>
      </c>
      <c r="C32" s="17" t="inlineStr">
        <is>
          <t>Stock SAP</t>
        </is>
      </c>
      <c r="D32" s="17" t="inlineStr">
        <is>
          <t>Medicamentos</t>
        </is>
      </c>
      <c r="E32" s="17" t="inlineStr">
        <is>
          <t>ZMED</t>
        </is>
      </c>
      <c r="F32" s="17" t="inlineStr">
        <is>
          <t>Dentro del alcance</t>
        </is>
      </c>
      <c r="G32" s="17" t="inlineStr">
        <is>
          <t>1000196</t>
        </is>
      </c>
      <c r="H32" s="17" t="inlineStr">
        <is>
          <t>KETOROLAC 30 MG/1ML AMP</t>
        </is>
      </c>
      <c r="I32" s="17" t="inlineStr">
        <is>
          <t>MED109</t>
        </is>
      </c>
      <c r="J32" s="17" t="inlineStr">
        <is>
          <t>Ketorolac 30mg Amp x 1 ml</t>
        </is>
      </c>
      <c r="K32" s="18">
        <f>SUMIF('1120 SJ'!$A$2:$A$679,$G32,'1120 SJ'!$I$2:$I$679)</f>
        <v/>
      </c>
      <c r="L32" s="18">
        <f>SUMIF('1120 SJ'!$A$2:$A$679,$G32,'1120 SJ'!$Q$2:$Q$679)</f>
        <v/>
      </c>
      <c r="M32" s="18">
        <f>$K32-$L32</f>
        <v/>
      </c>
      <c r="N32" s="19">
        <f>IFERROR(SUMIF('1120 SJ'!$A$2:$A$679,$G32,'1120 SJ'!$M$2:$M$679)/$K32,0)</f>
        <v/>
      </c>
      <c r="O32" s="19">
        <f>IFERROR($K32*$N32,"")</f>
        <v/>
      </c>
      <c r="P32" s="19">
        <f>IFERROR($L32*$N32,"")</f>
        <v/>
      </c>
      <c r="Q32" s="19">
        <f>IF(OR($U32="Dar de baja en SAP",$U32="Dar de alta en SAP"),$M32*$N32,"")</f>
        <v/>
      </c>
      <c r="R32" s="17" t="inlineStr"/>
      <c r="S32" s="25" t="inlineStr">
        <is>
          <t>Alta</t>
        </is>
      </c>
      <c r="T32" s="17" t="inlineStr">
        <is>
          <t>Homologado – confianza Alta</t>
        </is>
      </c>
      <c r="U32" s="26" t="inlineStr">
        <is>
          <t>Dar de baja en SAP</t>
        </is>
      </c>
      <c r="V32" s="17" t="inlineStr">
        <is>
          <t>Homologación por código Avain (master M01-007)</t>
        </is>
      </c>
      <c r="W32" s="17" t="inlineStr">
        <is>
          <t>No</t>
        </is>
      </c>
      <c r="X32" s="17" t="inlineStr"/>
      <c r="Y32" s="17" t="inlineStr">
        <is>
          <t>Sí</t>
        </is>
      </c>
      <c r="Z32" s="17" t="inlineStr">
        <is>
          <t>M01-007</t>
        </is>
      </c>
      <c r="AA32" s="17" t="inlineStr">
        <is>
          <t>Homologación: confianza base Alta + confianza SAP Alta → Alta. El material ocupa 2 filas en la hoja 1120 SJ (lote/almacén). La cantidad SAP y la física de esta vista son el total del material.</t>
        </is>
      </c>
    </row>
    <row r="33">
      <c r="A33" s="17" t="inlineStr">
        <is>
          <t>San Juan</t>
        </is>
      </c>
      <c r="B33" s="17" t="inlineStr">
        <is>
          <t>1120</t>
        </is>
      </c>
      <c r="C33" s="17" t="inlineStr">
        <is>
          <t>Stock SAP</t>
        </is>
      </c>
      <c r="D33" s="17" t="inlineStr">
        <is>
          <t>Descartables</t>
        </is>
      </c>
      <c r="E33" s="17" t="inlineStr">
        <is>
          <t>ZDES</t>
        </is>
      </c>
      <c r="F33" s="17" t="inlineStr">
        <is>
          <t>Dentro del alcance</t>
        </is>
      </c>
      <c r="G33" s="17" t="inlineStr">
        <is>
          <t>2000005</t>
        </is>
      </c>
      <c r="H33" s="17" t="inlineStr">
        <is>
          <t>CATETER INTRAVENOSO 20G T/ABBOCATH</t>
        </is>
      </c>
      <c r="I33" s="17" t="inlineStr">
        <is>
          <t>DESC4</t>
        </is>
      </c>
      <c r="J33" s="17" t="inlineStr">
        <is>
          <t>Abbocath Nº 20</t>
        </is>
      </c>
      <c r="K33" s="18">
        <f>SUMIF('1120 SJ'!$A$2:$A$679,$G33,'1120 SJ'!$I$2:$I$679)</f>
        <v/>
      </c>
      <c r="L33" s="18">
        <f>SUMIF('1120 SJ'!$A$2:$A$679,$G33,'1120 SJ'!$Q$2:$Q$679)</f>
        <v/>
      </c>
      <c r="M33" s="18">
        <f>$K33-$L33</f>
        <v/>
      </c>
      <c r="N33" s="19">
        <f>IFERROR(SUMIF('1120 SJ'!$A$2:$A$679,$G33,'1120 SJ'!$M$2:$M$679)/$K33,0)</f>
        <v/>
      </c>
      <c r="O33" s="19">
        <f>IFERROR($K33*$N33,"")</f>
        <v/>
      </c>
      <c r="P33" s="19">
        <f>IFERROR($L33*$N33,"")</f>
        <v/>
      </c>
      <c r="Q33" s="19">
        <f>IF(OR($U33="Dar de baja en SAP",$U33="Dar de alta en SAP"),$M33*$N33,"")</f>
        <v/>
      </c>
      <c r="R33" s="17" t="inlineStr"/>
      <c r="S33" s="25" t="inlineStr">
        <is>
          <t>Alta</t>
        </is>
      </c>
      <c r="T33" s="17" t="inlineStr">
        <is>
          <t>Homologado – confianza Alta</t>
        </is>
      </c>
      <c r="U33" s="26" t="inlineStr">
        <is>
          <t>Dar de baja en SAP</t>
        </is>
      </c>
      <c r="V33" s="17" t="inlineStr">
        <is>
          <t>Homologación por código Avain (master D-128)</t>
        </is>
      </c>
      <c r="W33" s="17" t="inlineStr">
        <is>
          <t>No</t>
        </is>
      </c>
      <c r="X33" s="17" t="inlineStr"/>
      <c r="Y33" s="17" t="inlineStr">
        <is>
          <t>Sí</t>
        </is>
      </c>
      <c r="Z33" s="17" t="inlineStr">
        <is>
          <t>D-128</t>
        </is>
      </c>
      <c r="AA33" s="17" t="inlineStr">
        <is>
          <t>Homologación: confianza base Alta + confianza SAP Alta → Alta.</t>
        </is>
      </c>
    </row>
    <row r="34">
      <c r="A34" s="17" t="inlineStr">
        <is>
          <t>San Juan</t>
        </is>
      </c>
      <c r="B34" s="17" t="inlineStr">
        <is>
          <t>1120</t>
        </is>
      </c>
      <c r="C34" s="17" t="inlineStr">
        <is>
          <t>Stock SAP</t>
        </is>
      </c>
      <c r="D34" s="17" t="inlineStr">
        <is>
          <t>Medicamentos</t>
        </is>
      </c>
      <c r="E34" s="17" t="inlineStr">
        <is>
          <t>ZMED</t>
        </is>
      </c>
      <c r="F34" s="17" t="inlineStr">
        <is>
          <t>Dentro del alcance</t>
        </is>
      </c>
      <c r="G34" s="17" t="inlineStr">
        <is>
          <t>1001291</t>
        </is>
      </c>
      <c r="H34" s="17" t="inlineStr">
        <is>
          <t>KETOROLAC 30 MG/2ML AMP</t>
        </is>
      </c>
      <c r="I34" s="17" t="inlineStr"/>
      <c r="J34" s="17" t="inlineStr"/>
      <c r="K34" s="18">
        <f>SUMIF('1120 SJ'!$A$2:$A$679,$G34,'1120 SJ'!$I$2:$I$679)</f>
        <v/>
      </c>
      <c r="L34" s="18">
        <f>SUMIF('1120 SJ'!$A$2:$A$679,$G34,'1120 SJ'!$Q$2:$Q$679)</f>
        <v/>
      </c>
      <c r="M34" s="18">
        <f>$K34-$L34</f>
        <v/>
      </c>
      <c r="N34" s="19">
        <f>IFERROR(SUMIF('1120 SJ'!$A$2:$A$679,$G34,'1120 SJ'!$M$2:$M$679)/$K34,0)</f>
        <v/>
      </c>
      <c r="O34" s="19">
        <f>IFERROR($K34*$N34,"")</f>
        <v/>
      </c>
      <c r="P34" s="19">
        <f>IFERROR($L34*$N34,"")</f>
        <v/>
      </c>
      <c r="Q34" s="19">
        <f>IF(OR($U34="Dar de baja en SAP",$U34="Dar de alta en SAP"),$M34*$N34,"")</f>
        <v/>
      </c>
      <c r="R34" s="17" t="inlineStr"/>
      <c r="S34" s="27" t="inlineStr"/>
      <c r="T34" s="17" t="inlineStr">
        <is>
          <t>Sin recuento físico en el inventario de Avain</t>
        </is>
      </c>
      <c r="U34" s="28" t="inlineStr">
        <is>
          <t>Sin recuento físico</t>
        </is>
      </c>
      <c r="V34" s="17" t="inlineStr"/>
      <c r="W34" s="17" t="inlineStr"/>
      <c r="X34" s="17" t="inlineStr"/>
      <c r="Y34" s="17" t="inlineStr"/>
      <c r="Z34" s="17" t="inlineStr"/>
      <c r="AA34" s="17" t="inlineStr">
        <is>
          <t>El material ocupa 4 filas en la hoja 1120 SJ (lote/almacén). La cantidad SAP y la física de esta vista son el total del material.</t>
        </is>
      </c>
    </row>
    <row r="35">
      <c r="A35" s="17" t="inlineStr">
        <is>
          <t>San Juan</t>
        </is>
      </c>
      <c r="B35" s="17" t="inlineStr">
        <is>
          <t>1120</t>
        </is>
      </c>
      <c r="C35" s="17" t="inlineStr">
        <is>
          <t>Stock SAP</t>
        </is>
      </c>
      <c r="D35" s="17" t="inlineStr">
        <is>
          <t>Descartables</t>
        </is>
      </c>
      <c r="E35" s="17" t="inlineStr">
        <is>
          <t>ZDES</t>
        </is>
      </c>
      <c r="F35" s="17" t="inlineStr">
        <is>
          <t>Dentro del alcance</t>
        </is>
      </c>
      <c r="G35" s="17" t="inlineStr">
        <is>
          <t>2000522</t>
        </is>
      </c>
      <c r="H35" s="17" t="inlineStr">
        <is>
          <t>APOSITO 10X20 SYRA</t>
        </is>
      </c>
      <c r="I35" s="17" t="inlineStr"/>
      <c r="J35" s="17" t="inlineStr"/>
      <c r="K35" s="18">
        <f>SUMIF('1120 SJ'!$A$2:$A$679,$G35,'1120 SJ'!$I$2:$I$679)</f>
        <v/>
      </c>
      <c r="L35" s="18">
        <f>SUMIF('1120 SJ'!$A$2:$A$679,$G35,'1120 SJ'!$Q$2:$Q$679)</f>
        <v/>
      </c>
      <c r="M35" s="18">
        <f>$K35-$L35</f>
        <v/>
      </c>
      <c r="N35" s="19">
        <f>IFERROR(SUMIF('1120 SJ'!$A$2:$A$679,$G35,'1120 SJ'!$M$2:$M$679)/$K35,0)</f>
        <v/>
      </c>
      <c r="O35" s="19">
        <f>IFERROR($K35*$N35,"")</f>
        <v/>
      </c>
      <c r="P35" s="19">
        <f>IFERROR($L35*$N35,"")</f>
        <v/>
      </c>
      <c r="Q35" s="19">
        <f>IF(OR($U35="Dar de baja en SAP",$U35="Dar de alta en SAP"),$M35*$N35,"")</f>
        <v/>
      </c>
      <c r="R35" s="17" t="inlineStr"/>
      <c r="S35" s="27" t="inlineStr"/>
      <c r="T35" s="17" t="inlineStr">
        <is>
          <t>Sin recuento físico en el inventario de Avain</t>
        </is>
      </c>
      <c r="U35" s="28" t="inlineStr">
        <is>
          <t>Sin recuento físico</t>
        </is>
      </c>
      <c r="V35" s="17" t="inlineStr"/>
      <c r="W35" s="17" t="inlineStr"/>
      <c r="X35" s="17" t="inlineStr"/>
      <c r="Y35" s="17" t="inlineStr"/>
      <c r="Z35" s="17" t="inlineStr"/>
      <c r="AA35" s="17" t="inlineStr"/>
    </row>
    <row r="36">
      <c r="A36" s="17" t="inlineStr">
        <is>
          <t>San Juan</t>
        </is>
      </c>
      <c r="B36" s="17" t="inlineStr">
        <is>
          <t>1120</t>
        </is>
      </c>
      <c r="C36" s="17" t="inlineStr">
        <is>
          <t>Stock SAP</t>
        </is>
      </c>
      <c r="D36" s="17" t="inlineStr">
        <is>
          <t>Descartables</t>
        </is>
      </c>
      <c r="E36" s="17" t="inlineStr">
        <is>
          <t>ZDES</t>
        </is>
      </c>
      <c r="F36" s="17" t="inlineStr">
        <is>
          <t>Dentro del alcance</t>
        </is>
      </c>
      <c r="G36" s="17" t="inlineStr">
        <is>
          <t>2000027</t>
        </is>
      </c>
      <c r="H36" s="17" t="inlineStr">
        <is>
          <t>JERINGA DE 5 ML</t>
        </is>
      </c>
      <c r="I36" s="17" t="inlineStr">
        <is>
          <t>DESC80</t>
        </is>
      </c>
      <c r="J36" s="17" t="inlineStr">
        <is>
          <t>Jeringas 5 cc</t>
        </is>
      </c>
      <c r="K36" s="18">
        <f>SUMIF('1120 SJ'!$A$2:$A$679,$G36,'1120 SJ'!$I$2:$I$679)</f>
        <v/>
      </c>
      <c r="L36" s="18">
        <f>SUMIF('1120 SJ'!$A$2:$A$679,$G36,'1120 SJ'!$Q$2:$Q$679)</f>
        <v/>
      </c>
      <c r="M36" s="18">
        <f>$K36-$L36</f>
        <v/>
      </c>
      <c r="N36" s="19">
        <f>IFERROR(SUMIF('1120 SJ'!$A$2:$A$679,$G36,'1120 SJ'!$M$2:$M$679)/$K36,0)</f>
        <v/>
      </c>
      <c r="O36" s="19">
        <f>IFERROR($K36*$N36,"")</f>
        <v/>
      </c>
      <c r="P36" s="19">
        <f>IFERROR($L36*$N36,"")</f>
        <v/>
      </c>
      <c r="Q36" s="19">
        <f>IF(OR($U36="Dar de baja en SAP",$U36="Dar de alta en SAP"),$M36*$N36,"")</f>
        <v/>
      </c>
      <c r="R36" s="17" t="inlineStr"/>
      <c r="S36" s="25" t="inlineStr">
        <is>
          <t>Alta</t>
        </is>
      </c>
      <c r="T36" s="17" t="inlineStr">
        <is>
          <t>Homologado – confianza Alta</t>
        </is>
      </c>
      <c r="U36" s="26" t="inlineStr">
        <is>
          <t>Dar de baja en SAP</t>
        </is>
      </c>
      <c r="V36" s="17" t="inlineStr">
        <is>
          <t>Homologación por código Avain (master D-135)</t>
        </is>
      </c>
      <c r="W36" s="17" t="inlineStr">
        <is>
          <t>No</t>
        </is>
      </c>
      <c r="X36" s="17" t="inlineStr"/>
      <c r="Y36" s="17" t="inlineStr">
        <is>
          <t>Sí</t>
        </is>
      </c>
      <c r="Z36" s="17" t="inlineStr">
        <is>
          <t>D-135</t>
        </is>
      </c>
      <c r="AA36" s="17" t="inlineStr">
        <is>
          <t>Homologación: confianza base Alta + confianza SAP Alta → Alta.</t>
        </is>
      </c>
    </row>
    <row r="37">
      <c r="A37" s="17" t="inlineStr">
        <is>
          <t>San Juan</t>
        </is>
      </c>
      <c r="B37" s="17" t="inlineStr">
        <is>
          <t>1120</t>
        </is>
      </c>
      <c r="C37" s="17" t="inlineStr">
        <is>
          <t>Stock SAP</t>
        </is>
      </c>
      <c r="D37" s="17" t="inlineStr">
        <is>
          <t>Medicamentos</t>
        </is>
      </c>
      <c r="E37" s="17" t="inlineStr">
        <is>
          <t>ZMED</t>
        </is>
      </c>
      <c r="F37" s="17" t="inlineStr">
        <is>
          <t>Dentro del alcance</t>
        </is>
      </c>
      <c r="G37" s="17" t="inlineStr">
        <is>
          <t>1001297</t>
        </is>
      </c>
      <c r="H37" s="17" t="inlineStr">
        <is>
          <t>PULMONIX ANTIGRIP 20 COMP</t>
        </is>
      </c>
      <c r="I37" s="17" t="inlineStr">
        <is>
          <t>MED156</t>
        </is>
      </c>
      <c r="J37" s="17" t="inlineStr">
        <is>
          <t>Antigripal comp</t>
        </is>
      </c>
      <c r="K37" s="18">
        <f>SUMIF('1120 SJ'!$A$2:$A$679,$G37,'1120 SJ'!$I$2:$I$679)</f>
        <v/>
      </c>
      <c r="L37" s="18">
        <f>SUMIF('1120 SJ'!$A$2:$A$679,$G37,'1120 SJ'!$Q$2:$Q$679)</f>
        <v/>
      </c>
      <c r="M37" s="18">
        <f>$K37-$L37</f>
        <v/>
      </c>
      <c r="N37" s="19">
        <f>IFERROR(SUMIF('1120 SJ'!$A$2:$A$679,$G37,'1120 SJ'!$M$2:$M$679)/$K37,0)</f>
        <v/>
      </c>
      <c r="O37" s="19">
        <f>IFERROR($K37*$N37,"")</f>
        <v/>
      </c>
      <c r="P37" s="19">
        <f>IFERROR($L37*$N37,"")</f>
        <v/>
      </c>
      <c r="Q37" s="19">
        <f>IF(OR($U37="Dar de baja en SAP",$U37="Dar de alta en SAP"),$M37*$N37,"")</f>
        <v/>
      </c>
      <c r="R37" s="17" t="inlineStr"/>
      <c r="S37" s="30" t="inlineStr">
        <is>
          <t>Media</t>
        </is>
      </c>
      <c r="T37" s="17" t="inlineStr">
        <is>
          <t>Homologado – confianza Media – pendiente de validación</t>
        </is>
      </c>
      <c r="U37" s="26" t="inlineStr">
        <is>
          <t>Dar de baja en SAP</t>
        </is>
      </c>
      <c r="V37" s="17" t="inlineStr">
        <is>
          <t>Cruce por nomenclatura SAP</t>
        </is>
      </c>
      <c r="W37" s="17" t="inlineStr">
        <is>
          <t>No</t>
        </is>
      </c>
      <c r="X37" s="17" t="inlineStr"/>
      <c r="Y37" s="17" t="inlineStr">
        <is>
          <t>No</t>
        </is>
      </c>
      <c r="Z37" s="17" t="inlineStr"/>
      <c r="AA37" s="17" t="inlineStr">
        <is>
          <t>Cruce por nomenclatura: similitud 0.62. El material ocupa 3 filas en la hoja 1120 SJ (lote/almacén). La cantidad SAP y la física de esta vista son el total del material.</t>
        </is>
      </c>
    </row>
    <row r="38">
      <c r="A38" s="17" t="inlineStr">
        <is>
          <t>San Juan</t>
        </is>
      </c>
      <c r="B38" s="17" t="inlineStr">
        <is>
          <t>1120</t>
        </is>
      </c>
      <c r="C38" s="17" t="inlineStr">
        <is>
          <t>Stock SAP</t>
        </is>
      </c>
      <c r="D38" s="17" t="inlineStr">
        <is>
          <t>Medicamentos</t>
        </is>
      </c>
      <c r="E38" s="17" t="inlineStr">
        <is>
          <t>ZMED</t>
        </is>
      </c>
      <c r="F38" s="17" t="inlineStr">
        <is>
          <t>Dentro del alcance</t>
        </is>
      </c>
      <c r="G38" s="17" t="inlineStr">
        <is>
          <t>1000022</t>
        </is>
      </c>
      <c r="H38" s="17" t="inlineStr">
        <is>
          <t>DIPIRONA 1G AMPOLLA DE 2ML INYECTABLE</t>
        </is>
      </c>
      <c r="I38" s="17" t="inlineStr">
        <is>
          <t>MED69</t>
        </is>
      </c>
      <c r="J38" s="17" t="inlineStr">
        <is>
          <t>Dipirona 1gr Amp x 2 ml</t>
        </is>
      </c>
      <c r="K38" s="18">
        <f>SUMIF('1120 SJ'!$A$2:$A$679,$G38,'1120 SJ'!$I$2:$I$679)</f>
        <v/>
      </c>
      <c r="L38" s="18">
        <f>SUMIF('1120 SJ'!$A$2:$A$679,$G38,'1120 SJ'!$Q$2:$Q$679)</f>
        <v/>
      </c>
      <c r="M38" s="18">
        <f>$K38-$L38</f>
        <v/>
      </c>
      <c r="N38" s="19">
        <f>IFERROR(SUMIF('1120 SJ'!$A$2:$A$679,$G38,'1120 SJ'!$M$2:$M$679)/$K38,0)</f>
        <v/>
      </c>
      <c r="O38" s="19">
        <f>IFERROR($K38*$N38,"")</f>
        <v/>
      </c>
      <c r="P38" s="19">
        <f>IFERROR($L38*$N38,"")</f>
        <v/>
      </c>
      <c r="Q38" s="19">
        <f>IF(OR($U38="Dar de baja en SAP",$U38="Dar de alta en SAP"),$M38*$N38,"")</f>
        <v/>
      </c>
      <c r="R38" s="17" t="inlineStr"/>
      <c r="S38" s="25" t="inlineStr">
        <is>
          <t>Alta</t>
        </is>
      </c>
      <c r="T38" s="17" t="inlineStr">
        <is>
          <t>Homologado – confianza Alta</t>
        </is>
      </c>
      <c r="U38" s="26" t="inlineStr">
        <is>
          <t>Dar de baja en SAP</t>
        </is>
      </c>
      <c r="V38" s="17" t="inlineStr">
        <is>
          <t>Cruce por nomenclatura SAP</t>
        </is>
      </c>
      <c r="W38" s="17" t="inlineStr">
        <is>
          <t>No</t>
        </is>
      </c>
      <c r="X38" s="17" t="inlineStr"/>
      <c r="Y38" s="17" t="inlineStr">
        <is>
          <t>Sí</t>
        </is>
      </c>
      <c r="Z38" s="17" t="inlineStr"/>
      <c r="AA38" s="17" t="inlineStr">
        <is>
          <t>Cruce por nomenclatura: dosis coincide; similitud 0.77. El material ocupa 4 filas en la hoja 1120 SJ (lote/almacén). La cantidad SAP y la física de esta vista son el total del material.</t>
        </is>
      </c>
    </row>
    <row r="39">
      <c r="A39" s="17" t="inlineStr">
        <is>
          <t>San Juan</t>
        </is>
      </c>
      <c r="B39" s="17" t="inlineStr">
        <is>
          <t>1120</t>
        </is>
      </c>
      <c r="C39" s="17" t="inlineStr">
        <is>
          <t>Stock SAP</t>
        </is>
      </c>
      <c r="D39" s="17" t="inlineStr">
        <is>
          <t>Medicamentos</t>
        </is>
      </c>
      <c r="E39" s="17" t="inlineStr">
        <is>
          <t>ZMED</t>
        </is>
      </c>
      <c r="F39" s="17" t="inlineStr">
        <is>
          <t>Dentro del alcance</t>
        </is>
      </c>
      <c r="G39" s="17" t="inlineStr">
        <is>
          <t>1000035</t>
        </is>
      </c>
      <c r="H39" s="17" t="inlineStr">
        <is>
          <t>SOLUCIÓN RINGER LACTATO 500 ML</t>
        </is>
      </c>
      <c r="I39" s="17" t="inlineStr">
        <is>
          <t>MED169</t>
        </is>
      </c>
      <c r="J39" s="17" t="inlineStr">
        <is>
          <t>Solución ringer lactato x 500 ml</t>
        </is>
      </c>
      <c r="K39" s="18">
        <f>SUMIF('1120 SJ'!$A$2:$A$679,$G39,'1120 SJ'!$I$2:$I$679)</f>
        <v/>
      </c>
      <c r="L39" s="18">
        <f>SUMIF('1120 SJ'!$A$2:$A$679,$G39,'1120 SJ'!$Q$2:$Q$679)</f>
        <v/>
      </c>
      <c r="M39" s="18">
        <f>$K39-$L39</f>
        <v/>
      </c>
      <c r="N39" s="19">
        <f>IFERROR(SUMIF('1120 SJ'!$A$2:$A$679,$G39,'1120 SJ'!$M$2:$M$679)/$K39,0)</f>
        <v/>
      </c>
      <c r="O39" s="19">
        <f>IFERROR($K39*$N39,"")</f>
        <v/>
      </c>
      <c r="P39" s="19">
        <f>IFERROR($L39*$N39,"")</f>
        <v/>
      </c>
      <c r="Q39" s="19">
        <f>IF(OR($U39="Dar de baja en SAP",$U39="Dar de alta en SAP"),$M39*$N39,"")</f>
        <v/>
      </c>
      <c r="R39" s="17" t="inlineStr"/>
      <c r="S39" s="25" t="inlineStr">
        <is>
          <t>Alta</t>
        </is>
      </c>
      <c r="T39" s="17" t="inlineStr">
        <is>
          <t>Homologado – confianza Alta</t>
        </is>
      </c>
      <c r="U39" s="26" t="inlineStr">
        <is>
          <t>Dar de baja en SAP</t>
        </is>
      </c>
      <c r="V39" s="17" t="inlineStr">
        <is>
          <t>Homologación por código Avain (master M13-003)</t>
        </is>
      </c>
      <c r="W39" s="17" t="inlineStr">
        <is>
          <t>No</t>
        </is>
      </c>
      <c r="X39" s="17" t="inlineStr"/>
      <c r="Y39" s="17" t="inlineStr">
        <is>
          <t>Sí</t>
        </is>
      </c>
      <c r="Z39" s="17" t="inlineStr">
        <is>
          <t>M13-003</t>
        </is>
      </c>
      <c r="AA39" s="17" t="inlineStr">
        <is>
          <t>Homologación: confianza base Alta + confianza SAP Alta → Alta. El material ocupa 6 filas en la hoja 1120 SJ (lote/almacén). La cantidad SAP y la física de esta vista son el total del material.</t>
        </is>
      </c>
    </row>
    <row r="40">
      <c r="A40" s="17" t="inlineStr">
        <is>
          <t>San Juan</t>
        </is>
      </c>
      <c r="B40" s="17" t="inlineStr">
        <is>
          <t>1120</t>
        </is>
      </c>
      <c r="C40" s="17" t="inlineStr">
        <is>
          <t>Stock SAP</t>
        </is>
      </c>
      <c r="D40" s="17" t="inlineStr">
        <is>
          <t>Medicamentos</t>
        </is>
      </c>
      <c r="E40" s="17" t="inlineStr">
        <is>
          <t>ZMED</t>
        </is>
      </c>
      <c r="F40" s="17" t="inlineStr">
        <is>
          <t>Dentro del alcance</t>
        </is>
      </c>
      <c r="G40" s="17" t="inlineStr">
        <is>
          <t>1000059</t>
        </is>
      </c>
      <c r="H40" s="17" t="inlineStr">
        <is>
          <t>BUTIL BROMURO DE HIOSCINA 20MG AMPOLLA</t>
        </is>
      </c>
      <c r="I40" s="17" t="inlineStr">
        <is>
          <t>MED100</t>
        </is>
      </c>
      <c r="J40" s="17" t="inlineStr">
        <is>
          <t>Hioscina x 20 mg Amp x 1 ml</t>
        </is>
      </c>
      <c r="K40" s="18">
        <f>SUMIF('1120 SJ'!$A$2:$A$679,$G40,'1120 SJ'!$I$2:$I$679)</f>
        <v/>
      </c>
      <c r="L40" s="18">
        <f>SUMIF('1120 SJ'!$A$2:$A$679,$G40,'1120 SJ'!$Q$2:$Q$679)</f>
        <v/>
      </c>
      <c r="M40" s="18">
        <f>$K40-$L40</f>
        <v/>
      </c>
      <c r="N40" s="19">
        <f>IFERROR(SUMIF('1120 SJ'!$A$2:$A$679,$G40,'1120 SJ'!$M$2:$M$679)/$K40,0)</f>
        <v/>
      </c>
      <c r="O40" s="19">
        <f>IFERROR($K40*$N40,"")</f>
        <v/>
      </c>
      <c r="P40" s="19">
        <f>IFERROR($L40*$N40,"")</f>
        <v/>
      </c>
      <c r="Q40" s="19">
        <f>IF(OR($U40="Dar de baja en SAP",$U40="Dar de alta en SAP"),$M40*$N40,"")</f>
        <v/>
      </c>
      <c r="R40" s="17" t="inlineStr"/>
      <c r="S40" s="30" t="inlineStr">
        <is>
          <t>Media</t>
        </is>
      </c>
      <c r="T40" s="17" t="inlineStr">
        <is>
          <t>Homologado – confianza Media – pendiente de validación</t>
        </is>
      </c>
      <c r="U40" s="26" t="inlineStr">
        <is>
          <t>Dar de baja en SAP</t>
        </is>
      </c>
      <c r="V40" s="17" t="inlineStr">
        <is>
          <t>Homologación por código Avain (master M08-003)</t>
        </is>
      </c>
      <c r="W40" s="17" t="inlineStr">
        <is>
          <t>No</t>
        </is>
      </c>
      <c r="X40" s="17" t="inlineStr"/>
      <c r="Y40" s="17" t="inlineStr">
        <is>
          <t>Sí</t>
        </is>
      </c>
      <c r="Z40" s="17" t="inlineStr">
        <is>
          <t>M08-003</t>
        </is>
      </c>
      <c r="AA40" s="17" t="inlineStr">
        <is>
          <t>Homologación: confianza base Media + confianza SAP Alta → Media. El material ocupa 6 filas en la hoja 1120 SJ (lote/almacén). La cantidad SAP y la física de esta vista son el total del material.</t>
        </is>
      </c>
    </row>
    <row r="41">
      <c r="A41" s="17" t="inlineStr">
        <is>
          <t>San Juan</t>
        </is>
      </c>
      <c r="B41" s="17" t="inlineStr">
        <is>
          <t>1120</t>
        </is>
      </c>
      <c r="C41" s="17" t="inlineStr">
        <is>
          <t>Stock SAP</t>
        </is>
      </c>
      <c r="D41" s="17" t="inlineStr">
        <is>
          <t>Medicamentos</t>
        </is>
      </c>
      <c r="E41" s="17" t="inlineStr">
        <is>
          <t>ZMED</t>
        </is>
      </c>
      <c r="F41" s="17" t="inlineStr">
        <is>
          <t>Dentro del alcance</t>
        </is>
      </c>
      <c r="G41" s="17" t="inlineStr">
        <is>
          <t>1000520</t>
        </is>
      </c>
      <c r="H41" s="17" t="inlineStr">
        <is>
          <t>DICLOFENAC 50MG + PRIDINOL 4MG</t>
        </is>
      </c>
      <c r="I41" s="17" t="inlineStr"/>
      <c r="J41" s="17" t="inlineStr"/>
      <c r="K41" s="18">
        <f>SUMIF('1120 SJ'!$A$2:$A$679,$G41,'1120 SJ'!$I$2:$I$679)</f>
        <v/>
      </c>
      <c r="L41" s="18">
        <f>SUMIF('1120 SJ'!$A$2:$A$679,$G41,'1120 SJ'!$Q$2:$Q$679)</f>
        <v/>
      </c>
      <c r="M41" s="18">
        <f>$K41-$L41</f>
        <v/>
      </c>
      <c r="N41" s="19">
        <f>IFERROR(SUMIF('1120 SJ'!$A$2:$A$679,$G41,'1120 SJ'!$M$2:$M$679)/$K41,0)</f>
        <v/>
      </c>
      <c r="O41" s="19">
        <f>IFERROR($K41*$N41,"")</f>
        <v/>
      </c>
      <c r="P41" s="19">
        <f>IFERROR($L41*$N41,"")</f>
        <v/>
      </c>
      <c r="Q41" s="19">
        <f>IF(OR($U41="Dar de baja en SAP",$U41="Dar de alta en SAP"),$M41*$N41,"")</f>
        <v/>
      </c>
      <c r="R41" s="17" t="inlineStr"/>
      <c r="S41" s="27" t="inlineStr"/>
      <c r="T41" s="17" t="inlineStr">
        <is>
          <t>Sin recuento físico en el inventario de Avain</t>
        </is>
      </c>
      <c r="U41" s="28" t="inlineStr">
        <is>
          <t>Sin recuento físico</t>
        </is>
      </c>
      <c r="V41" s="17" t="inlineStr"/>
      <c r="W41" s="17" t="inlineStr"/>
      <c r="X41" s="17" t="inlineStr"/>
      <c r="Y41" s="17" t="inlineStr"/>
      <c r="Z41" s="17" t="inlineStr"/>
      <c r="AA41" s="17" t="inlineStr">
        <is>
          <t>El material ocupa 2 filas en la hoja 1120 SJ (lote/almacén). La cantidad SAP y la física de esta vista son el total del material.</t>
        </is>
      </c>
    </row>
    <row r="42">
      <c r="A42" s="17" t="inlineStr">
        <is>
          <t>San Juan</t>
        </is>
      </c>
      <c r="B42" s="17" t="inlineStr">
        <is>
          <t>1120</t>
        </is>
      </c>
      <c r="C42" s="17" t="inlineStr">
        <is>
          <t>Stock SAP</t>
        </is>
      </c>
      <c r="D42" s="17" t="inlineStr">
        <is>
          <t>Descartables</t>
        </is>
      </c>
      <c r="E42" s="17" t="inlineStr">
        <is>
          <t>ZDES</t>
        </is>
      </c>
      <c r="F42" s="17" t="inlineStr">
        <is>
          <t>Dentro del alcance</t>
        </is>
      </c>
      <c r="G42" s="17" t="inlineStr">
        <is>
          <t>2001536</t>
        </is>
      </c>
      <c r="H42" s="17" t="inlineStr">
        <is>
          <t>CATETER ARGYLE N° 20</t>
        </is>
      </c>
      <c r="I42" s="17" t="inlineStr"/>
      <c r="J42" s="17" t="inlineStr"/>
      <c r="K42" s="18">
        <f>SUMIF('1120 SJ'!$A$2:$A$679,$G42,'1120 SJ'!$I$2:$I$679)</f>
        <v/>
      </c>
      <c r="L42" s="18">
        <f>SUMIF('1120 SJ'!$A$2:$A$679,$G42,'1120 SJ'!$Q$2:$Q$679)</f>
        <v/>
      </c>
      <c r="M42" s="18">
        <f>$K42-$L42</f>
        <v/>
      </c>
      <c r="N42" s="19">
        <f>IFERROR(SUMIF('1120 SJ'!$A$2:$A$679,$G42,'1120 SJ'!$M$2:$M$679)/$K42,0)</f>
        <v/>
      </c>
      <c r="O42" s="19">
        <f>IFERROR($K42*$N42,"")</f>
        <v/>
      </c>
      <c r="P42" s="19">
        <f>IFERROR($L42*$N42,"")</f>
        <v/>
      </c>
      <c r="Q42" s="19">
        <f>IF(OR($U42="Dar de baja en SAP",$U42="Dar de alta en SAP"),$M42*$N42,"")</f>
        <v/>
      </c>
      <c r="R42" s="17" t="inlineStr"/>
      <c r="S42" s="27" t="inlineStr"/>
      <c r="T42" s="17" t="inlineStr">
        <is>
          <t>Sin recuento físico en el inventario de Avain</t>
        </is>
      </c>
      <c r="U42" s="28" t="inlineStr">
        <is>
          <t>Sin recuento físico</t>
        </is>
      </c>
      <c r="V42" s="17" t="inlineStr"/>
      <c r="W42" s="17" t="inlineStr"/>
      <c r="X42" s="17" t="inlineStr"/>
      <c r="Y42" s="17" t="inlineStr"/>
      <c r="Z42" s="17" t="inlineStr"/>
      <c r="AA42" s="17" t="inlineStr"/>
    </row>
    <row r="43">
      <c r="A43" s="17" t="inlineStr">
        <is>
          <t>San Juan</t>
        </is>
      </c>
      <c r="B43" s="17" t="inlineStr">
        <is>
          <t>1120</t>
        </is>
      </c>
      <c r="C43" s="17" t="inlineStr">
        <is>
          <t>Stock SAP</t>
        </is>
      </c>
      <c r="D43" s="17" t="inlineStr">
        <is>
          <t>Medicamentos</t>
        </is>
      </c>
      <c r="E43" s="17" t="inlineStr">
        <is>
          <t>ZMED</t>
        </is>
      </c>
      <c r="F43" s="17" t="inlineStr">
        <is>
          <t>Dentro del alcance</t>
        </is>
      </c>
      <c r="G43" s="17" t="inlineStr">
        <is>
          <t>1005260</t>
        </is>
      </c>
      <c r="H43" s="17" t="inlineStr">
        <is>
          <t>KETOROLAC 20MG SUBLINGUAL</t>
        </is>
      </c>
      <c r="I43" s="17" t="inlineStr"/>
      <c r="J43" s="17" t="inlineStr"/>
      <c r="K43" s="18">
        <f>SUMIF('1120 SJ'!$A$2:$A$679,$G43,'1120 SJ'!$I$2:$I$679)</f>
        <v/>
      </c>
      <c r="L43" s="18">
        <f>SUMIF('1120 SJ'!$A$2:$A$679,$G43,'1120 SJ'!$Q$2:$Q$679)</f>
        <v/>
      </c>
      <c r="M43" s="18">
        <f>$K43-$L43</f>
        <v/>
      </c>
      <c r="N43" s="19">
        <f>IFERROR(SUMIF('1120 SJ'!$A$2:$A$679,$G43,'1120 SJ'!$M$2:$M$679)/$K43,0)</f>
        <v/>
      </c>
      <c r="O43" s="19">
        <f>IFERROR($K43*$N43,"")</f>
        <v/>
      </c>
      <c r="P43" s="19">
        <f>IFERROR($L43*$N43,"")</f>
        <v/>
      </c>
      <c r="Q43" s="19">
        <f>IF(OR($U43="Dar de baja en SAP",$U43="Dar de alta en SAP"),$M43*$N43,"")</f>
        <v/>
      </c>
      <c r="R43" s="17" t="inlineStr"/>
      <c r="S43" s="27" t="inlineStr"/>
      <c r="T43" s="17" t="inlineStr">
        <is>
          <t>Sin recuento físico en el inventario de Avain</t>
        </is>
      </c>
      <c r="U43" s="28" t="inlineStr">
        <is>
          <t>Sin recuento físico</t>
        </is>
      </c>
      <c r="V43" s="17" t="inlineStr"/>
      <c r="W43" s="17" t="inlineStr"/>
      <c r="X43" s="17" t="inlineStr"/>
      <c r="Y43" s="17" t="inlineStr"/>
      <c r="Z43" s="17" t="inlineStr"/>
      <c r="AA43" s="17" t="inlineStr">
        <is>
          <t>El material ocupa 2 filas en la hoja 1120 SJ (lote/almacén). La cantidad SAP y la física de esta vista son el total del material.</t>
        </is>
      </c>
    </row>
    <row r="44">
      <c r="A44" s="17" t="inlineStr">
        <is>
          <t>San Juan</t>
        </is>
      </c>
      <c r="B44" s="17" t="inlineStr">
        <is>
          <t>1120</t>
        </is>
      </c>
      <c r="C44" s="17" t="inlineStr">
        <is>
          <t>Stock SAP</t>
        </is>
      </c>
      <c r="D44" s="17" t="inlineStr">
        <is>
          <t>Descartables</t>
        </is>
      </c>
      <c r="E44" s="17" t="inlineStr">
        <is>
          <t>ZDES</t>
        </is>
      </c>
      <c r="F44" s="17" t="inlineStr">
        <is>
          <t>Dentro del alcance</t>
        </is>
      </c>
      <c r="G44" s="17" t="inlineStr">
        <is>
          <t>2000157</t>
        </is>
      </c>
      <c r="H44" s="17" t="inlineStr">
        <is>
          <t>GUANTES DE EXAMINACIÓN TALLE L</t>
        </is>
      </c>
      <c r="I44" s="17" t="inlineStr"/>
      <c r="J44" s="17" t="inlineStr"/>
      <c r="K44" s="18">
        <f>SUMIF('1120 SJ'!$A$2:$A$679,$G44,'1120 SJ'!$I$2:$I$679)</f>
        <v/>
      </c>
      <c r="L44" s="18">
        <f>SUMIF('1120 SJ'!$A$2:$A$679,$G44,'1120 SJ'!$Q$2:$Q$679)</f>
        <v/>
      </c>
      <c r="M44" s="18">
        <f>$K44-$L44</f>
        <v/>
      </c>
      <c r="N44" s="19">
        <f>IFERROR(SUMIF('1120 SJ'!$A$2:$A$679,$G44,'1120 SJ'!$M$2:$M$679)/$K44,0)</f>
        <v/>
      </c>
      <c r="O44" s="19">
        <f>IFERROR($K44*$N44,"")</f>
        <v/>
      </c>
      <c r="P44" s="19">
        <f>IFERROR($L44*$N44,"")</f>
        <v/>
      </c>
      <c r="Q44" s="19">
        <f>IF(OR($U44="Dar de baja en SAP",$U44="Dar de alta en SAP"),$M44*$N44,"")</f>
        <v/>
      </c>
      <c r="R44" s="17" t="inlineStr"/>
      <c r="S44" s="27" t="inlineStr"/>
      <c r="T44" s="17" t="inlineStr">
        <is>
          <t>Sin recuento físico en el inventario de Avain</t>
        </is>
      </c>
      <c r="U44" s="28" t="inlineStr">
        <is>
          <t>Sin recuento físico</t>
        </is>
      </c>
      <c r="V44" s="17" t="inlineStr"/>
      <c r="W44" s="17" t="inlineStr"/>
      <c r="X44" s="17" t="inlineStr"/>
      <c r="Y44" s="17" t="inlineStr"/>
      <c r="Z44" s="17" t="inlineStr"/>
      <c r="AA44" s="17" t="inlineStr"/>
    </row>
    <row r="45">
      <c r="A45" s="17" t="inlineStr">
        <is>
          <t>San Juan</t>
        </is>
      </c>
      <c r="B45" s="17" t="inlineStr">
        <is>
          <t>1120</t>
        </is>
      </c>
      <c r="C45" s="17" t="inlineStr">
        <is>
          <t>Stock SAP</t>
        </is>
      </c>
      <c r="D45" s="17" t="inlineStr">
        <is>
          <t>Descartables</t>
        </is>
      </c>
      <c r="E45" s="17" t="inlineStr">
        <is>
          <t>ZDES</t>
        </is>
      </c>
      <c r="F45" s="17" t="inlineStr">
        <is>
          <t>Dentro del alcance</t>
        </is>
      </c>
      <c r="G45" s="17" t="inlineStr">
        <is>
          <t>2000022</t>
        </is>
      </c>
      <c r="H45" s="17" t="inlineStr">
        <is>
          <t>GUANTES ESTERILES Nº 8 POR PAR</t>
        </is>
      </c>
      <c r="I45" s="17" t="inlineStr"/>
      <c r="J45" s="17" t="inlineStr"/>
      <c r="K45" s="18">
        <f>SUMIF('1120 SJ'!$A$2:$A$679,$G45,'1120 SJ'!$I$2:$I$679)</f>
        <v/>
      </c>
      <c r="L45" s="18">
        <f>SUMIF('1120 SJ'!$A$2:$A$679,$G45,'1120 SJ'!$Q$2:$Q$679)</f>
        <v/>
      </c>
      <c r="M45" s="18">
        <f>$K45-$L45</f>
        <v/>
      </c>
      <c r="N45" s="19">
        <f>IFERROR(SUMIF('1120 SJ'!$A$2:$A$679,$G45,'1120 SJ'!$M$2:$M$679)/$K45,0)</f>
        <v/>
      </c>
      <c r="O45" s="19">
        <f>IFERROR($K45*$N45,"")</f>
        <v/>
      </c>
      <c r="P45" s="19">
        <f>IFERROR($L45*$N45,"")</f>
        <v/>
      </c>
      <c r="Q45" s="19">
        <f>IF(OR($U45="Dar de baja en SAP",$U45="Dar de alta en SAP"),$M45*$N45,"")</f>
        <v/>
      </c>
      <c r="R45" s="17" t="inlineStr"/>
      <c r="S45" s="27" t="inlineStr"/>
      <c r="T45" s="17" t="inlineStr">
        <is>
          <t>Sin recuento físico en el inventario de Avain</t>
        </is>
      </c>
      <c r="U45" s="28" t="inlineStr">
        <is>
          <t>Sin recuento físico</t>
        </is>
      </c>
      <c r="V45" s="17" t="inlineStr"/>
      <c r="W45" s="17" t="inlineStr"/>
      <c r="X45" s="17" t="inlineStr"/>
      <c r="Y45" s="17" t="inlineStr"/>
      <c r="Z45" s="17" t="inlineStr"/>
      <c r="AA45" s="17" t="inlineStr"/>
    </row>
    <row r="46">
      <c r="A46" s="17" t="inlineStr">
        <is>
          <t>San Juan</t>
        </is>
      </c>
      <c r="B46" s="17" t="inlineStr">
        <is>
          <t>1120</t>
        </is>
      </c>
      <c r="C46" s="17" t="inlineStr">
        <is>
          <t>Stock SAP</t>
        </is>
      </c>
      <c r="D46" s="17" t="inlineStr">
        <is>
          <t>Descartables</t>
        </is>
      </c>
      <c r="E46" s="17" t="inlineStr">
        <is>
          <t>ZDES</t>
        </is>
      </c>
      <c r="F46" s="17" t="inlineStr">
        <is>
          <t>Dentro del alcance</t>
        </is>
      </c>
      <c r="G46" s="17" t="inlineStr">
        <is>
          <t>2001554</t>
        </is>
      </c>
      <c r="H46" s="17" t="inlineStr">
        <is>
          <t>CATETER ARGYLE N° 22</t>
        </is>
      </c>
      <c r="I46" s="17" t="inlineStr"/>
      <c r="J46" s="17" t="inlineStr"/>
      <c r="K46" s="18">
        <f>SUMIF('1120 SJ'!$A$2:$A$679,$G46,'1120 SJ'!$I$2:$I$679)</f>
        <v/>
      </c>
      <c r="L46" s="18">
        <f>SUMIF('1120 SJ'!$A$2:$A$679,$G46,'1120 SJ'!$Q$2:$Q$679)</f>
        <v/>
      </c>
      <c r="M46" s="18">
        <f>$K46-$L46</f>
        <v/>
      </c>
      <c r="N46" s="19">
        <f>IFERROR(SUMIF('1120 SJ'!$A$2:$A$679,$G46,'1120 SJ'!$M$2:$M$679)/$K46,0)</f>
        <v/>
      </c>
      <c r="O46" s="19">
        <f>IFERROR($K46*$N46,"")</f>
        <v/>
      </c>
      <c r="P46" s="19">
        <f>IFERROR($L46*$N46,"")</f>
        <v/>
      </c>
      <c r="Q46" s="19">
        <f>IF(OR($U46="Dar de baja en SAP",$U46="Dar de alta en SAP"),$M46*$N46,"")</f>
        <v/>
      </c>
      <c r="R46" s="17" t="inlineStr"/>
      <c r="S46" s="27" t="inlineStr"/>
      <c r="T46" s="17" t="inlineStr">
        <is>
          <t>Sin recuento físico en el inventario de Avain</t>
        </is>
      </c>
      <c r="U46" s="28" t="inlineStr">
        <is>
          <t>Sin recuento físico</t>
        </is>
      </c>
      <c r="V46" s="17" t="inlineStr"/>
      <c r="W46" s="17" t="inlineStr"/>
      <c r="X46" s="17" t="inlineStr"/>
      <c r="Y46" s="17" t="inlineStr"/>
      <c r="Z46" s="17" t="inlineStr"/>
      <c r="AA46" s="17" t="inlineStr"/>
    </row>
    <row r="47">
      <c r="A47" s="17" t="inlineStr">
        <is>
          <t>San Juan</t>
        </is>
      </c>
      <c r="B47" s="17" t="inlineStr">
        <is>
          <t>1120</t>
        </is>
      </c>
      <c r="C47" s="17" t="inlineStr">
        <is>
          <t>Stock SAP</t>
        </is>
      </c>
      <c r="D47" s="17" t="inlineStr">
        <is>
          <t>Descartables</t>
        </is>
      </c>
      <c r="E47" s="17" t="inlineStr">
        <is>
          <t>ZDES</t>
        </is>
      </c>
      <c r="F47" s="17" t="inlineStr">
        <is>
          <t>Dentro del alcance</t>
        </is>
      </c>
      <c r="G47" s="17" t="inlineStr">
        <is>
          <t>2001709</t>
        </is>
      </c>
      <c r="H47" s="17" t="inlineStr">
        <is>
          <t>INSYTE 20MG 1.16</t>
        </is>
      </c>
      <c r="I47" s="17" t="inlineStr"/>
      <c r="J47" s="17" t="inlineStr"/>
      <c r="K47" s="18">
        <f>SUMIF('1120 SJ'!$A$2:$A$679,$G47,'1120 SJ'!$I$2:$I$679)</f>
        <v/>
      </c>
      <c r="L47" s="18">
        <f>SUMIF('1120 SJ'!$A$2:$A$679,$G47,'1120 SJ'!$Q$2:$Q$679)</f>
        <v/>
      </c>
      <c r="M47" s="18">
        <f>$K47-$L47</f>
        <v/>
      </c>
      <c r="N47" s="19">
        <f>IFERROR(SUMIF('1120 SJ'!$A$2:$A$679,$G47,'1120 SJ'!$M$2:$M$679)/$K47,0)</f>
        <v/>
      </c>
      <c r="O47" s="19">
        <f>IFERROR($K47*$N47,"")</f>
        <v/>
      </c>
      <c r="P47" s="19">
        <f>IFERROR($L47*$N47,"")</f>
        <v/>
      </c>
      <c r="Q47" s="19">
        <f>IF(OR($U47="Dar de baja en SAP",$U47="Dar de alta en SAP"),$M47*$N47,"")</f>
        <v/>
      </c>
      <c r="R47" s="17" t="inlineStr"/>
      <c r="S47" s="27" t="inlineStr"/>
      <c r="T47" s="17" t="inlineStr">
        <is>
          <t>Sin recuento físico en el inventario de Avain</t>
        </is>
      </c>
      <c r="U47" s="28" t="inlineStr">
        <is>
          <t>Sin recuento físico</t>
        </is>
      </c>
      <c r="V47" s="17" t="inlineStr"/>
      <c r="W47" s="17" t="inlineStr"/>
      <c r="X47" s="17" t="inlineStr"/>
      <c r="Y47" s="17" t="inlineStr"/>
      <c r="Z47" s="17" t="inlineStr"/>
      <c r="AA47" s="17" t="inlineStr"/>
    </row>
    <row r="48">
      <c r="A48" s="17" t="inlineStr">
        <is>
          <t>San Juan</t>
        </is>
      </c>
      <c r="B48" s="17" t="inlineStr">
        <is>
          <t>1120</t>
        </is>
      </c>
      <c r="C48" s="17" t="inlineStr">
        <is>
          <t>Stock SAP</t>
        </is>
      </c>
      <c r="D48" s="17" t="inlineStr">
        <is>
          <t>Medicamentos</t>
        </is>
      </c>
      <c r="E48" s="17" t="inlineStr">
        <is>
          <t>ZMED</t>
        </is>
      </c>
      <c r="F48" s="17" t="inlineStr">
        <is>
          <t>Dentro del alcance</t>
        </is>
      </c>
      <c r="G48" s="17" t="inlineStr">
        <is>
          <t>1000977</t>
        </is>
      </c>
      <c r="H48" s="17" t="inlineStr">
        <is>
          <t>OMEPRAZOL 20MG 30U CAPSULAS</t>
        </is>
      </c>
      <c r="I48" s="17" t="inlineStr"/>
      <c r="J48" s="17" t="inlineStr"/>
      <c r="K48" s="18">
        <f>SUMIF('1120 SJ'!$A$2:$A$679,$G48,'1120 SJ'!$I$2:$I$679)</f>
        <v/>
      </c>
      <c r="L48" s="18">
        <f>SUMIF('1120 SJ'!$A$2:$A$679,$G48,'1120 SJ'!$Q$2:$Q$679)</f>
        <v/>
      </c>
      <c r="M48" s="18">
        <f>$K48-$L48</f>
        <v/>
      </c>
      <c r="N48" s="19">
        <f>IFERROR(SUMIF('1120 SJ'!$A$2:$A$679,$G48,'1120 SJ'!$M$2:$M$679)/$K48,0)</f>
        <v/>
      </c>
      <c r="O48" s="19">
        <f>IFERROR($K48*$N48,"")</f>
        <v/>
      </c>
      <c r="P48" s="19">
        <f>IFERROR($L48*$N48,"")</f>
        <v/>
      </c>
      <c r="Q48" s="19">
        <f>IF(OR($U48="Dar de baja en SAP",$U48="Dar de alta en SAP"),$M48*$N48,"")</f>
        <v/>
      </c>
      <c r="R48" s="17" t="inlineStr"/>
      <c r="S48" s="27" t="inlineStr"/>
      <c r="T48" s="17" t="inlineStr">
        <is>
          <t>Sin recuento físico en el inventario de Avain</t>
        </is>
      </c>
      <c r="U48" s="28" t="inlineStr">
        <is>
          <t>Sin recuento físico</t>
        </is>
      </c>
      <c r="V48" s="17" t="inlineStr"/>
      <c r="W48" s="17" t="inlineStr"/>
      <c r="X48" s="17" t="inlineStr"/>
      <c r="Y48" s="17" t="inlineStr"/>
      <c r="Z48" s="17" t="inlineStr"/>
      <c r="AA48" s="17" t="inlineStr"/>
    </row>
    <row r="49">
      <c r="A49" s="17" t="inlineStr">
        <is>
          <t>San Juan</t>
        </is>
      </c>
      <c r="B49" s="17" t="inlineStr">
        <is>
          <t>1120</t>
        </is>
      </c>
      <c r="C49" s="17" t="inlineStr">
        <is>
          <t>Stock SAP</t>
        </is>
      </c>
      <c r="D49" s="17" t="inlineStr">
        <is>
          <t>Medicamentos</t>
        </is>
      </c>
      <c r="E49" s="17" t="inlineStr">
        <is>
          <t>ZMED</t>
        </is>
      </c>
      <c r="F49" s="17" t="inlineStr">
        <is>
          <t>Dentro del alcance</t>
        </is>
      </c>
      <c r="G49" s="17" t="inlineStr">
        <is>
          <t>1000094</t>
        </is>
      </c>
      <c r="H49" s="17" t="inlineStr">
        <is>
          <t>DEXAMETASONA INY 4MG/ML AMPOLLA</t>
        </is>
      </c>
      <c r="I49" s="17" t="inlineStr"/>
      <c r="J49" s="17" t="inlineStr"/>
      <c r="K49" s="18">
        <f>SUMIF('1120 SJ'!$A$2:$A$679,$G49,'1120 SJ'!$I$2:$I$679)</f>
        <v/>
      </c>
      <c r="L49" s="18">
        <f>SUMIF('1120 SJ'!$A$2:$A$679,$G49,'1120 SJ'!$Q$2:$Q$679)</f>
        <v/>
      </c>
      <c r="M49" s="18">
        <f>$K49-$L49</f>
        <v/>
      </c>
      <c r="N49" s="19">
        <f>IFERROR(SUMIF('1120 SJ'!$A$2:$A$679,$G49,'1120 SJ'!$M$2:$M$679)/$K49,0)</f>
        <v/>
      </c>
      <c r="O49" s="19">
        <f>IFERROR($K49*$N49,"")</f>
        <v/>
      </c>
      <c r="P49" s="19">
        <f>IFERROR($L49*$N49,"")</f>
        <v/>
      </c>
      <c r="Q49" s="19">
        <f>IF(OR($U49="Dar de baja en SAP",$U49="Dar de alta en SAP"),$M49*$N49,"")</f>
        <v/>
      </c>
      <c r="R49" s="17" t="inlineStr"/>
      <c r="S49" s="27" t="inlineStr"/>
      <c r="T49" s="17" t="inlineStr">
        <is>
          <t>Sin recuento físico en el inventario de Avain</t>
        </is>
      </c>
      <c r="U49" s="28" t="inlineStr">
        <is>
          <t>Sin recuento físico</t>
        </is>
      </c>
      <c r="V49" s="17" t="inlineStr"/>
      <c r="W49" s="17" t="inlineStr"/>
      <c r="X49" s="17" t="inlineStr"/>
      <c r="Y49" s="17" t="inlineStr"/>
      <c r="Z49" s="17" t="inlineStr"/>
      <c r="AA49" s="17" t="inlineStr">
        <is>
          <t>El material ocupa 3 filas en la hoja 1120 SJ (lote/almacén). La cantidad SAP y la física de esta vista son el total del material.</t>
        </is>
      </c>
    </row>
    <row r="50">
      <c r="A50" s="17" t="inlineStr">
        <is>
          <t>San Juan</t>
        </is>
      </c>
      <c r="B50" s="17" t="inlineStr">
        <is>
          <t>1120</t>
        </is>
      </c>
      <c r="C50" s="17" t="inlineStr">
        <is>
          <t>Stock SAP</t>
        </is>
      </c>
      <c r="D50" s="17" t="inlineStr">
        <is>
          <t>Descartables</t>
        </is>
      </c>
      <c r="E50" s="17" t="inlineStr">
        <is>
          <t>ZDES</t>
        </is>
      </c>
      <c r="F50" s="17" t="inlineStr">
        <is>
          <t>Dentro del alcance</t>
        </is>
      </c>
      <c r="G50" s="17" t="inlineStr">
        <is>
          <t>2000006</t>
        </is>
      </c>
      <c r="H50" s="17" t="inlineStr">
        <is>
          <t>CATETER INTRAVENOSO 22G T/ABBOCATH</t>
        </is>
      </c>
      <c r="I50" s="17" t="inlineStr">
        <is>
          <t>DESC5</t>
        </is>
      </c>
      <c r="J50" s="17" t="inlineStr">
        <is>
          <t>Abbocath Nº 22</t>
        </is>
      </c>
      <c r="K50" s="18">
        <f>SUMIF('1120 SJ'!$A$2:$A$679,$G50,'1120 SJ'!$I$2:$I$679)</f>
        <v/>
      </c>
      <c r="L50" s="18">
        <f>SUMIF('1120 SJ'!$A$2:$A$679,$G50,'1120 SJ'!$Q$2:$Q$679)</f>
        <v/>
      </c>
      <c r="M50" s="18">
        <f>$K50-$L50</f>
        <v/>
      </c>
      <c r="N50" s="19">
        <f>IFERROR(SUMIF('1120 SJ'!$A$2:$A$679,$G50,'1120 SJ'!$M$2:$M$679)/$K50,0)</f>
        <v/>
      </c>
      <c r="O50" s="19">
        <f>IFERROR($K50*$N50,"")</f>
        <v/>
      </c>
      <c r="P50" s="19">
        <f>IFERROR($L50*$N50,"")</f>
        <v/>
      </c>
      <c r="Q50" s="19">
        <f>IF(OR($U50="Dar de baja en SAP",$U50="Dar de alta en SAP"),$M50*$N50,"")</f>
        <v/>
      </c>
      <c r="R50" s="17" t="inlineStr"/>
      <c r="S50" s="30" t="inlineStr">
        <is>
          <t>Media</t>
        </is>
      </c>
      <c r="T50" s="17" t="inlineStr">
        <is>
          <t>Homologado – confianza Media – pendiente de validación</t>
        </is>
      </c>
      <c r="U50" s="26" t="inlineStr">
        <is>
          <t>Dar de baja en SAP</t>
        </is>
      </c>
      <c r="V50" s="17" t="inlineStr">
        <is>
          <t>Homologación por código Avain (master D-129)</t>
        </is>
      </c>
      <c r="W50" s="17" t="inlineStr">
        <is>
          <t>No</t>
        </is>
      </c>
      <c r="X50" s="17" t="inlineStr"/>
      <c r="Y50" s="17" t="inlineStr">
        <is>
          <t>Sí</t>
        </is>
      </c>
      <c r="Z50" s="17" t="inlineStr">
        <is>
          <t>D-129</t>
        </is>
      </c>
      <c r="AA50" s="17" t="inlineStr">
        <is>
          <t>Homologación: confianza base Media + confianza SAP Alta → Media.</t>
        </is>
      </c>
    </row>
    <row r="51">
      <c r="A51" s="17" t="inlineStr">
        <is>
          <t>San Juan</t>
        </is>
      </c>
      <c r="B51" s="17" t="inlineStr">
        <is>
          <t>1120</t>
        </is>
      </c>
      <c r="C51" s="17" t="inlineStr">
        <is>
          <t>Stock SAP</t>
        </is>
      </c>
      <c r="D51" s="17" t="inlineStr">
        <is>
          <t>Descartables</t>
        </is>
      </c>
      <c r="E51" s="17" t="inlineStr">
        <is>
          <t>ZDES</t>
        </is>
      </c>
      <c r="F51" s="17" t="inlineStr">
        <is>
          <t>Dentro del alcance</t>
        </is>
      </c>
      <c r="G51" s="17" t="inlineStr">
        <is>
          <t>2000021</t>
        </is>
      </c>
      <c r="H51" s="17" t="inlineStr">
        <is>
          <t>GUANTES ESTERILES Nº 7.5 POR PAR</t>
        </is>
      </c>
      <c r="I51" s="17" t="inlineStr"/>
      <c r="J51" s="17" t="inlineStr"/>
      <c r="K51" s="18">
        <f>SUMIF('1120 SJ'!$A$2:$A$679,$G51,'1120 SJ'!$I$2:$I$679)</f>
        <v/>
      </c>
      <c r="L51" s="18">
        <f>SUMIF('1120 SJ'!$A$2:$A$679,$G51,'1120 SJ'!$Q$2:$Q$679)</f>
        <v/>
      </c>
      <c r="M51" s="18">
        <f>$K51-$L51</f>
        <v/>
      </c>
      <c r="N51" s="19">
        <f>IFERROR(SUMIF('1120 SJ'!$A$2:$A$679,$G51,'1120 SJ'!$M$2:$M$679)/$K51,0)</f>
        <v/>
      </c>
      <c r="O51" s="19">
        <f>IFERROR($K51*$N51,"")</f>
        <v/>
      </c>
      <c r="P51" s="19">
        <f>IFERROR($L51*$N51,"")</f>
        <v/>
      </c>
      <c r="Q51" s="19">
        <f>IF(OR($U51="Dar de baja en SAP",$U51="Dar de alta en SAP"),$M51*$N51,"")</f>
        <v/>
      </c>
      <c r="R51" s="17" t="inlineStr"/>
      <c r="S51" s="27" t="inlineStr"/>
      <c r="T51" s="17" t="inlineStr">
        <is>
          <t>Sin recuento físico en el inventario de Avain</t>
        </is>
      </c>
      <c r="U51" s="28" t="inlineStr">
        <is>
          <t>Sin recuento físico</t>
        </is>
      </c>
      <c r="V51" s="17" t="inlineStr"/>
      <c r="W51" s="17" t="inlineStr"/>
      <c r="X51" s="17" t="inlineStr"/>
      <c r="Y51" s="17" t="inlineStr"/>
      <c r="Z51" s="17" t="inlineStr"/>
      <c r="AA51" s="17" t="inlineStr"/>
    </row>
    <row r="52">
      <c r="A52" s="17" t="inlineStr">
        <is>
          <t>San Juan</t>
        </is>
      </c>
      <c r="B52" s="17" t="inlineStr">
        <is>
          <t>1120</t>
        </is>
      </c>
      <c r="C52" s="17" t="inlineStr">
        <is>
          <t>Stock SAP</t>
        </is>
      </c>
      <c r="D52" s="17" t="inlineStr">
        <is>
          <t>Descartables</t>
        </is>
      </c>
      <c r="E52" s="17" t="inlineStr">
        <is>
          <t>ZDES</t>
        </is>
      </c>
      <c r="F52" s="17" t="inlineStr">
        <is>
          <t>Dentro del alcance</t>
        </is>
      </c>
      <c r="G52" s="17" t="inlineStr">
        <is>
          <t>2001761</t>
        </is>
      </c>
      <c r="H52" s="17" t="inlineStr">
        <is>
          <t>GUANTES ESTERILES Nº 6.5 POR PAR</t>
        </is>
      </c>
      <c r="I52" s="17" t="inlineStr"/>
      <c r="J52" s="17" t="inlineStr"/>
      <c r="K52" s="18">
        <f>SUMIF('1120 SJ'!$A$2:$A$679,$G52,'1120 SJ'!$I$2:$I$679)</f>
        <v/>
      </c>
      <c r="L52" s="18">
        <f>SUMIF('1120 SJ'!$A$2:$A$679,$G52,'1120 SJ'!$Q$2:$Q$679)</f>
        <v/>
      </c>
      <c r="M52" s="18">
        <f>$K52-$L52</f>
        <v/>
      </c>
      <c r="N52" s="19">
        <f>IFERROR(SUMIF('1120 SJ'!$A$2:$A$679,$G52,'1120 SJ'!$M$2:$M$679)/$K52,0)</f>
        <v/>
      </c>
      <c r="O52" s="19">
        <f>IFERROR($K52*$N52,"")</f>
        <v/>
      </c>
      <c r="P52" s="19">
        <f>IFERROR($L52*$N52,"")</f>
        <v/>
      </c>
      <c r="Q52" s="19">
        <f>IF(OR($U52="Dar de baja en SAP",$U52="Dar de alta en SAP"),$M52*$N52,"")</f>
        <v/>
      </c>
      <c r="R52" s="17" t="inlineStr"/>
      <c r="S52" s="27" t="inlineStr"/>
      <c r="T52" s="17" t="inlineStr">
        <is>
          <t>Sin recuento físico en el inventario de Avain</t>
        </is>
      </c>
      <c r="U52" s="28" t="inlineStr">
        <is>
          <t>Sin recuento físico</t>
        </is>
      </c>
      <c r="V52" s="17" t="inlineStr"/>
      <c r="W52" s="17" t="inlineStr"/>
      <c r="X52" s="17" t="inlineStr"/>
      <c r="Y52" s="17" t="inlineStr"/>
      <c r="Z52" s="17" t="inlineStr"/>
      <c r="AA52" s="17" t="inlineStr"/>
    </row>
    <row r="53">
      <c r="A53" s="17" t="inlineStr">
        <is>
          <t>San Juan</t>
        </is>
      </c>
      <c r="B53" s="17" t="inlineStr">
        <is>
          <t>1120</t>
        </is>
      </c>
      <c r="C53" s="17" t="inlineStr">
        <is>
          <t>Stock SAP</t>
        </is>
      </c>
      <c r="D53" s="17" t="inlineStr">
        <is>
          <t>Medicamentos</t>
        </is>
      </c>
      <c r="E53" s="17" t="inlineStr">
        <is>
          <t>ZMED</t>
        </is>
      </c>
      <c r="F53" s="17" t="inlineStr">
        <is>
          <t>Dentro del alcance</t>
        </is>
      </c>
      <c r="G53" s="17" t="inlineStr">
        <is>
          <t>1000570</t>
        </is>
      </c>
      <c r="H53" s="17" t="inlineStr">
        <is>
          <t>VICK VITAPIRENA</t>
        </is>
      </c>
      <c r="I53" s="17" t="inlineStr"/>
      <c r="J53" s="17" t="inlineStr"/>
      <c r="K53" s="18">
        <f>SUMIF('1120 SJ'!$A$2:$A$679,$G53,'1120 SJ'!$I$2:$I$679)</f>
        <v/>
      </c>
      <c r="L53" s="18">
        <f>SUMIF('1120 SJ'!$A$2:$A$679,$G53,'1120 SJ'!$Q$2:$Q$679)</f>
        <v/>
      </c>
      <c r="M53" s="18">
        <f>$K53-$L53</f>
        <v/>
      </c>
      <c r="N53" s="19">
        <f>IFERROR(SUMIF('1120 SJ'!$A$2:$A$679,$G53,'1120 SJ'!$M$2:$M$679)/$K53,0)</f>
        <v/>
      </c>
      <c r="O53" s="19">
        <f>IFERROR($K53*$N53,"")</f>
        <v/>
      </c>
      <c r="P53" s="19">
        <f>IFERROR($L53*$N53,"")</f>
        <v/>
      </c>
      <c r="Q53" s="19">
        <f>IF(OR($U53="Dar de baja en SAP",$U53="Dar de alta en SAP"),$M53*$N53,"")</f>
        <v/>
      </c>
      <c r="R53" s="17" t="inlineStr"/>
      <c r="S53" s="27" t="inlineStr"/>
      <c r="T53" s="17" t="inlineStr">
        <is>
          <t>Sin recuento físico en el inventario de Avain</t>
        </is>
      </c>
      <c r="U53" s="28" t="inlineStr">
        <is>
          <t>Sin recuento físico</t>
        </is>
      </c>
      <c r="V53" s="17" t="inlineStr"/>
      <c r="W53" s="17" t="inlineStr"/>
      <c r="X53" s="17" t="inlineStr"/>
      <c r="Y53" s="17" t="inlineStr"/>
      <c r="Z53" s="17" t="inlineStr"/>
      <c r="AA53" s="17" t="inlineStr">
        <is>
          <t>El material ocupa 3 filas en la hoja 1120 SJ (lote/almacén). La cantidad SAP y la física de esta vista son el total del material.</t>
        </is>
      </c>
    </row>
    <row r="54">
      <c r="A54" s="17" t="inlineStr">
        <is>
          <t>San Juan</t>
        </is>
      </c>
      <c r="B54" s="17" t="inlineStr">
        <is>
          <t>1120</t>
        </is>
      </c>
      <c r="C54" s="17" t="inlineStr">
        <is>
          <t>Stock SAP</t>
        </is>
      </c>
      <c r="D54" s="17" t="inlineStr">
        <is>
          <t>Medicamentos</t>
        </is>
      </c>
      <c r="E54" s="17" t="inlineStr">
        <is>
          <t>ZMED</t>
        </is>
      </c>
      <c r="F54" s="17" t="inlineStr">
        <is>
          <t>Dentro del alcance</t>
        </is>
      </c>
      <c r="G54" s="17" t="inlineStr">
        <is>
          <t>1000509</t>
        </is>
      </c>
      <c r="H54" s="17" t="inlineStr">
        <is>
          <t>DICLOFENAC + PRIDINOL</t>
        </is>
      </c>
      <c r="I54" s="17" t="inlineStr"/>
      <c r="J54" s="17" t="inlineStr"/>
      <c r="K54" s="18">
        <f>SUMIF('1120 SJ'!$A$2:$A$679,$G54,'1120 SJ'!$I$2:$I$679)</f>
        <v/>
      </c>
      <c r="L54" s="18">
        <f>SUMIF('1120 SJ'!$A$2:$A$679,$G54,'1120 SJ'!$Q$2:$Q$679)</f>
        <v/>
      </c>
      <c r="M54" s="18">
        <f>$K54-$L54</f>
        <v/>
      </c>
      <c r="N54" s="19">
        <f>IFERROR(SUMIF('1120 SJ'!$A$2:$A$679,$G54,'1120 SJ'!$M$2:$M$679)/$K54,0)</f>
        <v/>
      </c>
      <c r="O54" s="19">
        <f>IFERROR($K54*$N54,"")</f>
        <v/>
      </c>
      <c r="P54" s="19">
        <f>IFERROR($L54*$N54,"")</f>
        <v/>
      </c>
      <c r="Q54" s="19">
        <f>IF(OR($U54="Dar de baja en SAP",$U54="Dar de alta en SAP"),$M54*$N54,"")</f>
        <v/>
      </c>
      <c r="R54" s="17" t="inlineStr"/>
      <c r="S54" s="27" t="inlineStr"/>
      <c r="T54" s="17" t="inlineStr">
        <is>
          <t>Sin recuento físico en el inventario de Avain</t>
        </is>
      </c>
      <c r="U54" s="28" t="inlineStr">
        <is>
          <t>Sin recuento físico</t>
        </is>
      </c>
      <c r="V54" s="17" t="inlineStr"/>
      <c r="W54" s="17" t="inlineStr"/>
      <c r="X54" s="17" t="inlineStr"/>
      <c r="Y54" s="17" t="inlineStr"/>
      <c r="Z54" s="17" t="inlineStr"/>
      <c r="AA54" s="17" t="inlineStr">
        <is>
          <t>El material ocupa 7 filas en la hoja 1120 SJ (lote/almacén). La cantidad SAP y la física de esta vista son el total del material.</t>
        </is>
      </c>
    </row>
    <row r="55">
      <c r="A55" s="17" t="inlineStr">
        <is>
          <t>San Juan</t>
        </is>
      </c>
      <c r="B55" s="17" t="inlineStr">
        <is>
          <t>1120</t>
        </is>
      </c>
      <c r="C55" s="17" t="inlineStr">
        <is>
          <t>Stock SAP</t>
        </is>
      </c>
      <c r="D55" s="17" t="inlineStr">
        <is>
          <t>Medicamentos</t>
        </is>
      </c>
      <c r="E55" s="17" t="inlineStr">
        <is>
          <t>ZMED</t>
        </is>
      </c>
      <c r="F55" s="17" t="inlineStr">
        <is>
          <t>Dentro del alcance</t>
        </is>
      </c>
      <c r="G55" s="17" t="inlineStr">
        <is>
          <t>1000528</t>
        </is>
      </c>
      <c r="H55" s="17" t="inlineStr">
        <is>
          <t>KETOROLAC  20 MG COMPRIMIDOS</t>
        </is>
      </c>
      <c r="I55" s="17" t="inlineStr">
        <is>
          <t>MED111</t>
        </is>
      </c>
      <c r="J55" s="17" t="inlineStr">
        <is>
          <t>Ketorolac Comp x 20 mg</t>
        </is>
      </c>
      <c r="K55" s="18">
        <f>SUMIF('1120 SJ'!$A$2:$A$679,$G55,'1120 SJ'!$I$2:$I$679)</f>
        <v/>
      </c>
      <c r="L55" s="18">
        <f>SUMIF('1120 SJ'!$A$2:$A$679,$G55,'1120 SJ'!$Q$2:$Q$679)</f>
        <v/>
      </c>
      <c r="M55" s="18">
        <f>$K55-$L55</f>
        <v/>
      </c>
      <c r="N55" s="19">
        <f>IFERROR(SUMIF('1120 SJ'!$A$2:$A$679,$G55,'1120 SJ'!$M$2:$M$679)/$K55,0)</f>
        <v/>
      </c>
      <c r="O55" s="19">
        <f>IFERROR($K55*$N55,"")</f>
        <v/>
      </c>
      <c r="P55" s="19">
        <f>IFERROR($L55*$N55,"")</f>
        <v/>
      </c>
      <c r="Q55" s="19">
        <f>IF(OR($U55="Dar de baja en SAP",$U55="Dar de alta en SAP"),$M55*$N55,"")</f>
        <v/>
      </c>
      <c r="R55" s="17" t="inlineStr"/>
      <c r="S55" s="25" t="inlineStr">
        <is>
          <t>Alta</t>
        </is>
      </c>
      <c r="T55" s="17" t="inlineStr">
        <is>
          <t>Homologado – confianza Alta</t>
        </is>
      </c>
      <c r="U55" s="26" t="inlineStr">
        <is>
          <t>Dar de baja en SAP</t>
        </is>
      </c>
      <c r="V55" s="17" t="inlineStr">
        <is>
          <t>Homologación por código Avain (master M01-018)</t>
        </is>
      </c>
      <c r="W55" s="17" t="inlineStr">
        <is>
          <t>No</t>
        </is>
      </c>
      <c r="X55" s="17" t="inlineStr"/>
      <c r="Y55" s="17" t="inlineStr">
        <is>
          <t>Sí</t>
        </is>
      </c>
      <c r="Z55" s="17" t="inlineStr">
        <is>
          <t>M01-018</t>
        </is>
      </c>
      <c r="AA55" s="17" t="inlineStr">
        <is>
          <t>Homologación: confianza base Alta + confianza SAP Alta → Alta. El material ocupa 2 filas en la hoja 1120 SJ (lote/almacén). La cantidad SAP y la física de esta vista son el total del material.</t>
        </is>
      </c>
    </row>
    <row r="56">
      <c r="A56" s="17" t="inlineStr">
        <is>
          <t>San Juan</t>
        </is>
      </c>
      <c r="B56" s="17" t="inlineStr">
        <is>
          <t>1120</t>
        </is>
      </c>
      <c r="C56" s="17" t="inlineStr">
        <is>
          <t>Stock SAP</t>
        </is>
      </c>
      <c r="D56" s="17" t="inlineStr">
        <is>
          <t>Medicamentos</t>
        </is>
      </c>
      <c r="E56" s="17" t="inlineStr">
        <is>
          <t>ZMED</t>
        </is>
      </c>
      <c r="F56" s="17" t="inlineStr">
        <is>
          <t>Dentro del alcance</t>
        </is>
      </c>
      <c r="G56" s="17" t="inlineStr">
        <is>
          <t>1000889</t>
        </is>
      </c>
      <c r="H56" s="17" t="inlineStr">
        <is>
          <t>DICLOFENAC+PRIDINOL COMPRIMIDOS</t>
        </is>
      </c>
      <c r="I56" s="17" t="inlineStr">
        <is>
          <t>MED61</t>
        </is>
      </c>
      <c r="J56" s="17" t="inlineStr">
        <is>
          <t>Diclofenac + Pridinol Comp x 50/4 mg</t>
        </is>
      </c>
      <c r="K56" s="18">
        <f>SUMIF('1120 SJ'!$A$2:$A$679,$G56,'1120 SJ'!$I$2:$I$679)</f>
        <v/>
      </c>
      <c r="L56" s="18">
        <f>SUMIF('1120 SJ'!$A$2:$A$679,$G56,'1120 SJ'!$Q$2:$Q$679)</f>
        <v/>
      </c>
      <c r="M56" s="18">
        <f>$K56-$L56</f>
        <v/>
      </c>
      <c r="N56" s="19">
        <f>IFERROR(SUMIF('1120 SJ'!$A$2:$A$679,$G56,'1120 SJ'!$M$2:$M$679)/$K56,0)</f>
        <v/>
      </c>
      <c r="O56" s="19">
        <f>IFERROR($K56*$N56,"")</f>
        <v/>
      </c>
      <c r="P56" s="19">
        <f>IFERROR($L56*$N56,"")</f>
        <v/>
      </c>
      <c r="Q56" s="19">
        <f>IF(OR($U56="Dar de baja en SAP",$U56="Dar de alta en SAP"),$M56*$N56,"")</f>
        <v/>
      </c>
      <c r="R56" s="29" t="inlineStr">
        <is>
          <t>Valorización a validar: relación de cantidades 77 a 1 entre SAP y el recuento físico. Sugiere distinta unidad de medida (SAP por caja o envase y el recuento por unidad). La diferencia económica de esta fila no debe tomarse como definitiva.</t>
        </is>
      </c>
      <c r="S56" s="25" t="inlineStr">
        <is>
          <t>Alta</t>
        </is>
      </c>
      <c r="T56" s="17" t="inlineStr">
        <is>
          <t>Homologado – confianza Alta</t>
        </is>
      </c>
      <c r="U56" s="26" t="inlineStr">
        <is>
          <t>Dar de baja en SAP</t>
        </is>
      </c>
      <c r="V56" s="17" t="inlineStr">
        <is>
          <t>Homologación por código Avain (master M01-004)</t>
        </is>
      </c>
      <c r="W56" s="17" t="inlineStr">
        <is>
          <t>No</t>
        </is>
      </c>
      <c r="X56" s="17" t="inlineStr"/>
      <c r="Y56" s="17" t="inlineStr">
        <is>
          <t>Sí</t>
        </is>
      </c>
      <c r="Z56" s="17" t="inlineStr">
        <is>
          <t>M01-004</t>
        </is>
      </c>
      <c r="AA56" s="17" t="inlineStr">
        <is>
          <t>Homologación: confianza base Alta + confianza SAP Alta → Alta. El material ocupa 3 filas en la hoja 1120 SJ (lote/almacén). La cantidad SAP y la física de esta vista son el total del material.</t>
        </is>
      </c>
    </row>
    <row r="57">
      <c r="A57" s="17" t="inlineStr">
        <is>
          <t>San Juan</t>
        </is>
      </c>
      <c r="B57" s="17" t="inlineStr">
        <is>
          <t>1120</t>
        </is>
      </c>
      <c r="C57" s="17" t="inlineStr">
        <is>
          <t>Stock SAP</t>
        </is>
      </c>
      <c r="D57" s="17" t="inlineStr">
        <is>
          <t>Medicamentos</t>
        </is>
      </c>
      <c r="E57" s="17" t="inlineStr">
        <is>
          <t>ZMED</t>
        </is>
      </c>
      <c r="F57" s="17" t="inlineStr">
        <is>
          <t>Dentro del alcance</t>
        </is>
      </c>
      <c r="G57" s="17" t="inlineStr">
        <is>
          <t>1000103</t>
        </is>
      </c>
      <c r="H57" s="17" t="inlineStr">
        <is>
          <t>FENITOINA 100MG /2ML AMPOLLA</t>
        </is>
      </c>
      <c r="I57" s="17" t="inlineStr"/>
      <c r="J57" s="17" t="inlineStr"/>
      <c r="K57" s="18">
        <f>SUMIF('1120 SJ'!$A$2:$A$679,$G57,'1120 SJ'!$I$2:$I$679)</f>
        <v/>
      </c>
      <c r="L57" s="18">
        <f>SUMIF('1120 SJ'!$A$2:$A$679,$G57,'1120 SJ'!$Q$2:$Q$679)</f>
        <v/>
      </c>
      <c r="M57" s="18">
        <f>$K57-$L57</f>
        <v/>
      </c>
      <c r="N57" s="19">
        <f>IFERROR(SUMIF('1120 SJ'!$A$2:$A$679,$G57,'1120 SJ'!$M$2:$M$679)/$K57,0)</f>
        <v/>
      </c>
      <c r="O57" s="19">
        <f>IFERROR($K57*$N57,"")</f>
        <v/>
      </c>
      <c r="P57" s="19">
        <f>IFERROR($L57*$N57,"")</f>
        <v/>
      </c>
      <c r="Q57" s="19">
        <f>IF(OR($U57="Dar de baja en SAP",$U57="Dar de alta en SAP"),$M57*$N57,"")</f>
        <v/>
      </c>
      <c r="R57" s="17" t="inlineStr"/>
      <c r="S57" s="27" t="inlineStr"/>
      <c r="T57" s="17" t="inlineStr">
        <is>
          <t>Sin recuento físico en el inventario de Avain</t>
        </is>
      </c>
      <c r="U57" s="28" t="inlineStr">
        <is>
          <t>Sin recuento físico</t>
        </is>
      </c>
      <c r="V57" s="17" t="inlineStr"/>
      <c r="W57" s="17" t="inlineStr"/>
      <c r="X57" s="17" t="inlineStr"/>
      <c r="Y57" s="17" t="inlineStr"/>
      <c r="Z57" s="17" t="inlineStr"/>
      <c r="AA57" s="17" t="inlineStr">
        <is>
          <t>El material ocupa 2 filas en la hoja 1120 SJ (lote/almacén). La cantidad SAP y la física de esta vista son el total del material.</t>
        </is>
      </c>
    </row>
    <row r="58">
      <c r="A58" s="17" t="inlineStr">
        <is>
          <t>San Juan</t>
        </is>
      </c>
      <c r="B58" s="17" t="inlineStr">
        <is>
          <t>1120</t>
        </is>
      </c>
      <c r="C58" s="17" t="inlineStr">
        <is>
          <t>Stock SAP</t>
        </is>
      </c>
      <c r="D58" s="17" t="inlineStr">
        <is>
          <t>Medicamentos</t>
        </is>
      </c>
      <c r="E58" s="17" t="inlineStr">
        <is>
          <t>ZMED</t>
        </is>
      </c>
      <c r="F58" s="17" t="inlineStr">
        <is>
          <t>Dentro del alcance</t>
        </is>
      </c>
      <c r="G58" s="17" t="inlineStr">
        <is>
          <t>1000783</t>
        </is>
      </c>
      <c r="H58" s="17" t="inlineStr">
        <is>
          <t>HYPERSOL SOLUC X 25ML</t>
        </is>
      </c>
      <c r="I58" s="17" t="inlineStr"/>
      <c r="J58" s="17" t="inlineStr"/>
      <c r="K58" s="18">
        <f>SUMIF('1120 SJ'!$A$2:$A$679,$G58,'1120 SJ'!$I$2:$I$679)</f>
        <v/>
      </c>
      <c r="L58" s="18">
        <f>SUMIF('1120 SJ'!$A$2:$A$679,$G58,'1120 SJ'!$Q$2:$Q$679)</f>
        <v/>
      </c>
      <c r="M58" s="18">
        <f>$K58-$L58</f>
        <v/>
      </c>
      <c r="N58" s="19">
        <f>IFERROR(SUMIF('1120 SJ'!$A$2:$A$679,$G58,'1120 SJ'!$M$2:$M$679)/$K58,0)</f>
        <v/>
      </c>
      <c r="O58" s="19">
        <f>IFERROR($K58*$N58,"")</f>
        <v/>
      </c>
      <c r="P58" s="19">
        <f>IFERROR($L58*$N58,"")</f>
        <v/>
      </c>
      <c r="Q58" s="19">
        <f>IF(OR($U58="Dar de baja en SAP",$U58="Dar de alta en SAP"),$M58*$N58,"")</f>
        <v/>
      </c>
      <c r="R58" s="17" t="inlineStr"/>
      <c r="S58" s="27" t="inlineStr"/>
      <c r="T58" s="17" t="inlineStr">
        <is>
          <t>Sin recuento físico en el inventario de Avain</t>
        </is>
      </c>
      <c r="U58" s="28" t="inlineStr">
        <is>
          <t>Sin recuento físico</t>
        </is>
      </c>
      <c r="V58" s="17" t="inlineStr"/>
      <c r="W58" s="17" t="inlineStr"/>
      <c r="X58" s="17" t="inlineStr"/>
      <c r="Y58" s="17" t="inlineStr"/>
      <c r="Z58" s="17" t="inlineStr"/>
      <c r="AA58" s="17" t="inlineStr"/>
    </row>
    <row r="59">
      <c r="A59" s="17" t="inlineStr">
        <is>
          <t>San Juan</t>
        </is>
      </c>
      <c r="B59" s="17" t="inlineStr">
        <is>
          <t>1120</t>
        </is>
      </c>
      <c r="C59" s="17" t="inlineStr">
        <is>
          <t>Stock SAP</t>
        </is>
      </c>
      <c r="D59" s="17" t="inlineStr">
        <is>
          <t>Descartables</t>
        </is>
      </c>
      <c r="E59" s="17" t="inlineStr">
        <is>
          <t>ZDES</t>
        </is>
      </c>
      <c r="F59" s="17" t="inlineStr">
        <is>
          <t>Dentro del alcance</t>
        </is>
      </c>
      <c r="G59" s="17" t="inlineStr">
        <is>
          <t>2001414</t>
        </is>
      </c>
      <c r="H59" s="17" t="inlineStr">
        <is>
          <t>AGUJA HIPODERMICA 18G x 1 ½ - 40/12</t>
        </is>
      </c>
      <c r="I59" s="17" t="inlineStr"/>
      <c r="J59" s="17" t="inlineStr"/>
      <c r="K59" s="18">
        <f>SUMIF('1120 SJ'!$A$2:$A$679,$G59,'1120 SJ'!$I$2:$I$679)</f>
        <v/>
      </c>
      <c r="L59" s="18">
        <f>SUMIF('1120 SJ'!$A$2:$A$679,$G59,'1120 SJ'!$Q$2:$Q$679)</f>
        <v/>
      </c>
      <c r="M59" s="18">
        <f>$K59-$L59</f>
        <v/>
      </c>
      <c r="N59" s="19">
        <f>IFERROR(SUMIF('1120 SJ'!$A$2:$A$679,$G59,'1120 SJ'!$M$2:$M$679)/$K59,0)</f>
        <v/>
      </c>
      <c r="O59" s="19">
        <f>IFERROR($K59*$N59,"")</f>
        <v/>
      </c>
      <c r="P59" s="19">
        <f>IFERROR($L59*$N59,"")</f>
        <v/>
      </c>
      <c r="Q59" s="19">
        <f>IF(OR($U59="Dar de baja en SAP",$U59="Dar de alta en SAP"),$M59*$N59,"")</f>
        <v/>
      </c>
      <c r="R59" s="17" t="inlineStr"/>
      <c r="S59" s="27" t="inlineStr"/>
      <c r="T59" s="17" t="inlineStr">
        <is>
          <t>Sin recuento físico en el inventario de Avain</t>
        </is>
      </c>
      <c r="U59" s="28" t="inlineStr">
        <is>
          <t>Sin recuento físico</t>
        </is>
      </c>
      <c r="V59" s="17" t="inlineStr"/>
      <c r="W59" s="17" t="inlineStr"/>
      <c r="X59" s="17" t="inlineStr"/>
      <c r="Y59" s="17" t="inlineStr"/>
      <c r="Z59" s="17" t="inlineStr"/>
      <c r="AA59" s="17" t="inlineStr"/>
    </row>
    <row r="60">
      <c r="A60" s="17" t="inlineStr">
        <is>
          <t>San Juan</t>
        </is>
      </c>
      <c r="B60" s="17" t="inlineStr">
        <is>
          <t>1120</t>
        </is>
      </c>
      <c r="C60" s="17" t="inlineStr">
        <is>
          <t>Stock SAP</t>
        </is>
      </c>
      <c r="D60" s="17" t="inlineStr">
        <is>
          <t>Medicamentos</t>
        </is>
      </c>
      <c r="E60" s="17" t="inlineStr">
        <is>
          <t>ZMED</t>
        </is>
      </c>
      <c r="F60" s="17" t="inlineStr">
        <is>
          <t>Dentro del alcance</t>
        </is>
      </c>
      <c r="G60" s="17" t="inlineStr">
        <is>
          <t>1001233</t>
        </is>
      </c>
      <c r="H60" s="17" t="inlineStr">
        <is>
          <t>DIFENHIDRAMINA 10 MG X 1 ML AMP</t>
        </is>
      </c>
      <c r="I60" s="17" t="inlineStr">
        <is>
          <t>MED65</t>
        </is>
      </c>
      <c r="J60" s="17" t="inlineStr">
        <is>
          <t>Difenhidramina 10mg Amp x 1 ml</t>
        </is>
      </c>
      <c r="K60" s="18">
        <f>SUMIF('1120 SJ'!$A$2:$A$679,$G60,'1120 SJ'!$I$2:$I$679)</f>
        <v/>
      </c>
      <c r="L60" s="18">
        <f>SUMIF('1120 SJ'!$A$2:$A$679,$G60,'1120 SJ'!$Q$2:$Q$679)</f>
        <v/>
      </c>
      <c r="M60" s="18">
        <f>$K60-$L60</f>
        <v/>
      </c>
      <c r="N60" s="19">
        <f>IFERROR(SUMIF('1120 SJ'!$A$2:$A$679,$G60,'1120 SJ'!$M$2:$M$679)/$K60,0)</f>
        <v/>
      </c>
      <c r="O60" s="19">
        <f>IFERROR($K60*$N60,"")</f>
        <v/>
      </c>
      <c r="P60" s="19">
        <f>IFERROR($L60*$N60,"")</f>
        <v/>
      </c>
      <c r="Q60" s="19">
        <f>IF(OR($U60="Dar de baja en SAP",$U60="Dar de alta en SAP"),$M60*$N60,"")</f>
        <v/>
      </c>
      <c r="R60" s="17" t="inlineStr"/>
      <c r="S60" s="25" t="inlineStr">
        <is>
          <t>Alta</t>
        </is>
      </c>
      <c r="T60" s="17" t="inlineStr">
        <is>
          <t>Homologado – confianza Alta</t>
        </is>
      </c>
      <c r="U60" s="26" t="inlineStr">
        <is>
          <t>Dar de baja en SAP</t>
        </is>
      </c>
      <c r="V60" s="17" t="inlineStr">
        <is>
          <t>Homologación por código Avain (master M07-001)</t>
        </is>
      </c>
      <c r="W60" s="17" t="inlineStr">
        <is>
          <t>No</t>
        </is>
      </c>
      <c r="X60" s="17" t="inlineStr"/>
      <c r="Y60" s="17" t="inlineStr">
        <is>
          <t>Sí</t>
        </is>
      </c>
      <c r="Z60" s="17" t="inlineStr">
        <is>
          <t>M07-001</t>
        </is>
      </c>
      <c r="AA60" s="17" t="inlineStr">
        <is>
          <t>Homologación: confianza base Alta + confianza SAP Alta → Alta. El material ocupa 4 filas en la hoja 1120 SJ (lote/almacén). La cantidad SAP y la física de esta vista son el total del material.</t>
        </is>
      </c>
    </row>
    <row r="61">
      <c r="A61" s="17" t="inlineStr">
        <is>
          <t>San Juan</t>
        </is>
      </c>
      <c r="B61" s="17" t="inlineStr">
        <is>
          <t>1120</t>
        </is>
      </c>
      <c r="C61" s="17" t="inlineStr">
        <is>
          <t>Stock SAP</t>
        </is>
      </c>
      <c r="D61" s="17" t="inlineStr">
        <is>
          <t>Descartables</t>
        </is>
      </c>
      <c r="E61" s="17" t="inlineStr">
        <is>
          <t>ZDES</t>
        </is>
      </c>
      <c r="F61" s="17" t="inlineStr">
        <is>
          <t>Dentro del alcance</t>
        </is>
      </c>
      <c r="G61" s="17" t="inlineStr">
        <is>
          <t>2000462</t>
        </is>
      </c>
      <c r="H61" s="17" t="inlineStr">
        <is>
          <t>BIGOTERA DESCARTABLE</t>
        </is>
      </c>
      <c r="I61" s="17" t="inlineStr">
        <is>
          <t>DESC36</t>
        </is>
      </c>
      <c r="J61" s="17" t="inlineStr">
        <is>
          <t>Canula nasal</t>
        </is>
      </c>
      <c r="K61" s="18">
        <f>SUMIF('1120 SJ'!$A$2:$A$679,$G61,'1120 SJ'!$I$2:$I$679)</f>
        <v/>
      </c>
      <c r="L61" s="18">
        <f>SUMIF('1120 SJ'!$A$2:$A$679,$G61,'1120 SJ'!$Q$2:$Q$679)</f>
        <v/>
      </c>
      <c r="M61" s="18">
        <f>$K61-$L61</f>
        <v/>
      </c>
      <c r="N61" s="19">
        <f>IFERROR(SUMIF('1120 SJ'!$A$2:$A$679,$G61,'1120 SJ'!$M$2:$M$679)/$K61,0)</f>
        <v/>
      </c>
      <c r="O61" s="19">
        <f>IFERROR($K61*$N61,"")</f>
        <v/>
      </c>
      <c r="P61" s="19">
        <f>IFERROR($L61*$N61,"")</f>
        <v/>
      </c>
      <c r="Q61" s="19">
        <f>IF(OR($U61="Dar de baja en SAP",$U61="Dar de alta en SAP"),$M61*$N61,"")</f>
        <v/>
      </c>
      <c r="R61" s="17" t="inlineStr"/>
      <c r="S61" s="26" t="inlineStr">
        <is>
          <t>Baja</t>
        </is>
      </c>
      <c r="T61" s="17" t="inlineStr">
        <is>
          <t>Homologado – confianza Baja – pendiente de validación</t>
        </is>
      </c>
      <c r="U61" s="25" t="inlineStr">
        <is>
          <t>Dar de alta en SAP</t>
        </is>
      </c>
      <c r="V61" s="17" t="inlineStr">
        <is>
          <t>Homologación por código Avain (master D-161)</t>
        </is>
      </c>
      <c r="W61" s="17" t="inlineStr">
        <is>
          <t>No</t>
        </is>
      </c>
      <c r="X61" s="17" t="inlineStr"/>
      <c r="Y61" s="17" t="inlineStr">
        <is>
          <t>Sí</t>
        </is>
      </c>
      <c r="Z61" s="17" t="inlineStr">
        <is>
          <t>D-161</t>
        </is>
      </c>
      <c r="AA61" s="17" t="inlineStr">
        <is>
          <t>Homologación: confianza base Media + confianza SAP Alta → Media. La nomenclatura del material imputado no respalda por sí sola la equivalencia (similitud 0.05); el vínculo proviene sólo de la homologación. Nivel degradado a Baja.</t>
        </is>
      </c>
    </row>
    <row r="62">
      <c r="A62" s="17" t="inlineStr">
        <is>
          <t>San Juan</t>
        </is>
      </c>
      <c r="B62" s="17" t="inlineStr">
        <is>
          <t>1120</t>
        </is>
      </c>
      <c r="C62" s="17" t="inlineStr">
        <is>
          <t>Stock SAP</t>
        </is>
      </c>
      <c r="D62" s="17" t="inlineStr">
        <is>
          <t>Medicamentos</t>
        </is>
      </c>
      <c r="E62" s="17" t="inlineStr">
        <is>
          <t>ZMED</t>
        </is>
      </c>
      <c r="F62" s="17" t="inlineStr">
        <is>
          <t>Dentro del alcance</t>
        </is>
      </c>
      <c r="G62" s="17" t="inlineStr">
        <is>
          <t>1001195</t>
        </is>
      </c>
      <c r="H62" s="17" t="inlineStr">
        <is>
          <t>Omeprazol 20mg x14 caps</t>
        </is>
      </c>
      <c r="I62" s="17" t="inlineStr"/>
      <c r="J62" s="17" t="inlineStr"/>
      <c r="K62" s="18">
        <f>SUMIF('1120 SJ'!$A$2:$A$679,$G62,'1120 SJ'!$I$2:$I$679)</f>
        <v/>
      </c>
      <c r="L62" s="18">
        <f>SUMIF('1120 SJ'!$A$2:$A$679,$G62,'1120 SJ'!$Q$2:$Q$679)</f>
        <v/>
      </c>
      <c r="M62" s="18">
        <f>$K62-$L62</f>
        <v/>
      </c>
      <c r="N62" s="19">
        <f>IFERROR(SUMIF('1120 SJ'!$A$2:$A$679,$G62,'1120 SJ'!$M$2:$M$679)/$K62,0)</f>
        <v/>
      </c>
      <c r="O62" s="19">
        <f>IFERROR($K62*$N62,"")</f>
        <v/>
      </c>
      <c r="P62" s="19">
        <f>IFERROR($L62*$N62,"")</f>
        <v/>
      </c>
      <c r="Q62" s="19">
        <f>IF(OR($U62="Dar de baja en SAP",$U62="Dar de alta en SAP"),$M62*$N62,"")</f>
        <v/>
      </c>
      <c r="R62" s="17" t="inlineStr"/>
      <c r="S62" s="27" t="inlineStr"/>
      <c r="T62" s="17" t="inlineStr">
        <is>
          <t>Sin recuento físico en el inventario de Avain</t>
        </is>
      </c>
      <c r="U62" s="28" t="inlineStr">
        <is>
          <t>Sin recuento físico</t>
        </is>
      </c>
      <c r="V62" s="17" t="inlineStr"/>
      <c r="W62" s="17" t="inlineStr"/>
      <c r="X62" s="17" t="inlineStr"/>
      <c r="Y62" s="17" t="inlineStr"/>
      <c r="Z62" s="17" t="inlineStr"/>
      <c r="AA62" s="17" t="inlineStr">
        <is>
          <t>El material ocupa 4 filas en la hoja 1120 SJ (lote/almacén). La cantidad SAP y la física de esta vista son el total del material.</t>
        </is>
      </c>
    </row>
    <row r="63">
      <c r="A63" s="17" t="inlineStr">
        <is>
          <t>San Juan</t>
        </is>
      </c>
      <c r="B63" s="17" t="inlineStr">
        <is>
          <t>1120</t>
        </is>
      </c>
      <c r="C63" s="17" t="inlineStr">
        <is>
          <t>Stock SAP</t>
        </is>
      </c>
      <c r="D63" s="17" t="inlineStr">
        <is>
          <t>Medicamentos</t>
        </is>
      </c>
      <c r="E63" s="17" t="inlineStr">
        <is>
          <t>ZMED</t>
        </is>
      </c>
      <c r="F63" s="17" t="inlineStr">
        <is>
          <t>Dentro del alcance</t>
        </is>
      </c>
      <c r="G63" s="17" t="inlineStr">
        <is>
          <t>1000530</t>
        </is>
      </c>
      <c r="H63" s="17" t="inlineStr">
        <is>
          <t>DIFENHIDRAMINA 50 MG COMPRIMIDOS</t>
        </is>
      </c>
      <c r="I63" s="17" t="inlineStr">
        <is>
          <t>MED66</t>
        </is>
      </c>
      <c r="J63" s="17" t="inlineStr">
        <is>
          <t>Difenhidramina 50mg Comp</t>
        </is>
      </c>
      <c r="K63" s="18">
        <f>SUMIF('1120 SJ'!$A$2:$A$679,$G63,'1120 SJ'!$I$2:$I$679)</f>
        <v/>
      </c>
      <c r="L63" s="18">
        <f>SUMIF('1120 SJ'!$A$2:$A$679,$G63,'1120 SJ'!$Q$2:$Q$679)</f>
        <v/>
      </c>
      <c r="M63" s="18">
        <f>$K63-$L63</f>
        <v/>
      </c>
      <c r="N63" s="19">
        <f>IFERROR(SUMIF('1120 SJ'!$A$2:$A$679,$G63,'1120 SJ'!$M$2:$M$679)/$K63,0)</f>
        <v/>
      </c>
      <c r="O63" s="19">
        <f>IFERROR($K63*$N63,"")</f>
        <v/>
      </c>
      <c r="P63" s="19">
        <f>IFERROR($L63*$N63,"")</f>
        <v/>
      </c>
      <c r="Q63" s="19">
        <f>IF(OR($U63="Dar de baja en SAP",$U63="Dar de alta en SAP"),$M63*$N63,"")</f>
        <v/>
      </c>
      <c r="R63" s="17" t="inlineStr"/>
      <c r="S63" s="25" t="inlineStr">
        <is>
          <t>Alta</t>
        </is>
      </c>
      <c r="T63" s="17" t="inlineStr">
        <is>
          <t>Homologado – confianza Alta</t>
        </is>
      </c>
      <c r="U63" s="26" t="inlineStr">
        <is>
          <t>Dar de baja en SAP</t>
        </is>
      </c>
      <c r="V63" s="17" t="inlineStr">
        <is>
          <t>Cruce por nomenclatura SAP</t>
        </is>
      </c>
      <c r="W63" s="17" t="inlineStr">
        <is>
          <t>No</t>
        </is>
      </c>
      <c r="X63" s="17" t="inlineStr"/>
      <c r="Y63" s="17" t="inlineStr">
        <is>
          <t>No</t>
        </is>
      </c>
      <c r="Z63" s="17" t="inlineStr"/>
      <c r="AA63" s="17" t="inlineStr">
        <is>
          <t>Cruce por nomenclatura: dosis coincide; similitud 1.00. El material ocupa 3 filas en la hoja 1120 SJ (lote/almacén). La cantidad SAP y la física de esta vista son el total del material.</t>
        </is>
      </c>
    </row>
    <row r="64">
      <c r="A64" s="17" t="inlineStr">
        <is>
          <t>San Juan</t>
        </is>
      </c>
      <c r="B64" s="17" t="inlineStr">
        <is>
          <t>1120</t>
        </is>
      </c>
      <c r="C64" s="17" t="inlineStr">
        <is>
          <t>Stock SAP</t>
        </is>
      </c>
      <c r="D64" s="17" t="inlineStr">
        <is>
          <t>Medicamentos</t>
        </is>
      </c>
      <c r="E64" s="17" t="inlineStr">
        <is>
          <t>ZMED</t>
        </is>
      </c>
      <c r="F64" s="17" t="inlineStr">
        <is>
          <t>Dentro del alcance</t>
        </is>
      </c>
      <c r="G64" s="17" t="inlineStr">
        <is>
          <t>1000145</t>
        </is>
      </c>
      <c r="H64" s="17" t="inlineStr">
        <is>
          <t>DEXAMETASONA 0,5 MG COMP</t>
        </is>
      </c>
      <c r="I64" s="17" t="inlineStr"/>
      <c r="J64" s="17" t="inlineStr"/>
      <c r="K64" s="18">
        <f>SUMIF('1120 SJ'!$A$2:$A$679,$G64,'1120 SJ'!$I$2:$I$679)</f>
        <v/>
      </c>
      <c r="L64" s="18">
        <f>SUMIF('1120 SJ'!$A$2:$A$679,$G64,'1120 SJ'!$Q$2:$Q$679)</f>
        <v/>
      </c>
      <c r="M64" s="18">
        <f>$K64-$L64</f>
        <v/>
      </c>
      <c r="N64" s="19">
        <f>IFERROR(SUMIF('1120 SJ'!$A$2:$A$679,$G64,'1120 SJ'!$M$2:$M$679)/$K64,0)</f>
        <v/>
      </c>
      <c r="O64" s="19">
        <f>IFERROR($K64*$N64,"")</f>
        <v/>
      </c>
      <c r="P64" s="19">
        <f>IFERROR($L64*$N64,"")</f>
        <v/>
      </c>
      <c r="Q64" s="19">
        <f>IF(OR($U64="Dar de baja en SAP",$U64="Dar de alta en SAP"),$M64*$N64,"")</f>
        <v/>
      </c>
      <c r="R64" s="17" t="inlineStr"/>
      <c r="S64" s="27" t="inlineStr"/>
      <c r="T64" s="17" t="inlineStr">
        <is>
          <t>Sin recuento físico en el inventario de Avain</t>
        </is>
      </c>
      <c r="U64" s="28" t="inlineStr">
        <is>
          <t>Sin recuento físico</t>
        </is>
      </c>
      <c r="V64" s="17" t="inlineStr"/>
      <c r="W64" s="17" t="inlineStr"/>
      <c r="X64" s="17" t="inlineStr"/>
      <c r="Y64" s="17" t="inlineStr"/>
      <c r="Z64" s="17" t="inlineStr"/>
      <c r="AA64" s="17" t="inlineStr"/>
    </row>
    <row r="65">
      <c r="A65" s="17" t="inlineStr">
        <is>
          <t>San Juan</t>
        </is>
      </c>
      <c r="B65" s="17" t="inlineStr">
        <is>
          <t>1120</t>
        </is>
      </c>
      <c r="C65" s="17" t="inlineStr">
        <is>
          <t>Stock SAP</t>
        </is>
      </c>
      <c r="D65" s="17" t="inlineStr">
        <is>
          <t>Medicamentos</t>
        </is>
      </c>
      <c r="E65" s="17" t="inlineStr">
        <is>
          <t>ZMED</t>
        </is>
      </c>
      <c r="F65" s="17" t="inlineStr">
        <is>
          <t>Dentro del alcance</t>
        </is>
      </c>
      <c r="G65" s="17" t="inlineStr">
        <is>
          <t>1000485</t>
        </is>
      </c>
      <c r="H65" s="17" t="inlineStr">
        <is>
          <t>CIPROFLOXACINA 500MG COMP</t>
        </is>
      </c>
      <c r="I65" s="17" t="inlineStr">
        <is>
          <t>MED37</t>
        </is>
      </c>
      <c r="J65" s="17" t="inlineStr">
        <is>
          <t>Ciprofloxacina Comp x 500 mg</t>
        </is>
      </c>
      <c r="K65" s="18">
        <f>SUMIF('1120 SJ'!$A$2:$A$679,$G65,'1120 SJ'!$I$2:$I$679)</f>
        <v/>
      </c>
      <c r="L65" s="18">
        <f>SUMIF('1120 SJ'!$A$2:$A$679,$G65,'1120 SJ'!$Q$2:$Q$679)</f>
        <v/>
      </c>
      <c r="M65" s="18">
        <f>$K65-$L65</f>
        <v/>
      </c>
      <c r="N65" s="19">
        <f>IFERROR(SUMIF('1120 SJ'!$A$2:$A$679,$G65,'1120 SJ'!$M$2:$M$679)/$K65,0)</f>
        <v/>
      </c>
      <c r="O65" s="19">
        <f>IFERROR($K65*$N65,"")</f>
        <v/>
      </c>
      <c r="P65" s="19">
        <f>IFERROR($L65*$N65,"")</f>
        <v/>
      </c>
      <c r="Q65" s="19">
        <f>IF(OR($U65="Dar de baja en SAP",$U65="Dar de alta en SAP"),$M65*$N65,"")</f>
        <v/>
      </c>
      <c r="R65" s="17" t="inlineStr"/>
      <c r="S65" s="25" t="inlineStr">
        <is>
          <t>Alta</t>
        </is>
      </c>
      <c r="T65" s="17" t="inlineStr">
        <is>
          <t>Homologado – confianza Alta</t>
        </is>
      </c>
      <c r="U65" s="26" t="inlineStr">
        <is>
          <t>Dar de baja en SAP</t>
        </is>
      </c>
      <c r="V65" s="17" t="inlineStr">
        <is>
          <t>Homologación por código Avain (master M11-004)</t>
        </is>
      </c>
      <c r="W65" s="17" t="inlineStr">
        <is>
          <t>No</t>
        </is>
      </c>
      <c r="X65" s="17" t="inlineStr"/>
      <c r="Y65" s="17" t="inlineStr">
        <is>
          <t>Sí</t>
        </is>
      </c>
      <c r="Z65" s="17" t="inlineStr">
        <is>
          <t>M11-004</t>
        </is>
      </c>
      <c r="AA65" s="17"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17" t="inlineStr">
        <is>
          <t>San Juan</t>
        </is>
      </c>
      <c r="B66" s="17" t="inlineStr">
        <is>
          <t>1120</t>
        </is>
      </c>
      <c r="C66" s="17" t="inlineStr">
        <is>
          <t>Stock SAP</t>
        </is>
      </c>
      <c r="D66" s="17" t="inlineStr">
        <is>
          <t>Medicamentos</t>
        </is>
      </c>
      <c r="E66" s="17" t="inlineStr">
        <is>
          <t>ZMED</t>
        </is>
      </c>
      <c r="F66" s="17" t="inlineStr">
        <is>
          <t>Dentro del alcance</t>
        </is>
      </c>
      <c r="G66" s="17" t="inlineStr">
        <is>
          <t>1005149</t>
        </is>
      </c>
      <c r="H66" s="17" t="inlineStr">
        <is>
          <t>DIPIRONA 500MG COMPRIMIDOS</t>
        </is>
      </c>
      <c r="I66" s="17" t="inlineStr"/>
      <c r="J66" s="17" t="inlineStr"/>
      <c r="K66" s="18">
        <f>SUMIF('1120 SJ'!$A$2:$A$679,$G66,'1120 SJ'!$I$2:$I$679)</f>
        <v/>
      </c>
      <c r="L66" s="18">
        <f>SUMIF('1120 SJ'!$A$2:$A$679,$G66,'1120 SJ'!$Q$2:$Q$679)</f>
        <v/>
      </c>
      <c r="M66" s="18">
        <f>$K66-$L66</f>
        <v/>
      </c>
      <c r="N66" s="19">
        <f>IFERROR(SUMIF('1120 SJ'!$A$2:$A$679,$G66,'1120 SJ'!$M$2:$M$679)/$K66,0)</f>
        <v/>
      </c>
      <c r="O66" s="19">
        <f>IFERROR($K66*$N66,"")</f>
        <v/>
      </c>
      <c r="P66" s="19">
        <f>IFERROR($L66*$N66,"")</f>
        <v/>
      </c>
      <c r="Q66" s="19">
        <f>IF(OR($U66="Dar de baja en SAP",$U66="Dar de alta en SAP"),$M66*$N66,"")</f>
        <v/>
      </c>
      <c r="R66" s="17" t="inlineStr"/>
      <c r="S66" s="27" t="inlineStr"/>
      <c r="T66" s="17" t="inlineStr">
        <is>
          <t>Sin recuento físico en el inventario de Avain</t>
        </is>
      </c>
      <c r="U66" s="28" t="inlineStr">
        <is>
          <t>Sin recuento físico</t>
        </is>
      </c>
      <c r="V66" s="17" t="inlineStr"/>
      <c r="W66" s="17" t="inlineStr"/>
      <c r="X66" s="17" t="inlineStr"/>
      <c r="Y66" s="17" t="inlineStr"/>
      <c r="Z66" s="17" t="inlineStr"/>
      <c r="AA66" s="17" t="inlineStr"/>
    </row>
    <row r="67">
      <c r="A67" s="17" t="inlineStr">
        <is>
          <t>San Juan</t>
        </is>
      </c>
      <c r="B67" s="17" t="inlineStr">
        <is>
          <t>1120</t>
        </is>
      </c>
      <c r="C67" s="17" t="inlineStr">
        <is>
          <t>Stock SAP</t>
        </is>
      </c>
      <c r="D67" s="17" t="inlineStr">
        <is>
          <t>Descartables</t>
        </is>
      </c>
      <c r="E67" s="17" t="inlineStr">
        <is>
          <t>ZDES</t>
        </is>
      </c>
      <c r="F67" s="17" t="inlineStr">
        <is>
          <t>Dentro del alcance</t>
        </is>
      </c>
      <c r="G67" s="17" t="inlineStr">
        <is>
          <t>2001553</t>
        </is>
      </c>
      <c r="H67" s="17" t="inlineStr">
        <is>
          <t>CATETER ARGYLE N° 18</t>
        </is>
      </c>
      <c r="I67" s="17" t="inlineStr"/>
      <c r="J67" s="17" t="inlineStr"/>
      <c r="K67" s="18">
        <f>SUMIF('1120 SJ'!$A$2:$A$679,$G67,'1120 SJ'!$I$2:$I$679)</f>
        <v/>
      </c>
      <c r="L67" s="18">
        <f>SUMIF('1120 SJ'!$A$2:$A$679,$G67,'1120 SJ'!$Q$2:$Q$679)</f>
        <v/>
      </c>
      <c r="M67" s="18">
        <f>$K67-$L67</f>
        <v/>
      </c>
      <c r="N67" s="19">
        <f>IFERROR(SUMIF('1120 SJ'!$A$2:$A$679,$G67,'1120 SJ'!$M$2:$M$679)/$K67,0)</f>
        <v/>
      </c>
      <c r="O67" s="19">
        <f>IFERROR($K67*$N67,"")</f>
        <v/>
      </c>
      <c r="P67" s="19">
        <f>IFERROR($L67*$N67,"")</f>
        <v/>
      </c>
      <c r="Q67" s="19">
        <f>IF(OR($U67="Dar de baja en SAP",$U67="Dar de alta en SAP"),$M67*$N67,"")</f>
        <v/>
      </c>
      <c r="R67" s="17" t="inlineStr"/>
      <c r="S67" s="27" t="inlineStr"/>
      <c r="T67" s="17" t="inlineStr">
        <is>
          <t>Sin recuento físico en el inventario de Avain</t>
        </is>
      </c>
      <c r="U67" s="28" t="inlineStr">
        <is>
          <t>Sin recuento físico</t>
        </is>
      </c>
      <c r="V67" s="17" t="inlineStr"/>
      <c r="W67" s="17" t="inlineStr"/>
      <c r="X67" s="17" t="inlineStr"/>
      <c r="Y67" s="17" t="inlineStr"/>
      <c r="Z67" s="17" t="inlineStr"/>
      <c r="AA67" s="17" t="inlineStr"/>
    </row>
    <row r="68">
      <c r="A68" s="17" t="inlineStr">
        <is>
          <t>San Juan</t>
        </is>
      </c>
      <c r="B68" s="17" t="inlineStr">
        <is>
          <t>1120</t>
        </is>
      </c>
      <c r="C68" s="17" t="inlineStr">
        <is>
          <t>Stock SAP</t>
        </is>
      </c>
      <c r="D68" s="17" t="inlineStr">
        <is>
          <t>Medicamentos</t>
        </is>
      </c>
      <c r="E68" s="17" t="inlineStr">
        <is>
          <t>ZMED</t>
        </is>
      </c>
      <c r="F68" s="17" t="inlineStr">
        <is>
          <t>Dentro del alcance</t>
        </is>
      </c>
      <c r="G68" s="17" t="inlineStr">
        <is>
          <t>1000779</t>
        </is>
      </c>
      <c r="H68" s="17" t="inlineStr">
        <is>
          <t>METRONIDAZOL COMP. 500mg</t>
        </is>
      </c>
      <c r="I68" s="17" t="inlineStr">
        <is>
          <t>MED133</t>
        </is>
      </c>
      <c r="J68" s="17" t="inlineStr">
        <is>
          <t>Metronidazol 500 mg comp</t>
        </is>
      </c>
      <c r="K68" s="18">
        <f>SUMIF('1120 SJ'!$A$2:$A$679,$G68,'1120 SJ'!$I$2:$I$679)</f>
        <v/>
      </c>
      <c r="L68" s="18">
        <f>SUMIF('1120 SJ'!$A$2:$A$679,$G68,'1120 SJ'!$Q$2:$Q$679)</f>
        <v/>
      </c>
      <c r="M68" s="18">
        <f>$K68-$L68</f>
        <v/>
      </c>
      <c r="N68" s="19">
        <f>IFERROR(SUMIF('1120 SJ'!$A$2:$A$679,$G68,'1120 SJ'!$M$2:$M$679)/$K68,0)</f>
        <v/>
      </c>
      <c r="O68" s="19">
        <f>IFERROR($K68*$N68,"")</f>
        <v/>
      </c>
      <c r="P68" s="19">
        <f>IFERROR($L68*$N68,"")</f>
        <v/>
      </c>
      <c r="Q68" s="19">
        <f>IF(OR($U68="Dar de baja en SAP",$U68="Dar de alta en SAP"),$M68*$N68,"")</f>
        <v/>
      </c>
      <c r="R68" s="17" t="inlineStr"/>
      <c r="S68" s="25" t="inlineStr">
        <is>
          <t>Alta</t>
        </is>
      </c>
      <c r="T68" s="17" t="inlineStr">
        <is>
          <t>Homologado – confianza Alta</t>
        </is>
      </c>
      <c r="U68" s="26" t="inlineStr">
        <is>
          <t>Dar de baja en SAP</t>
        </is>
      </c>
      <c r="V68" s="17" t="inlineStr">
        <is>
          <t>Cruce por nomenclatura SAP</t>
        </is>
      </c>
      <c r="W68" s="17" t="inlineStr">
        <is>
          <t>No</t>
        </is>
      </c>
      <c r="X68" s="17" t="inlineStr"/>
      <c r="Y68" s="17" t="inlineStr">
        <is>
          <t>Sí</t>
        </is>
      </c>
      <c r="Z68" s="17" t="inlineStr"/>
      <c r="AA68" s="17" t="inlineStr">
        <is>
          <t>Cruce por nomenclatura: dosis coincide; similitud 0.95.</t>
        </is>
      </c>
    </row>
    <row r="69">
      <c r="A69" s="17" t="inlineStr">
        <is>
          <t>San Juan</t>
        </is>
      </c>
      <c r="B69" s="17" t="inlineStr">
        <is>
          <t>1120</t>
        </is>
      </c>
      <c r="C69" s="17" t="inlineStr">
        <is>
          <t>Stock SAP</t>
        </is>
      </c>
      <c r="D69" s="17" t="inlineStr">
        <is>
          <t>Medicamentos</t>
        </is>
      </c>
      <c r="E69" s="17" t="inlineStr">
        <is>
          <t>ZMED</t>
        </is>
      </c>
      <c r="F69" s="17" t="inlineStr">
        <is>
          <t>Dentro del alcance</t>
        </is>
      </c>
      <c r="G69" s="17" t="inlineStr">
        <is>
          <t>1000524</t>
        </is>
      </c>
      <c r="H69" s="17" t="inlineStr">
        <is>
          <t>OMEPRAZOL DE 40 MG AMPOLLAS</t>
        </is>
      </c>
      <c r="I69" s="17" t="inlineStr">
        <is>
          <t>MED147</t>
        </is>
      </c>
      <c r="J69" s="17" t="inlineStr">
        <is>
          <t>Omeprazol 40 mg Fco amp polvo p/ rest</t>
        </is>
      </c>
      <c r="K69" s="18">
        <f>SUMIF('1120 SJ'!$A$2:$A$679,$G69,'1120 SJ'!$I$2:$I$679)</f>
        <v/>
      </c>
      <c r="L69" s="18">
        <f>SUMIF('1120 SJ'!$A$2:$A$679,$G69,'1120 SJ'!$Q$2:$Q$679)</f>
        <v/>
      </c>
      <c r="M69" s="18">
        <f>$K69-$L69</f>
        <v/>
      </c>
      <c r="N69" s="19">
        <f>IFERROR(SUMIF('1120 SJ'!$A$2:$A$679,$G69,'1120 SJ'!$M$2:$M$679)/$K69,0)</f>
        <v/>
      </c>
      <c r="O69" s="19">
        <f>IFERROR($K69*$N69,"")</f>
        <v/>
      </c>
      <c r="P69" s="19">
        <f>IFERROR($L69*$N69,"")</f>
        <v/>
      </c>
      <c r="Q69" s="19">
        <f>IF(OR($U69="Dar de baja en SAP",$U69="Dar de alta en SAP"),$M69*$N69,"")</f>
        <v/>
      </c>
      <c r="R69" s="17" t="inlineStr"/>
      <c r="S69" s="30" t="inlineStr">
        <is>
          <t>Media</t>
        </is>
      </c>
      <c r="T69" s="17" t="inlineStr">
        <is>
          <t>Homologado – confianza Media – pendiente de validación</t>
        </is>
      </c>
      <c r="U69" s="26" t="inlineStr">
        <is>
          <t>Dar de baja en SAP</t>
        </is>
      </c>
      <c r="V69" s="17" t="inlineStr">
        <is>
          <t>Homologación por código Avain (master M08-006)</t>
        </is>
      </c>
      <c r="W69" s="17" t="inlineStr">
        <is>
          <t>No</t>
        </is>
      </c>
      <c r="X69" s="17" t="inlineStr"/>
      <c r="Y69" s="17" t="inlineStr">
        <is>
          <t>Sí</t>
        </is>
      </c>
      <c r="Z69" s="17" t="inlineStr">
        <is>
          <t>M08-006</t>
        </is>
      </c>
      <c r="AA69" s="17" t="inlineStr">
        <is>
          <t>Homologación: confianza base Alta + confianza SAP Media → Media. El material ocupa 4 filas en la hoja 1120 SJ (lote/almacén). La cantidad SAP y la física de esta vista son el total del material.</t>
        </is>
      </c>
    </row>
    <row r="70">
      <c r="A70" s="17" t="inlineStr">
        <is>
          <t>San Juan</t>
        </is>
      </c>
      <c r="B70" s="17" t="inlineStr">
        <is>
          <t>1120</t>
        </is>
      </c>
      <c r="C70" s="17" t="inlineStr">
        <is>
          <t>Stock SAP</t>
        </is>
      </c>
      <c r="D70" s="17" t="inlineStr">
        <is>
          <t>Medicamentos</t>
        </is>
      </c>
      <c r="E70" s="17" t="inlineStr">
        <is>
          <t>ZMED</t>
        </is>
      </c>
      <c r="F70" s="17" t="inlineStr">
        <is>
          <t>Dentro del alcance</t>
        </is>
      </c>
      <c r="G70" s="17" t="inlineStr">
        <is>
          <t>1000561</t>
        </is>
      </c>
      <c r="H70" s="17" t="inlineStr">
        <is>
          <t>ACETILCISTEINA 600MG COMP</t>
        </is>
      </c>
      <c r="I70" s="17" t="inlineStr">
        <is>
          <t>MED139</t>
        </is>
      </c>
      <c r="J70" s="17" t="inlineStr">
        <is>
          <t>N-Acetilcisteina 600 COMP/SOBRE EFERV</t>
        </is>
      </c>
      <c r="K70" s="18">
        <f>SUMIF('1120 SJ'!$A$2:$A$679,$G70,'1120 SJ'!$I$2:$I$679)</f>
        <v/>
      </c>
      <c r="L70" s="18">
        <f>SUMIF('1120 SJ'!$A$2:$A$679,$G70,'1120 SJ'!$Q$2:$Q$679)</f>
        <v/>
      </c>
      <c r="M70" s="18">
        <f>$K70-$L70</f>
        <v/>
      </c>
      <c r="N70" s="19">
        <f>IFERROR(SUMIF('1120 SJ'!$A$2:$A$679,$G70,'1120 SJ'!$M$2:$M$679)/$K70,0)</f>
        <v/>
      </c>
      <c r="O70" s="19">
        <f>IFERROR($K70*$N70,"")</f>
        <v/>
      </c>
      <c r="P70" s="19">
        <f>IFERROR($L70*$N70,"")</f>
        <v/>
      </c>
      <c r="Q70" s="19">
        <f>IF(OR($U70="Dar de baja en SAP",$U70="Dar de alta en SAP"),$M70*$N70,"")</f>
        <v/>
      </c>
      <c r="R70" s="17" t="inlineStr"/>
      <c r="S70" s="26" t="inlineStr">
        <is>
          <t>Baja</t>
        </is>
      </c>
      <c r="T70" s="17" t="inlineStr">
        <is>
          <t>Homologado – confianza Baja – pendiente de validación</t>
        </is>
      </c>
      <c r="U70" s="26" t="inlineStr">
        <is>
          <t>Dar de baja en SAP</t>
        </is>
      </c>
      <c r="V70" s="17" t="inlineStr">
        <is>
          <t>Cruce por nomenclatura SAP</t>
        </is>
      </c>
      <c r="W70" s="17" t="inlineStr">
        <is>
          <t>No</t>
        </is>
      </c>
      <c r="X70" s="17" t="inlineStr"/>
      <c r="Y70" s="17" t="inlineStr">
        <is>
          <t>No</t>
        </is>
      </c>
      <c r="Z70" s="17" t="inlineStr"/>
      <c r="AA70" s="17" t="inlineStr">
        <is>
          <t>Cruce por nomenclatura: una nomenclatura no informa dosis; similitud 0.70. El material ocupa 2 filas en la hoja 1120 SJ (lote/almacén). La cantidad SAP y la física de esta vista son el total del material.</t>
        </is>
      </c>
    </row>
    <row r="71">
      <c r="A71" s="17" t="inlineStr">
        <is>
          <t>San Juan</t>
        </is>
      </c>
      <c r="B71" s="17" t="inlineStr">
        <is>
          <t>1120</t>
        </is>
      </c>
      <c r="C71" s="17" t="inlineStr">
        <is>
          <t>Stock SAP</t>
        </is>
      </c>
      <c r="D71" s="17" t="inlineStr">
        <is>
          <t>Medicamentos</t>
        </is>
      </c>
      <c r="E71" s="17" t="inlineStr">
        <is>
          <t>ZMED</t>
        </is>
      </c>
      <c r="F71" s="17" t="inlineStr">
        <is>
          <t>Dentro del alcance</t>
        </is>
      </c>
      <c r="G71" s="17" t="inlineStr">
        <is>
          <t>1005231</t>
        </is>
      </c>
      <c r="H71" s="17" t="inlineStr">
        <is>
          <t>LOSARTAN 50MG COMP</t>
        </is>
      </c>
      <c r="I71" s="17" t="inlineStr">
        <is>
          <t>MED124</t>
        </is>
      </c>
      <c r="J71" s="17" t="inlineStr">
        <is>
          <t>Losartan 50 mg comp</t>
        </is>
      </c>
      <c r="K71" s="18">
        <f>SUMIF('1120 SJ'!$A$2:$A$679,$G71,'1120 SJ'!$I$2:$I$679)</f>
        <v/>
      </c>
      <c r="L71" s="18">
        <f>SUMIF('1120 SJ'!$A$2:$A$679,$G71,'1120 SJ'!$Q$2:$Q$679)</f>
        <v/>
      </c>
      <c r="M71" s="18">
        <f>$K71-$L71</f>
        <v/>
      </c>
      <c r="N71" s="19">
        <f>IFERROR(SUMIF('1120 SJ'!$A$2:$A$679,$G71,'1120 SJ'!$M$2:$M$679)/$K71,0)</f>
        <v/>
      </c>
      <c r="O71" s="19">
        <f>IFERROR($K71*$N71,"")</f>
        <v/>
      </c>
      <c r="P71" s="19">
        <f>IFERROR($L71*$N71,"")</f>
        <v/>
      </c>
      <c r="Q71" s="19">
        <f>IF(OR($U71="Dar de baja en SAP",$U71="Dar de alta en SAP"),$M71*$N71,"")</f>
        <v/>
      </c>
      <c r="R71" s="17" t="inlineStr"/>
      <c r="S71" s="25" t="inlineStr">
        <is>
          <t>Alta</t>
        </is>
      </c>
      <c r="T71" s="17" t="inlineStr">
        <is>
          <t>Homologado – confianza Alta</t>
        </is>
      </c>
      <c r="U71" s="26" t="inlineStr">
        <is>
          <t>Dar de baja en SAP</t>
        </is>
      </c>
      <c r="V71" s="17" t="inlineStr">
        <is>
          <t>Homologación por nombre Avain (master M04-005)</t>
        </is>
      </c>
      <c r="W71" s="17" t="inlineStr">
        <is>
          <t>No</t>
        </is>
      </c>
      <c r="X71" s="17" t="inlineStr"/>
      <c r="Y71" s="17" t="inlineStr">
        <is>
          <t>Sí</t>
        </is>
      </c>
      <c r="Z71" s="17" t="inlineStr">
        <is>
          <t>M04-005</t>
        </is>
      </c>
      <c r="AA71" s="17" t="inlineStr">
        <is>
          <t>Homologación: confianza base Alta + confianza SAP Alta → Alta.</t>
        </is>
      </c>
    </row>
    <row r="72">
      <c r="A72" s="17" t="inlineStr">
        <is>
          <t>San Juan</t>
        </is>
      </c>
      <c r="B72" s="17" t="inlineStr">
        <is>
          <t>1120</t>
        </is>
      </c>
      <c r="C72" s="17" t="inlineStr">
        <is>
          <t>Stock SAP</t>
        </is>
      </c>
      <c r="D72" s="17" t="inlineStr">
        <is>
          <t>Medicamentos</t>
        </is>
      </c>
      <c r="E72" s="17" t="inlineStr">
        <is>
          <t>ZMED</t>
        </is>
      </c>
      <c r="F72" s="17" t="inlineStr">
        <is>
          <t>Dentro del alcance</t>
        </is>
      </c>
      <c r="G72" s="17" t="inlineStr">
        <is>
          <t>1005142</t>
        </is>
      </c>
      <c r="H72" s="17" t="inlineStr">
        <is>
          <t>KLONADRYL ANT 50MG COMP</t>
        </is>
      </c>
      <c r="I72" s="17" t="inlineStr"/>
      <c r="J72" s="17" t="inlineStr"/>
      <c r="K72" s="18">
        <f>SUMIF('1120 SJ'!$A$2:$A$679,$G72,'1120 SJ'!$I$2:$I$679)</f>
        <v/>
      </c>
      <c r="L72" s="18">
        <f>SUMIF('1120 SJ'!$A$2:$A$679,$G72,'1120 SJ'!$Q$2:$Q$679)</f>
        <v/>
      </c>
      <c r="M72" s="18">
        <f>$K72-$L72</f>
        <v/>
      </c>
      <c r="N72" s="19">
        <f>IFERROR(SUMIF('1120 SJ'!$A$2:$A$679,$G72,'1120 SJ'!$M$2:$M$679)/$K72,0)</f>
        <v/>
      </c>
      <c r="O72" s="19">
        <f>IFERROR($K72*$N72,"")</f>
        <v/>
      </c>
      <c r="P72" s="19">
        <f>IFERROR($L72*$N72,"")</f>
        <v/>
      </c>
      <c r="Q72" s="19">
        <f>IF(OR($U72="Dar de baja en SAP",$U72="Dar de alta en SAP"),$M72*$N72,"")</f>
        <v/>
      </c>
      <c r="R72" s="17" t="inlineStr"/>
      <c r="S72" s="27" t="inlineStr"/>
      <c r="T72" s="17" t="inlineStr">
        <is>
          <t>Sin recuento físico en el inventario de Avain</t>
        </is>
      </c>
      <c r="U72" s="28" t="inlineStr">
        <is>
          <t>Sin recuento físico</t>
        </is>
      </c>
      <c r="V72" s="17" t="inlineStr"/>
      <c r="W72" s="17" t="inlineStr"/>
      <c r="X72" s="17" t="inlineStr"/>
      <c r="Y72" s="17" t="inlineStr"/>
      <c r="Z72" s="17" t="inlineStr"/>
      <c r="AA72" s="17" t="inlineStr">
        <is>
          <t>El material ocupa 2 filas en la hoja 1120 SJ (lote/almacén). La cantidad SAP y la física de esta vista son el total del material.</t>
        </is>
      </c>
    </row>
    <row r="73">
      <c r="A73" s="17" t="inlineStr">
        <is>
          <t>San Juan</t>
        </is>
      </c>
      <c r="B73" s="17" t="inlineStr">
        <is>
          <t>1120</t>
        </is>
      </c>
      <c r="C73" s="17" t="inlineStr">
        <is>
          <t>Stock SAP</t>
        </is>
      </c>
      <c r="D73" s="17" t="inlineStr">
        <is>
          <t>Medicamentos</t>
        </is>
      </c>
      <c r="E73" s="17" t="inlineStr">
        <is>
          <t>ZMED</t>
        </is>
      </c>
      <c r="F73" s="17" t="inlineStr">
        <is>
          <t>Dentro del alcance</t>
        </is>
      </c>
      <c r="G73" s="17" t="inlineStr">
        <is>
          <t>1005308</t>
        </is>
      </c>
      <c r="H73" s="17" t="inlineStr">
        <is>
          <t>DIPIRONA 400MG COMPRIMIDOS</t>
        </is>
      </c>
      <c r="I73" s="17" t="inlineStr"/>
      <c r="J73" s="17" t="inlineStr"/>
      <c r="K73" s="18">
        <f>SUMIF('1120 SJ'!$A$2:$A$679,$G73,'1120 SJ'!$I$2:$I$679)</f>
        <v/>
      </c>
      <c r="L73" s="18">
        <f>SUMIF('1120 SJ'!$A$2:$A$679,$G73,'1120 SJ'!$Q$2:$Q$679)</f>
        <v/>
      </c>
      <c r="M73" s="18">
        <f>$K73-$L73</f>
        <v/>
      </c>
      <c r="N73" s="19">
        <f>IFERROR(SUMIF('1120 SJ'!$A$2:$A$679,$G73,'1120 SJ'!$M$2:$M$679)/$K73,0)</f>
        <v/>
      </c>
      <c r="O73" s="19">
        <f>IFERROR($K73*$N73,"")</f>
        <v/>
      </c>
      <c r="P73" s="19">
        <f>IFERROR($L73*$N73,"")</f>
        <v/>
      </c>
      <c r="Q73" s="19">
        <f>IF(OR($U73="Dar de baja en SAP",$U73="Dar de alta en SAP"),$M73*$N73,"")</f>
        <v/>
      </c>
      <c r="R73" s="17" t="inlineStr"/>
      <c r="S73" s="27" t="inlineStr"/>
      <c r="T73" s="17" t="inlineStr">
        <is>
          <t>Sin recuento físico en el inventario de Avain</t>
        </is>
      </c>
      <c r="U73" s="28" t="inlineStr">
        <is>
          <t>Sin recuento físico</t>
        </is>
      </c>
      <c r="V73" s="17" t="inlineStr"/>
      <c r="W73" s="17" t="inlineStr"/>
      <c r="X73" s="17" t="inlineStr"/>
      <c r="Y73" s="17" t="inlineStr"/>
      <c r="Z73" s="17" t="inlineStr"/>
      <c r="AA73" s="17" t="inlineStr"/>
    </row>
    <row r="74">
      <c r="A74" s="17" t="inlineStr">
        <is>
          <t>San Juan</t>
        </is>
      </c>
      <c r="B74" s="17" t="inlineStr">
        <is>
          <t>1120</t>
        </is>
      </c>
      <c r="C74" s="17" t="inlineStr">
        <is>
          <t>Stock SAP</t>
        </is>
      </c>
      <c r="D74" s="17" t="inlineStr">
        <is>
          <t>Medicamentos</t>
        </is>
      </c>
      <c r="E74" s="17" t="inlineStr">
        <is>
          <t>ZMED</t>
        </is>
      </c>
      <c r="F74" s="17" t="inlineStr">
        <is>
          <t>Dentro del alcance</t>
        </is>
      </c>
      <c r="G74" s="17" t="inlineStr">
        <is>
          <t>1005326</t>
        </is>
      </c>
      <c r="H74" s="17" t="inlineStr">
        <is>
          <t>BUTIL BROMURO DE HIOSCINA 10MG COMP</t>
        </is>
      </c>
      <c r="I74" s="17" t="inlineStr"/>
      <c r="J74" s="17" t="inlineStr"/>
      <c r="K74" s="18">
        <f>SUMIF('1120 SJ'!$A$2:$A$679,$G74,'1120 SJ'!$I$2:$I$679)</f>
        <v/>
      </c>
      <c r="L74" s="18">
        <f>SUMIF('1120 SJ'!$A$2:$A$679,$G74,'1120 SJ'!$Q$2:$Q$679)</f>
        <v/>
      </c>
      <c r="M74" s="18">
        <f>$K74-$L74</f>
        <v/>
      </c>
      <c r="N74" s="19">
        <f>IFERROR(SUMIF('1120 SJ'!$A$2:$A$679,$G74,'1120 SJ'!$M$2:$M$679)/$K74,0)</f>
        <v/>
      </c>
      <c r="O74" s="19">
        <f>IFERROR($K74*$N74,"")</f>
        <v/>
      </c>
      <c r="P74" s="19">
        <f>IFERROR($L74*$N74,"")</f>
        <v/>
      </c>
      <c r="Q74" s="19">
        <f>IF(OR($U74="Dar de baja en SAP",$U74="Dar de alta en SAP"),$M74*$N74,"")</f>
        <v/>
      </c>
      <c r="R74" s="17" t="inlineStr"/>
      <c r="S74" s="27" t="inlineStr"/>
      <c r="T74" s="17" t="inlineStr">
        <is>
          <t>Sin recuento físico en el inventario de Avain</t>
        </is>
      </c>
      <c r="U74" s="28" t="inlineStr">
        <is>
          <t>Sin recuento físico</t>
        </is>
      </c>
      <c r="V74" s="17" t="inlineStr"/>
      <c r="W74" s="17" t="inlineStr"/>
      <c r="X74" s="17" t="inlineStr"/>
      <c r="Y74" s="17" t="inlineStr"/>
      <c r="Z74" s="17" t="inlineStr"/>
      <c r="AA74" s="17" t="inlineStr"/>
    </row>
    <row r="75">
      <c r="A75" s="17" t="inlineStr">
        <is>
          <t>San Juan</t>
        </is>
      </c>
      <c r="B75" s="17" t="inlineStr">
        <is>
          <t>1120</t>
        </is>
      </c>
      <c r="C75" s="17" t="inlineStr">
        <is>
          <t>Stock SAP</t>
        </is>
      </c>
      <c r="D75" s="17" t="inlineStr">
        <is>
          <t>Medicamentos</t>
        </is>
      </c>
      <c r="E75" s="17" t="inlineStr">
        <is>
          <t>ZMED</t>
        </is>
      </c>
      <c r="F75" s="17" t="inlineStr">
        <is>
          <t>Dentro del alcance</t>
        </is>
      </c>
      <c r="G75" s="17" t="inlineStr">
        <is>
          <t>1000387</t>
        </is>
      </c>
      <c r="H75" s="17" t="inlineStr">
        <is>
          <t>AMLODIPINA 10 mg COMPRIMIDOS</t>
        </is>
      </c>
      <c r="I75" s="17" t="inlineStr"/>
      <c r="J75" s="17" t="inlineStr"/>
      <c r="K75" s="18">
        <f>SUMIF('1120 SJ'!$A$2:$A$679,$G75,'1120 SJ'!$I$2:$I$679)</f>
        <v/>
      </c>
      <c r="L75" s="18">
        <f>SUMIF('1120 SJ'!$A$2:$A$679,$G75,'1120 SJ'!$Q$2:$Q$679)</f>
        <v/>
      </c>
      <c r="M75" s="18">
        <f>$K75-$L75</f>
        <v/>
      </c>
      <c r="N75" s="19">
        <f>IFERROR(SUMIF('1120 SJ'!$A$2:$A$679,$G75,'1120 SJ'!$M$2:$M$679)/$K75,0)</f>
        <v/>
      </c>
      <c r="O75" s="19">
        <f>IFERROR($K75*$N75,"")</f>
        <v/>
      </c>
      <c r="P75" s="19">
        <f>IFERROR($L75*$N75,"")</f>
        <v/>
      </c>
      <c r="Q75" s="19">
        <f>IF(OR($U75="Dar de baja en SAP",$U75="Dar de alta en SAP"),$M75*$N75,"")</f>
        <v/>
      </c>
      <c r="R75" s="17" t="inlineStr"/>
      <c r="S75" s="27" t="inlineStr"/>
      <c r="T75" s="17" t="inlineStr">
        <is>
          <t>Sin recuento físico en el inventario de Avain</t>
        </is>
      </c>
      <c r="U75" s="28" t="inlineStr">
        <is>
          <t>Sin recuento físico</t>
        </is>
      </c>
      <c r="V75" s="17" t="inlineStr"/>
      <c r="W75" s="17" t="inlineStr"/>
      <c r="X75" s="17" t="inlineStr"/>
      <c r="Y75" s="17" t="inlineStr"/>
      <c r="Z75" s="17" t="inlineStr"/>
      <c r="AA75" s="17" t="inlineStr">
        <is>
          <t>El material ocupa 2 filas en la hoja 1120 SJ (lote/almacén). La cantidad SAP y la física de esta vista son el total del material.</t>
        </is>
      </c>
    </row>
    <row r="76">
      <c r="A76" s="17" t="inlineStr">
        <is>
          <t>San Juan</t>
        </is>
      </c>
      <c r="B76" s="17" t="inlineStr">
        <is>
          <t>1120</t>
        </is>
      </c>
      <c r="C76" s="17" t="inlineStr">
        <is>
          <t>Stock SAP</t>
        </is>
      </c>
      <c r="D76" s="17" t="inlineStr">
        <is>
          <t>Medicamentos</t>
        </is>
      </c>
      <c r="E76" s="17" t="inlineStr">
        <is>
          <t>ZMED</t>
        </is>
      </c>
      <c r="F76" s="17" t="inlineStr">
        <is>
          <t>Dentro del alcance</t>
        </is>
      </c>
      <c r="G76" s="17" t="inlineStr">
        <is>
          <t>1005236</t>
        </is>
      </c>
      <c r="H76" s="17" t="inlineStr">
        <is>
          <t>ECAPRILAT 10 MG COMP</t>
        </is>
      </c>
      <c r="I76" s="17" t="inlineStr"/>
      <c r="J76" s="17" t="inlineStr"/>
      <c r="K76" s="18">
        <f>SUMIF('1120 SJ'!$A$2:$A$679,$G76,'1120 SJ'!$I$2:$I$679)</f>
        <v/>
      </c>
      <c r="L76" s="18">
        <f>SUMIF('1120 SJ'!$A$2:$A$679,$G76,'1120 SJ'!$Q$2:$Q$679)</f>
        <v/>
      </c>
      <c r="M76" s="18">
        <f>$K76-$L76</f>
        <v/>
      </c>
      <c r="N76" s="19">
        <f>IFERROR(SUMIF('1120 SJ'!$A$2:$A$679,$G76,'1120 SJ'!$M$2:$M$679)/$K76,0)</f>
        <v/>
      </c>
      <c r="O76" s="19">
        <f>IFERROR($K76*$N76,"")</f>
        <v/>
      </c>
      <c r="P76" s="19">
        <f>IFERROR($L76*$N76,"")</f>
        <v/>
      </c>
      <c r="Q76" s="19">
        <f>IF(OR($U76="Dar de baja en SAP",$U76="Dar de alta en SAP"),$M76*$N76,"")</f>
        <v/>
      </c>
      <c r="R76" s="17" t="inlineStr"/>
      <c r="S76" s="27" t="inlineStr"/>
      <c r="T76" s="17" t="inlineStr">
        <is>
          <t>Sin recuento físico en el inventario de Avain</t>
        </is>
      </c>
      <c r="U76" s="28" t="inlineStr">
        <is>
          <t>Sin recuento físico</t>
        </is>
      </c>
      <c r="V76" s="17" t="inlineStr"/>
      <c r="W76" s="17" t="inlineStr"/>
      <c r="X76" s="17" t="inlineStr"/>
      <c r="Y76" s="17" t="inlineStr"/>
      <c r="Z76" s="17" t="inlineStr"/>
      <c r="AA76" s="17" t="inlineStr"/>
    </row>
    <row r="77">
      <c r="A77" s="17" t="inlineStr">
        <is>
          <t>San Juan</t>
        </is>
      </c>
      <c r="B77" s="17" t="inlineStr">
        <is>
          <t>1120</t>
        </is>
      </c>
      <c r="C77" s="17" t="inlineStr">
        <is>
          <t>Stock SAP</t>
        </is>
      </c>
      <c r="D77" s="17" t="inlineStr">
        <is>
          <t>Medicamentos</t>
        </is>
      </c>
      <c r="E77" s="17" t="inlineStr">
        <is>
          <t>ZMED</t>
        </is>
      </c>
      <c r="F77" s="17" t="inlineStr">
        <is>
          <t>Dentro del alcance</t>
        </is>
      </c>
      <c r="G77" s="17" t="inlineStr">
        <is>
          <t>1005285</t>
        </is>
      </c>
      <c r="H77" s="17" t="inlineStr">
        <is>
          <t>AMBROXOL JBE X 100Ml</t>
        </is>
      </c>
      <c r="I77" s="17" t="inlineStr"/>
      <c r="J77" s="17" t="inlineStr"/>
      <c r="K77" s="18">
        <f>SUMIF('1120 SJ'!$A$2:$A$679,$G77,'1120 SJ'!$I$2:$I$679)</f>
        <v/>
      </c>
      <c r="L77" s="18">
        <f>SUMIF('1120 SJ'!$A$2:$A$679,$G77,'1120 SJ'!$Q$2:$Q$679)</f>
        <v/>
      </c>
      <c r="M77" s="18">
        <f>$K77-$L77</f>
        <v/>
      </c>
      <c r="N77" s="19">
        <f>IFERROR(SUMIF('1120 SJ'!$A$2:$A$679,$G77,'1120 SJ'!$M$2:$M$679)/$K77,0)</f>
        <v/>
      </c>
      <c r="O77" s="19">
        <f>IFERROR($K77*$N77,"")</f>
        <v/>
      </c>
      <c r="P77" s="19">
        <f>IFERROR($L77*$N77,"")</f>
        <v/>
      </c>
      <c r="Q77" s="19">
        <f>IF(OR($U77="Dar de baja en SAP",$U77="Dar de alta en SAP"),$M77*$N77,"")</f>
        <v/>
      </c>
      <c r="R77" s="17" t="inlineStr"/>
      <c r="S77" s="27" t="inlineStr"/>
      <c r="T77" s="17" t="inlineStr">
        <is>
          <t>Sin recuento físico en el inventario de Avain</t>
        </is>
      </c>
      <c r="U77" s="28" t="inlineStr">
        <is>
          <t>Sin recuento físico</t>
        </is>
      </c>
      <c r="V77" s="17" t="inlineStr"/>
      <c r="W77" s="17" t="inlineStr"/>
      <c r="X77" s="17" t="inlineStr"/>
      <c r="Y77" s="17" t="inlineStr"/>
      <c r="Z77" s="17" t="inlineStr"/>
      <c r="AA77" s="17" t="inlineStr"/>
    </row>
    <row r="78">
      <c r="A78" s="17" t="inlineStr">
        <is>
          <t>San Juan</t>
        </is>
      </c>
      <c r="B78" s="17" t="inlineStr">
        <is>
          <t>1120</t>
        </is>
      </c>
      <c r="C78" s="17" t="inlineStr">
        <is>
          <t>Stock SAP</t>
        </is>
      </c>
      <c r="D78" s="17" t="inlineStr">
        <is>
          <t>Descartables</t>
        </is>
      </c>
      <c r="E78" s="17" t="inlineStr">
        <is>
          <t>ZDES</t>
        </is>
      </c>
      <c r="F78" s="17" t="inlineStr">
        <is>
          <t>Dentro del alcance</t>
        </is>
      </c>
      <c r="G78" s="17" t="inlineStr">
        <is>
          <t>2000128</t>
        </is>
      </c>
      <c r="H78" s="17" t="inlineStr">
        <is>
          <t>ELECTRODOS 3M PARCHES P/CABLE PACIENTE</t>
        </is>
      </c>
      <c r="I78" s="17" t="inlineStr"/>
      <c r="J78" s="17" t="inlineStr"/>
      <c r="K78" s="18">
        <f>SUMIF('1120 SJ'!$A$2:$A$679,$G78,'1120 SJ'!$I$2:$I$679)</f>
        <v/>
      </c>
      <c r="L78" s="18">
        <f>SUMIF('1120 SJ'!$A$2:$A$679,$G78,'1120 SJ'!$Q$2:$Q$679)</f>
        <v/>
      </c>
      <c r="M78" s="18">
        <f>$K78-$L78</f>
        <v/>
      </c>
      <c r="N78" s="19">
        <f>IFERROR(SUMIF('1120 SJ'!$A$2:$A$679,$G78,'1120 SJ'!$M$2:$M$679)/$K78,0)</f>
        <v/>
      </c>
      <c r="O78" s="19">
        <f>IFERROR($K78*$N78,"")</f>
        <v/>
      </c>
      <c r="P78" s="19">
        <f>IFERROR($L78*$N78,"")</f>
        <v/>
      </c>
      <c r="Q78" s="19">
        <f>IF(OR($U78="Dar de baja en SAP",$U78="Dar de alta en SAP"),$M78*$N78,"")</f>
        <v/>
      </c>
      <c r="R78" s="17" t="inlineStr"/>
      <c r="S78" s="27" t="inlineStr"/>
      <c r="T78" s="17" t="inlineStr">
        <is>
          <t>Sin recuento físico en el inventario de Avain</t>
        </is>
      </c>
      <c r="U78" s="28" t="inlineStr">
        <is>
          <t>Sin recuento físico</t>
        </is>
      </c>
      <c r="V78" s="17" t="inlineStr"/>
      <c r="W78" s="17" t="inlineStr"/>
      <c r="X78" s="17" t="inlineStr"/>
      <c r="Y78" s="17" t="inlineStr"/>
      <c r="Z78" s="17" t="inlineStr"/>
      <c r="AA78" s="17" t="inlineStr"/>
    </row>
    <row r="79">
      <c r="A79" s="17" t="inlineStr">
        <is>
          <t>San Juan</t>
        </is>
      </c>
      <c r="B79" s="17" t="inlineStr">
        <is>
          <t>1120</t>
        </is>
      </c>
      <c r="C79" s="17" t="inlineStr">
        <is>
          <t>Stock SAP</t>
        </is>
      </c>
      <c r="D79" s="17" t="inlineStr">
        <is>
          <t>Descartables</t>
        </is>
      </c>
      <c r="E79" s="17" t="inlineStr">
        <is>
          <t>ZDES</t>
        </is>
      </c>
      <c r="F79" s="17" t="inlineStr">
        <is>
          <t>Dentro del alcance</t>
        </is>
      </c>
      <c r="G79" s="17" t="inlineStr">
        <is>
          <t>2000354</t>
        </is>
      </c>
      <c r="H79" s="17" t="inlineStr">
        <is>
          <t>APOSITO ESTERIL (G+A) 10X20CM</t>
        </is>
      </c>
      <c r="I79" s="17" t="inlineStr">
        <is>
          <t>DESC21</t>
        </is>
      </c>
      <c r="J79" s="17" t="inlineStr">
        <is>
          <t>Apositos estériles</t>
        </is>
      </c>
      <c r="K79" s="18">
        <f>SUMIF('1120 SJ'!$A$2:$A$679,$G79,'1120 SJ'!$I$2:$I$679)</f>
        <v/>
      </c>
      <c r="L79" s="18">
        <f>SUMIF('1120 SJ'!$A$2:$A$679,$G79,'1120 SJ'!$Q$2:$Q$679)</f>
        <v/>
      </c>
      <c r="M79" s="18">
        <f>$K79-$L79</f>
        <v/>
      </c>
      <c r="N79" s="19">
        <f>IFERROR(SUMIF('1120 SJ'!$A$2:$A$679,$G79,'1120 SJ'!$M$2:$M$679)/$K79,0)</f>
        <v/>
      </c>
      <c r="O79" s="19">
        <f>IFERROR($K79*$N79,"")</f>
        <v/>
      </c>
      <c r="P79" s="19">
        <f>IFERROR($L79*$N79,"")</f>
        <v/>
      </c>
      <c r="Q79" s="19">
        <f>IF(OR($U79="Dar de baja en SAP",$U79="Dar de alta en SAP"),$M79*$N79,"")</f>
        <v/>
      </c>
      <c r="R79" s="17" t="inlineStr"/>
      <c r="S79" s="30" t="inlineStr">
        <is>
          <t>Media</t>
        </is>
      </c>
      <c r="T79" s="17" t="inlineStr">
        <is>
          <t>Homologado – confianza Media – pendiente de validación</t>
        </is>
      </c>
      <c r="U79" s="26" t="inlineStr">
        <is>
          <t>Dar de baja en SAP</t>
        </is>
      </c>
      <c r="V79" s="17" t="inlineStr">
        <is>
          <t>Homologación por código Avain (master D-142)</t>
        </is>
      </c>
      <c r="W79" s="17" t="inlineStr">
        <is>
          <t>No</t>
        </is>
      </c>
      <c r="X79" s="17" t="inlineStr"/>
      <c r="Y79" s="17" t="inlineStr">
        <is>
          <t>Sí</t>
        </is>
      </c>
      <c r="Z79" s="17" t="inlineStr">
        <is>
          <t>D-142</t>
        </is>
      </c>
      <c r="AA79" s="17" t="inlineStr">
        <is>
          <t>Homologación: confianza base Media + confianza SAP Alta → Media. Otros códigos SAP del master no están en el stock de este centro: 2000098, 2000278, 2000279.</t>
        </is>
      </c>
    </row>
    <row r="80">
      <c r="A80" s="17" t="inlineStr">
        <is>
          <t>San Juan</t>
        </is>
      </c>
      <c r="B80" s="17" t="inlineStr">
        <is>
          <t>1120</t>
        </is>
      </c>
      <c r="C80" s="17" t="inlineStr">
        <is>
          <t>Stock SAP</t>
        </is>
      </c>
      <c r="D80" s="17" t="inlineStr">
        <is>
          <t>Medicamentos</t>
        </is>
      </c>
      <c r="E80" s="17" t="inlineStr">
        <is>
          <t>ZMED</t>
        </is>
      </c>
      <c r="F80" s="17" t="inlineStr">
        <is>
          <t>Dentro del alcance</t>
        </is>
      </c>
      <c r="G80" s="17" t="inlineStr">
        <is>
          <t>1000143</t>
        </is>
      </c>
      <c r="H80" s="17" t="inlineStr">
        <is>
          <t>BUTIL BROMURO DE HIOSCINA COMPRIMIDO</t>
        </is>
      </c>
      <c r="I80" s="17" t="inlineStr"/>
      <c r="J80" s="17" t="inlineStr"/>
      <c r="K80" s="18">
        <f>SUMIF('1120 SJ'!$A$2:$A$679,$G80,'1120 SJ'!$I$2:$I$679)</f>
        <v/>
      </c>
      <c r="L80" s="18">
        <f>SUMIF('1120 SJ'!$A$2:$A$679,$G80,'1120 SJ'!$Q$2:$Q$679)</f>
        <v/>
      </c>
      <c r="M80" s="18">
        <f>$K80-$L80</f>
        <v/>
      </c>
      <c r="N80" s="19">
        <f>IFERROR(SUMIF('1120 SJ'!$A$2:$A$679,$G80,'1120 SJ'!$M$2:$M$679)/$K80,0)</f>
        <v/>
      </c>
      <c r="O80" s="19">
        <f>IFERROR($K80*$N80,"")</f>
        <v/>
      </c>
      <c r="P80" s="19">
        <f>IFERROR($L80*$N80,"")</f>
        <v/>
      </c>
      <c r="Q80" s="19">
        <f>IF(OR($U80="Dar de baja en SAP",$U80="Dar de alta en SAP"),$M80*$N80,"")</f>
        <v/>
      </c>
      <c r="R80" s="17" t="inlineStr"/>
      <c r="S80" s="27" t="inlineStr"/>
      <c r="T80" s="17" t="inlineStr">
        <is>
          <t>Sin recuento físico en el inventario de Avain</t>
        </is>
      </c>
      <c r="U80" s="28" t="inlineStr">
        <is>
          <t>Sin recuento físico</t>
        </is>
      </c>
      <c r="V80" s="17" t="inlineStr"/>
      <c r="W80" s="17" t="inlineStr"/>
      <c r="X80" s="17" t="inlineStr"/>
      <c r="Y80" s="17" t="inlineStr"/>
      <c r="Z80" s="17" t="inlineStr"/>
      <c r="AA80" s="17" t="inlineStr"/>
    </row>
    <row r="81">
      <c r="A81" s="17" t="inlineStr">
        <is>
          <t>San Juan</t>
        </is>
      </c>
      <c r="B81" s="17" t="inlineStr">
        <is>
          <t>1120</t>
        </is>
      </c>
      <c r="C81" s="17" t="inlineStr">
        <is>
          <t>Stock SAP</t>
        </is>
      </c>
      <c r="D81" s="17" t="inlineStr">
        <is>
          <t>Medicamentos</t>
        </is>
      </c>
      <c r="E81" s="17" t="inlineStr">
        <is>
          <t>ZMED</t>
        </is>
      </c>
      <c r="F81" s="17" t="inlineStr">
        <is>
          <t>Dentro del alcance</t>
        </is>
      </c>
      <c r="G81" s="17" t="inlineStr">
        <is>
          <t>1000204</t>
        </is>
      </c>
      <c r="H81" s="17" t="inlineStr">
        <is>
          <t>AMOXICILINA  850 MG COMPRIMIDOS</t>
        </is>
      </c>
      <c r="I81" s="17" t="inlineStr"/>
      <c r="J81" s="17" t="inlineStr"/>
      <c r="K81" s="18">
        <f>SUMIF('1120 SJ'!$A$2:$A$679,$G81,'1120 SJ'!$I$2:$I$679)</f>
        <v/>
      </c>
      <c r="L81" s="18">
        <f>SUMIF('1120 SJ'!$A$2:$A$679,$G81,'1120 SJ'!$Q$2:$Q$679)</f>
        <v/>
      </c>
      <c r="M81" s="18">
        <f>$K81-$L81</f>
        <v/>
      </c>
      <c r="N81" s="19">
        <f>IFERROR(SUMIF('1120 SJ'!$A$2:$A$679,$G81,'1120 SJ'!$M$2:$M$679)/$K81,0)</f>
        <v/>
      </c>
      <c r="O81" s="19">
        <f>IFERROR($K81*$N81,"")</f>
        <v/>
      </c>
      <c r="P81" s="19">
        <f>IFERROR($L81*$N81,"")</f>
        <v/>
      </c>
      <c r="Q81" s="19">
        <f>IF(OR($U81="Dar de baja en SAP",$U81="Dar de alta en SAP"),$M81*$N81,"")</f>
        <v/>
      </c>
      <c r="R81" s="17" t="inlineStr"/>
      <c r="S81" s="27" t="inlineStr"/>
      <c r="T81" s="17" t="inlineStr">
        <is>
          <t>Sin recuento físico en el inventario de Avain</t>
        </is>
      </c>
      <c r="U81" s="28" t="inlineStr">
        <is>
          <t>Sin recuento físico</t>
        </is>
      </c>
      <c r="V81" s="17" t="inlineStr"/>
      <c r="W81" s="17" t="inlineStr"/>
      <c r="X81" s="17" t="inlineStr"/>
      <c r="Y81" s="17" t="inlineStr"/>
      <c r="Z81" s="17" t="inlineStr"/>
      <c r="AA81" s="17" t="inlineStr"/>
    </row>
    <row r="82">
      <c r="A82" s="17" t="inlineStr">
        <is>
          <t>San Juan</t>
        </is>
      </c>
      <c r="B82" s="17" t="inlineStr">
        <is>
          <t>1120</t>
        </is>
      </c>
      <c r="C82" s="17" t="inlineStr">
        <is>
          <t>Stock SAP</t>
        </is>
      </c>
      <c r="D82" s="17" t="inlineStr">
        <is>
          <t>Medicamentos</t>
        </is>
      </c>
      <c r="E82" s="17" t="inlineStr">
        <is>
          <t>ZMED</t>
        </is>
      </c>
      <c r="F82" s="17" t="inlineStr">
        <is>
          <t>Dentro del alcance</t>
        </is>
      </c>
      <c r="G82" s="17" t="inlineStr">
        <is>
          <t>1000136</t>
        </is>
      </c>
      <c r="H82" s="17" t="inlineStr">
        <is>
          <t>ASPIRINA DE 100 MG</t>
        </is>
      </c>
      <c r="I82" s="17" t="inlineStr"/>
      <c r="J82" s="17" t="inlineStr"/>
      <c r="K82" s="18">
        <f>SUMIF('1120 SJ'!$A$2:$A$679,$G82,'1120 SJ'!$I$2:$I$679)</f>
        <v/>
      </c>
      <c r="L82" s="18">
        <f>SUMIF('1120 SJ'!$A$2:$A$679,$G82,'1120 SJ'!$Q$2:$Q$679)</f>
        <v/>
      </c>
      <c r="M82" s="18">
        <f>$K82-$L82</f>
        <v/>
      </c>
      <c r="N82" s="19">
        <f>IFERROR(SUMIF('1120 SJ'!$A$2:$A$679,$G82,'1120 SJ'!$M$2:$M$679)/$K82,0)</f>
        <v/>
      </c>
      <c r="O82" s="19">
        <f>IFERROR($K82*$N82,"")</f>
        <v/>
      </c>
      <c r="P82" s="19">
        <f>IFERROR($L82*$N82,"")</f>
        <v/>
      </c>
      <c r="Q82" s="19">
        <f>IF(OR($U82="Dar de baja en SAP",$U82="Dar de alta en SAP"),$M82*$N82,"")</f>
        <v/>
      </c>
      <c r="R82" s="17" t="inlineStr"/>
      <c r="S82" s="27" t="inlineStr"/>
      <c r="T82" s="17" t="inlineStr">
        <is>
          <t>Sin recuento físico en el inventario de Avain</t>
        </is>
      </c>
      <c r="U82" s="28" t="inlineStr">
        <is>
          <t>Sin recuento físico</t>
        </is>
      </c>
      <c r="V82" s="17" t="inlineStr"/>
      <c r="W82" s="17" t="inlineStr"/>
      <c r="X82" s="17" t="inlineStr"/>
      <c r="Y82" s="17" t="inlineStr"/>
      <c r="Z82" s="17" t="inlineStr"/>
      <c r="AA82" s="17" t="inlineStr"/>
    </row>
    <row r="83">
      <c r="A83" s="17" t="inlineStr">
        <is>
          <t>San Juan</t>
        </is>
      </c>
      <c r="B83" s="17" t="inlineStr">
        <is>
          <t>1120</t>
        </is>
      </c>
      <c r="C83" s="17" t="inlineStr">
        <is>
          <t>Stock SAP</t>
        </is>
      </c>
      <c r="D83" s="17" t="inlineStr">
        <is>
          <t>Medicamentos</t>
        </is>
      </c>
      <c r="E83" s="17" t="inlineStr">
        <is>
          <t>ZMED</t>
        </is>
      </c>
      <c r="F83" s="17" t="inlineStr">
        <is>
          <t>Dentro del alcance</t>
        </is>
      </c>
      <c r="G83" s="17" t="inlineStr">
        <is>
          <t>1000384</t>
        </is>
      </c>
      <c r="H83" s="17" t="inlineStr">
        <is>
          <t>RANITIDINA 50 MG AMP</t>
        </is>
      </c>
      <c r="I83" s="17" t="inlineStr">
        <is>
          <t>MED159</t>
        </is>
      </c>
      <c r="J83" s="17" t="inlineStr">
        <is>
          <t>Ranitidina 50 mg amp</t>
        </is>
      </c>
      <c r="K83" s="18">
        <f>SUMIF('1120 SJ'!$A$2:$A$679,$G83,'1120 SJ'!$I$2:$I$679)</f>
        <v/>
      </c>
      <c r="L83" s="18">
        <f>SUMIF('1120 SJ'!$A$2:$A$679,$G83,'1120 SJ'!$Q$2:$Q$679)</f>
        <v/>
      </c>
      <c r="M83" s="18">
        <f>$K83-$L83</f>
        <v/>
      </c>
      <c r="N83" s="19">
        <f>IFERROR(SUMIF('1120 SJ'!$A$2:$A$679,$G83,'1120 SJ'!$M$2:$M$679)/$K83,0)</f>
        <v/>
      </c>
      <c r="O83" s="19">
        <f>IFERROR($K83*$N83,"")</f>
        <v/>
      </c>
      <c r="P83" s="19">
        <f>IFERROR($L83*$N83,"")</f>
        <v/>
      </c>
      <c r="Q83" s="19">
        <f>IF(OR($U83="Dar de baja en SAP",$U83="Dar de alta en SAP"),$M83*$N83,"")</f>
        <v/>
      </c>
      <c r="R83" s="29" t="inlineStr">
        <is>
          <t>Valorización a validar: relación de cantidades 57 a 1 entre SAP y el recuento físico. Sugiere distinta unidad de medida (SAP por caja o envase y el recuento por unidad). La diferencia económica de esta fila no debe tomarse como definitiva.</t>
        </is>
      </c>
      <c r="S83" s="25" t="inlineStr">
        <is>
          <t>Alta</t>
        </is>
      </c>
      <c r="T83" s="17" t="inlineStr">
        <is>
          <t>Homologado – confianza Alta</t>
        </is>
      </c>
      <c r="U83" s="26" t="inlineStr">
        <is>
          <t>Dar de baja en SAP</t>
        </is>
      </c>
      <c r="V83" s="17" t="inlineStr">
        <is>
          <t>Cruce por nomenclatura SAP</t>
        </is>
      </c>
      <c r="W83" s="17" t="inlineStr">
        <is>
          <t>No</t>
        </is>
      </c>
      <c r="X83" s="17" t="inlineStr"/>
      <c r="Y83" s="17" t="inlineStr">
        <is>
          <t>No</t>
        </is>
      </c>
      <c r="Z83" s="17" t="inlineStr"/>
      <c r="AA83" s="17" t="inlineStr">
        <is>
          <t>Cruce por nomenclatura: dosis coincide; similitud 1.00. El material ocupa 2 filas en la hoja 1120 SJ (lote/almacén). La cantidad SAP y la física de esta vista son el total del material.</t>
        </is>
      </c>
    </row>
    <row r="84">
      <c r="A84" s="17" t="inlineStr">
        <is>
          <t>San Juan</t>
        </is>
      </c>
      <c r="B84" s="17" t="inlineStr">
        <is>
          <t>1120</t>
        </is>
      </c>
      <c r="C84" s="17" t="inlineStr">
        <is>
          <t>Stock SAP</t>
        </is>
      </c>
      <c r="D84" s="17" t="inlineStr">
        <is>
          <t>Uniformes</t>
        </is>
      </c>
      <c r="E84" s="17" t="inlineStr">
        <is>
          <t>ZUNI</t>
        </is>
      </c>
      <c r="F84" s="17" t="inlineStr">
        <is>
          <t>Fuera del alcance</t>
        </is>
      </c>
      <c r="G84" s="17" t="inlineStr">
        <is>
          <t>3000886</t>
        </is>
      </c>
      <c r="H84" s="17" t="inlineStr">
        <is>
          <t>MEDIAS TERMICAS LARGAS</t>
        </is>
      </c>
      <c r="I84" s="17" t="inlineStr"/>
      <c r="J84" s="17" t="inlineStr"/>
      <c r="K84" s="18">
        <f>SUMIF('1120 SJ'!$A$2:$A$679,$G84,'1120 SJ'!$I$2:$I$679)</f>
        <v/>
      </c>
      <c r="L84" s="18">
        <f>SUMIF('1120 SJ'!$A$2:$A$679,$G84,'1120 SJ'!$Q$2:$Q$679)</f>
        <v/>
      </c>
      <c r="M84" s="18">
        <f>$K84-$L84</f>
        <v/>
      </c>
      <c r="N84" s="19">
        <f>IFERROR(SUMIF('1120 SJ'!$A$2:$A$679,$G84,'1120 SJ'!$M$2:$M$679)/$K84,0)</f>
        <v/>
      </c>
      <c r="O84" s="19">
        <f>IFERROR($K84*$N84,"")</f>
        <v/>
      </c>
      <c r="P84" s="19">
        <f>IFERROR($L84*$N84,"")</f>
        <v/>
      </c>
      <c r="Q84" s="19">
        <f>IF(OR($U84="Dar de baja en SAP",$U84="Dar de alta en SAP"),$M84*$N84,"")</f>
        <v/>
      </c>
      <c r="R84" s="17" t="inlineStr"/>
      <c r="S84" s="27" t="inlineStr"/>
      <c r="T84" s="17" t="inlineStr">
        <is>
          <t>No aplica: uniformes, clasificación que el inventario físico de Farmacia no releva</t>
        </is>
      </c>
      <c r="U84" s="28" t="inlineStr">
        <is>
          <t>Fuera del alcance del inventario físico</t>
        </is>
      </c>
      <c r="V84" s="17" t="inlineStr"/>
      <c r="W84" s="17" t="inlineStr"/>
      <c r="X84" s="17" t="inlineStr"/>
      <c r="Y84" s="17" t="inlineStr"/>
      <c r="Z84" s="17" t="inlineStr"/>
      <c r="AA84" s="17" t="inlineStr"/>
    </row>
    <row r="85">
      <c r="A85" s="17" t="inlineStr">
        <is>
          <t>San Juan</t>
        </is>
      </c>
      <c r="B85" s="17" t="inlineStr">
        <is>
          <t>1120</t>
        </is>
      </c>
      <c r="C85" s="17" t="inlineStr">
        <is>
          <t>Stock SAP</t>
        </is>
      </c>
      <c r="D85" s="17" t="inlineStr">
        <is>
          <t>Medicamentos</t>
        </is>
      </c>
      <c r="E85" s="17" t="inlineStr">
        <is>
          <t>ZMED</t>
        </is>
      </c>
      <c r="F85" s="17" t="inlineStr">
        <is>
          <t>Dentro del alcance</t>
        </is>
      </c>
      <c r="G85" s="17" t="inlineStr">
        <is>
          <t>1001053</t>
        </is>
      </c>
      <c r="H85" s="17" t="inlineStr">
        <is>
          <t>Ambroxol susp x 120ml</t>
        </is>
      </c>
      <c r="I85" s="17" t="inlineStr"/>
      <c r="J85" s="17" t="inlineStr"/>
      <c r="K85" s="18">
        <f>SUMIF('1120 SJ'!$A$2:$A$679,$G85,'1120 SJ'!$I$2:$I$679)</f>
        <v/>
      </c>
      <c r="L85" s="18">
        <f>SUMIF('1120 SJ'!$A$2:$A$679,$G85,'1120 SJ'!$Q$2:$Q$679)</f>
        <v/>
      </c>
      <c r="M85" s="18">
        <f>$K85-$L85</f>
        <v/>
      </c>
      <c r="N85" s="19">
        <f>IFERROR(SUMIF('1120 SJ'!$A$2:$A$679,$G85,'1120 SJ'!$M$2:$M$679)/$K85,0)</f>
        <v/>
      </c>
      <c r="O85" s="19">
        <f>IFERROR($K85*$N85,"")</f>
        <v/>
      </c>
      <c r="P85" s="19">
        <f>IFERROR($L85*$N85,"")</f>
        <v/>
      </c>
      <c r="Q85" s="19">
        <f>IF(OR($U85="Dar de baja en SAP",$U85="Dar de alta en SAP"),$M85*$N85,"")</f>
        <v/>
      </c>
      <c r="R85" s="17" t="inlineStr"/>
      <c r="S85" s="27" t="inlineStr"/>
      <c r="T85" s="17" t="inlineStr">
        <is>
          <t>Sin recuento físico en el inventario de Avain</t>
        </is>
      </c>
      <c r="U85" s="28" t="inlineStr">
        <is>
          <t>Sin recuento físico</t>
        </is>
      </c>
      <c r="V85" s="17" t="inlineStr"/>
      <c r="W85" s="17" t="inlineStr"/>
      <c r="X85" s="17" t="inlineStr"/>
      <c r="Y85" s="17" t="inlineStr"/>
      <c r="Z85" s="17" t="inlineStr"/>
      <c r="AA85" s="17" t="inlineStr">
        <is>
          <t>El material ocupa 4 filas en la hoja 1120 SJ (lote/almacén). La cantidad SAP y la física de esta vista son el total del material.</t>
        </is>
      </c>
    </row>
    <row r="86">
      <c r="A86" s="17" t="inlineStr">
        <is>
          <t>San Juan</t>
        </is>
      </c>
      <c r="B86" s="17" t="inlineStr">
        <is>
          <t>1120</t>
        </is>
      </c>
      <c r="C86" s="17" t="inlineStr">
        <is>
          <t>Stock SAP</t>
        </is>
      </c>
      <c r="D86" s="17" t="inlineStr">
        <is>
          <t>Medicamentos</t>
        </is>
      </c>
      <c r="E86" s="17" t="inlineStr">
        <is>
          <t>ZMED</t>
        </is>
      </c>
      <c r="F86" s="17" t="inlineStr">
        <is>
          <t>Dentro del alcance</t>
        </is>
      </c>
      <c r="G86" s="17" t="inlineStr">
        <is>
          <t>1000486</t>
        </is>
      </c>
      <c r="H86" s="17" t="inlineStr">
        <is>
          <t>AZITROMICINA 500 MG COMP</t>
        </is>
      </c>
      <c r="I86" s="17" t="inlineStr">
        <is>
          <t>MED18</t>
        </is>
      </c>
      <c r="J86" s="17" t="inlineStr">
        <is>
          <t>Azitromicina Comp x 500 mg</t>
        </is>
      </c>
      <c r="K86" s="18">
        <f>SUMIF('1120 SJ'!$A$2:$A$679,$G86,'1120 SJ'!$I$2:$I$679)</f>
        <v/>
      </c>
      <c r="L86" s="18">
        <f>SUMIF('1120 SJ'!$A$2:$A$679,$G86,'1120 SJ'!$Q$2:$Q$679)</f>
        <v/>
      </c>
      <c r="M86" s="18">
        <f>$K86-$L86</f>
        <v/>
      </c>
      <c r="N86" s="19">
        <f>IFERROR(SUMIF('1120 SJ'!$A$2:$A$679,$G86,'1120 SJ'!$M$2:$M$679)/$K86,0)</f>
        <v/>
      </c>
      <c r="O86" s="19">
        <f>IFERROR($K86*$N86,"")</f>
        <v/>
      </c>
      <c r="P86" s="19">
        <f>IFERROR($L86*$N86,"")</f>
        <v/>
      </c>
      <c r="Q86" s="19">
        <f>IF(OR($U86="Dar de baja en SAP",$U86="Dar de alta en SAP"),$M86*$N86,"")</f>
        <v/>
      </c>
      <c r="R86" s="17" t="inlineStr"/>
      <c r="S86" s="25" t="inlineStr">
        <is>
          <t>Alta</t>
        </is>
      </c>
      <c r="T86" s="17" t="inlineStr">
        <is>
          <t>Homologado – confianza Alta</t>
        </is>
      </c>
      <c r="U86" s="26" t="inlineStr">
        <is>
          <t>Dar de baja en SAP</t>
        </is>
      </c>
      <c r="V86" s="17" t="inlineStr">
        <is>
          <t>Cruce por nomenclatura SAP</t>
        </is>
      </c>
      <c r="W86" s="17" t="inlineStr">
        <is>
          <t>No</t>
        </is>
      </c>
      <c r="X86" s="17" t="inlineStr"/>
      <c r="Y86" s="17" t="inlineStr">
        <is>
          <t>Sí</t>
        </is>
      </c>
      <c r="Z86" s="17" t="inlineStr"/>
      <c r="AA86" s="17" t="inlineStr">
        <is>
          <t>Cruce por nomenclatura: dosis coincide; similitud 0.95. El material ocupa 3 filas en la hoja 1120 SJ (lote/almacén). La cantidad SAP y la física de esta vista son el total del material.</t>
        </is>
      </c>
    </row>
    <row r="87">
      <c r="A87" s="17" t="inlineStr">
        <is>
          <t>San Juan</t>
        </is>
      </c>
      <c r="B87" s="17" t="inlineStr">
        <is>
          <t>1120</t>
        </is>
      </c>
      <c r="C87" s="17" t="inlineStr">
        <is>
          <t>Stock SAP</t>
        </is>
      </c>
      <c r="D87" s="17" t="inlineStr">
        <is>
          <t>Medicamentos</t>
        </is>
      </c>
      <c r="E87" s="17" t="inlineStr">
        <is>
          <t>ZMED</t>
        </is>
      </c>
      <c r="F87" s="17" t="inlineStr">
        <is>
          <t>Dentro del alcance</t>
        </is>
      </c>
      <c r="G87" s="17" t="inlineStr">
        <is>
          <t>1005092</t>
        </is>
      </c>
      <c r="H87" s="17" t="inlineStr">
        <is>
          <t>BUTEFINA 500MG X 80COMP</t>
        </is>
      </c>
      <c r="I87" s="17" t="inlineStr"/>
      <c r="J87" s="17" t="inlineStr"/>
      <c r="K87" s="18">
        <f>SUMIF('1120 SJ'!$A$2:$A$679,$G87,'1120 SJ'!$I$2:$I$679)</f>
        <v/>
      </c>
      <c r="L87" s="18">
        <f>SUMIF('1120 SJ'!$A$2:$A$679,$G87,'1120 SJ'!$Q$2:$Q$679)</f>
        <v/>
      </c>
      <c r="M87" s="18">
        <f>$K87-$L87</f>
        <v/>
      </c>
      <c r="N87" s="19">
        <f>IFERROR(SUMIF('1120 SJ'!$A$2:$A$679,$G87,'1120 SJ'!$M$2:$M$679)/$K87,0)</f>
        <v/>
      </c>
      <c r="O87" s="19">
        <f>IFERROR($K87*$N87,"")</f>
        <v/>
      </c>
      <c r="P87" s="19">
        <f>IFERROR($L87*$N87,"")</f>
        <v/>
      </c>
      <c r="Q87" s="19">
        <f>IF(OR($U87="Dar de baja en SAP",$U87="Dar de alta en SAP"),$M87*$N87,"")</f>
        <v/>
      </c>
      <c r="R87" s="17" t="inlineStr"/>
      <c r="S87" s="27" t="inlineStr"/>
      <c r="T87" s="17" t="inlineStr">
        <is>
          <t>Sin recuento físico en el inventario de Avain</t>
        </is>
      </c>
      <c r="U87" s="28" t="inlineStr">
        <is>
          <t>Sin recuento físico</t>
        </is>
      </c>
      <c r="V87" s="17" t="inlineStr"/>
      <c r="W87" s="17" t="inlineStr"/>
      <c r="X87" s="17" t="inlineStr"/>
      <c r="Y87" s="17" t="inlineStr"/>
      <c r="Z87" s="17" t="inlineStr"/>
      <c r="AA87" s="17" t="inlineStr"/>
    </row>
    <row r="88">
      <c r="A88" s="17" t="inlineStr">
        <is>
          <t>San Juan</t>
        </is>
      </c>
      <c r="B88" s="17" t="inlineStr">
        <is>
          <t>1120</t>
        </is>
      </c>
      <c r="C88" s="17" t="inlineStr">
        <is>
          <t>Stock SAP</t>
        </is>
      </c>
      <c r="D88" s="17" t="inlineStr">
        <is>
          <t>Medicamentos</t>
        </is>
      </c>
      <c r="E88" s="17" t="inlineStr">
        <is>
          <t>ZMED</t>
        </is>
      </c>
      <c r="F88" s="17" t="inlineStr">
        <is>
          <t>Dentro del alcance</t>
        </is>
      </c>
      <c r="G88" s="17" t="inlineStr">
        <is>
          <t>1001013</t>
        </is>
      </c>
      <c r="H88" s="17" t="inlineStr">
        <is>
          <t>SODIO CLORURO 25ML SPRAY</t>
        </is>
      </c>
      <c r="I88" s="17" t="inlineStr"/>
      <c r="J88" s="17" t="inlineStr"/>
      <c r="K88" s="18">
        <f>SUMIF('1120 SJ'!$A$2:$A$679,$G88,'1120 SJ'!$I$2:$I$679)</f>
        <v/>
      </c>
      <c r="L88" s="18">
        <f>SUMIF('1120 SJ'!$A$2:$A$679,$G88,'1120 SJ'!$Q$2:$Q$679)</f>
        <v/>
      </c>
      <c r="M88" s="18">
        <f>$K88-$L88</f>
        <v/>
      </c>
      <c r="N88" s="19">
        <f>IFERROR(SUMIF('1120 SJ'!$A$2:$A$679,$G88,'1120 SJ'!$M$2:$M$679)/$K88,0)</f>
        <v/>
      </c>
      <c r="O88" s="19">
        <f>IFERROR($K88*$N88,"")</f>
        <v/>
      </c>
      <c r="P88" s="19">
        <f>IFERROR($L88*$N88,"")</f>
        <v/>
      </c>
      <c r="Q88" s="19">
        <f>IF(OR($U88="Dar de baja en SAP",$U88="Dar de alta en SAP"),$M88*$N88,"")</f>
        <v/>
      </c>
      <c r="R88" s="17" t="inlineStr"/>
      <c r="S88" s="27" t="inlineStr"/>
      <c r="T88" s="17" t="inlineStr">
        <is>
          <t>Sin recuento físico en el inventario de Avain</t>
        </is>
      </c>
      <c r="U88" s="28" t="inlineStr">
        <is>
          <t>Sin recuento físico</t>
        </is>
      </c>
      <c r="V88" s="17" t="inlineStr"/>
      <c r="W88" s="17" t="inlineStr"/>
      <c r="X88" s="17" t="inlineStr"/>
      <c r="Y88" s="17" t="inlineStr"/>
      <c r="Z88" s="17" t="inlineStr"/>
      <c r="AA88" s="17" t="inlineStr">
        <is>
          <t>El material ocupa 3 filas en la hoja 1120 SJ (lote/almacén). La cantidad SAP y la física de esta vista son el total del material.</t>
        </is>
      </c>
    </row>
    <row r="89">
      <c r="A89" s="17" t="inlineStr">
        <is>
          <t>San Juan</t>
        </is>
      </c>
      <c r="B89" s="17" t="inlineStr">
        <is>
          <t>1120</t>
        </is>
      </c>
      <c r="C89" s="17" t="inlineStr">
        <is>
          <t>Stock SAP</t>
        </is>
      </c>
      <c r="D89" s="17" t="inlineStr">
        <is>
          <t>Medicamentos</t>
        </is>
      </c>
      <c r="E89" s="17" t="inlineStr">
        <is>
          <t>ZMED</t>
        </is>
      </c>
      <c r="F89" s="17" t="inlineStr">
        <is>
          <t>Dentro del alcance</t>
        </is>
      </c>
      <c r="G89" s="17" t="inlineStr">
        <is>
          <t>1000784</t>
        </is>
      </c>
      <c r="H89" s="17" t="inlineStr">
        <is>
          <t>LAGRIMAS NATURALES GOTAS OFTALM</t>
        </is>
      </c>
      <c r="I89" s="17" t="inlineStr">
        <is>
          <t>MED114</t>
        </is>
      </c>
      <c r="J89" s="17" t="inlineStr">
        <is>
          <t>Lagrimas naturales Gotas oftalm 15ml</t>
        </is>
      </c>
      <c r="K89" s="18">
        <f>SUMIF('1120 SJ'!$A$2:$A$679,$G89,'1120 SJ'!$I$2:$I$679)</f>
        <v/>
      </c>
      <c r="L89" s="18">
        <f>SUMIF('1120 SJ'!$A$2:$A$679,$G89,'1120 SJ'!$Q$2:$Q$679)</f>
        <v/>
      </c>
      <c r="M89" s="18">
        <f>$K89-$L89</f>
        <v/>
      </c>
      <c r="N89" s="19">
        <f>IFERROR(SUMIF('1120 SJ'!$A$2:$A$679,$G89,'1120 SJ'!$M$2:$M$679)/$K89,0)</f>
        <v/>
      </c>
      <c r="O89" s="19">
        <f>IFERROR($K89*$N89,"")</f>
        <v/>
      </c>
      <c r="P89" s="19">
        <f>IFERROR($L89*$N89,"")</f>
        <v/>
      </c>
      <c r="Q89" s="19">
        <f>IF(OR($U89="Dar de baja en SAP",$U89="Dar de alta en SAP"),$M89*$N89,"")</f>
        <v/>
      </c>
      <c r="R89" s="29" t="inlineStr">
        <is>
          <t>Valorización a validar: relación de cantidades 78 a 1 entre SAP y el recuento físico. Sugiere distinta unidad de medida (SAP por caja o envase y el recuento por unidad). La diferencia económica de esta fila no debe tomarse como definitiva.</t>
        </is>
      </c>
      <c r="S89" s="25" t="inlineStr">
        <is>
          <t>Alta</t>
        </is>
      </c>
      <c r="T89" s="17" t="inlineStr">
        <is>
          <t>Homologado – confianza Alta</t>
        </is>
      </c>
      <c r="U89" s="26" t="inlineStr">
        <is>
          <t>Dar de baja en SAP</t>
        </is>
      </c>
      <c r="V89" s="17" t="inlineStr">
        <is>
          <t>Cruce por nomenclatura SAP</t>
        </is>
      </c>
      <c r="W89" s="17" t="inlineStr">
        <is>
          <t>No</t>
        </is>
      </c>
      <c r="X89" s="17" t="inlineStr"/>
      <c r="Y89" s="17" t="inlineStr">
        <is>
          <t>Sí</t>
        </is>
      </c>
      <c r="Z89" s="17" t="inlineStr"/>
      <c r="AA89" s="17" t="inlineStr">
        <is>
          <t>Cruce por nomenclatura: una nomenclatura no informa dosis; similitud 0.91. El material ocupa 6 filas en la hoja 1120 SJ (lote/almacén). La cantidad SAP y la física de esta vista son el total del material.</t>
        </is>
      </c>
    </row>
    <row r="90">
      <c r="A90" s="17" t="inlineStr">
        <is>
          <t>San Juan</t>
        </is>
      </c>
      <c r="B90" s="17" t="inlineStr">
        <is>
          <t>1120</t>
        </is>
      </c>
      <c r="C90" s="17" t="inlineStr">
        <is>
          <t>Stock SAP</t>
        </is>
      </c>
      <c r="D90" s="17" t="inlineStr">
        <is>
          <t>Medicamentos</t>
        </is>
      </c>
      <c r="E90" s="17" t="inlineStr">
        <is>
          <t>ZMED</t>
        </is>
      </c>
      <c r="F90" s="17" t="inlineStr">
        <is>
          <t>Dentro del alcance</t>
        </is>
      </c>
      <c r="G90" s="17" t="inlineStr">
        <is>
          <t>1000752</t>
        </is>
      </c>
      <c r="H90" s="17" t="inlineStr">
        <is>
          <t>SALES DE HIDRATACION</t>
        </is>
      </c>
      <c r="I90" s="17" t="inlineStr">
        <is>
          <t>MED162</t>
        </is>
      </c>
      <c r="J90" s="17" t="inlineStr">
        <is>
          <t>Sales de Rehidratación (FM) sobre x 28gr</t>
        </is>
      </c>
      <c r="K90" s="18">
        <f>SUMIF('1120 SJ'!$A$2:$A$679,$G90,'1120 SJ'!$I$2:$I$679)</f>
        <v/>
      </c>
      <c r="L90" s="18">
        <f>SUMIF('1120 SJ'!$A$2:$A$679,$G90,'1120 SJ'!$Q$2:$Q$679)</f>
        <v/>
      </c>
      <c r="M90" s="18">
        <f>$K90-$L90</f>
        <v/>
      </c>
      <c r="N90" s="19">
        <f>IFERROR(SUMIF('1120 SJ'!$A$2:$A$679,$G90,'1120 SJ'!$M$2:$M$679)/$K90,0)</f>
        <v/>
      </c>
      <c r="O90" s="19">
        <f>IFERROR($K90*$N90,"")</f>
        <v/>
      </c>
      <c r="P90" s="19">
        <f>IFERROR($L90*$N90,"")</f>
        <v/>
      </c>
      <c r="Q90" s="19">
        <f>IF(OR($U90="Dar de baja en SAP",$U90="Dar de alta en SAP"),$M90*$N90,"")</f>
        <v/>
      </c>
      <c r="R90" s="29" t="inlineStr">
        <is>
          <t>Valorización a validar: relación de cantidades 76 a 1 entre SAP y el recuento físico. Sugiere distinta unidad de medida (SAP por caja o envase y el recuento por unidad). La diferencia económica de esta fila no debe tomarse como definitiva.</t>
        </is>
      </c>
      <c r="S90" s="30" t="inlineStr">
        <is>
          <t>Media</t>
        </is>
      </c>
      <c r="T90" s="17" t="inlineStr">
        <is>
          <t>Homologado – confianza Media – pendiente de validación</t>
        </is>
      </c>
      <c r="U90" s="26" t="inlineStr">
        <is>
          <t>Dar de baja en SAP</t>
        </is>
      </c>
      <c r="V90" s="17" t="inlineStr">
        <is>
          <t>Cruce por nomenclatura SAP</t>
        </is>
      </c>
      <c r="W90" s="17" t="inlineStr">
        <is>
          <t>No</t>
        </is>
      </c>
      <c r="X90" s="17" t="inlineStr"/>
      <c r="Y90" s="17" t="inlineStr">
        <is>
          <t>No</t>
        </is>
      </c>
      <c r="Z90" s="17" t="inlineStr"/>
      <c r="AA90" s="17" t="inlineStr">
        <is>
          <t>Cruce por nomenclatura: una nomenclatura no informa dosis; similitud 0.68. El material ocupa 4 filas en la hoja 1120 SJ (lote/almacén). La cantidad SAP y la física de esta vista son el total del material.</t>
        </is>
      </c>
    </row>
    <row r="91">
      <c r="A91" s="17" t="inlineStr">
        <is>
          <t>San Juan</t>
        </is>
      </c>
      <c r="B91" s="17" t="inlineStr">
        <is>
          <t>1120</t>
        </is>
      </c>
      <c r="C91" s="17" t="inlineStr">
        <is>
          <t>Stock SAP</t>
        </is>
      </c>
      <c r="D91" s="17" t="inlineStr">
        <is>
          <t>Medicamentos</t>
        </is>
      </c>
      <c r="E91" s="17" t="inlineStr">
        <is>
          <t>ZMED</t>
        </is>
      </c>
      <c r="F91" s="17" t="inlineStr">
        <is>
          <t>Dentro del alcance</t>
        </is>
      </c>
      <c r="G91" s="17" t="inlineStr">
        <is>
          <t>1000753</t>
        </is>
      </c>
      <c r="H91" s="17" t="inlineStr">
        <is>
          <t>MEDPREDNISONA</t>
        </is>
      </c>
      <c r="I91" s="17" t="inlineStr"/>
      <c r="J91" s="17" t="inlineStr"/>
      <c r="K91" s="18">
        <f>SUMIF('1120 SJ'!$A$2:$A$679,$G91,'1120 SJ'!$I$2:$I$679)</f>
        <v/>
      </c>
      <c r="L91" s="18">
        <f>SUMIF('1120 SJ'!$A$2:$A$679,$G91,'1120 SJ'!$Q$2:$Q$679)</f>
        <v/>
      </c>
      <c r="M91" s="18">
        <f>$K91-$L91</f>
        <v/>
      </c>
      <c r="N91" s="19">
        <f>IFERROR(SUMIF('1120 SJ'!$A$2:$A$679,$G91,'1120 SJ'!$M$2:$M$679)/$K91,0)</f>
        <v/>
      </c>
      <c r="O91" s="19">
        <f>IFERROR($K91*$N91,"")</f>
        <v/>
      </c>
      <c r="P91" s="19">
        <f>IFERROR($L91*$N91,"")</f>
        <v/>
      </c>
      <c r="Q91" s="19">
        <f>IF(OR($U91="Dar de baja en SAP",$U91="Dar de alta en SAP"),$M91*$N91,"")</f>
        <v/>
      </c>
      <c r="R91" s="17" t="inlineStr"/>
      <c r="S91" s="27" t="inlineStr"/>
      <c r="T91" s="17" t="inlineStr">
        <is>
          <t>Sin recuento físico en el inventario de Avain</t>
        </is>
      </c>
      <c r="U91" s="28" t="inlineStr">
        <is>
          <t>Sin recuento físico</t>
        </is>
      </c>
      <c r="V91" s="17" t="inlineStr"/>
      <c r="W91" s="17" t="inlineStr"/>
      <c r="X91" s="17" t="inlineStr"/>
      <c r="Y91" s="17" t="inlineStr"/>
      <c r="Z91" s="17" t="inlineStr"/>
      <c r="AA91" s="17" t="inlineStr"/>
    </row>
    <row r="92">
      <c r="A92" s="17" t="inlineStr">
        <is>
          <t>San Juan</t>
        </is>
      </c>
      <c r="B92" s="17" t="inlineStr">
        <is>
          <t>1120</t>
        </is>
      </c>
      <c r="C92" s="17" t="inlineStr">
        <is>
          <t>Stock SAP</t>
        </is>
      </c>
      <c r="D92" s="17" t="inlineStr">
        <is>
          <t>Descartables</t>
        </is>
      </c>
      <c r="E92" s="17" t="inlineStr">
        <is>
          <t>ZDES</t>
        </is>
      </c>
      <c r="F92" s="17" t="inlineStr">
        <is>
          <t>Dentro del alcance</t>
        </is>
      </c>
      <c r="G92" s="17" t="inlineStr">
        <is>
          <t>2001218</t>
        </is>
      </c>
      <c r="H92" s="17" t="inlineStr">
        <is>
          <t>CATETER IV N° 16</t>
        </is>
      </c>
      <c r="I92" s="17" t="inlineStr"/>
      <c r="J92" s="17" t="inlineStr"/>
      <c r="K92" s="18">
        <f>SUMIF('1120 SJ'!$A$2:$A$679,$G92,'1120 SJ'!$I$2:$I$679)</f>
        <v/>
      </c>
      <c r="L92" s="18">
        <f>SUMIF('1120 SJ'!$A$2:$A$679,$G92,'1120 SJ'!$Q$2:$Q$679)</f>
        <v/>
      </c>
      <c r="M92" s="18">
        <f>$K92-$L92</f>
        <v/>
      </c>
      <c r="N92" s="19">
        <f>IFERROR(SUMIF('1120 SJ'!$A$2:$A$679,$G92,'1120 SJ'!$M$2:$M$679)/$K92,0)</f>
        <v/>
      </c>
      <c r="O92" s="19">
        <f>IFERROR($K92*$N92,"")</f>
        <v/>
      </c>
      <c r="P92" s="19">
        <f>IFERROR($L92*$N92,"")</f>
        <v/>
      </c>
      <c r="Q92" s="19">
        <f>IF(OR($U92="Dar de baja en SAP",$U92="Dar de alta en SAP"),$M92*$N92,"")</f>
        <v/>
      </c>
      <c r="R92" s="17" t="inlineStr"/>
      <c r="S92" s="27" t="inlineStr"/>
      <c r="T92" s="17" t="inlineStr">
        <is>
          <t>Sin recuento físico en el inventario de Avain</t>
        </is>
      </c>
      <c r="U92" s="28" t="inlineStr">
        <is>
          <t>Sin recuento físico</t>
        </is>
      </c>
      <c r="V92" s="17" t="inlineStr"/>
      <c r="W92" s="17" t="inlineStr"/>
      <c r="X92" s="17" t="inlineStr"/>
      <c r="Y92" s="17" t="inlineStr"/>
      <c r="Z92" s="17" t="inlineStr"/>
      <c r="AA92" s="17" t="inlineStr"/>
    </row>
    <row r="93">
      <c r="A93" s="17" t="inlineStr">
        <is>
          <t>San Juan</t>
        </is>
      </c>
      <c r="B93" s="17" t="inlineStr">
        <is>
          <t>1120</t>
        </is>
      </c>
      <c r="C93" s="17" t="inlineStr">
        <is>
          <t>Stock SAP</t>
        </is>
      </c>
      <c r="D93" s="17" t="inlineStr">
        <is>
          <t>Descartables</t>
        </is>
      </c>
      <c r="E93" s="17" t="inlineStr">
        <is>
          <t>ZDES</t>
        </is>
      </c>
      <c r="F93" s="17" t="inlineStr">
        <is>
          <t>Dentro del alcance</t>
        </is>
      </c>
      <c r="G93" s="17" t="inlineStr">
        <is>
          <t>2000185</t>
        </is>
      </c>
      <c r="H93" s="17" t="inlineStr">
        <is>
          <t>PROLONGADOR DE JERINGA BT 26 X 1.5 MTRS</t>
        </is>
      </c>
      <c r="I93" s="17" t="inlineStr"/>
      <c r="J93" s="17" t="inlineStr"/>
      <c r="K93" s="18">
        <f>SUMIF('1120 SJ'!$A$2:$A$679,$G93,'1120 SJ'!$I$2:$I$679)</f>
        <v/>
      </c>
      <c r="L93" s="18">
        <f>SUMIF('1120 SJ'!$A$2:$A$679,$G93,'1120 SJ'!$Q$2:$Q$679)</f>
        <v/>
      </c>
      <c r="M93" s="18">
        <f>$K93-$L93</f>
        <v/>
      </c>
      <c r="N93" s="19">
        <f>IFERROR(SUMIF('1120 SJ'!$A$2:$A$679,$G93,'1120 SJ'!$M$2:$M$679)/$K93,0)</f>
        <v/>
      </c>
      <c r="O93" s="19">
        <f>IFERROR($K93*$N93,"")</f>
        <v/>
      </c>
      <c r="P93" s="19">
        <f>IFERROR($L93*$N93,"")</f>
        <v/>
      </c>
      <c r="Q93" s="19">
        <f>IF(OR($U93="Dar de baja en SAP",$U93="Dar de alta en SAP"),$M93*$N93,"")</f>
        <v/>
      </c>
      <c r="R93" s="17" t="inlineStr"/>
      <c r="S93" s="27" t="inlineStr"/>
      <c r="T93" s="17" t="inlineStr">
        <is>
          <t>Sin recuento físico en el inventario de Avain</t>
        </is>
      </c>
      <c r="U93" s="28" t="inlineStr">
        <is>
          <t>Sin recuento físico</t>
        </is>
      </c>
      <c r="V93" s="17" t="inlineStr"/>
      <c r="W93" s="17" t="inlineStr"/>
      <c r="X93" s="17" t="inlineStr"/>
      <c r="Y93" s="17" t="inlineStr"/>
      <c r="Z93" s="17" t="inlineStr"/>
      <c r="AA93" s="17" t="inlineStr"/>
    </row>
    <row r="94">
      <c r="A94" s="17" t="inlineStr">
        <is>
          <t>San Juan</t>
        </is>
      </c>
      <c r="B94" s="17" t="inlineStr">
        <is>
          <t>1120</t>
        </is>
      </c>
      <c r="C94" s="17" t="inlineStr">
        <is>
          <t>Stock SAP</t>
        </is>
      </c>
      <c r="D94" s="17" t="inlineStr">
        <is>
          <t>Medicamentos</t>
        </is>
      </c>
      <c r="E94" s="17" t="inlineStr">
        <is>
          <t>ZMED</t>
        </is>
      </c>
      <c r="F94" s="17" t="inlineStr">
        <is>
          <t>Dentro del alcance</t>
        </is>
      </c>
      <c r="G94" s="17" t="inlineStr">
        <is>
          <t>1000021</t>
        </is>
      </c>
      <c r="H94" s="17" t="inlineStr">
        <is>
          <t>DIAZEPAM 10MG AMPOLLA DE 2ML INYECTABLE</t>
        </is>
      </c>
      <c r="I94" s="17" t="inlineStr">
        <is>
          <t>MED60</t>
        </is>
      </c>
      <c r="J94" s="17" t="inlineStr">
        <is>
          <t>Diazepam 10 mg (Ps) Amp x 2 ml</t>
        </is>
      </c>
      <c r="K94" s="18">
        <f>SUMIF('1120 SJ'!$A$2:$A$679,$G94,'1120 SJ'!$I$2:$I$679)</f>
        <v/>
      </c>
      <c r="L94" s="18">
        <f>SUMIF('1120 SJ'!$A$2:$A$679,$G94,'1120 SJ'!$Q$2:$Q$679)</f>
        <v/>
      </c>
      <c r="M94" s="18">
        <f>$K94-$L94</f>
        <v/>
      </c>
      <c r="N94" s="19">
        <f>IFERROR(SUMIF('1120 SJ'!$A$2:$A$679,$G94,'1120 SJ'!$M$2:$M$679)/$K94,0)</f>
        <v/>
      </c>
      <c r="O94" s="19">
        <f>IFERROR($K94*$N94,"")</f>
        <v/>
      </c>
      <c r="P94" s="19">
        <f>IFERROR($L94*$N94,"")</f>
        <v/>
      </c>
      <c r="Q94" s="19">
        <f>IF(OR($U94="Dar de baja en SAP",$U94="Dar de alta en SAP"),$M94*$N94,"")</f>
        <v/>
      </c>
      <c r="R94" s="17" t="inlineStr"/>
      <c r="S94" s="25" t="inlineStr">
        <is>
          <t>Alta</t>
        </is>
      </c>
      <c r="T94" s="17" t="inlineStr">
        <is>
          <t>Homologado – confianza Alta</t>
        </is>
      </c>
      <c r="U94" s="26" t="inlineStr">
        <is>
          <t>Dar de baja en SAP</t>
        </is>
      </c>
      <c r="V94" s="17" t="inlineStr">
        <is>
          <t>Homologación por código Avain (master M09-001)</t>
        </is>
      </c>
      <c r="W94" s="17" t="inlineStr">
        <is>
          <t>No</t>
        </is>
      </c>
      <c r="X94" s="17" t="inlineStr"/>
      <c r="Y94" s="17" t="inlineStr">
        <is>
          <t>Sí</t>
        </is>
      </c>
      <c r="Z94" s="17" t="inlineStr">
        <is>
          <t>M09-001</t>
        </is>
      </c>
      <c r="AA94" s="17" t="inlineStr">
        <is>
          <t>Homologación: confianza base Alta + confianza SAP Alta → Alta. El material ocupa 2 filas en la hoja 1120 SJ (lote/almacén). La cantidad SAP y la física de esta vista son el total del material.</t>
        </is>
      </c>
    </row>
    <row r="95">
      <c r="A95" s="17" t="inlineStr">
        <is>
          <t>San Juan</t>
        </is>
      </c>
      <c r="B95" s="17" t="inlineStr">
        <is>
          <t>1120</t>
        </is>
      </c>
      <c r="C95" s="17" t="inlineStr">
        <is>
          <t>Stock SAP</t>
        </is>
      </c>
      <c r="D95" s="17" t="inlineStr">
        <is>
          <t>Medicamentos</t>
        </is>
      </c>
      <c r="E95" s="17" t="inlineStr">
        <is>
          <t>ZMED</t>
        </is>
      </c>
      <c r="F95" s="17" t="inlineStr">
        <is>
          <t>Dentro del alcance</t>
        </is>
      </c>
      <c r="G95" s="17" t="inlineStr">
        <is>
          <t>1000290</t>
        </is>
      </c>
      <c r="H95" s="17" t="inlineStr">
        <is>
          <t>AGUA DESTILADA DE 10 ML</t>
        </is>
      </c>
      <c r="I95" s="17" t="inlineStr"/>
      <c r="J95" s="17" t="inlineStr"/>
      <c r="K95" s="18">
        <f>SUMIF('1120 SJ'!$A$2:$A$679,$G95,'1120 SJ'!$I$2:$I$679)</f>
        <v/>
      </c>
      <c r="L95" s="18">
        <f>SUMIF('1120 SJ'!$A$2:$A$679,$G95,'1120 SJ'!$Q$2:$Q$679)</f>
        <v/>
      </c>
      <c r="M95" s="18">
        <f>$K95-$L95</f>
        <v/>
      </c>
      <c r="N95" s="19">
        <f>IFERROR(SUMIF('1120 SJ'!$A$2:$A$679,$G95,'1120 SJ'!$M$2:$M$679)/$K95,0)</f>
        <v/>
      </c>
      <c r="O95" s="19">
        <f>IFERROR($K95*$N95,"")</f>
        <v/>
      </c>
      <c r="P95" s="19">
        <f>IFERROR($L95*$N95,"")</f>
        <v/>
      </c>
      <c r="Q95" s="19">
        <f>IF(OR($U95="Dar de baja en SAP",$U95="Dar de alta en SAP"),$M95*$N95,"")</f>
        <v/>
      </c>
      <c r="R95" s="17" t="inlineStr"/>
      <c r="S95" s="27" t="inlineStr"/>
      <c r="T95" s="17" t="inlineStr">
        <is>
          <t>Sin recuento físico en el inventario de Avain</t>
        </is>
      </c>
      <c r="U95" s="28" t="inlineStr">
        <is>
          <t>Sin recuento físico</t>
        </is>
      </c>
      <c r="V95" s="17" t="inlineStr"/>
      <c r="W95" s="17" t="inlineStr"/>
      <c r="X95" s="17" t="inlineStr"/>
      <c r="Y95" s="17" t="inlineStr"/>
      <c r="Z95" s="17" t="inlineStr"/>
      <c r="AA95" s="17" t="inlineStr">
        <is>
          <t>El material ocupa 4 filas en la hoja 1120 SJ (lote/almacén). La cantidad SAP y la física de esta vista son el total del material.</t>
        </is>
      </c>
    </row>
    <row r="96">
      <c r="A96" s="17" t="inlineStr">
        <is>
          <t>San Juan</t>
        </is>
      </c>
      <c r="B96" s="17" t="inlineStr">
        <is>
          <t>1120</t>
        </is>
      </c>
      <c r="C96" s="17" t="inlineStr">
        <is>
          <t>Stock SAP</t>
        </is>
      </c>
      <c r="D96" s="17" t="inlineStr">
        <is>
          <t>Medicamentos</t>
        </is>
      </c>
      <c r="E96" s="17" t="inlineStr">
        <is>
          <t>ZMED</t>
        </is>
      </c>
      <c r="F96" s="17" t="inlineStr">
        <is>
          <t>Dentro del alcance</t>
        </is>
      </c>
      <c r="G96" s="17" t="inlineStr">
        <is>
          <t>1005140</t>
        </is>
      </c>
      <c r="H96" s="17" t="inlineStr">
        <is>
          <t>ENALAPRIL 10MG X 10COMP</t>
        </is>
      </c>
      <c r="I96" s="17" t="inlineStr">
        <is>
          <t>MED72</t>
        </is>
      </c>
      <c r="J96" s="17" t="inlineStr">
        <is>
          <t>Enalapril Comp x 10 mg</t>
        </is>
      </c>
      <c r="K96" s="18">
        <f>SUMIF('1120 SJ'!$A$2:$A$679,$G96,'1120 SJ'!$I$2:$I$679)</f>
        <v/>
      </c>
      <c r="L96" s="18">
        <f>SUMIF('1120 SJ'!$A$2:$A$679,$G96,'1120 SJ'!$Q$2:$Q$679)</f>
        <v/>
      </c>
      <c r="M96" s="18">
        <f>$K96-$L96</f>
        <v/>
      </c>
      <c r="N96" s="19">
        <f>IFERROR(SUMIF('1120 SJ'!$A$2:$A$679,$G96,'1120 SJ'!$M$2:$M$679)/$K96,0)</f>
        <v/>
      </c>
      <c r="O96" s="19">
        <f>IFERROR($K96*$N96,"")</f>
        <v/>
      </c>
      <c r="P96" s="19">
        <f>IFERROR($L96*$N96,"")</f>
        <v/>
      </c>
      <c r="Q96" s="19">
        <f>IF(OR($U96="Dar de baja en SAP",$U96="Dar de alta en SAP"),$M96*$N96,"")</f>
        <v/>
      </c>
      <c r="R96" s="17" t="inlineStr"/>
      <c r="S96" s="25" t="inlineStr">
        <is>
          <t>Alta</t>
        </is>
      </c>
      <c r="T96" s="17" t="inlineStr">
        <is>
          <t>Homologado – confianza Alta</t>
        </is>
      </c>
      <c r="U96" s="26" t="inlineStr">
        <is>
          <t>Dar de baja en SAP</t>
        </is>
      </c>
      <c r="V96" s="17" t="inlineStr">
        <is>
          <t>Homologación por código Avain (master M04-003)</t>
        </is>
      </c>
      <c r="W96" s="17" t="inlineStr">
        <is>
          <t>No</t>
        </is>
      </c>
      <c r="X96" s="17" t="inlineStr"/>
      <c r="Y96" s="17" t="inlineStr">
        <is>
          <t>Sí</t>
        </is>
      </c>
      <c r="Z96" s="17" t="inlineStr">
        <is>
          <t>M04-003</t>
        </is>
      </c>
      <c r="AA96" s="17" t="inlineStr">
        <is>
          <t>Homologación: confianza base Alta + confianza SAP Alta → Alta. El material ocupa 2 filas en la hoja 1120 SJ (lote/almacén). La cantidad SAP y la física de esta vista son el total del material.</t>
        </is>
      </c>
    </row>
    <row r="97">
      <c r="A97" s="17" t="inlineStr">
        <is>
          <t>San Juan</t>
        </is>
      </c>
      <c r="B97" s="17" t="inlineStr">
        <is>
          <t>1120</t>
        </is>
      </c>
      <c r="C97" s="17" t="inlineStr">
        <is>
          <t>Stock SAP</t>
        </is>
      </c>
      <c r="D97" s="17" t="inlineStr">
        <is>
          <t>Uniformes</t>
        </is>
      </c>
      <c r="E97" s="17" t="inlineStr">
        <is>
          <t>ZUNI</t>
        </is>
      </c>
      <c r="F97" s="17" t="inlineStr">
        <is>
          <t>Fuera del alcance</t>
        </is>
      </c>
      <c r="G97" s="17" t="inlineStr">
        <is>
          <t>3000884</t>
        </is>
      </c>
      <c r="H97" s="17" t="inlineStr">
        <is>
          <t>PASA MONTAÑAS TERMICOS</t>
        </is>
      </c>
      <c r="I97" s="17" t="inlineStr"/>
      <c r="J97" s="17" t="inlineStr"/>
      <c r="K97" s="18">
        <f>SUMIF('1120 SJ'!$A$2:$A$679,$G97,'1120 SJ'!$I$2:$I$679)</f>
        <v/>
      </c>
      <c r="L97" s="18">
        <f>SUMIF('1120 SJ'!$A$2:$A$679,$G97,'1120 SJ'!$Q$2:$Q$679)</f>
        <v/>
      </c>
      <c r="M97" s="18">
        <f>$K97-$L97</f>
        <v/>
      </c>
      <c r="N97" s="19">
        <f>IFERROR(SUMIF('1120 SJ'!$A$2:$A$679,$G97,'1120 SJ'!$M$2:$M$679)/$K97,0)</f>
        <v/>
      </c>
      <c r="O97" s="19">
        <f>IFERROR($K97*$N97,"")</f>
        <v/>
      </c>
      <c r="P97" s="19">
        <f>IFERROR($L97*$N97,"")</f>
        <v/>
      </c>
      <c r="Q97" s="19">
        <f>IF(OR($U97="Dar de baja en SAP",$U97="Dar de alta en SAP"),$M97*$N97,"")</f>
        <v/>
      </c>
      <c r="R97" s="17" t="inlineStr"/>
      <c r="S97" s="27" t="inlineStr"/>
      <c r="T97" s="17" t="inlineStr">
        <is>
          <t>No aplica: uniformes, clasificación que el inventario físico de Farmacia no releva</t>
        </is>
      </c>
      <c r="U97" s="28" t="inlineStr">
        <is>
          <t>Fuera del alcance del inventario físico</t>
        </is>
      </c>
      <c r="V97" s="17" t="inlineStr"/>
      <c r="W97" s="17" t="inlineStr"/>
      <c r="X97" s="17" t="inlineStr"/>
      <c r="Y97" s="17" t="inlineStr"/>
      <c r="Z97" s="17" t="inlineStr"/>
      <c r="AA97" s="17" t="inlineStr"/>
    </row>
    <row r="98">
      <c r="A98" s="17" t="inlineStr">
        <is>
          <t>San Juan</t>
        </is>
      </c>
      <c r="B98" s="17" t="inlineStr">
        <is>
          <t>1120</t>
        </is>
      </c>
      <c r="C98" s="17" t="inlineStr">
        <is>
          <t>Stock SAP</t>
        </is>
      </c>
      <c r="D98" s="17" t="inlineStr">
        <is>
          <t>Medicamentos</t>
        </is>
      </c>
      <c r="E98" s="17" t="inlineStr">
        <is>
          <t>ZMED</t>
        </is>
      </c>
      <c r="F98" s="17" t="inlineStr">
        <is>
          <t>Dentro del alcance</t>
        </is>
      </c>
      <c r="G98" s="17" t="inlineStr">
        <is>
          <t>1000100</t>
        </is>
      </c>
      <c r="H98" s="17" t="inlineStr">
        <is>
          <t>FUROSEMIDA AMPOLLA DE 20 MG/2ML</t>
        </is>
      </c>
      <c r="I98" s="17" t="inlineStr"/>
      <c r="J98" s="17" t="inlineStr"/>
      <c r="K98" s="18">
        <f>SUMIF('1120 SJ'!$A$2:$A$679,$G98,'1120 SJ'!$I$2:$I$679)</f>
        <v/>
      </c>
      <c r="L98" s="18">
        <f>SUMIF('1120 SJ'!$A$2:$A$679,$G98,'1120 SJ'!$Q$2:$Q$679)</f>
        <v/>
      </c>
      <c r="M98" s="18">
        <f>$K98-$L98</f>
        <v/>
      </c>
      <c r="N98" s="19">
        <f>IFERROR(SUMIF('1120 SJ'!$A$2:$A$679,$G98,'1120 SJ'!$M$2:$M$679)/$K98,0)</f>
        <v/>
      </c>
      <c r="O98" s="19">
        <f>IFERROR($K98*$N98,"")</f>
        <v/>
      </c>
      <c r="P98" s="19">
        <f>IFERROR($L98*$N98,"")</f>
        <v/>
      </c>
      <c r="Q98" s="19">
        <f>IF(OR($U98="Dar de baja en SAP",$U98="Dar de alta en SAP"),$M98*$N98,"")</f>
        <v/>
      </c>
      <c r="R98" s="17" t="inlineStr"/>
      <c r="S98" s="27" t="inlineStr"/>
      <c r="T98" s="17" t="inlineStr">
        <is>
          <t>Sin recuento físico en el inventario de Avain</t>
        </is>
      </c>
      <c r="U98" s="28" t="inlineStr">
        <is>
          <t>Sin recuento físico</t>
        </is>
      </c>
      <c r="V98" s="17" t="inlineStr"/>
      <c r="W98" s="17" t="inlineStr"/>
      <c r="X98" s="17" t="inlineStr"/>
      <c r="Y98" s="17" t="inlineStr"/>
      <c r="Z98" s="17" t="inlineStr"/>
      <c r="AA98" s="17" t="inlineStr">
        <is>
          <t>El material ocupa 3 filas en la hoja 1120 SJ (lote/almacén). La cantidad SAP y la física de esta vista son el total del material.</t>
        </is>
      </c>
    </row>
    <row r="99">
      <c r="A99" s="17" t="inlineStr">
        <is>
          <t>San Juan</t>
        </is>
      </c>
      <c r="B99" s="17" t="inlineStr">
        <is>
          <t>1120</t>
        </is>
      </c>
      <c r="C99" s="17" t="inlineStr">
        <is>
          <t>Stock SAP</t>
        </is>
      </c>
      <c r="D99" s="17" t="inlineStr">
        <is>
          <t>Medicamentos</t>
        </is>
      </c>
      <c r="E99" s="17" t="inlineStr">
        <is>
          <t>ZMED</t>
        </is>
      </c>
      <c r="F99" s="17" t="inlineStr">
        <is>
          <t>Dentro del alcance</t>
        </is>
      </c>
      <c r="G99" s="17" t="inlineStr">
        <is>
          <t>1000901</t>
        </is>
      </c>
      <c r="H99" s="17" t="inlineStr">
        <is>
          <t>ESOMEPRAZOL 40MG 28U CAPSULAS</t>
        </is>
      </c>
      <c r="I99" s="17" t="inlineStr"/>
      <c r="J99" s="17" t="inlineStr"/>
      <c r="K99" s="18">
        <f>SUMIF('1120 SJ'!$A$2:$A$679,$G99,'1120 SJ'!$I$2:$I$679)</f>
        <v/>
      </c>
      <c r="L99" s="18">
        <f>SUMIF('1120 SJ'!$A$2:$A$679,$G99,'1120 SJ'!$Q$2:$Q$679)</f>
        <v/>
      </c>
      <c r="M99" s="18">
        <f>$K99-$L99</f>
        <v/>
      </c>
      <c r="N99" s="19">
        <f>IFERROR(SUMIF('1120 SJ'!$A$2:$A$679,$G99,'1120 SJ'!$M$2:$M$679)/$K99,0)</f>
        <v/>
      </c>
      <c r="O99" s="19">
        <f>IFERROR($K99*$N99,"")</f>
        <v/>
      </c>
      <c r="P99" s="19">
        <f>IFERROR($L99*$N99,"")</f>
        <v/>
      </c>
      <c r="Q99" s="19">
        <f>IF(OR($U99="Dar de baja en SAP",$U99="Dar de alta en SAP"),$M99*$N99,"")</f>
        <v/>
      </c>
      <c r="R99" s="17" t="inlineStr"/>
      <c r="S99" s="27" t="inlineStr"/>
      <c r="T99" s="17" t="inlineStr">
        <is>
          <t>Sin recuento físico en el inventario de Avain</t>
        </is>
      </c>
      <c r="U99" s="28" t="inlineStr">
        <is>
          <t>Sin recuento físico</t>
        </is>
      </c>
      <c r="V99" s="17" t="inlineStr"/>
      <c r="W99" s="17" t="inlineStr"/>
      <c r="X99" s="17" t="inlineStr"/>
      <c r="Y99" s="17" t="inlineStr"/>
      <c r="Z99" s="17" t="inlineStr"/>
      <c r="AA99" s="17" t="inlineStr"/>
    </row>
    <row r="100">
      <c r="A100" s="17" t="inlineStr">
        <is>
          <t>San Juan</t>
        </is>
      </c>
      <c r="B100" s="17" t="inlineStr">
        <is>
          <t>1120</t>
        </is>
      </c>
      <c r="C100" s="17" t="inlineStr">
        <is>
          <t>Stock SAP</t>
        </is>
      </c>
      <c r="D100" s="17" t="inlineStr">
        <is>
          <t>Medicamentos</t>
        </is>
      </c>
      <c r="E100" s="17" t="inlineStr">
        <is>
          <t>ZMED</t>
        </is>
      </c>
      <c r="F100" s="17" t="inlineStr">
        <is>
          <t>Dentro del alcance</t>
        </is>
      </c>
      <c r="G100" s="17" t="inlineStr">
        <is>
          <t>1001106</t>
        </is>
      </c>
      <c r="H100" s="17" t="inlineStr">
        <is>
          <t>MEPREDNISONA 8MG COMP.</t>
        </is>
      </c>
      <c r="I100" s="17" t="inlineStr"/>
      <c r="J100" s="17" t="inlineStr"/>
      <c r="K100" s="18">
        <f>SUMIF('1120 SJ'!$A$2:$A$679,$G100,'1120 SJ'!$I$2:$I$679)</f>
        <v/>
      </c>
      <c r="L100" s="18">
        <f>SUMIF('1120 SJ'!$A$2:$A$679,$G100,'1120 SJ'!$Q$2:$Q$679)</f>
        <v/>
      </c>
      <c r="M100" s="18">
        <f>$K100-$L100</f>
        <v/>
      </c>
      <c r="N100" s="19">
        <f>IFERROR(SUMIF('1120 SJ'!$A$2:$A$679,$G100,'1120 SJ'!$M$2:$M$679)/$K100,0)</f>
        <v/>
      </c>
      <c r="O100" s="19">
        <f>IFERROR($K100*$N100,"")</f>
        <v/>
      </c>
      <c r="P100" s="19">
        <f>IFERROR($L100*$N100,"")</f>
        <v/>
      </c>
      <c r="Q100" s="19">
        <f>IF(OR($U100="Dar de baja en SAP",$U100="Dar de alta en SAP"),$M100*$N100,"")</f>
        <v/>
      </c>
      <c r="R100" s="17" t="inlineStr"/>
      <c r="S100" s="27" t="inlineStr"/>
      <c r="T100" s="17" t="inlineStr">
        <is>
          <t>Sin recuento físico en el inventario de Avain</t>
        </is>
      </c>
      <c r="U100" s="28" t="inlineStr">
        <is>
          <t>Sin recuento físico</t>
        </is>
      </c>
      <c r="V100" s="17" t="inlineStr"/>
      <c r="W100" s="17" t="inlineStr"/>
      <c r="X100" s="17" t="inlineStr"/>
      <c r="Y100" s="17" t="inlineStr"/>
      <c r="Z100" s="17" t="inlineStr"/>
      <c r="AA100" s="17" t="inlineStr"/>
    </row>
    <row r="101">
      <c r="A101" s="17" t="inlineStr">
        <is>
          <t>San Juan</t>
        </is>
      </c>
      <c r="B101" s="17" t="inlineStr">
        <is>
          <t>1120</t>
        </is>
      </c>
      <c r="C101" s="17" t="inlineStr">
        <is>
          <t>Stock SAP</t>
        </is>
      </c>
      <c r="D101" s="17" t="inlineStr">
        <is>
          <t>Medicamentos</t>
        </is>
      </c>
      <c r="E101" s="17" t="inlineStr">
        <is>
          <t>ZMED</t>
        </is>
      </c>
      <c r="F101" s="17" t="inlineStr">
        <is>
          <t>Dentro del alcance</t>
        </is>
      </c>
      <c r="G101" s="17" t="inlineStr">
        <is>
          <t>1005284</t>
        </is>
      </c>
      <c r="H101" s="17" t="inlineStr">
        <is>
          <t>AMBROXOL + BUTEMAT JBE X 120Ml</t>
        </is>
      </c>
      <c r="I101" s="17" t="inlineStr">
        <is>
          <t>MED108</t>
        </is>
      </c>
      <c r="J101" s="17" t="inlineStr">
        <is>
          <t>Jarabe (Ambroxol - Clorhidrato) 120 ml</t>
        </is>
      </c>
      <c r="K101" s="18">
        <f>SUMIF('1120 SJ'!$A$2:$A$679,$G101,'1120 SJ'!$I$2:$I$679)</f>
        <v/>
      </c>
      <c r="L101" s="18">
        <f>SUMIF('1120 SJ'!$A$2:$A$679,$G101,'1120 SJ'!$Q$2:$Q$679)</f>
        <v/>
      </c>
      <c r="M101" s="18">
        <f>$K101-$L101</f>
        <v/>
      </c>
      <c r="N101" s="19">
        <f>IFERROR(SUMIF('1120 SJ'!$A$2:$A$679,$G101,'1120 SJ'!$M$2:$M$679)/$K101,0)</f>
        <v/>
      </c>
      <c r="O101" s="19">
        <f>IFERROR($K101*$N101,"")</f>
        <v/>
      </c>
      <c r="P101" s="19">
        <f>IFERROR($L101*$N101,"")</f>
        <v/>
      </c>
      <c r="Q101" s="19">
        <f>IF(OR($U101="Dar de baja en SAP",$U101="Dar de alta en SAP"),$M101*$N101,"")</f>
        <v/>
      </c>
      <c r="R101" s="17" t="inlineStr"/>
      <c r="S101" s="26" t="inlineStr">
        <is>
          <t>Baja</t>
        </is>
      </c>
      <c r="T101" s="17" t="inlineStr">
        <is>
          <t>Homologado – confianza Baja – pendiente de validación</t>
        </is>
      </c>
      <c r="U101" s="26" t="inlineStr">
        <is>
          <t>Dar de baja en SAP</t>
        </is>
      </c>
      <c r="V101" s="17" t="inlineStr">
        <is>
          <t>Cruce por nomenclatura SAP</t>
        </is>
      </c>
      <c r="W101" s="17" t="inlineStr">
        <is>
          <t>Sí</t>
        </is>
      </c>
      <c r="X101" s="17" t="inlineStr">
        <is>
          <t>1005284, 1005285</t>
        </is>
      </c>
      <c r="Y101" s="17" t="inlineStr">
        <is>
          <t>No</t>
        </is>
      </c>
      <c r="Z101" s="17" t="inlineStr"/>
      <c r="AA101" s="17" t="inlineStr">
        <is>
          <t>Cruce por nomenclatura: dosis coincide; similitud 0.62. El cruce SAP–Avain identificó 2 códigos SAP como posibles equivalentes del mismo ítem de Avain (1005284, 1005285). Se imputó al primero (lógica BUSCARV); requiere validación posterior.</t>
        </is>
      </c>
    </row>
    <row r="102">
      <c r="A102" s="17" t="inlineStr">
        <is>
          <t>San Juan</t>
        </is>
      </c>
      <c r="B102" s="17" t="inlineStr">
        <is>
          <t>1120</t>
        </is>
      </c>
      <c r="C102" s="17" t="inlineStr">
        <is>
          <t>Stock SAP</t>
        </is>
      </c>
      <c r="D102" s="17" t="inlineStr">
        <is>
          <t>Uniformes</t>
        </is>
      </c>
      <c r="E102" s="17" t="inlineStr">
        <is>
          <t>ZUNI</t>
        </is>
      </c>
      <c r="F102" s="17" t="inlineStr">
        <is>
          <t>Fuera del alcance</t>
        </is>
      </c>
      <c r="G102" s="17" t="inlineStr">
        <is>
          <t>3002055</t>
        </is>
      </c>
      <c r="H102" s="17" t="inlineStr">
        <is>
          <t>MAMELUCO DESCARTABLE</t>
        </is>
      </c>
      <c r="I102" s="17" t="inlineStr"/>
      <c r="J102" s="17" t="inlineStr"/>
      <c r="K102" s="18">
        <f>SUMIF('1120 SJ'!$A$2:$A$679,$G102,'1120 SJ'!$I$2:$I$679)</f>
        <v/>
      </c>
      <c r="L102" s="18">
        <f>SUMIF('1120 SJ'!$A$2:$A$679,$G102,'1120 SJ'!$Q$2:$Q$679)</f>
        <v/>
      </c>
      <c r="M102" s="18">
        <f>$K102-$L102</f>
        <v/>
      </c>
      <c r="N102" s="19">
        <f>IFERROR(SUMIF('1120 SJ'!$A$2:$A$679,$G102,'1120 SJ'!$M$2:$M$679)/$K102,0)</f>
        <v/>
      </c>
      <c r="O102" s="19">
        <f>IFERROR($K102*$N102,"")</f>
        <v/>
      </c>
      <c r="P102" s="19">
        <f>IFERROR($L102*$N102,"")</f>
        <v/>
      </c>
      <c r="Q102" s="19">
        <f>IF(OR($U102="Dar de baja en SAP",$U102="Dar de alta en SAP"),$M102*$N102,"")</f>
        <v/>
      </c>
      <c r="R102" s="17" t="inlineStr"/>
      <c r="S102" s="27" t="inlineStr"/>
      <c r="T102" s="17" t="inlineStr">
        <is>
          <t>No aplica: uniformes, clasificación que el inventario físico de Farmacia no releva</t>
        </is>
      </c>
      <c r="U102" s="28" t="inlineStr">
        <is>
          <t>Fuera del alcance del inventario físico</t>
        </is>
      </c>
      <c r="V102" s="17" t="inlineStr"/>
      <c r="W102" s="17" t="inlineStr"/>
      <c r="X102" s="17" t="inlineStr"/>
      <c r="Y102" s="17" t="inlineStr"/>
      <c r="Z102" s="17" t="inlineStr"/>
      <c r="AA102" s="17" t="inlineStr"/>
    </row>
    <row r="103">
      <c r="A103" s="17" t="inlineStr">
        <is>
          <t>San Juan</t>
        </is>
      </c>
      <c r="B103" s="17" t="inlineStr">
        <is>
          <t>1120</t>
        </is>
      </c>
      <c r="C103" s="17" t="inlineStr">
        <is>
          <t>Stock SAP</t>
        </is>
      </c>
      <c r="D103" s="17" t="inlineStr">
        <is>
          <t>Uniformes</t>
        </is>
      </c>
      <c r="E103" s="17" t="inlineStr">
        <is>
          <t>ZUNI</t>
        </is>
      </c>
      <c r="F103" s="17" t="inlineStr">
        <is>
          <t>Fuera del alcance</t>
        </is>
      </c>
      <c r="G103" s="17" t="inlineStr">
        <is>
          <t>3001446</t>
        </is>
      </c>
      <c r="H103" s="17" t="inlineStr">
        <is>
          <t>GUANTES TERMICOS IMPERMEABLES</t>
        </is>
      </c>
      <c r="I103" s="17" t="inlineStr"/>
      <c r="J103" s="17" t="inlineStr"/>
      <c r="K103" s="18">
        <f>SUMIF('1120 SJ'!$A$2:$A$679,$G103,'1120 SJ'!$I$2:$I$679)</f>
        <v/>
      </c>
      <c r="L103" s="18">
        <f>SUMIF('1120 SJ'!$A$2:$A$679,$G103,'1120 SJ'!$Q$2:$Q$679)</f>
        <v/>
      </c>
      <c r="M103" s="18">
        <f>$K103-$L103</f>
        <v/>
      </c>
      <c r="N103" s="19">
        <f>IFERROR(SUMIF('1120 SJ'!$A$2:$A$679,$G103,'1120 SJ'!$M$2:$M$679)/$K103,0)</f>
        <v/>
      </c>
      <c r="O103" s="19">
        <f>IFERROR($K103*$N103,"")</f>
        <v/>
      </c>
      <c r="P103" s="19">
        <f>IFERROR($L103*$N103,"")</f>
        <v/>
      </c>
      <c r="Q103" s="19">
        <f>IF(OR($U103="Dar de baja en SAP",$U103="Dar de alta en SAP"),$M103*$N103,"")</f>
        <v/>
      </c>
      <c r="R103" s="17" t="inlineStr"/>
      <c r="S103" s="27" t="inlineStr"/>
      <c r="T103" s="17" t="inlineStr">
        <is>
          <t>No aplica: uniformes, clasificación que el inventario físico de Farmacia no releva</t>
        </is>
      </c>
      <c r="U103" s="28" t="inlineStr">
        <is>
          <t>Fuera del alcance del inventario físico</t>
        </is>
      </c>
      <c r="V103" s="17" t="inlineStr"/>
      <c r="W103" s="17" t="inlineStr"/>
      <c r="X103" s="17" t="inlineStr"/>
      <c r="Y103" s="17" t="inlineStr"/>
      <c r="Z103" s="17" t="inlineStr"/>
      <c r="AA103" s="17" t="inlineStr"/>
    </row>
    <row r="104">
      <c r="A104" s="17" t="inlineStr">
        <is>
          <t>San Juan</t>
        </is>
      </c>
      <c r="B104" s="17" t="inlineStr">
        <is>
          <t>1120</t>
        </is>
      </c>
      <c r="C104" s="17" t="inlineStr">
        <is>
          <t>Stock SAP</t>
        </is>
      </c>
      <c r="D104" s="17" t="inlineStr">
        <is>
          <t>Medicamentos</t>
        </is>
      </c>
      <c r="E104" s="17" t="inlineStr">
        <is>
          <t>ZMED</t>
        </is>
      </c>
      <c r="F104" s="17" t="inlineStr">
        <is>
          <t>Dentro del alcance</t>
        </is>
      </c>
      <c r="G104" s="17" t="inlineStr">
        <is>
          <t>1000595</t>
        </is>
      </c>
      <c r="H104" s="17" t="inlineStr">
        <is>
          <t>RANITIDINA 50MG AMP 5ML</t>
        </is>
      </c>
      <c r="I104" s="17" t="inlineStr"/>
      <c r="J104" s="17" t="inlineStr"/>
      <c r="K104" s="18">
        <f>SUMIF('1120 SJ'!$A$2:$A$679,$G104,'1120 SJ'!$I$2:$I$679)</f>
        <v/>
      </c>
      <c r="L104" s="18">
        <f>SUMIF('1120 SJ'!$A$2:$A$679,$G104,'1120 SJ'!$Q$2:$Q$679)</f>
        <v/>
      </c>
      <c r="M104" s="18">
        <f>$K104-$L104</f>
        <v/>
      </c>
      <c r="N104" s="19">
        <f>IFERROR(SUMIF('1120 SJ'!$A$2:$A$679,$G104,'1120 SJ'!$M$2:$M$679)/$K104,0)</f>
        <v/>
      </c>
      <c r="O104" s="19">
        <f>IFERROR($K104*$N104,"")</f>
        <v/>
      </c>
      <c r="P104" s="19">
        <f>IFERROR($L104*$N104,"")</f>
        <v/>
      </c>
      <c r="Q104" s="19">
        <f>IF(OR($U104="Dar de baja en SAP",$U104="Dar de alta en SAP"),$M104*$N104,"")</f>
        <v/>
      </c>
      <c r="R104" s="17" t="inlineStr"/>
      <c r="S104" s="27" t="inlineStr"/>
      <c r="T104" s="17" t="inlineStr">
        <is>
          <t>Sin recuento físico en el inventario de Avain</t>
        </is>
      </c>
      <c r="U104" s="28" t="inlineStr">
        <is>
          <t>Sin recuento físico</t>
        </is>
      </c>
      <c r="V104" s="17" t="inlineStr"/>
      <c r="W104" s="17" t="inlineStr"/>
      <c r="X104" s="17" t="inlineStr"/>
      <c r="Y104" s="17" t="inlineStr"/>
      <c r="Z104" s="17" t="inlineStr"/>
      <c r="AA104" s="17" t="inlineStr"/>
    </row>
    <row r="105">
      <c r="A105" s="17" t="inlineStr">
        <is>
          <t>San Juan</t>
        </is>
      </c>
      <c r="B105" s="17" t="inlineStr">
        <is>
          <t>1120</t>
        </is>
      </c>
      <c r="C105" s="17" t="inlineStr">
        <is>
          <t>Stock SAP</t>
        </is>
      </c>
      <c r="D105" s="17" t="inlineStr">
        <is>
          <t>Medicamentos</t>
        </is>
      </c>
      <c r="E105" s="17" t="inlineStr">
        <is>
          <t>ZMED</t>
        </is>
      </c>
      <c r="F105" s="17" t="inlineStr">
        <is>
          <t>Dentro del alcance</t>
        </is>
      </c>
      <c r="G105" s="17" t="inlineStr">
        <is>
          <t>1000372</t>
        </is>
      </c>
      <c r="H105" s="17" t="inlineStr">
        <is>
          <t>BARRA LABIAL PROTECTORA</t>
        </is>
      </c>
      <c r="I105" s="17" t="inlineStr"/>
      <c r="J105" s="17" t="inlineStr"/>
      <c r="K105" s="18">
        <f>SUMIF('1120 SJ'!$A$2:$A$679,$G105,'1120 SJ'!$I$2:$I$679)</f>
        <v/>
      </c>
      <c r="L105" s="18">
        <f>SUMIF('1120 SJ'!$A$2:$A$679,$G105,'1120 SJ'!$Q$2:$Q$679)</f>
        <v/>
      </c>
      <c r="M105" s="18">
        <f>$K105-$L105</f>
        <v/>
      </c>
      <c r="N105" s="19">
        <f>IFERROR(SUMIF('1120 SJ'!$A$2:$A$679,$G105,'1120 SJ'!$M$2:$M$679)/$K105,0)</f>
        <v/>
      </c>
      <c r="O105" s="19">
        <f>IFERROR($K105*$N105,"")</f>
        <v/>
      </c>
      <c r="P105" s="19">
        <f>IFERROR($L105*$N105,"")</f>
        <v/>
      </c>
      <c r="Q105" s="19">
        <f>IF(OR($U105="Dar de baja en SAP",$U105="Dar de alta en SAP"),$M105*$N105,"")</f>
        <v/>
      </c>
      <c r="R105" s="17" t="inlineStr"/>
      <c r="S105" s="27" t="inlineStr"/>
      <c r="T105" s="17" t="inlineStr">
        <is>
          <t>Sin recuento físico en el inventario de Avain</t>
        </is>
      </c>
      <c r="U105" s="28" t="inlineStr">
        <is>
          <t>Sin recuento físico</t>
        </is>
      </c>
      <c r="V105" s="17" t="inlineStr"/>
      <c r="W105" s="17" t="inlineStr"/>
      <c r="X105" s="17" t="inlineStr"/>
      <c r="Y105" s="17" t="inlineStr"/>
      <c r="Z105" s="17" t="inlineStr"/>
      <c r="AA105" s="17" t="inlineStr">
        <is>
          <t>El material ocupa 4 filas en la hoja 1120 SJ (lote/almacén). La cantidad SAP y la física de esta vista son el total del material.</t>
        </is>
      </c>
    </row>
    <row r="106">
      <c r="A106" s="17" t="inlineStr">
        <is>
          <t>San Juan</t>
        </is>
      </c>
      <c r="B106" s="17" t="inlineStr">
        <is>
          <t>1120</t>
        </is>
      </c>
      <c r="C106" s="17" t="inlineStr">
        <is>
          <t>Stock SAP</t>
        </is>
      </c>
      <c r="D106" s="17" t="inlineStr">
        <is>
          <t>Medicamentos</t>
        </is>
      </c>
      <c r="E106" s="17" t="inlineStr">
        <is>
          <t>ZMED</t>
        </is>
      </c>
      <c r="F106" s="17" t="inlineStr">
        <is>
          <t>Dentro del alcance</t>
        </is>
      </c>
      <c r="G106" s="17" t="inlineStr">
        <is>
          <t>1000033</t>
        </is>
      </c>
      <c r="H106" s="17" t="inlineStr">
        <is>
          <t>SOLUCIÓN DEXTROSA AL 5% DE 500 CC</t>
        </is>
      </c>
      <c r="I106" s="17" t="inlineStr">
        <is>
          <t>MED58</t>
        </is>
      </c>
      <c r="J106" s="17" t="inlineStr">
        <is>
          <t>Dextrosa al 5% x 500 ml sachet</t>
        </is>
      </c>
      <c r="K106" s="18">
        <f>SUMIF('1120 SJ'!$A$2:$A$679,$G106,'1120 SJ'!$I$2:$I$679)</f>
        <v/>
      </c>
      <c r="L106" s="18">
        <f>SUMIF('1120 SJ'!$A$2:$A$679,$G106,'1120 SJ'!$Q$2:$Q$679)</f>
        <v/>
      </c>
      <c r="M106" s="18">
        <f>$K106-$L106</f>
        <v/>
      </c>
      <c r="N106" s="19">
        <f>IFERROR(SUMIF('1120 SJ'!$A$2:$A$679,$G106,'1120 SJ'!$M$2:$M$679)/$K106,0)</f>
        <v/>
      </c>
      <c r="O106" s="19">
        <f>IFERROR($K106*$N106,"")</f>
        <v/>
      </c>
      <c r="P106" s="19">
        <f>IFERROR($L106*$N106,"")</f>
        <v/>
      </c>
      <c r="Q106" s="19">
        <f>IF(OR($U106="Dar de baja en SAP",$U106="Dar de alta en SAP"),$M106*$N106,"")</f>
        <v/>
      </c>
      <c r="R106" s="17" t="inlineStr"/>
      <c r="S106" s="30" t="inlineStr">
        <is>
          <t>Media</t>
        </is>
      </c>
      <c r="T106" s="17" t="inlineStr">
        <is>
          <t>Homologado – confianza Media – pendiente de validación</t>
        </is>
      </c>
      <c r="U106" s="26" t="inlineStr">
        <is>
          <t>Dar de baja en SAP</t>
        </is>
      </c>
      <c r="V106" s="17" t="inlineStr">
        <is>
          <t>Homologación por código Avain (master M13-002)</t>
        </is>
      </c>
      <c r="W106" s="17" t="inlineStr">
        <is>
          <t>No</t>
        </is>
      </c>
      <c r="X106" s="17" t="inlineStr"/>
      <c r="Y106" s="17" t="inlineStr">
        <is>
          <t>Sí</t>
        </is>
      </c>
      <c r="Z106" s="17" t="inlineStr">
        <is>
          <t>M13-002</t>
        </is>
      </c>
      <c r="AA106" s="17" t="inlineStr">
        <is>
          <t>Homologación: confianza base Media + confianza SAP Alta → Media. El material ocupa 3 filas en la hoja 1120 SJ (lote/almacén). La cantidad SAP y la física de esta vista son el total del material.</t>
        </is>
      </c>
    </row>
    <row r="107">
      <c r="A107" s="17" t="inlineStr">
        <is>
          <t>San Juan</t>
        </is>
      </c>
      <c r="B107" s="17" t="inlineStr">
        <is>
          <t>1120</t>
        </is>
      </c>
      <c r="C107" s="17" t="inlineStr">
        <is>
          <t>Stock SAP</t>
        </is>
      </c>
      <c r="D107" s="17" t="inlineStr">
        <is>
          <t>Medicamentos</t>
        </is>
      </c>
      <c r="E107" s="17" t="inlineStr">
        <is>
          <t>ZMED</t>
        </is>
      </c>
      <c r="F107" s="17" t="inlineStr">
        <is>
          <t>Dentro del alcance</t>
        </is>
      </c>
      <c r="G107" s="17" t="inlineStr">
        <is>
          <t>1005158</t>
        </is>
      </c>
      <c r="H107" s="17" t="inlineStr">
        <is>
          <t>ACETILCISTEINA 600MG SOBRES X10UN</t>
        </is>
      </c>
      <c r="I107" s="17" t="inlineStr"/>
      <c r="J107" s="17" t="inlineStr"/>
      <c r="K107" s="18">
        <f>SUMIF('1120 SJ'!$A$2:$A$679,$G107,'1120 SJ'!$I$2:$I$679)</f>
        <v/>
      </c>
      <c r="L107" s="18">
        <f>SUMIF('1120 SJ'!$A$2:$A$679,$G107,'1120 SJ'!$Q$2:$Q$679)</f>
        <v/>
      </c>
      <c r="M107" s="18">
        <f>$K107-$L107</f>
        <v/>
      </c>
      <c r="N107" s="19">
        <f>IFERROR(SUMIF('1120 SJ'!$A$2:$A$679,$G107,'1120 SJ'!$M$2:$M$679)/$K107,0)</f>
        <v/>
      </c>
      <c r="O107" s="19">
        <f>IFERROR($K107*$N107,"")</f>
        <v/>
      </c>
      <c r="P107" s="19">
        <f>IFERROR($L107*$N107,"")</f>
        <v/>
      </c>
      <c r="Q107" s="19">
        <f>IF(OR($U107="Dar de baja en SAP",$U107="Dar de alta en SAP"),$M107*$N107,"")</f>
        <v/>
      </c>
      <c r="R107" s="17" t="inlineStr"/>
      <c r="S107" s="27" t="inlineStr"/>
      <c r="T107" s="17" t="inlineStr">
        <is>
          <t>Sin recuento físico en el inventario de Avain</t>
        </is>
      </c>
      <c r="U107" s="28" t="inlineStr">
        <is>
          <t>Sin recuento físico</t>
        </is>
      </c>
      <c r="V107" s="17" t="inlineStr"/>
      <c r="W107" s="17" t="inlineStr"/>
      <c r="X107" s="17" t="inlineStr"/>
      <c r="Y107" s="17" t="inlineStr"/>
      <c r="Z107" s="17" t="inlineStr"/>
      <c r="AA107" s="17" t="inlineStr">
        <is>
          <t>El material ocupa 2 filas en la hoja 1120 SJ (lote/almacén). La cantidad SAP y la física de esta vista son el total del material.</t>
        </is>
      </c>
    </row>
    <row r="108">
      <c r="A108" s="17" t="inlineStr">
        <is>
          <t>San Juan</t>
        </is>
      </c>
      <c r="B108" s="17" t="inlineStr">
        <is>
          <t>1120</t>
        </is>
      </c>
      <c r="C108" s="17" t="inlineStr">
        <is>
          <t>Stock SAP</t>
        </is>
      </c>
      <c r="D108" s="17" t="inlineStr">
        <is>
          <t>Medicamentos</t>
        </is>
      </c>
      <c r="E108" s="17" t="inlineStr">
        <is>
          <t>ZMED</t>
        </is>
      </c>
      <c r="F108" s="17" t="inlineStr">
        <is>
          <t>Dentro del alcance</t>
        </is>
      </c>
      <c r="G108" s="17" t="inlineStr">
        <is>
          <t>1005243</t>
        </is>
      </c>
      <c r="H108" s="17" t="inlineStr">
        <is>
          <t>ATORVASTATINA 10MG COMP</t>
        </is>
      </c>
      <c r="I108" s="17" t="inlineStr"/>
      <c r="J108" s="17" t="inlineStr"/>
      <c r="K108" s="18">
        <f>SUMIF('1120 SJ'!$A$2:$A$679,$G108,'1120 SJ'!$I$2:$I$679)</f>
        <v/>
      </c>
      <c r="L108" s="18">
        <f>SUMIF('1120 SJ'!$A$2:$A$679,$G108,'1120 SJ'!$Q$2:$Q$679)</f>
        <v/>
      </c>
      <c r="M108" s="18">
        <f>$K108-$L108</f>
        <v/>
      </c>
      <c r="N108" s="19">
        <f>IFERROR(SUMIF('1120 SJ'!$A$2:$A$679,$G108,'1120 SJ'!$M$2:$M$679)/$K108,0)</f>
        <v/>
      </c>
      <c r="O108" s="19">
        <f>IFERROR($K108*$N108,"")</f>
        <v/>
      </c>
      <c r="P108" s="19">
        <f>IFERROR($L108*$N108,"")</f>
        <v/>
      </c>
      <c r="Q108" s="19">
        <f>IF(OR($U108="Dar de baja en SAP",$U108="Dar de alta en SAP"),$M108*$N108,"")</f>
        <v/>
      </c>
      <c r="R108" s="17" t="inlineStr"/>
      <c r="S108" s="27" t="inlineStr"/>
      <c r="T108" s="17" t="inlineStr">
        <is>
          <t>Sin recuento físico en el inventario de Avain</t>
        </is>
      </c>
      <c r="U108" s="28" t="inlineStr">
        <is>
          <t>Sin recuento físico</t>
        </is>
      </c>
      <c r="V108" s="17" t="inlineStr"/>
      <c r="W108" s="17" t="inlineStr"/>
      <c r="X108" s="17" t="inlineStr"/>
      <c r="Y108" s="17" t="inlineStr"/>
      <c r="Z108" s="17" t="inlineStr"/>
      <c r="AA108" s="17" t="inlineStr"/>
    </row>
    <row r="109">
      <c r="A109" s="17" t="inlineStr">
        <is>
          <t>San Juan</t>
        </is>
      </c>
      <c r="B109" s="17" t="inlineStr">
        <is>
          <t>1120</t>
        </is>
      </c>
      <c r="C109" s="17" t="inlineStr">
        <is>
          <t>Stock SAP</t>
        </is>
      </c>
      <c r="D109" s="17" t="inlineStr">
        <is>
          <t>Medicamentos</t>
        </is>
      </c>
      <c r="E109" s="17" t="inlineStr">
        <is>
          <t>ZMED</t>
        </is>
      </c>
      <c r="F109" s="17" t="inlineStr">
        <is>
          <t>Dentro del alcance</t>
        </is>
      </c>
      <c r="G109" s="17" t="inlineStr">
        <is>
          <t>1000002</t>
        </is>
      </c>
      <c r="H109" s="17" t="inlineStr">
        <is>
          <t>ADRENALINA 1MG AMPOLLA DE 1 ML INYEC</t>
        </is>
      </c>
      <c r="I109" s="17" t="inlineStr">
        <is>
          <t>MED9</t>
        </is>
      </c>
      <c r="J109" s="17" t="inlineStr">
        <is>
          <t>Adrenalina amp 1 ml</t>
        </is>
      </c>
      <c r="K109" s="18">
        <f>SUMIF('1120 SJ'!$A$2:$A$679,$G109,'1120 SJ'!$I$2:$I$679)</f>
        <v/>
      </c>
      <c r="L109" s="18">
        <f>SUMIF('1120 SJ'!$A$2:$A$679,$G109,'1120 SJ'!$Q$2:$Q$679)</f>
        <v/>
      </c>
      <c r="M109" s="18">
        <f>$K109-$L109</f>
        <v/>
      </c>
      <c r="N109" s="19">
        <f>IFERROR(SUMIF('1120 SJ'!$A$2:$A$679,$G109,'1120 SJ'!$M$2:$M$679)/$K109,0)</f>
        <v/>
      </c>
      <c r="O109" s="19">
        <f>IFERROR($K109*$N109,"")</f>
        <v/>
      </c>
      <c r="P109" s="19">
        <f>IFERROR($L109*$N109,"")</f>
        <v/>
      </c>
      <c r="Q109" s="19">
        <f>IF(OR($U109="Dar de baja en SAP",$U109="Dar de alta en SAP"),$M109*$N109,"")</f>
        <v/>
      </c>
      <c r="R109" s="17" t="inlineStr"/>
      <c r="S109" s="25" t="inlineStr">
        <is>
          <t>Alta</t>
        </is>
      </c>
      <c r="T109" s="17" t="inlineStr">
        <is>
          <t>Homologado – confianza Alta</t>
        </is>
      </c>
      <c r="U109" s="26" t="inlineStr">
        <is>
          <t>Dar de baja en SAP</t>
        </is>
      </c>
      <c r="V109" s="17" t="inlineStr">
        <is>
          <t>Homologación por código Avain (master M03-001)</t>
        </is>
      </c>
      <c r="W109" s="17" t="inlineStr">
        <is>
          <t>No</t>
        </is>
      </c>
      <c r="X109" s="17" t="inlineStr"/>
      <c r="Y109" s="17" t="inlineStr">
        <is>
          <t>Sí</t>
        </is>
      </c>
      <c r="Z109" s="17" t="inlineStr">
        <is>
          <t>M03-001</t>
        </is>
      </c>
      <c r="AA109" s="17" t="inlineStr">
        <is>
          <t>Homologación: confianza base Alta + confianza SAP Alta → Alta. El material ocupa 3 filas en la hoja 1120 SJ (lote/almacén). La cantidad SAP y la física de esta vista son el total del material.</t>
        </is>
      </c>
    </row>
    <row r="110">
      <c r="A110" s="17" t="inlineStr">
        <is>
          <t>San Juan</t>
        </is>
      </c>
      <c r="B110" s="17" t="inlineStr">
        <is>
          <t>1120</t>
        </is>
      </c>
      <c r="C110" s="17" t="inlineStr">
        <is>
          <t>Stock SAP</t>
        </is>
      </c>
      <c r="D110" s="17" t="inlineStr">
        <is>
          <t>Medicamentos</t>
        </is>
      </c>
      <c r="E110" s="17" t="inlineStr">
        <is>
          <t>ZMED</t>
        </is>
      </c>
      <c r="F110" s="17" t="inlineStr">
        <is>
          <t>Dentro del alcance</t>
        </is>
      </c>
      <c r="G110" s="17" t="inlineStr">
        <is>
          <t>1000098</t>
        </is>
      </c>
      <c r="H110" s="17" t="inlineStr">
        <is>
          <t>MIDAZOLAN 15MG/3ML AMPOLLA INYECTABLE</t>
        </is>
      </c>
      <c r="I110" s="17" t="inlineStr">
        <is>
          <t>MED134</t>
        </is>
      </c>
      <c r="J110" s="17" t="inlineStr">
        <is>
          <t>Midazolan 5mg/ml Amp x 3 ml</t>
        </is>
      </c>
      <c r="K110" s="18">
        <f>SUMIF('1120 SJ'!$A$2:$A$679,$G110,'1120 SJ'!$I$2:$I$679)</f>
        <v/>
      </c>
      <c r="L110" s="18">
        <f>SUMIF('1120 SJ'!$A$2:$A$679,$G110,'1120 SJ'!$Q$2:$Q$679)</f>
        <v/>
      </c>
      <c r="M110" s="18">
        <f>$K110-$L110</f>
        <v/>
      </c>
      <c r="N110" s="19">
        <f>IFERROR(SUMIF('1120 SJ'!$A$2:$A$679,$G110,'1120 SJ'!$M$2:$M$679)/$K110,0)</f>
        <v/>
      </c>
      <c r="O110" s="19">
        <f>IFERROR($K110*$N110,"")</f>
        <v/>
      </c>
      <c r="P110" s="19">
        <f>IFERROR($L110*$N110,"")</f>
        <v/>
      </c>
      <c r="Q110" s="19">
        <f>IF(OR($U110="Dar de baja en SAP",$U110="Dar de alta en SAP"),$M110*$N110,"")</f>
        <v/>
      </c>
      <c r="R110" s="17" t="inlineStr"/>
      <c r="S110" s="26" t="inlineStr">
        <is>
          <t>Baja</t>
        </is>
      </c>
      <c r="T110" s="17" t="inlineStr">
        <is>
          <t>Homologado – confianza Baja – pendiente de validación</t>
        </is>
      </c>
      <c r="U110" s="31" t="inlineStr">
        <is>
          <t>Sin diferencia</t>
        </is>
      </c>
      <c r="V110" s="17" t="inlineStr">
        <is>
          <t>Homologación por código Avain (master M02-001)</t>
        </is>
      </c>
      <c r="W110" s="17" t="inlineStr">
        <is>
          <t>No</t>
        </is>
      </c>
      <c r="X110" s="17" t="inlineStr"/>
      <c r="Y110" s="17" t="inlineStr">
        <is>
          <t>Sí</t>
        </is>
      </c>
      <c r="Z110" s="17" t="inlineStr">
        <is>
          <t>M02-001</t>
        </is>
      </c>
      <c r="AA110" s="17"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17" t="inlineStr">
        <is>
          <t>San Juan</t>
        </is>
      </c>
      <c r="B111" s="17" t="inlineStr">
        <is>
          <t>1120</t>
        </is>
      </c>
      <c r="C111" s="17" t="inlineStr">
        <is>
          <t>Stock SAP</t>
        </is>
      </c>
      <c r="D111" s="17" t="inlineStr">
        <is>
          <t>Medicamentos</t>
        </is>
      </c>
      <c r="E111" s="17" t="inlineStr">
        <is>
          <t>ZMED</t>
        </is>
      </c>
      <c r="F111" s="17" t="inlineStr">
        <is>
          <t>Dentro del alcance</t>
        </is>
      </c>
      <c r="G111" s="17" t="inlineStr">
        <is>
          <t>1000422</t>
        </is>
      </c>
      <c r="H111" s="17" t="inlineStr">
        <is>
          <t>ATENOLOL 50 mg</t>
        </is>
      </c>
      <c r="I111" s="17" t="inlineStr">
        <is>
          <t>MED16</t>
        </is>
      </c>
      <c r="J111" s="17" t="inlineStr">
        <is>
          <t>Atenolol Comp x 50 mg</t>
        </is>
      </c>
      <c r="K111" s="18">
        <f>SUMIF('1120 SJ'!$A$2:$A$679,$G111,'1120 SJ'!$I$2:$I$679)</f>
        <v/>
      </c>
      <c r="L111" s="18">
        <f>SUMIF('1120 SJ'!$A$2:$A$679,$G111,'1120 SJ'!$Q$2:$Q$679)</f>
        <v/>
      </c>
      <c r="M111" s="18">
        <f>$K111-$L111</f>
        <v/>
      </c>
      <c r="N111" s="19">
        <f>IFERROR(SUMIF('1120 SJ'!$A$2:$A$679,$G111,'1120 SJ'!$M$2:$M$679)/$K111,0)</f>
        <v/>
      </c>
      <c r="O111" s="19">
        <f>IFERROR($K111*$N111,"")</f>
        <v/>
      </c>
      <c r="P111" s="19">
        <f>IFERROR($L111*$N111,"")</f>
        <v/>
      </c>
      <c r="Q111" s="19">
        <f>IF(OR($U111="Dar de baja en SAP",$U111="Dar de alta en SAP"),$M111*$N111,"")</f>
        <v/>
      </c>
      <c r="R111" s="17" t="inlineStr"/>
      <c r="S111" s="25" t="inlineStr">
        <is>
          <t>Alta</t>
        </is>
      </c>
      <c r="T111" s="17" t="inlineStr">
        <is>
          <t>Homologado – confianza Alta</t>
        </is>
      </c>
      <c r="U111" s="26" t="inlineStr">
        <is>
          <t>Dar de baja en SAP</t>
        </is>
      </c>
      <c r="V111" s="17" t="inlineStr">
        <is>
          <t>Homologación por nombre Avain (master M04-002)</t>
        </is>
      </c>
      <c r="W111" s="17" t="inlineStr">
        <is>
          <t>Sí</t>
        </is>
      </c>
      <c r="X111" s="17" t="inlineStr">
        <is>
          <t>1000422, 1005233</t>
        </is>
      </c>
      <c r="Y111" s="17" t="inlineStr">
        <is>
          <t>Sí</t>
        </is>
      </c>
      <c r="Z111" s="17" t="inlineStr">
        <is>
          <t>M04-002</t>
        </is>
      </c>
      <c r="AA111" s="17"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17" t="inlineStr">
        <is>
          <t>San Juan</t>
        </is>
      </c>
      <c r="B112" s="17" t="inlineStr">
        <is>
          <t>1120</t>
        </is>
      </c>
      <c r="C112" s="17" t="inlineStr">
        <is>
          <t>Stock SAP</t>
        </is>
      </c>
      <c r="D112" s="17" t="inlineStr">
        <is>
          <t>Medicamentos</t>
        </is>
      </c>
      <c r="E112" s="17" t="inlineStr">
        <is>
          <t>ZMED</t>
        </is>
      </c>
      <c r="F112" s="17" t="inlineStr">
        <is>
          <t>Dentro del alcance</t>
        </is>
      </c>
      <c r="G112" s="17" t="inlineStr">
        <is>
          <t>1001254</t>
        </is>
      </c>
      <c r="H112" s="17" t="inlineStr">
        <is>
          <t>DEXAMETASONA 8 MG COMP</t>
        </is>
      </c>
      <c r="I112" s="17" t="inlineStr"/>
      <c r="J112" s="17" t="inlineStr"/>
      <c r="K112" s="18">
        <f>SUMIF('1120 SJ'!$A$2:$A$679,$G112,'1120 SJ'!$I$2:$I$679)</f>
        <v/>
      </c>
      <c r="L112" s="18">
        <f>SUMIF('1120 SJ'!$A$2:$A$679,$G112,'1120 SJ'!$Q$2:$Q$679)</f>
        <v/>
      </c>
      <c r="M112" s="18">
        <f>$K112-$L112</f>
        <v/>
      </c>
      <c r="N112" s="19">
        <f>IFERROR(SUMIF('1120 SJ'!$A$2:$A$679,$G112,'1120 SJ'!$M$2:$M$679)/$K112,0)</f>
        <v/>
      </c>
      <c r="O112" s="19">
        <f>IFERROR($K112*$N112,"")</f>
        <v/>
      </c>
      <c r="P112" s="19">
        <f>IFERROR($L112*$N112,"")</f>
        <v/>
      </c>
      <c r="Q112" s="19">
        <f>IF(OR($U112="Dar de baja en SAP",$U112="Dar de alta en SAP"),$M112*$N112,"")</f>
        <v/>
      </c>
      <c r="R112" s="17" t="inlineStr"/>
      <c r="S112" s="27" t="inlineStr"/>
      <c r="T112" s="17" t="inlineStr">
        <is>
          <t>Sin recuento físico en el inventario de Avain</t>
        </is>
      </c>
      <c r="U112" s="28" t="inlineStr">
        <is>
          <t>Sin recuento físico</t>
        </is>
      </c>
      <c r="V112" s="17" t="inlineStr"/>
      <c r="W112" s="17" t="inlineStr"/>
      <c r="X112" s="17" t="inlineStr"/>
      <c r="Y112" s="17" t="inlineStr"/>
      <c r="Z112" s="17" t="inlineStr"/>
      <c r="AA112" s="17" t="inlineStr">
        <is>
          <t>El material ocupa 2 filas en la hoja 1120 SJ (lote/almacén). La cantidad SAP y la física de esta vista son el total del material.</t>
        </is>
      </c>
    </row>
    <row r="113">
      <c r="A113" s="17" t="inlineStr">
        <is>
          <t>San Juan</t>
        </is>
      </c>
      <c r="B113" s="17" t="inlineStr">
        <is>
          <t>1120</t>
        </is>
      </c>
      <c r="C113" s="17" t="inlineStr">
        <is>
          <t>Stock SAP</t>
        </is>
      </c>
      <c r="D113" s="17" t="inlineStr">
        <is>
          <t>Medicamentos</t>
        </is>
      </c>
      <c r="E113" s="17" t="inlineStr">
        <is>
          <t>ZMED</t>
        </is>
      </c>
      <c r="F113" s="17" t="inlineStr">
        <is>
          <t>Dentro del alcance</t>
        </is>
      </c>
      <c r="G113" s="17" t="inlineStr">
        <is>
          <t>1005131</t>
        </is>
      </c>
      <c r="H113" s="17" t="inlineStr">
        <is>
          <t>DIFENHIDRAMINA 10 MG AMPOLLAS</t>
        </is>
      </c>
      <c r="I113" s="17" t="inlineStr"/>
      <c r="J113" s="17" t="inlineStr"/>
      <c r="K113" s="18">
        <f>SUMIF('1120 SJ'!$A$2:$A$679,$G113,'1120 SJ'!$I$2:$I$679)</f>
        <v/>
      </c>
      <c r="L113" s="18">
        <f>SUMIF('1120 SJ'!$A$2:$A$679,$G113,'1120 SJ'!$Q$2:$Q$679)</f>
        <v/>
      </c>
      <c r="M113" s="18">
        <f>$K113-$L113</f>
        <v/>
      </c>
      <c r="N113" s="19">
        <f>IFERROR(SUMIF('1120 SJ'!$A$2:$A$679,$G113,'1120 SJ'!$M$2:$M$679)/$K113,0)</f>
        <v/>
      </c>
      <c r="O113" s="19">
        <f>IFERROR($K113*$N113,"")</f>
        <v/>
      </c>
      <c r="P113" s="19">
        <f>IFERROR($L113*$N113,"")</f>
        <v/>
      </c>
      <c r="Q113" s="19">
        <f>IF(OR($U113="Dar de baja en SAP",$U113="Dar de alta en SAP"),$M113*$N113,"")</f>
        <v/>
      </c>
      <c r="R113" s="17" t="inlineStr"/>
      <c r="S113" s="27" t="inlineStr"/>
      <c r="T113" s="17" t="inlineStr">
        <is>
          <t>Sin recuento físico en el inventario de Avain</t>
        </is>
      </c>
      <c r="U113" s="28" t="inlineStr">
        <is>
          <t>Sin recuento físico</t>
        </is>
      </c>
      <c r="V113" s="17" t="inlineStr"/>
      <c r="W113" s="17" t="inlineStr"/>
      <c r="X113" s="17" t="inlineStr"/>
      <c r="Y113" s="17" t="inlineStr"/>
      <c r="Z113" s="17" t="inlineStr"/>
      <c r="AA113" s="17" t="inlineStr"/>
    </row>
    <row r="114">
      <c r="A114" s="17" t="inlineStr">
        <is>
          <t>San Juan</t>
        </is>
      </c>
      <c r="B114" s="17" t="inlineStr">
        <is>
          <t>1120</t>
        </is>
      </c>
      <c r="C114" s="17" t="inlineStr">
        <is>
          <t>Stock SAP</t>
        </is>
      </c>
      <c r="D114" s="17" t="inlineStr">
        <is>
          <t>Medicamentos</t>
        </is>
      </c>
      <c r="E114" s="17" t="inlineStr">
        <is>
          <t>ZMED</t>
        </is>
      </c>
      <c r="F114" s="17" t="inlineStr">
        <is>
          <t>Dentro del alcance</t>
        </is>
      </c>
      <c r="G114" s="17" t="inlineStr">
        <is>
          <t>1005227</t>
        </is>
      </c>
      <c r="H114" s="17" t="inlineStr">
        <is>
          <t>SULFAMETOXAZOL + TRIMETOPRIMA 800 + 160M</t>
        </is>
      </c>
      <c r="I114" s="17" t="inlineStr"/>
      <c r="J114" s="17" t="inlineStr"/>
      <c r="K114" s="18">
        <f>SUMIF('1120 SJ'!$A$2:$A$679,$G114,'1120 SJ'!$I$2:$I$679)</f>
        <v/>
      </c>
      <c r="L114" s="18">
        <f>SUMIF('1120 SJ'!$A$2:$A$679,$G114,'1120 SJ'!$Q$2:$Q$679)</f>
        <v/>
      </c>
      <c r="M114" s="18">
        <f>$K114-$L114</f>
        <v/>
      </c>
      <c r="N114" s="19">
        <f>IFERROR(SUMIF('1120 SJ'!$A$2:$A$679,$G114,'1120 SJ'!$M$2:$M$679)/$K114,0)</f>
        <v/>
      </c>
      <c r="O114" s="19">
        <f>IFERROR($K114*$N114,"")</f>
        <v/>
      </c>
      <c r="P114" s="19">
        <f>IFERROR($L114*$N114,"")</f>
        <v/>
      </c>
      <c r="Q114" s="19">
        <f>IF(OR($U114="Dar de baja en SAP",$U114="Dar de alta en SAP"),$M114*$N114,"")</f>
        <v/>
      </c>
      <c r="R114" s="17" t="inlineStr"/>
      <c r="S114" s="27" t="inlineStr"/>
      <c r="T114" s="17" t="inlineStr">
        <is>
          <t>Sin recuento físico en el inventario de Avain</t>
        </is>
      </c>
      <c r="U114" s="28" t="inlineStr">
        <is>
          <t>Sin recuento físico</t>
        </is>
      </c>
      <c r="V114" s="17" t="inlineStr"/>
      <c r="W114" s="17" t="inlineStr"/>
      <c r="X114" s="17" t="inlineStr"/>
      <c r="Y114" s="17" t="inlineStr"/>
      <c r="Z114" s="17" t="inlineStr"/>
      <c r="AA114" s="17" t="inlineStr"/>
    </row>
    <row r="115">
      <c r="A115" s="17" t="inlineStr">
        <is>
          <t>San Juan</t>
        </is>
      </c>
      <c r="B115" s="17" t="inlineStr">
        <is>
          <t>1120</t>
        </is>
      </c>
      <c r="C115" s="17" t="inlineStr">
        <is>
          <t>Stock SAP</t>
        </is>
      </c>
      <c r="D115" s="17" t="inlineStr">
        <is>
          <t>Descartables</t>
        </is>
      </c>
      <c r="E115" s="17" t="inlineStr">
        <is>
          <t>ZDES</t>
        </is>
      </c>
      <c r="F115" s="17" t="inlineStr">
        <is>
          <t>Dentro del alcance</t>
        </is>
      </c>
      <c r="G115" s="17" t="inlineStr">
        <is>
          <t>2000060</t>
        </is>
      </c>
      <c r="H115" s="17" t="inlineStr">
        <is>
          <t>LLAVE DE 3 VIAS</t>
        </is>
      </c>
      <c r="I115" s="17" t="inlineStr">
        <is>
          <t>DESC84</t>
        </is>
      </c>
      <c r="J115" s="17" t="inlineStr">
        <is>
          <t>Llave de 3 vías</t>
        </is>
      </c>
      <c r="K115" s="18">
        <f>SUMIF('1120 SJ'!$A$2:$A$679,$G115,'1120 SJ'!$I$2:$I$679)</f>
        <v/>
      </c>
      <c r="L115" s="18">
        <f>SUMIF('1120 SJ'!$A$2:$A$679,$G115,'1120 SJ'!$Q$2:$Q$679)</f>
        <v/>
      </c>
      <c r="M115" s="18">
        <f>$K115-$L115</f>
        <v/>
      </c>
      <c r="N115" s="19">
        <f>IFERROR(SUMIF('1120 SJ'!$A$2:$A$679,$G115,'1120 SJ'!$M$2:$M$679)/$K115,0)</f>
        <v/>
      </c>
      <c r="O115" s="19">
        <f>IFERROR($K115*$N115,"")</f>
        <v/>
      </c>
      <c r="P115" s="19">
        <f>IFERROR($L115*$N115,"")</f>
        <v/>
      </c>
      <c r="Q115" s="19">
        <f>IF(OR($U115="Dar de baja en SAP",$U115="Dar de alta en SAP"),$M115*$N115,"")</f>
        <v/>
      </c>
      <c r="R115" s="17" t="inlineStr"/>
      <c r="S115" s="25" t="inlineStr">
        <is>
          <t>Alta</t>
        </is>
      </c>
      <c r="T115" s="17" t="inlineStr">
        <is>
          <t>Homologado – confianza Alta</t>
        </is>
      </c>
      <c r="U115" s="26" t="inlineStr">
        <is>
          <t>Dar de baja en SAP</t>
        </is>
      </c>
      <c r="V115" s="17" t="inlineStr">
        <is>
          <t>Homologación por código Avain (master D-130)</t>
        </is>
      </c>
      <c r="W115" s="17" t="inlineStr">
        <is>
          <t>No</t>
        </is>
      </c>
      <c r="X115" s="17" t="inlineStr"/>
      <c r="Y115" s="17" t="inlineStr">
        <is>
          <t>Sí</t>
        </is>
      </c>
      <c r="Z115" s="17" t="inlineStr">
        <is>
          <t>D-130</t>
        </is>
      </c>
      <c r="AA115" s="17" t="inlineStr">
        <is>
          <t>Homologación: confianza base Alta + confianza SAP Alta → Alta.</t>
        </is>
      </c>
    </row>
    <row r="116">
      <c r="A116" s="17" t="inlineStr">
        <is>
          <t>San Juan</t>
        </is>
      </c>
      <c r="B116" s="17" t="inlineStr">
        <is>
          <t>1120</t>
        </is>
      </c>
      <c r="C116" s="17" t="inlineStr">
        <is>
          <t>Stock SAP</t>
        </is>
      </c>
      <c r="D116" s="17" t="inlineStr">
        <is>
          <t>Descartables</t>
        </is>
      </c>
      <c r="E116" s="17" t="inlineStr">
        <is>
          <t>ZDES</t>
        </is>
      </c>
      <c r="F116" s="17" t="inlineStr">
        <is>
          <t>Dentro del alcance</t>
        </is>
      </c>
      <c r="G116" s="17" t="inlineStr">
        <is>
          <t>2000079</t>
        </is>
      </c>
      <c r="H116" s="17" t="inlineStr">
        <is>
          <t>VENDA TIPO CAMBRIC X 10 CM</t>
        </is>
      </c>
      <c r="I116" s="17" t="inlineStr"/>
      <c r="J116" s="17" t="inlineStr"/>
      <c r="K116" s="18">
        <f>SUMIF('1120 SJ'!$A$2:$A$679,$G116,'1120 SJ'!$I$2:$I$679)</f>
        <v/>
      </c>
      <c r="L116" s="18">
        <f>SUMIF('1120 SJ'!$A$2:$A$679,$G116,'1120 SJ'!$Q$2:$Q$679)</f>
        <v/>
      </c>
      <c r="M116" s="18">
        <f>$K116-$L116</f>
        <v/>
      </c>
      <c r="N116" s="19">
        <f>IFERROR(SUMIF('1120 SJ'!$A$2:$A$679,$G116,'1120 SJ'!$M$2:$M$679)/$K116,0)</f>
        <v/>
      </c>
      <c r="O116" s="19">
        <f>IFERROR($K116*$N116,"")</f>
        <v/>
      </c>
      <c r="P116" s="19">
        <f>IFERROR($L116*$N116,"")</f>
        <v/>
      </c>
      <c r="Q116" s="19">
        <f>IF(OR($U116="Dar de baja en SAP",$U116="Dar de alta en SAP"),$M116*$N116,"")</f>
        <v/>
      </c>
      <c r="R116" s="17" t="inlineStr"/>
      <c r="S116" s="27" t="inlineStr"/>
      <c r="T116" s="17" t="inlineStr">
        <is>
          <t>Sin recuento físico en el inventario de Avain</t>
        </is>
      </c>
      <c r="U116" s="28" t="inlineStr">
        <is>
          <t>Sin recuento físico</t>
        </is>
      </c>
      <c r="V116" s="17" t="inlineStr"/>
      <c r="W116" s="17" t="inlineStr"/>
      <c r="X116" s="17" t="inlineStr"/>
      <c r="Y116" s="17" t="inlineStr"/>
      <c r="Z116" s="17" t="inlineStr"/>
      <c r="AA116" s="17" t="inlineStr"/>
    </row>
    <row r="117">
      <c r="A117" s="17" t="inlineStr">
        <is>
          <t>San Juan</t>
        </is>
      </c>
      <c r="B117" s="17" t="inlineStr">
        <is>
          <t>1120</t>
        </is>
      </c>
      <c r="C117" s="17" t="inlineStr">
        <is>
          <t>Stock SAP</t>
        </is>
      </c>
      <c r="D117" s="17" t="inlineStr">
        <is>
          <t>Descartables</t>
        </is>
      </c>
      <c r="E117" s="17" t="inlineStr">
        <is>
          <t>ZDES</t>
        </is>
      </c>
      <c r="F117" s="17" t="inlineStr">
        <is>
          <t>Dentro del alcance</t>
        </is>
      </c>
      <c r="G117" s="17" t="inlineStr">
        <is>
          <t>2000090</t>
        </is>
      </c>
      <c r="H117" s="17" t="inlineStr">
        <is>
          <t>MASCARA PARA NEBULIZAR ADULTO</t>
        </is>
      </c>
      <c r="I117" s="17" t="inlineStr">
        <is>
          <t>DESC92</t>
        </is>
      </c>
      <c r="J117" s="17" t="inlineStr">
        <is>
          <t>Mascaras para nebulizar</t>
        </is>
      </c>
      <c r="K117" s="18">
        <f>SUMIF('1120 SJ'!$A$2:$A$679,$G117,'1120 SJ'!$I$2:$I$679)</f>
        <v/>
      </c>
      <c r="L117" s="18">
        <f>SUMIF('1120 SJ'!$A$2:$A$679,$G117,'1120 SJ'!$Q$2:$Q$679)</f>
        <v/>
      </c>
      <c r="M117" s="18">
        <f>$K117-$L117</f>
        <v/>
      </c>
      <c r="N117" s="19">
        <f>IFERROR(SUMIF('1120 SJ'!$A$2:$A$679,$G117,'1120 SJ'!$M$2:$M$679)/$K117,0)</f>
        <v/>
      </c>
      <c r="O117" s="19">
        <f>IFERROR($K117*$N117,"")</f>
        <v/>
      </c>
      <c r="P117" s="19">
        <f>IFERROR($L117*$N117,"")</f>
        <v/>
      </c>
      <c r="Q117" s="19">
        <f>IF(OR($U117="Dar de baja en SAP",$U117="Dar de alta en SAP"),$M117*$N117,"")</f>
        <v/>
      </c>
      <c r="R117" s="17" t="inlineStr"/>
      <c r="S117" s="30" t="inlineStr">
        <is>
          <t>Media</t>
        </is>
      </c>
      <c r="T117" s="17" t="inlineStr">
        <is>
          <t>Homologado – confianza Media – pendiente de validación</t>
        </is>
      </c>
      <c r="U117" s="26" t="inlineStr">
        <is>
          <t>Dar de baja en SAP</t>
        </is>
      </c>
      <c r="V117" s="17" t="inlineStr">
        <is>
          <t>Homologación por código Avain (master D-160)</t>
        </is>
      </c>
      <c r="W117" s="17" t="inlineStr">
        <is>
          <t>No</t>
        </is>
      </c>
      <c r="X117" s="17" t="inlineStr"/>
      <c r="Y117" s="17" t="inlineStr">
        <is>
          <t>Sí</t>
        </is>
      </c>
      <c r="Z117" s="17" t="inlineStr">
        <is>
          <t>D-160</t>
        </is>
      </c>
      <c r="AA117" s="17" t="inlineStr">
        <is>
          <t>Homologación: confianza base Media + confianza SAP Media → Media. Otros códigos SAP del master no están en el stock de este centro: 2000167.</t>
        </is>
      </c>
    </row>
    <row r="118">
      <c r="A118" s="17" t="inlineStr">
        <is>
          <t>San Juan</t>
        </is>
      </c>
      <c r="B118" s="17" t="inlineStr">
        <is>
          <t>1120</t>
        </is>
      </c>
      <c r="C118" s="17" t="inlineStr">
        <is>
          <t>Stock SAP</t>
        </is>
      </c>
      <c r="D118" s="17" t="inlineStr">
        <is>
          <t>Descartables</t>
        </is>
      </c>
      <c r="E118" s="17" t="inlineStr">
        <is>
          <t>ZDES</t>
        </is>
      </c>
      <c r="F118" s="17" t="inlineStr">
        <is>
          <t>Dentro del alcance</t>
        </is>
      </c>
      <c r="G118" s="17" t="inlineStr">
        <is>
          <t>2001133</t>
        </is>
      </c>
      <c r="H118" s="17" t="inlineStr">
        <is>
          <t>CUBRECAMILLA C/TIRAS 20G 0,90 X 2,00 MT</t>
        </is>
      </c>
      <c r="I118" s="17" t="inlineStr"/>
      <c r="J118" s="17" t="inlineStr"/>
      <c r="K118" s="18">
        <f>SUMIF('1120 SJ'!$A$2:$A$679,$G118,'1120 SJ'!$I$2:$I$679)</f>
        <v/>
      </c>
      <c r="L118" s="18">
        <f>SUMIF('1120 SJ'!$A$2:$A$679,$G118,'1120 SJ'!$Q$2:$Q$679)</f>
        <v/>
      </c>
      <c r="M118" s="18">
        <f>$K118-$L118</f>
        <v/>
      </c>
      <c r="N118" s="19">
        <f>IFERROR(SUMIF('1120 SJ'!$A$2:$A$679,$G118,'1120 SJ'!$M$2:$M$679)/$K118,0)</f>
        <v/>
      </c>
      <c r="O118" s="19">
        <f>IFERROR($K118*$N118,"")</f>
        <v/>
      </c>
      <c r="P118" s="19">
        <f>IFERROR($L118*$N118,"")</f>
        <v/>
      </c>
      <c r="Q118" s="19">
        <f>IF(OR($U118="Dar de baja en SAP",$U118="Dar de alta en SAP"),$M118*$N118,"")</f>
        <v/>
      </c>
      <c r="R118" s="17" t="inlineStr"/>
      <c r="S118" s="27" t="inlineStr"/>
      <c r="T118" s="17" t="inlineStr">
        <is>
          <t>Sin recuento físico en el inventario de Avain</t>
        </is>
      </c>
      <c r="U118" s="28" t="inlineStr">
        <is>
          <t>Sin recuento físico</t>
        </is>
      </c>
      <c r="V118" s="17" t="inlineStr"/>
      <c r="W118" s="17" t="inlineStr"/>
      <c r="X118" s="17" t="inlineStr"/>
      <c r="Y118" s="17" t="inlineStr"/>
      <c r="Z118" s="17" t="inlineStr"/>
      <c r="AA118" s="17" t="inlineStr"/>
    </row>
    <row r="119">
      <c r="A119" s="17" t="inlineStr">
        <is>
          <t>San Juan</t>
        </is>
      </c>
      <c r="B119" s="17" t="inlineStr">
        <is>
          <t>1120</t>
        </is>
      </c>
      <c r="C119" s="17" t="inlineStr">
        <is>
          <t>Stock SAP</t>
        </is>
      </c>
      <c r="D119" s="17" t="inlineStr">
        <is>
          <t>Descartables</t>
        </is>
      </c>
      <c r="E119" s="17" t="inlineStr">
        <is>
          <t>ZDES</t>
        </is>
      </c>
      <c r="F119" s="17" t="inlineStr">
        <is>
          <t>Dentro del alcance</t>
        </is>
      </c>
      <c r="G119" s="17" t="inlineStr">
        <is>
          <t>2001464</t>
        </is>
      </c>
      <c r="H119" s="17" t="inlineStr">
        <is>
          <t>ELECTRODOS ECG</t>
        </is>
      </c>
      <c r="I119" s="17" t="inlineStr">
        <is>
          <t>DESC55</t>
        </is>
      </c>
      <c r="J119" s="17" t="inlineStr">
        <is>
          <t>Electrodos</t>
        </is>
      </c>
      <c r="K119" s="18">
        <f>SUMIF('1120 SJ'!$A$2:$A$679,$G119,'1120 SJ'!$I$2:$I$679)</f>
        <v/>
      </c>
      <c r="L119" s="18">
        <f>SUMIF('1120 SJ'!$A$2:$A$679,$G119,'1120 SJ'!$Q$2:$Q$679)</f>
        <v/>
      </c>
      <c r="M119" s="18">
        <f>$K119-$L119</f>
        <v/>
      </c>
      <c r="N119" s="19">
        <f>IFERROR(SUMIF('1120 SJ'!$A$2:$A$679,$G119,'1120 SJ'!$M$2:$M$679)/$K119,0)</f>
        <v/>
      </c>
      <c r="O119" s="19">
        <f>IFERROR($K119*$N119,"")</f>
        <v/>
      </c>
      <c r="P119" s="19">
        <f>IFERROR($L119*$N119,"")</f>
        <v/>
      </c>
      <c r="Q119" s="19">
        <f>IF(OR($U119="Dar de baja en SAP",$U119="Dar de alta en SAP"),$M119*$N119,"")</f>
        <v/>
      </c>
      <c r="R119" s="17" t="inlineStr"/>
      <c r="S119" s="25" t="inlineStr">
        <is>
          <t>Alta</t>
        </is>
      </c>
      <c r="T119" s="17" t="inlineStr">
        <is>
          <t>Homologado – confianza Alta</t>
        </is>
      </c>
      <c r="U119" s="26" t="inlineStr">
        <is>
          <t>Dar de baja en SAP</t>
        </is>
      </c>
      <c r="V119" s="17" t="inlineStr">
        <is>
          <t>Homologación por código Avain (master D-169)</t>
        </is>
      </c>
      <c r="W119" s="17" t="inlineStr">
        <is>
          <t>No</t>
        </is>
      </c>
      <c r="X119" s="17" t="inlineStr"/>
      <c r="Y119" s="17" t="inlineStr">
        <is>
          <t>Sí</t>
        </is>
      </c>
      <c r="Z119" s="17" t="inlineStr">
        <is>
          <t>D-169</t>
        </is>
      </c>
      <c r="AA119" s="17" t="inlineStr">
        <is>
          <t>Homologación: confianza base Alta + confianza SAP Alta → Alta.</t>
        </is>
      </c>
    </row>
    <row r="120">
      <c r="A120" s="17" t="inlineStr">
        <is>
          <t>San Juan</t>
        </is>
      </c>
      <c r="B120" s="17" t="inlineStr">
        <is>
          <t>1120</t>
        </is>
      </c>
      <c r="C120" s="17" t="inlineStr">
        <is>
          <t>Stock SAP</t>
        </is>
      </c>
      <c r="D120" s="17" t="inlineStr">
        <is>
          <t>Descartables</t>
        </is>
      </c>
      <c r="E120" s="17" t="inlineStr">
        <is>
          <t>ZDES</t>
        </is>
      </c>
      <c r="F120" s="17" t="inlineStr">
        <is>
          <t>Dentro del alcance</t>
        </is>
      </c>
      <c r="G120" s="17" t="inlineStr">
        <is>
          <t>2001773</t>
        </is>
      </c>
      <c r="H120" s="17" t="inlineStr">
        <is>
          <t>INSYTE 16G 1.77</t>
        </is>
      </c>
      <c r="I120" s="17" t="inlineStr"/>
      <c r="J120" s="17" t="inlineStr"/>
      <c r="K120" s="18">
        <f>SUMIF('1120 SJ'!$A$2:$A$679,$G120,'1120 SJ'!$I$2:$I$679)</f>
        <v/>
      </c>
      <c r="L120" s="18">
        <f>SUMIF('1120 SJ'!$A$2:$A$679,$G120,'1120 SJ'!$Q$2:$Q$679)</f>
        <v/>
      </c>
      <c r="M120" s="18">
        <f>$K120-$L120</f>
        <v/>
      </c>
      <c r="N120" s="19">
        <f>IFERROR(SUMIF('1120 SJ'!$A$2:$A$679,$G120,'1120 SJ'!$M$2:$M$679)/$K120,0)</f>
        <v/>
      </c>
      <c r="O120" s="19">
        <f>IFERROR($K120*$N120,"")</f>
        <v/>
      </c>
      <c r="P120" s="19">
        <f>IFERROR($L120*$N120,"")</f>
        <v/>
      </c>
      <c r="Q120" s="19">
        <f>IF(OR($U120="Dar de baja en SAP",$U120="Dar de alta en SAP"),$M120*$N120,"")</f>
        <v/>
      </c>
      <c r="R120" s="17" t="inlineStr"/>
      <c r="S120" s="27" t="inlineStr"/>
      <c r="T120" s="17" t="inlineStr">
        <is>
          <t>Sin recuento físico en el inventario de Avain</t>
        </is>
      </c>
      <c r="U120" s="28" t="inlineStr">
        <is>
          <t>Sin recuento físico</t>
        </is>
      </c>
      <c r="V120" s="17" t="inlineStr"/>
      <c r="W120" s="17" t="inlineStr"/>
      <c r="X120" s="17" t="inlineStr"/>
      <c r="Y120" s="17" t="inlineStr"/>
      <c r="Z120" s="17" t="inlineStr"/>
      <c r="AA120" s="17" t="inlineStr"/>
    </row>
    <row r="121">
      <c r="A121" s="17" t="inlineStr">
        <is>
          <t>San Juan</t>
        </is>
      </c>
      <c r="B121" s="17" t="inlineStr">
        <is>
          <t>1120</t>
        </is>
      </c>
      <c r="C121" s="17" t="inlineStr">
        <is>
          <t>Stock SAP</t>
        </is>
      </c>
      <c r="D121" s="17" t="inlineStr">
        <is>
          <t>Descartables</t>
        </is>
      </c>
      <c r="E121" s="17" t="inlineStr">
        <is>
          <t>ZDES</t>
        </is>
      </c>
      <c r="F121" s="17" t="inlineStr">
        <is>
          <t>Dentro del alcance</t>
        </is>
      </c>
      <c r="G121" s="17" t="inlineStr">
        <is>
          <t>2002292</t>
        </is>
      </c>
      <c r="H121" s="17" t="inlineStr">
        <is>
          <t>CUBRECAMILLA ELAST. 0.90X2,00MT AZUL MDC</t>
        </is>
      </c>
      <c r="I121" s="17" t="inlineStr"/>
      <c r="J121" s="17" t="inlineStr"/>
      <c r="K121" s="18">
        <f>SUMIF('1120 SJ'!$A$2:$A$679,$G121,'1120 SJ'!$I$2:$I$679)</f>
        <v/>
      </c>
      <c r="L121" s="18">
        <f>SUMIF('1120 SJ'!$A$2:$A$679,$G121,'1120 SJ'!$Q$2:$Q$679)</f>
        <v/>
      </c>
      <c r="M121" s="18">
        <f>$K121-$L121</f>
        <v/>
      </c>
      <c r="N121" s="19">
        <f>IFERROR(SUMIF('1120 SJ'!$A$2:$A$679,$G121,'1120 SJ'!$M$2:$M$679)/$K121,0)</f>
        <v/>
      </c>
      <c r="O121" s="19">
        <f>IFERROR($K121*$N121,"")</f>
        <v/>
      </c>
      <c r="P121" s="19">
        <f>IFERROR($L121*$N121,"")</f>
        <v/>
      </c>
      <c r="Q121" s="19">
        <f>IF(OR($U121="Dar de baja en SAP",$U121="Dar de alta en SAP"),$M121*$N121,"")</f>
        <v/>
      </c>
      <c r="R121" s="17" t="inlineStr"/>
      <c r="S121" s="27" t="inlineStr"/>
      <c r="T121" s="17" t="inlineStr">
        <is>
          <t>Sin recuento físico en el inventario de Avain</t>
        </is>
      </c>
      <c r="U121" s="28" t="inlineStr">
        <is>
          <t>Sin recuento físico</t>
        </is>
      </c>
      <c r="V121" s="17" t="inlineStr"/>
      <c r="W121" s="17" t="inlineStr"/>
      <c r="X121" s="17" t="inlineStr"/>
      <c r="Y121" s="17" t="inlineStr"/>
      <c r="Z121" s="17" t="inlineStr"/>
      <c r="AA121" s="17" t="inlineStr"/>
    </row>
    <row r="122">
      <c r="A122" s="17" t="inlineStr">
        <is>
          <t>San Juan</t>
        </is>
      </c>
      <c r="B122" s="17" t="inlineStr">
        <is>
          <t>1120</t>
        </is>
      </c>
      <c r="C122" s="17" t="inlineStr">
        <is>
          <t>Stock SAP</t>
        </is>
      </c>
      <c r="D122" s="17" t="inlineStr">
        <is>
          <t>Equipos</t>
        </is>
      </c>
      <c r="E122" s="17" t="inlineStr">
        <is>
          <t>ZEQI</t>
        </is>
      </c>
      <c r="F122" s="17" t="inlineStr">
        <is>
          <t>Fuera del alcance</t>
        </is>
      </c>
      <c r="G122" s="17" t="inlineStr">
        <is>
          <t>CR-13A</t>
        </is>
      </c>
      <c r="H122" s="17" t="inlineStr">
        <is>
          <t>ELECTRODOS ADULTO</t>
        </is>
      </c>
      <c r="I122" s="17" t="inlineStr"/>
      <c r="J122" s="17" t="inlineStr"/>
      <c r="K122" s="18">
        <f>SUMIF('1120 SJ'!$A$2:$A$679,$G122,'1120 SJ'!$I$2:$I$679)</f>
        <v/>
      </c>
      <c r="L122" s="18">
        <f>SUMIF('1120 SJ'!$A$2:$A$679,$G122,'1120 SJ'!$Q$2:$Q$679)</f>
        <v/>
      </c>
      <c r="M122" s="18">
        <f>$K122-$L122</f>
        <v/>
      </c>
      <c r="N122" s="19">
        <f>IFERROR(SUMIF('1120 SJ'!$A$2:$A$679,$G122,'1120 SJ'!$M$2:$M$679)/$K122,0)</f>
        <v/>
      </c>
      <c r="O122" s="19">
        <f>IFERROR($K122*$N122,"")</f>
        <v/>
      </c>
      <c r="P122" s="19">
        <f>IFERROR($L122*$N122,"")</f>
        <v/>
      </c>
      <c r="Q122" s="19">
        <f>IF(OR($U122="Dar de baja en SAP",$U122="Dar de alta en SAP"),$M122*$N122,"")</f>
        <v/>
      </c>
      <c r="R122" s="17" t="inlineStr"/>
      <c r="S122" s="27" t="inlineStr"/>
      <c r="T122" s="17" t="inlineStr">
        <is>
          <t>No aplica: equipos, clasificación que el inventario físico de Farmacia no releva</t>
        </is>
      </c>
      <c r="U122" s="28" t="inlineStr">
        <is>
          <t>Fuera del alcance del inventario físico</t>
        </is>
      </c>
      <c r="V122" s="17" t="inlineStr"/>
      <c r="W122" s="17" t="inlineStr"/>
      <c r="X122" s="17" t="inlineStr"/>
      <c r="Y122" s="17" t="inlineStr"/>
      <c r="Z122" s="17" t="inlineStr"/>
      <c r="AA122" s="17" t="inlineStr"/>
    </row>
    <row r="123">
      <c r="A123" s="17" t="inlineStr">
        <is>
          <t>San Juan</t>
        </is>
      </c>
      <c r="B123" s="17" t="inlineStr">
        <is>
          <t>1120</t>
        </is>
      </c>
      <c r="C123" s="17" t="inlineStr">
        <is>
          <t>Stock SAP</t>
        </is>
      </c>
      <c r="D123" s="17" t="inlineStr">
        <is>
          <t>Descartables</t>
        </is>
      </c>
      <c r="E123" s="17" t="inlineStr">
        <is>
          <t>ZDES</t>
        </is>
      </c>
      <c r="F123" s="17" t="inlineStr">
        <is>
          <t>Dentro del alcance</t>
        </is>
      </c>
      <c r="G123" s="17" t="inlineStr">
        <is>
          <t>2000900</t>
        </is>
      </c>
      <c r="H123" s="17" t="inlineStr">
        <is>
          <t>GASA ESTERIL 10X10CM</t>
        </is>
      </c>
      <c r="I123" s="17" t="inlineStr">
        <is>
          <t>DESC64</t>
        </is>
      </c>
      <c r="J123" s="17" t="inlineStr">
        <is>
          <t>Gasas 10 x 10 cm</t>
        </is>
      </c>
      <c r="K123" s="18">
        <f>SUMIF('1120 SJ'!$A$2:$A$679,$G123,'1120 SJ'!$I$2:$I$679)</f>
        <v/>
      </c>
      <c r="L123" s="18">
        <f>SUMIF('1120 SJ'!$A$2:$A$679,$G123,'1120 SJ'!$Q$2:$Q$679)</f>
        <v/>
      </c>
      <c r="M123" s="18">
        <f>$K123-$L123</f>
        <v/>
      </c>
      <c r="N123" s="19">
        <f>IFERROR(SUMIF('1120 SJ'!$A$2:$A$679,$G123,'1120 SJ'!$M$2:$M$679)/$K123,0)</f>
        <v/>
      </c>
      <c r="O123" s="19">
        <f>IFERROR($K123*$N123,"")</f>
        <v/>
      </c>
      <c r="P123" s="19">
        <f>IFERROR($L123*$N123,"")</f>
        <v/>
      </c>
      <c r="Q123" s="19">
        <f>IF(OR($U123="Dar de baja en SAP",$U123="Dar de alta en SAP"),$M123*$N123,"")</f>
        <v/>
      </c>
      <c r="R123" s="17" t="inlineStr"/>
      <c r="S123" s="30" t="inlineStr">
        <is>
          <t>Media</t>
        </is>
      </c>
      <c r="T123" s="17" t="inlineStr">
        <is>
          <t>Homologado – confianza Media – pendiente de validación</t>
        </is>
      </c>
      <c r="U123" s="25" t="inlineStr">
        <is>
          <t>Dar de alta en SAP</t>
        </is>
      </c>
      <c r="V123" s="17" t="inlineStr">
        <is>
          <t>Homologación por código Avain (master D-141)</t>
        </is>
      </c>
      <c r="W123" s="17" t="inlineStr">
        <is>
          <t>No</t>
        </is>
      </c>
      <c r="X123" s="17" t="inlineStr"/>
      <c r="Y123" s="17" t="inlineStr">
        <is>
          <t>Sí</t>
        </is>
      </c>
      <c r="Z123" s="17" t="inlineStr">
        <is>
          <t>D-141</t>
        </is>
      </c>
      <c r="AA123" s="17" t="inlineStr">
        <is>
          <t>Homologación: confianza base Media + confianza SAP Alta → Media. Otros códigos SAP del master no están en el stock de este centro: 2000147, 2000281, 2000299.</t>
        </is>
      </c>
    </row>
    <row r="124">
      <c r="A124" s="17" t="inlineStr">
        <is>
          <t>San Juan</t>
        </is>
      </c>
      <c r="B124" s="17" t="inlineStr">
        <is>
          <t>1120</t>
        </is>
      </c>
      <c r="C124" s="17" t="inlineStr">
        <is>
          <t>Stock SAP</t>
        </is>
      </c>
      <c r="D124" s="17" t="inlineStr">
        <is>
          <t>Medicamentos</t>
        </is>
      </c>
      <c r="E124" s="17" t="inlineStr">
        <is>
          <t>ZMED</t>
        </is>
      </c>
      <c r="F124" s="17" t="inlineStr">
        <is>
          <t>Dentro del alcance</t>
        </is>
      </c>
      <c r="G124" s="17" t="inlineStr">
        <is>
          <t>1000250</t>
        </is>
      </c>
      <c r="H124" s="17" t="inlineStr">
        <is>
          <t>DICLOFENAC GEL</t>
        </is>
      </c>
      <c r="I124" s="17" t="inlineStr"/>
      <c r="J124" s="17" t="inlineStr"/>
      <c r="K124" s="18">
        <f>SUMIF('1120 SJ'!$A$2:$A$679,$G124,'1120 SJ'!$I$2:$I$679)</f>
        <v/>
      </c>
      <c r="L124" s="18">
        <f>SUMIF('1120 SJ'!$A$2:$A$679,$G124,'1120 SJ'!$Q$2:$Q$679)</f>
        <v/>
      </c>
      <c r="M124" s="18">
        <f>$K124-$L124</f>
        <v/>
      </c>
      <c r="N124" s="19">
        <f>IFERROR(SUMIF('1120 SJ'!$A$2:$A$679,$G124,'1120 SJ'!$M$2:$M$679)/$K124,0)</f>
        <v/>
      </c>
      <c r="O124" s="19">
        <f>IFERROR($K124*$N124,"")</f>
        <v/>
      </c>
      <c r="P124" s="19">
        <f>IFERROR($L124*$N124,"")</f>
        <v/>
      </c>
      <c r="Q124" s="19">
        <f>IF(OR($U124="Dar de baja en SAP",$U124="Dar de alta en SAP"),$M124*$N124,"")</f>
        <v/>
      </c>
      <c r="R124" s="17" t="inlineStr"/>
      <c r="S124" s="27" t="inlineStr"/>
      <c r="T124" s="17" t="inlineStr">
        <is>
          <t>Sin recuento físico en el inventario de Avain</t>
        </is>
      </c>
      <c r="U124" s="28" t="inlineStr">
        <is>
          <t>Sin recuento físico</t>
        </is>
      </c>
      <c r="V124" s="17" t="inlineStr"/>
      <c r="W124" s="17" t="inlineStr"/>
      <c r="X124" s="17" t="inlineStr"/>
      <c r="Y124" s="17" t="inlineStr"/>
      <c r="Z124" s="17" t="inlineStr"/>
      <c r="AA124" s="17" t="inlineStr">
        <is>
          <t>El material ocupa 4 filas en la hoja 1120 SJ (lote/almacén). La cantidad SAP y la física de esta vista son el total del material.</t>
        </is>
      </c>
    </row>
    <row r="125">
      <c r="A125" s="17" t="inlineStr">
        <is>
          <t>San Juan</t>
        </is>
      </c>
      <c r="B125" s="17" t="inlineStr">
        <is>
          <t>1120</t>
        </is>
      </c>
      <c r="C125" s="17" t="inlineStr">
        <is>
          <t>Stock SAP</t>
        </is>
      </c>
      <c r="D125" s="17" t="inlineStr">
        <is>
          <t>Medicamentos</t>
        </is>
      </c>
      <c r="E125" s="17" t="inlineStr">
        <is>
          <t>ZMED</t>
        </is>
      </c>
      <c r="F125" s="17" t="inlineStr">
        <is>
          <t>Dentro del alcance</t>
        </is>
      </c>
      <c r="G125" s="17" t="inlineStr">
        <is>
          <t>1000772</t>
        </is>
      </c>
      <c r="H125" s="17" t="inlineStr">
        <is>
          <t>AGUJA 40/12</t>
        </is>
      </c>
      <c r="I125" s="17" t="inlineStr">
        <is>
          <t>DESC10</t>
        </is>
      </c>
      <c r="J125" s="17" t="inlineStr">
        <is>
          <t>Aguja 40/12</t>
        </is>
      </c>
      <c r="K125" s="18">
        <f>SUMIF('1120 SJ'!$A$2:$A$679,$G125,'1120 SJ'!$I$2:$I$679)</f>
        <v/>
      </c>
      <c r="L125" s="18">
        <f>SUMIF('1120 SJ'!$A$2:$A$679,$G125,'1120 SJ'!$Q$2:$Q$679)</f>
        <v/>
      </c>
      <c r="M125" s="18">
        <f>$K125-$L125</f>
        <v/>
      </c>
      <c r="N125" s="19">
        <f>IFERROR(SUMIF('1120 SJ'!$A$2:$A$679,$G125,'1120 SJ'!$M$2:$M$679)/$K125,0)</f>
        <v/>
      </c>
      <c r="O125" s="19">
        <f>IFERROR($K125*$N125,"")</f>
        <v/>
      </c>
      <c r="P125" s="19">
        <f>IFERROR($L125*$N125,"")</f>
        <v/>
      </c>
      <c r="Q125" s="19">
        <f>IF(OR($U125="Dar de baja en SAP",$U125="Dar de alta en SAP"),$M125*$N125,"")</f>
        <v/>
      </c>
      <c r="R125" s="17" t="inlineStr"/>
      <c r="S125" s="25" t="inlineStr">
        <is>
          <t>Alta</t>
        </is>
      </c>
      <c r="T125" s="17" t="inlineStr">
        <is>
          <t>Homologado – confianza Alta</t>
        </is>
      </c>
      <c r="U125" s="26" t="inlineStr">
        <is>
          <t>Dar de baja en SAP</t>
        </is>
      </c>
      <c r="V125" s="17" t="inlineStr">
        <is>
          <t>Cruce por nomenclatura SAP</t>
        </is>
      </c>
      <c r="W125" s="17" t="inlineStr">
        <is>
          <t>No</t>
        </is>
      </c>
      <c r="X125" s="17" t="inlineStr"/>
      <c r="Y125" s="17" t="inlineStr">
        <is>
          <t>No</t>
        </is>
      </c>
      <c r="Z125" s="17" t="inlineStr"/>
      <c r="AA125" s="17" t="inlineStr">
        <is>
          <t>Cruce por nomenclatura: similitud 1.00.</t>
        </is>
      </c>
    </row>
    <row r="126">
      <c r="A126" s="17" t="inlineStr">
        <is>
          <t>San Juan</t>
        </is>
      </c>
      <c r="B126" s="17" t="inlineStr">
        <is>
          <t>1120</t>
        </is>
      </c>
      <c r="C126" s="17" t="inlineStr">
        <is>
          <t>Stock SAP</t>
        </is>
      </c>
      <c r="D126" s="17" t="inlineStr">
        <is>
          <t>Descartables</t>
        </is>
      </c>
      <c r="E126" s="17" t="inlineStr">
        <is>
          <t>ZDES</t>
        </is>
      </c>
      <c r="F126" s="17" t="inlineStr">
        <is>
          <t>Dentro del alcance</t>
        </is>
      </c>
      <c r="G126" s="17" t="inlineStr">
        <is>
          <t>2000412</t>
        </is>
      </c>
      <c r="H126" s="17" t="inlineStr">
        <is>
          <t>JERINGA INSULINA x 1cc</t>
        </is>
      </c>
      <c r="I126" s="17" t="inlineStr"/>
      <c r="J126" s="17" t="inlineStr"/>
      <c r="K126" s="18">
        <f>SUMIF('1120 SJ'!$A$2:$A$679,$G126,'1120 SJ'!$I$2:$I$679)</f>
        <v/>
      </c>
      <c r="L126" s="18">
        <f>SUMIF('1120 SJ'!$A$2:$A$679,$G126,'1120 SJ'!$Q$2:$Q$679)</f>
        <v/>
      </c>
      <c r="M126" s="18">
        <f>$K126-$L126</f>
        <v/>
      </c>
      <c r="N126" s="19">
        <f>IFERROR(SUMIF('1120 SJ'!$A$2:$A$679,$G126,'1120 SJ'!$M$2:$M$679)/$K126,0)</f>
        <v/>
      </c>
      <c r="O126" s="19">
        <f>IFERROR($K126*$N126,"")</f>
        <v/>
      </c>
      <c r="P126" s="19">
        <f>IFERROR($L126*$N126,"")</f>
        <v/>
      </c>
      <c r="Q126" s="19">
        <f>IF(OR($U126="Dar de baja en SAP",$U126="Dar de alta en SAP"),$M126*$N126,"")</f>
        <v/>
      </c>
      <c r="R126" s="17" t="inlineStr"/>
      <c r="S126" s="27" t="inlineStr"/>
      <c r="T126" s="17" t="inlineStr">
        <is>
          <t>Sin recuento físico en el inventario de Avain</t>
        </is>
      </c>
      <c r="U126" s="28" t="inlineStr">
        <is>
          <t>Sin recuento físico</t>
        </is>
      </c>
      <c r="V126" s="17" t="inlineStr"/>
      <c r="W126" s="17" t="inlineStr"/>
      <c r="X126" s="17" t="inlineStr"/>
      <c r="Y126" s="17" t="inlineStr"/>
      <c r="Z126" s="17" t="inlineStr"/>
      <c r="AA126" s="17" t="inlineStr"/>
    </row>
    <row r="127">
      <c r="A127" s="17" t="inlineStr">
        <is>
          <t>San Juan</t>
        </is>
      </c>
      <c r="B127" s="17" t="inlineStr">
        <is>
          <t>1120</t>
        </is>
      </c>
      <c r="C127" s="17" t="inlineStr">
        <is>
          <t>Stock SAP</t>
        </is>
      </c>
      <c r="D127" s="17" t="inlineStr">
        <is>
          <t>Medicamentos</t>
        </is>
      </c>
      <c r="E127" s="17" t="inlineStr">
        <is>
          <t>ZMED</t>
        </is>
      </c>
      <c r="F127" s="17" t="inlineStr">
        <is>
          <t>Dentro del alcance</t>
        </is>
      </c>
      <c r="G127" s="17" t="inlineStr">
        <is>
          <t>1000017</t>
        </is>
      </c>
      <c r="H127" s="17" t="inlineStr">
        <is>
          <t>ALCOHOL AL 70% X 1000ML</t>
        </is>
      </c>
      <c r="I127" s="17" t="inlineStr">
        <is>
          <t>DESC14</t>
        </is>
      </c>
      <c r="J127" s="17" t="inlineStr">
        <is>
          <t>Alcohol 70% x 1000 ml</t>
        </is>
      </c>
      <c r="K127" s="18">
        <f>SUMIF('1120 SJ'!$A$2:$A$679,$G127,'1120 SJ'!$I$2:$I$679)</f>
        <v/>
      </c>
      <c r="L127" s="18">
        <f>SUMIF('1120 SJ'!$A$2:$A$679,$G127,'1120 SJ'!$Q$2:$Q$679)</f>
        <v/>
      </c>
      <c r="M127" s="18">
        <f>$K127-$L127</f>
        <v/>
      </c>
      <c r="N127" s="19">
        <f>IFERROR(SUMIF('1120 SJ'!$A$2:$A$679,$G127,'1120 SJ'!$M$2:$M$679)/$K127,0)</f>
        <v/>
      </c>
      <c r="O127" s="19">
        <f>IFERROR($K127*$N127,"")</f>
        <v/>
      </c>
      <c r="P127" s="19">
        <f>IFERROR($L127*$N127,"")</f>
        <v/>
      </c>
      <c r="Q127" s="19">
        <f>IF(OR($U127="Dar de baja en SAP",$U127="Dar de alta en SAP"),$M127*$N127,"")</f>
        <v/>
      </c>
      <c r="R127" s="17" t="inlineStr"/>
      <c r="S127" s="25" t="inlineStr">
        <is>
          <t>Alta</t>
        </is>
      </c>
      <c r="T127" s="17" t="inlineStr">
        <is>
          <t>Homologado – confianza Alta</t>
        </is>
      </c>
      <c r="U127" s="26" t="inlineStr">
        <is>
          <t>Dar de baja en SAP</t>
        </is>
      </c>
      <c r="V127" s="17" t="inlineStr">
        <is>
          <t>Cruce por nomenclatura SAP</t>
        </is>
      </c>
      <c r="W127" s="17" t="inlineStr">
        <is>
          <t>No</t>
        </is>
      </c>
      <c r="X127" s="17" t="inlineStr"/>
      <c r="Y127" s="17" t="inlineStr">
        <is>
          <t>No</t>
        </is>
      </c>
      <c r="Z127" s="17" t="inlineStr"/>
      <c r="AA127" s="17" t="inlineStr">
        <is>
          <t>Cruce por nomenclatura: dosis coincide; similitud 1.00. El material ocupa 2 filas en la hoja 1120 SJ (lote/almacén). La cantidad SAP y la física de esta vista son el total del material.</t>
        </is>
      </c>
    </row>
    <row r="128">
      <c r="A128" s="17" t="inlineStr">
        <is>
          <t>San Juan</t>
        </is>
      </c>
      <c r="B128" s="17" t="inlineStr">
        <is>
          <t>1120</t>
        </is>
      </c>
      <c r="C128" s="17" t="inlineStr">
        <is>
          <t>Stock SAP</t>
        </is>
      </c>
      <c r="D128" s="17" t="inlineStr">
        <is>
          <t>Medicamentos</t>
        </is>
      </c>
      <c r="E128" s="17" t="inlineStr">
        <is>
          <t>ZMED</t>
        </is>
      </c>
      <c r="F128" s="17" t="inlineStr">
        <is>
          <t>Dentro del alcance</t>
        </is>
      </c>
      <c r="G128" s="17" t="inlineStr">
        <is>
          <t>1000495</t>
        </is>
      </c>
      <c r="H128" s="17" t="inlineStr">
        <is>
          <t>LIDOCAINA  AL 2% SIN EPINEFRINA 5 ML</t>
        </is>
      </c>
      <c r="I128" s="17" t="inlineStr"/>
      <c r="J128" s="17" t="inlineStr"/>
      <c r="K128" s="18">
        <f>SUMIF('1120 SJ'!$A$2:$A$679,$G128,'1120 SJ'!$I$2:$I$679)</f>
        <v/>
      </c>
      <c r="L128" s="18">
        <f>SUMIF('1120 SJ'!$A$2:$A$679,$G128,'1120 SJ'!$Q$2:$Q$679)</f>
        <v/>
      </c>
      <c r="M128" s="18">
        <f>$K128-$L128</f>
        <v/>
      </c>
      <c r="N128" s="19">
        <f>IFERROR(SUMIF('1120 SJ'!$A$2:$A$679,$G128,'1120 SJ'!$M$2:$M$679)/$K128,0)</f>
        <v/>
      </c>
      <c r="O128" s="19">
        <f>IFERROR($K128*$N128,"")</f>
        <v/>
      </c>
      <c r="P128" s="19">
        <f>IFERROR($L128*$N128,"")</f>
        <v/>
      </c>
      <c r="Q128" s="19">
        <f>IF(OR($U128="Dar de baja en SAP",$U128="Dar de alta en SAP"),$M128*$N128,"")</f>
        <v/>
      </c>
      <c r="R128" s="17" t="inlineStr"/>
      <c r="S128" s="27" t="inlineStr"/>
      <c r="T128" s="17" t="inlineStr">
        <is>
          <t>Sin recuento físico en el inventario de Avain</t>
        </is>
      </c>
      <c r="U128" s="28" t="inlineStr">
        <is>
          <t>Sin recuento físico</t>
        </is>
      </c>
      <c r="V128" s="17" t="inlineStr"/>
      <c r="W128" s="17" t="inlineStr"/>
      <c r="X128" s="17" t="inlineStr"/>
      <c r="Y128" s="17" t="inlineStr"/>
      <c r="Z128" s="17" t="inlineStr"/>
      <c r="AA128" s="17" t="inlineStr"/>
    </row>
    <row r="129">
      <c r="A129" s="17" t="inlineStr">
        <is>
          <t>San Juan</t>
        </is>
      </c>
      <c r="B129" s="17" t="inlineStr">
        <is>
          <t>1120</t>
        </is>
      </c>
      <c r="C129" s="17" t="inlineStr">
        <is>
          <t>Stock SAP</t>
        </is>
      </c>
      <c r="D129" s="17" t="inlineStr">
        <is>
          <t>Medicamentos</t>
        </is>
      </c>
      <c r="E129" s="17" t="inlineStr">
        <is>
          <t>ZMED</t>
        </is>
      </c>
      <c r="F129" s="17" t="inlineStr">
        <is>
          <t>Dentro del alcance</t>
        </is>
      </c>
      <c r="G129" s="17" t="inlineStr">
        <is>
          <t>1005144</t>
        </is>
      </c>
      <c r="H129" s="17" t="inlineStr">
        <is>
          <t>VASELINA SOLIDA POR 50 GRS</t>
        </is>
      </c>
      <c r="I129" s="17" t="inlineStr">
        <is>
          <t>DESC165</t>
        </is>
      </c>
      <c r="J129" s="17" t="inlineStr">
        <is>
          <t>Vaselina Solida x 60gr</t>
        </is>
      </c>
      <c r="K129" s="18">
        <f>SUMIF('1120 SJ'!$A$2:$A$679,$G129,'1120 SJ'!$I$2:$I$679)</f>
        <v/>
      </c>
      <c r="L129" s="18">
        <f>SUMIF('1120 SJ'!$A$2:$A$679,$G129,'1120 SJ'!$Q$2:$Q$679)</f>
        <v/>
      </c>
      <c r="M129" s="18">
        <f>$K129-$L129</f>
        <v/>
      </c>
      <c r="N129" s="19">
        <f>IFERROR(SUMIF('1120 SJ'!$A$2:$A$679,$G129,'1120 SJ'!$M$2:$M$679)/$K129,0)</f>
        <v/>
      </c>
      <c r="O129" s="19">
        <f>IFERROR($K129*$N129,"")</f>
        <v/>
      </c>
      <c r="P129" s="19">
        <f>IFERROR($L129*$N129,"")</f>
        <v/>
      </c>
      <c r="Q129" s="19">
        <f>IF(OR($U129="Dar de baja en SAP",$U129="Dar de alta en SAP"),$M129*$N129,"")</f>
        <v/>
      </c>
      <c r="R129" s="17" t="inlineStr"/>
      <c r="S129" s="26" t="inlineStr">
        <is>
          <t>Baja</t>
        </is>
      </c>
      <c r="T129" s="17" t="inlineStr">
        <is>
          <t>Homologado – confianza Baja – pendiente de validación</t>
        </is>
      </c>
      <c r="U129" s="26" t="inlineStr">
        <is>
          <t>Dar de baja en SAP</t>
        </is>
      </c>
      <c r="V129" s="17" t="inlineStr">
        <is>
          <t>Cruce por nomenclatura SAP</t>
        </is>
      </c>
      <c r="W129" s="17" t="inlineStr">
        <is>
          <t>No</t>
        </is>
      </c>
      <c r="X129" s="17" t="inlineStr"/>
      <c r="Y129" s="17" t="inlineStr">
        <is>
          <t>No</t>
        </is>
      </c>
      <c r="Z129" s="17" t="inlineStr"/>
      <c r="AA129" s="17" t="inlineStr">
        <is>
          <t>Cruce por nomenclatura: dosis/presentación distinta (60000MG vs 50000MG); similitud 0.74. El material ocupa 3 filas en la hoja 1120 SJ (lote/almacén). La cantidad SAP y la física de esta vista son el total del material.</t>
        </is>
      </c>
    </row>
    <row r="130">
      <c r="A130" s="17" t="inlineStr">
        <is>
          <t>San Juan</t>
        </is>
      </c>
      <c r="B130" s="17" t="inlineStr">
        <is>
          <t>1120</t>
        </is>
      </c>
      <c r="C130" s="17" t="inlineStr">
        <is>
          <t>Stock SAP</t>
        </is>
      </c>
      <c r="D130" s="17" t="inlineStr">
        <is>
          <t>Medicamentos</t>
        </is>
      </c>
      <c r="E130" s="17" t="inlineStr">
        <is>
          <t>ZMED</t>
        </is>
      </c>
      <c r="F130" s="17" t="inlineStr">
        <is>
          <t>Dentro del alcance</t>
        </is>
      </c>
      <c r="G130" s="17" t="inlineStr">
        <is>
          <t>1000133</t>
        </is>
      </c>
      <c r="H130" s="17" t="inlineStr">
        <is>
          <t>OMEPRAZOL DE 20MG COMPRIMIDOS</t>
        </is>
      </c>
      <c r="I130" s="17" t="inlineStr">
        <is>
          <t>MED148</t>
        </is>
      </c>
      <c r="J130" s="17" t="inlineStr">
        <is>
          <t>Omeprazol Comp x 20 mg</t>
        </is>
      </c>
      <c r="K130" s="18">
        <f>SUMIF('1120 SJ'!$A$2:$A$679,$G130,'1120 SJ'!$I$2:$I$679)</f>
        <v/>
      </c>
      <c r="L130" s="18">
        <f>SUMIF('1120 SJ'!$A$2:$A$679,$G130,'1120 SJ'!$Q$2:$Q$679)</f>
        <v/>
      </c>
      <c r="M130" s="18">
        <f>$K130-$L130</f>
        <v/>
      </c>
      <c r="N130" s="19">
        <f>IFERROR(SUMIF('1120 SJ'!$A$2:$A$679,$G130,'1120 SJ'!$M$2:$M$679)/$K130,0)</f>
        <v/>
      </c>
      <c r="O130" s="19">
        <f>IFERROR($K130*$N130,"")</f>
        <v/>
      </c>
      <c r="P130" s="19">
        <f>IFERROR($L130*$N130,"")</f>
        <v/>
      </c>
      <c r="Q130" s="19">
        <f>IF(OR($U130="Dar de baja en SAP",$U130="Dar de alta en SAP"),$M130*$N130,"")</f>
        <v/>
      </c>
      <c r="R130" s="17" t="inlineStr"/>
      <c r="S130" s="25" t="inlineStr">
        <is>
          <t>Alta</t>
        </is>
      </c>
      <c r="T130" s="17" t="inlineStr">
        <is>
          <t>Homologado – confianza Alta</t>
        </is>
      </c>
      <c r="U130" s="26" t="inlineStr">
        <is>
          <t>Dar de baja en SAP</t>
        </is>
      </c>
      <c r="V130" s="17" t="inlineStr">
        <is>
          <t>Homologación por código Avain (master M08-007)</t>
        </is>
      </c>
      <c r="W130" s="17" t="inlineStr">
        <is>
          <t>No</t>
        </is>
      </c>
      <c r="X130" s="17" t="inlineStr"/>
      <c r="Y130" s="17" t="inlineStr">
        <is>
          <t>Sí</t>
        </is>
      </c>
      <c r="Z130" s="17" t="inlineStr">
        <is>
          <t>M08-007</t>
        </is>
      </c>
      <c r="AA130" s="17" t="inlineStr">
        <is>
          <t>Homologación: confianza base Alta + confianza SAP Alta → Alta.</t>
        </is>
      </c>
    </row>
    <row r="131">
      <c r="A131" s="17" t="inlineStr">
        <is>
          <t>San Juan</t>
        </is>
      </c>
      <c r="B131" s="17" t="inlineStr">
        <is>
          <t>1120</t>
        </is>
      </c>
      <c r="C131" s="17" t="inlineStr">
        <is>
          <t>Stock SAP</t>
        </is>
      </c>
      <c r="D131" s="17" t="inlineStr">
        <is>
          <t>Medicamentos</t>
        </is>
      </c>
      <c r="E131" s="17" t="inlineStr">
        <is>
          <t>ZMED</t>
        </is>
      </c>
      <c r="F131" s="17" t="inlineStr">
        <is>
          <t>Dentro del alcance</t>
        </is>
      </c>
      <c r="G131" s="17" t="inlineStr">
        <is>
          <t>1001249</t>
        </is>
      </c>
      <c r="H131" s="17" t="inlineStr">
        <is>
          <t>Clindamicina 300mgs caps</t>
        </is>
      </c>
      <c r="I131" s="17" t="inlineStr">
        <is>
          <t>MED40</t>
        </is>
      </c>
      <c r="J131" s="17" t="inlineStr">
        <is>
          <t>Clindamicina 300 mg (FM) comp</t>
        </is>
      </c>
      <c r="K131" s="18">
        <f>SUMIF('1120 SJ'!$A$2:$A$679,$G131,'1120 SJ'!$I$2:$I$679)</f>
        <v/>
      </c>
      <c r="L131" s="18">
        <f>SUMIF('1120 SJ'!$A$2:$A$679,$G131,'1120 SJ'!$Q$2:$Q$679)</f>
        <v/>
      </c>
      <c r="M131" s="18">
        <f>$K131-$L131</f>
        <v/>
      </c>
      <c r="N131" s="19">
        <f>IFERROR(SUMIF('1120 SJ'!$A$2:$A$679,$G131,'1120 SJ'!$M$2:$M$679)/$K131,0)</f>
        <v/>
      </c>
      <c r="O131" s="19">
        <f>IFERROR($K131*$N131,"")</f>
        <v/>
      </c>
      <c r="P131" s="19">
        <f>IFERROR($L131*$N131,"")</f>
        <v/>
      </c>
      <c r="Q131" s="19">
        <f>IF(OR($U131="Dar de baja en SAP",$U131="Dar de alta en SAP"),$M131*$N131,"")</f>
        <v/>
      </c>
      <c r="R131" s="17" t="inlineStr"/>
      <c r="S131" s="25" t="inlineStr">
        <is>
          <t>Alta</t>
        </is>
      </c>
      <c r="T131" s="17" t="inlineStr">
        <is>
          <t>Homologado – confianza Alta</t>
        </is>
      </c>
      <c r="U131" s="26" t="inlineStr">
        <is>
          <t>Dar de baja en SAP</t>
        </is>
      </c>
      <c r="V131" s="17" t="inlineStr">
        <is>
          <t>Homologación por código Avain (master M11-007)</t>
        </is>
      </c>
      <c r="W131" s="17" t="inlineStr">
        <is>
          <t>No</t>
        </is>
      </c>
      <c r="X131" s="17" t="inlineStr"/>
      <c r="Y131" s="17" t="inlineStr">
        <is>
          <t>Sí</t>
        </is>
      </c>
      <c r="Z131" s="17" t="inlineStr">
        <is>
          <t>M11-007</t>
        </is>
      </c>
      <c r="AA131" s="17" t="inlineStr">
        <is>
          <t>Homologación: confianza base Alta + confianza SAP Alta → Alta. El material ocupa 2 filas en la hoja 1120 SJ (lote/almacén). La cantidad SAP y la física de esta vista son el total del material.</t>
        </is>
      </c>
    </row>
    <row r="132">
      <c r="A132" s="17" t="inlineStr">
        <is>
          <t>San Juan</t>
        </is>
      </c>
      <c r="B132" s="17" t="inlineStr">
        <is>
          <t>1120</t>
        </is>
      </c>
      <c r="C132" s="17" t="inlineStr">
        <is>
          <t>Stock SAP</t>
        </is>
      </c>
      <c r="D132" s="17" t="inlineStr">
        <is>
          <t>Medicamentos</t>
        </is>
      </c>
      <c r="E132" s="17" t="inlineStr">
        <is>
          <t>ZMED</t>
        </is>
      </c>
      <c r="F132" s="17" t="inlineStr">
        <is>
          <t>Dentro del alcance</t>
        </is>
      </c>
      <c r="G132" s="17" t="inlineStr">
        <is>
          <t>1000108</t>
        </is>
      </c>
      <c r="H132" s="17" t="inlineStr">
        <is>
          <t>HALOPERIDOL  5MG/1ML AMPOLLA</t>
        </is>
      </c>
      <c r="I132" s="17" t="inlineStr"/>
      <c r="J132" s="17" t="inlineStr"/>
      <c r="K132" s="18">
        <f>SUMIF('1120 SJ'!$A$2:$A$679,$G132,'1120 SJ'!$I$2:$I$679)</f>
        <v/>
      </c>
      <c r="L132" s="18">
        <f>SUMIF('1120 SJ'!$A$2:$A$679,$G132,'1120 SJ'!$Q$2:$Q$679)</f>
        <v/>
      </c>
      <c r="M132" s="18">
        <f>$K132-$L132</f>
        <v/>
      </c>
      <c r="N132" s="19">
        <f>IFERROR(SUMIF('1120 SJ'!$A$2:$A$679,$G132,'1120 SJ'!$M$2:$M$679)/$K132,0)</f>
        <v/>
      </c>
      <c r="O132" s="19">
        <f>IFERROR($K132*$N132,"")</f>
        <v/>
      </c>
      <c r="P132" s="19">
        <f>IFERROR($L132*$N132,"")</f>
        <v/>
      </c>
      <c r="Q132" s="19">
        <f>IF(OR($U132="Dar de baja en SAP",$U132="Dar de alta en SAP"),$M132*$N132,"")</f>
        <v/>
      </c>
      <c r="R132" s="17" t="inlineStr"/>
      <c r="S132" s="27" t="inlineStr"/>
      <c r="T132" s="17" t="inlineStr">
        <is>
          <t>Sin recuento físico en el inventario de Avain</t>
        </is>
      </c>
      <c r="U132" s="28" t="inlineStr">
        <is>
          <t>Sin recuento físico</t>
        </is>
      </c>
      <c r="V132" s="17" t="inlineStr"/>
      <c r="W132" s="17" t="inlineStr"/>
      <c r="X132" s="17" t="inlineStr"/>
      <c r="Y132" s="17" t="inlineStr"/>
      <c r="Z132" s="17" t="inlineStr"/>
      <c r="AA132" s="17" t="inlineStr"/>
    </row>
    <row r="133">
      <c r="A133" s="17" t="inlineStr">
        <is>
          <t>San Juan</t>
        </is>
      </c>
      <c r="B133" s="17" t="inlineStr">
        <is>
          <t>1120</t>
        </is>
      </c>
      <c r="C133" s="17" t="inlineStr">
        <is>
          <t>Stock SAP</t>
        </is>
      </c>
      <c r="D133" s="17" t="inlineStr">
        <is>
          <t>Medicamentos</t>
        </is>
      </c>
      <c r="E133" s="17" t="inlineStr">
        <is>
          <t>ZMED</t>
        </is>
      </c>
      <c r="F133" s="17" t="inlineStr">
        <is>
          <t>Dentro del alcance</t>
        </is>
      </c>
      <c r="G133" s="17" t="inlineStr">
        <is>
          <t>1000526</t>
        </is>
      </c>
      <c r="H133" s="17" t="inlineStr">
        <is>
          <t>CLARITROMICINA 500 COMPRIMIDOS</t>
        </is>
      </c>
      <c r="I133" s="17" t="inlineStr"/>
      <c r="J133" s="17" t="inlineStr"/>
      <c r="K133" s="18">
        <f>SUMIF('1120 SJ'!$A$2:$A$679,$G133,'1120 SJ'!$I$2:$I$679)</f>
        <v/>
      </c>
      <c r="L133" s="18">
        <f>SUMIF('1120 SJ'!$A$2:$A$679,$G133,'1120 SJ'!$Q$2:$Q$679)</f>
        <v/>
      </c>
      <c r="M133" s="18">
        <f>$K133-$L133</f>
        <v/>
      </c>
      <c r="N133" s="19">
        <f>IFERROR(SUMIF('1120 SJ'!$A$2:$A$679,$G133,'1120 SJ'!$M$2:$M$679)/$K133,0)</f>
        <v/>
      </c>
      <c r="O133" s="19">
        <f>IFERROR($K133*$N133,"")</f>
        <v/>
      </c>
      <c r="P133" s="19">
        <f>IFERROR($L133*$N133,"")</f>
        <v/>
      </c>
      <c r="Q133" s="19">
        <f>IF(OR($U133="Dar de baja en SAP",$U133="Dar de alta en SAP"),$M133*$N133,"")</f>
        <v/>
      </c>
      <c r="R133" s="17" t="inlineStr"/>
      <c r="S133" s="27" t="inlineStr"/>
      <c r="T133" s="17" t="inlineStr">
        <is>
          <t>Sin recuento físico en el inventario de Avain</t>
        </is>
      </c>
      <c r="U133" s="28" t="inlineStr">
        <is>
          <t>Sin recuento físico</t>
        </is>
      </c>
      <c r="V133" s="17" t="inlineStr"/>
      <c r="W133" s="17" t="inlineStr"/>
      <c r="X133" s="17" t="inlineStr"/>
      <c r="Y133" s="17" t="inlineStr"/>
      <c r="Z133" s="17" t="inlineStr"/>
      <c r="AA133" s="17" t="inlineStr"/>
    </row>
    <row r="134">
      <c r="A134" s="17" t="inlineStr">
        <is>
          <t>San Juan</t>
        </is>
      </c>
      <c r="B134" s="17" t="inlineStr">
        <is>
          <t>1120</t>
        </is>
      </c>
      <c r="C134" s="17" t="inlineStr">
        <is>
          <t>Stock SAP</t>
        </is>
      </c>
      <c r="D134" s="17" t="inlineStr">
        <is>
          <t>Medicamentos</t>
        </is>
      </c>
      <c r="E134" s="17" t="inlineStr">
        <is>
          <t>ZMED</t>
        </is>
      </c>
      <c r="F134" s="17" t="inlineStr">
        <is>
          <t>Dentro del alcance</t>
        </is>
      </c>
      <c r="G134" s="17" t="inlineStr">
        <is>
          <t>1001270</t>
        </is>
      </c>
      <c r="H134" s="17" t="inlineStr">
        <is>
          <t>FLUCONAZOL 150MG COMP</t>
        </is>
      </c>
      <c r="I134" s="17" t="inlineStr">
        <is>
          <t>MED81</t>
        </is>
      </c>
      <c r="J134" s="17" t="inlineStr">
        <is>
          <t>Fluconazol 150 mg(FM) comp</t>
        </is>
      </c>
      <c r="K134" s="18">
        <f>SUMIF('1120 SJ'!$A$2:$A$679,$G134,'1120 SJ'!$I$2:$I$679)</f>
        <v/>
      </c>
      <c r="L134" s="18">
        <f>SUMIF('1120 SJ'!$A$2:$A$679,$G134,'1120 SJ'!$Q$2:$Q$679)</f>
        <v/>
      </c>
      <c r="M134" s="18">
        <f>$K134-$L134</f>
        <v/>
      </c>
      <c r="N134" s="19">
        <f>IFERROR(SUMIF('1120 SJ'!$A$2:$A$679,$G134,'1120 SJ'!$M$2:$M$679)/$K134,0)</f>
        <v/>
      </c>
      <c r="O134" s="19">
        <f>IFERROR($K134*$N134,"")</f>
        <v/>
      </c>
      <c r="P134" s="19">
        <f>IFERROR($L134*$N134,"")</f>
        <v/>
      </c>
      <c r="Q134" s="19">
        <f>IF(OR($U134="Dar de baja en SAP",$U134="Dar de alta en SAP"),$M134*$N134,"")</f>
        <v/>
      </c>
      <c r="R134" s="17" t="inlineStr"/>
      <c r="S134" s="25" t="inlineStr">
        <is>
          <t>Alta</t>
        </is>
      </c>
      <c r="T134" s="17" t="inlineStr">
        <is>
          <t>Homologado – confianza Alta</t>
        </is>
      </c>
      <c r="U134" s="26" t="inlineStr">
        <is>
          <t>Dar de baja en SAP</t>
        </is>
      </c>
      <c r="V134" s="17" t="inlineStr">
        <is>
          <t>Cruce por nomenclatura SAP</t>
        </is>
      </c>
      <c r="W134" s="17" t="inlineStr">
        <is>
          <t>No</t>
        </is>
      </c>
      <c r="X134" s="17" t="inlineStr"/>
      <c r="Y134" s="17" t="inlineStr">
        <is>
          <t>No</t>
        </is>
      </c>
      <c r="Z134" s="17" t="inlineStr"/>
      <c r="AA134" s="17" t="inlineStr">
        <is>
          <t>Cruce por nomenclatura: dosis coincide; similitud 0.88. El material ocupa 2 filas en la hoja 1120 SJ (lote/almacén). La cantidad SAP y la física de esta vista son el total del material.</t>
        </is>
      </c>
    </row>
    <row r="135">
      <c r="A135" s="17" t="inlineStr">
        <is>
          <t>San Juan</t>
        </is>
      </c>
      <c r="B135" s="17" t="inlineStr">
        <is>
          <t>1120</t>
        </is>
      </c>
      <c r="C135" s="17" t="inlineStr">
        <is>
          <t>Stock SAP</t>
        </is>
      </c>
      <c r="D135" s="17" t="inlineStr">
        <is>
          <t>Medicamentos</t>
        </is>
      </c>
      <c r="E135" s="17" t="inlineStr">
        <is>
          <t>ZMED</t>
        </is>
      </c>
      <c r="F135" s="17" t="inlineStr">
        <is>
          <t>Dentro del alcance</t>
        </is>
      </c>
      <c r="G135" s="17" t="inlineStr">
        <is>
          <t>1000476</t>
        </is>
      </c>
      <c r="H135" s="17" t="inlineStr">
        <is>
          <t>PARACETAMOL GRIP NF COMPRIMIDOS</t>
        </is>
      </c>
      <c r="I135" s="17" t="inlineStr"/>
      <c r="J135" s="17" t="inlineStr"/>
      <c r="K135" s="18">
        <f>SUMIF('1120 SJ'!$A$2:$A$679,$G135,'1120 SJ'!$I$2:$I$679)</f>
        <v/>
      </c>
      <c r="L135" s="18">
        <f>SUMIF('1120 SJ'!$A$2:$A$679,$G135,'1120 SJ'!$Q$2:$Q$679)</f>
        <v/>
      </c>
      <c r="M135" s="18">
        <f>$K135-$L135</f>
        <v/>
      </c>
      <c r="N135" s="19">
        <f>IFERROR(SUMIF('1120 SJ'!$A$2:$A$679,$G135,'1120 SJ'!$M$2:$M$679)/$K135,0)</f>
        <v/>
      </c>
      <c r="O135" s="19">
        <f>IFERROR($K135*$N135,"")</f>
        <v/>
      </c>
      <c r="P135" s="19">
        <f>IFERROR($L135*$N135,"")</f>
        <v/>
      </c>
      <c r="Q135" s="19">
        <f>IF(OR($U135="Dar de baja en SAP",$U135="Dar de alta en SAP"),$M135*$N135,"")</f>
        <v/>
      </c>
      <c r="R135" s="17" t="inlineStr"/>
      <c r="S135" s="27" t="inlineStr"/>
      <c r="T135" s="17" t="inlineStr">
        <is>
          <t>Sin recuento físico en el inventario de Avain</t>
        </is>
      </c>
      <c r="U135" s="28" t="inlineStr">
        <is>
          <t>Sin recuento físico</t>
        </is>
      </c>
      <c r="V135" s="17" t="inlineStr"/>
      <c r="W135" s="17" t="inlineStr"/>
      <c r="X135" s="17" t="inlineStr"/>
      <c r="Y135" s="17" t="inlineStr"/>
      <c r="Z135" s="17" t="inlineStr"/>
      <c r="AA135" s="17" t="inlineStr"/>
    </row>
    <row r="136">
      <c r="A136" s="17" t="inlineStr">
        <is>
          <t>San Juan</t>
        </is>
      </c>
      <c r="B136" s="17" t="inlineStr">
        <is>
          <t>1120</t>
        </is>
      </c>
      <c r="C136" s="17" t="inlineStr">
        <is>
          <t>Stock SAP</t>
        </is>
      </c>
      <c r="D136" s="17" t="inlineStr">
        <is>
          <t>Medicamentos</t>
        </is>
      </c>
      <c r="E136" s="17" t="inlineStr">
        <is>
          <t>ZMED</t>
        </is>
      </c>
      <c r="F136" s="17" t="inlineStr">
        <is>
          <t>Dentro del alcance</t>
        </is>
      </c>
      <c r="G136" s="17" t="inlineStr">
        <is>
          <t>1000670</t>
        </is>
      </c>
      <c r="H136" s="17" t="inlineStr">
        <is>
          <t>PARACETAMOL + BROMEXINA COMP.</t>
        </is>
      </c>
      <c r="I136" s="17" t="inlineStr"/>
      <c r="J136" s="17" t="inlineStr"/>
      <c r="K136" s="18">
        <f>SUMIF('1120 SJ'!$A$2:$A$679,$G136,'1120 SJ'!$I$2:$I$679)</f>
        <v/>
      </c>
      <c r="L136" s="18">
        <f>SUMIF('1120 SJ'!$A$2:$A$679,$G136,'1120 SJ'!$Q$2:$Q$679)</f>
        <v/>
      </c>
      <c r="M136" s="18">
        <f>$K136-$L136</f>
        <v/>
      </c>
      <c r="N136" s="19">
        <f>IFERROR(SUMIF('1120 SJ'!$A$2:$A$679,$G136,'1120 SJ'!$M$2:$M$679)/$K136,0)</f>
        <v/>
      </c>
      <c r="O136" s="19">
        <f>IFERROR($K136*$N136,"")</f>
        <v/>
      </c>
      <c r="P136" s="19">
        <f>IFERROR($L136*$N136,"")</f>
        <v/>
      </c>
      <c r="Q136" s="19">
        <f>IF(OR($U136="Dar de baja en SAP",$U136="Dar de alta en SAP"),$M136*$N136,"")</f>
        <v/>
      </c>
      <c r="R136" s="17" t="inlineStr"/>
      <c r="S136" s="27" t="inlineStr"/>
      <c r="T136" s="17" t="inlineStr">
        <is>
          <t>Sin recuento físico en el inventario de Avain</t>
        </is>
      </c>
      <c r="U136" s="28" t="inlineStr">
        <is>
          <t>Sin recuento físico</t>
        </is>
      </c>
      <c r="V136" s="17" t="inlineStr"/>
      <c r="W136" s="17" t="inlineStr"/>
      <c r="X136" s="17" t="inlineStr"/>
      <c r="Y136" s="17" t="inlineStr"/>
      <c r="Z136" s="17" t="inlineStr"/>
      <c r="AA136" s="17" t="inlineStr"/>
    </row>
    <row r="137">
      <c r="A137" s="17" t="inlineStr">
        <is>
          <t>San Juan</t>
        </is>
      </c>
      <c r="B137" s="17" t="inlineStr">
        <is>
          <t>1120</t>
        </is>
      </c>
      <c r="C137" s="17" t="inlineStr">
        <is>
          <t>Stock SAP</t>
        </is>
      </c>
      <c r="D137" s="17" t="inlineStr">
        <is>
          <t>Medicamentos</t>
        </is>
      </c>
      <c r="E137" s="17" t="inlineStr">
        <is>
          <t>ZMED</t>
        </is>
      </c>
      <c r="F137" s="17" t="inlineStr">
        <is>
          <t>Dentro del alcance</t>
        </is>
      </c>
      <c r="G137" s="17" t="inlineStr">
        <is>
          <t>1005230</t>
        </is>
      </c>
      <c r="H137" s="17" t="inlineStr">
        <is>
          <t>BETAMETASONA+LORATADINA X 20 COMP</t>
        </is>
      </c>
      <c r="I137" s="17" t="inlineStr"/>
      <c r="J137" s="17" t="inlineStr"/>
      <c r="K137" s="18">
        <f>SUMIF('1120 SJ'!$A$2:$A$679,$G137,'1120 SJ'!$I$2:$I$679)</f>
        <v/>
      </c>
      <c r="L137" s="18">
        <f>SUMIF('1120 SJ'!$A$2:$A$679,$G137,'1120 SJ'!$Q$2:$Q$679)</f>
        <v/>
      </c>
      <c r="M137" s="18">
        <f>$K137-$L137</f>
        <v/>
      </c>
      <c r="N137" s="19">
        <f>IFERROR(SUMIF('1120 SJ'!$A$2:$A$679,$G137,'1120 SJ'!$M$2:$M$679)/$K137,0)</f>
        <v/>
      </c>
      <c r="O137" s="19">
        <f>IFERROR($K137*$N137,"")</f>
        <v/>
      </c>
      <c r="P137" s="19">
        <f>IFERROR($L137*$N137,"")</f>
        <v/>
      </c>
      <c r="Q137" s="19">
        <f>IF(OR($U137="Dar de baja en SAP",$U137="Dar de alta en SAP"),$M137*$N137,"")</f>
        <v/>
      </c>
      <c r="R137" s="17" t="inlineStr"/>
      <c r="S137" s="27" t="inlineStr"/>
      <c r="T137" s="17" t="inlineStr">
        <is>
          <t>Sin recuento físico en el inventario de Avain</t>
        </is>
      </c>
      <c r="U137" s="28" t="inlineStr">
        <is>
          <t>Sin recuento físico</t>
        </is>
      </c>
      <c r="V137" s="17" t="inlineStr"/>
      <c r="W137" s="17" t="inlineStr"/>
      <c r="X137" s="17" t="inlineStr"/>
      <c r="Y137" s="17" t="inlineStr"/>
      <c r="Z137" s="17" t="inlineStr"/>
      <c r="AA137" s="17" t="inlineStr">
        <is>
          <t>El material ocupa 4 filas en la hoja 1120 SJ (lote/almacén). La cantidad SAP y la física de esta vista son el total del material.</t>
        </is>
      </c>
    </row>
    <row r="138">
      <c r="A138" s="17" t="inlineStr">
        <is>
          <t>San Juan</t>
        </is>
      </c>
      <c r="B138" s="17" t="inlineStr">
        <is>
          <t>1120</t>
        </is>
      </c>
      <c r="C138" s="17" t="inlineStr">
        <is>
          <t>Stock SAP</t>
        </is>
      </c>
      <c r="D138" s="17" t="inlineStr">
        <is>
          <t>Medicamentos</t>
        </is>
      </c>
      <c r="E138" s="17" t="inlineStr">
        <is>
          <t>ZMED</t>
        </is>
      </c>
      <c r="F138" s="17" t="inlineStr">
        <is>
          <t>Dentro del alcance</t>
        </is>
      </c>
      <c r="G138" s="17" t="inlineStr">
        <is>
          <t>1000371</t>
        </is>
      </c>
      <c r="H138" s="17" t="inlineStr">
        <is>
          <t>PROTECTOR SOLAR</t>
        </is>
      </c>
      <c r="I138" s="17" t="inlineStr">
        <is>
          <t>DESC290</t>
        </is>
      </c>
      <c r="J138" s="17" t="inlineStr">
        <is>
          <t>Protector solar Labial</t>
        </is>
      </c>
      <c r="K138" s="18">
        <f>SUMIF('1120 SJ'!$A$2:$A$679,$G138,'1120 SJ'!$I$2:$I$679)</f>
        <v/>
      </c>
      <c r="L138" s="18">
        <f>SUMIF('1120 SJ'!$A$2:$A$679,$G138,'1120 SJ'!$Q$2:$Q$679)</f>
        <v/>
      </c>
      <c r="M138" s="18">
        <f>$K138-$L138</f>
        <v/>
      </c>
      <c r="N138" s="19">
        <f>IFERROR(SUMIF('1120 SJ'!$A$2:$A$679,$G138,'1120 SJ'!$M$2:$M$679)/$K138,0)</f>
        <v/>
      </c>
      <c r="O138" s="19">
        <f>IFERROR($K138*$N138,"")</f>
        <v/>
      </c>
      <c r="P138" s="19">
        <f>IFERROR($L138*$N138,"")</f>
        <v/>
      </c>
      <c r="Q138" s="19">
        <f>IF(OR($U138="Dar de baja en SAP",$U138="Dar de alta en SAP"),$M138*$N138,"")</f>
        <v/>
      </c>
      <c r="R138" s="17" t="inlineStr"/>
      <c r="S138" s="25" t="inlineStr">
        <is>
          <t>Alta</t>
        </is>
      </c>
      <c r="T138" s="17" t="inlineStr">
        <is>
          <t>Homologado – confianza Alta</t>
        </is>
      </c>
      <c r="U138" s="26" t="inlineStr">
        <is>
          <t>Dar de baja en SAP</t>
        </is>
      </c>
      <c r="V138" s="17" t="inlineStr">
        <is>
          <t>Cruce por nomenclatura SAP</t>
        </is>
      </c>
      <c r="W138" s="17" t="inlineStr">
        <is>
          <t>No</t>
        </is>
      </c>
      <c r="X138" s="17" t="inlineStr"/>
      <c r="Y138" s="17" t="inlineStr">
        <is>
          <t>No</t>
        </is>
      </c>
      <c r="Z138" s="17" t="inlineStr"/>
      <c r="AA138" s="17" t="inlineStr">
        <is>
          <t>Cruce por nomenclatura: similitud 0.86. El material ocupa 3 filas en la hoja 1120 SJ (lote/almacén). La cantidad SAP y la física de esta vista son el total del material.</t>
        </is>
      </c>
    </row>
    <row r="139">
      <c r="A139" s="17" t="inlineStr">
        <is>
          <t>San Juan</t>
        </is>
      </c>
      <c r="B139" s="17" t="inlineStr">
        <is>
          <t>1120</t>
        </is>
      </c>
      <c r="C139" s="17" t="inlineStr">
        <is>
          <t>Stock SAP</t>
        </is>
      </c>
      <c r="D139" s="17" t="inlineStr">
        <is>
          <t>Medicamentos</t>
        </is>
      </c>
      <c r="E139" s="17" t="inlineStr">
        <is>
          <t>ZMED</t>
        </is>
      </c>
      <c r="F139" s="17" t="inlineStr">
        <is>
          <t>Dentro del alcance</t>
        </is>
      </c>
      <c r="G139" s="17" t="inlineStr">
        <is>
          <t>1000488</t>
        </is>
      </c>
      <c r="H139" s="17" t="inlineStr">
        <is>
          <t>CLOPIDOGREL 75MG COMP</t>
        </is>
      </c>
      <c r="I139" s="17" t="inlineStr"/>
      <c r="J139" s="17" t="inlineStr"/>
      <c r="K139" s="18">
        <f>SUMIF('1120 SJ'!$A$2:$A$679,$G139,'1120 SJ'!$I$2:$I$679)</f>
        <v/>
      </c>
      <c r="L139" s="18">
        <f>SUMIF('1120 SJ'!$A$2:$A$679,$G139,'1120 SJ'!$Q$2:$Q$679)</f>
        <v/>
      </c>
      <c r="M139" s="18">
        <f>$K139-$L139</f>
        <v/>
      </c>
      <c r="N139" s="19">
        <f>IFERROR(SUMIF('1120 SJ'!$A$2:$A$679,$G139,'1120 SJ'!$M$2:$M$679)/$K139,0)</f>
        <v/>
      </c>
      <c r="O139" s="19">
        <f>IFERROR($K139*$N139,"")</f>
        <v/>
      </c>
      <c r="P139" s="19">
        <f>IFERROR($L139*$N139,"")</f>
        <v/>
      </c>
      <c r="Q139" s="19">
        <f>IF(OR($U139="Dar de baja en SAP",$U139="Dar de alta en SAP"),$M139*$N139,"")</f>
        <v/>
      </c>
      <c r="R139" s="17" t="inlineStr"/>
      <c r="S139" s="27" t="inlineStr"/>
      <c r="T139" s="17" t="inlineStr">
        <is>
          <t>Sin recuento físico en el inventario de Avain</t>
        </is>
      </c>
      <c r="U139" s="28" t="inlineStr">
        <is>
          <t>Sin recuento físico</t>
        </is>
      </c>
      <c r="V139" s="17" t="inlineStr"/>
      <c r="W139" s="17" t="inlineStr"/>
      <c r="X139" s="17" t="inlineStr"/>
      <c r="Y139" s="17" t="inlineStr"/>
      <c r="Z139" s="17" t="inlineStr"/>
      <c r="AA139" s="17" t="inlineStr">
        <is>
          <t>El material ocupa 3 filas en la hoja 1120 SJ (lote/almacén). La cantidad SAP y la física de esta vista son el total del material.</t>
        </is>
      </c>
    </row>
    <row r="140">
      <c r="A140" s="17" t="inlineStr">
        <is>
          <t>San Juan</t>
        </is>
      </c>
      <c r="B140" s="17" t="inlineStr">
        <is>
          <t>1120</t>
        </is>
      </c>
      <c r="C140" s="17" t="inlineStr">
        <is>
          <t>Stock SAP</t>
        </is>
      </c>
      <c r="D140" s="17" t="inlineStr">
        <is>
          <t>Medicamentos</t>
        </is>
      </c>
      <c r="E140" s="17" t="inlineStr">
        <is>
          <t>ZMED</t>
        </is>
      </c>
      <c r="F140" s="17" t="inlineStr">
        <is>
          <t>Dentro del alcance</t>
        </is>
      </c>
      <c r="G140" s="17" t="inlineStr">
        <is>
          <t>1000870</t>
        </is>
      </c>
      <c r="H140" s="17" t="inlineStr">
        <is>
          <t>CLOTRIMAZOL 1% 20 GR CREMA</t>
        </is>
      </c>
      <c r="I140" s="17" t="inlineStr"/>
      <c r="J140" s="17" t="inlineStr"/>
      <c r="K140" s="18">
        <f>SUMIF('1120 SJ'!$A$2:$A$679,$G140,'1120 SJ'!$I$2:$I$679)</f>
        <v/>
      </c>
      <c r="L140" s="18">
        <f>SUMIF('1120 SJ'!$A$2:$A$679,$G140,'1120 SJ'!$Q$2:$Q$679)</f>
        <v/>
      </c>
      <c r="M140" s="18">
        <f>$K140-$L140</f>
        <v/>
      </c>
      <c r="N140" s="19">
        <f>IFERROR(SUMIF('1120 SJ'!$A$2:$A$679,$G140,'1120 SJ'!$M$2:$M$679)/$K140,0)</f>
        <v/>
      </c>
      <c r="O140" s="19">
        <f>IFERROR($K140*$N140,"")</f>
        <v/>
      </c>
      <c r="P140" s="19">
        <f>IFERROR($L140*$N140,"")</f>
        <v/>
      </c>
      <c r="Q140" s="19">
        <f>IF(OR($U140="Dar de baja en SAP",$U140="Dar de alta en SAP"),$M140*$N140,"")</f>
        <v/>
      </c>
      <c r="R140" s="17" t="inlineStr"/>
      <c r="S140" s="27" t="inlineStr"/>
      <c r="T140" s="17" t="inlineStr">
        <is>
          <t>Sin recuento físico en el inventario de Avain</t>
        </is>
      </c>
      <c r="U140" s="28" t="inlineStr">
        <is>
          <t>Sin recuento físico</t>
        </is>
      </c>
      <c r="V140" s="17" t="inlineStr"/>
      <c r="W140" s="17" t="inlineStr"/>
      <c r="X140" s="17" t="inlineStr"/>
      <c r="Y140" s="17" t="inlineStr"/>
      <c r="Z140" s="17" t="inlineStr"/>
      <c r="AA140" s="17" t="inlineStr"/>
    </row>
    <row r="141">
      <c r="A141" s="17" t="inlineStr">
        <is>
          <t>San Juan</t>
        </is>
      </c>
      <c r="B141" s="17" t="inlineStr">
        <is>
          <t>1120</t>
        </is>
      </c>
      <c r="C141" s="17" t="inlineStr">
        <is>
          <t>Stock SAP</t>
        </is>
      </c>
      <c r="D141" s="17" t="inlineStr">
        <is>
          <t>Medicamentos</t>
        </is>
      </c>
      <c r="E141" s="17" t="inlineStr">
        <is>
          <t>ZMED</t>
        </is>
      </c>
      <c r="F141" s="17" t="inlineStr">
        <is>
          <t>Dentro del alcance</t>
        </is>
      </c>
      <c r="G141" s="17" t="inlineStr">
        <is>
          <t>1001118</t>
        </is>
      </c>
      <c r="H141" s="17" t="inlineStr">
        <is>
          <t>SALES REHIDRATANTES SOBRE POLVO</t>
        </is>
      </c>
      <c r="I141" s="17" t="inlineStr"/>
      <c r="J141" s="17" t="inlineStr"/>
      <c r="K141" s="18">
        <f>SUMIF('1120 SJ'!$A$2:$A$679,$G141,'1120 SJ'!$I$2:$I$679)</f>
        <v/>
      </c>
      <c r="L141" s="18">
        <f>SUMIF('1120 SJ'!$A$2:$A$679,$G141,'1120 SJ'!$Q$2:$Q$679)</f>
        <v/>
      </c>
      <c r="M141" s="18">
        <f>$K141-$L141</f>
        <v/>
      </c>
      <c r="N141" s="19">
        <f>IFERROR(SUMIF('1120 SJ'!$A$2:$A$679,$G141,'1120 SJ'!$M$2:$M$679)/$K141,0)</f>
        <v/>
      </c>
      <c r="O141" s="19">
        <f>IFERROR($K141*$N141,"")</f>
        <v/>
      </c>
      <c r="P141" s="19">
        <f>IFERROR($L141*$N141,"")</f>
        <v/>
      </c>
      <c r="Q141" s="19">
        <f>IF(OR($U141="Dar de baja en SAP",$U141="Dar de alta en SAP"),$M141*$N141,"")</f>
        <v/>
      </c>
      <c r="R141" s="17" t="inlineStr"/>
      <c r="S141" s="27" t="inlineStr"/>
      <c r="T141" s="17" t="inlineStr">
        <is>
          <t>Sin recuento físico en el inventario de Avain</t>
        </is>
      </c>
      <c r="U141" s="28" t="inlineStr">
        <is>
          <t>Sin recuento físico</t>
        </is>
      </c>
      <c r="V141" s="17" t="inlineStr"/>
      <c r="W141" s="17" t="inlineStr"/>
      <c r="X141" s="17" t="inlineStr"/>
      <c r="Y141" s="17" t="inlineStr"/>
      <c r="Z141" s="17" t="inlineStr"/>
      <c r="AA141" s="17" t="inlineStr">
        <is>
          <t>El material ocupa 2 filas en la hoja 1120 SJ (lote/almacén). La cantidad SAP y la física de esta vista son el total del material.</t>
        </is>
      </c>
    </row>
    <row r="142">
      <c r="A142" s="17" t="inlineStr">
        <is>
          <t>San Juan</t>
        </is>
      </c>
      <c r="B142" s="17" t="inlineStr">
        <is>
          <t>1120</t>
        </is>
      </c>
      <c r="C142" s="17" t="inlineStr">
        <is>
          <t>Stock SAP</t>
        </is>
      </c>
      <c r="D142" s="17" t="inlineStr">
        <is>
          <t>Descartables</t>
        </is>
      </c>
      <c r="E142" s="17" t="inlineStr">
        <is>
          <t>ZDES</t>
        </is>
      </c>
      <c r="F142" s="17" t="inlineStr">
        <is>
          <t>Dentro del alcance</t>
        </is>
      </c>
      <c r="G142" s="17" t="inlineStr">
        <is>
          <t>2000221</t>
        </is>
      </c>
      <c r="H142" s="17" t="inlineStr">
        <is>
          <t>APOSITO TRANSP HIPOALERGIC FILM DE 10CM</t>
        </is>
      </c>
      <c r="I142" s="17" t="inlineStr"/>
      <c r="J142" s="17" t="inlineStr"/>
      <c r="K142" s="18">
        <f>SUMIF('1120 SJ'!$A$2:$A$679,$G142,'1120 SJ'!$I$2:$I$679)</f>
        <v/>
      </c>
      <c r="L142" s="18">
        <f>SUMIF('1120 SJ'!$A$2:$A$679,$G142,'1120 SJ'!$Q$2:$Q$679)</f>
        <v/>
      </c>
      <c r="M142" s="18">
        <f>$K142-$L142</f>
        <v/>
      </c>
      <c r="N142" s="19">
        <f>IFERROR(SUMIF('1120 SJ'!$A$2:$A$679,$G142,'1120 SJ'!$M$2:$M$679)/$K142,0)</f>
        <v/>
      </c>
      <c r="O142" s="19">
        <f>IFERROR($K142*$N142,"")</f>
        <v/>
      </c>
      <c r="P142" s="19">
        <f>IFERROR($L142*$N142,"")</f>
        <v/>
      </c>
      <c r="Q142" s="19">
        <f>IF(OR($U142="Dar de baja en SAP",$U142="Dar de alta en SAP"),$M142*$N142,"")</f>
        <v/>
      </c>
      <c r="R142" s="17" t="inlineStr"/>
      <c r="S142" s="27" t="inlineStr"/>
      <c r="T142" s="17" t="inlineStr">
        <is>
          <t>Sin recuento físico en el inventario de Avain</t>
        </is>
      </c>
      <c r="U142" s="28" t="inlineStr">
        <is>
          <t>Sin recuento físico</t>
        </is>
      </c>
      <c r="V142" s="17" t="inlineStr"/>
      <c r="W142" s="17" t="inlineStr"/>
      <c r="X142" s="17" t="inlineStr"/>
      <c r="Y142" s="17" t="inlineStr"/>
      <c r="Z142" s="17" t="inlineStr"/>
      <c r="AA142" s="17" t="inlineStr"/>
    </row>
    <row r="143">
      <c r="A143" s="17" t="inlineStr">
        <is>
          <t>San Juan</t>
        </is>
      </c>
      <c r="B143" s="17" t="inlineStr">
        <is>
          <t>1120</t>
        </is>
      </c>
      <c r="C143" s="17" t="inlineStr">
        <is>
          <t>Stock SAP</t>
        </is>
      </c>
      <c r="D143" s="17" t="inlineStr">
        <is>
          <t>Medicamentos</t>
        </is>
      </c>
      <c r="E143" s="17" t="inlineStr">
        <is>
          <t>ZMED</t>
        </is>
      </c>
      <c r="F143" s="17" t="inlineStr">
        <is>
          <t>Dentro del alcance</t>
        </is>
      </c>
      <c r="G143" s="17" t="inlineStr">
        <is>
          <t>1000078</t>
        </is>
      </c>
      <c r="H143" s="17" t="inlineStr">
        <is>
          <t>SOLUCION GLUCOSADA HIPERTONICA 25% AMP</t>
        </is>
      </c>
      <c r="I143" s="17" t="inlineStr"/>
      <c r="J143" s="17" t="inlineStr"/>
      <c r="K143" s="18">
        <f>SUMIF('1120 SJ'!$A$2:$A$679,$G143,'1120 SJ'!$I$2:$I$679)</f>
        <v/>
      </c>
      <c r="L143" s="18">
        <f>SUMIF('1120 SJ'!$A$2:$A$679,$G143,'1120 SJ'!$Q$2:$Q$679)</f>
        <v/>
      </c>
      <c r="M143" s="18">
        <f>$K143-$L143</f>
        <v/>
      </c>
      <c r="N143" s="19">
        <f>IFERROR(SUMIF('1120 SJ'!$A$2:$A$679,$G143,'1120 SJ'!$M$2:$M$679)/$K143,0)</f>
        <v/>
      </c>
      <c r="O143" s="19">
        <f>IFERROR($K143*$N143,"")</f>
        <v/>
      </c>
      <c r="P143" s="19">
        <f>IFERROR($L143*$N143,"")</f>
        <v/>
      </c>
      <c r="Q143" s="19">
        <f>IF(OR($U143="Dar de baja en SAP",$U143="Dar de alta en SAP"),$M143*$N143,"")</f>
        <v/>
      </c>
      <c r="R143" s="17" t="inlineStr"/>
      <c r="S143" s="27" t="inlineStr"/>
      <c r="T143" s="17" t="inlineStr">
        <is>
          <t>Sin recuento físico en el inventario de Avain</t>
        </is>
      </c>
      <c r="U143" s="28" t="inlineStr">
        <is>
          <t>Sin recuento físico</t>
        </is>
      </c>
      <c r="V143" s="17" t="inlineStr"/>
      <c r="W143" s="17" t="inlineStr"/>
      <c r="X143" s="17" t="inlineStr"/>
      <c r="Y143" s="17" t="inlineStr"/>
      <c r="Z143" s="17" t="inlineStr"/>
      <c r="AA143" s="17" t="inlineStr">
        <is>
          <t>El material ocupa 2 filas en la hoja 1120 SJ (lote/almacén). La cantidad SAP y la física de esta vista son el total del material.</t>
        </is>
      </c>
    </row>
    <row r="144">
      <c r="A144" s="17" t="inlineStr">
        <is>
          <t>San Juan</t>
        </is>
      </c>
      <c r="B144" s="17" t="inlineStr">
        <is>
          <t>1120</t>
        </is>
      </c>
      <c r="C144" s="17" t="inlineStr">
        <is>
          <t>Stock SAP</t>
        </is>
      </c>
      <c r="D144" s="17" t="inlineStr">
        <is>
          <t>Medicamentos</t>
        </is>
      </c>
      <c r="E144" s="17" t="inlineStr">
        <is>
          <t>ZMED</t>
        </is>
      </c>
      <c r="F144" s="17" t="inlineStr">
        <is>
          <t>Dentro del alcance</t>
        </is>
      </c>
      <c r="G144" s="17" t="inlineStr">
        <is>
          <t>1000007</t>
        </is>
      </c>
      <c r="H144" s="17" t="inlineStr">
        <is>
          <t>ATROPINA 1MG AMPOLLA DE 1ML</t>
        </is>
      </c>
      <c r="I144" s="17" t="inlineStr">
        <is>
          <t>MED174</t>
        </is>
      </c>
      <c r="J144" s="17" t="inlineStr">
        <is>
          <t>Sulfato de Atropina 1mg Amp x 1 ml</t>
        </is>
      </c>
      <c r="K144" s="18">
        <f>SUMIF('1120 SJ'!$A$2:$A$679,$G144,'1120 SJ'!$I$2:$I$679)</f>
        <v/>
      </c>
      <c r="L144" s="18">
        <f>SUMIF('1120 SJ'!$A$2:$A$679,$G144,'1120 SJ'!$Q$2:$Q$679)</f>
        <v/>
      </c>
      <c r="M144" s="18">
        <f>$K144-$L144</f>
        <v/>
      </c>
      <c r="N144" s="19">
        <f>IFERROR(SUMIF('1120 SJ'!$A$2:$A$679,$G144,'1120 SJ'!$M$2:$M$679)/$K144,0)</f>
        <v/>
      </c>
      <c r="O144" s="19">
        <f>IFERROR($K144*$N144,"")</f>
        <v/>
      </c>
      <c r="P144" s="19">
        <f>IFERROR($L144*$N144,"")</f>
        <v/>
      </c>
      <c r="Q144" s="19">
        <f>IF(OR($U144="Dar de baja en SAP",$U144="Dar de alta en SAP"),$M144*$N144,"")</f>
        <v/>
      </c>
      <c r="R144" s="17" t="inlineStr"/>
      <c r="S144" s="25" t="inlineStr">
        <is>
          <t>Alta</t>
        </is>
      </c>
      <c r="T144" s="17" t="inlineStr">
        <is>
          <t>Homologado – confianza Alta</t>
        </is>
      </c>
      <c r="U144" s="26" t="inlineStr">
        <is>
          <t>Dar de baja en SAP</t>
        </is>
      </c>
      <c r="V144" s="17" t="inlineStr">
        <is>
          <t>Homologación por código Avain (master M03-002)</t>
        </is>
      </c>
      <c r="W144" s="17" t="inlineStr">
        <is>
          <t>No</t>
        </is>
      </c>
      <c r="X144" s="17" t="inlineStr"/>
      <c r="Y144" s="17" t="inlineStr">
        <is>
          <t>Sí</t>
        </is>
      </c>
      <c r="Z144" s="17" t="inlineStr">
        <is>
          <t>M03-002</t>
        </is>
      </c>
      <c r="AA144" s="17" t="inlineStr">
        <is>
          <t>Homologación: confianza base Alta + confianza SAP Alta → Alta.</t>
        </is>
      </c>
    </row>
    <row r="145">
      <c r="A145" s="17" t="inlineStr">
        <is>
          <t>San Juan</t>
        </is>
      </c>
      <c r="B145" s="17" t="inlineStr">
        <is>
          <t>1120</t>
        </is>
      </c>
      <c r="C145" s="17" t="inlineStr">
        <is>
          <t>Stock SAP</t>
        </is>
      </c>
      <c r="D145" s="17" t="inlineStr">
        <is>
          <t>Medicamentos</t>
        </is>
      </c>
      <c r="E145" s="17" t="inlineStr">
        <is>
          <t>ZMED</t>
        </is>
      </c>
      <c r="F145" s="17" t="inlineStr">
        <is>
          <t>Dentro del alcance</t>
        </is>
      </c>
      <c r="G145" s="17" t="inlineStr">
        <is>
          <t>1000244</t>
        </is>
      </c>
      <c r="H145" s="17" t="inlineStr">
        <is>
          <t>Hioscina Butilbromuro 10 mg,Dipirona AMP</t>
        </is>
      </c>
      <c r="I145" s="17" t="inlineStr"/>
      <c r="J145" s="17" t="inlineStr"/>
      <c r="K145" s="18">
        <f>SUMIF('1120 SJ'!$A$2:$A$679,$G145,'1120 SJ'!$I$2:$I$679)</f>
        <v/>
      </c>
      <c r="L145" s="18">
        <f>SUMIF('1120 SJ'!$A$2:$A$679,$G145,'1120 SJ'!$Q$2:$Q$679)</f>
        <v/>
      </c>
      <c r="M145" s="18">
        <f>$K145-$L145</f>
        <v/>
      </c>
      <c r="N145" s="19">
        <f>IFERROR(SUMIF('1120 SJ'!$A$2:$A$679,$G145,'1120 SJ'!$M$2:$M$679)/$K145,0)</f>
        <v/>
      </c>
      <c r="O145" s="19">
        <f>IFERROR($K145*$N145,"")</f>
        <v/>
      </c>
      <c r="P145" s="19">
        <f>IFERROR($L145*$N145,"")</f>
        <v/>
      </c>
      <c r="Q145" s="19">
        <f>IF(OR($U145="Dar de baja en SAP",$U145="Dar de alta en SAP"),$M145*$N145,"")</f>
        <v/>
      </c>
      <c r="R145" s="17" t="inlineStr"/>
      <c r="S145" s="27" t="inlineStr"/>
      <c r="T145" s="17" t="inlineStr">
        <is>
          <t>Sin recuento físico en el inventario de Avain</t>
        </is>
      </c>
      <c r="U145" s="28" t="inlineStr">
        <is>
          <t>Sin recuento físico</t>
        </is>
      </c>
      <c r="V145" s="17" t="inlineStr"/>
      <c r="W145" s="17" t="inlineStr"/>
      <c r="X145" s="17" t="inlineStr"/>
      <c r="Y145" s="17" t="inlineStr"/>
      <c r="Z145" s="17" t="inlineStr"/>
      <c r="AA145" s="17" t="inlineStr"/>
    </row>
    <row r="146">
      <c r="A146" s="17" t="inlineStr">
        <is>
          <t>San Juan</t>
        </is>
      </c>
      <c r="B146" s="17" t="inlineStr">
        <is>
          <t>1120</t>
        </is>
      </c>
      <c r="C146" s="17" t="inlineStr">
        <is>
          <t>Stock SAP</t>
        </is>
      </c>
      <c r="D146" s="17" t="inlineStr">
        <is>
          <t>Medicamentos</t>
        </is>
      </c>
      <c r="E146" s="17" t="inlineStr">
        <is>
          <t>ZMED</t>
        </is>
      </c>
      <c r="F146" s="17" t="inlineStr">
        <is>
          <t>Dentro del alcance</t>
        </is>
      </c>
      <c r="G146" s="17" t="inlineStr">
        <is>
          <t>1000672</t>
        </is>
      </c>
      <c r="H146" s="17" t="inlineStr">
        <is>
          <t>TOBRAMICINA + DEXAMETASONA</t>
        </is>
      </c>
      <c r="I146" s="17" t="inlineStr"/>
      <c r="J146" s="17" t="inlineStr"/>
      <c r="K146" s="18">
        <f>SUMIF('1120 SJ'!$A$2:$A$679,$G146,'1120 SJ'!$I$2:$I$679)</f>
        <v/>
      </c>
      <c r="L146" s="18">
        <f>SUMIF('1120 SJ'!$A$2:$A$679,$G146,'1120 SJ'!$Q$2:$Q$679)</f>
        <v/>
      </c>
      <c r="M146" s="18">
        <f>$K146-$L146</f>
        <v/>
      </c>
      <c r="N146" s="19">
        <f>IFERROR(SUMIF('1120 SJ'!$A$2:$A$679,$G146,'1120 SJ'!$M$2:$M$679)/$K146,0)</f>
        <v/>
      </c>
      <c r="O146" s="19">
        <f>IFERROR($K146*$N146,"")</f>
        <v/>
      </c>
      <c r="P146" s="19">
        <f>IFERROR($L146*$N146,"")</f>
        <v/>
      </c>
      <c r="Q146" s="19">
        <f>IF(OR($U146="Dar de baja en SAP",$U146="Dar de alta en SAP"),$M146*$N146,"")</f>
        <v/>
      </c>
      <c r="R146" s="17" t="inlineStr"/>
      <c r="S146" s="27" t="inlineStr"/>
      <c r="T146" s="17" t="inlineStr">
        <is>
          <t>Sin recuento físico en el inventario de Avain</t>
        </is>
      </c>
      <c r="U146" s="28" t="inlineStr">
        <is>
          <t>Sin recuento físico</t>
        </is>
      </c>
      <c r="V146" s="17" t="inlineStr"/>
      <c r="W146" s="17" t="inlineStr"/>
      <c r="X146" s="17" t="inlineStr"/>
      <c r="Y146" s="17" t="inlineStr"/>
      <c r="Z146" s="17" t="inlineStr"/>
      <c r="AA146" s="17" t="inlineStr">
        <is>
          <t>El material ocupa 3 filas en la hoja 1120 SJ (lote/almacén). La cantidad SAP y la física de esta vista son el total del material.</t>
        </is>
      </c>
    </row>
    <row r="147">
      <c r="A147" s="17" t="inlineStr">
        <is>
          <t>San Juan</t>
        </is>
      </c>
      <c r="B147" s="17" t="inlineStr">
        <is>
          <t>1120</t>
        </is>
      </c>
      <c r="C147" s="17" t="inlineStr">
        <is>
          <t>Stock SAP</t>
        </is>
      </c>
      <c r="D147" s="17" t="inlineStr">
        <is>
          <t>Medicamentos</t>
        </is>
      </c>
      <c r="E147" s="17" t="inlineStr">
        <is>
          <t>ZMED</t>
        </is>
      </c>
      <c r="F147" s="17" t="inlineStr">
        <is>
          <t>Dentro del alcance</t>
        </is>
      </c>
      <c r="G147" s="17" t="inlineStr">
        <is>
          <t>1000725</t>
        </is>
      </c>
      <c r="H147" s="17" t="inlineStr">
        <is>
          <t>ATORVASTATINA 20MG</t>
        </is>
      </c>
      <c r="I147" s="17" t="inlineStr"/>
      <c r="J147" s="17" t="inlineStr"/>
      <c r="K147" s="18">
        <f>SUMIF('1120 SJ'!$A$2:$A$679,$G147,'1120 SJ'!$I$2:$I$679)</f>
        <v/>
      </c>
      <c r="L147" s="18">
        <f>SUMIF('1120 SJ'!$A$2:$A$679,$G147,'1120 SJ'!$Q$2:$Q$679)</f>
        <v/>
      </c>
      <c r="M147" s="18">
        <f>$K147-$L147</f>
        <v/>
      </c>
      <c r="N147" s="19">
        <f>IFERROR(SUMIF('1120 SJ'!$A$2:$A$679,$G147,'1120 SJ'!$M$2:$M$679)/$K147,0)</f>
        <v/>
      </c>
      <c r="O147" s="19">
        <f>IFERROR($K147*$N147,"")</f>
        <v/>
      </c>
      <c r="P147" s="19">
        <f>IFERROR($L147*$N147,"")</f>
        <v/>
      </c>
      <c r="Q147" s="19">
        <f>IF(OR($U147="Dar de baja en SAP",$U147="Dar de alta en SAP"),$M147*$N147,"")</f>
        <v/>
      </c>
      <c r="R147" s="17" t="inlineStr"/>
      <c r="S147" s="27" t="inlineStr"/>
      <c r="T147" s="17" t="inlineStr">
        <is>
          <t>Sin recuento físico en el inventario de Avain</t>
        </is>
      </c>
      <c r="U147" s="28" t="inlineStr">
        <is>
          <t>Sin recuento físico</t>
        </is>
      </c>
      <c r="V147" s="17" t="inlineStr"/>
      <c r="W147" s="17" t="inlineStr"/>
      <c r="X147" s="17" t="inlineStr"/>
      <c r="Y147" s="17" t="inlineStr"/>
      <c r="Z147" s="17" t="inlineStr"/>
      <c r="AA147" s="17" t="inlineStr">
        <is>
          <t>El material ocupa 2 filas en la hoja 1120 SJ (lote/almacén). La cantidad SAP y la física de esta vista son el total del material.</t>
        </is>
      </c>
    </row>
    <row r="148">
      <c r="A148" s="17" t="inlineStr">
        <is>
          <t>San Juan</t>
        </is>
      </c>
      <c r="B148" s="17" t="inlineStr">
        <is>
          <t>1120</t>
        </is>
      </c>
      <c r="C148" s="17" t="inlineStr">
        <is>
          <t>Stock SAP</t>
        </is>
      </c>
      <c r="D148" s="17" t="inlineStr">
        <is>
          <t>Medicamentos</t>
        </is>
      </c>
      <c r="E148" s="17" t="inlineStr">
        <is>
          <t>ZMED</t>
        </is>
      </c>
      <c r="F148" s="17" t="inlineStr">
        <is>
          <t>Dentro del alcance</t>
        </is>
      </c>
      <c r="G148" s="17" t="inlineStr">
        <is>
          <t>1005103</t>
        </is>
      </c>
      <c r="H148" s="17" t="inlineStr">
        <is>
          <t>CLONAZEPAM 2MG COMPRIMIDO</t>
        </is>
      </c>
      <c r="I148" s="17" t="inlineStr"/>
      <c r="J148" s="17" t="inlineStr"/>
      <c r="K148" s="18">
        <f>SUMIF('1120 SJ'!$A$2:$A$679,$G148,'1120 SJ'!$I$2:$I$679)</f>
        <v/>
      </c>
      <c r="L148" s="18">
        <f>SUMIF('1120 SJ'!$A$2:$A$679,$G148,'1120 SJ'!$Q$2:$Q$679)</f>
        <v/>
      </c>
      <c r="M148" s="18">
        <f>$K148-$L148</f>
        <v/>
      </c>
      <c r="N148" s="19">
        <f>IFERROR(SUMIF('1120 SJ'!$A$2:$A$679,$G148,'1120 SJ'!$M$2:$M$679)/$K148,0)</f>
        <v/>
      </c>
      <c r="O148" s="19">
        <f>IFERROR($K148*$N148,"")</f>
        <v/>
      </c>
      <c r="P148" s="19">
        <f>IFERROR($L148*$N148,"")</f>
        <v/>
      </c>
      <c r="Q148" s="19">
        <f>IF(OR($U148="Dar de baja en SAP",$U148="Dar de alta en SAP"),$M148*$N148,"")</f>
        <v/>
      </c>
      <c r="R148" s="17" t="inlineStr"/>
      <c r="S148" s="27" t="inlineStr"/>
      <c r="T148" s="17" t="inlineStr">
        <is>
          <t>Sin recuento físico en el inventario de Avain</t>
        </is>
      </c>
      <c r="U148" s="28" t="inlineStr">
        <is>
          <t>Sin recuento físico</t>
        </is>
      </c>
      <c r="V148" s="17" t="inlineStr"/>
      <c r="W148" s="17" t="inlineStr"/>
      <c r="X148" s="17" t="inlineStr"/>
      <c r="Y148" s="17" t="inlineStr"/>
      <c r="Z148" s="17" t="inlineStr"/>
      <c r="AA148" s="17" t="inlineStr"/>
    </row>
    <row r="149">
      <c r="A149" s="17" t="inlineStr">
        <is>
          <t>San Juan</t>
        </is>
      </c>
      <c r="B149" s="17" t="inlineStr">
        <is>
          <t>1120</t>
        </is>
      </c>
      <c r="C149" s="17" t="inlineStr">
        <is>
          <t>Stock SAP</t>
        </is>
      </c>
      <c r="D149" s="17" t="inlineStr">
        <is>
          <t>Medicamentos</t>
        </is>
      </c>
      <c r="E149" s="17" t="inlineStr">
        <is>
          <t>ZMED</t>
        </is>
      </c>
      <c r="F149" s="17" t="inlineStr">
        <is>
          <t>Dentro del alcance</t>
        </is>
      </c>
      <c r="G149" s="17" t="inlineStr">
        <is>
          <t>1005276</t>
        </is>
      </c>
      <c r="H149" s="17" t="inlineStr">
        <is>
          <t>LORAZEPAM 2.5MG COMP</t>
        </is>
      </c>
      <c r="I149" s="17" t="inlineStr"/>
      <c r="J149" s="17" t="inlineStr"/>
      <c r="K149" s="18">
        <f>SUMIF('1120 SJ'!$A$2:$A$679,$G149,'1120 SJ'!$I$2:$I$679)</f>
        <v/>
      </c>
      <c r="L149" s="18">
        <f>SUMIF('1120 SJ'!$A$2:$A$679,$G149,'1120 SJ'!$Q$2:$Q$679)</f>
        <v/>
      </c>
      <c r="M149" s="18">
        <f>$K149-$L149</f>
        <v/>
      </c>
      <c r="N149" s="19">
        <f>IFERROR(SUMIF('1120 SJ'!$A$2:$A$679,$G149,'1120 SJ'!$M$2:$M$679)/$K149,0)</f>
        <v/>
      </c>
      <c r="O149" s="19">
        <f>IFERROR($K149*$N149,"")</f>
        <v/>
      </c>
      <c r="P149" s="19">
        <f>IFERROR($L149*$N149,"")</f>
        <v/>
      </c>
      <c r="Q149" s="19">
        <f>IF(OR($U149="Dar de baja en SAP",$U149="Dar de alta en SAP"),$M149*$N149,"")</f>
        <v/>
      </c>
      <c r="R149" s="17" t="inlineStr"/>
      <c r="S149" s="27" t="inlineStr"/>
      <c r="T149" s="17" t="inlineStr">
        <is>
          <t>Sin recuento físico en el inventario de Avain</t>
        </is>
      </c>
      <c r="U149" s="28" t="inlineStr">
        <is>
          <t>Sin recuento físico</t>
        </is>
      </c>
      <c r="V149" s="17" t="inlineStr"/>
      <c r="W149" s="17" t="inlineStr"/>
      <c r="X149" s="17" t="inlineStr"/>
      <c r="Y149" s="17" t="inlineStr"/>
      <c r="Z149" s="17" t="inlineStr"/>
      <c r="AA149" s="17" t="inlineStr"/>
    </row>
    <row r="150">
      <c r="A150" s="17" t="inlineStr">
        <is>
          <t>San Juan</t>
        </is>
      </c>
      <c r="B150" s="17" t="inlineStr">
        <is>
          <t>1120</t>
        </is>
      </c>
      <c r="C150" s="17" t="inlineStr">
        <is>
          <t>Stock SAP</t>
        </is>
      </c>
      <c r="D150" s="17" t="inlineStr">
        <is>
          <t>Descartables</t>
        </is>
      </c>
      <c r="E150" s="17" t="inlineStr">
        <is>
          <t>ZDES</t>
        </is>
      </c>
      <c r="F150" s="17" t="inlineStr">
        <is>
          <t>Dentro del alcance</t>
        </is>
      </c>
      <c r="G150" s="17" t="inlineStr">
        <is>
          <t>2000003</t>
        </is>
      </c>
      <c r="H150" s="17" t="inlineStr">
        <is>
          <t>CATETER INTRAVENOSO 16G T/ABBOCATH</t>
        </is>
      </c>
      <c r="I150" s="17" t="inlineStr">
        <is>
          <t>DESC2</t>
        </is>
      </c>
      <c r="J150" s="17" t="inlineStr">
        <is>
          <t>Abbocath Nº 16</t>
        </is>
      </c>
      <c r="K150" s="18">
        <f>SUMIF('1120 SJ'!$A$2:$A$679,$G150,'1120 SJ'!$I$2:$I$679)</f>
        <v/>
      </c>
      <c r="L150" s="18">
        <f>SUMIF('1120 SJ'!$A$2:$A$679,$G150,'1120 SJ'!$Q$2:$Q$679)</f>
        <v/>
      </c>
      <c r="M150" s="18">
        <f>$K150-$L150</f>
        <v/>
      </c>
      <c r="N150" s="19">
        <f>IFERROR(SUMIF('1120 SJ'!$A$2:$A$679,$G150,'1120 SJ'!$M$2:$M$679)/$K150,0)</f>
        <v/>
      </c>
      <c r="O150" s="19">
        <f>IFERROR($K150*$N150,"")</f>
        <v/>
      </c>
      <c r="P150" s="19">
        <f>IFERROR($L150*$N150,"")</f>
        <v/>
      </c>
      <c r="Q150" s="19">
        <f>IF(OR($U150="Dar de baja en SAP",$U150="Dar de alta en SAP"),$M150*$N150,"")</f>
        <v/>
      </c>
      <c r="R150" s="17" t="inlineStr"/>
      <c r="S150" s="25" t="inlineStr">
        <is>
          <t>Alta</t>
        </is>
      </c>
      <c r="T150" s="17" t="inlineStr">
        <is>
          <t>Homologado – confianza Alta</t>
        </is>
      </c>
      <c r="U150" s="25" t="inlineStr">
        <is>
          <t>Dar de alta en SAP</t>
        </is>
      </c>
      <c r="V150" s="17" t="inlineStr">
        <is>
          <t>Homologación por código Avain (master D-126)</t>
        </is>
      </c>
      <c r="W150" s="17" t="inlineStr">
        <is>
          <t>Sí</t>
        </is>
      </c>
      <c r="X150" s="17" t="inlineStr">
        <is>
          <t>2000003, 2001218</t>
        </is>
      </c>
      <c r="Y150" s="17" t="inlineStr">
        <is>
          <t>Sí</t>
        </is>
      </c>
      <c r="Z150" s="17" t="inlineStr">
        <is>
          <t>D-126</t>
        </is>
      </c>
      <c r="AA150" s="17"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17" t="inlineStr">
        <is>
          <t>San Juan</t>
        </is>
      </c>
      <c r="B151" s="17" t="inlineStr">
        <is>
          <t>1120</t>
        </is>
      </c>
      <c r="C151" s="17" t="inlineStr">
        <is>
          <t>Stock SAP</t>
        </is>
      </c>
      <c r="D151" s="17" t="inlineStr">
        <is>
          <t>Uniformes</t>
        </is>
      </c>
      <c r="E151" s="17" t="inlineStr">
        <is>
          <t>ZUNI</t>
        </is>
      </c>
      <c r="F151" s="17" t="inlineStr">
        <is>
          <t>Fuera del alcance</t>
        </is>
      </c>
      <c r="G151" s="17" t="inlineStr">
        <is>
          <t>3001350</t>
        </is>
      </c>
      <c r="H151" s="17" t="inlineStr">
        <is>
          <t>GUANTE DE NITRILO TEJIDO</t>
        </is>
      </c>
      <c r="I151" s="17" t="inlineStr"/>
      <c r="J151" s="17" t="inlineStr"/>
      <c r="K151" s="18">
        <f>SUMIF('1120 SJ'!$A$2:$A$679,$G151,'1120 SJ'!$I$2:$I$679)</f>
        <v/>
      </c>
      <c r="L151" s="18">
        <f>SUMIF('1120 SJ'!$A$2:$A$679,$G151,'1120 SJ'!$Q$2:$Q$679)</f>
        <v/>
      </c>
      <c r="M151" s="18">
        <f>$K151-$L151</f>
        <v/>
      </c>
      <c r="N151" s="19">
        <f>IFERROR(SUMIF('1120 SJ'!$A$2:$A$679,$G151,'1120 SJ'!$M$2:$M$679)/$K151,0)</f>
        <v/>
      </c>
      <c r="O151" s="19">
        <f>IFERROR($K151*$N151,"")</f>
        <v/>
      </c>
      <c r="P151" s="19">
        <f>IFERROR($L151*$N151,"")</f>
        <v/>
      </c>
      <c r="Q151" s="19">
        <f>IF(OR($U151="Dar de baja en SAP",$U151="Dar de alta en SAP"),$M151*$N151,"")</f>
        <v/>
      </c>
      <c r="R151" s="17" t="inlineStr"/>
      <c r="S151" s="27" t="inlineStr"/>
      <c r="T151" s="17" t="inlineStr">
        <is>
          <t>No aplica: uniformes, clasificación que el inventario físico de Farmacia no releva</t>
        </is>
      </c>
      <c r="U151" s="28" t="inlineStr">
        <is>
          <t>Fuera del alcance del inventario físico</t>
        </is>
      </c>
      <c r="V151" s="17" t="inlineStr"/>
      <c r="W151" s="17" t="inlineStr"/>
      <c r="X151" s="17" t="inlineStr"/>
      <c r="Y151" s="17" t="inlineStr"/>
      <c r="Z151" s="17" t="inlineStr"/>
      <c r="AA151" s="17" t="inlineStr"/>
    </row>
    <row r="152">
      <c r="A152" s="17" t="inlineStr">
        <is>
          <t>San Juan</t>
        </is>
      </c>
      <c r="B152" s="17" t="inlineStr">
        <is>
          <t>1120</t>
        </is>
      </c>
      <c r="C152" s="17" t="inlineStr">
        <is>
          <t>Stock SAP</t>
        </is>
      </c>
      <c r="D152" s="17" t="inlineStr">
        <is>
          <t>Uniformes</t>
        </is>
      </c>
      <c r="E152" s="17" t="inlineStr">
        <is>
          <t>ZUNI</t>
        </is>
      </c>
      <c r="F152" s="17" t="inlineStr">
        <is>
          <t>Fuera del alcance</t>
        </is>
      </c>
      <c r="G152" s="17" t="inlineStr">
        <is>
          <t>3002056</t>
        </is>
      </c>
      <c r="H152" s="17" t="inlineStr">
        <is>
          <t>GUANTES DE VAQUETA (PAR)</t>
        </is>
      </c>
      <c r="I152" s="17" t="inlineStr"/>
      <c r="J152" s="17" t="inlineStr"/>
      <c r="K152" s="18">
        <f>SUMIF('1120 SJ'!$A$2:$A$679,$G152,'1120 SJ'!$I$2:$I$679)</f>
        <v/>
      </c>
      <c r="L152" s="18">
        <f>SUMIF('1120 SJ'!$A$2:$A$679,$G152,'1120 SJ'!$Q$2:$Q$679)</f>
        <v/>
      </c>
      <c r="M152" s="18">
        <f>$K152-$L152</f>
        <v/>
      </c>
      <c r="N152" s="19">
        <f>IFERROR(SUMIF('1120 SJ'!$A$2:$A$679,$G152,'1120 SJ'!$M$2:$M$679)/$K152,0)</f>
        <v/>
      </c>
      <c r="O152" s="19">
        <f>IFERROR($K152*$N152,"")</f>
        <v/>
      </c>
      <c r="P152" s="19">
        <f>IFERROR($L152*$N152,"")</f>
        <v/>
      </c>
      <c r="Q152" s="19">
        <f>IF(OR($U152="Dar de baja en SAP",$U152="Dar de alta en SAP"),$M152*$N152,"")</f>
        <v/>
      </c>
      <c r="R152" s="17" t="inlineStr"/>
      <c r="S152" s="27" t="inlineStr"/>
      <c r="T152" s="17" t="inlineStr">
        <is>
          <t>No aplica: uniformes, clasificación que el inventario físico de Farmacia no releva</t>
        </is>
      </c>
      <c r="U152" s="28" t="inlineStr">
        <is>
          <t>Fuera del alcance del inventario físico</t>
        </is>
      </c>
      <c r="V152" s="17" t="inlineStr"/>
      <c r="W152" s="17" t="inlineStr"/>
      <c r="X152" s="17" t="inlineStr"/>
      <c r="Y152" s="17" t="inlineStr"/>
      <c r="Z152" s="17" t="inlineStr"/>
      <c r="AA152" s="17" t="inlineStr"/>
    </row>
    <row r="153">
      <c r="A153" s="17" t="inlineStr">
        <is>
          <t>San Juan</t>
        </is>
      </c>
      <c r="B153" s="17" t="inlineStr">
        <is>
          <t>1120</t>
        </is>
      </c>
      <c r="C153" s="17" t="inlineStr">
        <is>
          <t>Stock SAP</t>
        </is>
      </c>
      <c r="D153" s="17" t="inlineStr">
        <is>
          <t>Medicamentos</t>
        </is>
      </c>
      <c r="E153" s="17" t="inlineStr">
        <is>
          <t>ZMED</t>
        </is>
      </c>
      <c r="F153" s="17" t="inlineStr">
        <is>
          <t>Dentro del alcance</t>
        </is>
      </c>
      <c r="G153" s="17" t="inlineStr">
        <is>
          <t>1000353</t>
        </is>
      </c>
      <c r="H153" s="17" t="inlineStr">
        <is>
          <t>LORATADINA+BETAMETASONA(HISTAMINOCORTERO</t>
        </is>
      </c>
      <c r="I153" s="17" t="inlineStr"/>
      <c r="J153" s="17" t="inlineStr"/>
      <c r="K153" s="18">
        <f>SUMIF('1120 SJ'!$A$2:$A$679,$G153,'1120 SJ'!$I$2:$I$679)</f>
        <v/>
      </c>
      <c r="L153" s="18">
        <f>SUMIF('1120 SJ'!$A$2:$A$679,$G153,'1120 SJ'!$Q$2:$Q$679)</f>
        <v/>
      </c>
      <c r="M153" s="18">
        <f>$K153-$L153</f>
        <v/>
      </c>
      <c r="N153" s="19">
        <f>IFERROR(SUMIF('1120 SJ'!$A$2:$A$679,$G153,'1120 SJ'!$M$2:$M$679)/$K153,0)</f>
        <v/>
      </c>
      <c r="O153" s="19">
        <f>IFERROR($K153*$N153,"")</f>
        <v/>
      </c>
      <c r="P153" s="19">
        <f>IFERROR($L153*$N153,"")</f>
        <v/>
      </c>
      <c r="Q153" s="19">
        <f>IF(OR($U153="Dar de baja en SAP",$U153="Dar de alta en SAP"),$M153*$N153,"")</f>
        <v/>
      </c>
      <c r="R153" s="17" t="inlineStr"/>
      <c r="S153" s="27" t="inlineStr"/>
      <c r="T153" s="17" t="inlineStr">
        <is>
          <t>Sin recuento físico en el inventario de Avain</t>
        </is>
      </c>
      <c r="U153" s="28" t="inlineStr">
        <is>
          <t>Sin recuento físico</t>
        </is>
      </c>
      <c r="V153" s="17" t="inlineStr"/>
      <c r="W153" s="17" t="inlineStr"/>
      <c r="X153" s="17" t="inlineStr"/>
      <c r="Y153" s="17" t="inlineStr"/>
      <c r="Z153" s="17" t="inlineStr"/>
      <c r="AA153" s="17" t="inlineStr">
        <is>
          <t>El material ocupa 3 filas en la hoja 1120 SJ (lote/almacén). La cantidad SAP y la física de esta vista son el total del material.</t>
        </is>
      </c>
    </row>
    <row r="154">
      <c r="A154" s="17" t="inlineStr">
        <is>
          <t>San Juan</t>
        </is>
      </c>
      <c r="B154" s="17" t="inlineStr">
        <is>
          <t>1120</t>
        </is>
      </c>
      <c r="C154" s="17" t="inlineStr">
        <is>
          <t>Stock SAP</t>
        </is>
      </c>
      <c r="D154" s="17" t="inlineStr">
        <is>
          <t>Medicamentos</t>
        </is>
      </c>
      <c r="E154" s="17" t="inlineStr">
        <is>
          <t>ZMED</t>
        </is>
      </c>
      <c r="F154" s="17" t="inlineStr">
        <is>
          <t>Dentro del alcance</t>
        </is>
      </c>
      <c r="G154" s="17" t="inlineStr">
        <is>
          <t>1000005</t>
        </is>
      </c>
      <c r="H154" s="17" t="inlineStr">
        <is>
          <t>AMIODARONA 150MG AMPOLLA DE 3 ML INYEC</t>
        </is>
      </c>
      <c r="I154" s="17" t="inlineStr">
        <is>
          <t>MED11</t>
        </is>
      </c>
      <c r="J154" s="17" t="inlineStr">
        <is>
          <t>Amiodarona 150 mg Amp x 3 ml</t>
        </is>
      </c>
      <c r="K154" s="18">
        <f>SUMIF('1120 SJ'!$A$2:$A$679,$G154,'1120 SJ'!$I$2:$I$679)</f>
        <v/>
      </c>
      <c r="L154" s="18">
        <f>SUMIF('1120 SJ'!$A$2:$A$679,$G154,'1120 SJ'!$Q$2:$Q$679)</f>
        <v/>
      </c>
      <c r="M154" s="18">
        <f>$K154-$L154</f>
        <v/>
      </c>
      <c r="N154" s="19">
        <f>IFERROR(SUMIF('1120 SJ'!$A$2:$A$679,$G154,'1120 SJ'!$M$2:$M$679)/$K154,0)</f>
        <v/>
      </c>
      <c r="O154" s="19">
        <f>IFERROR($K154*$N154,"")</f>
        <v/>
      </c>
      <c r="P154" s="19">
        <f>IFERROR($L154*$N154,"")</f>
        <v/>
      </c>
      <c r="Q154" s="19">
        <f>IF(OR($U154="Dar de baja en SAP",$U154="Dar de alta en SAP"),$M154*$N154,"")</f>
        <v/>
      </c>
      <c r="R154" s="17" t="inlineStr"/>
      <c r="S154" s="25" t="inlineStr">
        <is>
          <t>Alta</t>
        </is>
      </c>
      <c r="T154" s="17" t="inlineStr">
        <is>
          <t>Homologado – confianza Alta</t>
        </is>
      </c>
      <c r="U154" s="25" t="inlineStr">
        <is>
          <t>Dar de alta en SAP</t>
        </is>
      </c>
      <c r="V154" s="17" t="inlineStr">
        <is>
          <t>Homologación por código Avain (master M03-003)</t>
        </is>
      </c>
      <c r="W154" s="17" t="inlineStr">
        <is>
          <t>No</t>
        </is>
      </c>
      <c r="X154" s="17" t="inlineStr"/>
      <c r="Y154" s="17" t="inlineStr">
        <is>
          <t>Sí</t>
        </is>
      </c>
      <c r="Z154" s="17" t="inlineStr">
        <is>
          <t>M03-003</t>
        </is>
      </c>
      <c r="AA154" s="17" t="inlineStr">
        <is>
          <t>Homologación: confianza base Alta + confianza SAP Alta → Alta. El material ocupa 3 filas en la hoja 1120 SJ (lote/almacén). La cantidad SAP y la física de esta vista son el total del material.</t>
        </is>
      </c>
    </row>
    <row r="155">
      <c r="A155" s="17" t="inlineStr">
        <is>
          <t>San Juan</t>
        </is>
      </c>
      <c r="B155" s="17" t="inlineStr">
        <is>
          <t>1120</t>
        </is>
      </c>
      <c r="C155" s="17" t="inlineStr">
        <is>
          <t>Stock SAP</t>
        </is>
      </c>
      <c r="D155" s="17" t="inlineStr">
        <is>
          <t>Medicamentos</t>
        </is>
      </c>
      <c r="E155" s="17" t="inlineStr">
        <is>
          <t>ZMED</t>
        </is>
      </c>
      <c r="F155" s="17" t="inlineStr">
        <is>
          <t>Dentro del alcance</t>
        </is>
      </c>
      <c r="G155" s="17" t="inlineStr">
        <is>
          <t>1000053</t>
        </is>
      </c>
      <c r="H155" s="17" t="inlineStr">
        <is>
          <t>ALCOHOL AL 96% X 1000ML</t>
        </is>
      </c>
      <c r="I155" s="17" t="inlineStr">
        <is>
          <t>DESC15</t>
        </is>
      </c>
      <c r="J155" s="17" t="inlineStr">
        <is>
          <t>Alcohol 96% x 1000ml</t>
        </is>
      </c>
      <c r="K155" s="18">
        <f>SUMIF('1120 SJ'!$A$2:$A$679,$G155,'1120 SJ'!$I$2:$I$679)</f>
        <v/>
      </c>
      <c r="L155" s="18">
        <f>SUMIF('1120 SJ'!$A$2:$A$679,$G155,'1120 SJ'!$Q$2:$Q$679)</f>
        <v/>
      </c>
      <c r="M155" s="18">
        <f>$K155-$L155</f>
        <v/>
      </c>
      <c r="N155" s="19">
        <f>IFERROR(SUMIF('1120 SJ'!$A$2:$A$679,$G155,'1120 SJ'!$M$2:$M$679)/$K155,0)</f>
        <v/>
      </c>
      <c r="O155" s="19">
        <f>IFERROR($K155*$N155,"")</f>
        <v/>
      </c>
      <c r="P155" s="19">
        <f>IFERROR($L155*$N155,"")</f>
        <v/>
      </c>
      <c r="Q155" s="19">
        <f>IF(OR($U155="Dar de baja en SAP",$U155="Dar de alta en SAP"),$M155*$N155,"")</f>
        <v/>
      </c>
      <c r="R155" s="17" t="inlineStr"/>
      <c r="S155" s="25" t="inlineStr">
        <is>
          <t>Alta</t>
        </is>
      </c>
      <c r="T155" s="17" t="inlineStr">
        <is>
          <t>Homologado – confianza Alta</t>
        </is>
      </c>
      <c r="U155" s="26" t="inlineStr">
        <is>
          <t>Dar de baja en SAP</t>
        </is>
      </c>
      <c r="V155" s="17" t="inlineStr">
        <is>
          <t>Homologación por código Avain (master D-174)</t>
        </is>
      </c>
      <c r="W155" s="17" t="inlineStr">
        <is>
          <t>No</t>
        </is>
      </c>
      <c r="X155" s="17" t="inlineStr"/>
      <c r="Y155" s="17" t="inlineStr">
        <is>
          <t>Sí</t>
        </is>
      </c>
      <c r="Z155" s="17" t="inlineStr">
        <is>
          <t>D-174</t>
        </is>
      </c>
      <c r="AA155" s="17" t="inlineStr">
        <is>
          <t>Homologación: confianza base Alta + confianza SAP Alta → Alta. El material ocupa 3 filas en la hoja 1120 SJ (lote/almacén). La cantidad SAP y la física de esta vista son el total del material.</t>
        </is>
      </c>
    </row>
    <row r="156">
      <c r="A156" s="17" t="inlineStr">
        <is>
          <t>San Juan</t>
        </is>
      </c>
      <c r="B156" s="17" t="inlineStr">
        <is>
          <t>1120</t>
        </is>
      </c>
      <c r="C156" s="17" t="inlineStr">
        <is>
          <t>Stock SAP</t>
        </is>
      </c>
      <c r="D156" s="17" t="inlineStr">
        <is>
          <t>Medicamentos</t>
        </is>
      </c>
      <c r="E156" s="17" t="inlineStr">
        <is>
          <t>ZMED</t>
        </is>
      </c>
      <c r="F156" s="17" t="inlineStr">
        <is>
          <t>Dentro del alcance</t>
        </is>
      </c>
      <c r="G156" s="17" t="inlineStr">
        <is>
          <t>1000016</t>
        </is>
      </c>
      <c r="H156" s="17" t="inlineStr">
        <is>
          <t>AGUA BIDESTILADA AMPOLLA POR 5ML</t>
        </is>
      </c>
      <c r="I156" s="17" t="inlineStr"/>
      <c r="J156" s="17" t="inlineStr"/>
      <c r="K156" s="18">
        <f>SUMIF('1120 SJ'!$A$2:$A$679,$G156,'1120 SJ'!$I$2:$I$679)</f>
        <v/>
      </c>
      <c r="L156" s="18">
        <f>SUMIF('1120 SJ'!$A$2:$A$679,$G156,'1120 SJ'!$Q$2:$Q$679)</f>
        <v/>
      </c>
      <c r="M156" s="18">
        <f>$K156-$L156</f>
        <v/>
      </c>
      <c r="N156" s="19">
        <f>IFERROR(SUMIF('1120 SJ'!$A$2:$A$679,$G156,'1120 SJ'!$M$2:$M$679)/$K156,0)</f>
        <v/>
      </c>
      <c r="O156" s="19">
        <f>IFERROR($K156*$N156,"")</f>
        <v/>
      </c>
      <c r="P156" s="19">
        <f>IFERROR($L156*$N156,"")</f>
        <v/>
      </c>
      <c r="Q156" s="19">
        <f>IF(OR($U156="Dar de baja en SAP",$U156="Dar de alta en SAP"),$M156*$N156,"")</f>
        <v/>
      </c>
      <c r="R156" s="17" t="inlineStr"/>
      <c r="S156" s="27" t="inlineStr"/>
      <c r="T156" s="17" t="inlineStr">
        <is>
          <t>Sin recuento físico en el inventario de Avain</t>
        </is>
      </c>
      <c r="U156" s="28" t="inlineStr">
        <is>
          <t>Sin recuento físico</t>
        </is>
      </c>
      <c r="V156" s="17" t="inlineStr"/>
      <c r="W156" s="17" t="inlineStr"/>
      <c r="X156" s="17" t="inlineStr"/>
      <c r="Y156" s="17" t="inlineStr"/>
      <c r="Z156" s="17" t="inlineStr"/>
      <c r="AA156" s="17" t="inlineStr"/>
    </row>
    <row r="157">
      <c r="A157" s="17" t="inlineStr">
        <is>
          <t>San Juan</t>
        </is>
      </c>
      <c r="B157" s="17" t="inlineStr">
        <is>
          <t>1120</t>
        </is>
      </c>
      <c r="C157" s="17" t="inlineStr">
        <is>
          <t>Stock SAP</t>
        </is>
      </c>
      <c r="D157" s="17" t="inlineStr">
        <is>
          <t>Medicamentos</t>
        </is>
      </c>
      <c r="E157" s="17" t="inlineStr">
        <is>
          <t>ZMED</t>
        </is>
      </c>
      <c r="F157" s="17" t="inlineStr">
        <is>
          <t>Dentro del alcance</t>
        </is>
      </c>
      <c r="G157" s="17" t="inlineStr">
        <is>
          <t>1000497</t>
        </is>
      </c>
      <c r="H157" s="17" t="inlineStr">
        <is>
          <t>IODOPOVIDONA SOLUC 10% X 60 ML</t>
        </is>
      </c>
      <c r="I157" s="17" t="inlineStr">
        <is>
          <t>MED200</t>
        </is>
      </c>
      <c r="J157" s="17" t="inlineStr">
        <is>
          <t>iodopovidona 100 ml sol/topica</t>
        </is>
      </c>
      <c r="K157" s="18">
        <f>SUMIF('1120 SJ'!$A$2:$A$679,$G157,'1120 SJ'!$I$2:$I$679)</f>
        <v/>
      </c>
      <c r="L157" s="18">
        <f>SUMIF('1120 SJ'!$A$2:$A$679,$G157,'1120 SJ'!$Q$2:$Q$679)</f>
        <v/>
      </c>
      <c r="M157" s="18">
        <f>$K157-$L157</f>
        <v/>
      </c>
      <c r="N157" s="19">
        <f>IFERROR(SUMIF('1120 SJ'!$A$2:$A$679,$G157,'1120 SJ'!$M$2:$M$679)/$K157,0)</f>
        <v/>
      </c>
      <c r="O157" s="19">
        <f>IFERROR($K157*$N157,"")</f>
        <v/>
      </c>
      <c r="P157" s="19">
        <f>IFERROR($L157*$N157,"")</f>
        <v/>
      </c>
      <c r="Q157" s="19">
        <f>IF(OR($U157="Dar de baja en SAP",$U157="Dar de alta en SAP"),$M157*$N157,"")</f>
        <v/>
      </c>
      <c r="R157" s="17" t="inlineStr"/>
      <c r="S157" s="26" t="inlineStr">
        <is>
          <t>Baja</t>
        </is>
      </c>
      <c r="T157" s="17" t="inlineStr">
        <is>
          <t>Homologado – confianza Baja – pendiente de validación</t>
        </is>
      </c>
      <c r="U157" s="26" t="inlineStr">
        <is>
          <t>Dar de baja en SAP</t>
        </is>
      </c>
      <c r="V157" s="17" t="inlineStr">
        <is>
          <t>Homologación por código Avain (master D-175)</t>
        </is>
      </c>
      <c r="W157" s="17" t="inlineStr">
        <is>
          <t>No</t>
        </is>
      </c>
      <c r="X157" s="17" t="inlineStr"/>
      <c r="Y157" s="17" t="inlineStr">
        <is>
          <t>Sí</t>
        </is>
      </c>
      <c r="Z157" s="17" t="inlineStr">
        <is>
          <t>D-175</t>
        </is>
      </c>
      <c r="AA157" s="17"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17" t="inlineStr">
        <is>
          <t>San Juan</t>
        </is>
      </c>
      <c r="B158" s="17" t="inlineStr">
        <is>
          <t>1120</t>
        </is>
      </c>
      <c r="C158" s="17" t="inlineStr">
        <is>
          <t>Stock SAP</t>
        </is>
      </c>
      <c r="D158" s="17" t="inlineStr">
        <is>
          <t>Medicamentos</t>
        </is>
      </c>
      <c r="E158" s="17" t="inlineStr">
        <is>
          <t>ZMED</t>
        </is>
      </c>
      <c r="F158" s="17" t="inlineStr">
        <is>
          <t>Dentro del alcance</t>
        </is>
      </c>
      <c r="G158" s="17" t="inlineStr">
        <is>
          <t>1000511</t>
        </is>
      </c>
      <c r="H158" s="17" t="inlineStr">
        <is>
          <t>REFRIANEX COMPUESTO</t>
        </is>
      </c>
      <c r="I158" s="17" t="inlineStr"/>
      <c r="J158" s="17" t="inlineStr"/>
      <c r="K158" s="18">
        <f>SUMIF('1120 SJ'!$A$2:$A$679,$G158,'1120 SJ'!$I$2:$I$679)</f>
        <v/>
      </c>
      <c r="L158" s="18">
        <f>SUMIF('1120 SJ'!$A$2:$A$679,$G158,'1120 SJ'!$Q$2:$Q$679)</f>
        <v/>
      </c>
      <c r="M158" s="18">
        <f>$K158-$L158</f>
        <v/>
      </c>
      <c r="N158" s="19">
        <f>IFERROR(SUMIF('1120 SJ'!$A$2:$A$679,$G158,'1120 SJ'!$M$2:$M$679)/$K158,0)</f>
        <v/>
      </c>
      <c r="O158" s="19">
        <f>IFERROR($K158*$N158,"")</f>
        <v/>
      </c>
      <c r="P158" s="19">
        <f>IFERROR($L158*$N158,"")</f>
        <v/>
      </c>
      <c r="Q158" s="19">
        <f>IF(OR($U158="Dar de baja en SAP",$U158="Dar de alta en SAP"),$M158*$N158,"")</f>
        <v/>
      </c>
      <c r="R158" s="17" t="inlineStr"/>
      <c r="S158" s="27" t="inlineStr"/>
      <c r="T158" s="17" t="inlineStr">
        <is>
          <t>Sin recuento físico en el inventario de Avain</t>
        </is>
      </c>
      <c r="U158" s="28" t="inlineStr">
        <is>
          <t>Sin recuento físico</t>
        </is>
      </c>
      <c r="V158" s="17" t="inlineStr"/>
      <c r="W158" s="17" t="inlineStr"/>
      <c r="X158" s="17" t="inlineStr"/>
      <c r="Y158" s="17" t="inlineStr"/>
      <c r="Z158" s="17" t="inlineStr"/>
      <c r="AA158" s="17" t="inlineStr">
        <is>
          <t>El material ocupa 2 filas en la hoja 1120 SJ (lote/almacén). La cantidad SAP y la física de esta vista son el total del material.</t>
        </is>
      </c>
    </row>
    <row r="159">
      <c r="A159" s="17" t="inlineStr">
        <is>
          <t>San Juan</t>
        </is>
      </c>
      <c r="B159" s="17" t="inlineStr">
        <is>
          <t>1120</t>
        </is>
      </c>
      <c r="C159" s="17" t="inlineStr">
        <is>
          <t>Stock SAP</t>
        </is>
      </c>
      <c r="D159" s="17" t="inlineStr">
        <is>
          <t>Medicamentos</t>
        </is>
      </c>
      <c r="E159" s="17" t="inlineStr">
        <is>
          <t>ZMED</t>
        </is>
      </c>
      <c r="F159" s="17" t="inlineStr">
        <is>
          <t>Dentro del alcance</t>
        </is>
      </c>
      <c r="G159" s="17" t="inlineStr">
        <is>
          <t>1000600</t>
        </is>
      </c>
      <c r="H159" s="17" t="inlineStr">
        <is>
          <t>TRAMADOL CLORHIDRATO 100MG AMP 2ML</t>
        </is>
      </c>
      <c r="I159" s="17" t="inlineStr">
        <is>
          <t>MED181</t>
        </is>
      </c>
      <c r="J159" s="17" t="inlineStr">
        <is>
          <t>Tramadol 50mg/2ml amp</t>
        </is>
      </c>
      <c r="K159" s="18">
        <f>SUMIF('1120 SJ'!$A$2:$A$679,$G159,'1120 SJ'!$I$2:$I$679)</f>
        <v/>
      </c>
      <c r="L159" s="18">
        <f>SUMIF('1120 SJ'!$A$2:$A$679,$G159,'1120 SJ'!$Q$2:$Q$679)</f>
        <v/>
      </c>
      <c r="M159" s="18">
        <f>$K159-$L159</f>
        <v/>
      </c>
      <c r="N159" s="19">
        <f>IFERROR(SUMIF('1120 SJ'!$A$2:$A$679,$G159,'1120 SJ'!$M$2:$M$679)/$K159,0)</f>
        <v/>
      </c>
      <c r="O159" s="19">
        <f>IFERROR($K159*$N159,"")</f>
        <v/>
      </c>
      <c r="P159" s="19">
        <f>IFERROR($L159*$N159,"")</f>
        <v/>
      </c>
      <c r="Q159" s="19">
        <f>IF(OR($U159="Dar de baja en SAP",$U159="Dar de alta en SAP"),$M159*$N159,"")</f>
        <v/>
      </c>
      <c r="R159" s="17" t="inlineStr"/>
      <c r="S159" s="26" t="inlineStr">
        <is>
          <t>Baja</t>
        </is>
      </c>
      <c r="T159" s="17" t="inlineStr">
        <is>
          <t>Homologado – confianza Baja – pendiente de validación</t>
        </is>
      </c>
      <c r="U159" s="31" t="inlineStr">
        <is>
          <t>Sin diferencia</t>
        </is>
      </c>
      <c r="V159" s="17" t="inlineStr">
        <is>
          <t>Cruce por nomenclatura SAP</t>
        </is>
      </c>
      <c r="W159" s="17" t="inlineStr">
        <is>
          <t>Sí</t>
        </is>
      </c>
      <c r="X159" s="17" t="inlineStr">
        <is>
          <t>1000600, 1000683</t>
        </is>
      </c>
      <c r="Y159" s="17" t="inlineStr">
        <is>
          <t>Sí</t>
        </is>
      </c>
      <c r="Z159" s="17" t="inlineStr">
        <is>
          <t>M01-011</t>
        </is>
      </c>
      <c r="AA159" s="17"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17" t="inlineStr">
        <is>
          <t>San Juan</t>
        </is>
      </c>
      <c r="B160" s="17" t="inlineStr">
        <is>
          <t>1120</t>
        </is>
      </c>
      <c r="C160" s="17" t="inlineStr">
        <is>
          <t>Stock SAP</t>
        </is>
      </c>
      <c r="D160" s="17" t="inlineStr">
        <is>
          <t>Medicamentos</t>
        </is>
      </c>
      <c r="E160" s="17" t="inlineStr">
        <is>
          <t>ZMED</t>
        </is>
      </c>
      <c r="F160" s="17" t="inlineStr">
        <is>
          <t>Dentro del alcance</t>
        </is>
      </c>
      <c r="G160" s="17" t="inlineStr">
        <is>
          <t>1001169</t>
        </is>
      </c>
      <c r="H160" s="17" t="inlineStr">
        <is>
          <t>SILDENAFIL PREP MAGISTRAL</t>
        </is>
      </c>
      <c r="I160" s="17" t="inlineStr"/>
      <c r="J160" s="17" t="inlineStr"/>
      <c r="K160" s="18">
        <f>SUMIF('1120 SJ'!$A$2:$A$679,$G160,'1120 SJ'!$I$2:$I$679)</f>
        <v/>
      </c>
      <c r="L160" s="18">
        <f>SUMIF('1120 SJ'!$A$2:$A$679,$G160,'1120 SJ'!$Q$2:$Q$679)</f>
        <v/>
      </c>
      <c r="M160" s="18">
        <f>$K160-$L160</f>
        <v/>
      </c>
      <c r="N160" s="19">
        <f>IFERROR(SUMIF('1120 SJ'!$A$2:$A$679,$G160,'1120 SJ'!$M$2:$M$679)/$K160,0)</f>
        <v/>
      </c>
      <c r="O160" s="19">
        <f>IFERROR($K160*$N160,"")</f>
        <v/>
      </c>
      <c r="P160" s="19">
        <f>IFERROR($L160*$N160,"")</f>
        <v/>
      </c>
      <c r="Q160" s="19">
        <f>IF(OR($U160="Dar de baja en SAP",$U160="Dar de alta en SAP"),$M160*$N160,"")</f>
        <v/>
      </c>
      <c r="R160" s="17" t="inlineStr"/>
      <c r="S160" s="27" t="inlineStr"/>
      <c r="T160" s="17" t="inlineStr">
        <is>
          <t>Sin recuento físico en el inventario de Avain</t>
        </is>
      </c>
      <c r="U160" s="28" t="inlineStr">
        <is>
          <t>Sin recuento físico</t>
        </is>
      </c>
      <c r="V160" s="17" t="inlineStr"/>
      <c r="W160" s="17" t="inlineStr"/>
      <c r="X160" s="17" t="inlineStr"/>
      <c r="Y160" s="17" t="inlineStr"/>
      <c r="Z160" s="17" t="inlineStr"/>
      <c r="AA160" s="17" t="inlineStr"/>
    </row>
    <row r="161">
      <c r="A161" s="17" t="inlineStr">
        <is>
          <t>San Juan</t>
        </is>
      </c>
      <c r="B161" s="17" t="inlineStr">
        <is>
          <t>1120</t>
        </is>
      </c>
      <c r="C161" s="17" t="inlineStr">
        <is>
          <t>Stock SAP</t>
        </is>
      </c>
      <c r="D161" s="17" t="inlineStr">
        <is>
          <t>Medicamentos</t>
        </is>
      </c>
      <c r="E161" s="17" t="inlineStr">
        <is>
          <t>ZMED</t>
        </is>
      </c>
      <c r="F161" s="17" t="inlineStr">
        <is>
          <t>Dentro del alcance</t>
        </is>
      </c>
      <c r="G161" s="17" t="inlineStr">
        <is>
          <t>1001289</t>
        </is>
      </c>
      <c r="H161" s="17" t="inlineStr">
        <is>
          <t>RELIVERAN comp Sub x10</t>
        </is>
      </c>
      <c r="I161" s="17" t="inlineStr"/>
      <c r="J161" s="17" t="inlineStr"/>
      <c r="K161" s="18">
        <f>SUMIF('1120 SJ'!$A$2:$A$679,$G161,'1120 SJ'!$I$2:$I$679)</f>
        <v/>
      </c>
      <c r="L161" s="18">
        <f>SUMIF('1120 SJ'!$A$2:$A$679,$G161,'1120 SJ'!$Q$2:$Q$679)</f>
        <v/>
      </c>
      <c r="M161" s="18">
        <f>$K161-$L161</f>
        <v/>
      </c>
      <c r="N161" s="19">
        <f>IFERROR(SUMIF('1120 SJ'!$A$2:$A$679,$G161,'1120 SJ'!$M$2:$M$679)/$K161,0)</f>
        <v/>
      </c>
      <c r="O161" s="19">
        <f>IFERROR($K161*$N161,"")</f>
        <v/>
      </c>
      <c r="P161" s="19">
        <f>IFERROR($L161*$N161,"")</f>
        <v/>
      </c>
      <c r="Q161" s="19">
        <f>IF(OR($U161="Dar de baja en SAP",$U161="Dar de alta en SAP"),$M161*$N161,"")</f>
        <v/>
      </c>
      <c r="R161" s="17" t="inlineStr"/>
      <c r="S161" s="27" t="inlineStr"/>
      <c r="T161" s="17" t="inlineStr">
        <is>
          <t>Sin recuento físico en el inventario de Avain</t>
        </is>
      </c>
      <c r="U161" s="28" t="inlineStr">
        <is>
          <t>Sin recuento físico</t>
        </is>
      </c>
      <c r="V161" s="17" t="inlineStr"/>
      <c r="W161" s="17" t="inlineStr"/>
      <c r="X161" s="17" t="inlineStr"/>
      <c r="Y161" s="17" t="inlineStr"/>
      <c r="Z161" s="17" t="inlineStr"/>
      <c r="AA161" s="17" t="inlineStr"/>
    </row>
    <row r="162">
      <c r="A162" s="17" t="inlineStr">
        <is>
          <t>San Juan</t>
        </is>
      </c>
      <c r="B162" s="17" t="inlineStr">
        <is>
          <t>1120</t>
        </is>
      </c>
      <c r="C162" s="17" t="inlineStr">
        <is>
          <t>Stock SAP</t>
        </is>
      </c>
      <c r="D162" s="17" t="inlineStr">
        <is>
          <t>Medicamentos</t>
        </is>
      </c>
      <c r="E162" s="17" t="inlineStr">
        <is>
          <t>ZMED</t>
        </is>
      </c>
      <c r="F162" s="17" t="inlineStr">
        <is>
          <t>Dentro del alcance</t>
        </is>
      </c>
      <c r="G162" s="17" t="inlineStr">
        <is>
          <t>1005217</t>
        </is>
      </c>
      <c r="H162" s="17" t="inlineStr">
        <is>
          <t>NAFAZOLINA SOLUC X 20ML</t>
        </is>
      </c>
      <c r="I162" s="17" t="inlineStr"/>
      <c r="J162" s="17" t="inlineStr"/>
      <c r="K162" s="18">
        <f>SUMIF('1120 SJ'!$A$2:$A$679,$G162,'1120 SJ'!$I$2:$I$679)</f>
        <v/>
      </c>
      <c r="L162" s="18">
        <f>SUMIF('1120 SJ'!$A$2:$A$679,$G162,'1120 SJ'!$Q$2:$Q$679)</f>
        <v/>
      </c>
      <c r="M162" s="18">
        <f>$K162-$L162</f>
        <v/>
      </c>
      <c r="N162" s="19">
        <f>IFERROR(SUMIF('1120 SJ'!$A$2:$A$679,$G162,'1120 SJ'!$M$2:$M$679)/$K162,0)</f>
        <v/>
      </c>
      <c r="O162" s="19">
        <f>IFERROR($K162*$N162,"")</f>
        <v/>
      </c>
      <c r="P162" s="19">
        <f>IFERROR($L162*$N162,"")</f>
        <v/>
      </c>
      <c r="Q162" s="19">
        <f>IF(OR($U162="Dar de baja en SAP",$U162="Dar de alta en SAP"),$M162*$N162,"")</f>
        <v/>
      </c>
      <c r="R162" s="17" t="inlineStr"/>
      <c r="S162" s="27" t="inlineStr"/>
      <c r="T162" s="17" t="inlineStr">
        <is>
          <t>Sin recuento físico en el inventario de Avain</t>
        </is>
      </c>
      <c r="U162" s="28" t="inlineStr">
        <is>
          <t>Sin recuento físico</t>
        </is>
      </c>
      <c r="V162" s="17" t="inlineStr"/>
      <c r="W162" s="17" t="inlineStr"/>
      <c r="X162" s="17" t="inlineStr"/>
      <c r="Y162" s="17" t="inlineStr"/>
      <c r="Z162" s="17" t="inlineStr"/>
      <c r="AA162" s="17" t="inlineStr"/>
    </row>
    <row r="163">
      <c r="A163" s="17" t="inlineStr">
        <is>
          <t>San Juan</t>
        </is>
      </c>
      <c r="B163" s="17" t="inlineStr">
        <is>
          <t>1120</t>
        </is>
      </c>
      <c r="C163" s="17" t="inlineStr">
        <is>
          <t>Stock SAP</t>
        </is>
      </c>
      <c r="D163" s="17" t="inlineStr">
        <is>
          <t>Medicamentos</t>
        </is>
      </c>
      <c r="E163" s="17" t="inlineStr">
        <is>
          <t>ZMED</t>
        </is>
      </c>
      <c r="F163" s="17" t="inlineStr">
        <is>
          <t>Dentro del alcance</t>
        </is>
      </c>
      <c r="G163" s="17" t="inlineStr">
        <is>
          <t>1005278</t>
        </is>
      </c>
      <c r="H163" s="17" t="inlineStr">
        <is>
          <t>PARAC+PSEUDO+BROMH GRIP COMP</t>
        </is>
      </c>
      <c r="I163" s="17" t="inlineStr"/>
      <c r="J163" s="17" t="inlineStr"/>
      <c r="K163" s="18">
        <f>SUMIF('1120 SJ'!$A$2:$A$679,$G163,'1120 SJ'!$I$2:$I$679)</f>
        <v/>
      </c>
      <c r="L163" s="18">
        <f>SUMIF('1120 SJ'!$A$2:$A$679,$G163,'1120 SJ'!$Q$2:$Q$679)</f>
        <v/>
      </c>
      <c r="M163" s="18">
        <f>$K163-$L163</f>
        <v/>
      </c>
      <c r="N163" s="19">
        <f>IFERROR(SUMIF('1120 SJ'!$A$2:$A$679,$G163,'1120 SJ'!$M$2:$M$679)/$K163,0)</f>
        <v/>
      </c>
      <c r="O163" s="19">
        <f>IFERROR($K163*$N163,"")</f>
        <v/>
      </c>
      <c r="P163" s="19">
        <f>IFERROR($L163*$N163,"")</f>
        <v/>
      </c>
      <c r="Q163" s="19">
        <f>IF(OR($U163="Dar de baja en SAP",$U163="Dar de alta en SAP"),$M163*$N163,"")</f>
        <v/>
      </c>
      <c r="R163" s="17" t="inlineStr"/>
      <c r="S163" s="27" t="inlineStr"/>
      <c r="T163" s="17" t="inlineStr">
        <is>
          <t>Sin recuento físico en el inventario de Avain</t>
        </is>
      </c>
      <c r="U163" s="28" t="inlineStr">
        <is>
          <t>Sin recuento físico</t>
        </is>
      </c>
      <c r="V163" s="17" t="inlineStr"/>
      <c r="W163" s="17" t="inlineStr"/>
      <c r="X163" s="17" t="inlineStr"/>
      <c r="Y163" s="17" t="inlineStr"/>
      <c r="Z163" s="17" t="inlineStr"/>
      <c r="AA163" s="17" t="inlineStr"/>
    </row>
    <row r="164">
      <c r="A164" s="17" t="inlineStr">
        <is>
          <t>San Juan</t>
        </is>
      </c>
      <c r="B164" s="17" t="inlineStr">
        <is>
          <t>1120</t>
        </is>
      </c>
      <c r="C164" s="17" t="inlineStr">
        <is>
          <t>Stock SAP</t>
        </is>
      </c>
      <c r="D164" s="17" t="inlineStr">
        <is>
          <t>Descartables</t>
        </is>
      </c>
      <c r="E164" s="17" t="inlineStr">
        <is>
          <t>ZDES</t>
        </is>
      </c>
      <c r="F164" s="17" t="inlineStr">
        <is>
          <t>Dentro del alcance</t>
        </is>
      </c>
      <c r="G164" s="17" t="inlineStr">
        <is>
          <t>2000024</t>
        </is>
      </c>
      <c r="H164" s="17" t="inlineStr">
        <is>
          <t>GUIA MICROGOTERO Nº17</t>
        </is>
      </c>
      <c r="I164" s="17" t="inlineStr"/>
      <c r="J164" s="17" t="inlineStr"/>
      <c r="K164" s="18">
        <f>SUMIF('1120 SJ'!$A$2:$A$679,$G164,'1120 SJ'!$I$2:$I$679)</f>
        <v/>
      </c>
      <c r="L164" s="18">
        <f>SUMIF('1120 SJ'!$A$2:$A$679,$G164,'1120 SJ'!$Q$2:$Q$679)</f>
        <v/>
      </c>
      <c r="M164" s="18">
        <f>$K164-$L164</f>
        <v/>
      </c>
      <c r="N164" s="19">
        <f>IFERROR(SUMIF('1120 SJ'!$A$2:$A$679,$G164,'1120 SJ'!$M$2:$M$679)/$K164,0)</f>
        <v/>
      </c>
      <c r="O164" s="19">
        <f>IFERROR($K164*$N164,"")</f>
        <v/>
      </c>
      <c r="P164" s="19">
        <f>IFERROR($L164*$N164,"")</f>
        <v/>
      </c>
      <c r="Q164" s="19">
        <f>IF(OR($U164="Dar de baja en SAP",$U164="Dar de alta en SAP"),$M164*$N164,"")</f>
        <v/>
      </c>
      <c r="R164" s="17" t="inlineStr"/>
      <c r="S164" s="27" t="inlineStr"/>
      <c r="T164" s="17" t="inlineStr">
        <is>
          <t>Sin recuento físico en el inventario de Avain</t>
        </is>
      </c>
      <c r="U164" s="28" t="inlineStr">
        <is>
          <t>Sin recuento físico</t>
        </is>
      </c>
      <c r="V164" s="17" t="inlineStr"/>
      <c r="W164" s="17" t="inlineStr"/>
      <c r="X164" s="17" t="inlineStr"/>
      <c r="Y164" s="17" t="inlineStr"/>
      <c r="Z164" s="17" t="inlineStr"/>
      <c r="AA164" s="17" t="inlineStr"/>
    </row>
    <row r="165">
      <c r="A165" s="17" t="inlineStr">
        <is>
          <t>San Juan</t>
        </is>
      </c>
      <c r="B165" s="17" t="inlineStr">
        <is>
          <t>1120</t>
        </is>
      </c>
      <c r="C165" s="17" t="inlineStr">
        <is>
          <t>Stock SAP</t>
        </is>
      </c>
      <c r="D165" s="17" t="inlineStr">
        <is>
          <t>Descartables</t>
        </is>
      </c>
      <c r="E165" s="17" t="inlineStr">
        <is>
          <t>ZDES</t>
        </is>
      </c>
      <c r="F165" s="17" t="inlineStr">
        <is>
          <t>Dentro del alcance</t>
        </is>
      </c>
      <c r="G165" s="17" t="inlineStr">
        <is>
          <t>2000026</t>
        </is>
      </c>
      <c r="H165" s="17" t="inlineStr">
        <is>
          <t>JERINGA TUBERCULINA X 1 CC</t>
        </is>
      </c>
      <c r="I165" s="17" t="inlineStr">
        <is>
          <t>DESC77</t>
        </is>
      </c>
      <c r="J165" s="17" t="inlineStr">
        <is>
          <t>Jeringas 1 cc</t>
        </is>
      </c>
      <c r="K165" s="18">
        <f>SUMIF('1120 SJ'!$A$2:$A$679,$G165,'1120 SJ'!$I$2:$I$679)</f>
        <v/>
      </c>
      <c r="L165" s="18">
        <f>SUMIF('1120 SJ'!$A$2:$A$679,$G165,'1120 SJ'!$Q$2:$Q$679)</f>
        <v/>
      </c>
      <c r="M165" s="18">
        <f>$K165-$L165</f>
        <v/>
      </c>
      <c r="N165" s="19">
        <f>IFERROR(SUMIF('1120 SJ'!$A$2:$A$679,$G165,'1120 SJ'!$M$2:$M$679)/$K165,0)</f>
        <v/>
      </c>
      <c r="O165" s="19">
        <f>IFERROR($K165*$N165,"")</f>
        <v/>
      </c>
      <c r="P165" s="19">
        <f>IFERROR($L165*$N165,"")</f>
        <v/>
      </c>
      <c r="Q165" s="19">
        <f>IF(OR($U165="Dar de baja en SAP",$U165="Dar de alta en SAP"),$M165*$N165,"")</f>
        <v/>
      </c>
      <c r="R165" s="17" t="inlineStr"/>
      <c r="S165" s="30" t="inlineStr">
        <is>
          <t>Media</t>
        </is>
      </c>
      <c r="T165" s="17" t="inlineStr">
        <is>
          <t>Homologado – confianza Media – pendiente de validación</t>
        </is>
      </c>
      <c r="U165" s="26" t="inlineStr">
        <is>
          <t>Dar de baja en SAP</t>
        </is>
      </c>
      <c r="V165" s="17" t="inlineStr">
        <is>
          <t>Homologación por código Avain (master D-134)</t>
        </is>
      </c>
      <c r="W165" s="17" t="inlineStr">
        <is>
          <t>No</t>
        </is>
      </c>
      <c r="X165" s="17" t="inlineStr"/>
      <c r="Y165" s="17" t="inlineStr">
        <is>
          <t>Sí</t>
        </is>
      </c>
      <c r="Z165" s="17" t="inlineStr">
        <is>
          <t>D-134</t>
        </is>
      </c>
      <c r="AA165" s="17" t="inlineStr">
        <is>
          <t>Homologación: confianza base Alta + confianza SAP Media → Media. Otros códigos SAP del master no están en el stock de este centro: 2000451.</t>
        </is>
      </c>
    </row>
    <row r="166">
      <c r="A166" s="17" t="inlineStr">
        <is>
          <t>San Juan</t>
        </is>
      </c>
      <c r="B166" s="17" t="inlineStr">
        <is>
          <t>1120</t>
        </is>
      </c>
      <c r="C166" s="17" t="inlineStr">
        <is>
          <t>Stock SAP</t>
        </is>
      </c>
      <c r="D166" s="17" t="inlineStr">
        <is>
          <t>Descartables</t>
        </is>
      </c>
      <c r="E166" s="17" t="inlineStr">
        <is>
          <t>ZDES</t>
        </is>
      </c>
      <c r="F166" s="17" t="inlineStr">
        <is>
          <t>Dentro del alcance</t>
        </is>
      </c>
      <c r="G166" s="17" t="inlineStr">
        <is>
          <t>2000165</t>
        </is>
      </c>
      <c r="H166" s="17" t="inlineStr">
        <is>
          <t>JERINGA 50/60 ML DESC. ESTERIL</t>
        </is>
      </c>
      <c r="I166" s="17" t="inlineStr"/>
      <c r="J166" s="17" t="inlineStr"/>
      <c r="K166" s="18">
        <f>SUMIF('1120 SJ'!$A$2:$A$679,$G166,'1120 SJ'!$I$2:$I$679)</f>
        <v/>
      </c>
      <c r="L166" s="18">
        <f>SUMIF('1120 SJ'!$A$2:$A$679,$G166,'1120 SJ'!$Q$2:$Q$679)</f>
        <v/>
      </c>
      <c r="M166" s="18">
        <f>$K166-$L166</f>
        <v/>
      </c>
      <c r="N166" s="19">
        <f>IFERROR(SUMIF('1120 SJ'!$A$2:$A$679,$G166,'1120 SJ'!$M$2:$M$679)/$K166,0)</f>
        <v/>
      </c>
      <c r="O166" s="19">
        <f>IFERROR($K166*$N166,"")</f>
        <v/>
      </c>
      <c r="P166" s="19">
        <f>IFERROR($L166*$N166,"")</f>
        <v/>
      </c>
      <c r="Q166" s="19">
        <f>IF(OR($U166="Dar de baja en SAP",$U166="Dar de alta en SAP"),$M166*$N166,"")</f>
        <v/>
      </c>
      <c r="R166" s="17" t="inlineStr"/>
      <c r="S166" s="27" t="inlineStr"/>
      <c r="T166" s="17" t="inlineStr">
        <is>
          <t>Sin recuento físico en el inventario de Avain</t>
        </is>
      </c>
      <c r="U166" s="28" t="inlineStr">
        <is>
          <t>Sin recuento físico</t>
        </is>
      </c>
      <c r="V166" s="17" t="inlineStr"/>
      <c r="W166" s="17" t="inlineStr"/>
      <c r="X166" s="17" t="inlineStr"/>
      <c r="Y166" s="17" t="inlineStr"/>
      <c r="Z166" s="17" t="inlineStr"/>
      <c r="AA166" s="17" t="inlineStr"/>
    </row>
    <row r="167">
      <c r="A167" s="17" t="inlineStr">
        <is>
          <t>San Juan</t>
        </is>
      </c>
      <c r="B167" s="17" t="inlineStr">
        <is>
          <t>1120</t>
        </is>
      </c>
      <c r="C167" s="17" t="inlineStr">
        <is>
          <t>Stock SAP</t>
        </is>
      </c>
      <c r="D167" s="17" t="inlineStr">
        <is>
          <t>Descartables</t>
        </is>
      </c>
      <c r="E167" s="17" t="inlineStr">
        <is>
          <t>ZDES</t>
        </is>
      </c>
      <c r="F167" s="17" t="inlineStr">
        <is>
          <t>Dentro del alcance</t>
        </is>
      </c>
      <c r="G167" s="17" t="inlineStr">
        <is>
          <t>2002459</t>
        </is>
      </c>
      <c r="H167" s="17" t="inlineStr">
        <is>
          <t>GUANTE ESTERIL Nº 7</t>
        </is>
      </c>
      <c r="I167" s="17" t="inlineStr">
        <is>
          <t>DESC69; DESC71; DESC72</t>
        </is>
      </c>
      <c r="J167" s="17" t="inlineStr">
        <is>
          <t>Guantes esteriles 6.5; Guantes Estériles 7.5; Guantes Estériles 8</t>
        </is>
      </c>
      <c r="K167" s="18">
        <f>SUMIF('1120 SJ'!$A$2:$A$679,$G167,'1120 SJ'!$I$2:$I$679)</f>
        <v/>
      </c>
      <c r="L167" s="18">
        <f>SUMIF('1120 SJ'!$A$2:$A$679,$G167,'1120 SJ'!$Q$2:$Q$679)</f>
        <v/>
      </c>
      <c r="M167" s="18">
        <f>$K167-$L167</f>
        <v/>
      </c>
      <c r="N167" s="19">
        <f>IFERROR(SUMIF('1120 SJ'!$A$2:$A$679,$G167,'1120 SJ'!$M$2:$M$679)/$K167,0)</f>
        <v/>
      </c>
      <c r="O167" s="19">
        <f>IFERROR($K167*$N167,"")</f>
        <v/>
      </c>
      <c r="P167" s="19">
        <f>IFERROR($L167*$N167,"")</f>
        <v/>
      </c>
      <c r="Q167" s="19">
        <f>IF(OR($U167="Dar de baja en SAP",$U167="Dar de alta en SAP"),$M167*$N167,"")</f>
        <v/>
      </c>
      <c r="R167" s="17" t="inlineStr"/>
      <c r="S167" s="26" t="inlineStr">
        <is>
          <t>Baja</t>
        </is>
      </c>
      <c r="T167" s="17" t="inlineStr">
        <is>
          <t>Homologado – confianza Baja – pendiente de validación</t>
        </is>
      </c>
      <c r="U167" s="25" t="inlineStr">
        <is>
          <t>Dar de alta en SAP</t>
        </is>
      </c>
      <c r="V167" s="17" t="inlineStr">
        <is>
          <t>Cruce por nomenclatura SAP</t>
        </is>
      </c>
      <c r="W167" s="17" t="inlineStr">
        <is>
          <t>Sí</t>
        </is>
      </c>
      <c r="X167" s="17" t="inlineStr">
        <is>
          <t>2002459, 2000022</t>
        </is>
      </c>
      <c r="Y167" s="17" t="inlineStr">
        <is>
          <t>Sí</t>
        </is>
      </c>
      <c r="Z167" s="17" t="inlineStr"/>
      <c r="AA167" s="17"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17" t="inlineStr">
        <is>
          <t>San Juan</t>
        </is>
      </c>
      <c r="B168" s="17" t="inlineStr">
        <is>
          <t>1120</t>
        </is>
      </c>
      <c r="C168" s="17" t="inlineStr">
        <is>
          <t>Stock SAP</t>
        </is>
      </c>
      <c r="D168" s="17" t="inlineStr">
        <is>
          <t>Medicamentos</t>
        </is>
      </c>
      <c r="E168" s="17" t="inlineStr">
        <is>
          <t>ZMED</t>
        </is>
      </c>
      <c r="F168" s="17" t="inlineStr">
        <is>
          <t>Dentro del alcance</t>
        </is>
      </c>
      <c r="G168" s="17" t="inlineStr">
        <is>
          <t>1000058</t>
        </is>
      </c>
      <c r="H168" s="17" t="inlineStr">
        <is>
          <t>ALCOHOL EN GEL X 500ML</t>
        </is>
      </c>
      <c r="I168" s="17" t="inlineStr">
        <is>
          <t>DESC18</t>
        </is>
      </c>
      <c r="J168" s="17" t="inlineStr">
        <is>
          <t>Alcohol en gel x 500 ml</t>
        </is>
      </c>
      <c r="K168" s="18">
        <f>SUMIF('1120 SJ'!$A$2:$A$679,$G168,'1120 SJ'!$I$2:$I$679)</f>
        <v/>
      </c>
      <c r="L168" s="18">
        <f>SUMIF('1120 SJ'!$A$2:$A$679,$G168,'1120 SJ'!$Q$2:$Q$679)</f>
        <v/>
      </c>
      <c r="M168" s="18">
        <f>$K168-$L168</f>
        <v/>
      </c>
      <c r="N168" s="19">
        <f>IFERROR(SUMIF('1120 SJ'!$A$2:$A$679,$G168,'1120 SJ'!$M$2:$M$679)/$K168,0)</f>
        <v/>
      </c>
      <c r="O168" s="19">
        <f>IFERROR($K168*$N168,"")</f>
        <v/>
      </c>
      <c r="P168" s="19">
        <f>IFERROR($L168*$N168,"")</f>
        <v/>
      </c>
      <c r="Q168" s="19">
        <f>IF(OR($U168="Dar de baja en SAP",$U168="Dar de alta en SAP"),$M168*$N168,"")</f>
        <v/>
      </c>
      <c r="R168" s="17" t="inlineStr"/>
      <c r="S168" s="25" t="inlineStr">
        <is>
          <t>Alta</t>
        </is>
      </c>
      <c r="T168" s="17" t="inlineStr">
        <is>
          <t>Homologado – confianza Alta</t>
        </is>
      </c>
      <c r="U168" s="26" t="inlineStr">
        <is>
          <t>Dar de baja en SAP</t>
        </is>
      </c>
      <c r="V168" s="17" t="inlineStr">
        <is>
          <t>Cruce por nomenclatura SAP</t>
        </is>
      </c>
      <c r="W168" s="17" t="inlineStr">
        <is>
          <t>No</t>
        </is>
      </c>
      <c r="X168" s="17" t="inlineStr"/>
      <c r="Y168" s="17" t="inlineStr">
        <is>
          <t>No</t>
        </is>
      </c>
      <c r="Z168" s="17" t="inlineStr"/>
      <c r="AA168" s="17" t="inlineStr">
        <is>
          <t>Cruce por nomenclatura: dosis coincide; similitud 1.00.</t>
        </is>
      </c>
    </row>
    <row r="169">
      <c r="A169" s="17" t="inlineStr">
        <is>
          <t>San Juan</t>
        </is>
      </c>
      <c r="B169" s="17" t="inlineStr">
        <is>
          <t>1120</t>
        </is>
      </c>
      <c r="C169" s="17" t="inlineStr">
        <is>
          <t>Stock SAP</t>
        </is>
      </c>
      <c r="D169" s="17" t="inlineStr">
        <is>
          <t>Medicamentos</t>
        </is>
      </c>
      <c r="E169" s="17" t="inlineStr">
        <is>
          <t>ZMED</t>
        </is>
      </c>
      <c r="F169" s="17" t="inlineStr">
        <is>
          <t>Dentro del alcance</t>
        </is>
      </c>
      <c r="G169" s="17" t="inlineStr">
        <is>
          <t>1005232</t>
        </is>
      </c>
      <c r="H169" s="17" t="inlineStr">
        <is>
          <t>CIPROFLOXACINA+DEXAMETASONA GTS OFT</t>
        </is>
      </c>
      <c r="I169" s="17" t="inlineStr">
        <is>
          <t>MED35</t>
        </is>
      </c>
      <c r="J169" s="17" t="inlineStr">
        <is>
          <t>Ciprofloxacina + Dexametasona 0,1% / 0,03 % Gotas oftal x 5ml</t>
        </is>
      </c>
      <c r="K169" s="18">
        <f>SUMIF('1120 SJ'!$A$2:$A$679,$G169,'1120 SJ'!$I$2:$I$679)</f>
        <v/>
      </c>
      <c r="L169" s="18">
        <f>SUMIF('1120 SJ'!$A$2:$A$679,$G169,'1120 SJ'!$Q$2:$Q$679)</f>
        <v/>
      </c>
      <c r="M169" s="18">
        <f>$K169-$L169</f>
        <v/>
      </c>
      <c r="N169" s="19">
        <f>IFERROR(SUMIF('1120 SJ'!$A$2:$A$679,$G169,'1120 SJ'!$M$2:$M$679)/$K169,0)</f>
        <v/>
      </c>
      <c r="O169" s="19">
        <f>IFERROR($K169*$N169,"")</f>
        <v/>
      </c>
      <c r="P169" s="19">
        <f>IFERROR($L169*$N169,"")</f>
        <v/>
      </c>
      <c r="Q169" s="19">
        <f>IF(OR($U169="Dar de baja en SAP",$U169="Dar de alta en SAP"),$M169*$N169,"")</f>
        <v/>
      </c>
      <c r="R169" s="17" t="inlineStr"/>
      <c r="S169" s="30" t="inlineStr">
        <is>
          <t>Media</t>
        </is>
      </c>
      <c r="T169" s="17" t="inlineStr">
        <is>
          <t>Homologado – confianza Media – pendiente de validación</t>
        </is>
      </c>
      <c r="U169" s="26" t="inlineStr">
        <is>
          <t>Dar de baja en SAP</t>
        </is>
      </c>
      <c r="V169" s="17" t="inlineStr">
        <is>
          <t>Cruce por nomenclatura SAP</t>
        </is>
      </c>
      <c r="W169" s="17" t="inlineStr">
        <is>
          <t>No</t>
        </is>
      </c>
      <c r="X169" s="17" t="inlineStr"/>
      <c r="Y169" s="17" t="inlineStr">
        <is>
          <t>Sí</t>
        </is>
      </c>
      <c r="Z169" s="17" t="inlineStr"/>
      <c r="AA169" s="17" t="inlineStr">
        <is>
          <t>Cruce por nomenclatura: una nomenclatura no informa dosis; similitud 0.79.</t>
        </is>
      </c>
    </row>
    <row r="170">
      <c r="A170" s="17" t="inlineStr">
        <is>
          <t>San Juan</t>
        </is>
      </c>
      <c r="B170" s="17" t="inlineStr">
        <is>
          <t>1120</t>
        </is>
      </c>
      <c r="C170" s="17" t="inlineStr">
        <is>
          <t>Stock SAP</t>
        </is>
      </c>
      <c r="D170" s="17" t="inlineStr">
        <is>
          <t>Medicamentos</t>
        </is>
      </c>
      <c r="E170" s="17" t="inlineStr">
        <is>
          <t>ZMED</t>
        </is>
      </c>
      <c r="F170" s="17" t="inlineStr">
        <is>
          <t>Dentro del alcance</t>
        </is>
      </c>
      <c r="G170" s="17" t="inlineStr">
        <is>
          <t>1005242</t>
        </is>
      </c>
      <c r="H170" s="17" t="inlineStr">
        <is>
          <t>SULFADIZINA+VITAMINA A+LIDOCAINA 30mgr</t>
        </is>
      </c>
      <c r="I170" s="17" t="inlineStr"/>
      <c r="J170" s="17" t="inlineStr"/>
      <c r="K170" s="18">
        <f>SUMIF('1120 SJ'!$A$2:$A$679,$G170,'1120 SJ'!$I$2:$I$679)</f>
        <v/>
      </c>
      <c r="L170" s="18">
        <f>SUMIF('1120 SJ'!$A$2:$A$679,$G170,'1120 SJ'!$Q$2:$Q$679)</f>
        <v/>
      </c>
      <c r="M170" s="18">
        <f>$K170-$L170</f>
        <v/>
      </c>
      <c r="N170" s="19">
        <f>IFERROR(SUMIF('1120 SJ'!$A$2:$A$679,$G170,'1120 SJ'!$M$2:$M$679)/$K170,0)</f>
        <v/>
      </c>
      <c r="O170" s="19">
        <f>IFERROR($K170*$N170,"")</f>
        <v/>
      </c>
      <c r="P170" s="19">
        <f>IFERROR($L170*$N170,"")</f>
        <v/>
      </c>
      <c r="Q170" s="19">
        <f>IF(OR($U170="Dar de baja en SAP",$U170="Dar de alta en SAP"),$M170*$N170,"")</f>
        <v/>
      </c>
      <c r="R170" s="17" t="inlineStr"/>
      <c r="S170" s="27" t="inlineStr"/>
      <c r="T170" s="17" t="inlineStr">
        <is>
          <t>Sin recuento físico en el inventario de Avain</t>
        </is>
      </c>
      <c r="U170" s="28" t="inlineStr">
        <is>
          <t>Sin recuento físico</t>
        </is>
      </c>
      <c r="V170" s="17" t="inlineStr"/>
      <c r="W170" s="17" t="inlineStr"/>
      <c r="X170" s="17" t="inlineStr"/>
      <c r="Y170" s="17" t="inlineStr"/>
      <c r="Z170" s="17" t="inlineStr"/>
      <c r="AA170" s="17" t="inlineStr">
        <is>
          <t>El material ocupa 2 filas en la hoja 1120 SJ (lote/almacén). La cantidad SAP y la física de esta vista son el total del material.</t>
        </is>
      </c>
    </row>
    <row r="171">
      <c r="A171" s="17" t="inlineStr">
        <is>
          <t>San Juan</t>
        </is>
      </c>
      <c r="B171" s="17" t="inlineStr">
        <is>
          <t>1120</t>
        </is>
      </c>
      <c r="C171" s="17" t="inlineStr">
        <is>
          <t>Stock SAP</t>
        </is>
      </c>
      <c r="D171" s="17" t="inlineStr">
        <is>
          <t>Medicamentos</t>
        </is>
      </c>
      <c r="E171" s="17" t="inlineStr">
        <is>
          <t>ZMED</t>
        </is>
      </c>
      <c r="F171" s="17" t="inlineStr">
        <is>
          <t>Dentro del alcance</t>
        </is>
      </c>
      <c r="G171" s="17" t="inlineStr">
        <is>
          <t>1000695</t>
        </is>
      </c>
      <c r="H171" s="17" t="inlineStr">
        <is>
          <t>ACICLOVIR 5% CREMA X 10GR</t>
        </is>
      </c>
      <c r="I171" s="17" t="inlineStr"/>
      <c r="J171" s="17" t="inlineStr"/>
      <c r="K171" s="18">
        <f>SUMIF('1120 SJ'!$A$2:$A$679,$G171,'1120 SJ'!$I$2:$I$679)</f>
        <v/>
      </c>
      <c r="L171" s="18">
        <f>SUMIF('1120 SJ'!$A$2:$A$679,$G171,'1120 SJ'!$Q$2:$Q$679)</f>
        <v/>
      </c>
      <c r="M171" s="18">
        <f>$K171-$L171</f>
        <v/>
      </c>
      <c r="N171" s="19">
        <f>IFERROR(SUMIF('1120 SJ'!$A$2:$A$679,$G171,'1120 SJ'!$M$2:$M$679)/$K171,0)</f>
        <v/>
      </c>
      <c r="O171" s="19">
        <f>IFERROR($K171*$N171,"")</f>
        <v/>
      </c>
      <c r="P171" s="19">
        <f>IFERROR($L171*$N171,"")</f>
        <v/>
      </c>
      <c r="Q171" s="19">
        <f>IF(OR($U171="Dar de baja en SAP",$U171="Dar de alta en SAP"),$M171*$N171,"")</f>
        <v/>
      </c>
      <c r="R171" s="17" t="inlineStr"/>
      <c r="S171" s="27" t="inlineStr"/>
      <c r="T171" s="17" t="inlineStr">
        <is>
          <t>Sin recuento físico en el inventario de Avain</t>
        </is>
      </c>
      <c r="U171" s="28" t="inlineStr">
        <is>
          <t>Sin recuento físico</t>
        </is>
      </c>
      <c r="V171" s="17" t="inlineStr"/>
      <c r="W171" s="17" t="inlineStr"/>
      <c r="X171" s="17" t="inlineStr"/>
      <c r="Y171" s="17" t="inlineStr"/>
      <c r="Z171" s="17" t="inlineStr"/>
      <c r="AA171" s="17" t="inlineStr">
        <is>
          <t>El material ocupa 5 filas en la hoja 1120 SJ (lote/almacén). La cantidad SAP y la física de esta vista son el total del material.</t>
        </is>
      </c>
    </row>
    <row r="172">
      <c r="A172" s="17" t="inlineStr">
        <is>
          <t>San Juan</t>
        </is>
      </c>
      <c r="B172" s="17" t="inlineStr">
        <is>
          <t>1120</t>
        </is>
      </c>
      <c r="C172" s="17" t="inlineStr">
        <is>
          <t>Stock SAP</t>
        </is>
      </c>
      <c r="D172" s="17" t="inlineStr">
        <is>
          <t>Medicamentos</t>
        </is>
      </c>
      <c r="E172" s="17" t="inlineStr">
        <is>
          <t>ZMED</t>
        </is>
      </c>
      <c r="F172" s="17" t="inlineStr">
        <is>
          <t>Dentro del alcance</t>
        </is>
      </c>
      <c r="G172" s="17" t="inlineStr">
        <is>
          <t>1000683</t>
        </is>
      </c>
      <c r="H172" s="17" t="inlineStr">
        <is>
          <t>FENITOINA 50MG/2ML AMPOLLA</t>
        </is>
      </c>
      <c r="I172" s="17" t="inlineStr"/>
      <c r="J172" s="17" t="inlineStr"/>
      <c r="K172" s="18">
        <f>SUMIF('1120 SJ'!$A$2:$A$679,$G172,'1120 SJ'!$I$2:$I$679)</f>
        <v/>
      </c>
      <c r="L172" s="18">
        <f>SUMIF('1120 SJ'!$A$2:$A$679,$G172,'1120 SJ'!$Q$2:$Q$679)</f>
        <v/>
      </c>
      <c r="M172" s="18">
        <f>$K172-$L172</f>
        <v/>
      </c>
      <c r="N172" s="19">
        <f>IFERROR(SUMIF('1120 SJ'!$A$2:$A$679,$G172,'1120 SJ'!$M$2:$M$679)/$K172,0)</f>
        <v/>
      </c>
      <c r="O172" s="19">
        <f>IFERROR($K172*$N172,"")</f>
        <v/>
      </c>
      <c r="P172" s="19">
        <f>IFERROR($L172*$N172,"")</f>
        <v/>
      </c>
      <c r="Q172" s="19">
        <f>IF(OR($U172="Dar de baja en SAP",$U172="Dar de alta en SAP"),$M172*$N172,"")</f>
        <v/>
      </c>
      <c r="R172" s="17" t="inlineStr"/>
      <c r="S172" s="27" t="inlineStr"/>
      <c r="T172" s="17" t="inlineStr">
        <is>
          <t>Sin recuento físico en el inventario de Avain</t>
        </is>
      </c>
      <c r="U172" s="28" t="inlineStr">
        <is>
          <t>Sin recuento físico</t>
        </is>
      </c>
      <c r="V172" s="17" t="inlineStr"/>
      <c r="W172" s="17" t="inlineStr"/>
      <c r="X172" s="17" t="inlineStr"/>
      <c r="Y172" s="17" t="inlineStr"/>
      <c r="Z172" s="17" t="inlineStr"/>
      <c r="AA172" s="17" t="inlineStr"/>
    </row>
    <row r="173">
      <c r="A173" s="17" t="inlineStr">
        <is>
          <t>San Juan</t>
        </is>
      </c>
      <c r="B173" s="17" t="inlineStr">
        <is>
          <t>1120</t>
        </is>
      </c>
      <c r="C173" s="17" t="inlineStr">
        <is>
          <t>Stock SAP</t>
        </is>
      </c>
      <c r="D173" s="17" t="inlineStr">
        <is>
          <t>Medicamentos</t>
        </is>
      </c>
      <c r="E173" s="17" t="inlineStr">
        <is>
          <t>ZMED</t>
        </is>
      </c>
      <c r="F173" s="17" t="inlineStr">
        <is>
          <t>Dentro del alcance</t>
        </is>
      </c>
      <c r="G173" s="17" t="inlineStr">
        <is>
          <t>1001104</t>
        </is>
      </c>
      <c r="H173" s="17" t="inlineStr">
        <is>
          <t>TOBRAMICINA 5ML OFT GTS</t>
        </is>
      </c>
      <c r="I173" s="17" t="inlineStr">
        <is>
          <t>MED179</t>
        </is>
      </c>
      <c r="J173" s="17" t="inlineStr">
        <is>
          <t>Tobramicina 0,3% gotas oftalmicas x5ml</t>
        </is>
      </c>
      <c r="K173" s="18">
        <f>SUMIF('1120 SJ'!$A$2:$A$679,$G173,'1120 SJ'!$I$2:$I$679)</f>
        <v/>
      </c>
      <c r="L173" s="18">
        <f>SUMIF('1120 SJ'!$A$2:$A$679,$G173,'1120 SJ'!$Q$2:$Q$679)</f>
        <v/>
      </c>
      <c r="M173" s="18">
        <f>$K173-$L173</f>
        <v/>
      </c>
      <c r="N173" s="19">
        <f>IFERROR(SUMIF('1120 SJ'!$A$2:$A$679,$G173,'1120 SJ'!$M$2:$M$679)/$K173,0)</f>
        <v/>
      </c>
      <c r="O173" s="19">
        <f>IFERROR($K173*$N173,"")</f>
        <v/>
      </c>
      <c r="P173" s="19">
        <f>IFERROR($L173*$N173,"")</f>
        <v/>
      </c>
      <c r="Q173" s="19">
        <f>IF(OR($U173="Dar de baja en SAP",$U173="Dar de alta en SAP"),$M173*$N173,"")</f>
        <v/>
      </c>
      <c r="R173" s="17" t="inlineStr"/>
      <c r="S173" s="26" t="inlineStr">
        <is>
          <t>Baja</t>
        </is>
      </c>
      <c r="T173" s="17" t="inlineStr">
        <is>
          <t>Homologado – confianza Baja – pendiente de validación</t>
        </is>
      </c>
      <c r="U173" s="26" t="inlineStr">
        <is>
          <t>Dar de baja en SAP</t>
        </is>
      </c>
      <c r="V173" s="17" t="inlineStr">
        <is>
          <t>Cruce por nomenclatura SAP</t>
        </is>
      </c>
      <c r="W173" s="17" t="inlineStr">
        <is>
          <t>No</t>
        </is>
      </c>
      <c r="X173" s="17" t="inlineStr"/>
      <c r="Y173" s="17" t="inlineStr">
        <is>
          <t>No</t>
        </is>
      </c>
      <c r="Z173" s="17" t="inlineStr"/>
      <c r="AA173" s="17" t="inlineStr">
        <is>
          <t>Cruce por nomenclatura: dosis coincide; similitud 0.60.</t>
        </is>
      </c>
    </row>
    <row r="174">
      <c r="A174" s="17" t="inlineStr">
        <is>
          <t>San Juan</t>
        </is>
      </c>
      <c r="B174" s="17" t="inlineStr">
        <is>
          <t>1120</t>
        </is>
      </c>
      <c r="C174" s="17" t="inlineStr">
        <is>
          <t>Stock SAP</t>
        </is>
      </c>
      <c r="D174" s="17" t="inlineStr">
        <is>
          <t>Descartables</t>
        </is>
      </c>
      <c r="E174" s="17" t="inlineStr">
        <is>
          <t>ZDES</t>
        </is>
      </c>
      <c r="F174" s="17" t="inlineStr">
        <is>
          <t>Dentro del alcance</t>
        </is>
      </c>
      <c r="G174" s="17" t="inlineStr">
        <is>
          <t>2000020</t>
        </is>
      </c>
      <c r="H174" s="17" t="inlineStr">
        <is>
          <t>TUBO ENDOTRAQ N° 8.5 C/BALON</t>
        </is>
      </c>
      <c r="I174" s="17" t="inlineStr"/>
      <c r="J174" s="17" t="inlineStr"/>
      <c r="K174" s="18">
        <f>SUMIF('1120 SJ'!$A$2:$A$679,$G174,'1120 SJ'!$I$2:$I$679)</f>
        <v/>
      </c>
      <c r="L174" s="18">
        <f>SUMIF('1120 SJ'!$A$2:$A$679,$G174,'1120 SJ'!$Q$2:$Q$679)</f>
        <v/>
      </c>
      <c r="M174" s="18">
        <f>$K174-$L174</f>
        <v/>
      </c>
      <c r="N174" s="19">
        <f>IFERROR(SUMIF('1120 SJ'!$A$2:$A$679,$G174,'1120 SJ'!$M$2:$M$679)/$K174,0)</f>
        <v/>
      </c>
      <c r="O174" s="19">
        <f>IFERROR($K174*$N174,"")</f>
        <v/>
      </c>
      <c r="P174" s="19">
        <f>IFERROR($L174*$N174,"")</f>
        <v/>
      </c>
      <c r="Q174" s="19">
        <f>IF(OR($U174="Dar de baja en SAP",$U174="Dar de alta en SAP"),$M174*$N174,"")</f>
        <v/>
      </c>
      <c r="R174" s="17" t="inlineStr"/>
      <c r="S174" s="27" t="inlineStr"/>
      <c r="T174" s="17" t="inlineStr">
        <is>
          <t>Sin recuento físico en el inventario de Avain</t>
        </is>
      </c>
      <c r="U174" s="28" t="inlineStr">
        <is>
          <t>Sin recuento físico</t>
        </is>
      </c>
      <c r="V174" s="17" t="inlineStr"/>
      <c r="W174" s="17" t="inlineStr"/>
      <c r="X174" s="17" t="inlineStr"/>
      <c r="Y174" s="17" t="inlineStr"/>
      <c r="Z174" s="17" t="inlineStr"/>
      <c r="AA174" s="17" t="inlineStr"/>
    </row>
    <row r="175">
      <c r="A175" s="17" t="inlineStr">
        <is>
          <t>San Juan</t>
        </is>
      </c>
      <c r="B175" s="17" t="inlineStr">
        <is>
          <t>1120</t>
        </is>
      </c>
      <c r="C175" s="17" t="inlineStr">
        <is>
          <t>Stock SAP</t>
        </is>
      </c>
      <c r="D175" s="17" t="inlineStr">
        <is>
          <t>Medicamentos</t>
        </is>
      </c>
      <c r="E175" s="17" t="inlineStr">
        <is>
          <t>ZMED</t>
        </is>
      </c>
      <c r="F175" s="17" t="inlineStr">
        <is>
          <t>Dentro del alcance</t>
        </is>
      </c>
      <c r="G175" s="17" t="inlineStr">
        <is>
          <t>1000043</t>
        </is>
      </c>
      <c r="H175" s="17" t="inlineStr">
        <is>
          <t>ALCOHOL EN GEL X 250ML</t>
        </is>
      </c>
      <c r="I175" s="17" t="inlineStr"/>
      <c r="J175" s="17" t="inlineStr"/>
      <c r="K175" s="18">
        <f>SUMIF('1120 SJ'!$A$2:$A$679,$G175,'1120 SJ'!$I$2:$I$679)</f>
        <v/>
      </c>
      <c r="L175" s="18">
        <f>SUMIF('1120 SJ'!$A$2:$A$679,$G175,'1120 SJ'!$Q$2:$Q$679)</f>
        <v/>
      </c>
      <c r="M175" s="18">
        <f>$K175-$L175</f>
        <v/>
      </c>
      <c r="N175" s="19">
        <f>IFERROR(SUMIF('1120 SJ'!$A$2:$A$679,$G175,'1120 SJ'!$M$2:$M$679)/$K175,0)</f>
        <v/>
      </c>
      <c r="O175" s="19">
        <f>IFERROR($K175*$N175,"")</f>
        <v/>
      </c>
      <c r="P175" s="19">
        <f>IFERROR($L175*$N175,"")</f>
        <v/>
      </c>
      <c r="Q175" s="19">
        <f>IF(OR($U175="Dar de baja en SAP",$U175="Dar de alta en SAP"),$M175*$N175,"")</f>
        <v/>
      </c>
      <c r="R175" s="17" t="inlineStr"/>
      <c r="S175" s="27" t="inlineStr"/>
      <c r="T175" s="17" t="inlineStr">
        <is>
          <t>Sin recuento físico en el inventario de Avain</t>
        </is>
      </c>
      <c r="U175" s="28" t="inlineStr">
        <is>
          <t>Sin recuento físico</t>
        </is>
      </c>
      <c r="V175" s="17" t="inlineStr"/>
      <c r="W175" s="17" t="inlineStr"/>
      <c r="X175" s="17" t="inlineStr"/>
      <c r="Y175" s="17" t="inlineStr"/>
      <c r="Z175" s="17" t="inlineStr"/>
      <c r="AA175" s="17" t="inlineStr">
        <is>
          <t>El material ocupa 2 filas en la hoja 1120 SJ (lote/almacén). La cantidad SAP y la física de esta vista son el total del material.</t>
        </is>
      </c>
    </row>
    <row r="176">
      <c r="A176" s="17" t="inlineStr">
        <is>
          <t>San Juan</t>
        </is>
      </c>
      <c r="B176" s="17" t="inlineStr">
        <is>
          <t>1120</t>
        </is>
      </c>
      <c r="C176" s="17" t="inlineStr">
        <is>
          <t>Stock SAP</t>
        </is>
      </c>
      <c r="D176" s="17" t="inlineStr">
        <is>
          <t>Descartables</t>
        </is>
      </c>
      <c r="E176" s="17" t="inlineStr">
        <is>
          <t>ZDES</t>
        </is>
      </c>
      <c r="F176" s="17" t="inlineStr">
        <is>
          <t>Dentro del alcance</t>
        </is>
      </c>
      <c r="G176" s="17" t="inlineStr">
        <is>
          <t>2000143</t>
        </is>
      </c>
      <c r="H176" s="17" t="inlineStr">
        <is>
          <t>FRASCO DE ORINA ESTERIL</t>
        </is>
      </c>
      <c r="I176" s="17" t="inlineStr"/>
      <c r="J176" s="17" t="inlineStr"/>
      <c r="K176" s="18">
        <f>SUMIF('1120 SJ'!$A$2:$A$679,$G176,'1120 SJ'!$I$2:$I$679)</f>
        <v/>
      </c>
      <c r="L176" s="18">
        <f>SUMIF('1120 SJ'!$A$2:$A$679,$G176,'1120 SJ'!$Q$2:$Q$679)</f>
        <v/>
      </c>
      <c r="M176" s="18">
        <f>$K176-$L176</f>
        <v/>
      </c>
      <c r="N176" s="19">
        <f>IFERROR(SUMIF('1120 SJ'!$A$2:$A$679,$G176,'1120 SJ'!$M$2:$M$679)/$K176,0)</f>
        <v/>
      </c>
      <c r="O176" s="19">
        <f>IFERROR($K176*$N176,"")</f>
        <v/>
      </c>
      <c r="P176" s="19">
        <f>IFERROR($L176*$N176,"")</f>
        <v/>
      </c>
      <c r="Q176" s="19">
        <f>IF(OR($U176="Dar de baja en SAP",$U176="Dar de alta en SAP"),$M176*$N176,"")</f>
        <v/>
      </c>
      <c r="R176" s="17" t="inlineStr"/>
      <c r="S176" s="27" t="inlineStr"/>
      <c r="T176" s="17" t="inlineStr">
        <is>
          <t>Sin recuento físico en el inventario de Avain</t>
        </is>
      </c>
      <c r="U176" s="28" t="inlineStr">
        <is>
          <t>Sin recuento físico</t>
        </is>
      </c>
      <c r="V176" s="17" t="inlineStr"/>
      <c r="W176" s="17" t="inlineStr"/>
      <c r="X176" s="17" t="inlineStr"/>
      <c r="Y176" s="17" t="inlineStr"/>
      <c r="Z176" s="17" t="inlineStr"/>
      <c r="AA176" s="17" t="inlineStr"/>
    </row>
    <row r="177">
      <c r="A177" s="17" t="inlineStr">
        <is>
          <t>San Juan</t>
        </is>
      </c>
      <c r="B177" s="17" t="inlineStr">
        <is>
          <t>1120</t>
        </is>
      </c>
      <c r="C177" s="17" t="inlineStr">
        <is>
          <t>Stock SAP</t>
        </is>
      </c>
      <c r="D177" s="17" t="inlineStr">
        <is>
          <t>Uniformes</t>
        </is>
      </c>
      <c r="E177" s="17" t="inlineStr">
        <is>
          <t>ZUNI</t>
        </is>
      </c>
      <c r="F177" s="17" t="inlineStr">
        <is>
          <t>Fuera del alcance</t>
        </is>
      </c>
      <c r="G177" s="17" t="inlineStr">
        <is>
          <t>3001547</t>
        </is>
      </c>
      <c r="H177" s="17" t="inlineStr">
        <is>
          <t>ANTIPARRA C/INSERTO CC BANDA/PATILLA CLA</t>
        </is>
      </c>
      <c r="I177" s="17" t="inlineStr"/>
      <c r="J177" s="17" t="inlineStr"/>
      <c r="K177" s="18">
        <f>SUMIF('1120 SJ'!$A$2:$A$679,$G177,'1120 SJ'!$I$2:$I$679)</f>
        <v/>
      </c>
      <c r="L177" s="18">
        <f>SUMIF('1120 SJ'!$A$2:$A$679,$G177,'1120 SJ'!$Q$2:$Q$679)</f>
        <v/>
      </c>
      <c r="M177" s="18">
        <f>$K177-$L177</f>
        <v/>
      </c>
      <c r="N177" s="19">
        <f>IFERROR(SUMIF('1120 SJ'!$A$2:$A$679,$G177,'1120 SJ'!$M$2:$M$679)/$K177,0)</f>
        <v/>
      </c>
      <c r="O177" s="19">
        <f>IFERROR($K177*$N177,"")</f>
        <v/>
      </c>
      <c r="P177" s="19">
        <f>IFERROR($L177*$N177,"")</f>
        <v/>
      </c>
      <c r="Q177" s="19">
        <f>IF(OR($U177="Dar de baja en SAP",$U177="Dar de alta en SAP"),$M177*$N177,"")</f>
        <v/>
      </c>
      <c r="R177" s="17" t="inlineStr"/>
      <c r="S177" s="27" t="inlineStr"/>
      <c r="T177" s="17" t="inlineStr">
        <is>
          <t>No aplica: uniformes, clasificación que el inventario físico de Farmacia no releva</t>
        </is>
      </c>
      <c r="U177" s="28" t="inlineStr">
        <is>
          <t>Fuera del alcance del inventario físico</t>
        </is>
      </c>
      <c r="V177" s="17" t="inlineStr"/>
      <c r="W177" s="17" t="inlineStr"/>
      <c r="X177" s="17" t="inlineStr"/>
      <c r="Y177" s="17" t="inlineStr"/>
      <c r="Z177" s="17" t="inlineStr"/>
      <c r="AA177" s="17" t="inlineStr"/>
    </row>
    <row r="178">
      <c r="A178" s="17" t="inlineStr">
        <is>
          <t>San Juan</t>
        </is>
      </c>
      <c r="B178" s="17" t="inlineStr">
        <is>
          <t>1120</t>
        </is>
      </c>
      <c r="C178" s="17" t="inlineStr">
        <is>
          <t>Stock SAP</t>
        </is>
      </c>
      <c r="D178" s="17" t="inlineStr">
        <is>
          <t>Medicamentos</t>
        </is>
      </c>
      <c r="E178" s="17" t="inlineStr">
        <is>
          <t>ZMED</t>
        </is>
      </c>
      <c r="F178" s="17" t="inlineStr">
        <is>
          <t>Dentro del alcance</t>
        </is>
      </c>
      <c r="G178" s="17" t="inlineStr">
        <is>
          <t>1000063</t>
        </is>
      </c>
      <c r="H178" s="17" t="inlineStr">
        <is>
          <t>DIGOXINA 0,25 MG/ML AMPOLLA DE 1ML</t>
        </is>
      </c>
      <c r="I178" s="17" t="inlineStr">
        <is>
          <t>MED67</t>
        </is>
      </c>
      <c r="J178" s="17" t="inlineStr">
        <is>
          <t>Digoxina 0,25mg Amp x 1 ml</t>
        </is>
      </c>
      <c r="K178" s="18">
        <f>SUMIF('1120 SJ'!$A$2:$A$679,$G178,'1120 SJ'!$I$2:$I$679)</f>
        <v/>
      </c>
      <c r="L178" s="18">
        <f>SUMIF('1120 SJ'!$A$2:$A$679,$G178,'1120 SJ'!$Q$2:$Q$679)</f>
        <v/>
      </c>
      <c r="M178" s="18">
        <f>$K178-$L178</f>
        <v/>
      </c>
      <c r="N178" s="19">
        <f>IFERROR(SUMIF('1120 SJ'!$A$2:$A$679,$G178,'1120 SJ'!$M$2:$M$679)/$K178,0)</f>
        <v/>
      </c>
      <c r="O178" s="19">
        <f>IFERROR($K178*$N178,"")</f>
        <v/>
      </c>
      <c r="P178" s="19">
        <f>IFERROR($L178*$N178,"")</f>
        <v/>
      </c>
      <c r="Q178" s="19">
        <f>IF(OR($U178="Dar de baja en SAP",$U178="Dar de alta en SAP"),$M178*$N178,"")</f>
        <v/>
      </c>
      <c r="R178" s="17" t="inlineStr"/>
      <c r="S178" s="25" t="inlineStr">
        <is>
          <t>Alta</t>
        </is>
      </c>
      <c r="T178" s="17" t="inlineStr">
        <is>
          <t>Homologado – confianza Alta</t>
        </is>
      </c>
      <c r="U178" s="26" t="inlineStr">
        <is>
          <t>Dar de baja en SAP</t>
        </is>
      </c>
      <c r="V178" s="17" t="inlineStr">
        <is>
          <t>Cruce por nomenclatura SAP</t>
        </is>
      </c>
      <c r="W178" s="17" t="inlineStr">
        <is>
          <t>No</t>
        </is>
      </c>
      <c r="X178" s="17" t="inlineStr"/>
      <c r="Y178" s="17" t="inlineStr">
        <is>
          <t>Sí</t>
        </is>
      </c>
      <c r="Z178" s="17" t="inlineStr"/>
      <c r="AA178" s="17" t="inlineStr">
        <is>
          <t>Cruce por nomenclatura: dosis coincide; similitud 0.97.</t>
        </is>
      </c>
    </row>
    <row r="179">
      <c r="A179" s="17" t="inlineStr">
        <is>
          <t>San Juan</t>
        </is>
      </c>
      <c r="B179" s="17" t="inlineStr">
        <is>
          <t>1120</t>
        </is>
      </c>
      <c r="C179" s="17" t="inlineStr">
        <is>
          <t>Stock SAP</t>
        </is>
      </c>
      <c r="D179" s="17" t="inlineStr">
        <is>
          <t>Descartables</t>
        </is>
      </c>
      <c r="E179" s="17" t="inlineStr">
        <is>
          <t>ZDES</t>
        </is>
      </c>
      <c r="F179" s="17" t="inlineStr">
        <is>
          <t>Dentro del alcance</t>
        </is>
      </c>
      <c r="G179" s="17" t="inlineStr">
        <is>
          <t>2000532</t>
        </is>
      </c>
      <c r="H179" s="17" t="inlineStr">
        <is>
          <t>CURITAS TELA ELASTICA</t>
        </is>
      </c>
      <c r="I179" s="17" t="inlineStr">
        <is>
          <t>DESC52</t>
        </is>
      </c>
      <c r="J179" s="17" t="inlineStr">
        <is>
          <t>Curitas x 1 ud</t>
        </is>
      </c>
      <c r="K179" s="18">
        <f>SUMIF('1120 SJ'!$A$2:$A$679,$G179,'1120 SJ'!$I$2:$I$679)</f>
        <v/>
      </c>
      <c r="L179" s="18">
        <f>SUMIF('1120 SJ'!$A$2:$A$679,$G179,'1120 SJ'!$Q$2:$Q$679)</f>
        <v/>
      </c>
      <c r="M179" s="18">
        <f>$K179-$L179</f>
        <v/>
      </c>
      <c r="N179" s="19">
        <f>IFERROR(SUMIF('1120 SJ'!$A$2:$A$679,$G179,'1120 SJ'!$M$2:$M$679)/$K179,0)</f>
        <v/>
      </c>
      <c r="O179" s="19">
        <f>IFERROR($K179*$N179,"")</f>
        <v/>
      </c>
      <c r="P179" s="19">
        <f>IFERROR($L179*$N179,"")</f>
        <v/>
      </c>
      <c r="Q179" s="19">
        <f>IF(OR($U179="Dar de baja en SAP",$U179="Dar de alta en SAP"),$M179*$N179,"")</f>
        <v/>
      </c>
      <c r="R179" s="17" t="inlineStr"/>
      <c r="S179" s="25" t="inlineStr">
        <is>
          <t>Alta</t>
        </is>
      </c>
      <c r="T179" s="17" t="inlineStr">
        <is>
          <t>Homologado – confianza Alta</t>
        </is>
      </c>
      <c r="U179" s="25" t="inlineStr">
        <is>
          <t>Dar de alta en SAP</t>
        </is>
      </c>
      <c r="V179" s="17" t="inlineStr">
        <is>
          <t>Homologación por código Avain (master D-146)</t>
        </is>
      </c>
      <c r="W179" s="17" t="inlineStr">
        <is>
          <t>No</t>
        </is>
      </c>
      <c r="X179" s="17" t="inlineStr"/>
      <c r="Y179" s="17" t="inlineStr">
        <is>
          <t>Sí</t>
        </is>
      </c>
      <c r="Z179" s="17" t="inlineStr">
        <is>
          <t>D-146</t>
        </is>
      </c>
      <c r="AA179" s="17" t="inlineStr">
        <is>
          <t>Homologación: confianza base Alta + confianza SAP Alta → Alta. El material ocupa 2 filas en la hoja 1120 SJ (lote/almacén). La cantidad SAP y la física de esta vista son el total del material.</t>
        </is>
      </c>
    </row>
    <row r="180">
      <c r="A180" s="17" t="inlineStr">
        <is>
          <t>San Juan</t>
        </is>
      </c>
      <c r="B180" s="17" t="inlineStr">
        <is>
          <t>1120</t>
        </is>
      </c>
      <c r="C180" s="17" t="inlineStr">
        <is>
          <t>Stock SAP</t>
        </is>
      </c>
      <c r="D180" s="17" t="inlineStr">
        <is>
          <t>Descartables</t>
        </is>
      </c>
      <c r="E180" s="17" t="inlineStr">
        <is>
          <t>ZDES</t>
        </is>
      </c>
      <c r="F180" s="17" t="inlineStr">
        <is>
          <t>Dentro del alcance</t>
        </is>
      </c>
      <c r="G180" s="17" t="inlineStr">
        <is>
          <t>2000870</t>
        </is>
      </c>
      <c r="H180" s="17" t="inlineStr">
        <is>
          <t>DESCARTADOR C/TAPA GIRATORIA MOD E1 1.4L</t>
        </is>
      </c>
      <c r="I180" s="17" t="inlineStr"/>
      <c r="J180" s="17" t="inlineStr"/>
      <c r="K180" s="18">
        <f>SUMIF('1120 SJ'!$A$2:$A$679,$G180,'1120 SJ'!$I$2:$I$679)</f>
        <v/>
      </c>
      <c r="L180" s="18">
        <f>SUMIF('1120 SJ'!$A$2:$A$679,$G180,'1120 SJ'!$Q$2:$Q$679)</f>
        <v/>
      </c>
      <c r="M180" s="18">
        <f>$K180-$L180</f>
        <v/>
      </c>
      <c r="N180" s="19">
        <f>IFERROR(SUMIF('1120 SJ'!$A$2:$A$679,$G180,'1120 SJ'!$M$2:$M$679)/$K180,0)</f>
        <v/>
      </c>
      <c r="O180" s="19">
        <f>IFERROR($K180*$N180,"")</f>
        <v/>
      </c>
      <c r="P180" s="19">
        <f>IFERROR($L180*$N180,"")</f>
        <v/>
      </c>
      <c r="Q180" s="19">
        <f>IF(OR($U180="Dar de baja en SAP",$U180="Dar de alta en SAP"),$M180*$N180,"")</f>
        <v/>
      </c>
      <c r="R180" s="17" t="inlineStr"/>
      <c r="S180" s="27" t="inlineStr"/>
      <c r="T180" s="17" t="inlineStr">
        <is>
          <t>Sin recuento físico en el inventario de Avain</t>
        </is>
      </c>
      <c r="U180" s="28" t="inlineStr">
        <is>
          <t>Sin recuento físico</t>
        </is>
      </c>
      <c r="V180" s="17" t="inlineStr"/>
      <c r="W180" s="17" t="inlineStr"/>
      <c r="X180" s="17" t="inlineStr"/>
      <c r="Y180" s="17" t="inlineStr"/>
      <c r="Z180" s="17" t="inlineStr"/>
      <c r="AA180" s="17" t="inlineStr"/>
    </row>
    <row r="181">
      <c r="A181" s="17" t="inlineStr">
        <is>
          <t>San Juan</t>
        </is>
      </c>
      <c r="B181" s="17" t="inlineStr">
        <is>
          <t>1120</t>
        </is>
      </c>
      <c r="C181" s="17" t="inlineStr">
        <is>
          <t>Stock SAP</t>
        </is>
      </c>
      <c r="D181" s="17" t="inlineStr">
        <is>
          <t>Medicamentos</t>
        </is>
      </c>
      <c r="E181" s="17" t="inlineStr">
        <is>
          <t>ZMED</t>
        </is>
      </c>
      <c r="F181" s="17" t="inlineStr">
        <is>
          <t>Dentro del alcance</t>
        </is>
      </c>
      <c r="G181" s="17" t="inlineStr">
        <is>
          <t>1000013</t>
        </is>
      </c>
      <c r="H181" s="17" t="inlineStr">
        <is>
          <t>NITROGLICERINA 25 MG AMPOLLA</t>
        </is>
      </c>
      <c r="I181" s="17" t="inlineStr">
        <is>
          <t>MED143</t>
        </is>
      </c>
      <c r="J181" s="17" t="inlineStr">
        <is>
          <t>Nitroglicerina 5mg/ml Amp x 5 ml</t>
        </is>
      </c>
      <c r="K181" s="18">
        <f>SUMIF('1120 SJ'!$A$2:$A$679,$G181,'1120 SJ'!$I$2:$I$679)</f>
        <v/>
      </c>
      <c r="L181" s="18">
        <f>SUMIF('1120 SJ'!$A$2:$A$679,$G181,'1120 SJ'!$Q$2:$Q$679)</f>
        <v/>
      </c>
      <c r="M181" s="18">
        <f>$K181-$L181</f>
        <v/>
      </c>
      <c r="N181" s="19">
        <f>IFERROR(SUMIF('1120 SJ'!$A$2:$A$679,$G181,'1120 SJ'!$M$2:$M$679)/$K181,0)</f>
        <v/>
      </c>
      <c r="O181" s="19">
        <f>IFERROR($K181*$N181,"")</f>
        <v/>
      </c>
      <c r="P181" s="19">
        <f>IFERROR($L181*$N181,"")</f>
        <v/>
      </c>
      <c r="Q181" s="19">
        <f>IF(OR($U181="Dar de baja en SAP",$U181="Dar de alta en SAP"),$M181*$N181,"")</f>
        <v/>
      </c>
      <c r="R181" s="17" t="inlineStr"/>
      <c r="S181" s="26" t="inlineStr">
        <is>
          <t>Baja</t>
        </is>
      </c>
      <c r="T181" s="17" t="inlineStr">
        <is>
          <t>Homologado – confianza Baja – pendiente de validación</t>
        </is>
      </c>
      <c r="U181" s="26" t="inlineStr">
        <is>
          <t>Dar de baja en SAP</t>
        </is>
      </c>
      <c r="V181" s="17" t="inlineStr">
        <is>
          <t>Cruce por nomenclatura SAP</t>
        </is>
      </c>
      <c r="W181" s="17" t="inlineStr">
        <is>
          <t>No</t>
        </is>
      </c>
      <c r="X181" s="17" t="inlineStr"/>
      <c r="Y181" s="17" t="inlineStr">
        <is>
          <t>Sí</t>
        </is>
      </c>
      <c r="Z181" s="17" t="inlineStr"/>
      <c r="AA181" s="17" t="inlineStr">
        <is>
          <t>Cruce por nomenclatura: dosis/presentación distinta (5MG, 5ML vs 25MG); similitud 0.64. El material ocupa 3 filas en la hoja 1120 SJ (lote/almacén). La cantidad SAP y la física de esta vista son el total del material.</t>
        </is>
      </c>
    </row>
    <row r="182">
      <c r="A182" s="17" t="inlineStr">
        <is>
          <t>San Juan</t>
        </is>
      </c>
      <c r="B182" s="17" t="inlineStr">
        <is>
          <t>1120</t>
        </is>
      </c>
      <c r="C182" s="17" t="inlineStr">
        <is>
          <t>Stock SAP</t>
        </is>
      </c>
      <c r="D182" s="17" t="inlineStr">
        <is>
          <t>Descartables</t>
        </is>
      </c>
      <c r="E182" s="17" t="inlineStr">
        <is>
          <t>ZDES</t>
        </is>
      </c>
      <c r="F182" s="17" t="inlineStr">
        <is>
          <t>Dentro del alcance</t>
        </is>
      </c>
      <c r="G182" s="17" t="inlineStr">
        <is>
          <t>2000038</t>
        </is>
      </c>
      <c r="H182" s="17" t="inlineStr">
        <is>
          <t>ALGODON HIDROFILO X 500GR</t>
        </is>
      </c>
      <c r="I182" s="17" t="inlineStr">
        <is>
          <t>DESC19</t>
        </is>
      </c>
      <c r="J182" s="17" t="inlineStr">
        <is>
          <t>Algodón x 500 g</t>
        </is>
      </c>
      <c r="K182" s="18">
        <f>SUMIF('1120 SJ'!$A$2:$A$679,$G182,'1120 SJ'!$I$2:$I$679)</f>
        <v/>
      </c>
      <c r="L182" s="18">
        <f>SUMIF('1120 SJ'!$A$2:$A$679,$G182,'1120 SJ'!$Q$2:$Q$679)</f>
        <v/>
      </c>
      <c r="M182" s="18">
        <f>$K182-$L182</f>
        <v/>
      </c>
      <c r="N182" s="19">
        <f>IFERROR(SUMIF('1120 SJ'!$A$2:$A$679,$G182,'1120 SJ'!$M$2:$M$679)/$K182,0)</f>
        <v/>
      </c>
      <c r="O182" s="19">
        <f>IFERROR($K182*$N182,"")</f>
        <v/>
      </c>
      <c r="P182" s="19">
        <f>IFERROR($L182*$N182,"")</f>
        <v/>
      </c>
      <c r="Q182" s="19">
        <f>IF(OR($U182="Dar de baja en SAP",$U182="Dar de alta en SAP"),$M182*$N182,"")</f>
        <v/>
      </c>
      <c r="R182" s="17" t="inlineStr"/>
      <c r="S182" s="26" t="inlineStr">
        <is>
          <t>Baja</t>
        </is>
      </c>
      <c r="T182" s="17" t="inlineStr">
        <is>
          <t>Homologado – confianza Baja – pendiente de validación</t>
        </is>
      </c>
      <c r="U182" s="26" t="inlineStr">
        <is>
          <t>Dar de baja en SAP</t>
        </is>
      </c>
      <c r="V182" s="17" t="inlineStr">
        <is>
          <t>Homologación por código Avain (master D-149)</t>
        </is>
      </c>
      <c r="W182" s="17" t="inlineStr">
        <is>
          <t>No</t>
        </is>
      </c>
      <c r="X182" s="17" t="inlineStr"/>
      <c r="Y182" s="17" t="inlineStr">
        <is>
          <t>Sí</t>
        </is>
      </c>
      <c r="Z182" s="17" t="inlineStr">
        <is>
          <t>D-149</t>
        </is>
      </c>
      <c r="AA182" s="17"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17" t="inlineStr">
        <is>
          <t>San Juan</t>
        </is>
      </c>
      <c r="B183" s="17" t="inlineStr">
        <is>
          <t>1120</t>
        </is>
      </c>
      <c r="C183" s="17" t="inlineStr">
        <is>
          <t>Stock SAP</t>
        </is>
      </c>
      <c r="D183" s="17" t="inlineStr">
        <is>
          <t>Medicamentos</t>
        </is>
      </c>
      <c r="E183" s="17" t="inlineStr">
        <is>
          <t>ZMED</t>
        </is>
      </c>
      <c r="F183" s="17" t="inlineStr">
        <is>
          <t>Dentro del alcance</t>
        </is>
      </c>
      <c r="G183" s="17" t="inlineStr">
        <is>
          <t>1005203</t>
        </is>
      </c>
      <c r="H183" s="17" t="inlineStr">
        <is>
          <t>BETAMETASONA+GENTA+CLOTRIMAZOL CREMA</t>
        </is>
      </c>
      <c r="I183" s="17" t="inlineStr"/>
      <c r="J183" s="17" t="inlineStr"/>
      <c r="K183" s="18">
        <f>SUMIF('1120 SJ'!$A$2:$A$679,$G183,'1120 SJ'!$I$2:$I$679)</f>
        <v/>
      </c>
      <c r="L183" s="18">
        <f>SUMIF('1120 SJ'!$A$2:$A$679,$G183,'1120 SJ'!$Q$2:$Q$679)</f>
        <v/>
      </c>
      <c r="M183" s="18">
        <f>$K183-$L183</f>
        <v/>
      </c>
      <c r="N183" s="19">
        <f>IFERROR(SUMIF('1120 SJ'!$A$2:$A$679,$G183,'1120 SJ'!$M$2:$M$679)/$K183,0)</f>
        <v/>
      </c>
      <c r="O183" s="19">
        <f>IFERROR($K183*$N183,"")</f>
        <v/>
      </c>
      <c r="P183" s="19">
        <f>IFERROR($L183*$N183,"")</f>
        <v/>
      </c>
      <c r="Q183" s="19">
        <f>IF(OR($U183="Dar de baja en SAP",$U183="Dar de alta en SAP"),$M183*$N183,"")</f>
        <v/>
      </c>
      <c r="R183" s="17" t="inlineStr"/>
      <c r="S183" s="27" t="inlineStr"/>
      <c r="T183" s="17" t="inlineStr">
        <is>
          <t>Sin recuento físico en el inventario de Avain</t>
        </is>
      </c>
      <c r="U183" s="28" t="inlineStr">
        <is>
          <t>Sin recuento físico</t>
        </is>
      </c>
      <c r="V183" s="17" t="inlineStr"/>
      <c r="W183" s="17" t="inlineStr"/>
      <c r="X183" s="17" t="inlineStr"/>
      <c r="Y183" s="17" t="inlineStr"/>
      <c r="Z183" s="17" t="inlineStr"/>
      <c r="AA183" s="17" t="inlineStr">
        <is>
          <t>El material ocupa 2 filas en la hoja 1120 SJ (lote/almacén). La cantidad SAP y la física de esta vista son el total del material.</t>
        </is>
      </c>
    </row>
    <row r="184">
      <c r="A184" s="17" t="inlineStr">
        <is>
          <t>San Juan</t>
        </is>
      </c>
      <c r="B184" s="17" t="inlineStr">
        <is>
          <t>1120</t>
        </is>
      </c>
      <c r="C184" s="17" t="inlineStr">
        <is>
          <t>Stock SAP</t>
        </is>
      </c>
      <c r="D184" s="17" t="inlineStr">
        <is>
          <t>Descartables</t>
        </is>
      </c>
      <c r="E184" s="17" t="inlineStr">
        <is>
          <t>ZDES</t>
        </is>
      </c>
      <c r="F184" s="17" t="inlineStr">
        <is>
          <t>Dentro del alcance</t>
        </is>
      </c>
      <c r="G184" s="17" t="inlineStr">
        <is>
          <t>2000206</t>
        </is>
      </c>
      <c r="H184" s="17" t="inlineStr">
        <is>
          <t>TELA ADHESIVA 5CM HOSPITALARIA</t>
        </is>
      </c>
      <c r="I184" s="17" t="inlineStr">
        <is>
          <t>DESC132</t>
        </is>
      </c>
      <c r="J184" s="17" t="inlineStr">
        <is>
          <t>Tela Adhesiva Hospitalaria 2.5 cm</t>
        </is>
      </c>
      <c r="K184" s="18">
        <f>SUMIF('1120 SJ'!$A$2:$A$679,$G184,'1120 SJ'!$I$2:$I$679)</f>
        <v/>
      </c>
      <c r="L184" s="18">
        <f>SUMIF('1120 SJ'!$A$2:$A$679,$G184,'1120 SJ'!$Q$2:$Q$679)</f>
        <v/>
      </c>
      <c r="M184" s="18">
        <f>$K184-$L184</f>
        <v/>
      </c>
      <c r="N184" s="19">
        <f>IFERROR(SUMIF('1120 SJ'!$A$2:$A$679,$G184,'1120 SJ'!$M$2:$M$679)/$K184,0)</f>
        <v/>
      </c>
      <c r="O184" s="19">
        <f>IFERROR($K184*$N184,"")</f>
        <v/>
      </c>
      <c r="P184" s="19">
        <f>IFERROR($L184*$N184,"")</f>
        <v/>
      </c>
      <c r="Q184" s="19">
        <f>IF(OR($U184="Dar de baja en SAP",$U184="Dar de alta en SAP"),$M184*$N184,"")</f>
        <v/>
      </c>
      <c r="R184" s="17" t="inlineStr"/>
      <c r="S184" s="26" t="inlineStr">
        <is>
          <t>Baja</t>
        </is>
      </c>
      <c r="T184" s="17" t="inlineStr">
        <is>
          <t>Homologado – confianza Baja – pendiente de validación</t>
        </is>
      </c>
      <c r="U184" s="26" t="inlineStr">
        <is>
          <t>Dar de baja en SAP</t>
        </is>
      </c>
      <c r="V184" s="17" t="inlineStr">
        <is>
          <t>Cruce por nomenclatura SAP</t>
        </is>
      </c>
      <c r="W184" s="17" t="inlineStr">
        <is>
          <t>No</t>
        </is>
      </c>
      <c r="X184" s="17" t="inlineStr"/>
      <c r="Y184" s="17" t="inlineStr">
        <is>
          <t>No</t>
        </is>
      </c>
      <c r="Z184" s="17" t="inlineStr"/>
      <c r="AA184" s="17" t="inlineStr">
        <is>
          <t>Cruce por nomenclatura: dosis/presentación distinta (2.5CM vs 5CM); similitud 0.82.</t>
        </is>
      </c>
    </row>
    <row r="185">
      <c r="A185" s="17" t="inlineStr">
        <is>
          <t>San Juan</t>
        </is>
      </c>
      <c r="B185" s="17" t="inlineStr">
        <is>
          <t>1120</t>
        </is>
      </c>
      <c r="C185" s="17" t="inlineStr">
        <is>
          <t>Stock SAP</t>
        </is>
      </c>
      <c r="D185" s="17" t="inlineStr">
        <is>
          <t>Medicamentos</t>
        </is>
      </c>
      <c r="E185" s="17" t="inlineStr">
        <is>
          <t>ZMED</t>
        </is>
      </c>
      <c r="F185" s="17" t="inlineStr">
        <is>
          <t>Dentro del alcance</t>
        </is>
      </c>
      <c r="G185" s="17" t="inlineStr">
        <is>
          <t>1000351</t>
        </is>
      </c>
      <c r="H185" s="17" t="inlineStr">
        <is>
          <t>DICLOFENACSODICO75mg+VITB 12+BETAMETASON</t>
        </is>
      </c>
      <c r="I185" s="17" t="inlineStr"/>
      <c r="J185" s="17" t="inlineStr"/>
      <c r="K185" s="18">
        <f>SUMIF('1120 SJ'!$A$2:$A$679,$G185,'1120 SJ'!$I$2:$I$679)</f>
        <v/>
      </c>
      <c r="L185" s="18">
        <f>SUMIF('1120 SJ'!$A$2:$A$679,$G185,'1120 SJ'!$Q$2:$Q$679)</f>
        <v/>
      </c>
      <c r="M185" s="18">
        <f>$K185-$L185</f>
        <v/>
      </c>
      <c r="N185" s="19">
        <f>IFERROR(SUMIF('1120 SJ'!$A$2:$A$679,$G185,'1120 SJ'!$M$2:$M$679)/$K185,0)</f>
        <v/>
      </c>
      <c r="O185" s="19">
        <f>IFERROR($K185*$N185,"")</f>
        <v/>
      </c>
      <c r="P185" s="19">
        <f>IFERROR($L185*$N185,"")</f>
        <v/>
      </c>
      <c r="Q185" s="19">
        <f>IF(OR($U185="Dar de baja en SAP",$U185="Dar de alta en SAP"),$M185*$N185,"")</f>
        <v/>
      </c>
      <c r="R185" s="17" t="inlineStr"/>
      <c r="S185" s="27" t="inlineStr"/>
      <c r="T185" s="17" t="inlineStr">
        <is>
          <t>Sin recuento físico en el inventario de Avain</t>
        </is>
      </c>
      <c r="U185" s="28" t="inlineStr">
        <is>
          <t>Sin recuento físico</t>
        </is>
      </c>
      <c r="V185" s="17" t="inlineStr"/>
      <c r="W185" s="17" t="inlineStr"/>
      <c r="X185" s="17" t="inlineStr"/>
      <c r="Y185" s="17" t="inlineStr"/>
      <c r="Z185" s="17" t="inlineStr"/>
      <c r="AA185" s="17" t="inlineStr">
        <is>
          <t>El material ocupa 2 filas en la hoja 1120 SJ (lote/almacén). La cantidad SAP y la física de esta vista son el total del material.</t>
        </is>
      </c>
    </row>
    <row r="186">
      <c r="A186" s="17" t="inlineStr">
        <is>
          <t>San Juan</t>
        </is>
      </c>
      <c r="B186" s="17" t="inlineStr">
        <is>
          <t>1120</t>
        </is>
      </c>
      <c r="C186" s="17" t="inlineStr">
        <is>
          <t>Stock SAP</t>
        </is>
      </c>
      <c r="D186" s="17" t="inlineStr">
        <is>
          <t>Medicamentos</t>
        </is>
      </c>
      <c r="E186" s="17" t="inlineStr">
        <is>
          <t>ZMED</t>
        </is>
      </c>
      <c r="F186" s="17" t="inlineStr">
        <is>
          <t>Dentro del alcance</t>
        </is>
      </c>
      <c r="G186" s="17" t="inlineStr">
        <is>
          <t>1000010</t>
        </is>
      </c>
      <c r="H186" s="17" t="inlineStr">
        <is>
          <t>HIDROCORTISONA 500MG  AMPOLLA</t>
        </is>
      </c>
      <c r="I186" s="17" t="inlineStr">
        <is>
          <t>MED96</t>
        </is>
      </c>
      <c r="J186" s="17" t="inlineStr">
        <is>
          <t>Hidrocortisona Fco amp polvo p/rest 500 mg</t>
        </is>
      </c>
      <c r="K186" s="18">
        <f>SUMIF('1120 SJ'!$A$2:$A$679,$G186,'1120 SJ'!$I$2:$I$679)</f>
        <v/>
      </c>
      <c r="L186" s="18">
        <f>SUMIF('1120 SJ'!$A$2:$A$679,$G186,'1120 SJ'!$Q$2:$Q$679)</f>
        <v/>
      </c>
      <c r="M186" s="18">
        <f>$K186-$L186</f>
        <v/>
      </c>
      <c r="N186" s="19">
        <f>IFERROR(SUMIF('1120 SJ'!$A$2:$A$679,$G186,'1120 SJ'!$M$2:$M$679)/$K186,0)</f>
        <v/>
      </c>
      <c r="O186" s="19">
        <f>IFERROR($K186*$N186,"")</f>
        <v/>
      </c>
      <c r="P186" s="19">
        <f>IFERROR($L186*$N186,"")</f>
        <v/>
      </c>
      <c r="Q186" s="19">
        <f>IF(OR($U186="Dar de baja en SAP",$U186="Dar de alta en SAP"),$M186*$N186,"")</f>
        <v/>
      </c>
      <c r="R186" s="17" t="inlineStr"/>
      <c r="S186" s="25" t="inlineStr">
        <is>
          <t>Alta</t>
        </is>
      </c>
      <c r="T186" s="17" t="inlineStr">
        <is>
          <t>Homologado – confianza Alta</t>
        </is>
      </c>
      <c r="U186" s="26" t="inlineStr">
        <is>
          <t>Dar de baja en SAP</t>
        </is>
      </c>
      <c r="V186" s="17" t="inlineStr">
        <is>
          <t>Homologación por código Avain (master M06-003)</t>
        </is>
      </c>
      <c r="W186" s="17" t="inlineStr">
        <is>
          <t>No</t>
        </is>
      </c>
      <c r="X186" s="17" t="inlineStr"/>
      <c r="Y186" s="17" t="inlineStr">
        <is>
          <t>Sí</t>
        </is>
      </c>
      <c r="Z186" s="17" t="inlineStr">
        <is>
          <t>M06-003</t>
        </is>
      </c>
      <c r="AA186" s="17" t="inlineStr">
        <is>
          <t>Homologación: confianza base Alta + confianza SAP Alta → Alta. El material ocupa 3 filas en la hoja 1120 SJ (lote/almacén). La cantidad SAP y la física de esta vista son el total del material.</t>
        </is>
      </c>
    </row>
    <row r="187">
      <c r="A187" s="17" t="inlineStr">
        <is>
          <t>San Juan</t>
        </is>
      </c>
      <c r="B187" s="17" t="inlineStr">
        <is>
          <t>1120</t>
        </is>
      </c>
      <c r="C187" s="17" t="inlineStr">
        <is>
          <t>Stock SAP</t>
        </is>
      </c>
      <c r="D187" s="17" t="inlineStr">
        <is>
          <t>Medicamentos</t>
        </is>
      </c>
      <c r="E187" s="17" t="inlineStr">
        <is>
          <t>ZMED</t>
        </is>
      </c>
      <c r="F187" s="17" t="inlineStr">
        <is>
          <t>Dentro del alcance</t>
        </is>
      </c>
      <c r="G187" s="17" t="inlineStr">
        <is>
          <t>1000093</t>
        </is>
      </c>
      <c r="H187" s="17" t="inlineStr">
        <is>
          <t>SALBUTAMOL 0,5% GOTAS FRASCO DE 20ML</t>
        </is>
      </c>
      <c r="I187" s="17" t="inlineStr">
        <is>
          <t>MED161</t>
        </is>
      </c>
      <c r="J187" s="17" t="inlineStr">
        <is>
          <t>Salbutamol solución x 5 mg/ml gtas p/nzb x 20ml</t>
        </is>
      </c>
      <c r="K187" s="18">
        <f>SUMIF('1120 SJ'!$A$2:$A$679,$G187,'1120 SJ'!$I$2:$I$679)</f>
        <v/>
      </c>
      <c r="L187" s="18">
        <f>SUMIF('1120 SJ'!$A$2:$A$679,$G187,'1120 SJ'!$Q$2:$Q$679)</f>
        <v/>
      </c>
      <c r="M187" s="18">
        <f>$K187-$L187</f>
        <v/>
      </c>
      <c r="N187" s="19">
        <f>IFERROR(SUMIF('1120 SJ'!$A$2:$A$679,$G187,'1120 SJ'!$M$2:$M$679)/$K187,0)</f>
        <v/>
      </c>
      <c r="O187" s="19">
        <f>IFERROR($K187*$N187,"")</f>
        <v/>
      </c>
      <c r="P187" s="19">
        <f>IFERROR($L187*$N187,"")</f>
        <v/>
      </c>
      <c r="Q187" s="19">
        <f>IF(OR($U187="Dar de baja en SAP",$U187="Dar de alta en SAP"),$M187*$N187,"")</f>
        <v/>
      </c>
      <c r="R187" s="17" t="inlineStr"/>
      <c r="S187" s="26" t="inlineStr">
        <is>
          <t>Baja</t>
        </is>
      </c>
      <c r="T187" s="17" t="inlineStr">
        <is>
          <t>Homologado – confianza Baja – pendiente de validación</t>
        </is>
      </c>
      <c r="U187" s="26" t="inlineStr">
        <is>
          <t>Dar de baja en SAP</t>
        </is>
      </c>
      <c r="V187" s="17" t="inlineStr">
        <is>
          <t>Homologación por código Avain (master M05-002)</t>
        </is>
      </c>
      <c r="W187" s="17" t="inlineStr">
        <is>
          <t>No</t>
        </is>
      </c>
      <c r="X187" s="17" t="inlineStr"/>
      <c r="Y187" s="17" t="inlineStr">
        <is>
          <t>Sí</t>
        </is>
      </c>
      <c r="Z187" s="17" t="inlineStr">
        <is>
          <t>M05-002</t>
        </is>
      </c>
      <c r="AA187" s="17"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17" t="inlineStr">
        <is>
          <t>San Juan</t>
        </is>
      </c>
      <c r="B188" s="17" t="inlineStr">
        <is>
          <t>1120</t>
        </is>
      </c>
      <c r="C188" s="17" t="inlineStr">
        <is>
          <t>Stock SAP</t>
        </is>
      </c>
      <c r="D188" s="17" t="inlineStr">
        <is>
          <t>Medicamentos</t>
        </is>
      </c>
      <c r="E188" s="17" t="inlineStr">
        <is>
          <t>ZMED</t>
        </is>
      </c>
      <c r="F188" s="17" t="inlineStr">
        <is>
          <t>Dentro del alcance</t>
        </is>
      </c>
      <c r="G188" s="17" t="inlineStr">
        <is>
          <t>1000443</t>
        </is>
      </c>
      <c r="H188" s="17" t="inlineStr">
        <is>
          <t>HIOSCINA BUTILBROMURO INYECTABLE</t>
        </is>
      </c>
      <c r="I188" s="17" t="inlineStr"/>
      <c r="J188" s="17" t="inlineStr"/>
      <c r="K188" s="18">
        <f>SUMIF('1120 SJ'!$A$2:$A$679,$G188,'1120 SJ'!$I$2:$I$679)</f>
        <v/>
      </c>
      <c r="L188" s="18">
        <f>SUMIF('1120 SJ'!$A$2:$A$679,$G188,'1120 SJ'!$Q$2:$Q$679)</f>
        <v/>
      </c>
      <c r="M188" s="18">
        <f>$K188-$L188</f>
        <v/>
      </c>
      <c r="N188" s="19">
        <f>IFERROR(SUMIF('1120 SJ'!$A$2:$A$679,$G188,'1120 SJ'!$M$2:$M$679)/$K188,0)</f>
        <v/>
      </c>
      <c r="O188" s="19">
        <f>IFERROR($K188*$N188,"")</f>
        <v/>
      </c>
      <c r="P188" s="19">
        <f>IFERROR($L188*$N188,"")</f>
        <v/>
      </c>
      <c r="Q188" s="19">
        <f>IF(OR($U188="Dar de baja en SAP",$U188="Dar de alta en SAP"),$M188*$N188,"")</f>
        <v/>
      </c>
      <c r="R188" s="17" t="inlineStr"/>
      <c r="S188" s="27" t="inlineStr"/>
      <c r="T188" s="17" t="inlineStr">
        <is>
          <t>Sin recuento físico en el inventario de Avain</t>
        </is>
      </c>
      <c r="U188" s="28" t="inlineStr">
        <is>
          <t>Sin recuento físico</t>
        </is>
      </c>
      <c r="V188" s="17" t="inlineStr"/>
      <c r="W188" s="17" t="inlineStr"/>
      <c r="X188" s="17" t="inlineStr"/>
      <c r="Y188" s="17" t="inlineStr"/>
      <c r="Z188" s="17" t="inlineStr"/>
      <c r="AA188" s="17" t="inlineStr"/>
    </row>
    <row r="189">
      <c r="A189" s="17" t="inlineStr">
        <is>
          <t>San Juan</t>
        </is>
      </c>
      <c r="B189" s="17" t="inlineStr">
        <is>
          <t>1120</t>
        </is>
      </c>
      <c r="C189" s="17" t="inlineStr">
        <is>
          <t>Stock SAP</t>
        </is>
      </c>
      <c r="D189" s="17" t="inlineStr">
        <is>
          <t>Medicamentos</t>
        </is>
      </c>
      <c r="E189" s="17" t="inlineStr">
        <is>
          <t>ZMED</t>
        </is>
      </c>
      <c r="F189" s="17" t="inlineStr">
        <is>
          <t>Dentro del alcance</t>
        </is>
      </c>
      <c r="G189" s="17" t="inlineStr">
        <is>
          <t>1000684</t>
        </is>
      </c>
      <c r="H189" s="17" t="inlineStr">
        <is>
          <t>HIOSCINA+DIPIRONA AMP X 5 ML IV/IM</t>
        </is>
      </c>
      <c r="I189" s="17" t="inlineStr"/>
      <c r="J189" s="17" t="inlineStr"/>
      <c r="K189" s="18">
        <f>SUMIF('1120 SJ'!$A$2:$A$679,$G189,'1120 SJ'!$I$2:$I$679)</f>
        <v/>
      </c>
      <c r="L189" s="18">
        <f>SUMIF('1120 SJ'!$A$2:$A$679,$G189,'1120 SJ'!$Q$2:$Q$679)</f>
        <v/>
      </c>
      <c r="M189" s="18">
        <f>$K189-$L189</f>
        <v/>
      </c>
      <c r="N189" s="19">
        <f>IFERROR(SUMIF('1120 SJ'!$A$2:$A$679,$G189,'1120 SJ'!$M$2:$M$679)/$K189,0)</f>
        <v/>
      </c>
      <c r="O189" s="19">
        <f>IFERROR($K189*$N189,"")</f>
        <v/>
      </c>
      <c r="P189" s="19">
        <f>IFERROR($L189*$N189,"")</f>
        <v/>
      </c>
      <c r="Q189" s="19">
        <f>IF(OR($U189="Dar de baja en SAP",$U189="Dar de alta en SAP"),$M189*$N189,"")</f>
        <v/>
      </c>
      <c r="R189" s="17" t="inlineStr"/>
      <c r="S189" s="27" t="inlineStr"/>
      <c r="T189" s="17" t="inlineStr">
        <is>
          <t>Sin recuento físico en el inventario de Avain</t>
        </is>
      </c>
      <c r="U189" s="28" t="inlineStr">
        <is>
          <t>Sin recuento físico</t>
        </is>
      </c>
      <c r="V189" s="17" t="inlineStr"/>
      <c r="W189" s="17" t="inlineStr"/>
      <c r="X189" s="17" t="inlineStr"/>
      <c r="Y189" s="17" t="inlineStr"/>
      <c r="Z189" s="17" t="inlineStr"/>
      <c r="AA189" s="17" t="inlineStr"/>
    </row>
    <row r="190">
      <c r="A190" s="17" t="inlineStr">
        <is>
          <t>San Juan</t>
        </is>
      </c>
      <c r="B190" s="17" t="inlineStr">
        <is>
          <t>1120</t>
        </is>
      </c>
      <c r="C190" s="17" t="inlineStr">
        <is>
          <t>Stock SAP</t>
        </is>
      </c>
      <c r="D190" s="17" t="inlineStr">
        <is>
          <t>Medicamentos</t>
        </is>
      </c>
      <c r="E190" s="17" t="inlineStr">
        <is>
          <t>ZMED</t>
        </is>
      </c>
      <c r="F190" s="17" t="inlineStr">
        <is>
          <t>Dentro del alcance</t>
        </is>
      </c>
      <c r="G190" s="17" t="inlineStr">
        <is>
          <t>1001268</t>
        </is>
      </c>
      <c r="H190" s="17" t="inlineStr">
        <is>
          <t>DEXTROSA 10% X 500ML</t>
        </is>
      </c>
      <c r="I190" s="17" t="inlineStr"/>
      <c r="J190" s="17" t="inlineStr"/>
      <c r="K190" s="18">
        <f>SUMIF('1120 SJ'!$A$2:$A$679,$G190,'1120 SJ'!$I$2:$I$679)</f>
        <v/>
      </c>
      <c r="L190" s="18">
        <f>SUMIF('1120 SJ'!$A$2:$A$679,$G190,'1120 SJ'!$Q$2:$Q$679)</f>
        <v/>
      </c>
      <c r="M190" s="18">
        <f>$K190-$L190</f>
        <v/>
      </c>
      <c r="N190" s="19">
        <f>IFERROR(SUMIF('1120 SJ'!$A$2:$A$679,$G190,'1120 SJ'!$M$2:$M$679)/$K190,0)</f>
        <v/>
      </c>
      <c r="O190" s="19">
        <f>IFERROR($K190*$N190,"")</f>
        <v/>
      </c>
      <c r="P190" s="19">
        <f>IFERROR($L190*$N190,"")</f>
        <v/>
      </c>
      <c r="Q190" s="19">
        <f>IF(OR($U190="Dar de baja en SAP",$U190="Dar de alta en SAP"),$M190*$N190,"")</f>
        <v/>
      </c>
      <c r="R190" s="17" t="inlineStr"/>
      <c r="S190" s="27" t="inlineStr"/>
      <c r="T190" s="17" t="inlineStr">
        <is>
          <t>Sin recuento físico en el inventario de Avain</t>
        </is>
      </c>
      <c r="U190" s="28" t="inlineStr">
        <is>
          <t>Sin recuento físico</t>
        </is>
      </c>
      <c r="V190" s="17" t="inlineStr"/>
      <c r="W190" s="17" t="inlineStr"/>
      <c r="X190" s="17" t="inlineStr"/>
      <c r="Y190" s="17" t="inlineStr"/>
      <c r="Z190" s="17" t="inlineStr"/>
      <c r="AA190" s="17" t="inlineStr">
        <is>
          <t>El material ocupa 2 filas en la hoja 1120 SJ (lote/almacén). La cantidad SAP y la física de esta vista son el total del material.</t>
        </is>
      </c>
    </row>
    <row r="191">
      <c r="A191" s="17" t="inlineStr">
        <is>
          <t>San Juan</t>
        </is>
      </c>
      <c r="B191" s="17" t="inlineStr">
        <is>
          <t>1120</t>
        </is>
      </c>
      <c r="C191" s="17" t="inlineStr">
        <is>
          <t>Stock SAP</t>
        </is>
      </c>
      <c r="D191" s="17" t="inlineStr">
        <is>
          <t>Medicamentos</t>
        </is>
      </c>
      <c r="E191" s="17" t="inlineStr">
        <is>
          <t>ZMED</t>
        </is>
      </c>
      <c r="F191" s="17" t="inlineStr">
        <is>
          <t>Dentro del alcance</t>
        </is>
      </c>
      <c r="G191" s="17" t="inlineStr">
        <is>
          <t>1001315</t>
        </is>
      </c>
      <c r="H191" s="17" t="inlineStr">
        <is>
          <t>CLORURO DE POTASIO AMP X 5ML</t>
        </is>
      </c>
      <c r="I191" s="17" t="inlineStr"/>
      <c r="J191" s="17" t="inlineStr"/>
      <c r="K191" s="18">
        <f>SUMIF('1120 SJ'!$A$2:$A$679,$G191,'1120 SJ'!$I$2:$I$679)</f>
        <v/>
      </c>
      <c r="L191" s="18">
        <f>SUMIF('1120 SJ'!$A$2:$A$679,$G191,'1120 SJ'!$Q$2:$Q$679)</f>
        <v/>
      </c>
      <c r="M191" s="18">
        <f>$K191-$L191</f>
        <v/>
      </c>
      <c r="N191" s="19">
        <f>IFERROR(SUMIF('1120 SJ'!$A$2:$A$679,$G191,'1120 SJ'!$M$2:$M$679)/$K191,0)</f>
        <v/>
      </c>
      <c r="O191" s="19">
        <f>IFERROR($K191*$N191,"")</f>
        <v/>
      </c>
      <c r="P191" s="19">
        <f>IFERROR($L191*$N191,"")</f>
        <v/>
      </c>
      <c r="Q191" s="19">
        <f>IF(OR($U191="Dar de baja en SAP",$U191="Dar de alta en SAP"),$M191*$N191,"")</f>
        <v/>
      </c>
      <c r="R191" s="17" t="inlineStr"/>
      <c r="S191" s="27" t="inlineStr"/>
      <c r="T191" s="17" t="inlineStr">
        <is>
          <t>Sin recuento físico en el inventario de Avain</t>
        </is>
      </c>
      <c r="U191" s="28" t="inlineStr">
        <is>
          <t>Sin recuento físico</t>
        </is>
      </c>
      <c r="V191" s="17" t="inlineStr"/>
      <c r="W191" s="17" t="inlineStr"/>
      <c r="X191" s="17" t="inlineStr"/>
      <c r="Y191" s="17" t="inlineStr"/>
      <c r="Z191" s="17" t="inlineStr"/>
      <c r="AA191" s="17" t="inlineStr"/>
    </row>
    <row r="192">
      <c r="A192" s="17" t="inlineStr">
        <is>
          <t>San Juan</t>
        </is>
      </c>
      <c r="B192" s="17" t="inlineStr">
        <is>
          <t>1120</t>
        </is>
      </c>
      <c r="C192" s="17" t="inlineStr">
        <is>
          <t>Stock SAP</t>
        </is>
      </c>
      <c r="D192" s="17" t="inlineStr">
        <is>
          <t>Medicamentos</t>
        </is>
      </c>
      <c r="E192" s="17" t="inlineStr">
        <is>
          <t>ZMED</t>
        </is>
      </c>
      <c r="F192" s="17" t="inlineStr">
        <is>
          <t>Dentro del alcance</t>
        </is>
      </c>
      <c r="G192" s="17" t="inlineStr">
        <is>
          <t>1005292</t>
        </is>
      </c>
      <c r="H192" s="17" t="inlineStr">
        <is>
          <t>BISOPROLOL 5MG X 10COMP</t>
        </is>
      </c>
      <c r="I192" s="17" t="inlineStr"/>
      <c r="J192" s="17" t="inlineStr"/>
      <c r="K192" s="18">
        <f>SUMIF('1120 SJ'!$A$2:$A$679,$G192,'1120 SJ'!$I$2:$I$679)</f>
        <v/>
      </c>
      <c r="L192" s="18">
        <f>SUMIF('1120 SJ'!$A$2:$A$679,$G192,'1120 SJ'!$Q$2:$Q$679)</f>
        <v/>
      </c>
      <c r="M192" s="18">
        <f>$K192-$L192</f>
        <v/>
      </c>
      <c r="N192" s="19">
        <f>IFERROR(SUMIF('1120 SJ'!$A$2:$A$679,$G192,'1120 SJ'!$M$2:$M$679)/$K192,0)</f>
        <v/>
      </c>
      <c r="O192" s="19">
        <f>IFERROR($K192*$N192,"")</f>
        <v/>
      </c>
      <c r="P192" s="19">
        <f>IFERROR($L192*$N192,"")</f>
        <v/>
      </c>
      <c r="Q192" s="19">
        <f>IF(OR($U192="Dar de baja en SAP",$U192="Dar de alta en SAP"),$M192*$N192,"")</f>
        <v/>
      </c>
      <c r="R192" s="17" t="inlineStr"/>
      <c r="S192" s="27" t="inlineStr"/>
      <c r="T192" s="17" t="inlineStr">
        <is>
          <t>Sin recuento físico en el inventario de Avain</t>
        </is>
      </c>
      <c r="U192" s="28" t="inlineStr">
        <is>
          <t>Sin recuento físico</t>
        </is>
      </c>
      <c r="V192" s="17" t="inlineStr"/>
      <c r="W192" s="17" t="inlineStr"/>
      <c r="X192" s="17" t="inlineStr"/>
      <c r="Y192" s="17" t="inlineStr"/>
      <c r="Z192" s="17" t="inlineStr"/>
      <c r="AA192" s="17" t="inlineStr"/>
    </row>
    <row r="193">
      <c r="A193" s="17" t="inlineStr">
        <is>
          <t>San Juan</t>
        </is>
      </c>
      <c r="B193" s="17" t="inlineStr">
        <is>
          <t>1120</t>
        </is>
      </c>
      <c r="C193" s="17" t="inlineStr">
        <is>
          <t>Stock SAP</t>
        </is>
      </c>
      <c r="D193" s="17" t="inlineStr">
        <is>
          <t>Medicamentos</t>
        </is>
      </c>
      <c r="E193" s="17" t="inlineStr">
        <is>
          <t>ZMED</t>
        </is>
      </c>
      <c r="F193" s="17" t="inlineStr">
        <is>
          <t>Dentro del alcance</t>
        </is>
      </c>
      <c r="G193" s="17" t="inlineStr">
        <is>
          <t>1005301</t>
        </is>
      </c>
      <c r="H193" s="17" t="inlineStr">
        <is>
          <t>BICARBONATO DE SODIO 20GRS</t>
        </is>
      </c>
      <c r="I193" s="17" t="inlineStr"/>
      <c r="J193" s="17" t="inlineStr"/>
      <c r="K193" s="18">
        <f>SUMIF('1120 SJ'!$A$2:$A$679,$G193,'1120 SJ'!$I$2:$I$679)</f>
        <v/>
      </c>
      <c r="L193" s="18">
        <f>SUMIF('1120 SJ'!$A$2:$A$679,$G193,'1120 SJ'!$Q$2:$Q$679)</f>
        <v/>
      </c>
      <c r="M193" s="18">
        <f>$K193-$L193</f>
        <v/>
      </c>
      <c r="N193" s="19">
        <f>IFERROR(SUMIF('1120 SJ'!$A$2:$A$679,$G193,'1120 SJ'!$M$2:$M$679)/$K193,0)</f>
        <v/>
      </c>
      <c r="O193" s="19">
        <f>IFERROR($K193*$N193,"")</f>
        <v/>
      </c>
      <c r="P193" s="19">
        <f>IFERROR($L193*$N193,"")</f>
        <v/>
      </c>
      <c r="Q193" s="19">
        <f>IF(OR($U193="Dar de baja en SAP",$U193="Dar de alta en SAP"),$M193*$N193,"")</f>
        <v/>
      </c>
      <c r="R193" s="17" t="inlineStr"/>
      <c r="S193" s="27" t="inlineStr"/>
      <c r="T193" s="17" t="inlineStr">
        <is>
          <t>Sin recuento físico en el inventario de Avain</t>
        </is>
      </c>
      <c r="U193" s="28" t="inlineStr">
        <is>
          <t>Sin recuento físico</t>
        </is>
      </c>
      <c r="V193" s="17" t="inlineStr"/>
      <c r="W193" s="17" t="inlineStr"/>
      <c r="X193" s="17" t="inlineStr"/>
      <c r="Y193" s="17" t="inlineStr"/>
      <c r="Z193" s="17" t="inlineStr"/>
      <c r="AA193" s="17" t="inlineStr"/>
    </row>
    <row r="194">
      <c r="A194" s="17" t="inlineStr">
        <is>
          <t>San Juan</t>
        </is>
      </c>
      <c r="B194" s="17" t="inlineStr">
        <is>
          <t>1120</t>
        </is>
      </c>
      <c r="C194" s="17" t="inlineStr">
        <is>
          <t>Stock SAP</t>
        </is>
      </c>
      <c r="D194" s="17" t="inlineStr">
        <is>
          <t>Descartables</t>
        </is>
      </c>
      <c r="E194" s="17" t="inlineStr">
        <is>
          <t>ZDES</t>
        </is>
      </c>
      <c r="F194" s="17" t="inlineStr">
        <is>
          <t>Dentro del alcance</t>
        </is>
      </c>
      <c r="G194" s="17" t="inlineStr">
        <is>
          <t>2000014</t>
        </is>
      </c>
      <c r="H194" s="17" t="inlineStr">
        <is>
          <t>DESCARTADOR DE PUNZANTES CHICO DE 1/2LT</t>
        </is>
      </c>
      <c r="I194" s="17" t="inlineStr">
        <is>
          <t>DESC54</t>
        </is>
      </c>
      <c r="J194" s="17" t="inlineStr">
        <is>
          <t>Descartador Grande</t>
        </is>
      </c>
      <c r="K194" s="18">
        <f>SUMIF('1120 SJ'!$A$2:$A$679,$G194,'1120 SJ'!$I$2:$I$679)</f>
        <v/>
      </c>
      <c r="L194" s="18">
        <f>SUMIF('1120 SJ'!$A$2:$A$679,$G194,'1120 SJ'!$Q$2:$Q$679)</f>
        <v/>
      </c>
      <c r="M194" s="18">
        <f>$K194-$L194</f>
        <v/>
      </c>
      <c r="N194" s="19">
        <f>IFERROR(SUMIF('1120 SJ'!$A$2:$A$679,$G194,'1120 SJ'!$M$2:$M$679)/$K194,0)</f>
        <v/>
      </c>
      <c r="O194" s="19">
        <f>IFERROR($K194*$N194,"")</f>
        <v/>
      </c>
      <c r="P194" s="19">
        <f>IFERROR($L194*$N194,"")</f>
        <v/>
      </c>
      <c r="Q194" s="19">
        <f>IF(OR($U194="Dar de baja en SAP",$U194="Dar de alta en SAP"),$M194*$N194,"")</f>
        <v/>
      </c>
      <c r="R194" s="17" t="inlineStr"/>
      <c r="S194" s="26" t="inlineStr">
        <is>
          <t>Baja</t>
        </is>
      </c>
      <c r="T194" s="17" t="inlineStr">
        <is>
          <t>Homologado – confianza Baja – pendiente de validación</t>
        </is>
      </c>
      <c r="U194" s="26" t="inlineStr">
        <is>
          <t>Dar de baja en SAP</t>
        </is>
      </c>
      <c r="V194" s="17" t="inlineStr">
        <is>
          <t>Homologación por código Avain (master D-157)</t>
        </is>
      </c>
      <c r="W194" s="17" t="inlineStr">
        <is>
          <t>No</t>
        </is>
      </c>
      <c r="X194" s="17" t="inlineStr"/>
      <c r="Y194" s="17" t="inlineStr">
        <is>
          <t>Sí</t>
        </is>
      </c>
      <c r="Z194" s="17" t="inlineStr">
        <is>
          <t>D-157</t>
        </is>
      </c>
      <c r="AA194" s="17"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17" t="inlineStr">
        <is>
          <t>San Juan</t>
        </is>
      </c>
      <c r="B195" s="17" t="inlineStr">
        <is>
          <t>1120</t>
        </is>
      </c>
      <c r="C195" s="17" t="inlineStr">
        <is>
          <t>Stock SAP</t>
        </is>
      </c>
      <c r="D195" s="17" t="inlineStr">
        <is>
          <t>Medicamentos</t>
        </is>
      </c>
      <c r="E195" s="17" t="inlineStr">
        <is>
          <t>ZMED</t>
        </is>
      </c>
      <c r="F195" s="17" t="inlineStr">
        <is>
          <t>Dentro del alcance</t>
        </is>
      </c>
      <c r="G195" s="17" t="inlineStr">
        <is>
          <t>1000665</t>
        </is>
      </c>
      <c r="H195" s="17" t="inlineStr">
        <is>
          <t>CLOTRIMAZOL CREMA</t>
        </is>
      </c>
      <c r="I195" s="17" t="inlineStr"/>
      <c r="J195" s="17" t="inlineStr"/>
      <c r="K195" s="18">
        <f>SUMIF('1120 SJ'!$A$2:$A$679,$G195,'1120 SJ'!$I$2:$I$679)</f>
        <v/>
      </c>
      <c r="L195" s="18">
        <f>SUMIF('1120 SJ'!$A$2:$A$679,$G195,'1120 SJ'!$Q$2:$Q$679)</f>
        <v/>
      </c>
      <c r="M195" s="18">
        <f>$K195-$L195</f>
        <v/>
      </c>
      <c r="N195" s="19">
        <f>IFERROR(SUMIF('1120 SJ'!$A$2:$A$679,$G195,'1120 SJ'!$M$2:$M$679)/$K195,0)</f>
        <v/>
      </c>
      <c r="O195" s="19">
        <f>IFERROR($K195*$N195,"")</f>
        <v/>
      </c>
      <c r="P195" s="19">
        <f>IFERROR($L195*$N195,"")</f>
        <v/>
      </c>
      <c r="Q195" s="19">
        <f>IF(OR($U195="Dar de baja en SAP",$U195="Dar de alta en SAP"),$M195*$N195,"")</f>
        <v/>
      </c>
      <c r="R195" s="17" t="inlineStr"/>
      <c r="S195" s="27" t="inlineStr"/>
      <c r="T195" s="17" t="inlineStr">
        <is>
          <t>Sin recuento físico en el inventario de Avain</t>
        </is>
      </c>
      <c r="U195" s="28" t="inlineStr">
        <is>
          <t>Sin recuento físico</t>
        </is>
      </c>
      <c r="V195" s="17" t="inlineStr"/>
      <c r="W195" s="17" t="inlineStr"/>
      <c r="X195" s="17" t="inlineStr"/>
      <c r="Y195" s="17" t="inlineStr"/>
      <c r="Z195" s="17" t="inlineStr"/>
      <c r="AA195" s="17" t="inlineStr">
        <is>
          <t>El material ocupa 4 filas en la hoja 1120 SJ (lote/almacén). La cantidad SAP y la física de esta vista son el total del material.</t>
        </is>
      </c>
    </row>
    <row r="196">
      <c r="A196" s="17" t="inlineStr">
        <is>
          <t>San Juan</t>
        </is>
      </c>
      <c r="B196" s="17" t="inlineStr">
        <is>
          <t>1120</t>
        </is>
      </c>
      <c r="C196" s="17" t="inlineStr">
        <is>
          <t>Stock SAP</t>
        </is>
      </c>
      <c r="D196" s="17" t="inlineStr">
        <is>
          <t>Medicamentos</t>
        </is>
      </c>
      <c r="E196" s="17" t="inlineStr">
        <is>
          <t>ZMED</t>
        </is>
      </c>
      <c r="F196" s="17" t="inlineStr">
        <is>
          <t>Dentro del alcance</t>
        </is>
      </c>
      <c r="G196" s="17" t="inlineStr">
        <is>
          <t>1005233</t>
        </is>
      </c>
      <c r="H196" s="17" t="inlineStr">
        <is>
          <t>ATENOLOL 50MG X 10COMP</t>
        </is>
      </c>
      <c r="I196" s="17" t="inlineStr"/>
      <c r="J196" s="17" t="inlineStr"/>
      <c r="K196" s="18">
        <f>SUMIF('1120 SJ'!$A$2:$A$679,$G196,'1120 SJ'!$I$2:$I$679)</f>
        <v/>
      </c>
      <c r="L196" s="18">
        <f>SUMIF('1120 SJ'!$A$2:$A$679,$G196,'1120 SJ'!$Q$2:$Q$679)</f>
        <v/>
      </c>
      <c r="M196" s="18">
        <f>$K196-$L196</f>
        <v/>
      </c>
      <c r="N196" s="19">
        <f>IFERROR(SUMIF('1120 SJ'!$A$2:$A$679,$G196,'1120 SJ'!$M$2:$M$679)/$K196,0)</f>
        <v/>
      </c>
      <c r="O196" s="19">
        <f>IFERROR($K196*$N196,"")</f>
        <v/>
      </c>
      <c r="P196" s="19">
        <f>IFERROR($L196*$N196,"")</f>
        <v/>
      </c>
      <c r="Q196" s="19">
        <f>IF(OR($U196="Dar de baja en SAP",$U196="Dar de alta en SAP"),$M196*$N196,"")</f>
        <v/>
      </c>
      <c r="R196" s="17" t="inlineStr"/>
      <c r="S196" s="27" t="inlineStr"/>
      <c r="T196" s="17" t="inlineStr">
        <is>
          <t>Sin recuento físico en el inventario de Avain</t>
        </is>
      </c>
      <c r="U196" s="28" t="inlineStr">
        <is>
          <t>Sin recuento físico</t>
        </is>
      </c>
      <c r="V196" s="17" t="inlineStr"/>
      <c r="W196" s="17" t="inlineStr"/>
      <c r="X196" s="17" t="inlineStr"/>
      <c r="Y196" s="17" t="inlineStr"/>
      <c r="Z196" s="17" t="inlineStr"/>
      <c r="AA196" s="17" t="inlineStr"/>
    </row>
    <row r="197">
      <c r="A197" s="17" t="inlineStr">
        <is>
          <t>San Juan</t>
        </is>
      </c>
      <c r="B197" s="17" t="inlineStr">
        <is>
          <t>1120</t>
        </is>
      </c>
      <c r="C197" s="17" t="inlineStr">
        <is>
          <t>Stock SAP</t>
        </is>
      </c>
      <c r="D197" s="17" t="inlineStr">
        <is>
          <t>Descartables</t>
        </is>
      </c>
      <c r="E197" s="17" t="inlineStr">
        <is>
          <t>ZDES</t>
        </is>
      </c>
      <c r="F197" s="17" t="inlineStr">
        <is>
          <t>Dentro del alcance</t>
        </is>
      </c>
      <c r="G197" s="17" t="inlineStr">
        <is>
          <t>2000484</t>
        </is>
      </c>
      <c r="H197" s="17" t="inlineStr">
        <is>
          <t>SUJETADOR C/VELCRO LARGO</t>
        </is>
      </c>
      <c r="I197" s="17" t="inlineStr"/>
      <c r="J197" s="17" t="inlineStr"/>
      <c r="K197" s="18">
        <f>SUMIF('1120 SJ'!$A$2:$A$679,$G197,'1120 SJ'!$I$2:$I$679)</f>
        <v/>
      </c>
      <c r="L197" s="18">
        <f>SUMIF('1120 SJ'!$A$2:$A$679,$G197,'1120 SJ'!$Q$2:$Q$679)</f>
        <v/>
      </c>
      <c r="M197" s="18">
        <f>$K197-$L197</f>
        <v/>
      </c>
      <c r="N197" s="19">
        <f>IFERROR(SUMIF('1120 SJ'!$A$2:$A$679,$G197,'1120 SJ'!$M$2:$M$679)/$K197,0)</f>
        <v/>
      </c>
      <c r="O197" s="19">
        <f>IFERROR($K197*$N197,"")</f>
        <v/>
      </c>
      <c r="P197" s="19">
        <f>IFERROR($L197*$N197,"")</f>
        <v/>
      </c>
      <c r="Q197" s="19">
        <f>IF(OR($U197="Dar de baja en SAP",$U197="Dar de alta en SAP"),$M197*$N197,"")</f>
        <v/>
      </c>
      <c r="R197" s="17" t="inlineStr"/>
      <c r="S197" s="27" t="inlineStr"/>
      <c r="T197" s="17" t="inlineStr">
        <is>
          <t>Sin recuento físico en el inventario de Avain</t>
        </is>
      </c>
      <c r="U197" s="28" t="inlineStr">
        <is>
          <t>Sin recuento físico</t>
        </is>
      </c>
      <c r="V197" s="17" t="inlineStr"/>
      <c r="W197" s="17" t="inlineStr"/>
      <c r="X197" s="17" t="inlineStr"/>
      <c r="Y197" s="17" t="inlineStr"/>
      <c r="Z197" s="17" t="inlineStr"/>
      <c r="AA197" s="17" t="inlineStr"/>
    </row>
    <row r="198">
      <c r="A198" s="17" t="inlineStr">
        <is>
          <t>San Juan</t>
        </is>
      </c>
      <c r="B198" s="17" t="inlineStr">
        <is>
          <t>1120</t>
        </is>
      </c>
      <c r="C198" s="17" t="inlineStr">
        <is>
          <t>Stock SAP</t>
        </is>
      </c>
      <c r="D198" s="17" t="inlineStr">
        <is>
          <t>Medicamentos</t>
        </is>
      </c>
      <c r="E198" s="17" t="inlineStr">
        <is>
          <t>ZMED</t>
        </is>
      </c>
      <c r="F198" s="17" t="inlineStr">
        <is>
          <t>Dentro del alcance</t>
        </is>
      </c>
      <c r="G198" s="17" t="inlineStr">
        <is>
          <t>1000938</t>
        </is>
      </c>
      <c r="H198" s="17" t="inlineStr">
        <is>
          <t>LACTULOSA 65G 120ML JARABE</t>
        </is>
      </c>
      <c r="I198" s="17" t="inlineStr"/>
      <c r="J198" s="17" t="inlineStr"/>
      <c r="K198" s="18">
        <f>SUMIF('1120 SJ'!$A$2:$A$679,$G198,'1120 SJ'!$I$2:$I$679)</f>
        <v/>
      </c>
      <c r="L198" s="18">
        <f>SUMIF('1120 SJ'!$A$2:$A$679,$G198,'1120 SJ'!$Q$2:$Q$679)</f>
        <v/>
      </c>
      <c r="M198" s="18">
        <f>$K198-$L198</f>
        <v/>
      </c>
      <c r="N198" s="19">
        <f>IFERROR(SUMIF('1120 SJ'!$A$2:$A$679,$G198,'1120 SJ'!$M$2:$M$679)/$K198,0)</f>
        <v/>
      </c>
      <c r="O198" s="19">
        <f>IFERROR($K198*$N198,"")</f>
        <v/>
      </c>
      <c r="P198" s="19">
        <f>IFERROR($L198*$N198,"")</f>
        <v/>
      </c>
      <c r="Q198" s="19">
        <f>IF(OR($U198="Dar de baja en SAP",$U198="Dar de alta en SAP"),$M198*$N198,"")</f>
        <v/>
      </c>
      <c r="R198" s="17" t="inlineStr"/>
      <c r="S198" s="27" t="inlineStr"/>
      <c r="T198" s="17" t="inlineStr">
        <is>
          <t>Sin recuento físico en el inventario de Avain</t>
        </is>
      </c>
      <c r="U198" s="28" t="inlineStr">
        <is>
          <t>Sin recuento físico</t>
        </is>
      </c>
      <c r="V198" s="17" t="inlineStr"/>
      <c r="W198" s="17" t="inlineStr"/>
      <c r="X198" s="17" t="inlineStr"/>
      <c r="Y198" s="17" t="inlineStr"/>
      <c r="Z198" s="17" t="inlineStr"/>
      <c r="AA198" s="17" t="inlineStr">
        <is>
          <t>El material ocupa 2 filas en la hoja 1120 SJ (lote/almacén). La cantidad SAP y la física de esta vista son el total del material.</t>
        </is>
      </c>
    </row>
    <row r="199">
      <c r="A199" s="17" t="inlineStr">
        <is>
          <t>San Juan</t>
        </is>
      </c>
      <c r="B199" s="17" t="inlineStr">
        <is>
          <t>1120</t>
        </is>
      </c>
      <c r="C199" s="17" t="inlineStr">
        <is>
          <t>Stock SAP</t>
        </is>
      </c>
      <c r="D199" s="17" t="inlineStr">
        <is>
          <t>Uniformes</t>
        </is>
      </c>
      <c r="E199" s="17" t="inlineStr">
        <is>
          <t>ZUNI</t>
        </is>
      </c>
      <c r="F199" s="17" t="inlineStr">
        <is>
          <t>Fuera del alcance</t>
        </is>
      </c>
      <c r="G199" s="17" t="inlineStr">
        <is>
          <t>3000714</t>
        </is>
      </c>
      <c r="H199" s="17" t="inlineStr">
        <is>
          <t>PANTALON CARGO ANTI DESGARRO T44</t>
        </is>
      </c>
      <c r="I199" s="17" t="inlineStr"/>
      <c r="J199" s="17" t="inlineStr"/>
      <c r="K199" s="18">
        <f>SUMIF('1120 SJ'!$A$2:$A$679,$G199,'1120 SJ'!$I$2:$I$679)</f>
        <v/>
      </c>
      <c r="L199" s="18">
        <f>SUMIF('1120 SJ'!$A$2:$A$679,$G199,'1120 SJ'!$Q$2:$Q$679)</f>
        <v/>
      </c>
      <c r="M199" s="18">
        <f>$K199-$L199</f>
        <v/>
      </c>
      <c r="N199" s="19">
        <f>IFERROR(SUMIF('1120 SJ'!$A$2:$A$679,$G199,'1120 SJ'!$M$2:$M$679)/$K199,0)</f>
        <v/>
      </c>
      <c r="O199" s="19">
        <f>IFERROR($K199*$N199,"")</f>
        <v/>
      </c>
      <c r="P199" s="19">
        <f>IFERROR($L199*$N199,"")</f>
        <v/>
      </c>
      <c r="Q199" s="19">
        <f>IF(OR($U199="Dar de baja en SAP",$U199="Dar de alta en SAP"),$M199*$N199,"")</f>
        <v/>
      </c>
      <c r="R199" s="17" t="inlineStr"/>
      <c r="S199" s="27" t="inlineStr"/>
      <c r="T199" s="17" t="inlineStr">
        <is>
          <t>No aplica: uniformes, clasificación que el inventario físico de Farmacia no releva</t>
        </is>
      </c>
      <c r="U199" s="28" t="inlineStr">
        <is>
          <t>Fuera del alcance del inventario físico</t>
        </is>
      </c>
      <c r="V199" s="17" t="inlineStr"/>
      <c r="W199" s="17" t="inlineStr"/>
      <c r="X199" s="17" t="inlineStr"/>
      <c r="Y199" s="17" t="inlineStr"/>
      <c r="Z199" s="17" t="inlineStr"/>
      <c r="AA199" s="17" t="inlineStr"/>
    </row>
    <row r="200">
      <c r="A200" s="17" t="inlineStr">
        <is>
          <t>San Juan</t>
        </is>
      </c>
      <c r="B200" s="17" t="inlineStr">
        <is>
          <t>1120</t>
        </is>
      </c>
      <c r="C200" s="17" t="inlineStr">
        <is>
          <t>Stock SAP</t>
        </is>
      </c>
      <c r="D200" s="17" t="inlineStr">
        <is>
          <t>Medicamentos</t>
        </is>
      </c>
      <c r="E200" s="17" t="inlineStr">
        <is>
          <t>ZMED</t>
        </is>
      </c>
      <c r="F200" s="17" t="inlineStr">
        <is>
          <t>Dentro del alcance</t>
        </is>
      </c>
      <c r="G200" s="17" t="inlineStr">
        <is>
          <t>1000097</t>
        </is>
      </c>
      <c r="H200" s="17" t="inlineStr">
        <is>
          <t>ALCOHOL AL 96% X 250ML</t>
        </is>
      </c>
      <c r="I200" s="17" t="inlineStr">
        <is>
          <t>DESC16</t>
        </is>
      </c>
      <c r="J200" s="17" t="inlineStr">
        <is>
          <t>Alcohol 96% x 500ml</t>
        </is>
      </c>
      <c r="K200" s="18">
        <f>SUMIF('1120 SJ'!$A$2:$A$679,$G200,'1120 SJ'!$I$2:$I$679)</f>
        <v/>
      </c>
      <c r="L200" s="18">
        <f>SUMIF('1120 SJ'!$A$2:$A$679,$G200,'1120 SJ'!$Q$2:$Q$679)</f>
        <v/>
      </c>
      <c r="M200" s="18">
        <f>$K200-$L200</f>
        <v/>
      </c>
      <c r="N200" s="19">
        <f>IFERROR(SUMIF('1120 SJ'!$A$2:$A$679,$G200,'1120 SJ'!$M$2:$M$679)/$K200,0)</f>
        <v/>
      </c>
      <c r="O200" s="19">
        <f>IFERROR($K200*$N200,"")</f>
        <v/>
      </c>
      <c r="P200" s="19">
        <f>IFERROR($L200*$N200,"")</f>
        <v/>
      </c>
      <c r="Q200" s="19">
        <f>IF(OR($U200="Dar de baja en SAP",$U200="Dar de alta en SAP"),$M200*$N200,"")</f>
        <v/>
      </c>
      <c r="R200" s="17" t="inlineStr"/>
      <c r="S200" s="26" t="inlineStr">
        <is>
          <t>Baja</t>
        </is>
      </c>
      <c r="T200" s="17" t="inlineStr">
        <is>
          <t>Homologado – confianza Baja – pendiente de validación</t>
        </is>
      </c>
      <c r="U200" s="26" t="inlineStr">
        <is>
          <t>Dar de baja en SAP</t>
        </is>
      </c>
      <c r="V200" s="17" t="inlineStr">
        <is>
          <t>Cruce por nomenclatura SAP</t>
        </is>
      </c>
      <c r="W200" s="17" t="inlineStr">
        <is>
          <t>Sí</t>
        </is>
      </c>
      <c r="X200" s="17" t="inlineStr">
        <is>
          <t>1000097, 1000053</t>
        </is>
      </c>
      <c r="Y200" s="17" t="inlineStr">
        <is>
          <t>No</t>
        </is>
      </c>
      <c r="Z200" s="17" t="inlineStr"/>
      <c r="AA200"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17" t="inlineStr">
        <is>
          <t>San Juan</t>
        </is>
      </c>
      <c r="B201" s="17" t="inlineStr">
        <is>
          <t>1120</t>
        </is>
      </c>
      <c r="C201" s="17" t="inlineStr">
        <is>
          <t>Stock SAP</t>
        </is>
      </c>
      <c r="D201" s="17" t="inlineStr">
        <is>
          <t>Medicamentos</t>
        </is>
      </c>
      <c r="E201" s="17" t="inlineStr">
        <is>
          <t>ZMED</t>
        </is>
      </c>
      <c r="F201" s="17" t="inlineStr">
        <is>
          <t>Dentro del alcance</t>
        </is>
      </c>
      <c r="G201" s="17" t="inlineStr">
        <is>
          <t>1000792</t>
        </is>
      </c>
      <c r="H201" s="17" t="inlineStr">
        <is>
          <t>ORALSONE MAX TOPIC</t>
        </is>
      </c>
      <c r="I201" s="17" t="inlineStr"/>
      <c r="J201" s="17" t="inlineStr"/>
      <c r="K201" s="18">
        <f>SUMIF('1120 SJ'!$A$2:$A$679,$G201,'1120 SJ'!$I$2:$I$679)</f>
        <v/>
      </c>
      <c r="L201" s="18">
        <f>SUMIF('1120 SJ'!$A$2:$A$679,$G201,'1120 SJ'!$Q$2:$Q$679)</f>
        <v/>
      </c>
      <c r="M201" s="18">
        <f>$K201-$L201</f>
        <v/>
      </c>
      <c r="N201" s="19">
        <f>IFERROR(SUMIF('1120 SJ'!$A$2:$A$679,$G201,'1120 SJ'!$M$2:$M$679)/$K201,0)</f>
        <v/>
      </c>
      <c r="O201" s="19">
        <f>IFERROR($K201*$N201,"")</f>
        <v/>
      </c>
      <c r="P201" s="19">
        <f>IFERROR($L201*$N201,"")</f>
        <v/>
      </c>
      <c r="Q201" s="19">
        <f>IF(OR($U201="Dar de baja en SAP",$U201="Dar de alta en SAP"),$M201*$N201,"")</f>
        <v/>
      </c>
      <c r="R201" s="17" t="inlineStr"/>
      <c r="S201" s="27" t="inlineStr"/>
      <c r="T201" s="17" t="inlineStr">
        <is>
          <t>Sin recuento físico en el inventario de Avain</t>
        </is>
      </c>
      <c r="U201" s="28" t="inlineStr">
        <is>
          <t>Sin recuento físico</t>
        </is>
      </c>
      <c r="V201" s="17" t="inlineStr"/>
      <c r="W201" s="17" t="inlineStr"/>
      <c r="X201" s="17" t="inlineStr"/>
      <c r="Y201" s="17" t="inlineStr"/>
      <c r="Z201" s="17" t="inlineStr"/>
      <c r="AA201" s="17" t="inlineStr">
        <is>
          <t>El material ocupa 2 filas en la hoja 1120 SJ (lote/almacén). La cantidad SAP y la física de esta vista son el total del material.</t>
        </is>
      </c>
    </row>
    <row r="202">
      <c r="A202" s="17" t="inlineStr">
        <is>
          <t>San Juan</t>
        </is>
      </c>
      <c r="B202" s="17" t="inlineStr">
        <is>
          <t>1120</t>
        </is>
      </c>
      <c r="C202" s="17" t="inlineStr">
        <is>
          <t>Stock SAP</t>
        </is>
      </c>
      <c r="D202" s="17" t="inlineStr">
        <is>
          <t>Medicamentos</t>
        </is>
      </c>
      <c r="E202" s="17" t="inlineStr">
        <is>
          <t>ZMED</t>
        </is>
      </c>
      <c r="F202" s="17" t="inlineStr">
        <is>
          <t>Dentro del alcance</t>
        </is>
      </c>
      <c r="G202" s="17" t="inlineStr">
        <is>
          <t>1005261</t>
        </is>
      </c>
      <c r="H202" s="17" t="inlineStr">
        <is>
          <t>BETAMETASONA+LORATADINA X 10 COMP</t>
        </is>
      </c>
      <c r="I202" s="17" t="inlineStr">
        <is>
          <t>MED120</t>
        </is>
      </c>
      <c r="J202" s="17" t="inlineStr">
        <is>
          <t>Loratadina/betametasona 10mg/0,6 mgcomp (FM)</t>
        </is>
      </c>
      <c r="K202" s="18">
        <f>SUMIF('1120 SJ'!$A$2:$A$679,$G202,'1120 SJ'!$I$2:$I$679)</f>
        <v/>
      </c>
      <c r="L202" s="18">
        <f>SUMIF('1120 SJ'!$A$2:$A$679,$G202,'1120 SJ'!$Q$2:$Q$679)</f>
        <v/>
      </c>
      <c r="M202" s="18">
        <f>$K202-$L202</f>
        <v/>
      </c>
      <c r="N202" s="19">
        <f>IFERROR(SUMIF('1120 SJ'!$A$2:$A$679,$G202,'1120 SJ'!$M$2:$M$679)/$K202,0)</f>
        <v/>
      </c>
      <c r="O202" s="19">
        <f>IFERROR($K202*$N202,"")</f>
        <v/>
      </c>
      <c r="P202" s="19">
        <f>IFERROR($L202*$N202,"")</f>
        <v/>
      </c>
      <c r="Q202" s="19">
        <f>IF(OR($U202="Dar de baja en SAP",$U202="Dar de alta en SAP"),$M202*$N202,"")</f>
        <v/>
      </c>
      <c r="R202" s="17" t="inlineStr"/>
      <c r="S202" s="30" t="inlineStr">
        <is>
          <t>Media</t>
        </is>
      </c>
      <c r="T202" s="17" t="inlineStr">
        <is>
          <t>Homologado – confianza Media – pendiente de validación</t>
        </is>
      </c>
      <c r="U202" s="26" t="inlineStr">
        <is>
          <t>Dar de baja en SAP</t>
        </is>
      </c>
      <c r="V202" s="17" t="inlineStr">
        <is>
          <t>Cruce por nomenclatura SAP</t>
        </is>
      </c>
      <c r="W202" s="17" t="inlineStr">
        <is>
          <t>Sí</t>
        </is>
      </c>
      <c r="X202" s="17" t="inlineStr">
        <is>
          <t>1005261, 1000144</t>
        </is>
      </c>
      <c r="Y202" s="17" t="inlineStr">
        <is>
          <t>No</t>
        </is>
      </c>
      <c r="Z202" s="17" t="inlineStr"/>
      <c r="AA202"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17" t="inlineStr">
        <is>
          <t>San Juan</t>
        </is>
      </c>
      <c r="B203" s="17" t="inlineStr">
        <is>
          <t>1120</t>
        </is>
      </c>
      <c r="C203" s="17" t="inlineStr">
        <is>
          <t>Stock SAP</t>
        </is>
      </c>
      <c r="D203" s="17" t="inlineStr">
        <is>
          <t>Descartables</t>
        </is>
      </c>
      <c r="E203" s="17" t="inlineStr">
        <is>
          <t>ZDES</t>
        </is>
      </c>
      <c r="F203" s="17" t="inlineStr">
        <is>
          <t>Dentro del alcance</t>
        </is>
      </c>
      <c r="G203" s="17" t="inlineStr">
        <is>
          <t>2001391</t>
        </is>
      </c>
      <c r="H203" s="17" t="inlineStr">
        <is>
          <t>TELA ADHE MICROPORE 5CM - 3M 1530-2</t>
        </is>
      </c>
      <c r="I203" s="17" t="inlineStr"/>
      <c r="J203" s="17" t="inlineStr"/>
      <c r="K203" s="18">
        <f>SUMIF('1120 SJ'!$A$2:$A$679,$G203,'1120 SJ'!$I$2:$I$679)</f>
        <v/>
      </c>
      <c r="L203" s="18">
        <f>SUMIF('1120 SJ'!$A$2:$A$679,$G203,'1120 SJ'!$Q$2:$Q$679)</f>
        <v/>
      </c>
      <c r="M203" s="18">
        <f>$K203-$L203</f>
        <v/>
      </c>
      <c r="N203" s="19">
        <f>IFERROR(SUMIF('1120 SJ'!$A$2:$A$679,$G203,'1120 SJ'!$M$2:$M$679)/$K203,0)</f>
        <v/>
      </c>
      <c r="O203" s="19">
        <f>IFERROR($K203*$N203,"")</f>
        <v/>
      </c>
      <c r="P203" s="19">
        <f>IFERROR($L203*$N203,"")</f>
        <v/>
      </c>
      <c r="Q203" s="19">
        <f>IF(OR($U203="Dar de baja en SAP",$U203="Dar de alta en SAP"),$M203*$N203,"")</f>
        <v/>
      </c>
      <c r="R203" s="17" t="inlineStr"/>
      <c r="S203" s="27" t="inlineStr"/>
      <c r="T203" s="17" t="inlineStr">
        <is>
          <t>Sin recuento físico en el inventario de Avain</t>
        </is>
      </c>
      <c r="U203" s="28" t="inlineStr">
        <is>
          <t>Sin recuento físico</t>
        </is>
      </c>
      <c r="V203" s="17" t="inlineStr"/>
      <c r="W203" s="17" t="inlineStr"/>
      <c r="X203" s="17" t="inlineStr"/>
      <c r="Y203" s="17" t="inlineStr"/>
      <c r="Z203" s="17" t="inlineStr"/>
      <c r="AA203" s="17" t="inlineStr"/>
    </row>
    <row r="204">
      <c r="A204" s="17" t="inlineStr">
        <is>
          <t>San Juan</t>
        </is>
      </c>
      <c r="B204" s="17" t="inlineStr">
        <is>
          <t>1120</t>
        </is>
      </c>
      <c r="C204" s="17" t="inlineStr">
        <is>
          <t>Stock SAP</t>
        </is>
      </c>
      <c r="D204" s="17" t="inlineStr">
        <is>
          <t>Descartables</t>
        </is>
      </c>
      <c r="E204" s="17" t="inlineStr">
        <is>
          <t>ZDES</t>
        </is>
      </c>
      <c r="F204" s="17" t="inlineStr">
        <is>
          <t>Dentro del alcance</t>
        </is>
      </c>
      <c r="G204" s="17" t="inlineStr">
        <is>
          <t>2001760</t>
        </is>
      </c>
      <c r="H204" s="17" t="inlineStr">
        <is>
          <t>BETASONE G RETARD AMP</t>
        </is>
      </c>
      <c r="I204" s="17" t="inlineStr"/>
      <c r="J204" s="17" t="inlineStr"/>
      <c r="K204" s="18">
        <f>SUMIF('1120 SJ'!$A$2:$A$679,$G204,'1120 SJ'!$I$2:$I$679)</f>
        <v/>
      </c>
      <c r="L204" s="18">
        <f>SUMIF('1120 SJ'!$A$2:$A$679,$G204,'1120 SJ'!$Q$2:$Q$679)</f>
        <v/>
      </c>
      <c r="M204" s="18">
        <f>$K204-$L204</f>
        <v/>
      </c>
      <c r="N204" s="19">
        <f>IFERROR(SUMIF('1120 SJ'!$A$2:$A$679,$G204,'1120 SJ'!$M$2:$M$679)/$K204,0)</f>
        <v/>
      </c>
      <c r="O204" s="19">
        <f>IFERROR($K204*$N204,"")</f>
        <v/>
      </c>
      <c r="P204" s="19">
        <f>IFERROR($L204*$N204,"")</f>
        <v/>
      </c>
      <c r="Q204" s="19">
        <f>IF(OR($U204="Dar de baja en SAP",$U204="Dar de alta en SAP"),$M204*$N204,"")</f>
        <v/>
      </c>
      <c r="R204" s="17" t="inlineStr"/>
      <c r="S204" s="27" t="inlineStr"/>
      <c r="T204" s="17" t="inlineStr">
        <is>
          <t>Sin recuento físico en el inventario de Avain</t>
        </is>
      </c>
      <c r="U204" s="28" t="inlineStr">
        <is>
          <t>Sin recuento físico</t>
        </is>
      </c>
      <c r="V204" s="17" t="inlineStr"/>
      <c r="W204" s="17" t="inlineStr"/>
      <c r="X204" s="17" t="inlineStr"/>
      <c r="Y204" s="17" t="inlineStr"/>
      <c r="Z204" s="17" t="inlineStr"/>
      <c r="AA204" s="17" t="inlineStr"/>
    </row>
    <row r="205">
      <c r="A205" s="17" t="inlineStr">
        <is>
          <t>San Juan</t>
        </is>
      </c>
      <c r="B205" s="17" t="inlineStr">
        <is>
          <t>1120</t>
        </is>
      </c>
      <c r="C205" s="17" t="inlineStr">
        <is>
          <t>Stock SAP</t>
        </is>
      </c>
      <c r="D205" s="17" t="inlineStr">
        <is>
          <t>Uniformes</t>
        </is>
      </c>
      <c r="E205" s="17" t="inlineStr">
        <is>
          <t>ZUNI</t>
        </is>
      </c>
      <c r="F205" s="17" t="inlineStr">
        <is>
          <t>Fuera del alcance</t>
        </is>
      </c>
      <c r="G205" s="17" t="inlineStr">
        <is>
          <t>3001433</t>
        </is>
      </c>
      <c r="H205" s="17" t="inlineStr">
        <is>
          <t>CHOMBA NEGRA S</t>
        </is>
      </c>
      <c r="I205" s="17" t="inlineStr"/>
      <c r="J205" s="17" t="inlineStr"/>
      <c r="K205" s="18">
        <f>SUMIF('1120 SJ'!$A$2:$A$679,$G205,'1120 SJ'!$I$2:$I$679)</f>
        <v/>
      </c>
      <c r="L205" s="18">
        <f>SUMIF('1120 SJ'!$A$2:$A$679,$G205,'1120 SJ'!$Q$2:$Q$679)</f>
        <v/>
      </c>
      <c r="M205" s="18">
        <f>$K205-$L205</f>
        <v/>
      </c>
      <c r="N205" s="19">
        <f>IFERROR(SUMIF('1120 SJ'!$A$2:$A$679,$G205,'1120 SJ'!$M$2:$M$679)/$K205,0)</f>
        <v/>
      </c>
      <c r="O205" s="19">
        <f>IFERROR($K205*$N205,"")</f>
        <v/>
      </c>
      <c r="P205" s="19">
        <f>IFERROR($L205*$N205,"")</f>
        <v/>
      </c>
      <c r="Q205" s="19">
        <f>IF(OR($U205="Dar de baja en SAP",$U205="Dar de alta en SAP"),$M205*$N205,"")</f>
        <v/>
      </c>
      <c r="R205" s="17" t="inlineStr"/>
      <c r="S205" s="27" t="inlineStr"/>
      <c r="T205" s="17" t="inlineStr">
        <is>
          <t>No aplica: uniformes, clasificación que el inventario físico de Farmacia no releva</t>
        </is>
      </c>
      <c r="U205" s="28" t="inlineStr">
        <is>
          <t>Fuera del alcance del inventario físico</t>
        </is>
      </c>
      <c r="V205" s="17" t="inlineStr"/>
      <c r="W205" s="17" t="inlineStr"/>
      <c r="X205" s="17" t="inlineStr"/>
      <c r="Y205" s="17" t="inlineStr"/>
      <c r="Z205" s="17" t="inlineStr"/>
      <c r="AA205" s="17" t="inlineStr"/>
    </row>
    <row r="206">
      <c r="A206" s="17" t="inlineStr">
        <is>
          <t>San Juan</t>
        </is>
      </c>
      <c r="B206" s="17" t="inlineStr">
        <is>
          <t>1120</t>
        </is>
      </c>
      <c r="C206" s="17" t="inlineStr">
        <is>
          <t>Stock SAP</t>
        </is>
      </c>
      <c r="D206" s="17" t="inlineStr">
        <is>
          <t>Descartables</t>
        </is>
      </c>
      <c r="E206" s="17" t="inlineStr">
        <is>
          <t>ZDES</t>
        </is>
      </c>
      <c r="F206" s="17" t="inlineStr">
        <is>
          <t>Dentro del alcance</t>
        </is>
      </c>
      <c r="G206" s="17" t="inlineStr">
        <is>
          <t>2000015</t>
        </is>
      </c>
      <c r="H206" s="17" t="inlineStr">
        <is>
          <t>MANDRIL P/LARINGO ADULTO ESTERIL</t>
        </is>
      </c>
      <c r="I206" s="17" t="inlineStr"/>
      <c r="J206" s="17" t="inlineStr"/>
      <c r="K206" s="18">
        <f>SUMIF('1120 SJ'!$A$2:$A$679,$G206,'1120 SJ'!$I$2:$I$679)</f>
        <v/>
      </c>
      <c r="L206" s="18">
        <f>SUMIF('1120 SJ'!$A$2:$A$679,$G206,'1120 SJ'!$Q$2:$Q$679)</f>
        <v/>
      </c>
      <c r="M206" s="18">
        <f>$K206-$L206</f>
        <v/>
      </c>
      <c r="N206" s="19">
        <f>IFERROR(SUMIF('1120 SJ'!$A$2:$A$679,$G206,'1120 SJ'!$M$2:$M$679)/$K206,0)</f>
        <v/>
      </c>
      <c r="O206" s="19">
        <f>IFERROR($K206*$N206,"")</f>
        <v/>
      </c>
      <c r="P206" s="19">
        <f>IFERROR($L206*$N206,"")</f>
        <v/>
      </c>
      <c r="Q206" s="19">
        <f>IF(OR($U206="Dar de baja en SAP",$U206="Dar de alta en SAP"),$M206*$N206,"")</f>
        <v/>
      </c>
      <c r="R206" s="17" t="inlineStr"/>
      <c r="S206" s="27" t="inlineStr"/>
      <c r="T206" s="17" t="inlineStr">
        <is>
          <t>Sin recuento físico en el inventario de Avain</t>
        </is>
      </c>
      <c r="U206" s="28" t="inlineStr">
        <is>
          <t>Sin recuento físico</t>
        </is>
      </c>
      <c r="V206" s="17" t="inlineStr"/>
      <c r="W206" s="17" t="inlineStr"/>
      <c r="X206" s="17" t="inlineStr"/>
      <c r="Y206" s="17" t="inlineStr"/>
      <c r="Z206" s="17" t="inlineStr"/>
      <c r="AA206" s="17" t="inlineStr">
        <is>
          <t>El material ocupa 2 filas en la hoja 1120 SJ (lote/almacén). La cantidad SAP y la física de esta vista son el total del material.</t>
        </is>
      </c>
    </row>
    <row r="207">
      <c r="A207" s="17" t="inlineStr">
        <is>
          <t>San Juan</t>
        </is>
      </c>
      <c r="B207" s="17" t="inlineStr">
        <is>
          <t>1120</t>
        </is>
      </c>
      <c r="C207" s="17" t="inlineStr">
        <is>
          <t>Stock SAP</t>
        </is>
      </c>
      <c r="D207" s="17" t="inlineStr">
        <is>
          <t>Medicamentos</t>
        </is>
      </c>
      <c r="E207" s="17" t="inlineStr">
        <is>
          <t>ZMED</t>
        </is>
      </c>
      <c r="F207" s="17" t="inlineStr">
        <is>
          <t>Dentro del alcance</t>
        </is>
      </c>
      <c r="G207" s="17" t="inlineStr">
        <is>
          <t>1000087</t>
        </is>
      </c>
      <c r="H207" s="17" t="inlineStr">
        <is>
          <t>SALBUTAMOL PUFF ("AEROS" 250 DOSIS) 100M</t>
        </is>
      </c>
      <c r="I207" s="17" t="inlineStr">
        <is>
          <t>MED160</t>
        </is>
      </c>
      <c r="J207" s="17" t="inlineStr">
        <is>
          <t>Salbutamol 100 mcg inhal Aer x 200 dosis</t>
        </is>
      </c>
      <c r="K207" s="18">
        <f>SUMIF('1120 SJ'!$A$2:$A$679,$G207,'1120 SJ'!$I$2:$I$679)</f>
        <v/>
      </c>
      <c r="L207" s="18">
        <f>SUMIF('1120 SJ'!$A$2:$A$679,$G207,'1120 SJ'!$Q$2:$Q$679)</f>
        <v/>
      </c>
      <c r="M207" s="18">
        <f>$K207-$L207</f>
        <v/>
      </c>
      <c r="N207" s="19">
        <f>IFERROR(SUMIF('1120 SJ'!$A$2:$A$679,$G207,'1120 SJ'!$M$2:$M$679)/$K207,0)</f>
        <v/>
      </c>
      <c r="O207" s="19">
        <f>IFERROR($K207*$N207,"")</f>
        <v/>
      </c>
      <c r="P207" s="19">
        <f>IFERROR($L207*$N207,"")</f>
        <v/>
      </c>
      <c r="Q207" s="19">
        <f>IF(OR($U207="Dar de baja en SAP",$U207="Dar de alta en SAP"),$M207*$N207,"")</f>
        <v/>
      </c>
      <c r="R207" s="17" t="inlineStr"/>
      <c r="S207" s="26" t="inlineStr">
        <is>
          <t>Baja</t>
        </is>
      </c>
      <c r="T207" s="17" t="inlineStr">
        <is>
          <t>Homologado – confianza Baja – pendiente de validación</t>
        </is>
      </c>
      <c r="U207" s="26" t="inlineStr">
        <is>
          <t>Dar de baja en SAP</t>
        </is>
      </c>
      <c r="V207" s="17" t="inlineStr">
        <is>
          <t>Homologación por código Avain (master M05-001)</t>
        </is>
      </c>
      <c r="W207" s="17" t="inlineStr">
        <is>
          <t>No</t>
        </is>
      </c>
      <c r="X207" s="17" t="inlineStr"/>
      <c r="Y207" s="17" t="inlineStr">
        <is>
          <t>Sí</t>
        </is>
      </c>
      <c r="Z207" s="17" t="inlineStr">
        <is>
          <t>M05-001</t>
        </is>
      </c>
      <c r="AA207" s="17"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17" t="inlineStr">
        <is>
          <t>San Juan</t>
        </is>
      </c>
      <c r="B208" s="17" t="inlineStr">
        <is>
          <t>1120</t>
        </is>
      </c>
      <c r="C208" s="17" t="inlineStr">
        <is>
          <t>Stock SAP</t>
        </is>
      </c>
      <c r="D208" s="17" t="inlineStr">
        <is>
          <t>Descartables</t>
        </is>
      </c>
      <c r="E208" s="17" t="inlineStr">
        <is>
          <t>ZDES</t>
        </is>
      </c>
      <c r="F208" s="17" t="inlineStr">
        <is>
          <t>Dentro del alcance</t>
        </is>
      </c>
      <c r="G208" s="17" t="inlineStr">
        <is>
          <t>2000004</t>
        </is>
      </c>
      <c r="H208" s="17" t="inlineStr">
        <is>
          <t>CATETER INTRAVENOSO 18G T/ABBOCATH</t>
        </is>
      </c>
      <c r="I208" s="17" t="inlineStr"/>
      <c r="J208" s="17" t="inlineStr"/>
      <c r="K208" s="18">
        <f>SUMIF('1120 SJ'!$A$2:$A$679,$G208,'1120 SJ'!$I$2:$I$679)</f>
        <v/>
      </c>
      <c r="L208" s="18">
        <f>SUMIF('1120 SJ'!$A$2:$A$679,$G208,'1120 SJ'!$Q$2:$Q$679)</f>
        <v/>
      </c>
      <c r="M208" s="18">
        <f>$K208-$L208</f>
        <v/>
      </c>
      <c r="N208" s="19">
        <f>IFERROR(SUMIF('1120 SJ'!$A$2:$A$679,$G208,'1120 SJ'!$M$2:$M$679)/$K208,0)</f>
        <v/>
      </c>
      <c r="O208" s="19">
        <f>IFERROR($K208*$N208,"")</f>
        <v/>
      </c>
      <c r="P208" s="19">
        <f>IFERROR($L208*$N208,"")</f>
        <v/>
      </c>
      <c r="Q208" s="19">
        <f>IF(OR($U208="Dar de baja en SAP",$U208="Dar de alta en SAP"),$M208*$N208,"")</f>
        <v/>
      </c>
      <c r="R208" s="17" t="inlineStr"/>
      <c r="S208" s="27" t="inlineStr"/>
      <c r="T208" s="17" t="inlineStr">
        <is>
          <t>Sin recuento físico en el inventario de Avain</t>
        </is>
      </c>
      <c r="U208" s="28" t="inlineStr">
        <is>
          <t>Sin recuento físico</t>
        </is>
      </c>
      <c r="V208" s="17" t="inlineStr"/>
      <c r="W208" s="17" t="inlineStr"/>
      <c r="X208" s="17" t="inlineStr"/>
      <c r="Y208" s="17" t="inlineStr"/>
      <c r="Z208" s="17" t="inlineStr"/>
      <c r="AA208" s="17" t="inlineStr"/>
    </row>
    <row r="209">
      <c r="A209" s="17" t="inlineStr">
        <is>
          <t>San Juan</t>
        </is>
      </c>
      <c r="B209" s="17" t="inlineStr">
        <is>
          <t>1120</t>
        </is>
      </c>
      <c r="C209" s="17" t="inlineStr">
        <is>
          <t>Stock SAP</t>
        </is>
      </c>
      <c r="D209" s="17" t="inlineStr">
        <is>
          <t>Medicamentos</t>
        </is>
      </c>
      <c r="E209" s="17" t="inlineStr">
        <is>
          <t>ZMED</t>
        </is>
      </c>
      <c r="F209" s="17" t="inlineStr">
        <is>
          <t>Dentro del alcance</t>
        </is>
      </c>
      <c r="G209" s="17" t="inlineStr">
        <is>
          <t>1000664</t>
        </is>
      </c>
      <c r="H209" s="17" t="inlineStr">
        <is>
          <t>CIPROFLOXACINA + DEXAMETASONA</t>
        </is>
      </c>
      <c r="I209" s="17" t="inlineStr"/>
      <c r="J209" s="17" t="inlineStr"/>
      <c r="K209" s="18">
        <f>SUMIF('1120 SJ'!$A$2:$A$679,$G209,'1120 SJ'!$I$2:$I$679)</f>
        <v/>
      </c>
      <c r="L209" s="18">
        <f>SUMIF('1120 SJ'!$A$2:$A$679,$G209,'1120 SJ'!$Q$2:$Q$679)</f>
        <v/>
      </c>
      <c r="M209" s="18">
        <f>$K209-$L209</f>
        <v/>
      </c>
      <c r="N209" s="19">
        <f>IFERROR(SUMIF('1120 SJ'!$A$2:$A$679,$G209,'1120 SJ'!$M$2:$M$679)/$K209,0)</f>
        <v/>
      </c>
      <c r="O209" s="19">
        <f>IFERROR($K209*$N209,"")</f>
        <v/>
      </c>
      <c r="P209" s="19">
        <f>IFERROR($L209*$N209,"")</f>
        <v/>
      </c>
      <c r="Q209" s="19">
        <f>IF(OR($U209="Dar de baja en SAP",$U209="Dar de alta en SAP"),$M209*$N209,"")</f>
        <v/>
      </c>
      <c r="R209" s="17" t="inlineStr"/>
      <c r="S209" s="27" t="inlineStr"/>
      <c r="T209" s="17" t="inlineStr">
        <is>
          <t>Sin recuento físico en el inventario de Avain</t>
        </is>
      </c>
      <c r="U209" s="28" t="inlineStr">
        <is>
          <t>Sin recuento físico</t>
        </is>
      </c>
      <c r="V209" s="17" t="inlineStr"/>
      <c r="W209" s="17" t="inlineStr"/>
      <c r="X209" s="17" t="inlineStr"/>
      <c r="Y209" s="17" t="inlineStr"/>
      <c r="Z209" s="17" t="inlineStr"/>
      <c r="AA209" s="17" t="inlineStr">
        <is>
          <t>El material ocupa 2 filas en la hoja 1120 SJ (lote/almacén). La cantidad SAP y la física de esta vista son el total del material.</t>
        </is>
      </c>
    </row>
    <row r="210">
      <c r="A210" s="17" t="inlineStr">
        <is>
          <t>San Juan</t>
        </is>
      </c>
      <c r="B210" s="17" t="inlineStr">
        <is>
          <t>1120</t>
        </is>
      </c>
      <c r="C210" s="17" t="inlineStr">
        <is>
          <t>Stock SAP</t>
        </is>
      </c>
      <c r="D210" s="17" t="inlineStr">
        <is>
          <t>Medicamentos</t>
        </is>
      </c>
      <c r="E210" s="17" t="inlineStr">
        <is>
          <t>ZMED</t>
        </is>
      </c>
      <c r="F210" s="17" t="inlineStr">
        <is>
          <t>Dentro del alcance</t>
        </is>
      </c>
      <c r="G210" s="17" t="inlineStr">
        <is>
          <t>1000698</t>
        </is>
      </c>
      <c r="H210" s="17" t="inlineStr">
        <is>
          <t>ANTIHEMORROIDAL CREMA X 20GR</t>
        </is>
      </c>
      <c r="I210" s="17" t="inlineStr"/>
      <c r="J210" s="17" t="inlineStr"/>
      <c r="K210" s="18">
        <f>SUMIF('1120 SJ'!$A$2:$A$679,$G210,'1120 SJ'!$I$2:$I$679)</f>
        <v/>
      </c>
      <c r="L210" s="18">
        <f>SUMIF('1120 SJ'!$A$2:$A$679,$G210,'1120 SJ'!$Q$2:$Q$679)</f>
        <v/>
      </c>
      <c r="M210" s="18">
        <f>$K210-$L210</f>
        <v/>
      </c>
      <c r="N210" s="19">
        <f>IFERROR(SUMIF('1120 SJ'!$A$2:$A$679,$G210,'1120 SJ'!$M$2:$M$679)/$K210,0)</f>
        <v/>
      </c>
      <c r="O210" s="19">
        <f>IFERROR($K210*$N210,"")</f>
        <v/>
      </c>
      <c r="P210" s="19">
        <f>IFERROR($L210*$N210,"")</f>
        <v/>
      </c>
      <c r="Q210" s="19">
        <f>IF(OR($U210="Dar de baja en SAP",$U210="Dar de alta en SAP"),$M210*$N210,"")</f>
        <v/>
      </c>
      <c r="R210" s="17" t="inlineStr"/>
      <c r="S210" s="27" t="inlineStr"/>
      <c r="T210" s="17" t="inlineStr">
        <is>
          <t>Sin recuento físico en el inventario de Avain</t>
        </is>
      </c>
      <c r="U210" s="28" t="inlineStr">
        <is>
          <t>Sin recuento físico</t>
        </is>
      </c>
      <c r="V210" s="17" t="inlineStr"/>
      <c r="W210" s="17" t="inlineStr"/>
      <c r="X210" s="17" t="inlineStr"/>
      <c r="Y210" s="17" t="inlineStr"/>
      <c r="Z210" s="17" t="inlineStr"/>
      <c r="AA210" s="17" t="inlineStr"/>
    </row>
    <row r="211">
      <c r="A211" s="17" t="inlineStr">
        <is>
          <t>San Juan</t>
        </is>
      </c>
      <c r="B211" s="17" t="inlineStr">
        <is>
          <t>1120</t>
        </is>
      </c>
      <c r="C211" s="17" t="inlineStr">
        <is>
          <t>Stock SAP</t>
        </is>
      </c>
      <c r="D211" s="17" t="inlineStr">
        <is>
          <t>Descartables</t>
        </is>
      </c>
      <c r="E211" s="17" t="inlineStr">
        <is>
          <t>ZDES</t>
        </is>
      </c>
      <c r="F211" s="17" t="inlineStr">
        <is>
          <t>Dentro del alcance</t>
        </is>
      </c>
      <c r="G211" s="17" t="inlineStr">
        <is>
          <t>2000392</t>
        </is>
      </c>
      <c r="H211" s="17" t="inlineStr">
        <is>
          <t>GUANTES DE EXAMINACION NITRILO TALLE M</t>
        </is>
      </c>
      <c r="I211" s="17" t="inlineStr"/>
      <c r="J211" s="17" t="inlineStr"/>
      <c r="K211" s="18">
        <f>SUMIF('1120 SJ'!$A$2:$A$679,$G211,'1120 SJ'!$I$2:$I$679)</f>
        <v/>
      </c>
      <c r="L211" s="18">
        <f>SUMIF('1120 SJ'!$A$2:$A$679,$G211,'1120 SJ'!$Q$2:$Q$679)</f>
        <v/>
      </c>
      <c r="M211" s="18">
        <f>$K211-$L211</f>
        <v/>
      </c>
      <c r="N211" s="19">
        <f>IFERROR(SUMIF('1120 SJ'!$A$2:$A$679,$G211,'1120 SJ'!$M$2:$M$679)/$K211,0)</f>
        <v/>
      </c>
      <c r="O211" s="19">
        <f>IFERROR($K211*$N211,"")</f>
        <v/>
      </c>
      <c r="P211" s="19">
        <f>IFERROR($L211*$N211,"")</f>
        <v/>
      </c>
      <c r="Q211" s="19">
        <f>IF(OR($U211="Dar de baja en SAP",$U211="Dar de alta en SAP"),$M211*$N211,"")</f>
        <v/>
      </c>
      <c r="R211" s="17" t="inlineStr"/>
      <c r="S211" s="27" t="inlineStr"/>
      <c r="T211" s="17" t="inlineStr">
        <is>
          <t>Sin recuento físico en el inventario de Avain</t>
        </is>
      </c>
      <c r="U211" s="28" t="inlineStr">
        <is>
          <t>Sin recuento físico</t>
        </is>
      </c>
      <c r="V211" s="17" t="inlineStr"/>
      <c r="W211" s="17" t="inlineStr"/>
      <c r="X211" s="17" t="inlineStr"/>
      <c r="Y211" s="17" t="inlineStr"/>
      <c r="Z211" s="17" t="inlineStr"/>
      <c r="AA211" s="17" t="inlineStr"/>
    </row>
    <row r="212">
      <c r="A212" s="17" t="inlineStr">
        <is>
          <t>San Juan</t>
        </is>
      </c>
      <c r="B212" s="17" t="inlineStr">
        <is>
          <t>1120</t>
        </is>
      </c>
      <c r="C212" s="17" t="inlineStr">
        <is>
          <t>Stock SAP</t>
        </is>
      </c>
      <c r="D212" s="17" t="inlineStr">
        <is>
          <t>Medicamentos</t>
        </is>
      </c>
      <c r="E212" s="17" t="inlineStr">
        <is>
          <t>ZMED</t>
        </is>
      </c>
      <c r="F212" s="17" t="inlineStr">
        <is>
          <t>Dentro del alcance</t>
        </is>
      </c>
      <c r="G212" s="17" t="inlineStr">
        <is>
          <t>1000023</t>
        </is>
      </c>
      <c r="H212" s="17" t="inlineStr">
        <is>
          <t>DOPAMINA 200MG AMPOLLA I.V DE 5 ML</t>
        </is>
      </c>
      <c r="I212" s="17" t="inlineStr"/>
      <c r="J212" s="17" t="inlineStr"/>
      <c r="K212" s="18">
        <f>SUMIF('1120 SJ'!$A$2:$A$679,$G212,'1120 SJ'!$I$2:$I$679)</f>
        <v/>
      </c>
      <c r="L212" s="18">
        <f>SUMIF('1120 SJ'!$A$2:$A$679,$G212,'1120 SJ'!$Q$2:$Q$679)</f>
        <v/>
      </c>
      <c r="M212" s="18">
        <f>$K212-$L212</f>
        <v/>
      </c>
      <c r="N212" s="19">
        <f>IFERROR(SUMIF('1120 SJ'!$A$2:$A$679,$G212,'1120 SJ'!$M$2:$M$679)/$K212,0)</f>
        <v/>
      </c>
      <c r="O212" s="19">
        <f>IFERROR($K212*$N212,"")</f>
        <v/>
      </c>
      <c r="P212" s="19">
        <f>IFERROR($L212*$N212,"")</f>
        <v/>
      </c>
      <c r="Q212" s="19">
        <f>IF(OR($U212="Dar de baja en SAP",$U212="Dar de alta en SAP"),$M212*$N212,"")</f>
        <v/>
      </c>
      <c r="R212" s="17" t="inlineStr"/>
      <c r="S212" s="27" t="inlineStr"/>
      <c r="T212" s="17" t="inlineStr">
        <is>
          <t>Sin recuento físico en el inventario de Avain</t>
        </is>
      </c>
      <c r="U212" s="28" t="inlineStr">
        <is>
          <t>Sin recuento físico</t>
        </is>
      </c>
      <c r="V212" s="17" t="inlineStr"/>
      <c r="W212" s="17" t="inlineStr"/>
      <c r="X212" s="17" t="inlineStr"/>
      <c r="Y212" s="17" t="inlineStr"/>
      <c r="Z212" s="17" t="inlineStr"/>
      <c r="AA212" s="17" t="inlineStr"/>
    </row>
    <row r="213">
      <c r="A213" s="17" t="inlineStr">
        <is>
          <t>San Juan</t>
        </is>
      </c>
      <c r="B213" s="17" t="inlineStr">
        <is>
          <t>1120</t>
        </is>
      </c>
      <c r="C213" s="17" t="inlineStr">
        <is>
          <t>Stock SAP</t>
        </is>
      </c>
      <c r="D213" s="17" t="inlineStr">
        <is>
          <t>Medicamentos</t>
        </is>
      </c>
      <c r="E213" s="17" t="inlineStr">
        <is>
          <t>ZMED</t>
        </is>
      </c>
      <c r="F213" s="17" t="inlineStr">
        <is>
          <t>Dentro del alcance</t>
        </is>
      </c>
      <c r="G213" s="17" t="inlineStr">
        <is>
          <t>1000121</t>
        </is>
      </c>
      <c r="H213" s="17" t="inlineStr">
        <is>
          <t>BETAMETASONA 0,5MG/ML DE 20 ML</t>
        </is>
      </c>
      <c r="I213" s="17" t="inlineStr"/>
      <c r="J213" s="17" t="inlineStr"/>
      <c r="K213" s="18">
        <f>SUMIF('1120 SJ'!$A$2:$A$679,$G213,'1120 SJ'!$I$2:$I$679)</f>
        <v/>
      </c>
      <c r="L213" s="18">
        <f>SUMIF('1120 SJ'!$A$2:$A$679,$G213,'1120 SJ'!$Q$2:$Q$679)</f>
        <v/>
      </c>
      <c r="M213" s="18">
        <f>$K213-$L213</f>
        <v/>
      </c>
      <c r="N213" s="19">
        <f>IFERROR(SUMIF('1120 SJ'!$A$2:$A$679,$G213,'1120 SJ'!$M$2:$M$679)/$K213,0)</f>
        <v/>
      </c>
      <c r="O213" s="19">
        <f>IFERROR($K213*$N213,"")</f>
        <v/>
      </c>
      <c r="P213" s="19">
        <f>IFERROR($L213*$N213,"")</f>
        <v/>
      </c>
      <c r="Q213" s="19">
        <f>IF(OR($U213="Dar de baja en SAP",$U213="Dar de alta en SAP"),$M213*$N213,"")</f>
        <v/>
      </c>
      <c r="R213" s="17" t="inlineStr"/>
      <c r="S213" s="27" t="inlineStr"/>
      <c r="T213" s="17" t="inlineStr">
        <is>
          <t>Sin recuento físico en el inventario de Avain</t>
        </is>
      </c>
      <c r="U213" s="28" t="inlineStr">
        <is>
          <t>Sin recuento físico</t>
        </is>
      </c>
      <c r="V213" s="17" t="inlineStr"/>
      <c r="W213" s="17" t="inlineStr"/>
      <c r="X213" s="17" t="inlineStr"/>
      <c r="Y213" s="17" t="inlineStr"/>
      <c r="Z213" s="17" t="inlineStr"/>
      <c r="AA213" s="17" t="inlineStr"/>
    </row>
    <row r="214">
      <c r="A214" s="17" t="inlineStr">
        <is>
          <t>San Juan</t>
        </is>
      </c>
      <c r="B214" s="17" t="inlineStr">
        <is>
          <t>1120</t>
        </is>
      </c>
      <c r="C214" s="17" t="inlineStr">
        <is>
          <t>Stock SAP</t>
        </is>
      </c>
      <c r="D214" s="17" t="inlineStr">
        <is>
          <t>Medicamentos</t>
        </is>
      </c>
      <c r="E214" s="17" t="inlineStr">
        <is>
          <t>ZMED</t>
        </is>
      </c>
      <c r="F214" s="17" t="inlineStr">
        <is>
          <t>Dentro del alcance</t>
        </is>
      </c>
      <c r="G214" s="17" t="inlineStr">
        <is>
          <t>1000165</t>
        </is>
      </c>
      <c r="H214" s="17" t="inlineStr">
        <is>
          <t>ISOPROTERENOL 1MG AMP</t>
        </is>
      </c>
      <c r="I214" s="17" t="inlineStr"/>
      <c r="J214" s="17" t="inlineStr"/>
      <c r="K214" s="18">
        <f>SUMIF('1120 SJ'!$A$2:$A$679,$G214,'1120 SJ'!$I$2:$I$679)</f>
        <v/>
      </c>
      <c r="L214" s="18">
        <f>SUMIF('1120 SJ'!$A$2:$A$679,$G214,'1120 SJ'!$Q$2:$Q$679)</f>
        <v/>
      </c>
      <c r="M214" s="18">
        <f>$K214-$L214</f>
        <v/>
      </c>
      <c r="N214" s="19">
        <f>IFERROR(SUMIF('1120 SJ'!$A$2:$A$679,$G214,'1120 SJ'!$M$2:$M$679)/$K214,0)</f>
        <v/>
      </c>
      <c r="O214" s="19">
        <f>IFERROR($K214*$N214,"")</f>
        <v/>
      </c>
      <c r="P214" s="19">
        <f>IFERROR($L214*$N214,"")</f>
        <v/>
      </c>
      <c r="Q214" s="19">
        <f>IF(OR($U214="Dar de baja en SAP",$U214="Dar de alta en SAP"),$M214*$N214,"")</f>
        <v/>
      </c>
      <c r="R214" s="17" t="inlineStr"/>
      <c r="S214" s="27" t="inlineStr"/>
      <c r="T214" s="17" t="inlineStr">
        <is>
          <t>Sin recuento físico en el inventario de Avain</t>
        </is>
      </c>
      <c r="U214" s="28" t="inlineStr">
        <is>
          <t>Sin recuento físico</t>
        </is>
      </c>
      <c r="V214" s="17" t="inlineStr"/>
      <c r="W214" s="17" t="inlineStr"/>
      <c r="X214" s="17" t="inlineStr"/>
      <c r="Y214" s="17" t="inlineStr"/>
      <c r="Z214" s="17" t="inlineStr"/>
      <c r="AA214" s="17" t="inlineStr">
        <is>
          <t>El material ocupa 2 filas en la hoja 1120 SJ (lote/almacén). La cantidad SAP y la física de esta vista son el total del material.</t>
        </is>
      </c>
    </row>
    <row r="215">
      <c r="A215" s="17" t="inlineStr">
        <is>
          <t>San Juan</t>
        </is>
      </c>
      <c r="B215" s="17" t="inlineStr">
        <is>
          <t>1120</t>
        </is>
      </c>
      <c r="C215" s="17" t="inlineStr">
        <is>
          <t>Stock SAP</t>
        </is>
      </c>
      <c r="D215" s="17" t="inlineStr">
        <is>
          <t>Medicamentos</t>
        </is>
      </c>
      <c r="E215" s="17" t="inlineStr">
        <is>
          <t>ZMED</t>
        </is>
      </c>
      <c r="F215" s="17" t="inlineStr">
        <is>
          <t>Dentro del alcance</t>
        </is>
      </c>
      <c r="G215" s="17" t="inlineStr">
        <is>
          <t>1000381</t>
        </is>
      </c>
      <c r="H215" s="17" t="inlineStr">
        <is>
          <t>BUDESONIDA DENVER SOL 20ML</t>
        </is>
      </c>
      <c r="I215" s="17" t="inlineStr">
        <is>
          <t>MED25</t>
        </is>
      </c>
      <c r="J215" s="17" t="inlineStr">
        <is>
          <t>Budesonide (gotas para NBZ) x 20ml</t>
        </is>
      </c>
      <c r="K215" s="18">
        <f>SUMIF('1120 SJ'!$A$2:$A$679,$G215,'1120 SJ'!$I$2:$I$679)</f>
        <v/>
      </c>
      <c r="L215" s="18">
        <f>SUMIF('1120 SJ'!$A$2:$A$679,$G215,'1120 SJ'!$Q$2:$Q$679)</f>
        <v/>
      </c>
      <c r="M215" s="18">
        <f>$K215-$L215</f>
        <v/>
      </c>
      <c r="N215" s="19">
        <f>IFERROR(SUMIF('1120 SJ'!$A$2:$A$679,$G215,'1120 SJ'!$M$2:$M$679)/$K215,0)</f>
        <v/>
      </c>
      <c r="O215" s="19">
        <f>IFERROR($K215*$N215,"")</f>
        <v/>
      </c>
      <c r="P215" s="19">
        <f>IFERROR($L215*$N215,"")</f>
        <v/>
      </c>
      <c r="Q215" s="19">
        <f>IF(OR($U215="Dar de baja en SAP",$U215="Dar de alta en SAP"),$M215*$N215,"")</f>
        <v/>
      </c>
      <c r="R215" s="17" t="inlineStr"/>
      <c r="S215" s="26" t="inlineStr">
        <is>
          <t>Baja</t>
        </is>
      </c>
      <c r="T215" s="17" t="inlineStr">
        <is>
          <t>Homologado – confianza Baja – pendiente de validación</t>
        </is>
      </c>
      <c r="U215" s="26" t="inlineStr">
        <is>
          <t>Dar de baja en SAP</t>
        </is>
      </c>
      <c r="V215" s="17" t="inlineStr">
        <is>
          <t>Cruce por nomenclatura SAP</t>
        </is>
      </c>
      <c r="W215" s="17" t="inlineStr">
        <is>
          <t>No</t>
        </is>
      </c>
      <c r="X215" s="17" t="inlineStr"/>
      <c r="Y215" s="17" t="inlineStr">
        <is>
          <t>No</t>
        </is>
      </c>
      <c r="Z215" s="17" t="inlineStr"/>
      <c r="AA215" s="17" t="inlineStr">
        <is>
          <t>Cruce por nomenclatura: dosis coincide; similitud 0.47. El material ocupa 2 filas en la hoja 1120 SJ (lote/almacén). La cantidad SAP y la física de esta vista son el total del material.</t>
        </is>
      </c>
    </row>
    <row r="216">
      <c r="A216" s="17" t="inlineStr">
        <is>
          <t>San Juan</t>
        </is>
      </c>
      <c r="B216" s="17" t="inlineStr">
        <is>
          <t>1120</t>
        </is>
      </c>
      <c r="C216" s="17" t="inlineStr">
        <is>
          <t>Stock SAP</t>
        </is>
      </c>
      <c r="D216" s="17" t="inlineStr">
        <is>
          <t>Medicamentos</t>
        </is>
      </c>
      <c r="E216" s="17" t="inlineStr">
        <is>
          <t>ZMED</t>
        </is>
      </c>
      <c r="F216" s="17" t="inlineStr">
        <is>
          <t>Dentro del alcance</t>
        </is>
      </c>
      <c r="G216" s="17" t="inlineStr">
        <is>
          <t>1000634</t>
        </is>
      </c>
      <c r="H216" s="17" t="inlineStr">
        <is>
          <t>LABETALOL 20MG AMPOLLA</t>
        </is>
      </c>
      <c r="I216" s="17" t="inlineStr">
        <is>
          <t>MED112</t>
        </is>
      </c>
      <c r="J216" s="17" t="inlineStr">
        <is>
          <t>Labetalol 5mg/ml Amp x 4 ml</t>
        </is>
      </c>
      <c r="K216" s="18">
        <f>SUMIF('1120 SJ'!$A$2:$A$679,$G216,'1120 SJ'!$I$2:$I$679)</f>
        <v/>
      </c>
      <c r="L216" s="18">
        <f>SUMIF('1120 SJ'!$A$2:$A$679,$G216,'1120 SJ'!$Q$2:$Q$679)</f>
        <v/>
      </c>
      <c r="M216" s="18">
        <f>$K216-$L216</f>
        <v/>
      </c>
      <c r="N216" s="19">
        <f>IFERROR(SUMIF('1120 SJ'!$A$2:$A$679,$G216,'1120 SJ'!$M$2:$M$679)/$K216,0)</f>
        <v/>
      </c>
      <c r="O216" s="19">
        <f>IFERROR($K216*$N216,"")</f>
        <v/>
      </c>
      <c r="P216" s="19">
        <f>IFERROR($L216*$N216,"")</f>
        <v/>
      </c>
      <c r="Q216" s="19">
        <f>IF(OR($U216="Dar de baja en SAP",$U216="Dar de alta en SAP"),$M216*$N216,"")</f>
        <v/>
      </c>
      <c r="R216" s="17" t="inlineStr"/>
      <c r="S216" s="26" t="inlineStr">
        <is>
          <t>Baja</t>
        </is>
      </c>
      <c r="T216" s="17" t="inlineStr">
        <is>
          <t>Homologado – confianza Baja – pendiente de validación</t>
        </is>
      </c>
      <c r="U216" s="26" t="inlineStr">
        <is>
          <t>Dar de baja en SAP</t>
        </is>
      </c>
      <c r="V216" s="17" t="inlineStr">
        <is>
          <t>Cruce por nomenclatura SAP</t>
        </is>
      </c>
      <c r="W216" s="17" t="inlineStr">
        <is>
          <t>No</t>
        </is>
      </c>
      <c r="X216" s="17" t="inlineStr"/>
      <c r="Y216" s="17" t="inlineStr">
        <is>
          <t>Sí</t>
        </is>
      </c>
      <c r="Z216" s="17" t="inlineStr"/>
      <c r="AA216" s="17" t="inlineStr">
        <is>
          <t>Cruce por nomenclatura: dosis/presentación distinta (4ML, 5MG vs 20MG); similitud 0.68.</t>
        </is>
      </c>
    </row>
    <row r="217">
      <c r="A217" s="17" t="inlineStr">
        <is>
          <t>San Juan</t>
        </is>
      </c>
      <c r="B217" s="17" t="inlineStr">
        <is>
          <t>1120</t>
        </is>
      </c>
      <c r="C217" s="17" t="inlineStr">
        <is>
          <t>Stock SAP</t>
        </is>
      </c>
      <c r="D217" s="17" t="inlineStr">
        <is>
          <t>Medicamentos</t>
        </is>
      </c>
      <c r="E217" s="17" t="inlineStr">
        <is>
          <t>ZMED</t>
        </is>
      </c>
      <c r="F217" s="17" t="inlineStr">
        <is>
          <t>Dentro del alcance</t>
        </is>
      </c>
      <c r="G217" s="17" t="inlineStr">
        <is>
          <t>1001237</t>
        </is>
      </c>
      <c r="H217" s="17" t="inlineStr">
        <is>
          <t>ACIDO ACETILSALICILICO 100MG</t>
        </is>
      </c>
      <c r="I217" s="17" t="inlineStr">
        <is>
          <t>MED4</t>
        </is>
      </c>
      <c r="J217" s="17" t="inlineStr">
        <is>
          <t>Acido Acetil Salicílico Comp x 100 mg</t>
        </is>
      </c>
      <c r="K217" s="18">
        <f>SUMIF('1120 SJ'!$A$2:$A$679,$G217,'1120 SJ'!$I$2:$I$679)</f>
        <v/>
      </c>
      <c r="L217" s="18">
        <f>SUMIF('1120 SJ'!$A$2:$A$679,$G217,'1120 SJ'!$Q$2:$Q$679)</f>
        <v/>
      </c>
      <c r="M217" s="18">
        <f>$K217-$L217</f>
        <v/>
      </c>
      <c r="N217" s="19">
        <f>IFERROR(SUMIF('1120 SJ'!$A$2:$A$679,$G217,'1120 SJ'!$M$2:$M$679)/$K217,0)</f>
        <v/>
      </c>
      <c r="O217" s="19">
        <f>IFERROR($K217*$N217,"")</f>
        <v/>
      </c>
      <c r="P217" s="19">
        <f>IFERROR($L217*$N217,"")</f>
        <v/>
      </c>
      <c r="Q217" s="19">
        <f>IF(OR($U217="Dar de baja en SAP",$U217="Dar de alta en SAP"),$M217*$N217,"")</f>
        <v/>
      </c>
      <c r="R217" s="17" t="inlineStr"/>
      <c r="S217" s="25" t="inlineStr">
        <is>
          <t>Alta</t>
        </is>
      </c>
      <c r="T217" s="17" t="inlineStr">
        <is>
          <t>Homologado – confianza Alta</t>
        </is>
      </c>
      <c r="U217" s="25" t="inlineStr">
        <is>
          <t>Dar de alta en SAP</t>
        </is>
      </c>
      <c r="V217" s="17" t="inlineStr">
        <is>
          <t>Homologación por código Avain (master M01-001)</t>
        </is>
      </c>
      <c r="W217" s="17" t="inlineStr">
        <is>
          <t>Sí</t>
        </is>
      </c>
      <c r="X217" s="17" t="inlineStr">
        <is>
          <t>1001237, 1000136</t>
        </is>
      </c>
      <c r="Y217" s="17" t="inlineStr">
        <is>
          <t>Sí</t>
        </is>
      </c>
      <c r="Z217" s="17" t="inlineStr">
        <is>
          <t>M01-001</t>
        </is>
      </c>
      <c r="AA217" s="17"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17" t="inlineStr">
        <is>
          <t>San Juan</t>
        </is>
      </c>
      <c r="B218" s="17" t="inlineStr">
        <is>
          <t>1120</t>
        </is>
      </c>
      <c r="C218" s="17" t="inlineStr">
        <is>
          <t>Stock SAP</t>
        </is>
      </c>
      <c r="D218" s="17" t="inlineStr">
        <is>
          <t>Medicamentos</t>
        </is>
      </c>
      <c r="E218" s="17" t="inlineStr">
        <is>
          <t>ZMED</t>
        </is>
      </c>
      <c r="F218" s="17" t="inlineStr">
        <is>
          <t>Dentro del alcance</t>
        </is>
      </c>
      <c r="G218" s="17" t="inlineStr">
        <is>
          <t>1005141</t>
        </is>
      </c>
      <c r="H218" s="17" t="inlineStr">
        <is>
          <t>ETOMIDATO 20MG AMP</t>
        </is>
      </c>
      <c r="I218" s="17" t="inlineStr"/>
      <c r="J218" s="17" t="inlineStr"/>
      <c r="K218" s="18">
        <f>SUMIF('1120 SJ'!$A$2:$A$679,$G218,'1120 SJ'!$I$2:$I$679)</f>
        <v/>
      </c>
      <c r="L218" s="18">
        <f>SUMIF('1120 SJ'!$A$2:$A$679,$G218,'1120 SJ'!$Q$2:$Q$679)</f>
        <v/>
      </c>
      <c r="M218" s="18">
        <f>$K218-$L218</f>
        <v/>
      </c>
      <c r="N218" s="19">
        <f>IFERROR(SUMIF('1120 SJ'!$A$2:$A$679,$G218,'1120 SJ'!$M$2:$M$679)/$K218,0)</f>
        <v/>
      </c>
      <c r="O218" s="19">
        <f>IFERROR($K218*$N218,"")</f>
        <v/>
      </c>
      <c r="P218" s="19">
        <f>IFERROR($L218*$N218,"")</f>
        <v/>
      </c>
      <c r="Q218" s="19">
        <f>IF(OR($U218="Dar de baja en SAP",$U218="Dar de alta en SAP"),$M218*$N218,"")</f>
        <v/>
      </c>
      <c r="R218" s="17" t="inlineStr"/>
      <c r="S218" s="27" t="inlineStr"/>
      <c r="T218" s="17" t="inlineStr">
        <is>
          <t>Sin recuento físico en el inventario de Avain</t>
        </is>
      </c>
      <c r="U218" s="28" t="inlineStr">
        <is>
          <t>Sin recuento físico</t>
        </is>
      </c>
      <c r="V218" s="17" t="inlineStr"/>
      <c r="W218" s="17" t="inlineStr"/>
      <c r="X218" s="17" t="inlineStr"/>
      <c r="Y218" s="17" t="inlineStr"/>
      <c r="Z218" s="17" t="inlineStr"/>
      <c r="AA218" s="17" t="inlineStr"/>
    </row>
    <row r="219">
      <c r="A219" s="17" t="inlineStr">
        <is>
          <t>San Juan</t>
        </is>
      </c>
      <c r="B219" s="17" t="inlineStr">
        <is>
          <t>1120</t>
        </is>
      </c>
      <c r="C219" s="17" t="inlineStr">
        <is>
          <t>Stock SAP</t>
        </is>
      </c>
      <c r="D219" s="17" t="inlineStr">
        <is>
          <t>Medicamentos</t>
        </is>
      </c>
      <c r="E219" s="17" t="inlineStr">
        <is>
          <t>ZMED</t>
        </is>
      </c>
      <c r="F219" s="17" t="inlineStr">
        <is>
          <t>Dentro del alcance</t>
        </is>
      </c>
      <c r="G219" s="17" t="inlineStr">
        <is>
          <t>1005293</t>
        </is>
      </c>
      <c r="H219" s="17" t="inlineStr">
        <is>
          <t>DECIDEX X 10CAPS</t>
        </is>
      </c>
      <c r="I219" s="17" t="inlineStr"/>
      <c r="J219" s="17" t="inlineStr"/>
      <c r="K219" s="18">
        <f>SUMIF('1120 SJ'!$A$2:$A$679,$G219,'1120 SJ'!$I$2:$I$679)</f>
        <v/>
      </c>
      <c r="L219" s="18">
        <f>SUMIF('1120 SJ'!$A$2:$A$679,$G219,'1120 SJ'!$Q$2:$Q$679)</f>
        <v/>
      </c>
      <c r="M219" s="18">
        <f>$K219-$L219</f>
        <v/>
      </c>
      <c r="N219" s="19">
        <f>IFERROR(SUMIF('1120 SJ'!$A$2:$A$679,$G219,'1120 SJ'!$M$2:$M$679)/$K219,0)</f>
        <v/>
      </c>
      <c r="O219" s="19">
        <f>IFERROR($K219*$N219,"")</f>
        <v/>
      </c>
      <c r="P219" s="19">
        <f>IFERROR($L219*$N219,"")</f>
        <v/>
      </c>
      <c r="Q219" s="19">
        <f>IF(OR($U219="Dar de baja en SAP",$U219="Dar de alta en SAP"),$M219*$N219,"")</f>
        <v/>
      </c>
      <c r="R219" s="17" t="inlineStr"/>
      <c r="S219" s="27" t="inlineStr"/>
      <c r="T219" s="17" t="inlineStr">
        <is>
          <t>Sin recuento físico en el inventario de Avain</t>
        </is>
      </c>
      <c r="U219" s="28" t="inlineStr">
        <is>
          <t>Sin recuento físico</t>
        </is>
      </c>
      <c r="V219" s="17" t="inlineStr"/>
      <c r="W219" s="17" t="inlineStr"/>
      <c r="X219" s="17" t="inlineStr"/>
      <c r="Y219" s="17" t="inlineStr"/>
      <c r="Z219" s="17" t="inlineStr"/>
      <c r="AA219" s="17" t="inlineStr"/>
    </row>
    <row r="220">
      <c r="A220" s="17" t="inlineStr">
        <is>
          <t>San Juan</t>
        </is>
      </c>
      <c r="B220" s="17" t="inlineStr">
        <is>
          <t>1120</t>
        </is>
      </c>
      <c r="C220" s="17" t="inlineStr">
        <is>
          <t>Stock SAP</t>
        </is>
      </c>
      <c r="D220" s="17" t="inlineStr">
        <is>
          <t>Medicamentos</t>
        </is>
      </c>
      <c r="E220" s="17" t="inlineStr">
        <is>
          <t>ZMED</t>
        </is>
      </c>
      <c r="F220" s="17" t="inlineStr">
        <is>
          <t>Dentro del alcance</t>
        </is>
      </c>
      <c r="G220" s="17" t="inlineStr">
        <is>
          <t>1005327</t>
        </is>
      </c>
      <c r="H220" s="17" t="inlineStr">
        <is>
          <t>CLOTRIMAZOL 100MG OVULO</t>
        </is>
      </c>
      <c r="I220" s="17" t="inlineStr"/>
      <c r="J220" s="17" t="inlineStr"/>
      <c r="K220" s="18">
        <f>SUMIF('1120 SJ'!$A$2:$A$679,$G220,'1120 SJ'!$I$2:$I$679)</f>
        <v/>
      </c>
      <c r="L220" s="18">
        <f>SUMIF('1120 SJ'!$A$2:$A$679,$G220,'1120 SJ'!$Q$2:$Q$679)</f>
        <v/>
      </c>
      <c r="M220" s="18">
        <f>$K220-$L220</f>
        <v/>
      </c>
      <c r="N220" s="19">
        <f>IFERROR(SUMIF('1120 SJ'!$A$2:$A$679,$G220,'1120 SJ'!$M$2:$M$679)/$K220,0)</f>
        <v/>
      </c>
      <c r="O220" s="19">
        <f>IFERROR($K220*$N220,"")</f>
        <v/>
      </c>
      <c r="P220" s="19">
        <f>IFERROR($L220*$N220,"")</f>
        <v/>
      </c>
      <c r="Q220" s="19">
        <f>IF(OR($U220="Dar de baja en SAP",$U220="Dar de alta en SAP"),$M220*$N220,"")</f>
        <v/>
      </c>
      <c r="R220" s="17" t="inlineStr"/>
      <c r="S220" s="27" t="inlineStr"/>
      <c r="T220" s="17" t="inlineStr">
        <is>
          <t>Sin recuento físico en el inventario de Avain</t>
        </is>
      </c>
      <c r="U220" s="28" t="inlineStr">
        <is>
          <t>Sin recuento físico</t>
        </is>
      </c>
      <c r="V220" s="17" t="inlineStr"/>
      <c r="W220" s="17" t="inlineStr"/>
      <c r="X220" s="17" t="inlineStr"/>
      <c r="Y220" s="17" t="inlineStr"/>
      <c r="Z220" s="17" t="inlineStr"/>
      <c r="AA220" s="17" t="inlineStr"/>
    </row>
    <row r="221">
      <c r="A221" s="17" t="inlineStr">
        <is>
          <t>San Juan</t>
        </is>
      </c>
      <c r="B221" s="17" t="inlineStr">
        <is>
          <t>1120</t>
        </is>
      </c>
      <c r="C221" s="17" t="inlineStr">
        <is>
          <t>Stock SAP</t>
        </is>
      </c>
      <c r="D221" s="17" t="inlineStr">
        <is>
          <t>Descartables</t>
        </is>
      </c>
      <c r="E221" s="17" t="inlineStr">
        <is>
          <t>ZDES</t>
        </is>
      </c>
      <c r="F221" s="17" t="inlineStr">
        <is>
          <t>Dentro del alcance</t>
        </is>
      </c>
      <c r="G221" s="17" t="inlineStr">
        <is>
          <t>2000052</t>
        </is>
      </c>
      <c r="H221" s="17" t="inlineStr">
        <is>
          <t>DESCARTADOR GRANDE MODELO E4</t>
        </is>
      </c>
      <c r="I221" s="17" t="inlineStr"/>
      <c r="J221" s="17" t="inlineStr"/>
      <c r="K221" s="18">
        <f>SUMIF('1120 SJ'!$A$2:$A$679,$G221,'1120 SJ'!$I$2:$I$679)</f>
        <v/>
      </c>
      <c r="L221" s="18">
        <f>SUMIF('1120 SJ'!$A$2:$A$679,$G221,'1120 SJ'!$Q$2:$Q$679)</f>
        <v/>
      </c>
      <c r="M221" s="18">
        <f>$K221-$L221</f>
        <v/>
      </c>
      <c r="N221" s="19">
        <f>IFERROR(SUMIF('1120 SJ'!$A$2:$A$679,$G221,'1120 SJ'!$M$2:$M$679)/$K221,0)</f>
        <v/>
      </c>
      <c r="O221" s="19">
        <f>IFERROR($K221*$N221,"")</f>
        <v/>
      </c>
      <c r="P221" s="19">
        <f>IFERROR($L221*$N221,"")</f>
        <v/>
      </c>
      <c r="Q221" s="19">
        <f>IF(OR($U221="Dar de baja en SAP",$U221="Dar de alta en SAP"),$M221*$N221,"")</f>
        <v/>
      </c>
      <c r="R221" s="17" t="inlineStr"/>
      <c r="S221" s="27" t="inlineStr"/>
      <c r="T221" s="17" t="inlineStr">
        <is>
          <t>Sin recuento físico en el inventario de Avain</t>
        </is>
      </c>
      <c r="U221" s="28" t="inlineStr">
        <is>
          <t>Sin recuento físico</t>
        </is>
      </c>
      <c r="V221" s="17" t="inlineStr"/>
      <c r="W221" s="17" t="inlineStr"/>
      <c r="X221" s="17" t="inlineStr"/>
      <c r="Y221" s="17" t="inlineStr"/>
      <c r="Z221" s="17" t="inlineStr"/>
      <c r="AA221" s="17" t="inlineStr"/>
    </row>
    <row r="222">
      <c r="A222" s="17" t="inlineStr">
        <is>
          <t>San Juan</t>
        </is>
      </c>
      <c r="B222" s="17" t="inlineStr">
        <is>
          <t>1120</t>
        </is>
      </c>
      <c r="C222" s="17" t="inlineStr">
        <is>
          <t>Stock SAP</t>
        </is>
      </c>
      <c r="D222" s="17" t="inlineStr">
        <is>
          <t>Descartables</t>
        </is>
      </c>
      <c r="E222" s="17" t="inlineStr">
        <is>
          <t>ZDES</t>
        </is>
      </c>
      <c r="F222" s="17" t="inlineStr">
        <is>
          <t>Dentro del alcance</t>
        </is>
      </c>
      <c r="G222" s="17" t="inlineStr">
        <is>
          <t>2000100</t>
        </is>
      </c>
      <c r="H222" s="17" t="inlineStr">
        <is>
          <t>BOLSA COLECTORA DE ORINA X 2000 ML</t>
        </is>
      </c>
      <c r="I222" s="17" t="inlineStr">
        <is>
          <t>DESC26</t>
        </is>
      </c>
      <c r="J222" s="17" t="inlineStr">
        <is>
          <t>Bolsa Colectora de orina T/K-207</t>
        </is>
      </c>
      <c r="K222" s="18">
        <f>SUMIF('1120 SJ'!$A$2:$A$679,$G222,'1120 SJ'!$I$2:$I$679)</f>
        <v/>
      </c>
      <c r="L222" s="18">
        <f>SUMIF('1120 SJ'!$A$2:$A$679,$G222,'1120 SJ'!$Q$2:$Q$679)</f>
        <v/>
      </c>
      <c r="M222" s="18">
        <f>$K222-$L222</f>
        <v/>
      </c>
      <c r="N222" s="19">
        <f>IFERROR(SUMIF('1120 SJ'!$A$2:$A$679,$G222,'1120 SJ'!$M$2:$M$679)/$K222,0)</f>
        <v/>
      </c>
      <c r="O222" s="19">
        <f>IFERROR($K222*$N222,"")</f>
        <v/>
      </c>
      <c r="P222" s="19">
        <f>IFERROR($L222*$N222,"")</f>
        <v/>
      </c>
      <c r="Q222" s="19">
        <f>IF(OR($U222="Dar de baja en SAP",$U222="Dar de alta en SAP"),$M222*$N222,"")</f>
        <v/>
      </c>
      <c r="R222" s="17" t="inlineStr"/>
      <c r="S222" s="30" t="inlineStr">
        <is>
          <t>Media</t>
        </is>
      </c>
      <c r="T222" s="17" t="inlineStr">
        <is>
          <t>Homologado – confianza Media – pendiente de validación</t>
        </is>
      </c>
      <c r="U222" s="26" t="inlineStr">
        <is>
          <t>Dar de baja en SAP</t>
        </is>
      </c>
      <c r="V222" s="17" t="inlineStr">
        <is>
          <t>Cruce por nomenclatura SAP</t>
        </is>
      </c>
      <c r="W222" s="17" t="inlineStr">
        <is>
          <t>No</t>
        </is>
      </c>
      <c r="X222" s="17" t="inlineStr"/>
      <c r="Y222" s="17" t="inlineStr">
        <is>
          <t>Sí</t>
        </is>
      </c>
      <c r="Z222" s="17" t="inlineStr"/>
      <c r="AA222" s="17" t="inlineStr">
        <is>
          <t>Cruce por nomenclatura: una nomenclatura no informa dosis; similitud 0.65.</t>
        </is>
      </c>
    </row>
    <row r="223">
      <c r="A223" s="17" t="inlineStr">
        <is>
          <t>San Juan</t>
        </is>
      </c>
      <c r="B223" s="17" t="inlineStr">
        <is>
          <t>1120</t>
        </is>
      </c>
      <c r="C223" s="17" t="inlineStr">
        <is>
          <t>Stock SAP</t>
        </is>
      </c>
      <c r="D223" s="17" t="inlineStr">
        <is>
          <t>Descartables</t>
        </is>
      </c>
      <c r="E223" s="17" t="inlineStr">
        <is>
          <t>ZDES</t>
        </is>
      </c>
      <c r="F223" s="17" t="inlineStr">
        <is>
          <t>Dentro del alcance</t>
        </is>
      </c>
      <c r="G223" s="17" t="inlineStr">
        <is>
          <t>2001084</t>
        </is>
      </c>
      <c r="H223" s="17" t="inlineStr">
        <is>
          <t>APOSITO 10X10 SYRA</t>
        </is>
      </c>
      <c r="I223" s="17" t="inlineStr"/>
      <c r="J223" s="17" t="inlineStr"/>
      <c r="K223" s="18">
        <f>SUMIF('1120 SJ'!$A$2:$A$679,$G223,'1120 SJ'!$I$2:$I$679)</f>
        <v/>
      </c>
      <c r="L223" s="18">
        <f>SUMIF('1120 SJ'!$A$2:$A$679,$G223,'1120 SJ'!$Q$2:$Q$679)</f>
        <v/>
      </c>
      <c r="M223" s="18">
        <f>$K223-$L223</f>
        <v/>
      </c>
      <c r="N223" s="19">
        <f>IFERROR(SUMIF('1120 SJ'!$A$2:$A$679,$G223,'1120 SJ'!$M$2:$M$679)/$K223,0)</f>
        <v/>
      </c>
      <c r="O223" s="19">
        <f>IFERROR($K223*$N223,"")</f>
        <v/>
      </c>
      <c r="P223" s="19">
        <f>IFERROR($L223*$N223,"")</f>
        <v/>
      </c>
      <c r="Q223" s="19">
        <f>IF(OR($U223="Dar de baja en SAP",$U223="Dar de alta en SAP"),$M223*$N223,"")</f>
        <v/>
      </c>
      <c r="R223" s="17" t="inlineStr"/>
      <c r="S223" s="27" t="inlineStr"/>
      <c r="T223" s="17" t="inlineStr">
        <is>
          <t>Sin recuento físico en el inventario de Avain</t>
        </is>
      </c>
      <c r="U223" s="28" t="inlineStr">
        <is>
          <t>Sin recuento físico</t>
        </is>
      </c>
      <c r="V223" s="17" t="inlineStr"/>
      <c r="W223" s="17" t="inlineStr"/>
      <c r="X223" s="17" t="inlineStr"/>
      <c r="Y223" s="17" t="inlineStr"/>
      <c r="Z223" s="17" t="inlineStr"/>
      <c r="AA223" s="17" t="inlineStr"/>
    </row>
    <row r="224">
      <c r="A224" s="17" t="inlineStr">
        <is>
          <t>San Juan</t>
        </is>
      </c>
      <c r="B224" s="17" t="inlineStr">
        <is>
          <t>1120</t>
        </is>
      </c>
      <c r="C224" s="17" t="inlineStr">
        <is>
          <t>Stock SAP</t>
        </is>
      </c>
      <c r="D224" s="17" t="inlineStr">
        <is>
          <t>Descartables</t>
        </is>
      </c>
      <c r="E224" s="17" t="inlineStr">
        <is>
          <t>ZDES</t>
        </is>
      </c>
      <c r="F224" s="17" t="inlineStr">
        <is>
          <t>Dentro del alcance</t>
        </is>
      </c>
      <c r="G224" s="17" t="inlineStr">
        <is>
          <t>2001530</t>
        </is>
      </c>
      <c r="H224" s="17" t="inlineStr">
        <is>
          <t>SONDA ASP CAMP QUIRUR T-K/67</t>
        </is>
      </c>
      <c r="I224" s="17" t="inlineStr"/>
      <c r="J224" s="17" t="inlineStr"/>
      <c r="K224" s="18">
        <f>SUMIF('1120 SJ'!$A$2:$A$679,$G224,'1120 SJ'!$I$2:$I$679)</f>
        <v/>
      </c>
      <c r="L224" s="18">
        <f>SUMIF('1120 SJ'!$A$2:$A$679,$G224,'1120 SJ'!$Q$2:$Q$679)</f>
        <v/>
      </c>
      <c r="M224" s="18">
        <f>$K224-$L224</f>
        <v/>
      </c>
      <c r="N224" s="19">
        <f>IFERROR(SUMIF('1120 SJ'!$A$2:$A$679,$G224,'1120 SJ'!$M$2:$M$679)/$K224,0)</f>
        <v/>
      </c>
      <c r="O224" s="19">
        <f>IFERROR($K224*$N224,"")</f>
        <v/>
      </c>
      <c r="P224" s="19">
        <f>IFERROR($L224*$N224,"")</f>
        <v/>
      </c>
      <c r="Q224" s="19">
        <f>IF(OR($U224="Dar de baja en SAP",$U224="Dar de alta en SAP"),$M224*$N224,"")</f>
        <v/>
      </c>
      <c r="R224" s="17" t="inlineStr"/>
      <c r="S224" s="27" t="inlineStr"/>
      <c r="T224" s="17" t="inlineStr">
        <is>
          <t>Sin recuento físico en el inventario de Avain</t>
        </is>
      </c>
      <c r="U224" s="28" t="inlineStr">
        <is>
          <t>Sin recuento físico</t>
        </is>
      </c>
      <c r="V224" s="17" t="inlineStr"/>
      <c r="W224" s="17" t="inlineStr"/>
      <c r="X224" s="17" t="inlineStr"/>
      <c r="Y224" s="17" t="inlineStr"/>
      <c r="Z224" s="17" t="inlineStr"/>
      <c r="AA224" s="17" t="inlineStr"/>
    </row>
    <row r="225">
      <c r="A225" s="17" t="inlineStr">
        <is>
          <t>San Juan</t>
        </is>
      </c>
      <c r="B225" s="17" t="inlineStr">
        <is>
          <t>1120</t>
        </is>
      </c>
      <c r="C225" s="17" t="inlineStr">
        <is>
          <t>Stock SAP</t>
        </is>
      </c>
      <c r="D225" s="17" t="inlineStr">
        <is>
          <t>Descartables</t>
        </is>
      </c>
      <c r="E225" s="17" t="inlineStr">
        <is>
          <t>ZDES</t>
        </is>
      </c>
      <c r="F225" s="17" t="inlineStr">
        <is>
          <t>Dentro del alcance</t>
        </is>
      </c>
      <c r="G225" s="17" t="inlineStr">
        <is>
          <t>2002587</t>
        </is>
      </c>
      <c r="H225" s="17" t="inlineStr">
        <is>
          <t>VENDA OVATA 15CM</t>
        </is>
      </c>
      <c r="I225" s="17" t="inlineStr">
        <is>
          <t>DESC171</t>
        </is>
      </c>
      <c r="J225" s="17" t="inlineStr">
        <is>
          <t>Vendas de 7 cm.</t>
        </is>
      </c>
      <c r="K225" s="18">
        <f>SUMIF('1120 SJ'!$A$2:$A$679,$G225,'1120 SJ'!$I$2:$I$679)</f>
        <v/>
      </c>
      <c r="L225" s="18">
        <f>SUMIF('1120 SJ'!$A$2:$A$679,$G225,'1120 SJ'!$Q$2:$Q$679)</f>
        <v/>
      </c>
      <c r="M225" s="18">
        <f>$K225-$L225</f>
        <v/>
      </c>
      <c r="N225" s="19">
        <f>IFERROR(SUMIF('1120 SJ'!$A$2:$A$679,$G225,'1120 SJ'!$M$2:$M$679)/$K225,0)</f>
        <v/>
      </c>
      <c r="O225" s="19">
        <f>IFERROR($K225*$N225,"")</f>
        <v/>
      </c>
      <c r="P225" s="19">
        <f>IFERROR($L225*$N225,"")</f>
        <v/>
      </c>
      <c r="Q225" s="19">
        <f>IF(OR($U225="Dar de baja en SAP",$U225="Dar de alta en SAP"),$M225*$N225,"")</f>
        <v/>
      </c>
      <c r="R225" s="17" t="inlineStr"/>
      <c r="S225" s="26" t="inlineStr">
        <is>
          <t>Baja</t>
        </is>
      </c>
      <c r="T225" s="17" t="inlineStr">
        <is>
          <t>Homologado – confianza Baja – pendiente de validación</t>
        </is>
      </c>
      <c r="U225" s="26" t="inlineStr">
        <is>
          <t>Dar de baja en SAP</t>
        </is>
      </c>
      <c r="V225" s="17" t="inlineStr">
        <is>
          <t>Cruce por nomenclatura SAP</t>
        </is>
      </c>
      <c r="W225" s="17" t="inlineStr">
        <is>
          <t>No</t>
        </is>
      </c>
      <c r="X225" s="17" t="inlineStr"/>
      <c r="Y225" s="17" t="inlineStr">
        <is>
          <t>Sí</t>
        </is>
      </c>
      <c r="Z225" s="17" t="inlineStr">
        <is>
          <t>D-143</t>
        </is>
      </c>
      <c r="AA225" s="17" t="inlineStr">
        <is>
          <t>Homologado al master D-143, pero sus códigos SAP (2000080, 2000314) no figuran en el stock SAP de este centro. Cruce por nomenclatura: dosis/presentación distinta (7CM vs 15CM); similitud 0.52.</t>
        </is>
      </c>
    </row>
    <row r="226">
      <c r="A226" s="17" t="inlineStr">
        <is>
          <t>San Juan</t>
        </is>
      </c>
      <c r="B226" s="17" t="inlineStr">
        <is>
          <t>1120</t>
        </is>
      </c>
      <c r="C226" s="17" t="inlineStr">
        <is>
          <t>Stock SAP</t>
        </is>
      </c>
      <c r="D226" s="17" t="inlineStr">
        <is>
          <t>Uniformes</t>
        </is>
      </c>
      <c r="E226" s="17" t="inlineStr">
        <is>
          <t>ZUNI</t>
        </is>
      </c>
      <c r="F226" s="17" t="inlineStr">
        <is>
          <t>Fuera del alcance</t>
        </is>
      </c>
      <c r="G226" s="17" t="inlineStr">
        <is>
          <t>3000712</t>
        </is>
      </c>
      <c r="H226" s="17" t="inlineStr">
        <is>
          <t>PANTALON CARGO ANTI DESGARRO T42</t>
        </is>
      </c>
      <c r="I226" s="17" t="inlineStr"/>
      <c r="J226" s="17" t="inlineStr"/>
      <c r="K226" s="18">
        <f>SUMIF('1120 SJ'!$A$2:$A$679,$G226,'1120 SJ'!$I$2:$I$679)</f>
        <v/>
      </c>
      <c r="L226" s="18">
        <f>SUMIF('1120 SJ'!$A$2:$A$679,$G226,'1120 SJ'!$Q$2:$Q$679)</f>
        <v/>
      </c>
      <c r="M226" s="18">
        <f>$K226-$L226</f>
        <v/>
      </c>
      <c r="N226" s="19">
        <f>IFERROR(SUMIF('1120 SJ'!$A$2:$A$679,$G226,'1120 SJ'!$M$2:$M$679)/$K226,0)</f>
        <v/>
      </c>
      <c r="O226" s="19">
        <f>IFERROR($K226*$N226,"")</f>
        <v/>
      </c>
      <c r="P226" s="19">
        <f>IFERROR($L226*$N226,"")</f>
        <v/>
      </c>
      <c r="Q226" s="19">
        <f>IF(OR($U226="Dar de baja en SAP",$U226="Dar de alta en SAP"),$M226*$N226,"")</f>
        <v/>
      </c>
      <c r="R226" s="17" t="inlineStr"/>
      <c r="S226" s="27" t="inlineStr"/>
      <c r="T226" s="17" t="inlineStr">
        <is>
          <t>No aplica: uniformes, clasificación que el inventario físico de Farmacia no releva</t>
        </is>
      </c>
      <c r="U226" s="28" t="inlineStr">
        <is>
          <t>Fuera del alcance del inventario físico</t>
        </is>
      </c>
      <c r="V226" s="17" t="inlineStr"/>
      <c r="W226" s="17" t="inlineStr"/>
      <c r="X226" s="17" t="inlineStr"/>
      <c r="Y226" s="17" t="inlineStr"/>
      <c r="Z226" s="17" t="inlineStr"/>
      <c r="AA226" s="17" t="inlineStr"/>
    </row>
    <row r="227">
      <c r="A227" s="17" t="inlineStr">
        <is>
          <t>San Juan</t>
        </is>
      </c>
      <c r="B227" s="17" t="inlineStr">
        <is>
          <t>1120</t>
        </is>
      </c>
      <c r="C227" s="17" t="inlineStr">
        <is>
          <t>Stock SAP</t>
        </is>
      </c>
      <c r="D227" s="17" t="inlineStr">
        <is>
          <t>Uniformes</t>
        </is>
      </c>
      <c r="E227" s="17" t="inlineStr">
        <is>
          <t>ZUNI</t>
        </is>
      </c>
      <c r="F227" s="17" t="inlineStr">
        <is>
          <t>Fuera del alcance</t>
        </is>
      </c>
      <c r="G227" s="17" t="inlineStr">
        <is>
          <t>3001548</t>
        </is>
      </c>
      <c r="H227" s="17" t="inlineStr">
        <is>
          <t>ANTIPARRA C/INSERTO CC BANDA/PATILLA OSC</t>
        </is>
      </c>
      <c r="I227" s="17" t="inlineStr"/>
      <c r="J227" s="17" t="inlineStr"/>
      <c r="K227" s="18">
        <f>SUMIF('1120 SJ'!$A$2:$A$679,$G227,'1120 SJ'!$I$2:$I$679)</f>
        <v/>
      </c>
      <c r="L227" s="18">
        <f>SUMIF('1120 SJ'!$A$2:$A$679,$G227,'1120 SJ'!$Q$2:$Q$679)</f>
        <v/>
      </c>
      <c r="M227" s="18">
        <f>$K227-$L227</f>
        <v/>
      </c>
      <c r="N227" s="19">
        <f>IFERROR(SUMIF('1120 SJ'!$A$2:$A$679,$G227,'1120 SJ'!$M$2:$M$679)/$K227,0)</f>
        <v/>
      </c>
      <c r="O227" s="19">
        <f>IFERROR($K227*$N227,"")</f>
        <v/>
      </c>
      <c r="P227" s="19">
        <f>IFERROR($L227*$N227,"")</f>
        <v/>
      </c>
      <c r="Q227" s="19">
        <f>IF(OR($U227="Dar de baja en SAP",$U227="Dar de alta en SAP"),$M227*$N227,"")</f>
        <v/>
      </c>
      <c r="R227" s="17" t="inlineStr"/>
      <c r="S227" s="27" t="inlineStr"/>
      <c r="T227" s="17" t="inlineStr">
        <is>
          <t>No aplica: uniformes, clasificación que el inventario físico de Farmacia no releva</t>
        </is>
      </c>
      <c r="U227" s="28" t="inlineStr">
        <is>
          <t>Fuera del alcance del inventario físico</t>
        </is>
      </c>
      <c r="V227" s="17" t="inlineStr"/>
      <c r="W227" s="17" t="inlineStr"/>
      <c r="X227" s="17" t="inlineStr"/>
      <c r="Y227" s="17" t="inlineStr"/>
      <c r="Z227" s="17" t="inlineStr"/>
      <c r="AA227" s="17" t="inlineStr"/>
    </row>
    <row r="228">
      <c r="A228" s="17" t="inlineStr">
        <is>
          <t>San Juan</t>
        </is>
      </c>
      <c r="B228" s="17" t="inlineStr">
        <is>
          <t>1120</t>
        </is>
      </c>
      <c r="C228" s="17" t="inlineStr">
        <is>
          <t>Stock SAP</t>
        </is>
      </c>
      <c r="D228" s="17" t="inlineStr">
        <is>
          <t>Medicamentos</t>
        </is>
      </c>
      <c r="E228" s="17" t="inlineStr">
        <is>
          <t>ZMED</t>
        </is>
      </c>
      <c r="F228" s="17" t="inlineStr">
        <is>
          <t>Dentro del alcance</t>
        </is>
      </c>
      <c r="G228" s="17" t="inlineStr">
        <is>
          <t>1005111</t>
        </is>
      </c>
      <c r="H228" s="17" t="inlineStr">
        <is>
          <t>AMBROXOL HCL 20mg/5ml JARABE</t>
        </is>
      </c>
      <c r="I228" s="17" t="inlineStr"/>
      <c r="J228" s="17" t="inlineStr"/>
      <c r="K228" s="18">
        <f>SUMIF('1120 SJ'!$A$2:$A$679,$G228,'1120 SJ'!$I$2:$I$679)</f>
        <v/>
      </c>
      <c r="L228" s="18">
        <f>SUMIF('1120 SJ'!$A$2:$A$679,$G228,'1120 SJ'!$Q$2:$Q$679)</f>
        <v/>
      </c>
      <c r="M228" s="18">
        <f>$K228-$L228</f>
        <v/>
      </c>
      <c r="N228" s="19">
        <f>IFERROR(SUMIF('1120 SJ'!$A$2:$A$679,$G228,'1120 SJ'!$M$2:$M$679)/$K228,0)</f>
        <v/>
      </c>
      <c r="O228" s="19">
        <f>IFERROR($K228*$N228,"")</f>
        <v/>
      </c>
      <c r="P228" s="19">
        <f>IFERROR($L228*$N228,"")</f>
        <v/>
      </c>
      <c r="Q228" s="19">
        <f>IF(OR($U228="Dar de baja en SAP",$U228="Dar de alta en SAP"),$M228*$N228,"")</f>
        <v/>
      </c>
      <c r="R228" s="17" t="inlineStr"/>
      <c r="S228" s="27" t="inlineStr"/>
      <c r="T228" s="17" t="inlineStr">
        <is>
          <t>Sin recuento físico en el inventario de Avain</t>
        </is>
      </c>
      <c r="U228" s="28" t="inlineStr">
        <is>
          <t>Sin recuento físico</t>
        </is>
      </c>
      <c r="V228" s="17" t="inlineStr"/>
      <c r="W228" s="17" t="inlineStr"/>
      <c r="X228" s="17" t="inlineStr"/>
      <c r="Y228" s="17" t="inlineStr"/>
      <c r="Z228" s="17" t="inlineStr"/>
      <c r="AA228" s="17" t="inlineStr"/>
    </row>
    <row r="229">
      <c r="A229" s="17" t="inlineStr">
        <is>
          <t>San Juan</t>
        </is>
      </c>
      <c r="B229" s="17" t="inlineStr">
        <is>
          <t>1120</t>
        </is>
      </c>
      <c r="C229" s="17" t="inlineStr">
        <is>
          <t>Stock SAP</t>
        </is>
      </c>
      <c r="D229" s="17" t="inlineStr">
        <is>
          <t>Medicamentos</t>
        </is>
      </c>
      <c r="E229" s="17" t="inlineStr">
        <is>
          <t>ZMED</t>
        </is>
      </c>
      <c r="F229" s="17" t="inlineStr">
        <is>
          <t>Dentro del alcance</t>
        </is>
      </c>
      <c r="G229" s="17" t="inlineStr">
        <is>
          <t>1005277</t>
        </is>
      </c>
      <c r="H229" s="17" t="inlineStr">
        <is>
          <t>LACRIGESTINA LAGRIMAS SOL. OFTALMOLOG</t>
        </is>
      </c>
      <c r="I229" s="17" t="inlineStr"/>
      <c r="J229" s="17" t="inlineStr"/>
      <c r="K229" s="18">
        <f>SUMIF('1120 SJ'!$A$2:$A$679,$G229,'1120 SJ'!$I$2:$I$679)</f>
        <v/>
      </c>
      <c r="L229" s="18">
        <f>SUMIF('1120 SJ'!$A$2:$A$679,$G229,'1120 SJ'!$Q$2:$Q$679)</f>
        <v/>
      </c>
      <c r="M229" s="18">
        <f>$K229-$L229</f>
        <v/>
      </c>
      <c r="N229" s="19">
        <f>IFERROR(SUMIF('1120 SJ'!$A$2:$A$679,$G229,'1120 SJ'!$M$2:$M$679)/$K229,0)</f>
        <v/>
      </c>
      <c r="O229" s="19">
        <f>IFERROR($K229*$N229,"")</f>
        <v/>
      </c>
      <c r="P229" s="19">
        <f>IFERROR($L229*$N229,"")</f>
        <v/>
      </c>
      <c r="Q229" s="19">
        <f>IF(OR($U229="Dar de baja en SAP",$U229="Dar de alta en SAP"),$M229*$N229,"")</f>
        <v/>
      </c>
      <c r="R229" s="17" t="inlineStr"/>
      <c r="S229" s="27" t="inlineStr"/>
      <c r="T229" s="17" t="inlineStr">
        <is>
          <t>Sin recuento físico en el inventario de Avain</t>
        </is>
      </c>
      <c r="U229" s="28" t="inlineStr">
        <is>
          <t>Sin recuento físico</t>
        </is>
      </c>
      <c r="V229" s="17" t="inlineStr"/>
      <c r="W229" s="17" t="inlineStr"/>
      <c r="X229" s="17" t="inlineStr"/>
      <c r="Y229" s="17" t="inlineStr"/>
      <c r="Z229" s="17" t="inlineStr"/>
      <c r="AA229" s="17" t="inlineStr"/>
    </row>
    <row r="230">
      <c r="A230" s="17" t="inlineStr">
        <is>
          <t>San Juan</t>
        </is>
      </c>
      <c r="B230" s="17" t="inlineStr">
        <is>
          <t>1120</t>
        </is>
      </c>
      <c r="C230" s="17" t="inlineStr">
        <is>
          <t>Stock SAP</t>
        </is>
      </c>
      <c r="D230" s="17" t="inlineStr">
        <is>
          <t>Descartables</t>
        </is>
      </c>
      <c r="E230" s="17" t="inlineStr">
        <is>
          <t>ZDES</t>
        </is>
      </c>
      <c r="F230" s="17" t="inlineStr">
        <is>
          <t>Dentro del alcance</t>
        </is>
      </c>
      <c r="G230" s="17" t="inlineStr">
        <is>
          <t>2000033</t>
        </is>
      </c>
      <c r="H230" s="17" t="inlineStr">
        <is>
          <t>STERI STRIP 3M REF 1547</t>
        </is>
      </c>
      <c r="I230" s="17" t="inlineStr"/>
      <c r="J230" s="17" t="inlineStr"/>
      <c r="K230" s="18">
        <f>SUMIF('1120 SJ'!$A$2:$A$679,$G230,'1120 SJ'!$I$2:$I$679)</f>
        <v/>
      </c>
      <c r="L230" s="18">
        <f>SUMIF('1120 SJ'!$A$2:$A$679,$G230,'1120 SJ'!$Q$2:$Q$679)</f>
        <v/>
      </c>
      <c r="M230" s="18">
        <f>$K230-$L230</f>
        <v/>
      </c>
      <c r="N230" s="19">
        <f>IFERROR(SUMIF('1120 SJ'!$A$2:$A$679,$G230,'1120 SJ'!$M$2:$M$679)/$K230,0)</f>
        <v/>
      </c>
      <c r="O230" s="19">
        <f>IFERROR($K230*$N230,"")</f>
        <v/>
      </c>
      <c r="P230" s="19">
        <f>IFERROR($L230*$N230,"")</f>
        <v/>
      </c>
      <c r="Q230" s="19">
        <f>IF(OR($U230="Dar de baja en SAP",$U230="Dar de alta en SAP"),$M230*$N230,"")</f>
        <v/>
      </c>
      <c r="R230" s="17" t="inlineStr"/>
      <c r="S230" s="27" t="inlineStr"/>
      <c r="T230" s="17" t="inlineStr">
        <is>
          <t>Sin recuento físico en el inventario de Avain</t>
        </is>
      </c>
      <c r="U230" s="28" t="inlineStr">
        <is>
          <t>Sin recuento físico</t>
        </is>
      </c>
      <c r="V230" s="17" t="inlineStr"/>
      <c r="W230" s="17" t="inlineStr"/>
      <c r="X230" s="17" t="inlineStr"/>
      <c r="Y230" s="17" t="inlineStr"/>
      <c r="Z230" s="17" t="inlineStr"/>
      <c r="AA230" s="17" t="inlineStr"/>
    </row>
    <row r="231">
      <c r="A231" s="17" t="inlineStr">
        <is>
          <t>San Juan</t>
        </is>
      </c>
      <c r="B231" s="17" t="inlineStr">
        <is>
          <t>1120</t>
        </is>
      </c>
      <c r="C231" s="17" t="inlineStr">
        <is>
          <t>Stock SAP</t>
        </is>
      </c>
      <c r="D231" s="17" t="inlineStr">
        <is>
          <t>Descartables</t>
        </is>
      </c>
      <c r="E231" s="17" t="inlineStr">
        <is>
          <t>ZDES</t>
        </is>
      </c>
      <c r="F231" s="17" t="inlineStr">
        <is>
          <t>Dentro del alcance</t>
        </is>
      </c>
      <c r="G231" s="17" t="inlineStr">
        <is>
          <t>2001912</t>
        </is>
      </c>
      <c r="H231" s="17" t="inlineStr">
        <is>
          <t>TWIST SCREEN SALIVA</t>
        </is>
      </c>
      <c r="I231" s="17" t="inlineStr"/>
      <c r="J231" s="17" t="inlineStr"/>
      <c r="K231" s="18">
        <f>SUMIF('1120 SJ'!$A$2:$A$679,$G231,'1120 SJ'!$I$2:$I$679)</f>
        <v/>
      </c>
      <c r="L231" s="18">
        <f>SUMIF('1120 SJ'!$A$2:$A$679,$G231,'1120 SJ'!$Q$2:$Q$679)</f>
        <v/>
      </c>
      <c r="M231" s="18">
        <f>$K231-$L231</f>
        <v/>
      </c>
      <c r="N231" s="19">
        <f>IFERROR(SUMIF('1120 SJ'!$A$2:$A$679,$G231,'1120 SJ'!$M$2:$M$679)/$K231,0)</f>
        <v/>
      </c>
      <c r="O231" s="19">
        <f>IFERROR($K231*$N231,"")</f>
        <v/>
      </c>
      <c r="P231" s="19">
        <f>IFERROR($L231*$N231,"")</f>
        <v/>
      </c>
      <c r="Q231" s="19">
        <f>IF(OR($U231="Dar de baja en SAP",$U231="Dar de alta en SAP"),$M231*$N231,"")</f>
        <v/>
      </c>
      <c r="R231" s="17" t="inlineStr"/>
      <c r="S231" s="27" t="inlineStr"/>
      <c r="T231" s="17" t="inlineStr">
        <is>
          <t>Sin recuento físico en el inventario de Avain</t>
        </is>
      </c>
      <c r="U231" s="28" t="inlineStr">
        <is>
          <t>Sin recuento físico</t>
        </is>
      </c>
      <c r="V231" s="17" t="inlineStr"/>
      <c r="W231" s="17" t="inlineStr"/>
      <c r="X231" s="17" t="inlineStr"/>
      <c r="Y231" s="17" t="inlineStr"/>
      <c r="Z231" s="17" t="inlineStr"/>
      <c r="AA231" s="17" t="inlineStr"/>
    </row>
    <row r="232">
      <c r="A232" s="17" t="inlineStr">
        <is>
          <t>San Juan</t>
        </is>
      </c>
      <c r="B232" s="17" t="inlineStr">
        <is>
          <t>1120</t>
        </is>
      </c>
      <c r="C232" s="17" t="inlineStr">
        <is>
          <t>Stock SAP</t>
        </is>
      </c>
      <c r="D232" s="17" t="inlineStr">
        <is>
          <t>Uniformes</t>
        </is>
      </c>
      <c r="E232" s="17" t="inlineStr">
        <is>
          <t>ZUNI</t>
        </is>
      </c>
      <c r="F232" s="17" t="inlineStr">
        <is>
          <t>Fuera del alcance</t>
        </is>
      </c>
      <c r="G232" s="17" t="inlineStr">
        <is>
          <t>3000709</t>
        </is>
      </c>
      <c r="H232" s="17" t="inlineStr">
        <is>
          <t>PANTALON CARGO ANTI DESGARRO T40</t>
        </is>
      </c>
      <c r="I232" s="17" t="inlineStr"/>
      <c r="J232" s="17" t="inlineStr"/>
      <c r="K232" s="18">
        <f>SUMIF('1120 SJ'!$A$2:$A$679,$G232,'1120 SJ'!$I$2:$I$679)</f>
        <v/>
      </c>
      <c r="L232" s="18">
        <f>SUMIF('1120 SJ'!$A$2:$A$679,$G232,'1120 SJ'!$Q$2:$Q$679)</f>
        <v/>
      </c>
      <c r="M232" s="18">
        <f>$K232-$L232</f>
        <v/>
      </c>
      <c r="N232" s="19">
        <f>IFERROR(SUMIF('1120 SJ'!$A$2:$A$679,$G232,'1120 SJ'!$M$2:$M$679)/$K232,0)</f>
        <v/>
      </c>
      <c r="O232" s="19">
        <f>IFERROR($K232*$N232,"")</f>
        <v/>
      </c>
      <c r="P232" s="19">
        <f>IFERROR($L232*$N232,"")</f>
        <v/>
      </c>
      <c r="Q232" s="19">
        <f>IF(OR($U232="Dar de baja en SAP",$U232="Dar de alta en SAP"),$M232*$N232,"")</f>
        <v/>
      </c>
      <c r="R232" s="17" t="inlineStr"/>
      <c r="S232" s="27" t="inlineStr"/>
      <c r="T232" s="17" t="inlineStr">
        <is>
          <t>No aplica: uniformes, clasificación que el inventario físico de Farmacia no releva</t>
        </is>
      </c>
      <c r="U232" s="28" t="inlineStr">
        <is>
          <t>Fuera del alcance del inventario físico</t>
        </is>
      </c>
      <c r="V232" s="17" t="inlineStr"/>
      <c r="W232" s="17" t="inlineStr"/>
      <c r="X232" s="17" t="inlineStr"/>
      <c r="Y232" s="17" t="inlineStr"/>
      <c r="Z232" s="17" t="inlineStr"/>
      <c r="AA232" s="17" t="inlineStr"/>
    </row>
    <row r="233">
      <c r="A233" s="17" t="inlineStr">
        <is>
          <t>San Juan</t>
        </is>
      </c>
      <c r="B233" s="17" t="inlineStr">
        <is>
          <t>1120</t>
        </is>
      </c>
      <c r="C233" s="17" t="inlineStr">
        <is>
          <t>Stock SAP</t>
        </is>
      </c>
      <c r="D233" s="17" t="inlineStr">
        <is>
          <t>Medicamentos</t>
        </is>
      </c>
      <c r="E233" s="17" t="inlineStr">
        <is>
          <t>ZMED</t>
        </is>
      </c>
      <c r="F233" s="17" t="inlineStr">
        <is>
          <t>Dentro del alcance</t>
        </is>
      </c>
      <c r="G233" s="17" t="inlineStr">
        <is>
          <t>1000614</t>
        </is>
      </c>
      <c r="H233" s="17" t="inlineStr">
        <is>
          <t>BUSCAPINA PERLAS</t>
        </is>
      </c>
      <c r="I233" s="17" t="inlineStr"/>
      <c r="J233" s="17" t="inlineStr"/>
      <c r="K233" s="18">
        <f>SUMIF('1120 SJ'!$A$2:$A$679,$G233,'1120 SJ'!$I$2:$I$679)</f>
        <v/>
      </c>
      <c r="L233" s="18">
        <f>SUMIF('1120 SJ'!$A$2:$A$679,$G233,'1120 SJ'!$Q$2:$Q$679)</f>
        <v/>
      </c>
      <c r="M233" s="18">
        <f>$K233-$L233</f>
        <v/>
      </c>
      <c r="N233" s="19">
        <f>IFERROR(SUMIF('1120 SJ'!$A$2:$A$679,$G233,'1120 SJ'!$M$2:$M$679)/$K233,0)</f>
        <v/>
      </c>
      <c r="O233" s="19">
        <f>IFERROR($K233*$N233,"")</f>
        <v/>
      </c>
      <c r="P233" s="19">
        <f>IFERROR($L233*$N233,"")</f>
        <v/>
      </c>
      <c r="Q233" s="19">
        <f>IF(OR($U233="Dar de baja en SAP",$U233="Dar de alta en SAP"),$M233*$N233,"")</f>
        <v/>
      </c>
      <c r="R233" s="17" t="inlineStr"/>
      <c r="S233" s="27" t="inlineStr"/>
      <c r="T233" s="17" t="inlineStr">
        <is>
          <t>Sin recuento físico en el inventario de Avain</t>
        </is>
      </c>
      <c r="U233" s="28" t="inlineStr">
        <is>
          <t>Sin recuento físico</t>
        </is>
      </c>
      <c r="V233" s="17" t="inlineStr"/>
      <c r="W233" s="17" t="inlineStr"/>
      <c r="X233" s="17" t="inlineStr"/>
      <c r="Y233" s="17" t="inlineStr"/>
      <c r="Z233" s="17" t="inlineStr"/>
      <c r="AA233" s="17" t="inlineStr">
        <is>
          <t>El material ocupa 2 filas en la hoja 1120 SJ (lote/almacén). La cantidad SAP y la física de esta vista son el total del material.</t>
        </is>
      </c>
    </row>
    <row r="234">
      <c r="A234" s="17" t="inlineStr">
        <is>
          <t>San Juan</t>
        </is>
      </c>
      <c r="B234" s="17" t="inlineStr">
        <is>
          <t>1120</t>
        </is>
      </c>
      <c r="C234" s="17" t="inlineStr">
        <is>
          <t>Stock SAP</t>
        </is>
      </c>
      <c r="D234" s="17" t="inlineStr">
        <is>
          <t>Uniformes</t>
        </is>
      </c>
      <c r="E234" s="17" t="inlineStr">
        <is>
          <t>ZUNI</t>
        </is>
      </c>
      <c r="F234" s="17" t="inlineStr">
        <is>
          <t>Fuera del alcance</t>
        </is>
      </c>
      <c r="G234" s="17" t="inlineStr">
        <is>
          <t>3001434</t>
        </is>
      </c>
      <c r="H234" s="17" t="inlineStr">
        <is>
          <t>CHOMBA NEGRA M</t>
        </is>
      </c>
      <c r="I234" s="17" t="inlineStr"/>
      <c r="J234" s="17" t="inlineStr"/>
      <c r="K234" s="18">
        <f>SUMIF('1120 SJ'!$A$2:$A$679,$G234,'1120 SJ'!$I$2:$I$679)</f>
        <v/>
      </c>
      <c r="L234" s="18">
        <f>SUMIF('1120 SJ'!$A$2:$A$679,$G234,'1120 SJ'!$Q$2:$Q$679)</f>
        <v/>
      </c>
      <c r="M234" s="18">
        <f>$K234-$L234</f>
        <v/>
      </c>
      <c r="N234" s="19">
        <f>IFERROR(SUMIF('1120 SJ'!$A$2:$A$679,$G234,'1120 SJ'!$M$2:$M$679)/$K234,0)</f>
        <v/>
      </c>
      <c r="O234" s="19">
        <f>IFERROR($K234*$N234,"")</f>
        <v/>
      </c>
      <c r="P234" s="19">
        <f>IFERROR($L234*$N234,"")</f>
        <v/>
      </c>
      <c r="Q234" s="19">
        <f>IF(OR($U234="Dar de baja en SAP",$U234="Dar de alta en SAP"),$M234*$N234,"")</f>
        <v/>
      </c>
      <c r="R234" s="17" t="inlineStr"/>
      <c r="S234" s="27" t="inlineStr"/>
      <c r="T234" s="17" t="inlineStr">
        <is>
          <t>No aplica: uniformes, clasificación que el inventario físico de Farmacia no releva</t>
        </is>
      </c>
      <c r="U234" s="28" t="inlineStr">
        <is>
          <t>Fuera del alcance del inventario físico</t>
        </is>
      </c>
      <c r="V234" s="17" t="inlineStr"/>
      <c r="W234" s="17" t="inlineStr"/>
      <c r="X234" s="17" t="inlineStr"/>
      <c r="Y234" s="17" t="inlineStr"/>
      <c r="Z234" s="17" t="inlineStr"/>
      <c r="AA234" s="17" t="inlineStr"/>
    </row>
    <row r="235">
      <c r="A235" s="17" t="inlineStr">
        <is>
          <t>San Juan</t>
        </is>
      </c>
      <c r="B235" s="17" t="inlineStr">
        <is>
          <t>1120</t>
        </is>
      </c>
      <c r="C235" s="17" t="inlineStr">
        <is>
          <t>Stock SAP</t>
        </is>
      </c>
      <c r="D235" s="17" t="inlineStr">
        <is>
          <t>Medicamentos</t>
        </is>
      </c>
      <c r="E235" s="17" t="inlineStr">
        <is>
          <t>ZMED</t>
        </is>
      </c>
      <c r="F235" s="17" t="inlineStr">
        <is>
          <t>Dentro del alcance</t>
        </is>
      </c>
      <c r="G235" s="17" t="inlineStr">
        <is>
          <t>1000004</t>
        </is>
      </c>
      <c r="H235" s="17" t="inlineStr">
        <is>
          <t>AGUA OXIGENADA 10 VOL. X 100ML</t>
        </is>
      </c>
      <c r="I235" s="17" t="inlineStr">
        <is>
          <t>DESC291; DESC9</t>
        </is>
      </c>
      <c r="J235" s="17" t="inlineStr">
        <is>
          <t>Agua Oxigenada 10 Vol x 500 ml; Agua oxigenada x 100ml</t>
        </is>
      </c>
      <c r="K235" s="18">
        <f>SUMIF('1120 SJ'!$A$2:$A$679,$G235,'1120 SJ'!$I$2:$I$679)</f>
        <v/>
      </c>
      <c r="L235" s="18">
        <f>SUMIF('1120 SJ'!$A$2:$A$679,$G235,'1120 SJ'!$Q$2:$Q$679)</f>
        <v/>
      </c>
      <c r="M235" s="18">
        <f>$K235-$L235</f>
        <v/>
      </c>
      <c r="N235" s="19">
        <f>IFERROR(SUMIF('1120 SJ'!$A$2:$A$679,$G235,'1120 SJ'!$M$2:$M$679)/$K235,0)</f>
        <v/>
      </c>
      <c r="O235" s="19">
        <f>IFERROR($K235*$N235,"")</f>
        <v/>
      </c>
      <c r="P235" s="19">
        <f>IFERROR($L235*$N235,"")</f>
        <v/>
      </c>
      <c r="Q235" s="19">
        <f>IF(OR($U235="Dar de baja en SAP",$U235="Dar de alta en SAP"),$M235*$N235,"")</f>
        <v/>
      </c>
      <c r="R235" s="17" t="inlineStr"/>
      <c r="S235" s="26" t="inlineStr">
        <is>
          <t>Baja</t>
        </is>
      </c>
      <c r="T235" s="17" t="inlineStr">
        <is>
          <t>Homologado – confianza Baja – pendiente de validación</t>
        </is>
      </c>
      <c r="U235" s="26" t="inlineStr">
        <is>
          <t>Dar de baja en SAP</t>
        </is>
      </c>
      <c r="V235" s="17" t="inlineStr">
        <is>
          <t>Cruce por nomenclatura SAP</t>
        </is>
      </c>
      <c r="W235" s="17" t="inlineStr">
        <is>
          <t>No</t>
        </is>
      </c>
      <c r="X235" s="17" t="inlineStr"/>
      <c r="Y235" s="17" t="inlineStr">
        <is>
          <t>Sí</t>
        </is>
      </c>
      <c r="Z235" s="17" t="inlineStr">
        <is>
          <t>D-176</t>
        </is>
      </c>
      <c r="AA235" s="17"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17" t="inlineStr">
        <is>
          <t>San Juan</t>
        </is>
      </c>
      <c r="B236" s="17" t="inlineStr">
        <is>
          <t>1120</t>
        </is>
      </c>
      <c r="C236" s="17" t="inlineStr">
        <is>
          <t>Stock SAP</t>
        </is>
      </c>
      <c r="D236" s="17" t="inlineStr">
        <is>
          <t>Medicamentos</t>
        </is>
      </c>
      <c r="E236" s="17" t="inlineStr">
        <is>
          <t>ZMED</t>
        </is>
      </c>
      <c r="F236" s="17" t="inlineStr">
        <is>
          <t>Dentro del alcance</t>
        </is>
      </c>
      <c r="G236" s="17" t="inlineStr">
        <is>
          <t>1000167</t>
        </is>
      </c>
      <c r="H236" s="17" t="inlineStr">
        <is>
          <t>HALOPIDOL 5 MG AMP</t>
        </is>
      </c>
      <c r="I236" s="17" t="inlineStr"/>
      <c r="J236" s="17" t="inlineStr"/>
      <c r="K236" s="18">
        <f>SUMIF('1120 SJ'!$A$2:$A$679,$G236,'1120 SJ'!$I$2:$I$679)</f>
        <v/>
      </c>
      <c r="L236" s="18">
        <f>SUMIF('1120 SJ'!$A$2:$A$679,$G236,'1120 SJ'!$Q$2:$Q$679)</f>
        <v/>
      </c>
      <c r="M236" s="18">
        <f>$K236-$L236</f>
        <v/>
      </c>
      <c r="N236" s="19">
        <f>IFERROR(SUMIF('1120 SJ'!$A$2:$A$679,$G236,'1120 SJ'!$M$2:$M$679)/$K236,0)</f>
        <v/>
      </c>
      <c r="O236" s="19">
        <f>IFERROR($K236*$N236,"")</f>
        <v/>
      </c>
      <c r="P236" s="19">
        <f>IFERROR($L236*$N236,"")</f>
        <v/>
      </c>
      <c r="Q236" s="19">
        <f>IF(OR($U236="Dar de baja en SAP",$U236="Dar de alta en SAP"),$M236*$N236,"")</f>
        <v/>
      </c>
      <c r="R236" s="17" t="inlineStr"/>
      <c r="S236" s="27" t="inlineStr"/>
      <c r="T236" s="17" t="inlineStr">
        <is>
          <t>Sin recuento físico en el inventario de Avain</t>
        </is>
      </c>
      <c r="U236" s="28" t="inlineStr">
        <is>
          <t>Sin recuento físico</t>
        </is>
      </c>
      <c r="V236" s="17" t="inlineStr"/>
      <c r="W236" s="17" t="inlineStr"/>
      <c r="X236" s="17" t="inlineStr"/>
      <c r="Y236" s="17" t="inlineStr"/>
      <c r="Z236" s="17" t="inlineStr"/>
      <c r="AA236" s="17" t="inlineStr"/>
    </row>
    <row r="237">
      <c r="A237" s="17" t="inlineStr">
        <is>
          <t>San Juan</t>
        </is>
      </c>
      <c r="B237" s="17" t="inlineStr">
        <is>
          <t>1120</t>
        </is>
      </c>
      <c r="C237" s="17" t="inlineStr">
        <is>
          <t>Stock SAP</t>
        </is>
      </c>
      <c r="D237" s="17" t="inlineStr">
        <is>
          <t>Medicamentos</t>
        </is>
      </c>
      <c r="E237" s="17" t="inlineStr">
        <is>
          <t>ZMED</t>
        </is>
      </c>
      <c r="F237" s="17" t="inlineStr">
        <is>
          <t>Dentro del alcance</t>
        </is>
      </c>
      <c r="G237" s="17" t="inlineStr">
        <is>
          <t>1000611</t>
        </is>
      </c>
      <c r="H237" s="17" t="inlineStr">
        <is>
          <t>CIPROFLOXACINO 200MG SACHET x 100ML</t>
        </is>
      </c>
      <c r="I237" s="17" t="inlineStr"/>
      <c r="J237" s="17" t="inlineStr"/>
      <c r="K237" s="18">
        <f>SUMIF('1120 SJ'!$A$2:$A$679,$G237,'1120 SJ'!$I$2:$I$679)</f>
        <v/>
      </c>
      <c r="L237" s="18">
        <f>SUMIF('1120 SJ'!$A$2:$A$679,$G237,'1120 SJ'!$Q$2:$Q$679)</f>
        <v/>
      </c>
      <c r="M237" s="18">
        <f>$K237-$L237</f>
        <v/>
      </c>
      <c r="N237" s="19">
        <f>IFERROR(SUMIF('1120 SJ'!$A$2:$A$679,$G237,'1120 SJ'!$M$2:$M$679)/$K237,0)</f>
        <v/>
      </c>
      <c r="O237" s="19">
        <f>IFERROR($K237*$N237,"")</f>
        <v/>
      </c>
      <c r="P237" s="19">
        <f>IFERROR($L237*$N237,"")</f>
        <v/>
      </c>
      <c r="Q237" s="19">
        <f>IF(OR($U237="Dar de baja en SAP",$U237="Dar de alta en SAP"),$M237*$N237,"")</f>
        <v/>
      </c>
      <c r="R237" s="17" t="inlineStr"/>
      <c r="S237" s="27" t="inlineStr"/>
      <c r="T237" s="17" t="inlineStr">
        <is>
          <t>Sin recuento físico en el inventario de Avain</t>
        </is>
      </c>
      <c r="U237" s="28" t="inlineStr">
        <is>
          <t>Sin recuento físico</t>
        </is>
      </c>
      <c r="V237" s="17" t="inlineStr"/>
      <c r="W237" s="17" t="inlineStr"/>
      <c r="X237" s="17" t="inlineStr"/>
      <c r="Y237" s="17" t="inlineStr"/>
      <c r="Z237" s="17" t="inlineStr"/>
      <c r="AA237" s="17" t="inlineStr">
        <is>
          <t>El material ocupa 3 filas en la hoja 1120 SJ (lote/almacén). La cantidad SAP y la física de esta vista son el total del material.</t>
        </is>
      </c>
    </row>
    <row r="238">
      <c r="A238" s="17" t="inlineStr">
        <is>
          <t>San Juan</t>
        </is>
      </c>
      <c r="B238" s="17" t="inlineStr">
        <is>
          <t>1120</t>
        </is>
      </c>
      <c r="C238" s="17" t="inlineStr">
        <is>
          <t>Stock SAP</t>
        </is>
      </c>
      <c r="D238" s="17" t="inlineStr">
        <is>
          <t>Medicamentos</t>
        </is>
      </c>
      <c r="E238" s="17" t="inlineStr">
        <is>
          <t>ZMED</t>
        </is>
      </c>
      <c r="F238" s="17" t="inlineStr">
        <is>
          <t>Dentro del alcance</t>
        </is>
      </c>
      <c r="G238" s="17" t="inlineStr">
        <is>
          <t>1000723</t>
        </is>
      </c>
      <c r="H238" s="17" t="inlineStr">
        <is>
          <t>SINCERUM GOTAS</t>
        </is>
      </c>
      <c r="I238" s="17" t="inlineStr">
        <is>
          <t>MED166</t>
        </is>
      </c>
      <c r="J238" s="17" t="inlineStr">
        <is>
          <t>Sincerum Gotas oticas x 5 ml</t>
        </is>
      </c>
      <c r="K238" s="18">
        <f>SUMIF('1120 SJ'!$A$2:$A$679,$G238,'1120 SJ'!$I$2:$I$679)</f>
        <v/>
      </c>
      <c r="L238" s="18">
        <f>SUMIF('1120 SJ'!$A$2:$A$679,$G238,'1120 SJ'!$Q$2:$Q$679)</f>
        <v/>
      </c>
      <c r="M238" s="18">
        <f>$K238-$L238</f>
        <v/>
      </c>
      <c r="N238" s="19">
        <f>IFERROR(SUMIF('1120 SJ'!$A$2:$A$679,$G238,'1120 SJ'!$M$2:$M$679)/$K238,0)</f>
        <v/>
      </c>
      <c r="O238" s="19">
        <f>IFERROR($K238*$N238,"")</f>
        <v/>
      </c>
      <c r="P238" s="19">
        <f>IFERROR($L238*$N238,"")</f>
        <v/>
      </c>
      <c r="Q238" s="19">
        <f>IF(OR($U238="Dar de baja en SAP",$U238="Dar de alta en SAP"),$M238*$N238,"")</f>
        <v/>
      </c>
      <c r="R238" s="17" t="inlineStr"/>
      <c r="S238" s="30" t="inlineStr">
        <is>
          <t>Media</t>
        </is>
      </c>
      <c r="T238" s="17" t="inlineStr">
        <is>
          <t>Homologado – confianza Media – pendiente de validación</t>
        </is>
      </c>
      <c r="U238" s="26" t="inlineStr">
        <is>
          <t>Dar de baja en SAP</t>
        </is>
      </c>
      <c r="V238" s="17" t="inlineStr">
        <is>
          <t>Cruce por nomenclatura SAP</t>
        </is>
      </c>
      <c r="W238" s="17" t="inlineStr">
        <is>
          <t>No</t>
        </is>
      </c>
      <c r="X238" s="17" t="inlineStr"/>
      <c r="Y238" s="17" t="inlineStr">
        <is>
          <t>No</t>
        </is>
      </c>
      <c r="Z238" s="17" t="inlineStr"/>
      <c r="AA238" s="17" t="inlineStr">
        <is>
          <t>Cruce por nomenclatura: una nomenclatura no informa dosis; similitud 0.78.</t>
        </is>
      </c>
    </row>
    <row r="239">
      <c r="A239" s="17" t="inlineStr">
        <is>
          <t>San Juan</t>
        </is>
      </c>
      <c r="B239" s="17" t="inlineStr">
        <is>
          <t>1120</t>
        </is>
      </c>
      <c r="C239" s="17" t="inlineStr">
        <is>
          <t>Stock SAP</t>
        </is>
      </c>
      <c r="D239" s="17" t="inlineStr">
        <is>
          <t>Medicamentos</t>
        </is>
      </c>
      <c r="E239" s="17" t="inlineStr">
        <is>
          <t>ZMED</t>
        </is>
      </c>
      <c r="F239" s="17" t="inlineStr">
        <is>
          <t>Dentro del alcance</t>
        </is>
      </c>
      <c r="G239" s="17" t="inlineStr">
        <is>
          <t>1000731</t>
        </is>
      </c>
      <c r="H239" s="17" t="inlineStr">
        <is>
          <t>FUSIMED B EMULSION</t>
        </is>
      </c>
      <c r="I239" s="17" t="inlineStr">
        <is>
          <t>MED89</t>
        </is>
      </c>
      <c r="J239" s="17" t="inlineStr">
        <is>
          <t>Fusimed B 2% x 50gr Emulsion</t>
        </is>
      </c>
      <c r="K239" s="18">
        <f>SUMIF('1120 SJ'!$A$2:$A$679,$G239,'1120 SJ'!$I$2:$I$679)</f>
        <v/>
      </c>
      <c r="L239" s="18">
        <f>SUMIF('1120 SJ'!$A$2:$A$679,$G239,'1120 SJ'!$Q$2:$Q$679)</f>
        <v/>
      </c>
      <c r="M239" s="18">
        <f>$K239-$L239</f>
        <v/>
      </c>
      <c r="N239" s="19">
        <f>IFERROR(SUMIF('1120 SJ'!$A$2:$A$679,$G239,'1120 SJ'!$M$2:$M$679)/$K239,0)</f>
        <v/>
      </c>
      <c r="O239" s="19">
        <f>IFERROR($K239*$N239,"")</f>
        <v/>
      </c>
      <c r="P239" s="19">
        <f>IFERROR($L239*$N239,"")</f>
        <v/>
      </c>
      <c r="Q239" s="19">
        <f>IF(OR($U239="Dar de baja en SAP",$U239="Dar de alta en SAP"),$M239*$N239,"")</f>
        <v/>
      </c>
      <c r="R239" s="17" t="inlineStr"/>
      <c r="S239" s="30" t="inlineStr">
        <is>
          <t>Media</t>
        </is>
      </c>
      <c r="T239" s="17" t="inlineStr">
        <is>
          <t>Homologado – confianza Media – pendiente de validación</t>
        </is>
      </c>
      <c r="U239" s="26" t="inlineStr">
        <is>
          <t>Dar de baja en SAP</t>
        </is>
      </c>
      <c r="V239" s="17" t="inlineStr">
        <is>
          <t>Cruce por nomenclatura SAP</t>
        </is>
      </c>
      <c r="W239" s="17" t="inlineStr">
        <is>
          <t>No</t>
        </is>
      </c>
      <c r="X239" s="17" t="inlineStr"/>
      <c r="Y239" s="17" t="inlineStr">
        <is>
          <t>No</t>
        </is>
      </c>
      <c r="Z239" s="17" t="inlineStr"/>
      <c r="AA239" s="17" t="inlineStr">
        <is>
          <t>Cruce por nomenclatura: una nomenclatura no informa dosis; similitud 0.81. El material ocupa 2 filas en la hoja 1120 SJ (lote/almacén). La cantidad SAP y la física de esta vista son el total del material.</t>
        </is>
      </c>
    </row>
    <row r="240">
      <c r="A240" s="17" t="inlineStr">
        <is>
          <t>San Juan</t>
        </is>
      </c>
      <c r="B240" s="17" t="inlineStr">
        <is>
          <t>1120</t>
        </is>
      </c>
      <c r="C240" s="17" t="inlineStr">
        <is>
          <t>Stock SAP</t>
        </is>
      </c>
      <c r="D240" s="17" t="inlineStr">
        <is>
          <t>Medicamentos</t>
        </is>
      </c>
      <c r="E240" s="17" t="inlineStr">
        <is>
          <t>ZMED</t>
        </is>
      </c>
      <c r="F240" s="17" t="inlineStr">
        <is>
          <t>Dentro del alcance</t>
        </is>
      </c>
      <c r="G240" s="17" t="inlineStr">
        <is>
          <t>1000919</t>
        </is>
      </c>
      <c r="H240" s="17" t="inlineStr">
        <is>
          <t>ACIDO FUSIDICO 15G CREMA</t>
        </is>
      </c>
      <c r="I240" s="17" t="inlineStr"/>
      <c r="J240" s="17" t="inlineStr"/>
      <c r="K240" s="18">
        <f>SUMIF('1120 SJ'!$A$2:$A$679,$G240,'1120 SJ'!$I$2:$I$679)</f>
        <v/>
      </c>
      <c r="L240" s="18">
        <f>SUMIF('1120 SJ'!$A$2:$A$679,$G240,'1120 SJ'!$Q$2:$Q$679)</f>
        <v/>
      </c>
      <c r="M240" s="18">
        <f>$K240-$L240</f>
        <v/>
      </c>
      <c r="N240" s="19">
        <f>IFERROR(SUMIF('1120 SJ'!$A$2:$A$679,$G240,'1120 SJ'!$M$2:$M$679)/$K240,0)</f>
        <v/>
      </c>
      <c r="O240" s="19">
        <f>IFERROR($K240*$N240,"")</f>
        <v/>
      </c>
      <c r="P240" s="19">
        <f>IFERROR($L240*$N240,"")</f>
        <v/>
      </c>
      <c r="Q240" s="19">
        <f>IF(OR($U240="Dar de baja en SAP",$U240="Dar de alta en SAP"),$M240*$N240,"")</f>
        <v/>
      </c>
      <c r="R240" s="17" t="inlineStr"/>
      <c r="S240" s="27" t="inlineStr"/>
      <c r="T240" s="17" t="inlineStr">
        <is>
          <t>Sin recuento físico en el inventario de Avain</t>
        </is>
      </c>
      <c r="U240" s="28" t="inlineStr">
        <is>
          <t>Sin recuento físico</t>
        </is>
      </c>
      <c r="V240" s="17" t="inlineStr"/>
      <c r="W240" s="17" t="inlineStr"/>
      <c r="X240" s="17" t="inlineStr"/>
      <c r="Y240" s="17" t="inlineStr"/>
      <c r="Z240" s="17" t="inlineStr"/>
      <c r="AA240" s="17" t="inlineStr"/>
    </row>
    <row r="241">
      <c r="A241" s="17" t="inlineStr">
        <is>
          <t>San Juan</t>
        </is>
      </c>
      <c r="B241" s="17" t="inlineStr">
        <is>
          <t>1120</t>
        </is>
      </c>
      <c r="C241" s="17" t="inlineStr">
        <is>
          <t>Stock SAP</t>
        </is>
      </c>
      <c r="D241" s="17" t="inlineStr">
        <is>
          <t>Medicamentos</t>
        </is>
      </c>
      <c r="E241" s="17" t="inlineStr">
        <is>
          <t>ZMED</t>
        </is>
      </c>
      <c r="F241" s="17" t="inlineStr">
        <is>
          <t>Dentro del alcance</t>
        </is>
      </c>
      <c r="G241" s="17" t="inlineStr">
        <is>
          <t>1001001</t>
        </is>
      </c>
      <c r="H241" s="17" t="inlineStr">
        <is>
          <t>FUSIMED B OTONASAL 15grs</t>
        </is>
      </c>
      <c r="I241" s="17" t="inlineStr">
        <is>
          <t>MED90</t>
        </is>
      </c>
      <c r="J241" s="17" t="inlineStr">
        <is>
          <t>Fusimed B Otonasal x 15 gr</t>
        </is>
      </c>
      <c r="K241" s="18">
        <f>SUMIF('1120 SJ'!$A$2:$A$679,$G241,'1120 SJ'!$I$2:$I$679)</f>
        <v/>
      </c>
      <c r="L241" s="18">
        <f>SUMIF('1120 SJ'!$A$2:$A$679,$G241,'1120 SJ'!$Q$2:$Q$679)</f>
        <v/>
      </c>
      <c r="M241" s="18">
        <f>$K241-$L241</f>
        <v/>
      </c>
      <c r="N241" s="19">
        <f>IFERROR(SUMIF('1120 SJ'!$A$2:$A$679,$G241,'1120 SJ'!$M$2:$M$679)/$K241,0)</f>
        <v/>
      </c>
      <c r="O241" s="19">
        <f>IFERROR($K241*$N241,"")</f>
        <v/>
      </c>
      <c r="P241" s="19">
        <f>IFERROR($L241*$N241,"")</f>
        <v/>
      </c>
      <c r="Q241" s="19">
        <f>IF(OR($U241="Dar de baja en SAP",$U241="Dar de alta en SAP"),$M241*$N241,"")</f>
        <v/>
      </c>
      <c r="R241" s="17" t="inlineStr"/>
      <c r="S241" s="25" t="inlineStr">
        <is>
          <t>Alta</t>
        </is>
      </c>
      <c r="T241" s="17" t="inlineStr">
        <is>
          <t>Homologado – confianza Alta</t>
        </is>
      </c>
      <c r="U241" s="26" t="inlineStr">
        <is>
          <t>Dar de baja en SAP</t>
        </is>
      </c>
      <c r="V241" s="17" t="inlineStr">
        <is>
          <t>Cruce por nomenclatura SAP</t>
        </is>
      </c>
      <c r="W241" s="17" t="inlineStr">
        <is>
          <t>No</t>
        </is>
      </c>
      <c r="X241" s="17" t="inlineStr"/>
      <c r="Y241" s="17" t="inlineStr">
        <is>
          <t>No</t>
        </is>
      </c>
      <c r="Z241" s="17" t="inlineStr"/>
      <c r="AA241" s="17" t="inlineStr">
        <is>
          <t>Cruce por nomenclatura: dosis coincide; similitud 0.94.</t>
        </is>
      </c>
    </row>
    <row r="242">
      <c r="A242" s="17" t="inlineStr">
        <is>
          <t>San Juan</t>
        </is>
      </c>
      <c r="B242" s="17" t="inlineStr">
        <is>
          <t>1120</t>
        </is>
      </c>
      <c r="C242" s="17" t="inlineStr">
        <is>
          <t>Stock SAP</t>
        </is>
      </c>
      <c r="D242" s="17" t="inlineStr">
        <is>
          <t>Descartables</t>
        </is>
      </c>
      <c r="E242" s="17" t="inlineStr">
        <is>
          <t>ZDES</t>
        </is>
      </c>
      <c r="F242" s="17" t="inlineStr">
        <is>
          <t>Dentro del alcance</t>
        </is>
      </c>
      <c r="G242" s="17" t="inlineStr">
        <is>
          <t>2000422</t>
        </is>
      </c>
      <c r="H242" s="17" t="inlineStr">
        <is>
          <t>DESCARTADOR EXCELENT E-1 X 1 LTR</t>
        </is>
      </c>
      <c r="I242" s="17" t="inlineStr"/>
      <c r="J242" s="17" t="inlineStr"/>
      <c r="K242" s="18">
        <f>SUMIF('1120 SJ'!$A$2:$A$679,$G242,'1120 SJ'!$I$2:$I$679)</f>
        <v/>
      </c>
      <c r="L242" s="18">
        <f>SUMIF('1120 SJ'!$A$2:$A$679,$G242,'1120 SJ'!$Q$2:$Q$679)</f>
        <v/>
      </c>
      <c r="M242" s="18">
        <f>$K242-$L242</f>
        <v/>
      </c>
      <c r="N242" s="19">
        <f>IFERROR(SUMIF('1120 SJ'!$A$2:$A$679,$G242,'1120 SJ'!$M$2:$M$679)/$K242,0)</f>
        <v/>
      </c>
      <c r="O242" s="19">
        <f>IFERROR($K242*$N242,"")</f>
        <v/>
      </c>
      <c r="P242" s="19">
        <f>IFERROR($L242*$N242,"")</f>
        <v/>
      </c>
      <c r="Q242" s="19">
        <f>IF(OR($U242="Dar de baja en SAP",$U242="Dar de alta en SAP"),$M242*$N242,"")</f>
        <v/>
      </c>
      <c r="R242" s="17" t="inlineStr"/>
      <c r="S242" s="27" t="inlineStr"/>
      <c r="T242" s="17" t="inlineStr">
        <is>
          <t>Sin recuento físico en el inventario de Avain</t>
        </is>
      </c>
      <c r="U242" s="28" t="inlineStr">
        <is>
          <t>Sin recuento físico</t>
        </is>
      </c>
      <c r="V242" s="17" t="inlineStr"/>
      <c r="W242" s="17" t="inlineStr"/>
      <c r="X242" s="17" t="inlineStr"/>
      <c r="Y242" s="17" t="inlineStr"/>
      <c r="Z242" s="17" t="inlineStr"/>
      <c r="AA242" s="17" t="inlineStr"/>
    </row>
    <row r="243">
      <c r="A243" s="17" t="inlineStr">
        <is>
          <t>San Juan</t>
        </is>
      </c>
      <c r="B243" s="17" t="inlineStr">
        <is>
          <t>1120</t>
        </is>
      </c>
      <c r="C243" s="17" t="inlineStr">
        <is>
          <t>Stock SAP</t>
        </is>
      </c>
      <c r="D243" s="17" t="inlineStr">
        <is>
          <t>Descartables</t>
        </is>
      </c>
      <c r="E243" s="17" t="inlineStr">
        <is>
          <t>ZDES</t>
        </is>
      </c>
      <c r="F243" s="17" t="inlineStr">
        <is>
          <t>Dentro del alcance</t>
        </is>
      </c>
      <c r="G243" s="17" t="inlineStr">
        <is>
          <t>2000936</t>
        </is>
      </c>
      <c r="H243" s="17" t="inlineStr">
        <is>
          <t>SONDA T/K-29 SHINOBI</t>
        </is>
      </c>
      <c r="I243" s="17" t="inlineStr"/>
      <c r="J243" s="17" t="inlineStr"/>
      <c r="K243" s="18">
        <f>SUMIF('1120 SJ'!$A$2:$A$679,$G243,'1120 SJ'!$I$2:$I$679)</f>
        <v/>
      </c>
      <c r="L243" s="18">
        <f>SUMIF('1120 SJ'!$A$2:$A$679,$G243,'1120 SJ'!$Q$2:$Q$679)</f>
        <v/>
      </c>
      <c r="M243" s="18">
        <f>$K243-$L243</f>
        <v/>
      </c>
      <c r="N243" s="19">
        <f>IFERROR(SUMIF('1120 SJ'!$A$2:$A$679,$G243,'1120 SJ'!$M$2:$M$679)/$K243,0)</f>
        <v/>
      </c>
      <c r="O243" s="19">
        <f>IFERROR($K243*$N243,"")</f>
        <v/>
      </c>
      <c r="P243" s="19">
        <f>IFERROR($L243*$N243,"")</f>
        <v/>
      </c>
      <c r="Q243" s="19">
        <f>IF(OR($U243="Dar de baja en SAP",$U243="Dar de alta en SAP"),$M243*$N243,"")</f>
        <v/>
      </c>
      <c r="R243" s="17" t="inlineStr"/>
      <c r="S243" s="27" t="inlineStr"/>
      <c r="T243" s="17" t="inlineStr">
        <is>
          <t>Sin recuento físico en el inventario de Avain</t>
        </is>
      </c>
      <c r="U243" s="28" t="inlineStr">
        <is>
          <t>Sin recuento físico</t>
        </is>
      </c>
      <c r="V243" s="17" t="inlineStr"/>
      <c r="W243" s="17" t="inlineStr"/>
      <c r="X243" s="17" t="inlineStr"/>
      <c r="Y243" s="17" t="inlineStr"/>
      <c r="Z243" s="17" t="inlineStr"/>
      <c r="AA243" s="17" t="inlineStr"/>
    </row>
    <row r="244">
      <c r="A244" s="17" t="inlineStr">
        <is>
          <t>San Juan</t>
        </is>
      </c>
      <c r="B244" s="17" t="inlineStr">
        <is>
          <t>1120</t>
        </is>
      </c>
      <c r="C244" s="17" t="inlineStr">
        <is>
          <t>Stock SAP</t>
        </is>
      </c>
      <c r="D244" s="17" t="inlineStr">
        <is>
          <t>Descartables</t>
        </is>
      </c>
      <c r="E244" s="17" t="inlineStr">
        <is>
          <t>ZDES</t>
        </is>
      </c>
      <c r="F244" s="17" t="inlineStr">
        <is>
          <t>Dentro del alcance</t>
        </is>
      </c>
      <c r="G244" s="17" t="inlineStr">
        <is>
          <t>2002612</t>
        </is>
      </c>
      <c r="H244" s="17" t="inlineStr">
        <is>
          <t>STERI STRIP 3M SUTURA 5T SOB. 3X7,5MM</t>
        </is>
      </c>
      <c r="I244" s="17" t="inlineStr"/>
      <c r="J244" s="17" t="inlineStr"/>
      <c r="K244" s="18">
        <f>SUMIF('1120 SJ'!$A$2:$A$679,$G244,'1120 SJ'!$I$2:$I$679)</f>
        <v/>
      </c>
      <c r="L244" s="18">
        <f>SUMIF('1120 SJ'!$A$2:$A$679,$G244,'1120 SJ'!$Q$2:$Q$679)</f>
        <v/>
      </c>
      <c r="M244" s="18">
        <f>$K244-$L244</f>
        <v/>
      </c>
      <c r="N244" s="19">
        <f>IFERROR(SUMIF('1120 SJ'!$A$2:$A$679,$G244,'1120 SJ'!$M$2:$M$679)/$K244,0)</f>
        <v/>
      </c>
      <c r="O244" s="19">
        <f>IFERROR($K244*$N244,"")</f>
        <v/>
      </c>
      <c r="P244" s="19">
        <f>IFERROR($L244*$N244,"")</f>
        <v/>
      </c>
      <c r="Q244" s="19">
        <f>IF(OR($U244="Dar de baja en SAP",$U244="Dar de alta en SAP"),$M244*$N244,"")</f>
        <v/>
      </c>
      <c r="R244" s="17" t="inlineStr"/>
      <c r="S244" s="27" t="inlineStr"/>
      <c r="T244" s="17" t="inlineStr">
        <is>
          <t>Sin recuento físico en el inventario de Avain</t>
        </is>
      </c>
      <c r="U244" s="28" t="inlineStr">
        <is>
          <t>Sin recuento físico</t>
        </is>
      </c>
      <c r="V244" s="17" t="inlineStr"/>
      <c r="W244" s="17" t="inlineStr"/>
      <c r="X244" s="17" t="inlineStr"/>
      <c r="Y244" s="17" t="inlineStr"/>
      <c r="Z244" s="17" t="inlineStr"/>
      <c r="AA244" s="17" t="inlineStr"/>
    </row>
    <row r="245">
      <c r="A245" s="17" t="inlineStr">
        <is>
          <t>San Juan</t>
        </is>
      </c>
      <c r="B245" s="17" t="inlineStr">
        <is>
          <t>1120</t>
        </is>
      </c>
      <c r="C245" s="17" t="inlineStr">
        <is>
          <t>Stock SAP</t>
        </is>
      </c>
      <c r="D245" s="17" t="inlineStr">
        <is>
          <t>Descartables</t>
        </is>
      </c>
      <c r="E245" s="17" t="inlineStr">
        <is>
          <t>ZDES</t>
        </is>
      </c>
      <c r="F245" s="17" t="inlineStr">
        <is>
          <t>Dentro del alcance</t>
        </is>
      </c>
      <c r="G245" s="17" t="inlineStr">
        <is>
          <t>2002613</t>
        </is>
      </c>
      <c r="H245" s="17" t="inlineStr">
        <is>
          <t>STERI STRIP 3M SUTURA 5T SOB. 6.3X7,6MM</t>
        </is>
      </c>
      <c r="I245" s="17" t="inlineStr"/>
      <c r="J245" s="17" t="inlineStr"/>
      <c r="K245" s="18">
        <f>SUMIF('1120 SJ'!$A$2:$A$679,$G245,'1120 SJ'!$I$2:$I$679)</f>
        <v/>
      </c>
      <c r="L245" s="18">
        <f>SUMIF('1120 SJ'!$A$2:$A$679,$G245,'1120 SJ'!$Q$2:$Q$679)</f>
        <v/>
      </c>
      <c r="M245" s="18">
        <f>$K245-$L245</f>
        <v/>
      </c>
      <c r="N245" s="19">
        <f>IFERROR(SUMIF('1120 SJ'!$A$2:$A$679,$G245,'1120 SJ'!$M$2:$M$679)/$K245,0)</f>
        <v/>
      </c>
      <c r="O245" s="19">
        <f>IFERROR($K245*$N245,"")</f>
        <v/>
      </c>
      <c r="P245" s="19">
        <f>IFERROR($L245*$N245,"")</f>
        <v/>
      </c>
      <c r="Q245" s="19">
        <f>IF(OR($U245="Dar de baja en SAP",$U245="Dar de alta en SAP"),$M245*$N245,"")</f>
        <v/>
      </c>
      <c r="R245" s="17" t="inlineStr"/>
      <c r="S245" s="27" t="inlineStr"/>
      <c r="T245" s="17" t="inlineStr">
        <is>
          <t>Sin recuento físico en el inventario de Avain</t>
        </is>
      </c>
      <c r="U245" s="28" t="inlineStr">
        <is>
          <t>Sin recuento físico</t>
        </is>
      </c>
      <c r="V245" s="17" t="inlineStr"/>
      <c r="W245" s="17" t="inlineStr"/>
      <c r="X245" s="17" t="inlineStr"/>
      <c r="Y245" s="17" t="inlineStr"/>
      <c r="Z245" s="17" t="inlineStr"/>
      <c r="AA245" s="17" t="inlineStr"/>
    </row>
    <row r="246">
      <c r="A246" s="17" t="inlineStr">
        <is>
          <t>San Juan</t>
        </is>
      </c>
      <c r="B246" s="17" t="inlineStr">
        <is>
          <t>1120</t>
        </is>
      </c>
      <c r="C246" s="17" t="inlineStr">
        <is>
          <t>Stock SAP</t>
        </is>
      </c>
      <c r="D246" s="17" t="inlineStr">
        <is>
          <t>Descartables</t>
        </is>
      </c>
      <c r="E246" s="17" t="inlineStr">
        <is>
          <t>ZDES</t>
        </is>
      </c>
      <c r="F246" s="17" t="inlineStr">
        <is>
          <t>Dentro del alcance</t>
        </is>
      </c>
      <c r="G246" s="17" t="inlineStr">
        <is>
          <t>2002614</t>
        </is>
      </c>
      <c r="H246" s="17" t="inlineStr">
        <is>
          <t>STERI STRIP 3M SUTURA 5T SOB. 60.3X102MM</t>
        </is>
      </c>
      <c r="I246" s="17" t="inlineStr"/>
      <c r="J246" s="17" t="inlineStr"/>
      <c r="K246" s="18">
        <f>SUMIF('1120 SJ'!$A$2:$A$679,$G246,'1120 SJ'!$I$2:$I$679)</f>
        <v/>
      </c>
      <c r="L246" s="18">
        <f>SUMIF('1120 SJ'!$A$2:$A$679,$G246,'1120 SJ'!$Q$2:$Q$679)</f>
        <v/>
      </c>
      <c r="M246" s="18">
        <f>$K246-$L246</f>
        <v/>
      </c>
      <c r="N246" s="19">
        <f>IFERROR(SUMIF('1120 SJ'!$A$2:$A$679,$G246,'1120 SJ'!$M$2:$M$679)/$K246,0)</f>
        <v/>
      </c>
      <c r="O246" s="19">
        <f>IFERROR($K246*$N246,"")</f>
        <v/>
      </c>
      <c r="P246" s="19">
        <f>IFERROR($L246*$N246,"")</f>
        <v/>
      </c>
      <c r="Q246" s="19">
        <f>IF(OR($U246="Dar de baja en SAP",$U246="Dar de alta en SAP"),$M246*$N246,"")</f>
        <v/>
      </c>
      <c r="R246" s="17" t="inlineStr"/>
      <c r="S246" s="27" t="inlineStr"/>
      <c r="T246" s="17" t="inlineStr">
        <is>
          <t>Sin recuento físico en el inventario de Avain</t>
        </is>
      </c>
      <c r="U246" s="28" t="inlineStr">
        <is>
          <t>Sin recuento físico</t>
        </is>
      </c>
      <c r="V246" s="17" t="inlineStr"/>
      <c r="W246" s="17" t="inlineStr"/>
      <c r="X246" s="17" t="inlineStr"/>
      <c r="Y246" s="17" t="inlineStr"/>
      <c r="Z246" s="17" t="inlineStr"/>
      <c r="AA246" s="17" t="inlineStr"/>
    </row>
    <row r="247">
      <c r="A247" s="17" t="inlineStr">
        <is>
          <t>San Juan</t>
        </is>
      </c>
      <c r="B247" s="17" t="inlineStr">
        <is>
          <t>1120</t>
        </is>
      </c>
      <c r="C247" s="17" t="inlineStr">
        <is>
          <t>Stock SAP</t>
        </is>
      </c>
      <c r="D247" s="17" t="inlineStr">
        <is>
          <t>Uniformes</t>
        </is>
      </c>
      <c r="E247" s="17" t="inlineStr">
        <is>
          <t>ZUNI</t>
        </is>
      </c>
      <c r="F247" s="17" t="inlineStr">
        <is>
          <t>Fuera del alcance</t>
        </is>
      </c>
      <c r="G247" s="17" t="inlineStr">
        <is>
          <t>3001438</t>
        </is>
      </c>
      <c r="H247" s="17" t="inlineStr">
        <is>
          <t>CHOMBA NEGRA XXL</t>
        </is>
      </c>
      <c r="I247" s="17" t="inlineStr"/>
      <c r="J247" s="17" t="inlineStr"/>
      <c r="K247" s="18">
        <f>SUMIF('1120 SJ'!$A$2:$A$679,$G247,'1120 SJ'!$I$2:$I$679)</f>
        <v/>
      </c>
      <c r="L247" s="18">
        <f>SUMIF('1120 SJ'!$A$2:$A$679,$G247,'1120 SJ'!$Q$2:$Q$679)</f>
        <v/>
      </c>
      <c r="M247" s="18">
        <f>$K247-$L247</f>
        <v/>
      </c>
      <c r="N247" s="19">
        <f>IFERROR(SUMIF('1120 SJ'!$A$2:$A$679,$G247,'1120 SJ'!$M$2:$M$679)/$K247,0)</f>
        <v/>
      </c>
      <c r="O247" s="19">
        <f>IFERROR($K247*$N247,"")</f>
        <v/>
      </c>
      <c r="P247" s="19">
        <f>IFERROR($L247*$N247,"")</f>
        <v/>
      </c>
      <c r="Q247" s="19">
        <f>IF(OR($U247="Dar de baja en SAP",$U247="Dar de alta en SAP"),$M247*$N247,"")</f>
        <v/>
      </c>
      <c r="R247" s="17" t="inlineStr"/>
      <c r="S247" s="27" t="inlineStr"/>
      <c r="T247" s="17" t="inlineStr">
        <is>
          <t>No aplica: uniformes, clasificación que el inventario físico de Farmacia no releva</t>
        </is>
      </c>
      <c r="U247" s="28" t="inlineStr">
        <is>
          <t>Fuera del alcance del inventario físico</t>
        </is>
      </c>
      <c r="V247" s="17" t="inlineStr"/>
      <c r="W247" s="17" t="inlineStr"/>
      <c r="X247" s="17" t="inlineStr"/>
      <c r="Y247" s="17" t="inlineStr"/>
      <c r="Z247" s="17" t="inlineStr"/>
      <c r="AA247" s="17" t="inlineStr"/>
    </row>
    <row r="248">
      <c r="A248" s="17" t="inlineStr">
        <is>
          <t>San Juan</t>
        </is>
      </c>
      <c r="B248" s="17" t="inlineStr">
        <is>
          <t>1120</t>
        </is>
      </c>
      <c r="C248" s="17" t="inlineStr">
        <is>
          <t>Stock SAP</t>
        </is>
      </c>
      <c r="D248" s="17" t="inlineStr">
        <is>
          <t>Descartables</t>
        </is>
      </c>
      <c r="E248" s="17" t="inlineStr">
        <is>
          <t>ZDES</t>
        </is>
      </c>
      <c r="F248" s="17" t="inlineStr">
        <is>
          <t>Dentro del alcance</t>
        </is>
      </c>
      <c r="G248" s="17" t="inlineStr">
        <is>
          <t>2000396</t>
        </is>
      </c>
      <c r="H248" s="17" t="inlineStr">
        <is>
          <t>MASCARA LARINGEA Nº 3</t>
        </is>
      </c>
      <c r="I248" s="17" t="inlineStr"/>
      <c r="J248" s="17" t="inlineStr"/>
      <c r="K248" s="18">
        <f>SUMIF('1120 SJ'!$A$2:$A$679,$G248,'1120 SJ'!$I$2:$I$679)</f>
        <v/>
      </c>
      <c r="L248" s="18">
        <f>SUMIF('1120 SJ'!$A$2:$A$679,$G248,'1120 SJ'!$Q$2:$Q$679)</f>
        <v/>
      </c>
      <c r="M248" s="18">
        <f>$K248-$L248</f>
        <v/>
      </c>
      <c r="N248" s="19">
        <f>IFERROR(SUMIF('1120 SJ'!$A$2:$A$679,$G248,'1120 SJ'!$M$2:$M$679)/$K248,0)</f>
        <v/>
      </c>
      <c r="O248" s="19">
        <f>IFERROR($K248*$N248,"")</f>
        <v/>
      </c>
      <c r="P248" s="19">
        <f>IFERROR($L248*$N248,"")</f>
        <v/>
      </c>
      <c r="Q248" s="19">
        <f>IF(OR($U248="Dar de baja en SAP",$U248="Dar de alta en SAP"),$M248*$N248,"")</f>
        <v/>
      </c>
      <c r="R248" s="17" t="inlineStr"/>
      <c r="S248" s="27" t="inlineStr"/>
      <c r="T248" s="17" t="inlineStr">
        <is>
          <t>Sin recuento físico en el inventario de Avain</t>
        </is>
      </c>
      <c r="U248" s="28" t="inlineStr">
        <is>
          <t>Sin recuento físico</t>
        </is>
      </c>
      <c r="V248" s="17" t="inlineStr"/>
      <c r="W248" s="17" t="inlineStr"/>
      <c r="X248" s="17" t="inlineStr"/>
      <c r="Y248" s="17" t="inlineStr"/>
      <c r="Z248" s="17" t="inlineStr"/>
      <c r="AA248" s="17" t="inlineStr"/>
    </row>
    <row r="249">
      <c r="A249" s="17" t="inlineStr">
        <is>
          <t>San Juan</t>
        </is>
      </c>
      <c r="B249" s="17" t="inlineStr">
        <is>
          <t>1120</t>
        </is>
      </c>
      <c r="C249" s="17" t="inlineStr">
        <is>
          <t>Stock SAP</t>
        </is>
      </c>
      <c r="D249" s="17" t="inlineStr">
        <is>
          <t>Uniformes</t>
        </is>
      </c>
      <c r="E249" s="17" t="inlineStr">
        <is>
          <t>ZUNI</t>
        </is>
      </c>
      <c r="F249" s="17" t="inlineStr">
        <is>
          <t>Fuera del alcance</t>
        </is>
      </c>
      <c r="G249" s="17" t="inlineStr">
        <is>
          <t>3001340</t>
        </is>
      </c>
      <c r="H249" s="17" t="inlineStr">
        <is>
          <t>PANTALON IMPERMEABLE S</t>
        </is>
      </c>
      <c r="I249" s="17" t="inlineStr"/>
      <c r="J249" s="17" t="inlineStr"/>
      <c r="K249" s="18">
        <f>SUMIF('1120 SJ'!$A$2:$A$679,$G249,'1120 SJ'!$I$2:$I$679)</f>
        <v/>
      </c>
      <c r="L249" s="18">
        <f>SUMIF('1120 SJ'!$A$2:$A$679,$G249,'1120 SJ'!$Q$2:$Q$679)</f>
        <v/>
      </c>
      <c r="M249" s="18">
        <f>$K249-$L249</f>
        <v/>
      </c>
      <c r="N249" s="19">
        <f>IFERROR(SUMIF('1120 SJ'!$A$2:$A$679,$G249,'1120 SJ'!$M$2:$M$679)/$K249,0)</f>
        <v/>
      </c>
      <c r="O249" s="19">
        <f>IFERROR($K249*$N249,"")</f>
        <v/>
      </c>
      <c r="P249" s="19">
        <f>IFERROR($L249*$N249,"")</f>
        <v/>
      </c>
      <c r="Q249" s="19">
        <f>IF(OR($U249="Dar de baja en SAP",$U249="Dar de alta en SAP"),$M249*$N249,"")</f>
        <v/>
      </c>
      <c r="R249" s="17" t="inlineStr"/>
      <c r="S249" s="27" t="inlineStr"/>
      <c r="T249" s="17" t="inlineStr">
        <is>
          <t>No aplica: uniformes, clasificación que el inventario físico de Farmacia no releva</t>
        </is>
      </c>
      <c r="U249" s="28" t="inlineStr">
        <is>
          <t>Fuera del alcance del inventario físico</t>
        </is>
      </c>
      <c r="V249" s="17" t="inlineStr"/>
      <c r="W249" s="17" t="inlineStr"/>
      <c r="X249" s="17" t="inlineStr"/>
      <c r="Y249" s="17" t="inlineStr"/>
      <c r="Z249" s="17" t="inlineStr"/>
      <c r="AA249" s="17" t="inlineStr"/>
    </row>
    <row r="250">
      <c r="A250" s="17" t="inlineStr">
        <is>
          <t>San Juan</t>
        </is>
      </c>
      <c r="B250" s="17" t="inlineStr">
        <is>
          <t>1120</t>
        </is>
      </c>
      <c r="C250" s="17" t="inlineStr">
        <is>
          <t>Stock SAP</t>
        </is>
      </c>
      <c r="D250" s="17" t="inlineStr">
        <is>
          <t>Medicamentos</t>
        </is>
      </c>
      <c r="E250" s="17" t="inlineStr">
        <is>
          <t>ZMED</t>
        </is>
      </c>
      <c r="F250" s="17" t="inlineStr">
        <is>
          <t>Dentro del alcance</t>
        </is>
      </c>
      <c r="G250" s="17" t="inlineStr">
        <is>
          <t>1000496</t>
        </is>
      </c>
      <c r="H250" s="17" t="inlineStr">
        <is>
          <t>NITROFURAZONA APÓS X 2O</t>
        </is>
      </c>
      <c r="I250" s="17" t="inlineStr"/>
      <c r="J250" s="17" t="inlineStr"/>
      <c r="K250" s="18">
        <f>SUMIF('1120 SJ'!$A$2:$A$679,$G250,'1120 SJ'!$I$2:$I$679)</f>
        <v/>
      </c>
      <c r="L250" s="18">
        <f>SUMIF('1120 SJ'!$A$2:$A$679,$G250,'1120 SJ'!$Q$2:$Q$679)</f>
        <v/>
      </c>
      <c r="M250" s="18">
        <f>$K250-$L250</f>
        <v/>
      </c>
      <c r="N250" s="19">
        <f>IFERROR(SUMIF('1120 SJ'!$A$2:$A$679,$G250,'1120 SJ'!$M$2:$M$679)/$K250,0)</f>
        <v/>
      </c>
      <c r="O250" s="19">
        <f>IFERROR($K250*$N250,"")</f>
        <v/>
      </c>
      <c r="P250" s="19">
        <f>IFERROR($L250*$N250,"")</f>
        <v/>
      </c>
      <c r="Q250" s="19">
        <f>IF(OR($U250="Dar de baja en SAP",$U250="Dar de alta en SAP"),$M250*$N250,"")</f>
        <v/>
      </c>
      <c r="R250" s="17" t="inlineStr"/>
      <c r="S250" s="27" t="inlineStr"/>
      <c r="T250" s="17" t="inlineStr">
        <is>
          <t>Sin recuento físico en el inventario de Avain</t>
        </is>
      </c>
      <c r="U250" s="28" t="inlineStr">
        <is>
          <t>Sin recuento físico</t>
        </is>
      </c>
      <c r="V250" s="17" t="inlineStr"/>
      <c r="W250" s="17" t="inlineStr"/>
      <c r="X250" s="17" t="inlineStr"/>
      <c r="Y250" s="17" t="inlineStr"/>
      <c r="Z250" s="17" t="inlineStr"/>
      <c r="AA250" s="17" t="inlineStr"/>
    </row>
    <row r="251">
      <c r="A251" s="17" t="inlineStr">
        <is>
          <t>San Juan</t>
        </is>
      </c>
      <c r="B251" s="17" t="inlineStr">
        <is>
          <t>1120</t>
        </is>
      </c>
      <c r="C251" s="17" t="inlineStr">
        <is>
          <t>Stock SAP</t>
        </is>
      </c>
      <c r="D251" s="17" t="inlineStr">
        <is>
          <t>Medicamentos</t>
        </is>
      </c>
      <c r="E251" s="17" t="inlineStr">
        <is>
          <t>ZMED</t>
        </is>
      </c>
      <c r="F251" s="17" t="inlineStr">
        <is>
          <t>Dentro del alcance</t>
        </is>
      </c>
      <c r="G251" s="17" t="inlineStr">
        <is>
          <t>1000830</t>
        </is>
      </c>
      <c r="H251" s="17" t="inlineStr">
        <is>
          <t>BETAMETASONA+GENTA+MICON 20G CREMA</t>
        </is>
      </c>
      <c r="I251" s="17" t="inlineStr"/>
      <c r="J251" s="17" t="inlineStr"/>
      <c r="K251" s="18">
        <f>SUMIF('1120 SJ'!$A$2:$A$679,$G251,'1120 SJ'!$I$2:$I$679)</f>
        <v/>
      </c>
      <c r="L251" s="18">
        <f>SUMIF('1120 SJ'!$A$2:$A$679,$G251,'1120 SJ'!$Q$2:$Q$679)</f>
        <v/>
      </c>
      <c r="M251" s="18">
        <f>$K251-$L251</f>
        <v/>
      </c>
      <c r="N251" s="19">
        <f>IFERROR(SUMIF('1120 SJ'!$A$2:$A$679,$G251,'1120 SJ'!$M$2:$M$679)/$K251,0)</f>
        <v/>
      </c>
      <c r="O251" s="19">
        <f>IFERROR($K251*$N251,"")</f>
        <v/>
      </c>
      <c r="P251" s="19">
        <f>IFERROR($L251*$N251,"")</f>
        <v/>
      </c>
      <c r="Q251" s="19">
        <f>IF(OR($U251="Dar de baja en SAP",$U251="Dar de alta en SAP"),$M251*$N251,"")</f>
        <v/>
      </c>
      <c r="R251" s="17" t="inlineStr"/>
      <c r="S251" s="27" t="inlineStr"/>
      <c r="T251" s="17" t="inlineStr">
        <is>
          <t>Sin recuento físico en el inventario de Avain</t>
        </is>
      </c>
      <c r="U251" s="28" t="inlineStr">
        <is>
          <t>Sin recuento físico</t>
        </is>
      </c>
      <c r="V251" s="17" t="inlineStr"/>
      <c r="W251" s="17" t="inlineStr"/>
      <c r="X251" s="17" t="inlineStr"/>
      <c r="Y251" s="17" t="inlineStr"/>
      <c r="Z251" s="17" t="inlineStr"/>
      <c r="AA251" s="17" t="inlineStr"/>
    </row>
    <row r="252">
      <c r="A252" s="17" t="inlineStr">
        <is>
          <t>San Juan</t>
        </is>
      </c>
      <c r="B252" s="17" t="inlineStr">
        <is>
          <t>1120</t>
        </is>
      </c>
      <c r="C252" s="17" t="inlineStr">
        <is>
          <t>Stock SAP</t>
        </is>
      </c>
      <c r="D252" s="17" t="inlineStr">
        <is>
          <t>Descartables</t>
        </is>
      </c>
      <c r="E252" s="17" t="inlineStr">
        <is>
          <t>ZDES</t>
        </is>
      </c>
      <c r="F252" s="17" t="inlineStr">
        <is>
          <t>Dentro del alcance</t>
        </is>
      </c>
      <c r="G252" s="17" t="inlineStr">
        <is>
          <t>2001013</t>
        </is>
      </c>
      <c r="H252" s="17" t="inlineStr">
        <is>
          <t>TELA ADHE 3M MICROPORE 1530-1 2.5CM</t>
        </is>
      </c>
      <c r="I252" s="17" t="inlineStr"/>
      <c r="J252" s="17" t="inlineStr"/>
      <c r="K252" s="18">
        <f>SUMIF('1120 SJ'!$A$2:$A$679,$G252,'1120 SJ'!$I$2:$I$679)</f>
        <v/>
      </c>
      <c r="L252" s="18">
        <f>SUMIF('1120 SJ'!$A$2:$A$679,$G252,'1120 SJ'!$Q$2:$Q$679)</f>
        <v/>
      </c>
      <c r="M252" s="18">
        <f>$K252-$L252</f>
        <v/>
      </c>
      <c r="N252" s="19">
        <f>IFERROR(SUMIF('1120 SJ'!$A$2:$A$679,$G252,'1120 SJ'!$M$2:$M$679)/$K252,0)</f>
        <v/>
      </c>
      <c r="O252" s="19">
        <f>IFERROR($K252*$N252,"")</f>
        <v/>
      </c>
      <c r="P252" s="19">
        <f>IFERROR($L252*$N252,"")</f>
        <v/>
      </c>
      <c r="Q252" s="19">
        <f>IF(OR($U252="Dar de baja en SAP",$U252="Dar de alta en SAP"),$M252*$N252,"")</f>
        <v/>
      </c>
      <c r="R252" s="17" t="inlineStr"/>
      <c r="S252" s="27" t="inlineStr"/>
      <c r="T252" s="17" t="inlineStr">
        <is>
          <t>Sin recuento físico en el inventario de Avain</t>
        </is>
      </c>
      <c r="U252" s="28" t="inlineStr">
        <is>
          <t>Sin recuento físico</t>
        </is>
      </c>
      <c r="V252" s="17" t="inlineStr"/>
      <c r="W252" s="17" t="inlineStr"/>
      <c r="X252" s="17" t="inlineStr"/>
      <c r="Y252" s="17" t="inlineStr"/>
      <c r="Z252" s="17" t="inlineStr"/>
      <c r="AA252" s="17" t="inlineStr"/>
    </row>
    <row r="253">
      <c r="A253" s="17" t="inlineStr">
        <is>
          <t>San Juan</t>
        </is>
      </c>
      <c r="B253" s="17" t="inlineStr">
        <is>
          <t>1120</t>
        </is>
      </c>
      <c r="C253" s="17" t="inlineStr">
        <is>
          <t>Stock SAP</t>
        </is>
      </c>
      <c r="D253" s="17" t="inlineStr">
        <is>
          <t>Descartables</t>
        </is>
      </c>
      <c r="E253" s="17" t="inlineStr">
        <is>
          <t>ZDES</t>
        </is>
      </c>
      <c r="F253" s="17" t="inlineStr">
        <is>
          <t>Dentro del alcance</t>
        </is>
      </c>
      <c r="G253" s="17" t="inlineStr">
        <is>
          <t>2001551</t>
        </is>
      </c>
      <c r="H253" s="17" t="inlineStr">
        <is>
          <t>PROLONGADOR PT35 150CM</t>
        </is>
      </c>
      <c r="I253" s="17" t="inlineStr"/>
      <c r="J253" s="17" t="inlineStr"/>
      <c r="K253" s="18">
        <f>SUMIF('1120 SJ'!$A$2:$A$679,$G253,'1120 SJ'!$I$2:$I$679)</f>
        <v/>
      </c>
      <c r="L253" s="18">
        <f>SUMIF('1120 SJ'!$A$2:$A$679,$G253,'1120 SJ'!$Q$2:$Q$679)</f>
        <v/>
      </c>
      <c r="M253" s="18">
        <f>$K253-$L253</f>
        <v/>
      </c>
      <c r="N253" s="19">
        <f>IFERROR(SUMIF('1120 SJ'!$A$2:$A$679,$G253,'1120 SJ'!$M$2:$M$679)/$K253,0)</f>
        <v/>
      </c>
      <c r="O253" s="19">
        <f>IFERROR($K253*$N253,"")</f>
        <v/>
      </c>
      <c r="P253" s="19">
        <f>IFERROR($L253*$N253,"")</f>
        <v/>
      </c>
      <c r="Q253" s="19">
        <f>IF(OR($U253="Dar de baja en SAP",$U253="Dar de alta en SAP"),$M253*$N253,"")</f>
        <v/>
      </c>
      <c r="R253" s="17" t="inlineStr"/>
      <c r="S253" s="27" t="inlineStr"/>
      <c r="T253" s="17" t="inlineStr">
        <is>
          <t>Sin recuento físico en el inventario de Avain</t>
        </is>
      </c>
      <c r="U253" s="28" t="inlineStr">
        <is>
          <t>Sin recuento físico</t>
        </is>
      </c>
      <c r="V253" s="17" t="inlineStr"/>
      <c r="W253" s="17" t="inlineStr"/>
      <c r="X253" s="17" t="inlineStr"/>
      <c r="Y253" s="17" t="inlineStr"/>
      <c r="Z253" s="17" t="inlineStr"/>
      <c r="AA253" s="17" t="inlineStr"/>
    </row>
    <row r="254">
      <c r="A254" s="17" t="inlineStr">
        <is>
          <t>San Juan</t>
        </is>
      </c>
      <c r="B254" s="17" t="inlineStr">
        <is>
          <t>1120</t>
        </is>
      </c>
      <c r="C254" s="17" t="inlineStr">
        <is>
          <t>Stock SAP</t>
        </is>
      </c>
      <c r="D254" s="17" t="inlineStr">
        <is>
          <t>Uniformes</t>
        </is>
      </c>
      <c r="E254" s="17" t="inlineStr">
        <is>
          <t>ZUNI</t>
        </is>
      </c>
      <c r="F254" s="17" t="inlineStr">
        <is>
          <t>Fuera del alcance</t>
        </is>
      </c>
      <c r="G254" s="17" t="inlineStr">
        <is>
          <t>3001463</t>
        </is>
      </c>
      <c r="H254" s="17" t="inlineStr">
        <is>
          <t>CONJUNTO PRIMERA PIEL XL</t>
        </is>
      </c>
      <c r="I254" s="17" t="inlineStr"/>
      <c r="J254" s="17" t="inlineStr"/>
      <c r="K254" s="18">
        <f>SUMIF('1120 SJ'!$A$2:$A$679,$G254,'1120 SJ'!$I$2:$I$679)</f>
        <v/>
      </c>
      <c r="L254" s="18">
        <f>SUMIF('1120 SJ'!$A$2:$A$679,$G254,'1120 SJ'!$Q$2:$Q$679)</f>
        <v/>
      </c>
      <c r="M254" s="18">
        <f>$K254-$L254</f>
        <v/>
      </c>
      <c r="N254" s="19">
        <f>IFERROR(SUMIF('1120 SJ'!$A$2:$A$679,$G254,'1120 SJ'!$M$2:$M$679)/$K254,0)</f>
        <v/>
      </c>
      <c r="O254" s="19">
        <f>IFERROR($K254*$N254,"")</f>
        <v/>
      </c>
      <c r="P254" s="19">
        <f>IFERROR($L254*$N254,"")</f>
        <v/>
      </c>
      <c r="Q254" s="19">
        <f>IF(OR($U254="Dar de baja en SAP",$U254="Dar de alta en SAP"),$M254*$N254,"")</f>
        <v/>
      </c>
      <c r="R254" s="17" t="inlineStr"/>
      <c r="S254" s="27" t="inlineStr"/>
      <c r="T254" s="17" t="inlineStr">
        <is>
          <t>No aplica: uniformes, clasificación que el inventario físico de Farmacia no releva</t>
        </is>
      </c>
      <c r="U254" s="28" t="inlineStr">
        <is>
          <t>Fuera del alcance del inventario físico</t>
        </is>
      </c>
      <c r="V254" s="17" t="inlineStr"/>
      <c r="W254" s="17" t="inlineStr"/>
      <c r="X254" s="17" t="inlineStr"/>
      <c r="Y254" s="17" t="inlineStr"/>
      <c r="Z254" s="17" t="inlineStr"/>
      <c r="AA254" s="17" t="inlineStr"/>
    </row>
    <row r="255">
      <c r="A255" s="17" t="inlineStr">
        <is>
          <t>San Juan</t>
        </is>
      </c>
      <c r="B255" s="17" t="inlineStr">
        <is>
          <t>1120</t>
        </is>
      </c>
      <c r="C255" s="17" t="inlineStr">
        <is>
          <t>Stock SAP</t>
        </is>
      </c>
      <c r="D255" s="17" t="inlineStr">
        <is>
          <t>Uniformes</t>
        </is>
      </c>
      <c r="E255" s="17" t="inlineStr">
        <is>
          <t>ZUNI</t>
        </is>
      </c>
      <c r="F255" s="17" t="inlineStr">
        <is>
          <t>Fuera del alcance</t>
        </is>
      </c>
      <c r="G255" s="17" t="inlineStr">
        <is>
          <t>3001543</t>
        </is>
      </c>
      <c r="H255" s="17" t="inlineStr">
        <is>
          <t>CAMPERA DE POLAR C/LOGO + REFLEC XXL</t>
        </is>
      </c>
      <c r="I255" s="17" t="inlineStr"/>
      <c r="J255" s="17" t="inlineStr"/>
      <c r="K255" s="18">
        <f>SUMIF('1120 SJ'!$A$2:$A$679,$G255,'1120 SJ'!$I$2:$I$679)</f>
        <v/>
      </c>
      <c r="L255" s="18">
        <f>SUMIF('1120 SJ'!$A$2:$A$679,$G255,'1120 SJ'!$Q$2:$Q$679)</f>
        <v/>
      </c>
      <c r="M255" s="18">
        <f>$K255-$L255</f>
        <v/>
      </c>
      <c r="N255" s="19">
        <f>IFERROR(SUMIF('1120 SJ'!$A$2:$A$679,$G255,'1120 SJ'!$M$2:$M$679)/$K255,0)</f>
        <v/>
      </c>
      <c r="O255" s="19">
        <f>IFERROR($K255*$N255,"")</f>
        <v/>
      </c>
      <c r="P255" s="19">
        <f>IFERROR($L255*$N255,"")</f>
        <v/>
      </c>
      <c r="Q255" s="19">
        <f>IF(OR($U255="Dar de baja en SAP",$U255="Dar de alta en SAP"),$M255*$N255,"")</f>
        <v/>
      </c>
      <c r="R255" s="17" t="inlineStr"/>
      <c r="S255" s="27" t="inlineStr"/>
      <c r="T255" s="17" t="inlineStr">
        <is>
          <t>No aplica: uniformes, clasificación que el inventario físico de Farmacia no releva</t>
        </is>
      </c>
      <c r="U255" s="28" t="inlineStr">
        <is>
          <t>Fuera del alcance del inventario físico</t>
        </is>
      </c>
      <c r="V255" s="17" t="inlineStr"/>
      <c r="W255" s="17" t="inlineStr"/>
      <c r="X255" s="17" t="inlineStr"/>
      <c r="Y255" s="17" t="inlineStr"/>
      <c r="Z255" s="17" t="inlineStr"/>
      <c r="AA255" s="17" t="inlineStr"/>
    </row>
    <row r="256">
      <c r="A256" s="17" t="inlineStr">
        <is>
          <t>San Juan</t>
        </is>
      </c>
      <c r="B256" s="17" t="inlineStr">
        <is>
          <t>1120</t>
        </is>
      </c>
      <c r="C256" s="17" t="inlineStr">
        <is>
          <t>Stock SAP</t>
        </is>
      </c>
      <c r="D256" s="17" t="inlineStr">
        <is>
          <t>Uniformes</t>
        </is>
      </c>
      <c r="E256" s="17" t="inlineStr">
        <is>
          <t>ZUNI</t>
        </is>
      </c>
      <c r="F256" s="17" t="inlineStr">
        <is>
          <t>Fuera del alcance</t>
        </is>
      </c>
      <c r="G256" s="17" t="inlineStr">
        <is>
          <t>3000914</t>
        </is>
      </c>
      <c r="H256" s="17" t="inlineStr">
        <is>
          <t>BOTIN DE SEGURIDAD T42</t>
        </is>
      </c>
      <c r="I256" s="17" t="inlineStr"/>
      <c r="J256" s="17" t="inlineStr"/>
      <c r="K256" s="18">
        <f>SUMIF('1120 SJ'!$A$2:$A$679,$G256,'1120 SJ'!$I$2:$I$679)</f>
        <v/>
      </c>
      <c r="L256" s="18">
        <f>SUMIF('1120 SJ'!$A$2:$A$679,$G256,'1120 SJ'!$Q$2:$Q$679)</f>
        <v/>
      </c>
      <c r="M256" s="18">
        <f>$K256-$L256</f>
        <v/>
      </c>
      <c r="N256" s="19">
        <f>IFERROR(SUMIF('1120 SJ'!$A$2:$A$679,$G256,'1120 SJ'!$M$2:$M$679)/$K256,0)</f>
        <v/>
      </c>
      <c r="O256" s="19">
        <f>IFERROR($K256*$N256,"")</f>
        <v/>
      </c>
      <c r="P256" s="19">
        <f>IFERROR($L256*$N256,"")</f>
        <v/>
      </c>
      <c r="Q256" s="19">
        <f>IF(OR($U256="Dar de baja en SAP",$U256="Dar de alta en SAP"),$M256*$N256,"")</f>
        <v/>
      </c>
      <c r="R256" s="17" t="inlineStr"/>
      <c r="S256" s="27" t="inlineStr"/>
      <c r="T256" s="17" t="inlineStr">
        <is>
          <t>No aplica: uniformes, clasificación que el inventario físico de Farmacia no releva</t>
        </is>
      </c>
      <c r="U256" s="28" t="inlineStr">
        <is>
          <t>Fuera del alcance del inventario físico</t>
        </is>
      </c>
      <c r="V256" s="17" t="inlineStr"/>
      <c r="W256" s="17" t="inlineStr"/>
      <c r="X256" s="17" t="inlineStr"/>
      <c r="Y256" s="17" t="inlineStr"/>
      <c r="Z256" s="17" t="inlineStr"/>
      <c r="AA256" s="17" t="inlineStr"/>
    </row>
    <row r="257">
      <c r="A257" s="17" t="inlineStr">
        <is>
          <t>San Juan</t>
        </is>
      </c>
      <c r="B257" s="17" t="inlineStr">
        <is>
          <t>1120</t>
        </is>
      </c>
      <c r="C257" s="17" t="inlineStr">
        <is>
          <t>Stock SAP</t>
        </is>
      </c>
      <c r="D257" s="17" t="inlineStr">
        <is>
          <t>Medicamentos</t>
        </is>
      </c>
      <c r="E257" s="17" t="inlineStr">
        <is>
          <t>ZMED</t>
        </is>
      </c>
      <c r="F257" s="17" t="inlineStr">
        <is>
          <t>Dentro del alcance</t>
        </is>
      </c>
      <c r="G257" s="17" t="inlineStr">
        <is>
          <t>1000162</t>
        </is>
      </c>
      <c r="H257" s="17" t="inlineStr">
        <is>
          <t>GEL CONDUCTOR KINESIO</t>
        </is>
      </c>
      <c r="I257" s="17" t="inlineStr"/>
      <c r="J257" s="17" t="inlineStr"/>
      <c r="K257" s="18">
        <f>SUMIF('1120 SJ'!$A$2:$A$679,$G257,'1120 SJ'!$I$2:$I$679)</f>
        <v/>
      </c>
      <c r="L257" s="18">
        <f>SUMIF('1120 SJ'!$A$2:$A$679,$G257,'1120 SJ'!$Q$2:$Q$679)</f>
        <v/>
      </c>
      <c r="M257" s="18">
        <f>$K257-$L257</f>
        <v/>
      </c>
      <c r="N257" s="19">
        <f>IFERROR(SUMIF('1120 SJ'!$A$2:$A$679,$G257,'1120 SJ'!$M$2:$M$679)/$K257,0)</f>
        <v/>
      </c>
      <c r="O257" s="19">
        <f>IFERROR($K257*$N257,"")</f>
        <v/>
      </c>
      <c r="P257" s="19">
        <f>IFERROR($L257*$N257,"")</f>
        <v/>
      </c>
      <c r="Q257" s="19">
        <f>IF(OR($U257="Dar de baja en SAP",$U257="Dar de alta en SAP"),$M257*$N257,"")</f>
        <v/>
      </c>
      <c r="R257" s="17" t="inlineStr"/>
      <c r="S257" s="27" t="inlineStr"/>
      <c r="T257" s="17" t="inlineStr">
        <is>
          <t>Sin recuento físico en el inventario de Avain</t>
        </is>
      </c>
      <c r="U257" s="28" t="inlineStr">
        <is>
          <t>Sin recuento físico</t>
        </is>
      </c>
      <c r="V257" s="17" t="inlineStr"/>
      <c r="W257" s="17" t="inlineStr"/>
      <c r="X257" s="17" t="inlineStr"/>
      <c r="Y257" s="17" t="inlineStr"/>
      <c r="Z257" s="17" t="inlineStr"/>
      <c r="AA257" s="17" t="inlineStr"/>
    </row>
    <row r="258">
      <c r="A258" s="17" t="inlineStr">
        <is>
          <t>San Juan</t>
        </is>
      </c>
      <c r="B258" s="17" t="inlineStr">
        <is>
          <t>1120</t>
        </is>
      </c>
      <c r="C258" s="17" t="inlineStr">
        <is>
          <t>Stock SAP</t>
        </is>
      </c>
      <c r="D258" s="17" t="inlineStr">
        <is>
          <t>Medicamentos</t>
        </is>
      </c>
      <c r="E258" s="17" t="inlineStr">
        <is>
          <t>ZMED</t>
        </is>
      </c>
      <c r="F258" s="17" t="inlineStr">
        <is>
          <t>Dentro del alcance</t>
        </is>
      </c>
      <c r="G258" s="17" t="inlineStr">
        <is>
          <t>1000288</t>
        </is>
      </c>
      <c r="H258" s="17" t="inlineStr">
        <is>
          <t>SOLUCIÓN DEXTROSA AL 25% 500 CC</t>
        </is>
      </c>
      <c r="I258" s="17" t="inlineStr"/>
      <c r="J258" s="17" t="inlineStr"/>
      <c r="K258" s="18">
        <f>SUMIF('1120 SJ'!$A$2:$A$679,$G258,'1120 SJ'!$I$2:$I$679)</f>
        <v/>
      </c>
      <c r="L258" s="18">
        <f>SUMIF('1120 SJ'!$A$2:$A$679,$G258,'1120 SJ'!$Q$2:$Q$679)</f>
        <v/>
      </c>
      <c r="M258" s="18">
        <f>$K258-$L258</f>
        <v/>
      </c>
      <c r="N258" s="19">
        <f>IFERROR(SUMIF('1120 SJ'!$A$2:$A$679,$G258,'1120 SJ'!$M$2:$M$679)/$K258,0)</f>
        <v/>
      </c>
      <c r="O258" s="19">
        <f>IFERROR($K258*$N258,"")</f>
        <v/>
      </c>
      <c r="P258" s="19">
        <f>IFERROR($L258*$N258,"")</f>
        <v/>
      </c>
      <c r="Q258" s="19">
        <f>IF(OR($U258="Dar de baja en SAP",$U258="Dar de alta en SAP"),$M258*$N258,"")</f>
        <v/>
      </c>
      <c r="R258" s="17" t="inlineStr"/>
      <c r="S258" s="27" t="inlineStr"/>
      <c r="T258" s="17" t="inlineStr">
        <is>
          <t>Sin recuento físico en el inventario de Avain</t>
        </is>
      </c>
      <c r="U258" s="28" t="inlineStr">
        <is>
          <t>Sin recuento físico</t>
        </is>
      </c>
      <c r="V258" s="17" t="inlineStr"/>
      <c r="W258" s="17" t="inlineStr"/>
      <c r="X258" s="17" t="inlineStr"/>
      <c r="Y258" s="17" t="inlineStr"/>
      <c r="Z258" s="17" t="inlineStr"/>
      <c r="AA258" s="17" t="inlineStr"/>
    </row>
    <row r="259">
      <c r="A259" s="17" t="inlineStr">
        <is>
          <t>San Juan</t>
        </is>
      </c>
      <c r="B259" s="17" t="inlineStr">
        <is>
          <t>1120</t>
        </is>
      </c>
      <c r="C259" s="17" t="inlineStr">
        <is>
          <t>Stock SAP</t>
        </is>
      </c>
      <c r="D259" s="17" t="inlineStr">
        <is>
          <t>Medicamentos</t>
        </is>
      </c>
      <c r="E259" s="17" t="inlineStr">
        <is>
          <t>ZMED</t>
        </is>
      </c>
      <c r="F259" s="17" t="inlineStr">
        <is>
          <t>Dentro del alcance</t>
        </is>
      </c>
      <c r="G259" s="17" t="inlineStr">
        <is>
          <t>1000309</t>
        </is>
      </c>
      <c r="H259" s="17" t="inlineStr">
        <is>
          <t>LORAZEPAM AMP 4mg/1ml</t>
        </is>
      </c>
      <c r="I259" s="17" t="inlineStr"/>
      <c r="J259" s="17" t="inlineStr"/>
      <c r="K259" s="18">
        <f>SUMIF('1120 SJ'!$A$2:$A$679,$G259,'1120 SJ'!$I$2:$I$679)</f>
        <v/>
      </c>
      <c r="L259" s="18">
        <f>SUMIF('1120 SJ'!$A$2:$A$679,$G259,'1120 SJ'!$Q$2:$Q$679)</f>
        <v/>
      </c>
      <c r="M259" s="18">
        <f>$K259-$L259</f>
        <v/>
      </c>
      <c r="N259" s="19">
        <f>IFERROR(SUMIF('1120 SJ'!$A$2:$A$679,$G259,'1120 SJ'!$M$2:$M$679)/$K259,0)</f>
        <v/>
      </c>
      <c r="O259" s="19">
        <f>IFERROR($K259*$N259,"")</f>
        <v/>
      </c>
      <c r="P259" s="19">
        <f>IFERROR($L259*$N259,"")</f>
        <v/>
      </c>
      <c r="Q259" s="19">
        <f>IF(OR($U259="Dar de baja en SAP",$U259="Dar de alta en SAP"),$M259*$N259,"")</f>
        <v/>
      </c>
      <c r="R259" s="17" t="inlineStr"/>
      <c r="S259" s="27" t="inlineStr"/>
      <c r="T259" s="17" t="inlineStr">
        <is>
          <t>Sin recuento físico en el inventario de Avain</t>
        </is>
      </c>
      <c r="U259" s="28" t="inlineStr">
        <is>
          <t>Sin recuento físico</t>
        </is>
      </c>
      <c r="V259" s="17" t="inlineStr"/>
      <c r="W259" s="17" t="inlineStr"/>
      <c r="X259" s="17" t="inlineStr"/>
      <c r="Y259" s="17" t="inlineStr"/>
      <c r="Z259" s="17" t="inlineStr"/>
      <c r="AA259" s="17" t="inlineStr"/>
    </row>
    <row r="260">
      <c r="A260" s="17" t="inlineStr">
        <is>
          <t>San Juan</t>
        </is>
      </c>
      <c r="B260" s="17" t="inlineStr">
        <is>
          <t>1120</t>
        </is>
      </c>
      <c r="C260" s="17" t="inlineStr">
        <is>
          <t>Stock SAP</t>
        </is>
      </c>
      <c r="D260" s="17" t="inlineStr">
        <is>
          <t>Medicamentos</t>
        </is>
      </c>
      <c r="E260" s="17" t="inlineStr">
        <is>
          <t>ZMED</t>
        </is>
      </c>
      <c r="F260" s="17" t="inlineStr">
        <is>
          <t>Dentro del alcance</t>
        </is>
      </c>
      <c r="G260" s="17" t="inlineStr">
        <is>
          <t>1000391</t>
        </is>
      </c>
      <c r="H260" s="17" t="inlineStr">
        <is>
          <t>DIMENHIDRINATO LAFEDAR COMP</t>
        </is>
      </c>
      <c r="I260" s="17" t="inlineStr"/>
      <c r="J260" s="17" t="inlineStr"/>
      <c r="K260" s="18">
        <f>SUMIF('1120 SJ'!$A$2:$A$679,$G260,'1120 SJ'!$I$2:$I$679)</f>
        <v/>
      </c>
      <c r="L260" s="18">
        <f>SUMIF('1120 SJ'!$A$2:$A$679,$G260,'1120 SJ'!$Q$2:$Q$679)</f>
        <v/>
      </c>
      <c r="M260" s="18">
        <f>$K260-$L260</f>
        <v/>
      </c>
      <c r="N260" s="19">
        <f>IFERROR(SUMIF('1120 SJ'!$A$2:$A$679,$G260,'1120 SJ'!$M$2:$M$679)/$K260,0)</f>
        <v/>
      </c>
      <c r="O260" s="19">
        <f>IFERROR($K260*$N260,"")</f>
        <v/>
      </c>
      <c r="P260" s="19">
        <f>IFERROR($L260*$N260,"")</f>
        <v/>
      </c>
      <c r="Q260" s="19">
        <f>IF(OR($U260="Dar de baja en SAP",$U260="Dar de alta en SAP"),$M260*$N260,"")</f>
        <v/>
      </c>
      <c r="R260" s="17" t="inlineStr"/>
      <c r="S260" s="27" t="inlineStr"/>
      <c r="T260" s="17" t="inlineStr">
        <is>
          <t>Sin recuento físico en el inventario de Avain</t>
        </is>
      </c>
      <c r="U260" s="28" t="inlineStr">
        <is>
          <t>Sin recuento físico</t>
        </is>
      </c>
      <c r="V260" s="17" t="inlineStr"/>
      <c r="W260" s="17" t="inlineStr"/>
      <c r="X260" s="17" t="inlineStr"/>
      <c r="Y260" s="17" t="inlineStr"/>
      <c r="Z260" s="17" t="inlineStr"/>
      <c r="AA260" s="17" t="inlineStr"/>
    </row>
    <row r="261">
      <c r="A261" s="17" t="inlineStr">
        <is>
          <t>San Juan</t>
        </is>
      </c>
      <c r="B261" s="17" t="inlineStr">
        <is>
          <t>1120</t>
        </is>
      </c>
      <c r="C261" s="17" t="inlineStr">
        <is>
          <t>Stock SAP</t>
        </is>
      </c>
      <c r="D261" s="17" t="inlineStr">
        <is>
          <t>Medicamentos</t>
        </is>
      </c>
      <c r="E261" s="17" t="inlineStr">
        <is>
          <t>ZMED</t>
        </is>
      </c>
      <c r="F261" s="17" t="inlineStr">
        <is>
          <t>Dentro del alcance</t>
        </is>
      </c>
      <c r="G261" s="17" t="inlineStr">
        <is>
          <t>1000424</t>
        </is>
      </c>
      <c r="H261" s="17" t="inlineStr">
        <is>
          <t>QURA PLUS</t>
        </is>
      </c>
      <c r="I261" s="17" t="inlineStr"/>
      <c r="J261" s="17" t="inlineStr"/>
      <c r="K261" s="18">
        <f>SUMIF('1120 SJ'!$A$2:$A$679,$G261,'1120 SJ'!$I$2:$I$679)</f>
        <v/>
      </c>
      <c r="L261" s="18">
        <f>SUMIF('1120 SJ'!$A$2:$A$679,$G261,'1120 SJ'!$Q$2:$Q$679)</f>
        <v/>
      </c>
      <c r="M261" s="18">
        <f>$K261-$L261</f>
        <v/>
      </c>
      <c r="N261" s="19">
        <f>IFERROR(SUMIF('1120 SJ'!$A$2:$A$679,$G261,'1120 SJ'!$M$2:$M$679)/$K261,0)</f>
        <v/>
      </c>
      <c r="O261" s="19">
        <f>IFERROR($K261*$N261,"")</f>
        <v/>
      </c>
      <c r="P261" s="19">
        <f>IFERROR($L261*$N261,"")</f>
        <v/>
      </c>
      <c r="Q261" s="19">
        <f>IF(OR($U261="Dar de baja en SAP",$U261="Dar de alta en SAP"),$M261*$N261,"")</f>
        <v/>
      </c>
      <c r="R261" s="17" t="inlineStr"/>
      <c r="S261" s="27" t="inlineStr"/>
      <c r="T261" s="17" t="inlineStr">
        <is>
          <t>Sin recuento físico en el inventario de Avain</t>
        </is>
      </c>
      <c r="U261" s="28" t="inlineStr">
        <is>
          <t>Sin recuento físico</t>
        </is>
      </c>
      <c r="V261" s="17" t="inlineStr"/>
      <c r="W261" s="17" t="inlineStr"/>
      <c r="X261" s="17" t="inlineStr"/>
      <c r="Y261" s="17" t="inlineStr"/>
      <c r="Z261" s="17" t="inlineStr"/>
      <c r="AA261" s="17" t="inlineStr">
        <is>
          <t>El material ocupa 2 filas en la hoja 1120 SJ (lote/almacén). La cantidad SAP y la física de esta vista son el total del material.</t>
        </is>
      </c>
    </row>
    <row r="262">
      <c r="A262" s="17" t="inlineStr">
        <is>
          <t>San Juan</t>
        </is>
      </c>
      <c r="B262" s="17" t="inlineStr">
        <is>
          <t>1120</t>
        </is>
      </c>
      <c r="C262" s="17" t="inlineStr">
        <is>
          <t>Stock SAP</t>
        </is>
      </c>
      <c r="D262" s="17" t="inlineStr">
        <is>
          <t>Medicamentos</t>
        </is>
      </c>
      <c r="E262" s="17" t="inlineStr">
        <is>
          <t>ZMED</t>
        </is>
      </c>
      <c r="F262" s="17" t="inlineStr">
        <is>
          <t>Dentro del alcance</t>
        </is>
      </c>
      <c r="G262" s="17" t="inlineStr">
        <is>
          <t>1000581</t>
        </is>
      </c>
      <c r="H262" s="17" t="inlineStr">
        <is>
          <t>DECIDEX COMPUESTO</t>
        </is>
      </c>
      <c r="I262" s="17" t="inlineStr"/>
      <c r="J262" s="17" t="inlineStr"/>
      <c r="K262" s="18">
        <f>SUMIF('1120 SJ'!$A$2:$A$679,$G262,'1120 SJ'!$I$2:$I$679)</f>
        <v/>
      </c>
      <c r="L262" s="18">
        <f>SUMIF('1120 SJ'!$A$2:$A$679,$G262,'1120 SJ'!$Q$2:$Q$679)</f>
        <v/>
      </c>
      <c r="M262" s="18">
        <f>$K262-$L262</f>
        <v/>
      </c>
      <c r="N262" s="19">
        <f>IFERROR(SUMIF('1120 SJ'!$A$2:$A$679,$G262,'1120 SJ'!$M$2:$M$679)/$K262,0)</f>
        <v/>
      </c>
      <c r="O262" s="19">
        <f>IFERROR($K262*$N262,"")</f>
        <v/>
      </c>
      <c r="P262" s="19">
        <f>IFERROR($L262*$N262,"")</f>
        <v/>
      </c>
      <c r="Q262" s="19">
        <f>IF(OR($U262="Dar de baja en SAP",$U262="Dar de alta en SAP"),$M262*$N262,"")</f>
        <v/>
      </c>
      <c r="R262" s="17" t="inlineStr"/>
      <c r="S262" s="27" t="inlineStr"/>
      <c r="T262" s="17" t="inlineStr">
        <is>
          <t>Sin recuento físico en el inventario de Avain</t>
        </is>
      </c>
      <c r="U262" s="28" t="inlineStr">
        <is>
          <t>Sin recuento físico</t>
        </is>
      </c>
      <c r="V262" s="17" t="inlineStr"/>
      <c r="W262" s="17" t="inlineStr"/>
      <c r="X262" s="17" t="inlineStr"/>
      <c r="Y262" s="17" t="inlineStr"/>
      <c r="Z262" s="17" t="inlineStr"/>
      <c r="AA262" s="17" t="inlineStr"/>
    </row>
    <row r="263">
      <c r="A263" s="17" t="inlineStr">
        <is>
          <t>San Juan</t>
        </is>
      </c>
      <c r="B263" s="17" t="inlineStr">
        <is>
          <t>1120</t>
        </is>
      </c>
      <c r="C263" s="17" t="inlineStr">
        <is>
          <t>Stock SAP</t>
        </is>
      </c>
      <c r="D263" s="17" t="inlineStr">
        <is>
          <t>Medicamentos</t>
        </is>
      </c>
      <c r="E263" s="17" t="inlineStr">
        <is>
          <t>ZMED</t>
        </is>
      </c>
      <c r="F263" s="17" t="inlineStr">
        <is>
          <t>Dentro del alcance</t>
        </is>
      </c>
      <c r="G263" s="17" t="inlineStr">
        <is>
          <t>1000624</t>
        </is>
      </c>
      <c r="H263" s="17" t="inlineStr">
        <is>
          <t>LACTULON JARABE</t>
        </is>
      </c>
      <c r="I263" s="17" t="inlineStr"/>
      <c r="J263" s="17" t="inlineStr"/>
      <c r="K263" s="18">
        <f>SUMIF('1120 SJ'!$A$2:$A$679,$G263,'1120 SJ'!$I$2:$I$679)</f>
        <v/>
      </c>
      <c r="L263" s="18">
        <f>SUMIF('1120 SJ'!$A$2:$A$679,$G263,'1120 SJ'!$Q$2:$Q$679)</f>
        <v/>
      </c>
      <c r="M263" s="18">
        <f>$K263-$L263</f>
        <v/>
      </c>
      <c r="N263" s="19">
        <f>IFERROR(SUMIF('1120 SJ'!$A$2:$A$679,$G263,'1120 SJ'!$M$2:$M$679)/$K263,0)</f>
        <v/>
      </c>
      <c r="O263" s="19">
        <f>IFERROR($K263*$N263,"")</f>
        <v/>
      </c>
      <c r="P263" s="19">
        <f>IFERROR($L263*$N263,"")</f>
        <v/>
      </c>
      <c r="Q263" s="19">
        <f>IF(OR($U263="Dar de baja en SAP",$U263="Dar de alta en SAP"),$M263*$N263,"")</f>
        <v/>
      </c>
      <c r="R263" s="17" t="inlineStr"/>
      <c r="S263" s="27" t="inlineStr"/>
      <c r="T263" s="17" t="inlineStr">
        <is>
          <t>Sin recuento físico en el inventario de Avain</t>
        </is>
      </c>
      <c r="U263" s="28" t="inlineStr">
        <is>
          <t>Sin recuento físico</t>
        </is>
      </c>
      <c r="V263" s="17" t="inlineStr"/>
      <c r="W263" s="17" t="inlineStr"/>
      <c r="X263" s="17" t="inlineStr"/>
      <c r="Y263" s="17" t="inlineStr"/>
      <c r="Z263" s="17" t="inlineStr"/>
      <c r="AA263" s="17" t="inlineStr"/>
    </row>
    <row r="264">
      <c r="A264" s="17" t="inlineStr">
        <is>
          <t>San Juan</t>
        </is>
      </c>
      <c r="B264" s="17" t="inlineStr">
        <is>
          <t>1120</t>
        </is>
      </c>
      <c r="C264" s="17" t="inlineStr">
        <is>
          <t>Stock SAP</t>
        </is>
      </c>
      <c r="D264" s="17" t="inlineStr">
        <is>
          <t>Medicamentos</t>
        </is>
      </c>
      <c r="E264" s="17" t="inlineStr">
        <is>
          <t>ZMED</t>
        </is>
      </c>
      <c r="F264" s="17" t="inlineStr">
        <is>
          <t>Dentro del alcance</t>
        </is>
      </c>
      <c r="G264" s="17" t="inlineStr">
        <is>
          <t>1000671</t>
        </is>
      </c>
      <c r="H264" s="17" t="inlineStr">
        <is>
          <t>SULFATO DE MAGNESIO AL 25% AMP</t>
        </is>
      </c>
      <c r="I264" s="17" t="inlineStr"/>
      <c r="J264" s="17" t="inlineStr"/>
      <c r="K264" s="18">
        <f>SUMIF('1120 SJ'!$A$2:$A$679,$G264,'1120 SJ'!$I$2:$I$679)</f>
        <v/>
      </c>
      <c r="L264" s="18">
        <f>SUMIF('1120 SJ'!$A$2:$A$679,$G264,'1120 SJ'!$Q$2:$Q$679)</f>
        <v/>
      </c>
      <c r="M264" s="18">
        <f>$K264-$L264</f>
        <v/>
      </c>
      <c r="N264" s="19">
        <f>IFERROR(SUMIF('1120 SJ'!$A$2:$A$679,$G264,'1120 SJ'!$M$2:$M$679)/$K264,0)</f>
        <v/>
      </c>
      <c r="O264" s="19">
        <f>IFERROR($K264*$N264,"")</f>
        <v/>
      </c>
      <c r="P264" s="19">
        <f>IFERROR($L264*$N264,"")</f>
        <v/>
      </c>
      <c r="Q264" s="19">
        <f>IF(OR($U264="Dar de baja en SAP",$U264="Dar de alta en SAP"),$M264*$N264,"")</f>
        <v/>
      </c>
      <c r="R264" s="17" t="inlineStr"/>
      <c r="S264" s="27" t="inlineStr"/>
      <c r="T264" s="17" t="inlineStr">
        <is>
          <t>Sin recuento físico en el inventario de Avain</t>
        </is>
      </c>
      <c r="U264" s="28" t="inlineStr">
        <is>
          <t>Sin recuento físico</t>
        </is>
      </c>
      <c r="V264" s="17" t="inlineStr"/>
      <c r="W264" s="17" t="inlineStr"/>
      <c r="X264" s="17" t="inlineStr"/>
      <c r="Y264" s="17" t="inlineStr"/>
      <c r="Z264" s="17" t="inlineStr"/>
      <c r="AA264" s="17" t="inlineStr"/>
    </row>
    <row r="265">
      <c r="A265" s="17" t="inlineStr">
        <is>
          <t>San Juan</t>
        </is>
      </c>
      <c r="B265" s="17" t="inlineStr">
        <is>
          <t>1120</t>
        </is>
      </c>
      <c r="C265" s="17" t="inlineStr">
        <is>
          <t>Stock SAP</t>
        </is>
      </c>
      <c r="D265" s="17" t="inlineStr">
        <is>
          <t>Medicamentos</t>
        </is>
      </c>
      <c r="E265" s="17" t="inlineStr">
        <is>
          <t>ZMED</t>
        </is>
      </c>
      <c r="F265" s="17" t="inlineStr">
        <is>
          <t>Dentro del alcance</t>
        </is>
      </c>
      <c r="G265" s="17" t="inlineStr">
        <is>
          <t>1000757</t>
        </is>
      </c>
      <c r="H265" s="17" t="inlineStr">
        <is>
          <t>ENTEROGERMINA</t>
        </is>
      </c>
      <c r="I265" s="17" t="inlineStr"/>
      <c r="J265" s="17" t="inlineStr"/>
      <c r="K265" s="18">
        <f>SUMIF('1120 SJ'!$A$2:$A$679,$G265,'1120 SJ'!$I$2:$I$679)</f>
        <v/>
      </c>
      <c r="L265" s="18">
        <f>SUMIF('1120 SJ'!$A$2:$A$679,$G265,'1120 SJ'!$Q$2:$Q$679)</f>
        <v/>
      </c>
      <c r="M265" s="18">
        <f>$K265-$L265</f>
        <v/>
      </c>
      <c r="N265" s="19">
        <f>IFERROR(SUMIF('1120 SJ'!$A$2:$A$679,$G265,'1120 SJ'!$M$2:$M$679)/$K265,0)</f>
        <v/>
      </c>
      <c r="O265" s="19">
        <f>IFERROR($K265*$N265,"")</f>
        <v/>
      </c>
      <c r="P265" s="19">
        <f>IFERROR($L265*$N265,"")</f>
        <v/>
      </c>
      <c r="Q265" s="19">
        <f>IF(OR($U265="Dar de baja en SAP",$U265="Dar de alta en SAP"),$M265*$N265,"")</f>
        <v/>
      </c>
      <c r="R265" s="17" t="inlineStr"/>
      <c r="S265" s="27" t="inlineStr"/>
      <c r="T265" s="17" t="inlineStr">
        <is>
          <t>Sin recuento físico en el inventario de Avain</t>
        </is>
      </c>
      <c r="U265" s="28" t="inlineStr">
        <is>
          <t>Sin recuento físico</t>
        </is>
      </c>
      <c r="V265" s="17" t="inlineStr"/>
      <c r="W265" s="17" t="inlineStr"/>
      <c r="X265" s="17" t="inlineStr"/>
      <c r="Y265" s="17" t="inlineStr"/>
      <c r="Z265" s="17" t="inlineStr"/>
      <c r="AA265" s="17" t="inlineStr">
        <is>
          <t>El material ocupa 2 filas en la hoja 1120 SJ (lote/almacén). La cantidad SAP y la física de esta vista son el total del material.</t>
        </is>
      </c>
    </row>
    <row r="266">
      <c r="A266" s="17" t="inlineStr">
        <is>
          <t>San Juan</t>
        </is>
      </c>
      <c r="B266" s="17" t="inlineStr">
        <is>
          <t>1120</t>
        </is>
      </c>
      <c r="C266" s="17" t="inlineStr">
        <is>
          <t>Stock SAP</t>
        </is>
      </c>
      <c r="D266" s="17" t="inlineStr">
        <is>
          <t>Medicamentos</t>
        </is>
      </c>
      <c r="E266" s="17" t="inlineStr">
        <is>
          <t>ZMED</t>
        </is>
      </c>
      <c r="F266" s="17" t="inlineStr">
        <is>
          <t>Dentro del alcance</t>
        </is>
      </c>
      <c r="G266" s="17" t="inlineStr">
        <is>
          <t>1001217</t>
        </is>
      </c>
      <c r="H266" s="17" t="inlineStr">
        <is>
          <t>AC. POLIACRILICO  10GR GEL</t>
        </is>
      </c>
      <c r="I266" s="17" t="inlineStr"/>
      <c r="J266" s="17" t="inlineStr"/>
      <c r="K266" s="18">
        <f>SUMIF('1120 SJ'!$A$2:$A$679,$G266,'1120 SJ'!$I$2:$I$679)</f>
        <v/>
      </c>
      <c r="L266" s="18">
        <f>SUMIF('1120 SJ'!$A$2:$A$679,$G266,'1120 SJ'!$Q$2:$Q$679)</f>
        <v/>
      </c>
      <c r="M266" s="18">
        <f>$K266-$L266</f>
        <v/>
      </c>
      <c r="N266" s="19">
        <f>IFERROR(SUMIF('1120 SJ'!$A$2:$A$679,$G266,'1120 SJ'!$M$2:$M$679)/$K266,0)</f>
        <v/>
      </c>
      <c r="O266" s="19">
        <f>IFERROR($K266*$N266,"")</f>
        <v/>
      </c>
      <c r="P266" s="19">
        <f>IFERROR($L266*$N266,"")</f>
        <v/>
      </c>
      <c r="Q266" s="19">
        <f>IF(OR($U266="Dar de baja en SAP",$U266="Dar de alta en SAP"),$M266*$N266,"")</f>
        <v/>
      </c>
      <c r="R266" s="17" t="inlineStr"/>
      <c r="S266" s="27" t="inlineStr"/>
      <c r="T266" s="17" t="inlineStr">
        <is>
          <t>Sin recuento físico en el inventario de Avain</t>
        </is>
      </c>
      <c r="U266" s="28" t="inlineStr">
        <is>
          <t>Sin recuento físico</t>
        </is>
      </c>
      <c r="V266" s="17" t="inlineStr"/>
      <c r="W266" s="17" t="inlineStr"/>
      <c r="X266" s="17" t="inlineStr"/>
      <c r="Y266" s="17" t="inlineStr"/>
      <c r="Z266" s="17" t="inlineStr"/>
      <c r="AA266" s="17" t="inlineStr"/>
    </row>
    <row r="267">
      <c r="A267" s="17" t="inlineStr">
        <is>
          <t>San Juan</t>
        </is>
      </c>
      <c r="B267" s="17" t="inlineStr">
        <is>
          <t>1120</t>
        </is>
      </c>
      <c r="C267" s="17" t="inlineStr">
        <is>
          <t>Stock SAP</t>
        </is>
      </c>
      <c r="D267" s="17" t="inlineStr">
        <is>
          <t>Medicamentos</t>
        </is>
      </c>
      <c r="E267" s="17" t="inlineStr">
        <is>
          <t>ZMED</t>
        </is>
      </c>
      <c r="F267" s="17" t="inlineStr">
        <is>
          <t>Dentro del alcance</t>
        </is>
      </c>
      <c r="G267" s="17" t="inlineStr">
        <is>
          <t>1005160</t>
        </is>
      </c>
      <c r="H267" s="17" t="inlineStr">
        <is>
          <t>SINAMIDA CREMA X 15GRS</t>
        </is>
      </c>
      <c r="I267" s="17" t="inlineStr"/>
      <c r="J267" s="17" t="inlineStr"/>
      <c r="K267" s="18">
        <f>SUMIF('1120 SJ'!$A$2:$A$679,$G267,'1120 SJ'!$I$2:$I$679)</f>
        <v/>
      </c>
      <c r="L267" s="18">
        <f>SUMIF('1120 SJ'!$A$2:$A$679,$G267,'1120 SJ'!$Q$2:$Q$679)</f>
        <v/>
      </c>
      <c r="M267" s="18">
        <f>$K267-$L267</f>
        <v/>
      </c>
      <c r="N267" s="19">
        <f>IFERROR(SUMIF('1120 SJ'!$A$2:$A$679,$G267,'1120 SJ'!$M$2:$M$679)/$K267,0)</f>
        <v/>
      </c>
      <c r="O267" s="19">
        <f>IFERROR($K267*$N267,"")</f>
        <v/>
      </c>
      <c r="P267" s="19">
        <f>IFERROR($L267*$N267,"")</f>
        <v/>
      </c>
      <c r="Q267" s="19">
        <f>IF(OR($U267="Dar de baja en SAP",$U267="Dar de alta en SAP"),$M267*$N267,"")</f>
        <v/>
      </c>
      <c r="R267" s="17" t="inlineStr"/>
      <c r="S267" s="27" t="inlineStr"/>
      <c r="T267" s="17" t="inlineStr">
        <is>
          <t>Sin recuento físico en el inventario de Avain</t>
        </is>
      </c>
      <c r="U267" s="28" t="inlineStr">
        <is>
          <t>Sin recuento físico</t>
        </is>
      </c>
      <c r="V267" s="17" t="inlineStr"/>
      <c r="W267" s="17" t="inlineStr"/>
      <c r="X267" s="17" t="inlineStr"/>
      <c r="Y267" s="17" t="inlineStr"/>
      <c r="Z267" s="17" t="inlineStr"/>
      <c r="AA267" s="17" t="inlineStr"/>
    </row>
    <row r="268">
      <c r="A268" s="17" t="inlineStr">
        <is>
          <t>San Juan</t>
        </is>
      </c>
      <c r="B268" s="17" t="inlineStr">
        <is>
          <t>1120</t>
        </is>
      </c>
      <c r="C268" s="17" t="inlineStr">
        <is>
          <t>Stock SAP</t>
        </is>
      </c>
      <c r="D268" s="17" t="inlineStr">
        <is>
          <t>Medicamentos</t>
        </is>
      </c>
      <c r="E268" s="17" t="inlineStr">
        <is>
          <t>ZMED</t>
        </is>
      </c>
      <c r="F268" s="17" t="inlineStr">
        <is>
          <t>Dentro del alcance</t>
        </is>
      </c>
      <c r="G268" s="17" t="inlineStr">
        <is>
          <t>1005248</t>
        </is>
      </c>
      <c r="H268" s="17" t="inlineStr">
        <is>
          <t>GLUCONATO DE CALCIO 10% X 10ML AMPOLLA</t>
        </is>
      </c>
      <c r="I268" s="17" t="inlineStr"/>
      <c r="J268" s="17" t="inlineStr"/>
      <c r="K268" s="18">
        <f>SUMIF('1120 SJ'!$A$2:$A$679,$G268,'1120 SJ'!$I$2:$I$679)</f>
        <v/>
      </c>
      <c r="L268" s="18">
        <f>SUMIF('1120 SJ'!$A$2:$A$679,$G268,'1120 SJ'!$Q$2:$Q$679)</f>
        <v/>
      </c>
      <c r="M268" s="18">
        <f>$K268-$L268</f>
        <v/>
      </c>
      <c r="N268" s="19">
        <f>IFERROR(SUMIF('1120 SJ'!$A$2:$A$679,$G268,'1120 SJ'!$M$2:$M$679)/$K268,0)</f>
        <v/>
      </c>
      <c r="O268" s="19">
        <f>IFERROR($K268*$N268,"")</f>
        <v/>
      </c>
      <c r="P268" s="19">
        <f>IFERROR($L268*$N268,"")</f>
        <v/>
      </c>
      <c r="Q268" s="19">
        <f>IF(OR($U268="Dar de baja en SAP",$U268="Dar de alta en SAP"),$M268*$N268,"")</f>
        <v/>
      </c>
      <c r="R268" s="17" t="inlineStr"/>
      <c r="S268" s="27" t="inlineStr"/>
      <c r="T268" s="17" t="inlineStr">
        <is>
          <t>Sin recuento físico en el inventario de Avain</t>
        </is>
      </c>
      <c r="U268" s="28" t="inlineStr">
        <is>
          <t>Sin recuento físico</t>
        </is>
      </c>
      <c r="V268" s="17" t="inlineStr"/>
      <c r="W268" s="17" t="inlineStr"/>
      <c r="X268" s="17" t="inlineStr"/>
      <c r="Y268" s="17" t="inlineStr"/>
      <c r="Z268" s="17" t="inlineStr"/>
      <c r="AA268" s="17" t="inlineStr"/>
    </row>
    <row r="269">
      <c r="A269" s="17" t="inlineStr">
        <is>
          <t>San Juan</t>
        </is>
      </c>
      <c r="B269" s="17" t="inlineStr">
        <is>
          <t>1120</t>
        </is>
      </c>
      <c r="C269" s="17" t="inlineStr">
        <is>
          <t>Stock SAP</t>
        </is>
      </c>
      <c r="D269" s="17" t="inlineStr">
        <is>
          <t>Descartables</t>
        </is>
      </c>
      <c r="E269" s="17" t="inlineStr">
        <is>
          <t>ZDES</t>
        </is>
      </c>
      <c r="F269" s="17" t="inlineStr">
        <is>
          <t>Dentro del alcance</t>
        </is>
      </c>
      <c r="G269" s="17" t="inlineStr">
        <is>
          <t>2000018</t>
        </is>
      </c>
      <c r="H269" s="17" t="inlineStr">
        <is>
          <t>TUBO ENDOTRAQ N° 6.5 C/BALON</t>
        </is>
      </c>
      <c r="I269" s="17" t="inlineStr"/>
      <c r="J269" s="17" t="inlineStr"/>
      <c r="K269" s="18">
        <f>SUMIF('1120 SJ'!$A$2:$A$679,$G269,'1120 SJ'!$I$2:$I$679)</f>
        <v/>
      </c>
      <c r="L269" s="18">
        <f>SUMIF('1120 SJ'!$A$2:$A$679,$G269,'1120 SJ'!$Q$2:$Q$679)</f>
        <v/>
      </c>
      <c r="M269" s="18">
        <f>$K269-$L269</f>
        <v/>
      </c>
      <c r="N269" s="19">
        <f>IFERROR(SUMIF('1120 SJ'!$A$2:$A$679,$G269,'1120 SJ'!$M$2:$M$679)/$K269,0)</f>
        <v/>
      </c>
      <c r="O269" s="19">
        <f>IFERROR($K269*$N269,"")</f>
        <v/>
      </c>
      <c r="P269" s="19">
        <f>IFERROR($L269*$N269,"")</f>
        <v/>
      </c>
      <c r="Q269" s="19">
        <f>IF(OR($U269="Dar de baja en SAP",$U269="Dar de alta en SAP"),$M269*$N269,"")</f>
        <v/>
      </c>
      <c r="R269" s="17" t="inlineStr"/>
      <c r="S269" s="27" t="inlineStr"/>
      <c r="T269" s="17" t="inlineStr">
        <is>
          <t>Sin recuento físico en el inventario de Avain</t>
        </is>
      </c>
      <c r="U269" s="28" t="inlineStr">
        <is>
          <t>Sin recuento físico</t>
        </is>
      </c>
      <c r="V269" s="17" t="inlineStr"/>
      <c r="W269" s="17" t="inlineStr"/>
      <c r="X269" s="17" t="inlineStr"/>
      <c r="Y269" s="17" t="inlineStr"/>
      <c r="Z269" s="17" t="inlineStr"/>
      <c r="AA269" s="17" t="inlineStr"/>
    </row>
    <row r="270">
      <c r="A270" s="17" t="inlineStr">
        <is>
          <t>San Juan</t>
        </is>
      </c>
      <c r="B270" s="17" t="inlineStr">
        <is>
          <t>1120</t>
        </is>
      </c>
      <c r="C270" s="17" t="inlineStr">
        <is>
          <t>Stock SAP</t>
        </is>
      </c>
      <c r="D270" s="17" t="inlineStr">
        <is>
          <t>Descartables</t>
        </is>
      </c>
      <c r="E270" s="17" t="inlineStr">
        <is>
          <t>ZDES</t>
        </is>
      </c>
      <c r="F270" s="17" t="inlineStr">
        <is>
          <t>Dentro del alcance</t>
        </is>
      </c>
      <c r="G270" s="17" t="inlineStr">
        <is>
          <t>2000078</t>
        </is>
      </c>
      <c r="H270" s="17" t="inlineStr">
        <is>
          <t>TUBO ENDOTRAQ N° 8 C/BALON</t>
        </is>
      </c>
      <c r="I270" s="17" t="inlineStr"/>
      <c r="J270" s="17" t="inlineStr"/>
      <c r="K270" s="18">
        <f>SUMIF('1120 SJ'!$A$2:$A$679,$G270,'1120 SJ'!$I$2:$I$679)</f>
        <v/>
      </c>
      <c r="L270" s="18">
        <f>SUMIF('1120 SJ'!$A$2:$A$679,$G270,'1120 SJ'!$Q$2:$Q$679)</f>
        <v/>
      </c>
      <c r="M270" s="18">
        <f>$K270-$L270</f>
        <v/>
      </c>
      <c r="N270" s="19">
        <f>IFERROR(SUMIF('1120 SJ'!$A$2:$A$679,$G270,'1120 SJ'!$M$2:$M$679)/$K270,0)</f>
        <v/>
      </c>
      <c r="O270" s="19">
        <f>IFERROR($K270*$N270,"")</f>
        <v/>
      </c>
      <c r="P270" s="19">
        <f>IFERROR($L270*$N270,"")</f>
        <v/>
      </c>
      <c r="Q270" s="19">
        <f>IF(OR($U270="Dar de baja en SAP",$U270="Dar de alta en SAP"),$M270*$N270,"")</f>
        <v/>
      </c>
      <c r="R270" s="17" t="inlineStr"/>
      <c r="S270" s="27" t="inlineStr"/>
      <c r="T270" s="17" t="inlineStr">
        <is>
          <t>Sin recuento físico en el inventario de Avain</t>
        </is>
      </c>
      <c r="U270" s="28" t="inlineStr">
        <is>
          <t>Sin recuento físico</t>
        </is>
      </c>
      <c r="V270" s="17" t="inlineStr"/>
      <c r="W270" s="17" t="inlineStr"/>
      <c r="X270" s="17" t="inlineStr"/>
      <c r="Y270" s="17" t="inlineStr"/>
      <c r="Z270" s="17" t="inlineStr"/>
      <c r="AA270" s="17" t="inlineStr"/>
    </row>
    <row r="271">
      <c r="A271" s="17" t="inlineStr">
        <is>
          <t>San Juan</t>
        </is>
      </c>
      <c r="B271" s="17" t="inlineStr">
        <is>
          <t>1120</t>
        </is>
      </c>
      <c r="C271" s="17" t="inlineStr">
        <is>
          <t>Stock SAP</t>
        </is>
      </c>
      <c r="D271" s="17" t="inlineStr">
        <is>
          <t>Descartables</t>
        </is>
      </c>
      <c r="E271" s="17" t="inlineStr">
        <is>
          <t>ZDES</t>
        </is>
      </c>
      <c r="F271" s="17" t="inlineStr">
        <is>
          <t>Dentro del alcance</t>
        </is>
      </c>
      <c r="G271" s="17" t="inlineStr">
        <is>
          <t>2000205</t>
        </is>
      </c>
      <c r="H271" s="17" t="inlineStr">
        <is>
          <t>TELA ADHE HIPOALERGENICA DE SEDA 5CM</t>
        </is>
      </c>
      <c r="I271" s="17" t="inlineStr">
        <is>
          <t>DESC134; DESC135</t>
        </is>
      </c>
      <c r="J271" s="17" t="inlineStr">
        <is>
          <t>Tela Hipoalergénica 2.5 cm; Tela Hipoalergénica 5cm</t>
        </is>
      </c>
      <c r="K271" s="18">
        <f>SUMIF('1120 SJ'!$A$2:$A$679,$G271,'1120 SJ'!$I$2:$I$679)</f>
        <v/>
      </c>
      <c r="L271" s="18">
        <f>SUMIF('1120 SJ'!$A$2:$A$679,$G271,'1120 SJ'!$Q$2:$Q$679)</f>
        <v/>
      </c>
      <c r="M271" s="18">
        <f>$K271-$L271</f>
        <v/>
      </c>
      <c r="N271" s="19">
        <f>IFERROR(SUMIF('1120 SJ'!$A$2:$A$679,$G271,'1120 SJ'!$M$2:$M$679)/$K271,0)</f>
        <v/>
      </c>
      <c r="O271" s="19">
        <f>IFERROR($K271*$N271,"")</f>
        <v/>
      </c>
      <c r="P271" s="19">
        <f>IFERROR($L271*$N271,"")</f>
        <v/>
      </c>
      <c r="Q271" s="19">
        <f>IF(OR($U271="Dar de baja en SAP",$U271="Dar de alta en SAP"),$M271*$N271,"")</f>
        <v/>
      </c>
      <c r="R271" s="17" t="inlineStr"/>
      <c r="S271" s="26" t="inlineStr">
        <is>
          <t>Baja</t>
        </is>
      </c>
      <c r="T271" s="17" t="inlineStr">
        <is>
          <t>Homologado – confianza Baja – pendiente de validación</t>
        </is>
      </c>
      <c r="U271" s="25" t="inlineStr">
        <is>
          <t>Dar de alta en SAP</t>
        </is>
      </c>
      <c r="V271" s="17" t="inlineStr">
        <is>
          <t>Cruce por nomenclatura SAP; Homologación por código Avain (master D-145)</t>
        </is>
      </c>
      <c r="W271" s="17" t="inlineStr">
        <is>
          <t>No</t>
        </is>
      </c>
      <c r="X271" s="17" t="inlineStr"/>
      <c r="Y271" s="17" t="inlineStr">
        <is>
          <t>Sí</t>
        </is>
      </c>
      <c r="Z271" s="17" t="inlineStr">
        <is>
          <t>D-145</t>
        </is>
      </c>
      <c r="AA271" s="17"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17" t="inlineStr">
        <is>
          <t>San Juan</t>
        </is>
      </c>
      <c r="B272" s="17" t="inlineStr">
        <is>
          <t>1120</t>
        </is>
      </c>
      <c r="C272" s="17" t="inlineStr">
        <is>
          <t>Stock SAP</t>
        </is>
      </c>
      <c r="D272" s="17" t="inlineStr">
        <is>
          <t>Descartables</t>
        </is>
      </c>
      <c r="E272" s="17" t="inlineStr">
        <is>
          <t>ZDES</t>
        </is>
      </c>
      <c r="F272" s="17" t="inlineStr">
        <is>
          <t>Dentro del alcance</t>
        </is>
      </c>
      <c r="G272" s="17" t="inlineStr">
        <is>
          <t>2000220</t>
        </is>
      </c>
      <c r="H272" s="17" t="inlineStr">
        <is>
          <t>JERINGA DE 60CC CON PICO THOMEY</t>
        </is>
      </c>
      <c r="I272" s="17" t="inlineStr"/>
      <c r="J272" s="17" t="inlineStr"/>
      <c r="K272" s="18">
        <f>SUMIF('1120 SJ'!$A$2:$A$679,$G272,'1120 SJ'!$I$2:$I$679)</f>
        <v/>
      </c>
      <c r="L272" s="18">
        <f>SUMIF('1120 SJ'!$A$2:$A$679,$G272,'1120 SJ'!$Q$2:$Q$679)</f>
        <v/>
      </c>
      <c r="M272" s="18">
        <f>$K272-$L272</f>
        <v/>
      </c>
      <c r="N272" s="19">
        <f>IFERROR(SUMIF('1120 SJ'!$A$2:$A$679,$G272,'1120 SJ'!$M$2:$M$679)/$K272,0)</f>
        <v/>
      </c>
      <c r="O272" s="19">
        <f>IFERROR($K272*$N272,"")</f>
        <v/>
      </c>
      <c r="P272" s="19">
        <f>IFERROR($L272*$N272,"")</f>
        <v/>
      </c>
      <c r="Q272" s="19">
        <f>IF(OR($U272="Dar de baja en SAP",$U272="Dar de alta en SAP"),$M272*$N272,"")</f>
        <v/>
      </c>
      <c r="R272" s="17" t="inlineStr"/>
      <c r="S272" s="27" t="inlineStr"/>
      <c r="T272" s="17" t="inlineStr">
        <is>
          <t>Sin recuento físico en el inventario de Avain</t>
        </is>
      </c>
      <c r="U272" s="28" t="inlineStr">
        <is>
          <t>Sin recuento físico</t>
        </is>
      </c>
      <c r="V272" s="17" t="inlineStr"/>
      <c r="W272" s="17" t="inlineStr"/>
      <c r="X272" s="17" t="inlineStr"/>
      <c r="Y272" s="17" t="inlineStr"/>
      <c r="Z272" s="17" t="inlineStr"/>
      <c r="AA272" s="17" t="inlineStr"/>
    </row>
    <row r="273">
      <c r="A273" s="17" t="inlineStr">
        <is>
          <t>San Juan</t>
        </is>
      </c>
      <c r="B273" s="17" t="inlineStr">
        <is>
          <t>1120</t>
        </is>
      </c>
      <c r="C273" s="17" t="inlineStr">
        <is>
          <t>Stock SAP</t>
        </is>
      </c>
      <c r="D273" s="17" t="inlineStr">
        <is>
          <t>Descartables</t>
        </is>
      </c>
      <c r="E273" s="17" t="inlineStr">
        <is>
          <t>ZDES</t>
        </is>
      </c>
      <c r="F273" s="17" t="inlineStr">
        <is>
          <t>Dentro del alcance</t>
        </is>
      </c>
      <c r="G273" s="17" t="inlineStr">
        <is>
          <t>2000330</t>
        </is>
      </c>
      <c r="H273" s="17" t="inlineStr">
        <is>
          <t>SONDA FOLEY 2 VIAS Nº 18 100% SILICONA</t>
        </is>
      </c>
      <c r="I273" s="17" t="inlineStr"/>
      <c r="J273" s="17" t="inlineStr"/>
      <c r="K273" s="18">
        <f>SUMIF('1120 SJ'!$A$2:$A$679,$G273,'1120 SJ'!$I$2:$I$679)</f>
        <v/>
      </c>
      <c r="L273" s="18">
        <f>SUMIF('1120 SJ'!$A$2:$A$679,$G273,'1120 SJ'!$Q$2:$Q$679)</f>
        <v/>
      </c>
      <c r="M273" s="18">
        <f>$K273-$L273</f>
        <v/>
      </c>
      <c r="N273" s="19">
        <f>IFERROR(SUMIF('1120 SJ'!$A$2:$A$679,$G273,'1120 SJ'!$M$2:$M$679)/$K273,0)</f>
        <v/>
      </c>
      <c r="O273" s="19">
        <f>IFERROR($K273*$N273,"")</f>
        <v/>
      </c>
      <c r="P273" s="19">
        <f>IFERROR($L273*$N273,"")</f>
        <v/>
      </c>
      <c r="Q273" s="19">
        <f>IF(OR($U273="Dar de baja en SAP",$U273="Dar de alta en SAP"),$M273*$N273,"")</f>
        <v/>
      </c>
      <c r="R273" s="17" t="inlineStr"/>
      <c r="S273" s="27" t="inlineStr"/>
      <c r="T273" s="17" t="inlineStr">
        <is>
          <t>Sin recuento físico en el inventario de Avain</t>
        </is>
      </c>
      <c r="U273" s="28" t="inlineStr">
        <is>
          <t>Sin recuento físico</t>
        </is>
      </c>
      <c r="V273" s="17" t="inlineStr"/>
      <c r="W273" s="17" t="inlineStr"/>
      <c r="X273" s="17" t="inlineStr"/>
      <c r="Y273" s="17" t="inlineStr"/>
      <c r="Z273" s="17" t="inlineStr"/>
      <c r="AA273" s="17" t="inlineStr"/>
    </row>
    <row r="274">
      <c r="A274" s="17" t="inlineStr">
        <is>
          <t>San Juan</t>
        </is>
      </c>
      <c r="B274" s="17" t="inlineStr">
        <is>
          <t>1120</t>
        </is>
      </c>
      <c r="C274" s="17" t="inlineStr">
        <is>
          <t>Stock SAP</t>
        </is>
      </c>
      <c r="D274" s="17" t="inlineStr">
        <is>
          <t>Descartables</t>
        </is>
      </c>
      <c r="E274" s="17" t="inlineStr">
        <is>
          <t>ZDES</t>
        </is>
      </c>
      <c r="F274" s="17" t="inlineStr">
        <is>
          <t>Dentro del alcance</t>
        </is>
      </c>
      <c r="G274" s="17" t="inlineStr">
        <is>
          <t>2000938</t>
        </is>
      </c>
      <c r="H274" s="17" t="inlineStr">
        <is>
          <t>SONDA T/K-10 SHINOBI</t>
        </is>
      </c>
      <c r="I274" s="17" t="inlineStr"/>
      <c r="J274" s="17" t="inlineStr"/>
      <c r="K274" s="18">
        <f>SUMIF('1120 SJ'!$A$2:$A$679,$G274,'1120 SJ'!$I$2:$I$679)</f>
        <v/>
      </c>
      <c r="L274" s="18">
        <f>SUMIF('1120 SJ'!$A$2:$A$679,$G274,'1120 SJ'!$Q$2:$Q$679)</f>
        <v/>
      </c>
      <c r="M274" s="18">
        <f>$K274-$L274</f>
        <v/>
      </c>
      <c r="N274" s="19">
        <f>IFERROR(SUMIF('1120 SJ'!$A$2:$A$679,$G274,'1120 SJ'!$M$2:$M$679)/$K274,0)</f>
        <v/>
      </c>
      <c r="O274" s="19">
        <f>IFERROR($K274*$N274,"")</f>
        <v/>
      </c>
      <c r="P274" s="19">
        <f>IFERROR($L274*$N274,"")</f>
        <v/>
      </c>
      <c r="Q274" s="19">
        <f>IF(OR($U274="Dar de baja en SAP",$U274="Dar de alta en SAP"),$M274*$N274,"")</f>
        <v/>
      </c>
      <c r="R274" s="17" t="inlineStr"/>
      <c r="S274" s="27" t="inlineStr"/>
      <c r="T274" s="17" t="inlineStr">
        <is>
          <t>Sin recuento físico en el inventario de Avain</t>
        </is>
      </c>
      <c r="U274" s="28" t="inlineStr">
        <is>
          <t>Sin recuento físico</t>
        </is>
      </c>
      <c r="V274" s="17" t="inlineStr"/>
      <c r="W274" s="17" t="inlineStr"/>
      <c r="X274" s="17" t="inlineStr"/>
      <c r="Y274" s="17" t="inlineStr"/>
      <c r="Z274" s="17" t="inlineStr"/>
      <c r="AA274" s="17" t="inlineStr"/>
    </row>
    <row r="275">
      <c r="A275" s="17" t="inlineStr">
        <is>
          <t>San Juan</t>
        </is>
      </c>
      <c r="B275" s="17" t="inlineStr">
        <is>
          <t>1120</t>
        </is>
      </c>
      <c r="C275" s="17" t="inlineStr">
        <is>
          <t>Stock SAP</t>
        </is>
      </c>
      <c r="D275" s="17" t="inlineStr">
        <is>
          <t>Descartables</t>
        </is>
      </c>
      <c r="E275" s="17" t="inlineStr">
        <is>
          <t>ZDES</t>
        </is>
      </c>
      <c r="F275" s="17" t="inlineStr">
        <is>
          <t>Dentro del alcance</t>
        </is>
      </c>
      <c r="G275" s="17" t="inlineStr">
        <is>
          <t>2002477</t>
        </is>
      </c>
      <c r="H275" s="17" t="inlineStr">
        <is>
          <t>CANULA DE GUEDEL 60MM NEGRO</t>
        </is>
      </c>
      <c r="I275" s="17" t="inlineStr"/>
      <c r="J275" s="17" t="inlineStr"/>
      <c r="K275" s="18">
        <f>SUMIF('1120 SJ'!$A$2:$A$679,$G275,'1120 SJ'!$I$2:$I$679)</f>
        <v/>
      </c>
      <c r="L275" s="18">
        <f>SUMIF('1120 SJ'!$A$2:$A$679,$G275,'1120 SJ'!$Q$2:$Q$679)</f>
        <v/>
      </c>
      <c r="M275" s="18">
        <f>$K275-$L275</f>
        <v/>
      </c>
      <c r="N275" s="19">
        <f>IFERROR(SUMIF('1120 SJ'!$A$2:$A$679,$G275,'1120 SJ'!$M$2:$M$679)/$K275,0)</f>
        <v/>
      </c>
      <c r="O275" s="19">
        <f>IFERROR($K275*$N275,"")</f>
        <v/>
      </c>
      <c r="P275" s="19">
        <f>IFERROR($L275*$N275,"")</f>
        <v/>
      </c>
      <c r="Q275" s="19">
        <f>IF(OR($U275="Dar de baja en SAP",$U275="Dar de alta en SAP"),$M275*$N275,"")</f>
        <v/>
      </c>
      <c r="R275" s="17" t="inlineStr"/>
      <c r="S275" s="27" t="inlineStr"/>
      <c r="T275" s="17" t="inlineStr">
        <is>
          <t>Sin recuento físico en el inventario de Avain</t>
        </is>
      </c>
      <c r="U275" s="28" t="inlineStr">
        <is>
          <t>Sin recuento físico</t>
        </is>
      </c>
      <c r="V275" s="17" t="inlineStr"/>
      <c r="W275" s="17" t="inlineStr"/>
      <c r="X275" s="17" t="inlineStr"/>
      <c r="Y275" s="17" t="inlineStr"/>
      <c r="Z275" s="17" t="inlineStr"/>
      <c r="AA275" s="17" t="inlineStr"/>
    </row>
    <row r="276">
      <c r="A276" s="17" t="inlineStr">
        <is>
          <t>San Juan</t>
        </is>
      </c>
      <c r="B276" s="17" t="inlineStr">
        <is>
          <t>1120</t>
        </is>
      </c>
      <c r="C276" s="17" t="inlineStr">
        <is>
          <t>Stock SAP</t>
        </is>
      </c>
      <c r="D276" s="17" t="inlineStr">
        <is>
          <t>Uniformes</t>
        </is>
      </c>
      <c r="E276" s="17" t="inlineStr">
        <is>
          <t>ZUNI</t>
        </is>
      </c>
      <c r="F276" s="17" t="inlineStr">
        <is>
          <t>Fuera del alcance</t>
        </is>
      </c>
      <c r="G276" s="17" t="inlineStr">
        <is>
          <t>3001332</t>
        </is>
      </c>
      <c r="H276" s="17" t="inlineStr">
        <is>
          <t>CAMPERA ALTA MONTAÑA S</t>
        </is>
      </c>
      <c r="I276" s="17" t="inlineStr"/>
      <c r="J276" s="17" t="inlineStr"/>
      <c r="K276" s="18">
        <f>SUMIF('1120 SJ'!$A$2:$A$679,$G276,'1120 SJ'!$I$2:$I$679)</f>
        <v/>
      </c>
      <c r="L276" s="18">
        <f>SUMIF('1120 SJ'!$A$2:$A$679,$G276,'1120 SJ'!$Q$2:$Q$679)</f>
        <v/>
      </c>
      <c r="M276" s="18">
        <f>$K276-$L276</f>
        <v/>
      </c>
      <c r="N276" s="19">
        <f>IFERROR(SUMIF('1120 SJ'!$A$2:$A$679,$G276,'1120 SJ'!$M$2:$M$679)/$K276,0)</f>
        <v/>
      </c>
      <c r="O276" s="19">
        <f>IFERROR($K276*$N276,"")</f>
        <v/>
      </c>
      <c r="P276" s="19">
        <f>IFERROR($L276*$N276,"")</f>
        <v/>
      </c>
      <c r="Q276" s="19">
        <f>IF(OR($U276="Dar de baja en SAP",$U276="Dar de alta en SAP"),$M276*$N276,"")</f>
        <v/>
      </c>
      <c r="R276" s="17" t="inlineStr"/>
      <c r="S276" s="27" t="inlineStr"/>
      <c r="T276" s="17" t="inlineStr">
        <is>
          <t>No aplica: uniformes, clasificación que el inventario físico de Farmacia no releva</t>
        </is>
      </c>
      <c r="U276" s="28" t="inlineStr">
        <is>
          <t>Fuera del alcance del inventario físico</t>
        </is>
      </c>
      <c r="V276" s="17" t="inlineStr"/>
      <c r="W276" s="17" t="inlineStr"/>
      <c r="X276" s="17" t="inlineStr"/>
      <c r="Y276" s="17" t="inlineStr"/>
      <c r="Z276" s="17" t="inlineStr"/>
      <c r="AA276" s="17" t="inlineStr"/>
    </row>
    <row r="277">
      <c r="A277" s="17" t="inlineStr">
        <is>
          <t>San Juan</t>
        </is>
      </c>
      <c r="B277" s="17" t="inlineStr">
        <is>
          <t>1120</t>
        </is>
      </c>
      <c r="C277" s="17" t="inlineStr">
        <is>
          <t>Stock SAP</t>
        </is>
      </c>
      <c r="D277" s="17" t="inlineStr">
        <is>
          <t>Uniformes</t>
        </is>
      </c>
      <c r="E277" s="17" t="inlineStr">
        <is>
          <t>ZUNI</t>
        </is>
      </c>
      <c r="F277" s="17" t="inlineStr">
        <is>
          <t>Fuera del alcance</t>
        </is>
      </c>
      <c r="G277" s="17" t="inlineStr">
        <is>
          <t>3001549</t>
        </is>
      </c>
      <c r="H277" s="17" t="inlineStr">
        <is>
          <t>CRAMPONES PARA NIEVE</t>
        </is>
      </c>
      <c r="I277" s="17" t="inlineStr"/>
      <c r="J277" s="17" t="inlineStr"/>
      <c r="K277" s="18">
        <f>SUMIF('1120 SJ'!$A$2:$A$679,$G277,'1120 SJ'!$I$2:$I$679)</f>
        <v/>
      </c>
      <c r="L277" s="18">
        <f>SUMIF('1120 SJ'!$A$2:$A$679,$G277,'1120 SJ'!$Q$2:$Q$679)</f>
        <v/>
      </c>
      <c r="M277" s="18">
        <f>$K277-$L277</f>
        <v/>
      </c>
      <c r="N277" s="19">
        <f>IFERROR(SUMIF('1120 SJ'!$A$2:$A$679,$G277,'1120 SJ'!$M$2:$M$679)/$K277,0)</f>
        <v/>
      </c>
      <c r="O277" s="19">
        <f>IFERROR($K277*$N277,"")</f>
        <v/>
      </c>
      <c r="P277" s="19">
        <f>IFERROR($L277*$N277,"")</f>
        <v/>
      </c>
      <c r="Q277" s="19">
        <f>IF(OR($U277="Dar de baja en SAP",$U277="Dar de alta en SAP"),$M277*$N277,"")</f>
        <v/>
      </c>
      <c r="R277" s="17" t="inlineStr"/>
      <c r="S277" s="27" t="inlineStr"/>
      <c r="T277" s="17" t="inlineStr">
        <is>
          <t>No aplica: uniformes, clasificación que el inventario físico de Farmacia no releva</t>
        </is>
      </c>
      <c r="U277" s="28" t="inlineStr">
        <is>
          <t>Fuera del alcance del inventario físico</t>
        </is>
      </c>
      <c r="V277" s="17" t="inlineStr"/>
      <c r="W277" s="17" t="inlineStr"/>
      <c r="X277" s="17" t="inlineStr"/>
      <c r="Y277" s="17" t="inlineStr"/>
      <c r="Z277" s="17" t="inlineStr"/>
      <c r="AA277" s="17" t="inlineStr"/>
    </row>
    <row r="278">
      <c r="A278" s="17" t="inlineStr">
        <is>
          <t>San Juan</t>
        </is>
      </c>
      <c r="B278" s="17" t="inlineStr">
        <is>
          <t>1120</t>
        </is>
      </c>
      <c r="C278" s="17" t="inlineStr">
        <is>
          <t>Stock SAP</t>
        </is>
      </c>
      <c r="D278" s="17" t="inlineStr">
        <is>
          <t>Descartables</t>
        </is>
      </c>
      <c r="E278" s="17" t="inlineStr">
        <is>
          <t>ZDES</t>
        </is>
      </c>
      <c r="F278" s="17" t="inlineStr">
        <is>
          <t>Dentro del alcance</t>
        </is>
      </c>
      <c r="G278" s="17" t="inlineStr">
        <is>
          <t>2000398</t>
        </is>
      </c>
      <c r="H278" s="17" t="inlineStr">
        <is>
          <t>MASCARA LARINGEA Nº 5</t>
        </is>
      </c>
      <c r="I278" s="17" t="inlineStr"/>
      <c r="J278" s="17" t="inlineStr"/>
      <c r="K278" s="18">
        <f>SUMIF('1120 SJ'!$A$2:$A$679,$G278,'1120 SJ'!$I$2:$I$679)</f>
        <v/>
      </c>
      <c r="L278" s="18">
        <f>SUMIF('1120 SJ'!$A$2:$A$679,$G278,'1120 SJ'!$Q$2:$Q$679)</f>
        <v/>
      </c>
      <c r="M278" s="18">
        <f>$K278-$L278</f>
        <v/>
      </c>
      <c r="N278" s="19">
        <f>IFERROR(SUMIF('1120 SJ'!$A$2:$A$679,$G278,'1120 SJ'!$M$2:$M$679)/$K278,0)</f>
        <v/>
      </c>
      <c r="O278" s="19">
        <f>IFERROR($K278*$N278,"")</f>
        <v/>
      </c>
      <c r="P278" s="19">
        <f>IFERROR($L278*$N278,"")</f>
        <v/>
      </c>
      <c r="Q278" s="19">
        <f>IF(OR($U278="Dar de baja en SAP",$U278="Dar de alta en SAP"),$M278*$N278,"")</f>
        <v/>
      </c>
      <c r="R278" s="17" t="inlineStr"/>
      <c r="S278" s="27" t="inlineStr"/>
      <c r="T278" s="17" t="inlineStr">
        <is>
          <t>Sin recuento físico en el inventario de Avain</t>
        </is>
      </c>
      <c r="U278" s="28" t="inlineStr">
        <is>
          <t>Sin recuento físico</t>
        </is>
      </c>
      <c r="V278" s="17" t="inlineStr"/>
      <c r="W278" s="17" t="inlineStr"/>
      <c r="X278" s="17" t="inlineStr"/>
      <c r="Y278" s="17" t="inlineStr"/>
      <c r="Z278" s="17" t="inlineStr"/>
      <c r="AA278" s="17" t="inlineStr"/>
    </row>
    <row r="279">
      <c r="A279" s="17" t="inlineStr">
        <is>
          <t>San Juan</t>
        </is>
      </c>
      <c r="B279" s="17" t="inlineStr">
        <is>
          <t>1120</t>
        </is>
      </c>
      <c r="C279" s="17" t="inlineStr">
        <is>
          <t>Stock SAP</t>
        </is>
      </c>
      <c r="D279" s="17" t="inlineStr">
        <is>
          <t>Descartables</t>
        </is>
      </c>
      <c r="E279" s="17" t="inlineStr">
        <is>
          <t>ZDES</t>
        </is>
      </c>
      <c r="F279" s="17" t="inlineStr">
        <is>
          <t>Dentro del alcance</t>
        </is>
      </c>
      <c r="G279" s="17" t="inlineStr">
        <is>
          <t>2001219</t>
        </is>
      </c>
      <c r="H279" s="17" t="inlineStr">
        <is>
          <t>OXIMETRO DE PULSO</t>
        </is>
      </c>
      <c r="I279" s="17" t="inlineStr">
        <is>
          <t>DESC113</t>
        </is>
      </c>
      <c r="J279" s="17" t="inlineStr">
        <is>
          <t>Saturómetro</t>
        </is>
      </c>
      <c r="K279" s="18">
        <f>SUMIF('1120 SJ'!$A$2:$A$679,$G279,'1120 SJ'!$I$2:$I$679)</f>
        <v/>
      </c>
      <c r="L279" s="18">
        <f>SUMIF('1120 SJ'!$A$2:$A$679,$G279,'1120 SJ'!$Q$2:$Q$679)</f>
        <v/>
      </c>
      <c r="M279" s="18">
        <f>$K279-$L279</f>
        <v/>
      </c>
      <c r="N279" s="19">
        <f>IFERROR(SUMIF('1120 SJ'!$A$2:$A$679,$G279,'1120 SJ'!$M$2:$M$679)/$K279,0)</f>
        <v/>
      </c>
      <c r="O279" s="19">
        <f>IFERROR($K279*$N279,"")</f>
        <v/>
      </c>
      <c r="P279" s="19">
        <f>IFERROR($L279*$N279,"")</f>
        <v/>
      </c>
      <c r="Q279" s="19">
        <f>IF(OR($U279="Dar de baja en SAP",$U279="Dar de alta en SAP"),$M279*$N279,"")</f>
        <v/>
      </c>
      <c r="R279" s="17" t="inlineStr"/>
      <c r="S279" s="30" t="inlineStr">
        <is>
          <t>Media</t>
        </is>
      </c>
      <c r="T279" s="17" t="inlineStr">
        <is>
          <t>Homologado – confianza Media – pendiente de validación</t>
        </is>
      </c>
      <c r="U279" s="26" t="inlineStr">
        <is>
          <t>Dar de baja en SAP</t>
        </is>
      </c>
      <c r="V279" s="17" t="inlineStr">
        <is>
          <t>Homologación por código Avain (master E-183)</t>
        </is>
      </c>
      <c r="W279" s="17" t="inlineStr">
        <is>
          <t>No</t>
        </is>
      </c>
      <c r="X279" s="17" t="inlineStr"/>
      <c r="Y279" s="17" t="inlineStr">
        <is>
          <t>Sí</t>
        </is>
      </c>
      <c r="Z279" s="17" t="inlineStr">
        <is>
          <t>E-183</t>
        </is>
      </c>
      <c r="AA279" s="17" t="inlineStr">
        <is>
          <t>Homologación: confianza base Media + confianza SAP Alta → Media. Otros códigos SAP del master no están en el stock de este centro: 5000971, 5004072, 2001510.</t>
        </is>
      </c>
    </row>
    <row r="280">
      <c r="A280" s="17" t="inlineStr">
        <is>
          <t>San Juan</t>
        </is>
      </c>
      <c r="B280" s="17" t="inlineStr">
        <is>
          <t>1120</t>
        </is>
      </c>
      <c r="C280" s="17" t="inlineStr">
        <is>
          <t>Stock SAP</t>
        </is>
      </c>
      <c r="D280" s="17" t="inlineStr">
        <is>
          <t>Medicamentos</t>
        </is>
      </c>
      <c r="E280" s="17" t="inlineStr">
        <is>
          <t>ZMED</t>
        </is>
      </c>
      <c r="F280" s="17" t="inlineStr">
        <is>
          <t>Dentro del alcance</t>
        </is>
      </c>
      <c r="G280" s="17" t="inlineStr">
        <is>
          <t>1000748</t>
        </is>
      </c>
      <c r="H280" s="17" t="inlineStr">
        <is>
          <t>BENCIDAMINA COMP</t>
        </is>
      </c>
      <c r="I280" s="17" t="inlineStr"/>
      <c r="J280" s="17" t="inlineStr"/>
      <c r="K280" s="18">
        <f>SUMIF('1120 SJ'!$A$2:$A$679,$G280,'1120 SJ'!$I$2:$I$679)</f>
        <v/>
      </c>
      <c r="L280" s="18">
        <f>SUMIF('1120 SJ'!$A$2:$A$679,$G280,'1120 SJ'!$Q$2:$Q$679)</f>
        <v/>
      </c>
      <c r="M280" s="18">
        <f>$K280-$L280</f>
        <v/>
      </c>
      <c r="N280" s="19">
        <f>IFERROR(SUMIF('1120 SJ'!$A$2:$A$679,$G280,'1120 SJ'!$M$2:$M$679)/$K280,0)</f>
        <v/>
      </c>
      <c r="O280" s="19">
        <f>IFERROR($K280*$N280,"")</f>
        <v/>
      </c>
      <c r="P280" s="19">
        <f>IFERROR($L280*$N280,"")</f>
        <v/>
      </c>
      <c r="Q280" s="19">
        <f>IF(OR($U280="Dar de baja en SAP",$U280="Dar de alta en SAP"),$M280*$N280,"")</f>
        <v/>
      </c>
      <c r="R280" s="17" t="inlineStr"/>
      <c r="S280" s="27" t="inlineStr"/>
      <c r="T280" s="17" t="inlineStr">
        <is>
          <t>Sin recuento físico en el inventario de Avain</t>
        </is>
      </c>
      <c r="U280" s="28" t="inlineStr">
        <is>
          <t>Sin recuento físico</t>
        </is>
      </c>
      <c r="V280" s="17" t="inlineStr"/>
      <c r="W280" s="17" t="inlineStr"/>
      <c r="X280" s="17" t="inlineStr"/>
      <c r="Y280" s="17" t="inlineStr"/>
      <c r="Z280" s="17" t="inlineStr"/>
      <c r="AA280" s="17" t="inlineStr"/>
    </row>
    <row r="281">
      <c r="A281" s="17" t="inlineStr">
        <is>
          <t>San Juan</t>
        </is>
      </c>
      <c r="B281" s="17" t="inlineStr">
        <is>
          <t>1120</t>
        </is>
      </c>
      <c r="C281" s="17" t="inlineStr">
        <is>
          <t>Stock SAP</t>
        </is>
      </c>
      <c r="D281" s="17" t="inlineStr">
        <is>
          <t>Uniformes</t>
        </is>
      </c>
      <c r="E281" s="17" t="inlineStr">
        <is>
          <t>ZUNI</t>
        </is>
      </c>
      <c r="F281" s="17" t="inlineStr">
        <is>
          <t>Fuera del alcance</t>
        </is>
      </c>
      <c r="G281" s="17" t="inlineStr">
        <is>
          <t>3001347</t>
        </is>
      </c>
      <c r="H281" s="17" t="inlineStr">
        <is>
          <t>CHALECO REFLECTIVO S</t>
        </is>
      </c>
      <c r="I281" s="17" t="inlineStr"/>
      <c r="J281" s="17" t="inlineStr"/>
      <c r="K281" s="18">
        <f>SUMIF('1120 SJ'!$A$2:$A$679,$G281,'1120 SJ'!$I$2:$I$679)</f>
        <v/>
      </c>
      <c r="L281" s="18">
        <f>SUMIF('1120 SJ'!$A$2:$A$679,$G281,'1120 SJ'!$Q$2:$Q$679)</f>
        <v/>
      </c>
      <c r="M281" s="18">
        <f>$K281-$L281</f>
        <v/>
      </c>
      <c r="N281" s="19">
        <f>IFERROR(SUMIF('1120 SJ'!$A$2:$A$679,$G281,'1120 SJ'!$M$2:$M$679)/$K281,0)</f>
        <v/>
      </c>
      <c r="O281" s="19">
        <f>IFERROR($K281*$N281,"")</f>
        <v/>
      </c>
      <c r="P281" s="19">
        <f>IFERROR($L281*$N281,"")</f>
        <v/>
      </c>
      <c r="Q281" s="19">
        <f>IF(OR($U281="Dar de baja en SAP",$U281="Dar de alta en SAP"),$M281*$N281,"")</f>
        <v/>
      </c>
      <c r="R281" s="17" t="inlineStr"/>
      <c r="S281" s="27" t="inlineStr"/>
      <c r="T281" s="17" t="inlineStr">
        <is>
          <t>No aplica: uniformes, clasificación que el inventario físico de Farmacia no releva</t>
        </is>
      </c>
      <c r="U281" s="28" t="inlineStr">
        <is>
          <t>Fuera del alcance del inventario físico</t>
        </is>
      </c>
      <c r="V281" s="17" t="inlineStr"/>
      <c r="W281" s="17" t="inlineStr"/>
      <c r="X281" s="17" t="inlineStr"/>
      <c r="Y281" s="17" t="inlineStr"/>
      <c r="Z281" s="17" t="inlineStr"/>
      <c r="AA281" s="17" t="inlineStr"/>
    </row>
    <row r="282">
      <c r="A282" s="17" t="inlineStr">
        <is>
          <t>San Juan</t>
        </is>
      </c>
      <c r="B282" s="17" t="inlineStr">
        <is>
          <t>1120</t>
        </is>
      </c>
      <c r="C282" s="17" t="inlineStr">
        <is>
          <t>Stock SAP</t>
        </is>
      </c>
      <c r="D282" s="17" t="inlineStr">
        <is>
          <t>Uniformes</t>
        </is>
      </c>
      <c r="E282" s="17" t="inlineStr">
        <is>
          <t>ZUNI</t>
        </is>
      </c>
      <c r="F282" s="17" t="inlineStr">
        <is>
          <t>Fuera del alcance</t>
        </is>
      </c>
      <c r="G282" s="17" t="inlineStr">
        <is>
          <t>3001439</t>
        </is>
      </c>
      <c r="H282" s="17" t="inlineStr">
        <is>
          <t>CHOMBA NEGRA XXXL</t>
        </is>
      </c>
      <c r="I282" s="17" t="inlineStr"/>
      <c r="J282" s="17" t="inlineStr"/>
      <c r="K282" s="18">
        <f>SUMIF('1120 SJ'!$A$2:$A$679,$G282,'1120 SJ'!$I$2:$I$679)</f>
        <v/>
      </c>
      <c r="L282" s="18">
        <f>SUMIF('1120 SJ'!$A$2:$A$679,$G282,'1120 SJ'!$Q$2:$Q$679)</f>
        <v/>
      </c>
      <c r="M282" s="18">
        <f>$K282-$L282</f>
        <v/>
      </c>
      <c r="N282" s="19">
        <f>IFERROR(SUMIF('1120 SJ'!$A$2:$A$679,$G282,'1120 SJ'!$M$2:$M$679)/$K282,0)</f>
        <v/>
      </c>
      <c r="O282" s="19">
        <f>IFERROR($K282*$N282,"")</f>
        <v/>
      </c>
      <c r="P282" s="19">
        <f>IFERROR($L282*$N282,"")</f>
        <v/>
      </c>
      <c r="Q282" s="19">
        <f>IF(OR($U282="Dar de baja en SAP",$U282="Dar de alta en SAP"),$M282*$N282,"")</f>
        <v/>
      </c>
      <c r="R282" s="17" t="inlineStr"/>
      <c r="S282" s="27" t="inlineStr"/>
      <c r="T282" s="17" t="inlineStr">
        <is>
          <t>No aplica: uniformes, clasificación que el inventario físico de Farmacia no releva</t>
        </is>
      </c>
      <c r="U282" s="28" t="inlineStr">
        <is>
          <t>Fuera del alcance del inventario físico</t>
        </is>
      </c>
      <c r="V282" s="17" t="inlineStr"/>
      <c r="W282" s="17" t="inlineStr"/>
      <c r="X282" s="17" t="inlineStr"/>
      <c r="Y282" s="17" t="inlineStr"/>
      <c r="Z282" s="17" t="inlineStr"/>
      <c r="AA282" s="17" t="inlineStr"/>
    </row>
    <row r="283">
      <c r="A283" s="17" t="inlineStr">
        <is>
          <t>San Juan</t>
        </is>
      </c>
      <c r="B283" s="17" t="inlineStr">
        <is>
          <t>1120</t>
        </is>
      </c>
      <c r="C283" s="17" t="inlineStr">
        <is>
          <t>Stock SAP</t>
        </is>
      </c>
      <c r="D283" s="17" t="inlineStr">
        <is>
          <t>Uniformes</t>
        </is>
      </c>
      <c r="E283" s="17" t="inlineStr">
        <is>
          <t>ZUNI</t>
        </is>
      </c>
      <c r="F283" s="17" t="inlineStr">
        <is>
          <t>Fuera del alcance</t>
        </is>
      </c>
      <c r="G283" s="17" t="inlineStr">
        <is>
          <t>3001469</t>
        </is>
      </c>
      <c r="H283" s="17" t="inlineStr">
        <is>
          <t>CHALECO REFLECTIVO XXL</t>
        </is>
      </c>
      <c r="I283" s="17" t="inlineStr"/>
      <c r="J283" s="17" t="inlineStr"/>
      <c r="K283" s="18">
        <f>SUMIF('1120 SJ'!$A$2:$A$679,$G283,'1120 SJ'!$I$2:$I$679)</f>
        <v/>
      </c>
      <c r="L283" s="18">
        <f>SUMIF('1120 SJ'!$A$2:$A$679,$G283,'1120 SJ'!$Q$2:$Q$679)</f>
        <v/>
      </c>
      <c r="M283" s="18">
        <f>$K283-$L283</f>
        <v/>
      </c>
      <c r="N283" s="19">
        <f>IFERROR(SUMIF('1120 SJ'!$A$2:$A$679,$G283,'1120 SJ'!$M$2:$M$679)/$K283,0)</f>
        <v/>
      </c>
      <c r="O283" s="19">
        <f>IFERROR($K283*$N283,"")</f>
        <v/>
      </c>
      <c r="P283" s="19">
        <f>IFERROR($L283*$N283,"")</f>
        <v/>
      </c>
      <c r="Q283" s="19">
        <f>IF(OR($U283="Dar de baja en SAP",$U283="Dar de alta en SAP"),$M283*$N283,"")</f>
        <v/>
      </c>
      <c r="R283" s="17" t="inlineStr"/>
      <c r="S283" s="27" t="inlineStr"/>
      <c r="T283" s="17" t="inlineStr">
        <is>
          <t>No aplica: uniformes, clasificación que el inventario físico de Farmacia no releva</t>
        </is>
      </c>
      <c r="U283" s="28" t="inlineStr">
        <is>
          <t>Fuera del alcance del inventario físico</t>
        </is>
      </c>
      <c r="V283" s="17" t="inlineStr"/>
      <c r="W283" s="17" t="inlineStr"/>
      <c r="X283" s="17" t="inlineStr"/>
      <c r="Y283" s="17" t="inlineStr"/>
      <c r="Z283" s="17" t="inlineStr"/>
      <c r="AA283" s="17" t="inlineStr"/>
    </row>
    <row r="284">
      <c r="A284" s="17" t="inlineStr">
        <is>
          <t>San Juan</t>
        </is>
      </c>
      <c r="B284" s="17" t="inlineStr">
        <is>
          <t>1120</t>
        </is>
      </c>
      <c r="C284" s="17" t="inlineStr">
        <is>
          <t>Stock SAP</t>
        </is>
      </c>
      <c r="D284" s="17" t="inlineStr">
        <is>
          <t>Medicamentos</t>
        </is>
      </c>
      <c r="E284" s="17" t="inlineStr">
        <is>
          <t>ZMED</t>
        </is>
      </c>
      <c r="F284" s="17" t="inlineStr">
        <is>
          <t>Dentro del alcance</t>
        </is>
      </c>
      <c r="G284" s="17" t="inlineStr">
        <is>
          <t>1000304</t>
        </is>
      </c>
      <c r="H284" s="17" t="inlineStr">
        <is>
          <t>ADENOSINA 2 ML AMP 3 MG/1 ML</t>
        </is>
      </c>
      <c r="I284" s="17" t="inlineStr">
        <is>
          <t>MED8</t>
        </is>
      </c>
      <c r="J284" s="17" t="inlineStr">
        <is>
          <t>Adenosina Amp x 2 ml</t>
        </is>
      </c>
      <c r="K284" s="18">
        <f>SUMIF('1120 SJ'!$A$2:$A$679,$G284,'1120 SJ'!$I$2:$I$679)</f>
        <v/>
      </c>
      <c r="L284" s="18">
        <f>SUMIF('1120 SJ'!$A$2:$A$679,$G284,'1120 SJ'!$Q$2:$Q$679)</f>
        <v/>
      </c>
      <c r="M284" s="18">
        <f>$K284-$L284</f>
        <v/>
      </c>
      <c r="N284" s="19">
        <f>IFERROR(SUMIF('1120 SJ'!$A$2:$A$679,$G284,'1120 SJ'!$M$2:$M$679)/$K284,0)</f>
        <v/>
      </c>
      <c r="O284" s="19">
        <f>IFERROR($K284*$N284,"")</f>
        <v/>
      </c>
      <c r="P284" s="19">
        <f>IFERROR($L284*$N284,"")</f>
        <v/>
      </c>
      <c r="Q284" s="19">
        <f>IF(OR($U284="Dar de baja en SAP",$U284="Dar de alta en SAP"),$M284*$N284,"")</f>
        <v/>
      </c>
      <c r="R284" s="17" t="inlineStr"/>
      <c r="S284" s="25" t="inlineStr">
        <is>
          <t>Alta</t>
        </is>
      </c>
      <c r="T284" s="17" t="inlineStr">
        <is>
          <t>Homologado – confianza Alta</t>
        </is>
      </c>
      <c r="U284" s="26" t="inlineStr">
        <is>
          <t>Dar de baja en SAP</t>
        </is>
      </c>
      <c r="V284" s="17" t="inlineStr">
        <is>
          <t>Homologación por código Avain (master M03-004)</t>
        </is>
      </c>
      <c r="W284" s="17" t="inlineStr">
        <is>
          <t>No</t>
        </is>
      </c>
      <c r="X284" s="17" t="inlineStr"/>
      <c r="Y284" s="17" t="inlineStr">
        <is>
          <t>Sí</t>
        </is>
      </c>
      <c r="Z284" s="17" t="inlineStr">
        <is>
          <t>M03-004</t>
        </is>
      </c>
      <c r="AA284" s="17" t="inlineStr">
        <is>
          <t>Homologación: confianza base Alta + confianza SAP Alta → Alta.</t>
        </is>
      </c>
    </row>
    <row r="285">
      <c r="A285" s="17" t="inlineStr">
        <is>
          <t>San Juan</t>
        </is>
      </c>
      <c r="B285" s="17" t="inlineStr">
        <is>
          <t>1120</t>
        </is>
      </c>
      <c r="C285" s="17" t="inlineStr">
        <is>
          <t>Stock SAP</t>
        </is>
      </c>
      <c r="D285" s="17" t="inlineStr">
        <is>
          <t>Medicamentos</t>
        </is>
      </c>
      <c r="E285" s="17" t="inlineStr">
        <is>
          <t>ZMED</t>
        </is>
      </c>
      <c r="F285" s="17" t="inlineStr">
        <is>
          <t>Dentro del alcance</t>
        </is>
      </c>
      <c r="G285" s="17" t="inlineStr">
        <is>
          <t>1005279</t>
        </is>
      </c>
      <c r="H285" s="17" t="inlineStr">
        <is>
          <t>AGUA OXIGENADA 10VOL X 500CC</t>
        </is>
      </c>
      <c r="I285" s="17" t="inlineStr"/>
      <c r="J285" s="17" t="inlineStr"/>
      <c r="K285" s="18">
        <f>SUMIF('1120 SJ'!$A$2:$A$679,$G285,'1120 SJ'!$I$2:$I$679)</f>
        <v/>
      </c>
      <c r="L285" s="18">
        <f>SUMIF('1120 SJ'!$A$2:$A$679,$G285,'1120 SJ'!$Q$2:$Q$679)</f>
        <v/>
      </c>
      <c r="M285" s="18">
        <f>$K285-$L285</f>
        <v/>
      </c>
      <c r="N285" s="19">
        <f>IFERROR(SUMIF('1120 SJ'!$A$2:$A$679,$G285,'1120 SJ'!$M$2:$M$679)/$K285,0)</f>
        <v/>
      </c>
      <c r="O285" s="19">
        <f>IFERROR($K285*$N285,"")</f>
        <v/>
      </c>
      <c r="P285" s="19">
        <f>IFERROR($L285*$N285,"")</f>
        <v/>
      </c>
      <c r="Q285" s="19">
        <f>IF(OR($U285="Dar de baja en SAP",$U285="Dar de alta en SAP"),$M285*$N285,"")</f>
        <v/>
      </c>
      <c r="R285" s="17" t="inlineStr"/>
      <c r="S285" s="27" t="inlineStr"/>
      <c r="T285" s="17" t="inlineStr">
        <is>
          <t>Sin recuento físico en el inventario de Avain</t>
        </is>
      </c>
      <c r="U285" s="28" t="inlineStr">
        <is>
          <t>Sin recuento físico</t>
        </is>
      </c>
      <c r="V285" s="17" t="inlineStr"/>
      <c r="W285" s="17" t="inlineStr"/>
      <c r="X285" s="17" t="inlineStr"/>
      <c r="Y285" s="17" t="inlineStr"/>
      <c r="Z285" s="17" t="inlineStr"/>
      <c r="AA285" s="17" t="inlineStr"/>
    </row>
    <row r="286">
      <c r="A286" s="17" t="inlineStr">
        <is>
          <t>San Juan</t>
        </is>
      </c>
      <c r="B286" s="17" t="inlineStr">
        <is>
          <t>1120</t>
        </is>
      </c>
      <c r="C286" s="17" t="inlineStr">
        <is>
          <t>Stock SAP</t>
        </is>
      </c>
      <c r="D286" s="17" t="inlineStr">
        <is>
          <t>Descartables</t>
        </is>
      </c>
      <c r="E286" s="17" t="inlineStr">
        <is>
          <t>ZDES</t>
        </is>
      </c>
      <c r="F286" s="17" t="inlineStr">
        <is>
          <t>Dentro del alcance</t>
        </is>
      </c>
      <c r="G286" s="17" t="inlineStr">
        <is>
          <t>2001232</t>
        </is>
      </c>
      <c r="H286" s="17" t="inlineStr">
        <is>
          <t>HILO DE SUTURA SUPRALON 4</t>
        </is>
      </c>
      <c r="I286" s="17" t="inlineStr"/>
      <c r="J286" s="17" t="inlineStr"/>
      <c r="K286" s="18">
        <f>SUMIF('1120 SJ'!$A$2:$A$679,$G286,'1120 SJ'!$I$2:$I$679)</f>
        <v/>
      </c>
      <c r="L286" s="18">
        <f>SUMIF('1120 SJ'!$A$2:$A$679,$G286,'1120 SJ'!$Q$2:$Q$679)</f>
        <v/>
      </c>
      <c r="M286" s="18">
        <f>$K286-$L286</f>
        <v/>
      </c>
      <c r="N286" s="19">
        <f>IFERROR(SUMIF('1120 SJ'!$A$2:$A$679,$G286,'1120 SJ'!$M$2:$M$679)/$K286,0)</f>
        <v/>
      </c>
      <c r="O286" s="19">
        <f>IFERROR($K286*$N286,"")</f>
        <v/>
      </c>
      <c r="P286" s="19">
        <f>IFERROR($L286*$N286,"")</f>
        <v/>
      </c>
      <c r="Q286" s="19">
        <f>IF(OR($U286="Dar de baja en SAP",$U286="Dar de alta en SAP"),$M286*$N286,"")</f>
        <v/>
      </c>
      <c r="R286" s="17" t="inlineStr"/>
      <c r="S286" s="27" t="inlineStr"/>
      <c r="T286" s="17" t="inlineStr">
        <is>
          <t>Sin recuento físico en el inventario de Avain</t>
        </is>
      </c>
      <c r="U286" s="28" t="inlineStr">
        <is>
          <t>Sin recuento físico</t>
        </is>
      </c>
      <c r="V286" s="17" t="inlineStr"/>
      <c r="W286" s="17" t="inlineStr"/>
      <c r="X286" s="17" t="inlineStr"/>
      <c r="Y286" s="17" t="inlineStr"/>
      <c r="Z286" s="17" t="inlineStr"/>
      <c r="AA286" s="17" t="inlineStr"/>
    </row>
    <row r="287">
      <c r="A287" s="17" t="inlineStr">
        <is>
          <t>San Juan</t>
        </is>
      </c>
      <c r="B287" s="17" t="inlineStr">
        <is>
          <t>1120</t>
        </is>
      </c>
      <c r="C287" s="17" t="inlineStr">
        <is>
          <t>Stock SAP</t>
        </is>
      </c>
      <c r="D287" s="17" t="inlineStr">
        <is>
          <t>Descartables</t>
        </is>
      </c>
      <c r="E287" s="17" t="inlineStr">
        <is>
          <t>ZDES</t>
        </is>
      </c>
      <c r="F287" s="17" t="inlineStr">
        <is>
          <t>Dentro del alcance</t>
        </is>
      </c>
      <c r="G287" s="17" t="inlineStr">
        <is>
          <t>2002615</t>
        </is>
      </c>
      <c r="H287" s="17" t="inlineStr">
        <is>
          <t>VARA/INTROD. ESCHMANN ADULT 70</t>
        </is>
      </c>
      <c r="I287" s="17" t="inlineStr"/>
      <c r="J287" s="17" t="inlineStr"/>
      <c r="K287" s="18">
        <f>SUMIF('1120 SJ'!$A$2:$A$679,$G287,'1120 SJ'!$I$2:$I$679)</f>
        <v/>
      </c>
      <c r="L287" s="18">
        <f>SUMIF('1120 SJ'!$A$2:$A$679,$G287,'1120 SJ'!$Q$2:$Q$679)</f>
        <v/>
      </c>
      <c r="M287" s="18">
        <f>$K287-$L287</f>
        <v/>
      </c>
      <c r="N287" s="19">
        <f>IFERROR(SUMIF('1120 SJ'!$A$2:$A$679,$G287,'1120 SJ'!$M$2:$M$679)/$K287,0)</f>
        <v/>
      </c>
      <c r="O287" s="19">
        <f>IFERROR($K287*$N287,"")</f>
        <v/>
      </c>
      <c r="P287" s="19">
        <f>IFERROR($L287*$N287,"")</f>
        <v/>
      </c>
      <c r="Q287" s="19">
        <f>IF(OR($U287="Dar de baja en SAP",$U287="Dar de alta en SAP"),$M287*$N287,"")</f>
        <v/>
      </c>
      <c r="R287" s="17" t="inlineStr"/>
      <c r="S287" s="27" t="inlineStr"/>
      <c r="T287" s="17" t="inlineStr">
        <is>
          <t>Sin recuento físico en el inventario de Avain</t>
        </is>
      </c>
      <c r="U287" s="28" t="inlineStr">
        <is>
          <t>Sin recuento físico</t>
        </is>
      </c>
      <c r="V287" s="17" t="inlineStr"/>
      <c r="W287" s="17" t="inlineStr"/>
      <c r="X287" s="17" t="inlineStr"/>
      <c r="Y287" s="17" t="inlineStr"/>
      <c r="Z287" s="17" t="inlineStr"/>
      <c r="AA287" s="17" t="inlineStr"/>
    </row>
    <row r="288">
      <c r="A288" s="17" t="inlineStr">
        <is>
          <t>San Juan</t>
        </is>
      </c>
      <c r="B288" s="17" t="inlineStr">
        <is>
          <t>1120</t>
        </is>
      </c>
      <c r="C288" s="17" t="inlineStr">
        <is>
          <t>Stock SAP</t>
        </is>
      </c>
      <c r="D288" s="17" t="inlineStr">
        <is>
          <t>Uniformes</t>
        </is>
      </c>
      <c r="E288" s="17" t="inlineStr">
        <is>
          <t>ZUNI</t>
        </is>
      </c>
      <c r="F288" s="17" t="inlineStr">
        <is>
          <t>Fuera del alcance</t>
        </is>
      </c>
      <c r="G288" s="17" t="inlineStr">
        <is>
          <t>3001334</t>
        </is>
      </c>
      <c r="H288" s="17" t="inlineStr">
        <is>
          <t>CAMPERA ALTA MONTAÑA M</t>
        </is>
      </c>
      <c r="I288" s="17" t="inlineStr"/>
      <c r="J288" s="17" t="inlineStr"/>
      <c r="K288" s="18">
        <f>SUMIF('1120 SJ'!$A$2:$A$679,$G288,'1120 SJ'!$I$2:$I$679)</f>
        <v/>
      </c>
      <c r="L288" s="18">
        <f>SUMIF('1120 SJ'!$A$2:$A$679,$G288,'1120 SJ'!$Q$2:$Q$679)</f>
        <v/>
      </c>
      <c r="M288" s="18">
        <f>$K288-$L288</f>
        <v/>
      </c>
      <c r="N288" s="19">
        <f>IFERROR(SUMIF('1120 SJ'!$A$2:$A$679,$G288,'1120 SJ'!$M$2:$M$679)/$K288,0)</f>
        <v/>
      </c>
      <c r="O288" s="19">
        <f>IFERROR($K288*$N288,"")</f>
        <v/>
      </c>
      <c r="P288" s="19">
        <f>IFERROR($L288*$N288,"")</f>
        <v/>
      </c>
      <c r="Q288" s="19">
        <f>IF(OR($U288="Dar de baja en SAP",$U288="Dar de alta en SAP"),$M288*$N288,"")</f>
        <v/>
      </c>
      <c r="R288" s="17" t="inlineStr"/>
      <c r="S288" s="27" t="inlineStr"/>
      <c r="T288" s="17" t="inlineStr">
        <is>
          <t>No aplica: uniformes, clasificación que el inventario físico de Farmacia no releva</t>
        </is>
      </c>
      <c r="U288" s="28" t="inlineStr">
        <is>
          <t>Fuera del alcance del inventario físico</t>
        </is>
      </c>
      <c r="V288" s="17" t="inlineStr"/>
      <c r="W288" s="17" t="inlineStr"/>
      <c r="X288" s="17" t="inlineStr"/>
      <c r="Y288" s="17" t="inlineStr"/>
      <c r="Z288" s="17" t="inlineStr"/>
      <c r="AA288" s="17" t="inlineStr"/>
    </row>
    <row r="289">
      <c r="A289" s="17" t="inlineStr">
        <is>
          <t>San Juan</t>
        </is>
      </c>
      <c r="B289" s="17" t="inlineStr">
        <is>
          <t>1120</t>
        </is>
      </c>
      <c r="C289" s="17" t="inlineStr">
        <is>
          <t>Stock SAP</t>
        </is>
      </c>
      <c r="D289" s="17" t="inlineStr">
        <is>
          <t>Uniformes</t>
        </is>
      </c>
      <c r="E289" s="17" t="inlineStr">
        <is>
          <t>ZUNI</t>
        </is>
      </c>
      <c r="F289" s="17" t="inlineStr">
        <is>
          <t>Fuera del alcance</t>
        </is>
      </c>
      <c r="G289" s="17" t="inlineStr">
        <is>
          <t>3001544</t>
        </is>
      </c>
      <c r="H289" s="17" t="inlineStr">
        <is>
          <t>CAMPERA DE POLAR C/LOGO + REFLEC XXXL</t>
        </is>
      </c>
      <c r="I289" s="17" t="inlineStr"/>
      <c r="J289" s="17" t="inlineStr"/>
      <c r="K289" s="18">
        <f>SUMIF('1120 SJ'!$A$2:$A$679,$G289,'1120 SJ'!$I$2:$I$679)</f>
        <v/>
      </c>
      <c r="L289" s="18">
        <f>SUMIF('1120 SJ'!$A$2:$A$679,$G289,'1120 SJ'!$Q$2:$Q$679)</f>
        <v/>
      </c>
      <c r="M289" s="18">
        <f>$K289-$L289</f>
        <v/>
      </c>
      <c r="N289" s="19">
        <f>IFERROR(SUMIF('1120 SJ'!$A$2:$A$679,$G289,'1120 SJ'!$M$2:$M$679)/$K289,0)</f>
        <v/>
      </c>
      <c r="O289" s="19">
        <f>IFERROR($K289*$N289,"")</f>
        <v/>
      </c>
      <c r="P289" s="19">
        <f>IFERROR($L289*$N289,"")</f>
        <v/>
      </c>
      <c r="Q289" s="19">
        <f>IF(OR($U289="Dar de baja en SAP",$U289="Dar de alta en SAP"),$M289*$N289,"")</f>
        <v/>
      </c>
      <c r="R289" s="17" t="inlineStr"/>
      <c r="S289" s="27" t="inlineStr"/>
      <c r="T289" s="17" t="inlineStr">
        <is>
          <t>No aplica: uniformes, clasificación que el inventario físico de Farmacia no releva</t>
        </is>
      </c>
      <c r="U289" s="28" t="inlineStr">
        <is>
          <t>Fuera del alcance del inventario físico</t>
        </is>
      </c>
      <c r="V289" s="17" t="inlineStr"/>
      <c r="W289" s="17" t="inlineStr"/>
      <c r="X289" s="17" t="inlineStr"/>
      <c r="Y289" s="17" t="inlineStr"/>
      <c r="Z289" s="17" t="inlineStr"/>
      <c r="AA289" s="17" t="inlineStr"/>
    </row>
    <row r="290">
      <c r="A290" s="17" t="inlineStr">
        <is>
          <t>San Juan</t>
        </is>
      </c>
      <c r="B290" s="17" t="inlineStr">
        <is>
          <t>1120</t>
        </is>
      </c>
      <c r="C290" s="17" t="inlineStr">
        <is>
          <t>Stock SAP</t>
        </is>
      </c>
      <c r="D290" s="17" t="inlineStr">
        <is>
          <t>Medicamentos</t>
        </is>
      </c>
      <c r="E290" s="17" t="inlineStr">
        <is>
          <t>ZMED</t>
        </is>
      </c>
      <c r="F290" s="17" t="inlineStr">
        <is>
          <t>Dentro del alcance</t>
        </is>
      </c>
      <c r="G290" s="17" t="inlineStr">
        <is>
          <t>1000885</t>
        </is>
      </c>
      <c r="H290" s="17" t="inlineStr">
        <is>
          <t>DICLOFENAC 75MG 30 COMPRIMIDOS</t>
        </is>
      </c>
      <c r="I290" s="17" t="inlineStr"/>
      <c r="J290" s="17" t="inlineStr"/>
      <c r="K290" s="18">
        <f>SUMIF('1120 SJ'!$A$2:$A$679,$G290,'1120 SJ'!$I$2:$I$679)</f>
        <v/>
      </c>
      <c r="L290" s="18">
        <f>SUMIF('1120 SJ'!$A$2:$A$679,$G290,'1120 SJ'!$Q$2:$Q$679)</f>
        <v/>
      </c>
      <c r="M290" s="18">
        <f>$K290-$L290</f>
        <v/>
      </c>
      <c r="N290" s="19">
        <f>IFERROR(SUMIF('1120 SJ'!$A$2:$A$679,$G290,'1120 SJ'!$M$2:$M$679)/$K290,0)</f>
        <v/>
      </c>
      <c r="O290" s="19">
        <f>IFERROR($K290*$N290,"")</f>
        <v/>
      </c>
      <c r="P290" s="19">
        <f>IFERROR($L290*$N290,"")</f>
        <v/>
      </c>
      <c r="Q290" s="19">
        <f>IF(OR($U290="Dar de baja en SAP",$U290="Dar de alta en SAP"),$M290*$N290,"")</f>
        <v/>
      </c>
      <c r="R290" s="17" t="inlineStr"/>
      <c r="S290" s="27" t="inlineStr"/>
      <c r="T290" s="17" t="inlineStr">
        <is>
          <t>Sin recuento físico en el inventario de Avain</t>
        </is>
      </c>
      <c r="U290" s="28" t="inlineStr">
        <is>
          <t>Sin recuento físico</t>
        </is>
      </c>
      <c r="V290" s="17" t="inlineStr"/>
      <c r="W290" s="17" t="inlineStr"/>
      <c r="X290" s="17" t="inlineStr"/>
      <c r="Y290" s="17" t="inlineStr"/>
      <c r="Z290" s="17" t="inlineStr"/>
      <c r="AA290" s="17" t="inlineStr"/>
    </row>
    <row r="291">
      <c r="A291" s="17" t="inlineStr">
        <is>
          <t>San Juan</t>
        </is>
      </c>
      <c r="B291" s="17" t="inlineStr">
        <is>
          <t>1120</t>
        </is>
      </c>
      <c r="C291" s="17" t="inlineStr">
        <is>
          <t>Stock SAP</t>
        </is>
      </c>
      <c r="D291" s="17" t="inlineStr">
        <is>
          <t>Medicamentos</t>
        </is>
      </c>
      <c r="E291" s="17" t="inlineStr">
        <is>
          <t>ZMED</t>
        </is>
      </c>
      <c r="F291" s="17" t="inlineStr">
        <is>
          <t>Dentro del alcance</t>
        </is>
      </c>
      <c r="G291" s="17" t="inlineStr">
        <is>
          <t>1001300</t>
        </is>
      </c>
      <c r="H291" s="17" t="inlineStr">
        <is>
          <t>PANCLO B12 COMP REC X20</t>
        </is>
      </c>
      <c r="I291" s="17" t="inlineStr"/>
      <c r="J291" s="17" t="inlineStr"/>
      <c r="K291" s="18">
        <f>SUMIF('1120 SJ'!$A$2:$A$679,$G291,'1120 SJ'!$I$2:$I$679)</f>
        <v/>
      </c>
      <c r="L291" s="18">
        <f>SUMIF('1120 SJ'!$A$2:$A$679,$G291,'1120 SJ'!$Q$2:$Q$679)</f>
        <v/>
      </c>
      <c r="M291" s="18">
        <f>$K291-$L291</f>
        <v/>
      </c>
      <c r="N291" s="19">
        <f>IFERROR(SUMIF('1120 SJ'!$A$2:$A$679,$G291,'1120 SJ'!$M$2:$M$679)/$K291,0)</f>
        <v/>
      </c>
      <c r="O291" s="19">
        <f>IFERROR($K291*$N291,"")</f>
        <v/>
      </c>
      <c r="P291" s="19">
        <f>IFERROR($L291*$N291,"")</f>
        <v/>
      </c>
      <c r="Q291" s="19">
        <f>IF(OR($U291="Dar de baja en SAP",$U291="Dar de alta en SAP"),$M291*$N291,"")</f>
        <v/>
      </c>
      <c r="R291" s="17" t="inlineStr"/>
      <c r="S291" s="27" t="inlineStr"/>
      <c r="T291" s="17" t="inlineStr">
        <is>
          <t>Sin recuento físico en el inventario de Avain</t>
        </is>
      </c>
      <c r="U291" s="28" t="inlineStr">
        <is>
          <t>Sin recuento físico</t>
        </is>
      </c>
      <c r="V291" s="17" t="inlineStr"/>
      <c r="W291" s="17" t="inlineStr"/>
      <c r="X291" s="17" t="inlineStr"/>
      <c r="Y291" s="17" t="inlineStr"/>
      <c r="Z291" s="17" t="inlineStr"/>
      <c r="AA291" s="17" t="inlineStr">
        <is>
          <t>El material ocupa 2 filas en la hoja 1120 SJ (lote/almacén). La cantidad SAP y la física de esta vista son el total del material.</t>
        </is>
      </c>
    </row>
    <row r="292">
      <c r="A292" s="17" t="inlineStr">
        <is>
          <t>San Juan</t>
        </is>
      </c>
      <c r="B292" s="17" t="inlineStr">
        <is>
          <t>1120</t>
        </is>
      </c>
      <c r="C292" s="17" t="inlineStr">
        <is>
          <t>Stock SAP</t>
        </is>
      </c>
      <c r="D292" s="17" t="inlineStr">
        <is>
          <t>Descartables</t>
        </is>
      </c>
      <c r="E292" s="17" t="inlineStr">
        <is>
          <t>ZDES</t>
        </is>
      </c>
      <c r="F292" s="17" t="inlineStr">
        <is>
          <t>Dentro del alcance</t>
        </is>
      </c>
      <c r="G292" s="17" t="inlineStr">
        <is>
          <t>2000553</t>
        </is>
      </c>
      <c r="H292" s="17" t="inlineStr">
        <is>
          <t>TORNIQUETE TACTICO</t>
        </is>
      </c>
      <c r="I292" s="17" t="inlineStr"/>
      <c r="J292" s="17" t="inlineStr"/>
      <c r="K292" s="18">
        <f>SUMIF('1120 SJ'!$A$2:$A$679,$G292,'1120 SJ'!$I$2:$I$679)</f>
        <v/>
      </c>
      <c r="L292" s="18">
        <f>SUMIF('1120 SJ'!$A$2:$A$679,$G292,'1120 SJ'!$Q$2:$Q$679)</f>
        <v/>
      </c>
      <c r="M292" s="18">
        <f>$K292-$L292</f>
        <v/>
      </c>
      <c r="N292" s="19">
        <f>IFERROR(SUMIF('1120 SJ'!$A$2:$A$679,$G292,'1120 SJ'!$M$2:$M$679)/$K292,0)</f>
        <v/>
      </c>
      <c r="O292" s="19">
        <f>IFERROR($K292*$N292,"")</f>
        <v/>
      </c>
      <c r="P292" s="19">
        <f>IFERROR($L292*$N292,"")</f>
        <v/>
      </c>
      <c r="Q292" s="19">
        <f>IF(OR($U292="Dar de baja en SAP",$U292="Dar de alta en SAP"),$M292*$N292,"")</f>
        <v/>
      </c>
      <c r="R292" s="17" t="inlineStr"/>
      <c r="S292" s="27" t="inlineStr"/>
      <c r="T292" s="17" t="inlineStr">
        <is>
          <t>Sin recuento físico en el inventario de Avain</t>
        </is>
      </c>
      <c r="U292" s="28" t="inlineStr">
        <is>
          <t>Sin recuento físico</t>
        </is>
      </c>
      <c r="V292" s="17" t="inlineStr"/>
      <c r="W292" s="17" t="inlineStr"/>
      <c r="X292" s="17" t="inlineStr"/>
      <c r="Y292" s="17" t="inlineStr"/>
      <c r="Z292" s="17" t="inlineStr"/>
      <c r="AA292" s="17" t="inlineStr"/>
    </row>
    <row r="293">
      <c r="A293" s="17" t="inlineStr">
        <is>
          <t>San Juan</t>
        </is>
      </c>
      <c r="B293" s="17" t="inlineStr">
        <is>
          <t>1120</t>
        </is>
      </c>
      <c r="C293" s="17" t="inlineStr">
        <is>
          <t>Stock SAP</t>
        </is>
      </c>
      <c r="D293" s="17" t="inlineStr">
        <is>
          <t>Descartables</t>
        </is>
      </c>
      <c r="E293" s="17" t="inlineStr">
        <is>
          <t>ZDES</t>
        </is>
      </c>
      <c r="F293" s="17" t="inlineStr">
        <is>
          <t>Dentro del alcance</t>
        </is>
      </c>
      <c r="G293" s="17" t="inlineStr">
        <is>
          <t>2001794</t>
        </is>
      </c>
      <c r="H293" s="17" t="inlineStr">
        <is>
          <t>GUANTE EXAMINACION NITRILO CHICO</t>
        </is>
      </c>
      <c r="I293" s="17" t="inlineStr"/>
      <c r="J293" s="17" t="inlineStr"/>
      <c r="K293" s="18">
        <f>SUMIF('1120 SJ'!$A$2:$A$679,$G293,'1120 SJ'!$I$2:$I$679)</f>
        <v/>
      </c>
      <c r="L293" s="18">
        <f>SUMIF('1120 SJ'!$A$2:$A$679,$G293,'1120 SJ'!$Q$2:$Q$679)</f>
        <v/>
      </c>
      <c r="M293" s="18">
        <f>$K293-$L293</f>
        <v/>
      </c>
      <c r="N293" s="19">
        <f>IFERROR(SUMIF('1120 SJ'!$A$2:$A$679,$G293,'1120 SJ'!$M$2:$M$679)/$K293,0)</f>
        <v/>
      </c>
      <c r="O293" s="19">
        <f>IFERROR($K293*$N293,"")</f>
        <v/>
      </c>
      <c r="P293" s="19">
        <f>IFERROR($L293*$N293,"")</f>
        <v/>
      </c>
      <c r="Q293" s="19">
        <f>IF(OR($U293="Dar de baja en SAP",$U293="Dar de alta en SAP"),$M293*$N293,"")</f>
        <v/>
      </c>
      <c r="R293" s="17" t="inlineStr"/>
      <c r="S293" s="27" t="inlineStr"/>
      <c r="T293" s="17" t="inlineStr">
        <is>
          <t>Sin recuento físico en el inventario de Avain</t>
        </is>
      </c>
      <c r="U293" s="28" t="inlineStr">
        <is>
          <t>Sin recuento físico</t>
        </is>
      </c>
      <c r="V293" s="17" t="inlineStr"/>
      <c r="W293" s="17" t="inlineStr"/>
      <c r="X293" s="17" t="inlineStr"/>
      <c r="Y293" s="17" t="inlineStr"/>
      <c r="Z293" s="17" t="inlineStr"/>
      <c r="AA293" s="17" t="inlineStr">
        <is>
          <t>El material ocupa 2 filas en la hoja 1120 SJ (lote/almacén). La cantidad SAP y la física de esta vista son el total del material.</t>
        </is>
      </c>
    </row>
    <row r="294">
      <c r="A294" s="17" t="inlineStr">
        <is>
          <t>San Juan</t>
        </is>
      </c>
      <c r="B294" s="17" t="inlineStr">
        <is>
          <t>1120</t>
        </is>
      </c>
      <c r="C294" s="17" t="inlineStr">
        <is>
          <t>Stock SAP</t>
        </is>
      </c>
      <c r="D294" s="17" t="inlineStr">
        <is>
          <t>Descartables</t>
        </is>
      </c>
      <c r="E294" s="17" t="inlineStr">
        <is>
          <t>ZDES</t>
        </is>
      </c>
      <c r="F294" s="17" t="inlineStr">
        <is>
          <t>Dentro del alcance</t>
        </is>
      </c>
      <c r="G294" s="17" t="inlineStr">
        <is>
          <t>2002511</t>
        </is>
      </c>
      <c r="H294" s="17" t="inlineStr">
        <is>
          <t>VALVAS LARINGOSCOPIO McGRATH COVIDEN</t>
        </is>
      </c>
      <c r="I294" s="17" t="inlineStr"/>
      <c r="J294" s="17" t="inlineStr"/>
      <c r="K294" s="18">
        <f>SUMIF('1120 SJ'!$A$2:$A$679,$G294,'1120 SJ'!$I$2:$I$679)</f>
        <v/>
      </c>
      <c r="L294" s="18">
        <f>SUMIF('1120 SJ'!$A$2:$A$679,$G294,'1120 SJ'!$Q$2:$Q$679)</f>
        <v/>
      </c>
      <c r="M294" s="18">
        <f>$K294-$L294</f>
        <v/>
      </c>
      <c r="N294" s="19">
        <f>IFERROR(SUMIF('1120 SJ'!$A$2:$A$679,$G294,'1120 SJ'!$M$2:$M$679)/$K294,0)</f>
        <v/>
      </c>
      <c r="O294" s="19">
        <f>IFERROR($K294*$N294,"")</f>
        <v/>
      </c>
      <c r="P294" s="19">
        <f>IFERROR($L294*$N294,"")</f>
        <v/>
      </c>
      <c r="Q294" s="19">
        <f>IF(OR($U294="Dar de baja en SAP",$U294="Dar de alta en SAP"),$M294*$N294,"")</f>
        <v/>
      </c>
      <c r="R294" s="17" t="inlineStr"/>
      <c r="S294" s="27" t="inlineStr"/>
      <c r="T294" s="17" t="inlineStr">
        <is>
          <t>Sin recuento físico en el inventario de Avain</t>
        </is>
      </c>
      <c r="U294" s="28" t="inlineStr">
        <is>
          <t>Sin recuento físico</t>
        </is>
      </c>
      <c r="V294" s="17" t="inlineStr"/>
      <c r="W294" s="17" t="inlineStr"/>
      <c r="X294" s="17" t="inlineStr"/>
      <c r="Y294" s="17" t="inlineStr"/>
      <c r="Z294" s="17" t="inlineStr"/>
      <c r="AA294" s="17" t="inlineStr"/>
    </row>
    <row r="295">
      <c r="A295" s="17" t="inlineStr">
        <is>
          <t>San Juan</t>
        </is>
      </c>
      <c r="B295" s="17" t="inlineStr">
        <is>
          <t>1120</t>
        </is>
      </c>
      <c r="C295" s="17" t="inlineStr">
        <is>
          <t>Stock SAP</t>
        </is>
      </c>
      <c r="D295" s="17" t="inlineStr">
        <is>
          <t>Uniformes</t>
        </is>
      </c>
      <c r="E295" s="17" t="inlineStr">
        <is>
          <t>ZUNI</t>
        </is>
      </c>
      <c r="F295" s="17" t="inlineStr">
        <is>
          <t>Fuera del alcance</t>
        </is>
      </c>
      <c r="G295" s="17" t="inlineStr">
        <is>
          <t>3001215</t>
        </is>
      </c>
      <c r="H295" s="17" t="inlineStr">
        <is>
          <t>BOTAS CAÑA ALTA IMPERMEABLE TERM. T36</t>
        </is>
      </c>
      <c r="I295" s="17" t="inlineStr"/>
      <c r="J295" s="17" t="inlineStr"/>
      <c r="K295" s="18">
        <f>SUMIF('1120 SJ'!$A$2:$A$679,$G295,'1120 SJ'!$I$2:$I$679)</f>
        <v/>
      </c>
      <c r="L295" s="18">
        <f>SUMIF('1120 SJ'!$A$2:$A$679,$G295,'1120 SJ'!$Q$2:$Q$679)</f>
        <v/>
      </c>
      <c r="M295" s="18">
        <f>$K295-$L295</f>
        <v/>
      </c>
      <c r="N295" s="19">
        <f>IFERROR(SUMIF('1120 SJ'!$A$2:$A$679,$G295,'1120 SJ'!$M$2:$M$679)/$K295,0)</f>
        <v/>
      </c>
      <c r="O295" s="19">
        <f>IFERROR($K295*$N295,"")</f>
        <v/>
      </c>
      <c r="P295" s="19">
        <f>IFERROR($L295*$N295,"")</f>
        <v/>
      </c>
      <c r="Q295" s="19">
        <f>IF(OR($U295="Dar de baja en SAP",$U295="Dar de alta en SAP"),$M295*$N295,"")</f>
        <v/>
      </c>
      <c r="R295" s="17" t="inlineStr"/>
      <c r="S295" s="27" t="inlineStr"/>
      <c r="T295" s="17" t="inlineStr">
        <is>
          <t>No aplica: uniformes, clasificación que el inventario físico de Farmacia no releva</t>
        </is>
      </c>
      <c r="U295" s="28" t="inlineStr">
        <is>
          <t>Fuera del alcance del inventario físico</t>
        </is>
      </c>
      <c r="V295" s="17" t="inlineStr"/>
      <c r="W295" s="17" t="inlineStr"/>
      <c r="X295" s="17" t="inlineStr"/>
      <c r="Y295" s="17" t="inlineStr"/>
      <c r="Z295" s="17" t="inlineStr"/>
      <c r="AA295" s="17" t="inlineStr"/>
    </row>
    <row r="296">
      <c r="A296" s="17" t="inlineStr">
        <is>
          <t>San Juan</t>
        </is>
      </c>
      <c r="B296" s="17" t="inlineStr">
        <is>
          <t>1120</t>
        </is>
      </c>
      <c r="C296" s="17" t="inlineStr">
        <is>
          <t>Stock SAP</t>
        </is>
      </c>
      <c r="D296" s="17" t="inlineStr">
        <is>
          <t>Uniformes</t>
        </is>
      </c>
      <c r="E296" s="17" t="inlineStr">
        <is>
          <t>ZUNI</t>
        </is>
      </c>
      <c r="F296" s="17" t="inlineStr">
        <is>
          <t>Fuera del alcance</t>
        </is>
      </c>
      <c r="G296" s="17" t="inlineStr">
        <is>
          <t>3001221</t>
        </is>
      </c>
      <c r="H296" s="17" t="inlineStr">
        <is>
          <t>BOTAS CAÑA ALTA IMPERMEABLE TERM. T42</t>
        </is>
      </c>
      <c r="I296" s="17" t="inlineStr"/>
      <c r="J296" s="17" t="inlineStr"/>
      <c r="K296" s="18">
        <f>SUMIF('1120 SJ'!$A$2:$A$679,$G296,'1120 SJ'!$I$2:$I$679)</f>
        <v/>
      </c>
      <c r="L296" s="18">
        <f>SUMIF('1120 SJ'!$A$2:$A$679,$G296,'1120 SJ'!$Q$2:$Q$679)</f>
        <v/>
      </c>
      <c r="M296" s="18">
        <f>$K296-$L296</f>
        <v/>
      </c>
      <c r="N296" s="19">
        <f>IFERROR(SUMIF('1120 SJ'!$A$2:$A$679,$G296,'1120 SJ'!$M$2:$M$679)/$K296,0)</f>
        <v/>
      </c>
      <c r="O296" s="19">
        <f>IFERROR($K296*$N296,"")</f>
        <v/>
      </c>
      <c r="P296" s="19">
        <f>IFERROR($L296*$N296,"")</f>
        <v/>
      </c>
      <c r="Q296" s="19">
        <f>IF(OR($U296="Dar de baja en SAP",$U296="Dar de alta en SAP"),$M296*$N296,"")</f>
        <v/>
      </c>
      <c r="R296" s="17" t="inlineStr"/>
      <c r="S296" s="27" t="inlineStr"/>
      <c r="T296" s="17" t="inlineStr">
        <is>
          <t>No aplica: uniformes, clasificación que el inventario físico de Farmacia no releva</t>
        </is>
      </c>
      <c r="U296" s="28" t="inlineStr">
        <is>
          <t>Fuera del alcance del inventario físico</t>
        </is>
      </c>
      <c r="V296" s="17" t="inlineStr"/>
      <c r="W296" s="17" t="inlineStr"/>
      <c r="X296" s="17" t="inlineStr"/>
      <c r="Y296" s="17" t="inlineStr"/>
      <c r="Z296" s="17" t="inlineStr"/>
      <c r="AA296" s="17" t="inlineStr"/>
    </row>
    <row r="297">
      <c r="A297" s="17" t="inlineStr">
        <is>
          <t>San Juan</t>
        </is>
      </c>
      <c r="B297" s="17" t="inlineStr">
        <is>
          <t>1120</t>
        </is>
      </c>
      <c r="C297" s="17" t="inlineStr">
        <is>
          <t>Stock SAP</t>
        </is>
      </c>
      <c r="D297" s="17" t="inlineStr">
        <is>
          <t>Uniformes</t>
        </is>
      </c>
      <c r="E297" s="17" t="inlineStr">
        <is>
          <t>ZUNI</t>
        </is>
      </c>
      <c r="F297" s="17" t="inlineStr">
        <is>
          <t>Fuera del alcance</t>
        </is>
      </c>
      <c r="G297" s="17" t="inlineStr">
        <is>
          <t>3001298</t>
        </is>
      </c>
      <c r="H297" s="17" t="inlineStr">
        <is>
          <t>MENTONERA CASCO SEGURIDAD</t>
        </is>
      </c>
      <c r="I297" s="17" t="inlineStr"/>
      <c r="J297" s="17" t="inlineStr"/>
      <c r="K297" s="18">
        <f>SUMIF('1120 SJ'!$A$2:$A$679,$G297,'1120 SJ'!$I$2:$I$679)</f>
        <v/>
      </c>
      <c r="L297" s="18">
        <f>SUMIF('1120 SJ'!$A$2:$A$679,$G297,'1120 SJ'!$Q$2:$Q$679)</f>
        <v/>
      </c>
      <c r="M297" s="18">
        <f>$K297-$L297</f>
        <v/>
      </c>
      <c r="N297" s="19">
        <f>IFERROR(SUMIF('1120 SJ'!$A$2:$A$679,$G297,'1120 SJ'!$M$2:$M$679)/$K297,0)</f>
        <v/>
      </c>
      <c r="O297" s="19">
        <f>IFERROR($K297*$N297,"")</f>
        <v/>
      </c>
      <c r="P297" s="19">
        <f>IFERROR($L297*$N297,"")</f>
        <v/>
      </c>
      <c r="Q297" s="19">
        <f>IF(OR($U297="Dar de baja en SAP",$U297="Dar de alta en SAP"),$M297*$N297,"")</f>
        <v/>
      </c>
      <c r="R297" s="17" t="inlineStr"/>
      <c r="S297" s="27" t="inlineStr"/>
      <c r="T297" s="17" t="inlineStr">
        <is>
          <t>No aplica: uniformes, clasificación que el inventario físico de Farmacia no releva</t>
        </is>
      </c>
      <c r="U297" s="28" t="inlineStr">
        <is>
          <t>Fuera del alcance del inventario físico</t>
        </is>
      </c>
      <c r="V297" s="17" t="inlineStr"/>
      <c r="W297" s="17" t="inlineStr"/>
      <c r="X297" s="17" t="inlineStr"/>
      <c r="Y297" s="17" t="inlineStr"/>
      <c r="Z297" s="17" t="inlineStr"/>
      <c r="AA297" s="17" t="inlineStr">
        <is>
          <t>El material ocupa 2 filas en la hoja 1120 SJ (lote/almacén). La cantidad SAP y la física de esta vista son el total del material.</t>
        </is>
      </c>
    </row>
    <row r="298">
      <c r="A298" s="17" t="inlineStr">
        <is>
          <t>San Juan</t>
        </is>
      </c>
      <c r="B298" s="17" t="inlineStr">
        <is>
          <t>1120</t>
        </is>
      </c>
      <c r="C298" s="17" t="inlineStr">
        <is>
          <t>Stock SAP</t>
        </is>
      </c>
      <c r="D298" s="17" t="inlineStr">
        <is>
          <t>Uniformes</t>
        </is>
      </c>
      <c r="E298" s="17" t="inlineStr">
        <is>
          <t>ZUNI</t>
        </is>
      </c>
      <c r="F298" s="17" t="inlineStr">
        <is>
          <t>Fuera del alcance</t>
        </is>
      </c>
      <c r="G298" s="17" t="inlineStr">
        <is>
          <t>3001341</t>
        </is>
      </c>
      <c r="H298" s="17" t="inlineStr">
        <is>
          <t>PANTALON IMPERMEABLE M</t>
        </is>
      </c>
      <c r="I298" s="17" t="inlineStr"/>
      <c r="J298" s="17" t="inlineStr"/>
      <c r="K298" s="18">
        <f>SUMIF('1120 SJ'!$A$2:$A$679,$G298,'1120 SJ'!$I$2:$I$679)</f>
        <v/>
      </c>
      <c r="L298" s="18">
        <f>SUMIF('1120 SJ'!$A$2:$A$679,$G298,'1120 SJ'!$Q$2:$Q$679)</f>
        <v/>
      </c>
      <c r="M298" s="18">
        <f>$K298-$L298</f>
        <v/>
      </c>
      <c r="N298" s="19">
        <f>IFERROR(SUMIF('1120 SJ'!$A$2:$A$679,$G298,'1120 SJ'!$M$2:$M$679)/$K298,0)</f>
        <v/>
      </c>
      <c r="O298" s="19">
        <f>IFERROR($K298*$N298,"")</f>
        <v/>
      </c>
      <c r="P298" s="19">
        <f>IFERROR($L298*$N298,"")</f>
        <v/>
      </c>
      <c r="Q298" s="19">
        <f>IF(OR($U298="Dar de baja en SAP",$U298="Dar de alta en SAP"),$M298*$N298,"")</f>
        <v/>
      </c>
      <c r="R298" s="17" t="inlineStr"/>
      <c r="S298" s="27" t="inlineStr"/>
      <c r="T298" s="17" t="inlineStr">
        <is>
          <t>No aplica: uniformes, clasificación que el inventario físico de Farmacia no releva</t>
        </is>
      </c>
      <c r="U298" s="28" t="inlineStr">
        <is>
          <t>Fuera del alcance del inventario físico</t>
        </is>
      </c>
      <c r="V298" s="17" t="inlineStr"/>
      <c r="W298" s="17" t="inlineStr"/>
      <c r="X298" s="17" t="inlineStr"/>
      <c r="Y298" s="17" t="inlineStr"/>
      <c r="Z298" s="17" t="inlineStr"/>
      <c r="AA298" s="17" t="inlineStr"/>
    </row>
    <row r="299">
      <c r="A299" s="17" t="inlineStr">
        <is>
          <t>San Juan</t>
        </is>
      </c>
      <c r="B299" s="17" t="inlineStr">
        <is>
          <t>1120</t>
        </is>
      </c>
      <c r="C299" s="17" t="inlineStr">
        <is>
          <t>Stock SAP</t>
        </is>
      </c>
      <c r="D299" s="17" t="inlineStr">
        <is>
          <t>Uniformes</t>
        </is>
      </c>
      <c r="E299" s="17" t="inlineStr">
        <is>
          <t>ZUNI</t>
        </is>
      </c>
      <c r="F299" s="17" t="inlineStr">
        <is>
          <t>Fuera del alcance</t>
        </is>
      </c>
      <c r="G299" s="17" t="inlineStr">
        <is>
          <t>3001413</t>
        </is>
      </c>
      <c r="H299" s="17" t="inlineStr">
        <is>
          <t>CAMPERA DE POLAR C/LOGO + REFLEC  XL</t>
        </is>
      </c>
      <c r="I299" s="17" t="inlineStr"/>
      <c r="J299" s="17" t="inlineStr"/>
      <c r="K299" s="18">
        <f>SUMIF('1120 SJ'!$A$2:$A$679,$G299,'1120 SJ'!$I$2:$I$679)</f>
        <v/>
      </c>
      <c r="L299" s="18">
        <f>SUMIF('1120 SJ'!$A$2:$A$679,$G299,'1120 SJ'!$Q$2:$Q$679)</f>
        <v/>
      </c>
      <c r="M299" s="18">
        <f>$K299-$L299</f>
        <v/>
      </c>
      <c r="N299" s="19">
        <f>IFERROR(SUMIF('1120 SJ'!$A$2:$A$679,$G299,'1120 SJ'!$M$2:$M$679)/$K299,0)</f>
        <v/>
      </c>
      <c r="O299" s="19">
        <f>IFERROR($K299*$N299,"")</f>
        <v/>
      </c>
      <c r="P299" s="19">
        <f>IFERROR($L299*$N299,"")</f>
        <v/>
      </c>
      <c r="Q299" s="19">
        <f>IF(OR($U299="Dar de baja en SAP",$U299="Dar de alta en SAP"),$M299*$N299,"")</f>
        <v/>
      </c>
      <c r="R299" s="17" t="inlineStr"/>
      <c r="S299" s="27" t="inlineStr"/>
      <c r="T299" s="17" t="inlineStr">
        <is>
          <t>No aplica: uniformes, clasificación que el inventario físico de Farmacia no releva</t>
        </is>
      </c>
      <c r="U299" s="28" t="inlineStr">
        <is>
          <t>Fuera del alcance del inventario físico</t>
        </is>
      </c>
      <c r="V299" s="17" t="inlineStr"/>
      <c r="W299" s="17" t="inlineStr"/>
      <c r="X299" s="17" t="inlineStr"/>
      <c r="Y299" s="17" t="inlineStr"/>
      <c r="Z299" s="17" t="inlineStr"/>
      <c r="AA299" s="17" t="inlineStr"/>
    </row>
    <row r="300">
      <c r="A300" s="17" t="inlineStr">
        <is>
          <t>San Juan</t>
        </is>
      </c>
      <c r="B300" s="17" t="inlineStr">
        <is>
          <t>1120</t>
        </is>
      </c>
      <c r="C300" s="17" t="inlineStr">
        <is>
          <t>Stock SAP</t>
        </is>
      </c>
      <c r="D300" s="17" t="inlineStr">
        <is>
          <t>Uniformes</t>
        </is>
      </c>
      <c r="E300" s="17" t="inlineStr">
        <is>
          <t>ZUNI</t>
        </is>
      </c>
      <c r="F300" s="17" t="inlineStr">
        <is>
          <t>Fuera del alcance</t>
        </is>
      </c>
      <c r="G300" s="17" t="inlineStr">
        <is>
          <t>3001437</t>
        </is>
      </c>
      <c r="H300" s="17" t="inlineStr">
        <is>
          <t>CHOMBA NEGRA XL</t>
        </is>
      </c>
      <c r="I300" s="17" t="inlineStr"/>
      <c r="J300" s="17" t="inlineStr"/>
      <c r="K300" s="18">
        <f>SUMIF('1120 SJ'!$A$2:$A$679,$G300,'1120 SJ'!$I$2:$I$679)</f>
        <v/>
      </c>
      <c r="L300" s="18">
        <f>SUMIF('1120 SJ'!$A$2:$A$679,$G300,'1120 SJ'!$Q$2:$Q$679)</f>
        <v/>
      </c>
      <c r="M300" s="18">
        <f>$K300-$L300</f>
        <v/>
      </c>
      <c r="N300" s="19">
        <f>IFERROR(SUMIF('1120 SJ'!$A$2:$A$679,$G300,'1120 SJ'!$M$2:$M$679)/$K300,0)</f>
        <v/>
      </c>
      <c r="O300" s="19">
        <f>IFERROR($K300*$N300,"")</f>
        <v/>
      </c>
      <c r="P300" s="19">
        <f>IFERROR($L300*$N300,"")</f>
        <v/>
      </c>
      <c r="Q300" s="19">
        <f>IF(OR($U300="Dar de baja en SAP",$U300="Dar de alta en SAP"),$M300*$N300,"")</f>
        <v/>
      </c>
      <c r="R300" s="17" t="inlineStr"/>
      <c r="S300" s="27" t="inlineStr"/>
      <c r="T300" s="17" t="inlineStr">
        <is>
          <t>No aplica: uniformes, clasificación que el inventario físico de Farmacia no releva</t>
        </is>
      </c>
      <c r="U300" s="28" t="inlineStr">
        <is>
          <t>Fuera del alcance del inventario físico</t>
        </is>
      </c>
      <c r="V300" s="17" t="inlineStr"/>
      <c r="W300" s="17" t="inlineStr"/>
      <c r="X300" s="17" t="inlineStr"/>
      <c r="Y300" s="17" t="inlineStr"/>
      <c r="Z300" s="17" t="inlineStr"/>
      <c r="AA300" s="17" t="inlineStr"/>
    </row>
    <row r="301">
      <c r="A301" s="17" t="inlineStr">
        <is>
          <t>San Juan</t>
        </is>
      </c>
      <c r="B301" s="17" t="inlineStr">
        <is>
          <t>1120</t>
        </is>
      </c>
      <c r="C301" s="17" t="inlineStr">
        <is>
          <t>Stock SAP</t>
        </is>
      </c>
      <c r="D301" s="17" t="inlineStr">
        <is>
          <t>Uniformes</t>
        </is>
      </c>
      <c r="E301" s="17" t="inlineStr">
        <is>
          <t>ZUNI</t>
        </is>
      </c>
      <c r="F301" s="17" t="inlineStr">
        <is>
          <t>Fuera del alcance</t>
        </is>
      </c>
      <c r="G301" s="17" t="inlineStr">
        <is>
          <t>3002062</t>
        </is>
      </c>
      <c r="H301" s="17" t="inlineStr">
        <is>
          <t>CAMPERA ALTA MONTAÑA M GEO GORETEX</t>
        </is>
      </c>
      <c r="I301" s="17" t="inlineStr"/>
      <c r="J301" s="17" t="inlineStr"/>
      <c r="K301" s="18">
        <f>SUMIF('1120 SJ'!$A$2:$A$679,$G301,'1120 SJ'!$I$2:$I$679)</f>
        <v/>
      </c>
      <c r="L301" s="18">
        <f>SUMIF('1120 SJ'!$A$2:$A$679,$G301,'1120 SJ'!$Q$2:$Q$679)</f>
        <v/>
      </c>
      <c r="M301" s="18">
        <f>$K301-$L301</f>
        <v/>
      </c>
      <c r="N301" s="19">
        <f>IFERROR(SUMIF('1120 SJ'!$A$2:$A$679,$G301,'1120 SJ'!$M$2:$M$679)/$K301,0)</f>
        <v/>
      </c>
      <c r="O301" s="19">
        <f>IFERROR($K301*$N301,"")</f>
        <v/>
      </c>
      <c r="P301" s="19">
        <f>IFERROR($L301*$N301,"")</f>
        <v/>
      </c>
      <c r="Q301" s="19">
        <f>IF(OR($U301="Dar de baja en SAP",$U301="Dar de alta en SAP"),$M301*$N301,"")</f>
        <v/>
      </c>
      <c r="R301" s="17" t="inlineStr"/>
      <c r="S301" s="27" t="inlineStr"/>
      <c r="T301" s="17" t="inlineStr">
        <is>
          <t>No aplica: uniformes, clasificación que el inventario físico de Farmacia no releva</t>
        </is>
      </c>
      <c r="U301" s="28" t="inlineStr">
        <is>
          <t>Fuera del alcance del inventario físico</t>
        </is>
      </c>
      <c r="V301" s="17" t="inlineStr"/>
      <c r="W301" s="17" t="inlineStr"/>
      <c r="X301" s="17" t="inlineStr"/>
      <c r="Y301" s="17" t="inlineStr"/>
      <c r="Z301" s="17" t="inlineStr"/>
      <c r="AA301" s="17" t="inlineStr"/>
    </row>
    <row r="302">
      <c r="A302" s="17" t="inlineStr">
        <is>
          <t>San Juan</t>
        </is>
      </c>
      <c r="B302" s="17" t="inlineStr">
        <is>
          <t>1120</t>
        </is>
      </c>
      <c r="C302" s="17" t="inlineStr">
        <is>
          <t>Stock SAP</t>
        </is>
      </c>
      <c r="D302" s="17" t="inlineStr">
        <is>
          <t>Uniformes</t>
        </is>
      </c>
      <c r="E302" s="17" t="inlineStr">
        <is>
          <t>ZUNI</t>
        </is>
      </c>
      <c r="F302" s="17" t="inlineStr">
        <is>
          <t>Fuera del alcance</t>
        </is>
      </c>
      <c r="G302" s="17" t="inlineStr">
        <is>
          <t>3002063</t>
        </is>
      </c>
      <c r="H302" s="17" t="inlineStr">
        <is>
          <t>CAMPERA ALTA MONTAÑA S GEO GORETEX</t>
        </is>
      </c>
      <c r="I302" s="17" t="inlineStr"/>
      <c r="J302" s="17" t="inlineStr"/>
      <c r="K302" s="18">
        <f>SUMIF('1120 SJ'!$A$2:$A$679,$G302,'1120 SJ'!$I$2:$I$679)</f>
        <v/>
      </c>
      <c r="L302" s="18">
        <f>SUMIF('1120 SJ'!$A$2:$A$679,$G302,'1120 SJ'!$Q$2:$Q$679)</f>
        <v/>
      </c>
      <c r="M302" s="18">
        <f>$K302-$L302</f>
        <v/>
      </c>
      <c r="N302" s="19">
        <f>IFERROR(SUMIF('1120 SJ'!$A$2:$A$679,$G302,'1120 SJ'!$M$2:$M$679)/$K302,0)</f>
        <v/>
      </c>
      <c r="O302" s="19">
        <f>IFERROR($K302*$N302,"")</f>
        <v/>
      </c>
      <c r="P302" s="19">
        <f>IFERROR($L302*$N302,"")</f>
        <v/>
      </c>
      <c r="Q302" s="19">
        <f>IF(OR($U302="Dar de baja en SAP",$U302="Dar de alta en SAP"),$M302*$N302,"")</f>
        <v/>
      </c>
      <c r="R302" s="17" t="inlineStr"/>
      <c r="S302" s="27" t="inlineStr"/>
      <c r="T302" s="17" t="inlineStr">
        <is>
          <t>No aplica: uniformes, clasificación que el inventario físico de Farmacia no releva</t>
        </is>
      </c>
      <c r="U302" s="28" t="inlineStr">
        <is>
          <t>Fuera del alcance del inventario físico</t>
        </is>
      </c>
      <c r="V302" s="17" t="inlineStr"/>
      <c r="W302" s="17" t="inlineStr"/>
      <c r="X302" s="17" t="inlineStr"/>
      <c r="Y302" s="17" t="inlineStr"/>
      <c r="Z302" s="17" t="inlineStr"/>
      <c r="AA302" s="17" t="inlineStr"/>
    </row>
    <row r="303">
      <c r="A303" s="17" t="inlineStr">
        <is>
          <t>San Juan</t>
        </is>
      </c>
      <c r="B303" s="17" t="inlineStr">
        <is>
          <t>1120</t>
        </is>
      </c>
      <c r="C303" s="17" t="inlineStr">
        <is>
          <t>Stock SAP</t>
        </is>
      </c>
      <c r="D303" s="17" t="inlineStr">
        <is>
          <t>Uniformes</t>
        </is>
      </c>
      <c r="E303" s="17" t="inlineStr">
        <is>
          <t>ZUNI</t>
        </is>
      </c>
      <c r="F303" s="17" t="inlineStr">
        <is>
          <t>Fuera del alcance</t>
        </is>
      </c>
      <c r="G303" s="17" t="inlineStr">
        <is>
          <t>3002068</t>
        </is>
      </c>
      <c r="H303" s="17" t="inlineStr">
        <is>
          <t>JARDINERO S GEO GORETEX</t>
        </is>
      </c>
      <c r="I303" s="17" t="inlineStr"/>
      <c r="J303" s="17" t="inlineStr"/>
      <c r="K303" s="18">
        <f>SUMIF('1120 SJ'!$A$2:$A$679,$G303,'1120 SJ'!$I$2:$I$679)</f>
        <v/>
      </c>
      <c r="L303" s="18">
        <f>SUMIF('1120 SJ'!$A$2:$A$679,$G303,'1120 SJ'!$Q$2:$Q$679)</f>
        <v/>
      </c>
      <c r="M303" s="18">
        <f>$K303-$L303</f>
        <v/>
      </c>
      <c r="N303" s="19">
        <f>IFERROR(SUMIF('1120 SJ'!$A$2:$A$679,$G303,'1120 SJ'!$M$2:$M$679)/$K303,0)</f>
        <v/>
      </c>
      <c r="O303" s="19">
        <f>IFERROR($K303*$N303,"")</f>
        <v/>
      </c>
      <c r="P303" s="19">
        <f>IFERROR($L303*$N303,"")</f>
        <v/>
      </c>
      <c r="Q303" s="19">
        <f>IF(OR($U303="Dar de baja en SAP",$U303="Dar de alta en SAP"),$M303*$N303,"")</f>
        <v/>
      </c>
      <c r="R303" s="17" t="inlineStr"/>
      <c r="S303" s="27" t="inlineStr"/>
      <c r="T303" s="17" t="inlineStr">
        <is>
          <t>No aplica: uniformes, clasificación que el inventario físico de Farmacia no releva</t>
        </is>
      </c>
      <c r="U303" s="28" t="inlineStr">
        <is>
          <t>Fuera del alcance del inventario físico</t>
        </is>
      </c>
      <c r="V303" s="17" t="inlineStr"/>
      <c r="W303" s="17" t="inlineStr"/>
      <c r="X303" s="17" t="inlineStr"/>
      <c r="Y303" s="17" t="inlineStr"/>
      <c r="Z303" s="17" t="inlineStr"/>
      <c r="AA303" s="17" t="inlineStr"/>
    </row>
    <row r="304">
      <c r="A304" s="17" t="inlineStr">
        <is>
          <t>San Juan</t>
        </is>
      </c>
      <c r="B304" s="17" t="inlineStr">
        <is>
          <t>1120</t>
        </is>
      </c>
      <c r="C304" s="17" t="inlineStr">
        <is>
          <t>Stock SAP</t>
        </is>
      </c>
      <c r="D304" s="17" t="inlineStr">
        <is>
          <t>Uniformes</t>
        </is>
      </c>
      <c r="E304" s="17" t="inlineStr">
        <is>
          <t>ZUNI</t>
        </is>
      </c>
      <c r="F304" s="17" t="inlineStr">
        <is>
          <t>Fuera del alcance</t>
        </is>
      </c>
      <c r="G304" s="17" t="inlineStr">
        <is>
          <t>3002069</t>
        </is>
      </c>
      <c r="H304" s="17" t="inlineStr">
        <is>
          <t>JARDINERO M GEO GORETEX</t>
        </is>
      </c>
      <c r="I304" s="17" t="inlineStr"/>
      <c r="J304" s="17" t="inlineStr"/>
      <c r="K304" s="18">
        <f>SUMIF('1120 SJ'!$A$2:$A$679,$G304,'1120 SJ'!$I$2:$I$679)</f>
        <v/>
      </c>
      <c r="L304" s="18">
        <f>SUMIF('1120 SJ'!$A$2:$A$679,$G304,'1120 SJ'!$Q$2:$Q$679)</f>
        <v/>
      </c>
      <c r="M304" s="18">
        <f>$K304-$L304</f>
        <v/>
      </c>
      <c r="N304" s="19">
        <f>IFERROR(SUMIF('1120 SJ'!$A$2:$A$679,$G304,'1120 SJ'!$M$2:$M$679)/$K304,0)</f>
        <v/>
      </c>
      <c r="O304" s="19">
        <f>IFERROR($K304*$N304,"")</f>
        <v/>
      </c>
      <c r="P304" s="19">
        <f>IFERROR($L304*$N304,"")</f>
        <v/>
      </c>
      <c r="Q304" s="19">
        <f>IF(OR($U304="Dar de baja en SAP",$U304="Dar de alta en SAP"),$M304*$N304,"")</f>
        <v/>
      </c>
      <c r="R304" s="17" t="inlineStr"/>
      <c r="S304" s="27" t="inlineStr"/>
      <c r="T304" s="17" t="inlineStr">
        <is>
          <t>No aplica: uniformes, clasificación que el inventario físico de Farmacia no releva</t>
        </is>
      </c>
      <c r="U304" s="28" t="inlineStr">
        <is>
          <t>Fuera del alcance del inventario físico</t>
        </is>
      </c>
      <c r="V304" s="17" t="inlineStr"/>
      <c r="W304" s="17" t="inlineStr"/>
      <c r="X304" s="17" t="inlineStr"/>
      <c r="Y304" s="17" t="inlineStr"/>
      <c r="Z304" s="17" t="inlineStr"/>
      <c r="AA304" s="17" t="inlineStr"/>
    </row>
    <row r="305">
      <c r="A305" s="17" t="inlineStr">
        <is>
          <t>San Juan</t>
        </is>
      </c>
      <c r="B305" s="17" t="inlineStr">
        <is>
          <t>1120</t>
        </is>
      </c>
      <c r="C305" s="17" t="inlineStr">
        <is>
          <t>Stock SAP</t>
        </is>
      </c>
      <c r="D305" s="17" t="inlineStr">
        <is>
          <t>Uniformes</t>
        </is>
      </c>
      <c r="E305" s="17" t="inlineStr">
        <is>
          <t>ZUNI</t>
        </is>
      </c>
      <c r="F305" s="17" t="inlineStr">
        <is>
          <t>Fuera del alcance</t>
        </is>
      </c>
      <c r="G305" s="17" t="inlineStr">
        <is>
          <t>3002074</t>
        </is>
      </c>
      <c r="H305" s="17" t="inlineStr">
        <is>
          <t>CAMPERA POLARTEC QUEHUAR 8 PRO TS</t>
        </is>
      </c>
      <c r="I305" s="17" t="inlineStr"/>
      <c r="J305" s="17" t="inlineStr"/>
      <c r="K305" s="18">
        <f>SUMIF('1120 SJ'!$A$2:$A$679,$G305,'1120 SJ'!$I$2:$I$679)</f>
        <v/>
      </c>
      <c r="L305" s="18">
        <f>SUMIF('1120 SJ'!$A$2:$A$679,$G305,'1120 SJ'!$Q$2:$Q$679)</f>
        <v/>
      </c>
      <c r="M305" s="18">
        <f>$K305-$L305</f>
        <v/>
      </c>
      <c r="N305" s="19">
        <f>IFERROR(SUMIF('1120 SJ'!$A$2:$A$679,$G305,'1120 SJ'!$M$2:$M$679)/$K305,0)</f>
        <v/>
      </c>
      <c r="O305" s="19">
        <f>IFERROR($K305*$N305,"")</f>
        <v/>
      </c>
      <c r="P305" s="19">
        <f>IFERROR($L305*$N305,"")</f>
        <v/>
      </c>
      <c r="Q305" s="19">
        <f>IF(OR($U305="Dar de baja en SAP",$U305="Dar de alta en SAP"),$M305*$N305,"")</f>
        <v/>
      </c>
      <c r="R305" s="17" t="inlineStr"/>
      <c r="S305" s="27" t="inlineStr"/>
      <c r="T305" s="17" t="inlineStr">
        <is>
          <t>No aplica: uniformes, clasificación que el inventario físico de Farmacia no releva</t>
        </is>
      </c>
      <c r="U305" s="28" t="inlineStr">
        <is>
          <t>Fuera del alcance del inventario físico</t>
        </is>
      </c>
      <c r="V305" s="17" t="inlineStr"/>
      <c r="W305" s="17" t="inlineStr"/>
      <c r="X305" s="17" t="inlineStr"/>
      <c r="Y305" s="17" t="inlineStr"/>
      <c r="Z305" s="17" t="inlineStr"/>
      <c r="AA305" s="17" t="inlineStr"/>
    </row>
    <row r="306">
      <c r="A306" s="17" t="inlineStr">
        <is>
          <t>San Juan</t>
        </is>
      </c>
      <c r="B306" s="17" t="inlineStr">
        <is>
          <t>1120</t>
        </is>
      </c>
      <c r="C306" s="17" t="inlineStr">
        <is>
          <t>Stock SAP</t>
        </is>
      </c>
      <c r="D306" s="17" t="inlineStr">
        <is>
          <t>Uniformes</t>
        </is>
      </c>
      <c r="E306" s="17" t="inlineStr">
        <is>
          <t>ZUNI</t>
        </is>
      </c>
      <c r="F306" s="17" t="inlineStr">
        <is>
          <t>Fuera del alcance</t>
        </is>
      </c>
      <c r="G306" s="17" t="inlineStr">
        <is>
          <t>3002075</t>
        </is>
      </c>
      <c r="H306" s="17" t="inlineStr">
        <is>
          <t>CAMPERA POLARTEC QUEHUAR 8 PRO TM</t>
        </is>
      </c>
      <c r="I306" s="17" t="inlineStr"/>
      <c r="J306" s="17" t="inlineStr"/>
      <c r="K306" s="18">
        <f>SUMIF('1120 SJ'!$A$2:$A$679,$G306,'1120 SJ'!$I$2:$I$679)</f>
        <v/>
      </c>
      <c r="L306" s="18">
        <f>SUMIF('1120 SJ'!$A$2:$A$679,$G306,'1120 SJ'!$Q$2:$Q$679)</f>
        <v/>
      </c>
      <c r="M306" s="18">
        <f>$K306-$L306</f>
        <v/>
      </c>
      <c r="N306" s="19">
        <f>IFERROR(SUMIF('1120 SJ'!$A$2:$A$679,$G306,'1120 SJ'!$M$2:$M$679)/$K306,0)</f>
        <v/>
      </c>
      <c r="O306" s="19">
        <f>IFERROR($K306*$N306,"")</f>
        <v/>
      </c>
      <c r="P306" s="19">
        <f>IFERROR($L306*$N306,"")</f>
        <v/>
      </c>
      <c r="Q306" s="19">
        <f>IF(OR($U306="Dar de baja en SAP",$U306="Dar de alta en SAP"),$M306*$N306,"")</f>
        <v/>
      </c>
      <c r="R306" s="17" t="inlineStr"/>
      <c r="S306" s="27" t="inlineStr"/>
      <c r="T306" s="17" t="inlineStr">
        <is>
          <t>No aplica: uniformes, clasificación que el inventario físico de Farmacia no releva</t>
        </is>
      </c>
      <c r="U306" s="28" t="inlineStr">
        <is>
          <t>Fuera del alcance del inventario físico</t>
        </is>
      </c>
      <c r="V306" s="17" t="inlineStr"/>
      <c r="W306" s="17" t="inlineStr"/>
      <c r="X306" s="17" t="inlineStr"/>
      <c r="Y306" s="17" t="inlineStr"/>
      <c r="Z306" s="17" t="inlineStr"/>
      <c r="AA306" s="17" t="inlineStr"/>
    </row>
    <row r="307">
      <c r="A307" s="17" t="inlineStr">
        <is>
          <t>San Juan</t>
        </is>
      </c>
      <c r="B307" s="17" t="inlineStr">
        <is>
          <t>1120</t>
        </is>
      </c>
      <c r="C307" s="17" t="inlineStr">
        <is>
          <t>Stock SAP</t>
        </is>
      </c>
      <c r="D307" s="17" t="inlineStr">
        <is>
          <t>Medicamentos</t>
        </is>
      </c>
      <c r="E307" s="17" t="inlineStr">
        <is>
          <t>ZMED</t>
        </is>
      </c>
      <c r="F307" s="17" t="inlineStr">
        <is>
          <t>Dentro del alcance</t>
        </is>
      </c>
      <c r="G307" s="17" t="inlineStr">
        <is>
          <t>1000062</t>
        </is>
      </c>
      <c r="H307" s="17" t="inlineStr">
        <is>
          <t>CLORHEXIDINA AL 4% X 500ML JABONOSA</t>
        </is>
      </c>
      <c r="I307" s="17" t="inlineStr"/>
      <c r="J307" s="17" t="inlineStr"/>
      <c r="K307" s="18">
        <f>SUMIF('1120 SJ'!$A$2:$A$679,$G307,'1120 SJ'!$I$2:$I$679)</f>
        <v/>
      </c>
      <c r="L307" s="18">
        <f>SUMIF('1120 SJ'!$A$2:$A$679,$G307,'1120 SJ'!$Q$2:$Q$679)</f>
        <v/>
      </c>
      <c r="M307" s="18">
        <f>$K307-$L307</f>
        <v/>
      </c>
      <c r="N307" s="19">
        <f>IFERROR(SUMIF('1120 SJ'!$A$2:$A$679,$G307,'1120 SJ'!$M$2:$M$679)/$K307,0)</f>
        <v/>
      </c>
      <c r="O307" s="19">
        <f>IFERROR($K307*$N307,"")</f>
        <v/>
      </c>
      <c r="P307" s="19">
        <f>IFERROR($L307*$N307,"")</f>
        <v/>
      </c>
      <c r="Q307" s="19">
        <f>IF(OR($U307="Dar de baja en SAP",$U307="Dar de alta en SAP"),$M307*$N307,"")</f>
        <v/>
      </c>
      <c r="R307" s="17" t="inlineStr"/>
      <c r="S307" s="27" t="inlineStr"/>
      <c r="T307" s="17" t="inlineStr">
        <is>
          <t>Sin recuento físico en el inventario de Avain</t>
        </is>
      </c>
      <c r="U307" s="28" t="inlineStr">
        <is>
          <t>Sin recuento físico</t>
        </is>
      </c>
      <c r="V307" s="17" t="inlineStr"/>
      <c r="W307" s="17" t="inlineStr"/>
      <c r="X307" s="17" t="inlineStr"/>
      <c r="Y307" s="17" t="inlineStr"/>
      <c r="Z307" s="17" t="inlineStr"/>
      <c r="AA307" s="17" t="inlineStr"/>
    </row>
    <row r="308">
      <c r="A308" s="17" t="inlineStr">
        <is>
          <t>San Juan</t>
        </is>
      </c>
      <c r="B308" s="17" t="inlineStr">
        <is>
          <t>1120</t>
        </is>
      </c>
      <c r="C308" s="17" t="inlineStr">
        <is>
          <t>Stock SAP</t>
        </is>
      </c>
      <c r="D308" s="17" t="inlineStr">
        <is>
          <t>Medicamentos</t>
        </is>
      </c>
      <c r="E308" s="17" t="inlineStr">
        <is>
          <t>ZMED</t>
        </is>
      </c>
      <c r="F308" s="17" t="inlineStr">
        <is>
          <t>Dentro del alcance</t>
        </is>
      </c>
      <c r="G308" s="17" t="inlineStr">
        <is>
          <t>1000118</t>
        </is>
      </c>
      <c r="H308" s="17" t="inlineStr">
        <is>
          <t>HEPARINA SODICA 5000UN/ML 5ML FAMP</t>
        </is>
      </c>
      <c r="I308" s="17" t="inlineStr"/>
      <c r="J308" s="17" t="inlineStr"/>
      <c r="K308" s="18">
        <f>SUMIF('1120 SJ'!$A$2:$A$679,$G308,'1120 SJ'!$I$2:$I$679)</f>
        <v/>
      </c>
      <c r="L308" s="18">
        <f>SUMIF('1120 SJ'!$A$2:$A$679,$G308,'1120 SJ'!$Q$2:$Q$679)</f>
        <v/>
      </c>
      <c r="M308" s="18">
        <f>$K308-$L308</f>
        <v/>
      </c>
      <c r="N308" s="19">
        <f>IFERROR(SUMIF('1120 SJ'!$A$2:$A$679,$G308,'1120 SJ'!$M$2:$M$679)/$K308,0)</f>
        <v/>
      </c>
      <c r="O308" s="19">
        <f>IFERROR($K308*$N308,"")</f>
        <v/>
      </c>
      <c r="P308" s="19">
        <f>IFERROR($L308*$N308,"")</f>
        <v/>
      </c>
      <c r="Q308" s="19">
        <f>IF(OR($U308="Dar de baja en SAP",$U308="Dar de alta en SAP"),$M308*$N308,"")</f>
        <v/>
      </c>
      <c r="R308" s="17" t="inlineStr"/>
      <c r="S308" s="27" t="inlineStr"/>
      <c r="T308" s="17" t="inlineStr">
        <is>
          <t>Sin recuento físico en el inventario de Avain</t>
        </is>
      </c>
      <c r="U308" s="28" t="inlineStr">
        <is>
          <t>Sin recuento físico</t>
        </is>
      </c>
      <c r="V308" s="17" t="inlineStr"/>
      <c r="W308" s="17" t="inlineStr"/>
      <c r="X308" s="17" t="inlineStr"/>
      <c r="Y308" s="17" t="inlineStr"/>
      <c r="Z308" s="17" t="inlineStr"/>
      <c r="AA308" s="17" t="inlineStr">
        <is>
          <t>El material ocupa 3 filas en la hoja 1120 SJ (lote/almacén). La cantidad SAP y la física de esta vista son el total del material.</t>
        </is>
      </c>
    </row>
    <row r="309">
      <c r="A309" s="17" t="inlineStr">
        <is>
          <t>San Juan</t>
        </is>
      </c>
      <c r="B309" s="17" t="inlineStr">
        <is>
          <t>1120</t>
        </is>
      </c>
      <c r="C309" s="17" t="inlineStr">
        <is>
          <t>Stock SAP</t>
        </is>
      </c>
      <c r="D309" s="17" t="inlineStr">
        <is>
          <t>Medicamentos</t>
        </is>
      </c>
      <c r="E309" s="17" t="inlineStr">
        <is>
          <t>ZMED</t>
        </is>
      </c>
      <c r="F309" s="17" t="inlineStr">
        <is>
          <t>Dentro del alcance</t>
        </is>
      </c>
      <c r="G309" s="17" t="inlineStr">
        <is>
          <t>1000135</t>
        </is>
      </c>
      <c r="H309" s="17" t="inlineStr">
        <is>
          <t>VASELINA LIQUIDA DE 250 ML</t>
        </is>
      </c>
      <c r="I309" s="17" t="inlineStr"/>
      <c r="J309" s="17" t="inlineStr"/>
      <c r="K309" s="18">
        <f>SUMIF('1120 SJ'!$A$2:$A$679,$G309,'1120 SJ'!$I$2:$I$679)</f>
        <v/>
      </c>
      <c r="L309" s="18">
        <f>SUMIF('1120 SJ'!$A$2:$A$679,$G309,'1120 SJ'!$Q$2:$Q$679)</f>
        <v/>
      </c>
      <c r="M309" s="18">
        <f>$K309-$L309</f>
        <v/>
      </c>
      <c r="N309" s="19">
        <f>IFERROR(SUMIF('1120 SJ'!$A$2:$A$679,$G309,'1120 SJ'!$M$2:$M$679)/$K309,0)</f>
        <v/>
      </c>
      <c r="O309" s="19">
        <f>IFERROR($K309*$N309,"")</f>
        <v/>
      </c>
      <c r="P309" s="19">
        <f>IFERROR($L309*$N309,"")</f>
        <v/>
      </c>
      <c r="Q309" s="19">
        <f>IF(OR($U309="Dar de baja en SAP",$U309="Dar de alta en SAP"),$M309*$N309,"")</f>
        <v/>
      </c>
      <c r="R309" s="17" t="inlineStr"/>
      <c r="S309" s="27" t="inlineStr"/>
      <c r="T309" s="17" t="inlineStr">
        <is>
          <t>Sin recuento físico en el inventario de Avain</t>
        </is>
      </c>
      <c r="U309" s="28" t="inlineStr">
        <is>
          <t>Sin recuento físico</t>
        </is>
      </c>
      <c r="V309" s="17" t="inlineStr"/>
      <c r="W309" s="17" t="inlineStr"/>
      <c r="X309" s="17" t="inlineStr"/>
      <c r="Y309" s="17" t="inlineStr"/>
      <c r="Z309" s="17" t="inlineStr"/>
      <c r="AA309" s="17" t="inlineStr"/>
    </row>
    <row r="310">
      <c r="A310" s="17" t="inlineStr">
        <is>
          <t>San Juan</t>
        </is>
      </c>
      <c r="B310" s="17" t="inlineStr">
        <is>
          <t>1120</t>
        </is>
      </c>
      <c r="C310" s="17" t="inlineStr">
        <is>
          <t>Stock SAP</t>
        </is>
      </c>
      <c r="D310" s="17" t="inlineStr">
        <is>
          <t>Medicamentos</t>
        </is>
      </c>
      <c r="E310" s="17" t="inlineStr">
        <is>
          <t>ZMED</t>
        </is>
      </c>
      <c r="F310" s="17" t="inlineStr">
        <is>
          <t>Dentro del alcance</t>
        </is>
      </c>
      <c r="G310" s="17" t="inlineStr">
        <is>
          <t>1000174</t>
        </is>
      </c>
      <c r="H310" s="17" t="inlineStr">
        <is>
          <t>SUERO ANTIOFIDICO AMP</t>
        </is>
      </c>
      <c r="I310" s="17" t="inlineStr"/>
      <c r="J310" s="17" t="inlineStr"/>
      <c r="K310" s="18">
        <f>SUMIF('1120 SJ'!$A$2:$A$679,$G310,'1120 SJ'!$I$2:$I$679)</f>
        <v/>
      </c>
      <c r="L310" s="18">
        <f>SUMIF('1120 SJ'!$A$2:$A$679,$G310,'1120 SJ'!$Q$2:$Q$679)</f>
        <v/>
      </c>
      <c r="M310" s="18">
        <f>$K310-$L310</f>
        <v/>
      </c>
      <c r="N310" s="19">
        <f>IFERROR(SUMIF('1120 SJ'!$A$2:$A$679,$G310,'1120 SJ'!$M$2:$M$679)/$K310,0)</f>
        <v/>
      </c>
      <c r="O310" s="19">
        <f>IFERROR($K310*$N310,"")</f>
        <v/>
      </c>
      <c r="P310" s="19">
        <f>IFERROR($L310*$N310,"")</f>
        <v/>
      </c>
      <c r="Q310" s="19">
        <f>IF(OR($U310="Dar de baja en SAP",$U310="Dar de alta en SAP"),$M310*$N310,"")</f>
        <v/>
      </c>
      <c r="R310" s="17" t="inlineStr"/>
      <c r="S310" s="27" t="inlineStr"/>
      <c r="T310" s="17" t="inlineStr">
        <is>
          <t>Sin recuento físico en el inventario de Avain</t>
        </is>
      </c>
      <c r="U310" s="28" t="inlineStr">
        <is>
          <t>Sin recuento físico</t>
        </is>
      </c>
      <c r="V310" s="17" t="inlineStr"/>
      <c r="W310" s="17" t="inlineStr"/>
      <c r="X310" s="17" t="inlineStr"/>
      <c r="Y310" s="17" t="inlineStr"/>
      <c r="Z310" s="17" t="inlineStr"/>
      <c r="AA310" s="17" t="inlineStr"/>
    </row>
    <row r="311">
      <c r="A311" s="17" t="inlineStr">
        <is>
          <t>San Juan</t>
        </is>
      </c>
      <c r="B311" s="17" t="inlineStr">
        <is>
          <t>1120</t>
        </is>
      </c>
      <c r="C311" s="17" t="inlineStr">
        <is>
          <t>Stock SAP</t>
        </is>
      </c>
      <c r="D311" s="17" t="inlineStr">
        <is>
          <t>Medicamentos</t>
        </is>
      </c>
      <c r="E311" s="17" t="inlineStr">
        <is>
          <t>ZMED</t>
        </is>
      </c>
      <c r="F311" s="17" t="inlineStr">
        <is>
          <t>Dentro del alcance</t>
        </is>
      </c>
      <c r="G311" s="17" t="inlineStr">
        <is>
          <t>1000178</t>
        </is>
      </c>
      <c r="H311" s="17" t="inlineStr">
        <is>
          <t>DRAMAMINE COMPRIMIDO</t>
        </is>
      </c>
      <c r="I311" s="17" t="inlineStr"/>
      <c r="J311" s="17" t="inlineStr"/>
      <c r="K311" s="18">
        <f>SUMIF('1120 SJ'!$A$2:$A$679,$G311,'1120 SJ'!$I$2:$I$679)</f>
        <v/>
      </c>
      <c r="L311" s="18">
        <f>SUMIF('1120 SJ'!$A$2:$A$679,$G311,'1120 SJ'!$Q$2:$Q$679)</f>
        <v/>
      </c>
      <c r="M311" s="18">
        <f>$K311-$L311</f>
        <v/>
      </c>
      <c r="N311" s="19">
        <f>IFERROR(SUMIF('1120 SJ'!$A$2:$A$679,$G311,'1120 SJ'!$M$2:$M$679)/$K311,0)</f>
        <v/>
      </c>
      <c r="O311" s="19">
        <f>IFERROR($K311*$N311,"")</f>
        <v/>
      </c>
      <c r="P311" s="19">
        <f>IFERROR($L311*$N311,"")</f>
        <v/>
      </c>
      <c r="Q311" s="19">
        <f>IF(OR($U311="Dar de baja en SAP",$U311="Dar de alta en SAP"),$M311*$N311,"")</f>
        <v/>
      </c>
      <c r="R311" s="17" t="inlineStr"/>
      <c r="S311" s="27" t="inlineStr"/>
      <c r="T311" s="17" t="inlineStr">
        <is>
          <t>Sin recuento físico en el inventario de Avain</t>
        </is>
      </c>
      <c r="U311" s="28" t="inlineStr">
        <is>
          <t>Sin recuento físico</t>
        </is>
      </c>
      <c r="V311" s="17" t="inlineStr"/>
      <c r="W311" s="17" t="inlineStr"/>
      <c r="X311" s="17" t="inlineStr"/>
      <c r="Y311" s="17" t="inlineStr"/>
      <c r="Z311" s="17" t="inlineStr"/>
      <c r="AA311" s="17" t="inlineStr">
        <is>
          <t>El material ocupa 3 filas en la hoja 1120 SJ (lote/almacén). La cantidad SAP y la física de esta vista son el total del material.</t>
        </is>
      </c>
    </row>
    <row r="312">
      <c r="A312" s="17" t="inlineStr">
        <is>
          <t>San Juan</t>
        </is>
      </c>
      <c r="B312" s="17" t="inlineStr">
        <is>
          <t>1120</t>
        </is>
      </c>
      <c r="C312" s="17" t="inlineStr">
        <is>
          <t>Stock SAP</t>
        </is>
      </c>
      <c r="D312" s="17" t="inlineStr">
        <is>
          <t>Medicamentos</t>
        </is>
      </c>
      <c r="E312" s="17" t="inlineStr">
        <is>
          <t>ZMED</t>
        </is>
      </c>
      <c r="F312" s="17" t="inlineStr">
        <is>
          <t>Dentro del alcance</t>
        </is>
      </c>
      <c r="G312" s="17" t="inlineStr">
        <is>
          <t>1000565</t>
        </is>
      </c>
      <c r="H312" s="17" t="inlineStr">
        <is>
          <t>LEVOFLOXACINA 500MG</t>
        </is>
      </c>
      <c r="I312" s="17" t="inlineStr">
        <is>
          <t>MED115</t>
        </is>
      </c>
      <c r="J312" s="17" t="inlineStr">
        <is>
          <t>Levofloxacina Comp x 500 mg</t>
        </is>
      </c>
      <c r="K312" s="18">
        <f>SUMIF('1120 SJ'!$A$2:$A$679,$G312,'1120 SJ'!$I$2:$I$679)</f>
        <v/>
      </c>
      <c r="L312" s="18">
        <f>SUMIF('1120 SJ'!$A$2:$A$679,$G312,'1120 SJ'!$Q$2:$Q$679)</f>
        <v/>
      </c>
      <c r="M312" s="18">
        <f>$K312-$L312</f>
        <v/>
      </c>
      <c r="N312" s="19">
        <f>IFERROR(SUMIF('1120 SJ'!$A$2:$A$679,$G312,'1120 SJ'!$M$2:$M$679)/$K312,0)</f>
        <v/>
      </c>
      <c r="O312" s="19">
        <f>IFERROR($K312*$N312,"")</f>
        <v/>
      </c>
      <c r="P312" s="19">
        <f>IFERROR($L312*$N312,"")</f>
        <v/>
      </c>
      <c r="Q312" s="19">
        <f>IF(OR($U312="Dar de baja en SAP",$U312="Dar de alta en SAP"),$M312*$N312,"")</f>
        <v/>
      </c>
      <c r="R312" s="17" t="inlineStr"/>
      <c r="S312" s="25" t="inlineStr">
        <is>
          <t>Alta</t>
        </is>
      </c>
      <c r="T312" s="17" t="inlineStr">
        <is>
          <t>Homologado – confianza Alta</t>
        </is>
      </c>
      <c r="U312" s="25" t="inlineStr">
        <is>
          <t>Dar de alta en SAP</t>
        </is>
      </c>
      <c r="V312" s="17" t="inlineStr">
        <is>
          <t>Homologación por código Avain (master M11-005)</t>
        </is>
      </c>
      <c r="W312" s="17" t="inlineStr">
        <is>
          <t>No</t>
        </is>
      </c>
      <c r="X312" s="17" t="inlineStr"/>
      <c r="Y312" s="17" t="inlineStr">
        <is>
          <t>Sí</t>
        </is>
      </c>
      <c r="Z312" s="17" t="inlineStr">
        <is>
          <t>M11-005</t>
        </is>
      </c>
      <c r="AA312" s="17" t="inlineStr">
        <is>
          <t>Homologación: confianza base Alta + confianza SAP Alta → Alta. El material ocupa 2 filas en la hoja 1120 SJ (lote/almacén). La cantidad SAP y la física de esta vista son el total del material.</t>
        </is>
      </c>
    </row>
    <row r="313">
      <c r="A313" s="17" t="inlineStr">
        <is>
          <t>San Juan</t>
        </is>
      </c>
      <c r="B313" s="17" t="inlineStr">
        <is>
          <t>1120</t>
        </is>
      </c>
      <c r="C313" s="17" t="inlineStr">
        <is>
          <t>Stock SAP</t>
        </is>
      </c>
      <c r="D313" s="17" t="inlineStr">
        <is>
          <t>Medicamentos</t>
        </is>
      </c>
      <c r="E313" s="17" t="inlineStr">
        <is>
          <t>ZMED</t>
        </is>
      </c>
      <c r="F313" s="17" t="inlineStr">
        <is>
          <t>Dentro del alcance</t>
        </is>
      </c>
      <c r="G313" s="17" t="inlineStr">
        <is>
          <t>1000886</t>
        </is>
      </c>
      <c r="H313" s="17" t="inlineStr">
        <is>
          <t>DICLOFENAC DIETILAMINA 50MG GEL</t>
        </is>
      </c>
      <c r="I313" s="17" t="inlineStr"/>
      <c r="J313" s="17" t="inlineStr"/>
      <c r="K313" s="18">
        <f>SUMIF('1120 SJ'!$A$2:$A$679,$G313,'1120 SJ'!$I$2:$I$679)</f>
        <v/>
      </c>
      <c r="L313" s="18">
        <f>SUMIF('1120 SJ'!$A$2:$A$679,$G313,'1120 SJ'!$Q$2:$Q$679)</f>
        <v/>
      </c>
      <c r="M313" s="18">
        <f>$K313-$L313</f>
        <v/>
      </c>
      <c r="N313" s="19">
        <f>IFERROR(SUMIF('1120 SJ'!$A$2:$A$679,$G313,'1120 SJ'!$M$2:$M$679)/$K313,0)</f>
        <v/>
      </c>
      <c r="O313" s="19">
        <f>IFERROR($K313*$N313,"")</f>
        <v/>
      </c>
      <c r="P313" s="19">
        <f>IFERROR($L313*$N313,"")</f>
        <v/>
      </c>
      <c r="Q313" s="19">
        <f>IF(OR($U313="Dar de baja en SAP",$U313="Dar de alta en SAP"),$M313*$N313,"")</f>
        <v/>
      </c>
      <c r="R313" s="17" t="inlineStr"/>
      <c r="S313" s="27" t="inlineStr"/>
      <c r="T313" s="17" t="inlineStr">
        <is>
          <t>Sin recuento físico en el inventario de Avain</t>
        </is>
      </c>
      <c r="U313" s="28" t="inlineStr">
        <is>
          <t>Sin recuento físico</t>
        </is>
      </c>
      <c r="V313" s="17" t="inlineStr"/>
      <c r="W313" s="17" t="inlineStr"/>
      <c r="X313" s="17" t="inlineStr"/>
      <c r="Y313" s="17" t="inlineStr"/>
      <c r="Z313" s="17" t="inlineStr"/>
      <c r="AA313" s="17" t="inlineStr"/>
    </row>
    <row r="314">
      <c r="A314" s="17" t="inlineStr">
        <is>
          <t>San Juan</t>
        </is>
      </c>
      <c r="B314" s="17" t="inlineStr">
        <is>
          <t>1120</t>
        </is>
      </c>
      <c r="C314" s="17" t="inlineStr">
        <is>
          <t>Stock SAP</t>
        </is>
      </c>
      <c r="D314" s="17" t="inlineStr">
        <is>
          <t>Medicamentos</t>
        </is>
      </c>
      <c r="E314" s="17" t="inlineStr">
        <is>
          <t>ZMED</t>
        </is>
      </c>
      <c r="F314" s="17" t="inlineStr">
        <is>
          <t>Dentro del alcance</t>
        </is>
      </c>
      <c r="G314" s="17" t="inlineStr">
        <is>
          <t>1001267</t>
        </is>
      </c>
      <c r="H314" s="17" t="inlineStr">
        <is>
          <t>AMYLANTA COMP MAST FRUTI X24</t>
        </is>
      </c>
      <c r="I314" s="17" t="inlineStr"/>
      <c r="J314" s="17" t="inlineStr"/>
      <c r="K314" s="18">
        <f>SUMIF('1120 SJ'!$A$2:$A$679,$G314,'1120 SJ'!$I$2:$I$679)</f>
        <v/>
      </c>
      <c r="L314" s="18">
        <f>SUMIF('1120 SJ'!$A$2:$A$679,$G314,'1120 SJ'!$Q$2:$Q$679)</f>
        <v/>
      </c>
      <c r="M314" s="18">
        <f>$K314-$L314</f>
        <v/>
      </c>
      <c r="N314" s="19">
        <f>IFERROR(SUMIF('1120 SJ'!$A$2:$A$679,$G314,'1120 SJ'!$M$2:$M$679)/$K314,0)</f>
        <v/>
      </c>
      <c r="O314" s="19">
        <f>IFERROR($K314*$N314,"")</f>
        <v/>
      </c>
      <c r="P314" s="19">
        <f>IFERROR($L314*$N314,"")</f>
        <v/>
      </c>
      <c r="Q314" s="19">
        <f>IF(OR($U314="Dar de baja en SAP",$U314="Dar de alta en SAP"),$M314*$N314,"")</f>
        <v/>
      </c>
      <c r="R314" s="17" t="inlineStr"/>
      <c r="S314" s="27" t="inlineStr"/>
      <c r="T314" s="17" t="inlineStr">
        <is>
          <t>Sin recuento físico en el inventario de Avain</t>
        </is>
      </c>
      <c r="U314" s="28" t="inlineStr">
        <is>
          <t>Sin recuento físico</t>
        </is>
      </c>
      <c r="V314" s="17" t="inlineStr"/>
      <c r="W314" s="17" t="inlineStr"/>
      <c r="X314" s="17" t="inlineStr"/>
      <c r="Y314" s="17" t="inlineStr"/>
      <c r="Z314" s="17" t="inlineStr"/>
      <c r="AA314" s="17" t="inlineStr">
        <is>
          <t>El material ocupa 4 filas en la hoja 1120 SJ (lote/almacén). La cantidad SAP y la física de esta vista son el total del material.</t>
        </is>
      </c>
    </row>
    <row r="315">
      <c r="A315" s="17" t="inlineStr">
        <is>
          <t>San Juan</t>
        </is>
      </c>
      <c r="B315" s="17" t="inlineStr">
        <is>
          <t>1120</t>
        </is>
      </c>
      <c r="C315" s="17" t="inlineStr">
        <is>
          <t>Stock SAP</t>
        </is>
      </c>
      <c r="D315" s="17" t="inlineStr">
        <is>
          <t>Medicamentos</t>
        </is>
      </c>
      <c r="E315" s="17" t="inlineStr">
        <is>
          <t>ZMED</t>
        </is>
      </c>
      <c r="F315" s="17" t="inlineStr">
        <is>
          <t>Dentro del alcance</t>
        </is>
      </c>
      <c r="G315" s="17" t="inlineStr">
        <is>
          <t>1001271</t>
        </is>
      </c>
      <c r="H315" s="17" t="inlineStr">
        <is>
          <t>SULFADIZINA DE PLATA X 30GRS</t>
        </is>
      </c>
      <c r="I315" s="17" t="inlineStr"/>
      <c r="J315" s="17" t="inlineStr"/>
      <c r="K315" s="18">
        <f>SUMIF('1120 SJ'!$A$2:$A$679,$G315,'1120 SJ'!$I$2:$I$679)</f>
        <v/>
      </c>
      <c r="L315" s="18">
        <f>SUMIF('1120 SJ'!$A$2:$A$679,$G315,'1120 SJ'!$Q$2:$Q$679)</f>
        <v/>
      </c>
      <c r="M315" s="18">
        <f>$K315-$L315</f>
        <v/>
      </c>
      <c r="N315" s="19">
        <f>IFERROR(SUMIF('1120 SJ'!$A$2:$A$679,$G315,'1120 SJ'!$M$2:$M$679)/$K315,0)</f>
        <v/>
      </c>
      <c r="O315" s="19">
        <f>IFERROR($K315*$N315,"")</f>
        <v/>
      </c>
      <c r="P315" s="19">
        <f>IFERROR($L315*$N315,"")</f>
        <v/>
      </c>
      <c r="Q315" s="19">
        <f>IF(OR($U315="Dar de baja en SAP",$U315="Dar de alta en SAP"),$M315*$N315,"")</f>
        <v/>
      </c>
      <c r="R315" s="17" t="inlineStr"/>
      <c r="S315" s="27" t="inlineStr"/>
      <c r="T315" s="17" t="inlineStr">
        <is>
          <t>Sin recuento físico en el inventario de Avain</t>
        </is>
      </c>
      <c r="U315" s="28" t="inlineStr">
        <is>
          <t>Sin recuento físico</t>
        </is>
      </c>
      <c r="V315" s="17" t="inlineStr"/>
      <c r="W315" s="17" t="inlineStr"/>
      <c r="X315" s="17" t="inlineStr"/>
      <c r="Y315" s="17" t="inlineStr"/>
      <c r="Z315" s="17" t="inlineStr"/>
      <c r="AA315" s="17" t="inlineStr"/>
    </row>
    <row r="316">
      <c r="A316" s="17" t="inlineStr">
        <is>
          <t>San Juan</t>
        </is>
      </c>
      <c r="B316" s="17" t="inlineStr">
        <is>
          <t>1120</t>
        </is>
      </c>
      <c r="C316" s="17" t="inlineStr">
        <is>
          <t>Stock SAP</t>
        </is>
      </c>
      <c r="D316" s="17" t="inlineStr">
        <is>
          <t>Medicamentos</t>
        </is>
      </c>
      <c r="E316" s="17" t="inlineStr">
        <is>
          <t>ZMED</t>
        </is>
      </c>
      <c r="F316" s="17" t="inlineStr">
        <is>
          <t>Dentro del alcance</t>
        </is>
      </c>
      <c r="G316" s="17" t="inlineStr">
        <is>
          <t>1005150</t>
        </is>
      </c>
      <c r="H316" s="17" t="inlineStr">
        <is>
          <t>FOSF.MONO+F.SODIO ENEMA X135ML</t>
        </is>
      </c>
      <c r="I316" s="17" t="inlineStr"/>
      <c r="J316" s="17" t="inlineStr"/>
      <c r="K316" s="18">
        <f>SUMIF('1120 SJ'!$A$2:$A$679,$G316,'1120 SJ'!$I$2:$I$679)</f>
        <v/>
      </c>
      <c r="L316" s="18">
        <f>SUMIF('1120 SJ'!$A$2:$A$679,$G316,'1120 SJ'!$Q$2:$Q$679)</f>
        <v/>
      </c>
      <c r="M316" s="18">
        <f>$K316-$L316</f>
        <v/>
      </c>
      <c r="N316" s="19">
        <f>IFERROR(SUMIF('1120 SJ'!$A$2:$A$679,$G316,'1120 SJ'!$M$2:$M$679)/$K316,0)</f>
        <v/>
      </c>
      <c r="O316" s="19">
        <f>IFERROR($K316*$N316,"")</f>
        <v/>
      </c>
      <c r="P316" s="19">
        <f>IFERROR($L316*$N316,"")</f>
        <v/>
      </c>
      <c r="Q316" s="19">
        <f>IF(OR($U316="Dar de baja en SAP",$U316="Dar de alta en SAP"),$M316*$N316,"")</f>
        <v/>
      </c>
      <c r="R316" s="17" t="inlineStr"/>
      <c r="S316" s="27" t="inlineStr"/>
      <c r="T316" s="17" t="inlineStr">
        <is>
          <t>Sin recuento físico en el inventario de Avain</t>
        </is>
      </c>
      <c r="U316" s="28" t="inlineStr">
        <is>
          <t>Sin recuento físico</t>
        </is>
      </c>
      <c r="V316" s="17" t="inlineStr"/>
      <c r="W316" s="17" t="inlineStr"/>
      <c r="X316" s="17" t="inlineStr"/>
      <c r="Y316" s="17" t="inlineStr"/>
      <c r="Z316" s="17" t="inlineStr"/>
      <c r="AA316" s="17" t="inlineStr"/>
    </row>
    <row r="317">
      <c r="A317" s="17" t="inlineStr">
        <is>
          <t>San Juan</t>
        </is>
      </c>
      <c r="B317" s="17" t="inlineStr">
        <is>
          <t>1120</t>
        </is>
      </c>
      <c r="C317" s="17" t="inlineStr">
        <is>
          <t>Stock SAP</t>
        </is>
      </c>
      <c r="D317" s="17" t="inlineStr">
        <is>
          <t>Medicamentos</t>
        </is>
      </c>
      <c r="E317" s="17" t="inlineStr">
        <is>
          <t>ZMED</t>
        </is>
      </c>
      <c r="F317" s="17" t="inlineStr">
        <is>
          <t>Dentro del alcance</t>
        </is>
      </c>
      <c r="G317" s="17" t="inlineStr">
        <is>
          <t>1005226</t>
        </is>
      </c>
      <c r="H317" s="17" t="inlineStr">
        <is>
          <t>FILTRO P/ANEST HME</t>
        </is>
      </c>
      <c r="I317" s="17" t="inlineStr"/>
      <c r="J317" s="17" t="inlineStr"/>
      <c r="K317" s="18">
        <f>SUMIF('1120 SJ'!$A$2:$A$679,$G317,'1120 SJ'!$I$2:$I$679)</f>
        <v/>
      </c>
      <c r="L317" s="18">
        <f>SUMIF('1120 SJ'!$A$2:$A$679,$G317,'1120 SJ'!$Q$2:$Q$679)</f>
        <v/>
      </c>
      <c r="M317" s="18">
        <f>$K317-$L317</f>
        <v/>
      </c>
      <c r="N317" s="19">
        <f>IFERROR(SUMIF('1120 SJ'!$A$2:$A$679,$G317,'1120 SJ'!$M$2:$M$679)/$K317,0)</f>
        <v/>
      </c>
      <c r="O317" s="19">
        <f>IFERROR($K317*$N317,"")</f>
        <v/>
      </c>
      <c r="P317" s="19">
        <f>IFERROR($L317*$N317,"")</f>
        <v/>
      </c>
      <c r="Q317" s="19">
        <f>IF(OR($U317="Dar de baja en SAP",$U317="Dar de alta en SAP"),$M317*$N317,"")</f>
        <v/>
      </c>
      <c r="R317" s="17" t="inlineStr"/>
      <c r="S317" s="27" t="inlineStr"/>
      <c r="T317" s="17" t="inlineStr">
        <is>
          <t>Sin recuento físico en el inventario de Avain</t>
        </is>
      </c>
      <c r="U317" s="28" t="inlineStr">
        <is>
          <t>Sin recuento físico</t>
        </is>
      </c>
      <c r="V317" s="17" t="inlineStr"/>
      <c r="W317" s="17" t="inlineStr"/>
      <c r="X317" s="17" t="inlineStr"/>
      <c r="Y317" s="17" t="inlineStr"/>
      <c r="Z317" s="17" t="inlineStr"/>
      <c r="AA317" s="17" t="inlineStr"/>
    </row>
    <row r="318">
      <c r="A318" s="17" t="inlineStr">
        <is>
          <t>San Juan</t>
        </is>
      </c>
      <c r="B318" s="17" t="inlineStr">
        <is>
          <t>1120</t>
        </is>
      </c>
      <c r="C318" s="17" t="inlineStr">
        <is>
          <t>Stock SAP</t>
        </is>
      </c>
      <c r="D318" s="17" t="inlineStr">
        <is>
          <t>Medicamentos</t>
        </is>
      </c>
      <c r="E318" s="17" t="inlineStr">
        <is>
          <t>ZMED</t>
        </is>
      </c>
      <c r="F318" s="17" t="inlineStr">
        <is>
          <t>Dentro del alcance</t>
        </is>
      </c>
      <c r="G318" s="17" t="inlineStr">
        <is>
          <t>1005235</t>
        </is>
      </c>
      <c r="H318" s="17" t="inlineStr">
        <is>
          <t>MEPREDNISONA 8MG X 20COMP</t>
        </is>
      </c>
      <c r="I318" s="17" t="inlineStr"/>
      <c r="J318" s="17" t="inlineStr"/>
      <c r="K318" s="18">
        <f>SUMIF('1120 SJ'!$A$2:$A$679,$G318,'1120 SJ'!$I$2:$I$679)</f>
        <v/>
      </c>
      <c r="L318" s="18">
        <f>SUMIF('1120 SJ'!$A$2:$A$679,$G318,'1120 SJ'!$Q$2:$Q$679)</f>
        <v/>
      </c>
      <c r="M318" s="18">
        <f>$K318-$L318</f>
        <v/>
      </c>
      <c r="N318" s="19">
        <f>IFERROR(SUMIF('1120 SJ'!$A$2:$A$679,$G318,'1120 SJ'!$M$2:$M$679)/$K318,0)</f>
        <v/>
      </c>
      <c r="O318" s="19">
        <f>IFERROR($K318*$N318,"")</f>
        <v/>
      </c>
      <c r="P318" s="19">
        <f>IFERROR($L318*$N318,"")</f>
        <v/>
      </c>
      <c r="Q318" s="19">
        <f>IF(OR($U318="Dar de baja en SAP",$U318="Dar de alta en SAP"),$M318*$N318,"")</f>
        <v/>
      </c>
      <c r="R318" s="17" t="inlineStr"/>
      <c r="S318" s="27" t="inlineStr"/>
      <c r="T318" s="17" t="inlineStr">
        <is>
          <t>Sin recuento físico en el inventario de Avain</t>
        </is>
      </c>
      <c r="U318" s="28" t="inlineStr">
        <is>
          <t>Sin recuento físico</t>
        </is>
      </c>
      <c r="V318" s="17" t="inlineStr"/>
      <c r="W318" s="17" t="inlineStr"/>
      <c r="X318" s="17" t="inlineStr"/>
      <c r="Y318" s="17" t="inlineStr"/>
      <c r="Z318" s="17" t="inlineStr"/>
      <c r="AA318" s="17" t="inlineStr">
        <is>
          <t>El material ocupa 2 filas en la hoja 1120 SJ (lote/almacén). La cantidad SAP y la física de esta vista son el total del material.</t>
        </is>
      </c>
    </row>
    <row r="319">
      <c r="A319" s="17" t="inlineStr">
        <is>
          <t>San Juan</t>
        </is>
      </c>
      <c r="B319" s="17" t="inlineStr">
        <is>
          <t>1120</t>
        </is>
      </c>
      <c r="C319" s="17" t="inlineStr">
        <is>
          <t>Stock SAP</t>
        </is>
      </c>
      <c r="D319" s="17" t="inlineStr">
        <is>
          <t>Descartables</t>
        </is>
      </c>
      <c r="E319" s="17" t="inlineStr">
        <is>
          <t>ZDES</t>
        </is>
      </c>
      <c r="F319" s="17" t="inlineStr">
        <is>
          <t>Dentro del alcance</t>
        </is>
      </c>
      <c r="G319" s="17" t="inlineStr">
        <is>
          <t>2000016</t>
        </is>
      </c>
      <c r="H319" s="17" t="inlineStr">
        <is>
          <t>ESTETOSCOPIO ADULTO</t>
        </is>
      </c>
      <c r="I319" s="17" t="inlineStr">
        <is>
          <t>DESC175; DESC136</t>
        </is>
      </c>
      <c r="J319" s="17" t="inlineStr">
        <is>
          <t>Estetoscopio; Tensiómetro c/estetoscopio Adulto</t>
        </is>
      </c>
      <c r="K319" s="18">
        <f>SUMIF('1120 SJ'!$A$2:$A$679,$G319,'1120 SJ'!$I$2:$I$679)</f>
        <v/>
      </c>
      <c r="L319" s="18">
        <f>SUMIF('1120 SJ'!$A$2:$A$679,$G319,'1120 SJ'!$Q$2:$Q$679)</f>
        <v/>
      </c>
      <c r="M319" s="18">
        <f>$K319-$L319</f>
        <v/>
      </c>
      <c r="N319" s="19">
        <f>IFERROR(SUMIF('1120 SJ'!$A$2:$A$679,$G319,'1120 SJ'!$M$2:$M$679)/$K319,0)</f>
        <v/>
      </c>
      <c r="O319" s="19">
        <f>IFERROR($K319*$N319,"")</f>
        <v/>
      </c>
      <c r="P319" s="19">
        <f>IFERROR($L319*$N319,"")</f>
        <v/>
      </c>
      <c r="Q319" s="19">
        <f>IF(OR($U319="Dar de baja en SAP",$U319="Dar de alta en SAP"),$M319*$N319,"")</f>
        <v/>
      </c>
      <c r="R319" s="17" t="inlineStr"/>
      <c r="S319" s="26" t="inlineStr">
        <is>
          <t>Baja</t>
        </is>
      </c>
      <c r="T319" s="17" t="inlineStr">
        <is>
          <t>Homologado – confianza Baja – pendiente de validación</t>
        </is>
      </c>
      <c r="U319" s="26" t="inlineStr">
        <is>
          <t>Dar de baja en SAP</t>
        </is>
      </c>
      <c r="V319" s="17" t="inlineStr">
        <is>
          <t>Cruce por nomenclatura SAP; Homologación por código Avain (master E-207)</t>
        </is>
      </c>
      <c r="W319" s="17" t="inlineStr">
        <is>
          <t>Sí</t>
        </is>
      </c>
      <c r="X319" s="17" t="inlineStr">
        <is>
          <t>2000016, 2000035</t>
        </is>
      </c>
      <c r="Y319" s="17" t="inlineStr">
        <is>
          <t>Sí</t>
        </is>
      </c>
      <c r="Z319" s="17" t="inlineStr">
        <is>
          <t>E-207</t>
        </is>
      </c>
      <c r="AA319" s="17"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17" t="inlineStr">
        <is>
          <t>San Juan</t>
        </is>
      </c>
      <c r="B320" s="17" t="inlineStr">
        <is>
          <t>1120</t>
        </is>
      </c>
      <c r="C320" s="17" t="inlineStr">
        <is>
          <t>Stock SAP</t>
        </is>
      </c>
      <c r="D320" s="17" t="inlineStr">
        <is>
          <t>Descartables</t>
        </is>
      </c>
      <c r="E320" s="17" t="inlineStr">
        <is>
          <t>ZDES</t>
        </is>
      </c>
      <c r="F320" s="17" t="inlineStr">
        <is>
          <t>Dentro del alcance</t>
        </is>
      </c>
      <c r="G320" s="17" t="inlineStr">
        <is>
          <t>2000039</t>
        </is>
      </c>
      <c r="H320" s="17" t="inlineStr">
        <is>
          <t>BOLSA DE RESUCITACION MANUAL (TIPO AMBU)</t>
        </is>
      </c>
      <c r="I320" s="17" t="inlineStr">
        <is>
          <t>DESC27</t>
        </is>
      </c>
      <c r="J320" s="17" t="inlineStr">
        <is>
          <t>Bolsa de Resucitación manual (tipo Ambú) con reservorio adulto</t>
        </is>
      </c>
      <c r="K320" s="18">
        <f>SUMIF('1120 SJ'!$A$2:$A$679,$G320,'1120 SJ'!$I$2:$I$679)</f>
        <v/>
      </c>
      <c r="L320" s="18">
        <f>SUMIF('1120 SJ'!$A$2:$A$679,$G320,'1120 SJ'!$Q$2:$Q$679)</f>
        <v/>
      </c>
      <c r="M320" s="18">
        <f>$K320-$L320</f>
        <v/>
      </c>
      <c r="N320" s="19">
        <f>IFERROR(SUMIF('1120 SJ'!$A$2:$A$679,$G320,'1120 SJ'!$M$2:$M$679)/$K320,0)</f>
        <v/>
      </c>
      <c r="O320" s="19">
        <f>IFERROR($K320*$N320,"")</f>
        <v/>
      </c>
      <c r="P320" s="19">
        <f>IFERROR($L320*$N320,"")</f>
        <v/>
      </c>
      <c r="Q320" s="19">
        <f>IF(OR($U320="Dar de baja en SAP",$U320="Dar de alta en SAP"),$M320*$N320,"")</f>
        <v/>
      </c>
      <c r="R320" s="17" t="inlineStr"/>
      <c r="S320" s="25" t="inlineStr">
        <is>
          <t>Alta</t>
        </is>
      </c>
      <c r="T320" s="17" t="inlineStr">
        <is>
          <t>Homologado – confianza Alta</t>
        </is>
      </c>
      <c r="U320" s="25" t="inlineStr">
        <is>
          <t>Dar de alta en SAP</t>
        </is>
      </c>
      <c r="V320" s="17" t="inlineStr">
        <is>
          <t>Cruce por nomenclatura SAP</t>
        </is>
      </c>
      <c r="W320" s="17" t="inlineStr">
        <is>
          <t>No</t>
        </is>
      </c>
      <c r="X320" s="17" t="inlineStr"/>
      <c r="Y320" s="17" t="inlineStr">
        <is>
          <t>Sí</t>
        </is>
      </c>
      <c r="Z320" s="17" t="inlineStr"/>
      <c r="AA320" s="17" t="inlineStr">
        <is>
          <t>Cruce por nomenclatura: similitud 0.87.</t>
        </is>
      </c>
    </row>
    <row r="321">
      <c r="A321" s="17" t="inlineStr">
        <is>
          <t>San Juan</t>
        </is>
      </c>
      <c r="B321" s="17" t="inlineStr">
        <is>
          <t>1120</t>
        </is>
      </c>
      <c r="C321" s="17" t="inlineStr">
        <is>
          <t>Stock SAP</t>
        </is>
      </c>
      <c r="D321" s="17" t="inlineStr">
        <is>
          <t>Descartables</t>
        </is>
      </c>
      <c r="E321" s="17" t="inlineStr">
        <is>
          <t>ZDES</t>
        </is>
      </c>
      <c r="F321" s="17" t="inlineStr">
        <is>
          <t>Dentro del alcance</t>
        </is>
      </c>
      <c r="G321" s="17" t="inlineStr">
        <is>
          <t>2001910</t>
        </is>
      </c>
      <c r="H321" s="17" t="inlineStr">
        <is>
          <t>MATETIN PLASTICO 6BJAS C/APERTURA SUP</t>
        </is>
      </c>
      <c r="I321" s="17" t="inlineStr"/>
      <c r="J321" s="17" t="inlineStr"/>
      <c r="K321" s="18">
        <f>SUMIF('1120 SJ'!$A$2:$A$679,$G321,'1120 SJ'!$I$2:$I$679)</f>
        <v/>
      </c>
      <c r="L321" s="18">
        <f>SUMIF('1120 SJ'!$A$2:$A$679,$G321,'1120 SJ'!$Q$2:$Q$679)</f>
        <v/>
      </c>
      <c r="M321" s="18">
        <f>$K321-$L321</f>
        <v/>
      </c>
      <c r="N321" s="19">
        <f>IFERROR(SUMIF('1120 SJ'!$A$2:$A$679,$G321,'1120 SJ'!$M$2:$M$679)/$K321,0)</f>
        <v/>
      </c>
      <c r="O321" s="19">
        <f>IFERROR($K321*$N321,"")</f>
        <v/>
      </c>
      <c r="P321" s="19">
        <f>IFERROR($L321*$N321,"")</f>
        <v/>
      </c>
      <c r="Q321" s="19">
        <f>IF(OR($U321="Dar de baja en SAP",$U321="Dar de alta en SAP"),$M321*$N321,"")</f>
        <v/>
      </c>
      <c r="R321" s="17" t="inlineStr"/>
      <c r="S321" s="27" t="inlineStr"/>
      <c r="T321" s="17" t="inlineStr">
        <is>
          <t>Sin recuento físico en el inventario de Avain</t>
        </is>
      </c>
      <c r="U321" s="28" t="inlineStr">
        <is>
          <t>Sin recuento físico</t>
        </is>
      </c>
      <c r="V321" s="17" t="inlineStr"/>
      <c r="W321" s="17" t="inlineStr"/>
      <c r="X321" s="17" t="inlineStr"/>
      <c r="Y321" s="17" t="inlineStr"/>
      <c r="Z321" s="17" t="inlineStr"/>
      <c r="AA321" s="17" t="inlineStr"/>
    </row>
    <row r="322">
      <c r="A322" s="17" t="inlineStr">
        <is>
          <t>San Juan</t>
        </is>
      </c>
      <c r="B322" s="17" t="inlineStr">
        <is>
          <t>1120</t>
        </is>
      </c>
      <c r="C322" s="17" t="inlineStr">
        <is>
          <t>Stock SAP</t>
        </is>
      </c>
      <c r="D322" s="17" t="inlineStr">
        <is>
          <t>Uniformes</t>
        </is>
      </c>
      <c r="E322" s="17" t="inlineStr">
        <is>
          <t>ZUNI</t>
        </is>
      </c>
      <c r="F322" s="17" t="inlineStr">
        <is>
          <t>Fuera del alcance</t>
        </is>
      </c>
      <c r="G322" s="17" t="inlineStr">
        <is>
          <t>3000217</t>
        </is>
      </c>
      <c r="H322" s="17" t="inlineStr">
        <is>
          <t>BOTIN DE SEGURIDAD T38</t>
        </is>
      </c>
      <c r="I322" s="17" t="inlineStr"/>
      <c r="J322" s="17" t="inlineStr"/>
      <c r="K322" s="18">
        <f>SUMIF('1120 SJ'!$A$2:$A$679,$G322,'1120 SJ'!$I$2:$I$679)</f>
        <v/>
      </c>
      <c r="L322" s="18">
        <f>SUMIF('1120 SJ'!$A$2:$A$679,$G322,'1120 SJ'!$Q$2:$Q$679)</f>
        <v/>
      </c>
      <c r="M322" s="18">
        <f>$K322-$L322</f>
        <v/>
      </c>
      <c r="N322" s="19">
        <f>IFERROR(SUMIF('1120 SJ'!$A$2:$A$679,$G322,'1120 SJ'!$M$2:$M$679)/$K322,0)</f>
        <v/>
      </c>
      <c r="O322" s="19">
        <f>IFERROR($K322*$N322,"")</f>
        <v/>
      </c>
      <c r="P322" s="19">
        <f>IFERROR($L322*$N322,"")</f>
        <v/>
      </c>
      <c r="Q322" s="19">
        <f>IF(OR($U322="Dar de baja en SAP",$U322="Dar de alta en SAP"),$M322*$N322,"")</f>
        <v/>
      </c>
      <c r="R322" s="17" t="inlineStr"/>
      <c r="S322" s="27" t="inlineStr"/>
      <c r="T322" s="17" t="inlineStr">
        <is>
          <t>No aplica: uniformes, clasificación que el inventario físico de Farmacia no releva</t>
        </is>
      </c>
      <c r="U322" s="28" t="inlineStr">
        <is>
          <t>Fuera del alcance del inventario físico</t>
        </is>
      </c>
      <c r="V322" s="17" t="inlineStr"/>
      <c r="W322" s="17" t="inlineStr"/>
      <c r="X322" s="17" t="inlineStr"/>
      <c r="Y322" s="17" t="inlineStr"/>
      <c r="Z322" s="17" t="inlineStr"/>
      <c r="AA322" s="17" t="inlineStr"/>
    </row>
    <row r="323">
      <c r="A323" s="17" t="inlineStr">
        <is>
          <t>San Juan</t>
        </is>
      </c>
      <c r="B323" s="17" t="inlineStr">
        <is>
          <t>1120</t>
        </is>
      </c>
      <c r="C323" s="17" t="inlineStr">
        <is>
          <t>Stock SAP</t>
        </is>
      </c>
      <c r="D323" s="17" t="inlineStr">
        <is>
          <t>Uniformes</t>
        </is>
      </c>
      <c r="E323" s="17" t="inlineStr">
        <is>
          <t>ZUNI</t>
        </is>
      </c>
      <c r="F323" s="17" t="inlineStr">
        <is>
          <t>Fuera del alcance</t>
        </is>
      </c>
      <c r="G323" s="17" t="inlineStr">
        <is>
          <t>3000219</t>
        </is>
      </c>
      <c r="H323" s="17" t="inlineStr">
        <is>
          <t>BOTIN DE SEGURIDAD T41</t>
        </is>
      </c>
      <c r="I323" s="17" t="inlineStr"/>
      <c r="J323" s="17" t="inlineStr"/>
      <c r="K323" s="18">
        <f>SUMIF('1120 SJ'!$A$2:$A$679,$G323,'1120 SJ'!$I$2:$I$679)</f>
        <v/>
      </c>
      <c r="L323" s="18">
        <f>SUMIF('1120 SJ'!$A$2:$A$679,$G323,'1120 SJ'!$Q$2:$Q$679)</f>
        <v/>
      </c>
      <c r="M323" s="18">
        <f>$K323-$L323</f>
        <v/>
      </c>
      <c r="N323" s="19">
        <f>IFERROR(SUMIF('1120 SJ'!$A$2:$A$679,$G323,'1120 SJ'!$M$2:$M$679)/$K323,0)</f>
        <v/>
      </c>
      <c r="O323" s="19">
        <f>IFERROR($K323*$N323,"")</f>
        <v/>
      </c>
      <c r="P323" s="19">
        <f>IFERROR($L323*$N323,"")</f>
        <v/>
      </c>
      <c r="Q323" s="19">
        <f>IF(OR($U323="Dar de baja en SAP",$U323="Dar de alta en SAP"),$M323*$N323,"")</f>
        <v/>
      </c>
      <c r="R323" s="17" t="inlineStr"/>
      <c r="S323" s="27" t="inlineStr"/>
      <c r="T323" s="17" t="inlineStr">
        <is>
          <t>No aplica: uniformes, clasificación que el inventario físico de Farmacia no releva</t>
        </is>
      </c>
      <c r="U323" s="28" t="inlineStr">
        <is>
          <t>Fuera del alcance del inventario físico</t>
        </is>
      </c>
      <c r="V323" s="17" t="inlineStr"/>
      <c r="W323" s="17" t="inlineStr"/>
      <c r="X323" s="17" t="inlineStr"/>
      <c r="Y323" s="17" t="inlineStr"/>
      <c r="Z323" s="17" t="inlineStr"/>
      <c r="AA323" s="17" t="inlineStr"/>
    </row>
    <row r="324">
      <c r="A324" s="17" t="inlineStr">
        <is>
          <t>San Juan</t>
        </is>
      </c>
      <c r="B324" s="17" t="inlineStr">
        <is>
          <t>1120</t>
        </is>
      </c>
      <c r="C324" s="17" t="inlineStr">
        <is>
          <t>Stock SAP</t>
        </is>
      </c>
      <c r="D324" s="17" t="inlineStr">
        <is>
          <t>Uniformes</t>
        </is>
      </c>
      <c r="E324" s="17" t="inlineStr">
        <is>
          <t>ZUNI</t>
        </is>
      </c>
      <c r="F324" s="17" t="inlineStr">
        <is>
          <t>Fuera del alcance</t>
        </is>
      </c>
      <c r="G324" s="17" t="inlineStr">
        <is>
          <t>3000252</t>
        </is>
      </c>
      <c r="H324" s="17" t="inlineStr">
        <is>
          <t>BOTIN DE SEGURIDAD T40</t>
        </is>
      </c>
      <c r="I324" s="17" t="inlineStr"/>
      <c r="J324" s="17" t="inlineStr"/>
      <c r="K324" s="18">
        <f>SUMIF('1120 SJ'!$A$2:$A$679,$G324,'1120 SJ'!$I$2:$I$679)</f>
        <v/>
      </c>
      <c r="L324" s="18">
        <f>SUMIF('1120 SJ'!$A$2:$A$679,$G324,'1120 SJ'!$Q$2:$Q$679)</f>
        <v/>
      </c>
      <c r="M324" s="18">
        <f>$K324-$L324</f>
        <v/>
      </c>
      <c r="N324" s="19">
        <f>IFERROR(SUMIF('1120 SJ'!$A$2:$A$679,$G324,'1120 SJ'!$M$2:$M$679)/$K324,0)</f>
        <v/>
      </c>
      <c r="O324" s="19">
        <f>IFERROR($K324*$N324,"")</f>
        <v/>
      </c>
      <c r="P324" s="19">
        <f>IFERROR($L324*$N324,"")</f>
        <v/>
      </c>
      <c r="Q324" s="19">
        <f>IF(OR($U324="Dar de baja en SAP",$U324="Dar de alta en SAP"),$M324*$N324,"")</f>
        <v/>
      </c>
      <c r="R324" s="17" t="inlineStr"/>
      <c r="S324" s="27" t="inlineStr"/>
      <c r="T324" s="17" t="inlineStr">
        <is>
          <t>No aplica: uniformes, clasificación que el inventario físico de Farmacia no releva</t>
        </is>
      </c>
      <c r="U324" s="28" t="inlineStr">
        <is>
          <t>Fuera del alcance del inventario físico</t>
        </is>
      </c>
      <c r="V324" s="17" t="inlineStr"/>
      <c r="W324" s="17" t="inlineStr"/>
      <c r="X324" s="17" t="inlineStr"/>
      <c r="Y324" s="17" t="inlineStr"/>
      <c r="Z324" s="17" t="inlineStr"/>
      <c r="AA324" s="17" t="inlineStr"/>
    </row>
    <row r="325">
      <c r="A325" s="17" t="inlineStr">
        <is>
          <t>San Juan</t>
        </is>
      </c>
      <c r="B325" s="17" t="inlineStr">
        <is>
          <t>1120</t>
        </is>
      </c>
      <c r="C325" s="17" t="inlineStr">
        <is>
          <t>Stock SAP</t>
        </is>
      </c>
      <c r="D325" s="17" t="inlineStr">
        <is>
          <t>Uniformes</t>
        </is>
      </c>
      <c r="E325" s="17" t="inlineStr">
        <is>
          <t>ZUNI</t>
        </is>
      </c>
      <c r="F325" s="17" t="inlineStr">
        <is>
          <t>Fuera del alcance</t>
        </is>
      </c>
      <c r="G325" s="17" t="inlineStr">
        <is>
          <t>3000526</t>
        </is>
      </c>
      <c r="H325" s="17" t="inlineStr">
        <is>
          <t>PROTECTOR AUDITIVO P/CASCO SORDINA</t>
        </is>
      </c>
      <c r="I325" s="17" t="inlineStr"/>
      <c r="J325" s="17" t="inlineStr"/>
      <c r="K325" s="18">
        <f>SUMIF('1120 SJ'!$A$2:$A$679,$G325,'1120 SJ'!$I$2:$I$679)</f>
        <v/>
      </c>
      <c r="L325" s="18">
        <f>SUMIF('1120 SJ'!$A$2:$A$679,$G325,'1120 SJ'!$Q$2:$Q$679)</f>
        <v/>
      </c>
      <c r="M325" s="18">
        <f>$K325-$L325</f>
        <v/>
      </c>
      <c r="N325" s="19">
        <f>IFERROR(SUMIF('1120 SJ'!$A$2:$A$679,$G325,'1120 SJ'!$M$2:$M$679)/$K325,0)</f>
        <v/>
      </c>
      <c r="O325" s="19">
        <f>IFERROR($K325*$N325,"")</f>
        <v/>
      </c>
      <c r="P325" s="19">
        <f>IFERROR($L325*$N325,"")</f>
        <v/>
      </c>
      <c r="Q325" s="19">
        <f>IF(OR($U325="Dar de baja en SAP",$U325="Dar de alta en SAP"),$M325*$N325,"")</f>
        <v/>
      </c>
      <c r="R325" s="17" t="inlineStr"/>
      <c r="S325" s="27" t="inlineStr"/>
      <c r="T325" s="17" t="inlineStr">
        <is>
          <t>No aplica: uniformes, clasificación que el inventario físico de Farmacia no releva</t>
        </is>
      </c>
      <c r="U325" s="28" t="inlineStr">
        <is>
          <t>Fuera del alcance del inventario físico</t>
        </is>
      </c>
      <c r="V325" s="17" t="inlineStr"/>
      <c r="W325" s="17" t="inlineStr"/>
      <c r="X325" s="17" t="inlineStr"/>
      <c r="Y325" s="17" t="inlineStr"/>
      <c r="Z325" s="17" t="inlineStr"/>
      <c r="AA325" s="17" t="inlineStr"/>
    </row>
    <row r="326">
      <c r="A326" s="17" t="inlineStr">
        <is>
          <t>San Juan</t>
        </is>
      </c>
      <c r="B326" s="17" t="inlineStr">
        <is>
          <t>1120</t>
        </is>
      </c>
      <c r="C326" s="17" t="inlineStr">
        <is>
          <t>Stock SAP</t>
        </is>
      </c>
      <c r="D326" s="17" t="inlineStr">
        <is>
          <t>Uniformes</t>
        </is>
      </c>
      <c r="E326" s="17" t="inlineStr">
        <is>
          <t>ZUNI</t>
        </is>
      </c>
      <c r="F326" s="17" t="inlineStr">
        <is>
          <t>Fuera del alcance</t>
        </is>
      </c>
      <c r="G326" s="17" t="inlineStr">
        <is>
          <t>3001218</t>
        </is>
      </c>
      <c r="H326" s="17" t="inlineStr">
        <is>
          <t>BOTAS CAÑA ALTA IMPERMEABLE TERM. T39</t>
        </is>
      </c>
      <c r="I326" s="17" t="inlineStr"/>
      <c r="J326" s="17" t="inlineStr"/>
      <c r="K326" s="18">
        <f>SUMIF('1120 SJ'!$A$2:$A$679,$G326,'1120 SJ'!$I$2:$I$679)</f>
        <v/>
      </c>
      <c r="L326" s="18">
        <f>SUMIF('1120 SJ'!$A$2:$A$679,$G326,'1120 SJ'!$Q$2:$Q$679)</f>
        <v/>
      </c>
      <c r="M326" s="18">
        <f>$K326-$L326</f>
        <v/>
      </c>
      <c r="N326" s="19">
        <f>IFERROR(SUMIF('1120 SJ'!$A$2:$A$679,$G326,'1120 SJ'!$M$2:$M$679)/$K326,0)</f>
        <v/>
      </c>
      <c r="O326" s="19">
        <f>IFERROR($K326*$N326,"")</f>
        <v/>
      </c>
      <c r="P326" s="19">
        <f>IFERROR($L326*$N326,"")</f>
        <v/>
      </c>
      <c r="Q326" s="19">
        <f>IF(OR($U326="Dar de baja en SAP",$U326="Dar de alta en SAP"),$M326*$N326,"")</f>
        <v/>
      </c>
      <c r="R326" s="17" t="inlineStr"/>
      <c r="S326" s="27" t="inlineStr"/>
      <c r="T326" s="17" t="inlineStr">
        <is>
          <t>No aplica: uniformes, clasificación que el inventario físico de Farmacia no releva</t>
        </is>
      </c>
      <c r="U326" s="28" t="inlineStr">
        <is>
          <t>Fuera del alcance del inventario físico</t>
        </is>
      </c>
      <c r="V326" s="17" t="inlineStr"/>
      <c r="W326" s="17" t="inlineStr"/>
      <c r="X326" s="17" t="inlineStr"/>
      <c r="Y326" s="17" t="inlineStr"/>
      <c r="Z326" s="17" t="inlineStr"/>
      <c r="AA326" s="17" t="inlineStr"/>
    </row>
    <row r="327">
      <c r="A327" s="17" t="inlineStr">
        <is>
          <t>San Juan</t>
        </is>
      </c>
      <c r="B327" s="17" t="inlineStr">
        <is>
          <t>1120</t>
        </is>
      </c>
      <c r="C327" s="17" t="inlineStr">
        <is>
          <t>Stock SAP</t>
        </is>
      </c>
      <c r="D327" s="17" t="inlineStr">
        <is>
          <t>Uniformes</t>
        </is>
      </c>
      <c r="E327" s="17" t="inlineStr">
        <is>
          <t>ZUNI</t>
        </is>
      </c>
      <c r="F327" s="17" t="inlineStr">
        <is>
          <t>Fuera del alcance</t>
        </is>
      </c>
      <c r="G327" s="17" t="inlineStr">
        <is>
          <t>3001222</t>
        </is>
      </c>
      <c r="H327" s="17" t="inlineStr">
        <is>
          <t>BOTAS CAÑA ALTA IMPERMEABLE TERM. T43</t>
        </is>
      </c>
      <c r="I327" s="17" t="inlineStr"/>
      <c r="J327" s="17" t="inlineStr"/>
      <c r="K327" s="18">
        <f>SUMIF('1120 SJ'!$A$2:$A$679,$G327,'1120 SJ'!$I$2:$I$679)</f>
        <v/>
      </c>
      <c r="L327" s="18">
        <f>SUMIF('1120 SJ'!$A$2:$A$679,$G327,'1120 SJ'!$Q$2:$Q$679)</f>
        <v/>
      </c>
      <c r="M327" s="18">
        <f>$K327-$L327</f>
        <v/>
      </c>
      <c r="N327" s="19">
        <f>IFERROR(SUMIF('1120 SJ'!$A$2:$A$679,$G327,'1120 SJ'!$M$2:$M$679)/$K327,0)</f>
        <v/>
      </c>
      <c r="O327" s="19">
        <f>IFERROR($K327*$N327,"")</f>
        <v/>
      </c>
      <c r="P327" s="19">
        <f>IFERROR($L327*$N327,"")</f>
        <v/>
      </c>
      <c r="Q327" s="19">
        <f>IF(OR($U327="Dar de baja en SAP",$U327="Dar de alta en SAP"),$M327*$N327,"")</f>
        <v/>
      </c>
      <c r="R327" s="17" t="inlineStr"/>
      <c r="S327" s="27" t="inlineStr"/>
      <c r="T327" s="17" t="inlineStr">
        <is>
          <t>No aplica: uniformes, clasificación que el inventario físico de Farmacia no releva</t>
        </is>
      </c>
      <c r="U327" s="28" t="inlineStr">
        <is>
          <t>Fuera del alcance del inventario físico</t>
        </is>
      </c>
      <c r="V327" s="17" t="inlineStr"/>
      <c r="W327" s="17" t="inlineStr"/>
      <c r="X327" s="17" t="inlineStr"/>
      <c r="Y327" s="17" t="inlineStr"/>
      <c r="Z327" s="17" t="inlineStr"/>
      <c r="AA327" s="17" t="inlineStr"/>
    </row>
    <row r="328">
      <c r="A328" s="17" t="inlineStr">
        <is>
          <t>San Juan</t>
        </is>
      </c>
      <c r="B328" s="17" t="inlineStr">
        <is>
          <t>1120</t>
        </is>
      </c>
      <c r="C328" s="17" t="inlineStr">
        <is>
          <t>Stock SAP</t>
        </is>
      </c>
      <c r="D328" s="17" t="inlineStr">
        <is>
          <t>Uniformes</t>
        </is>
      </c>
      <c r="E328" s="17" t="inlineStr">
        <is>
          <t>ZUNI</t>
        </is>
      </c>
      <c r="F328" s="17" t="inlineStr">
        <is>
          <t>Fuera del alcance</t>
        </is>
      </c>
      <c r="G328" s="17" t="inlineStr">
        <is>
          <t>3001436</t>
        </is>
      </c>
      <c r="H328" s="17" t="inlineStr">
        <is>
          <t>CHOMBA NEGRA L</t>
        </is>
      </c>
      <c r="I328" s="17" t="inlineStr"/>
      <c r="J328" s="17" t="inlineStr"/>
      <c r="K328" s="18">
        <f>SUMIF('1120 SJ'!$A$2:$A$679,$G328,'1120 SJ'!$I$2:$I$679)</f>
        <v/>
      </c>
      <c r="L328" s="18">
        <f>SUMIF('1120 SJ'!$A$2:$A$679,$G328,'1120 SJ'!$Q$2:$Q$679)</f>
        <v/>
      </c>
      <c r="M328" s="18">
        <f>$K328-$L328</f>
        <v/>
      </c>
      <c r="N328" s="19">
        <f>IFERROR(SUMIF('1120 SJ'!$A$2:$A$679,$G328,'1120 SJ'!$M$2:$M$679)/$K328,0)</f>
        <v/>
      </c>
      <c r="O328" s="19">
        <f>IFERROR($K328*$N328,"")</f>
        <v/>
      </c>
      <c r="P328" s="19">
        <f>IFERROR($L328*$N328,"")</f>
        <v/>
      </c>
      <c r="Q328" s="19">
        <f>IF(OR($U328="Dar de baja en SAP",$U328="Dar de alta en SAP"),$M328*$N328,"")</f>
        <v/>
      </c>
      <c r="R328" s="17" t="inlineStr"/>
      <c r="S328" s="27" t="inlineStr"/>
      <c r="T328" s="17" t="inlineStr">
        <is>
          <t>No aplica: uniformes, clasificación que el inventario físico de Farmacia no releva</t>
        </is>
      </c>
      <c r="U328" s="28" t="inlineStr">
        <is>
          <t>Fuera del alcance del inventario físico</t>
        </is>
      </c>
      <c r="V328" s="17" t="inlineStr"/>
      <c r="W328" s="17" t="inlineStr"/>
      <c r="X328" s="17" t="inlineStr"/>
      <c r="Y328" s="17" t="inlineStr"/>
      <c r="Z328" s="17" t="inlineStr"/>
      <c r="AA328" s="17" t="inlineStr"/>
    </row>
    <row r="329">
      <c r="A329" s="17" t="inlineStr">
        <is>
          <t>San Juan</t>
        </is>
      </c>
      <c r="B329" s="17" t="inlineStr">
        <is>
          <t>1120</t>
        </is>
      </c>
      <c r="C329" s="17" t="inlineStr">
        <is>
          <t>Stock SAP</t>
        </is>
      </c>
      <c r="D329" s="17" t="inlineStr">
        <is>
          <t>Uniformes</t>
        </is>
      </c>
      <c r="E329" s="17" t="inlineStr">
        <is>
          <t>ZUNI</t>
        </is>
      </c>
      <c r="F329" s="17" t="inlineStr">
        <is>
          <t>Fuera del alcance</t>
        </is>
      </c>
      <c r="G329" s="17" t="inlineStr">
        <is>
          <t>3001460</t>
        </is>
      </c>
      <c r="H329" s="17" t="inlineStr">
        <is>
          <t>CONJUNTO PRIMERA PIEL S</t>
        </is>
      </c>
      <c r="I329" s="17" t="inlineStr"/>
      <c r="J329" s="17" t="inlineStr"/>
      <c r="K329" s="18">
        <f>SUMIF('1120 SJ'!$A$2:$A$679,$G329,'1120 SJ'!$I$2:$I$679)</f>
        <v/>
      </c>
      <c r="L329" s="18">
        <f>SUMIF('1120 SJ'!$A$2:$A$679,$G329,'1120 SJ'!$Q$2:$Q$679)</f>
        <v/>
      </c>
      <c r="M329" s="18">
        <f>$K329-$L329</f>
        <v/>
      </c>
      <c r="N329" s="19">
        <f>IFERROR(SUMIF('1120 SJ'!$A$2:$A$679,$G329,'1120 SJ'!$M$2:$M$679)/$K329,0)</f>
        <v/>
      </c>
      <c r="O329" s="19">
        <f>IFERROR($K329*$N329,"")</f>
        <v/>
      </c>
      <c r="P329" s="19">
        <f>IFERROR($L329*$N329,"")</f>
        <v/>
      </c>
      <c r="Q329" s="19">
        <f>IF(OR($U329="Dar de baja en SAP",$U329="Dar de alta en SAP"),$M329*$N329,"")</f>
        <v/>
      </c>
      <c r="R329" s="17" t="inlineStr"/>
      <c r="S329" s="27" t="inlineStr"/>
      <c r="T329" s="17" t="inlineStr">
        <is>
          <t>No aplica: uniformes, clasificación que el inventario físico de Farmacia no releva</t>
        </is>
      </c>
      <c r="U329" s="28" t="inlineStr">
        <is>
          <t>Fuera del alcance del inventario físico</t>
        </is>
      </c>
      <c r="V329" s="17" t="inlineStr"/>
      <c r="W329" s="17" t="inlineStr"/>
      <c r="X329" s="17" t="inlineStr"/>
      <c r="Y329" s="17" t="inlineStr"/>
      <c r="Z329" s="17" t="inlineStr"/>
      <c r="AA329" s="17" t="inlineStr"/>
    </row>
    <row r="330">
      <c r="A330" s="17" t="inlineStr">
        <is>
          <t>San Juan</t>
        </is>
      </c>
      <c r="B330" s="17" t="inlineStr">
        <is>
          <t>1120</t>
        </is>
      </c>
      <c r="C330" s="17" t="inlineStr">
        <is>
          <t>Stock SAP</t>
        </is>
      </c>
      <c r="D330" s="17" t="inlineStr">
        <is>
          <t>Uniformes</t>
        </is>
      </c>
      <c r="E330" s="17" t="inlineStr">
        <is>
          <t>ZUNI</t>
        </is>
      </c>
      <c r="F330" s="17" t="inlineStr">
        <is>
          <t>Fuera del alcance</t>
        </is>
      </c>
      <c r="G330" s="17" t="inlineStr">
        <is>
          <t>3001461</t>
        </is>
      </c>
      <c r="H330" s="17" t="inlineStr">
        <is>
          <t>CONJUNTO PRIMERA PIEL M</t>
        </is>
      </c>
      <c r="I330" s="17" t="inlineStr"/>
      <c r="J330" s="17" t="inlineStr"/>
      <c r="K330" s="18">
        <f>SUMIF('1120 SJ'!$A$2:$A$679,$G330,'1120 SJ'!$I$2:$I$679)</f>
        <v/>
      </c>
      <c r="L330" s="18">
        <f>SUMIF('1120 SJ'!$A$2:$A$679,$G330,'1120 SJ'!$Q$2:$Q$679)</f>
        <v/>
      </c>
      <c r="M330" s="18">
        <f>$K330-$L330</f>
        <v/>
      </c>
      <c r="N330" s="19">
        <f>IFERROR(SUMIF('1120 SJ'!$A$2:$A$679,$G330,'1120 SJ'!$M$2:$M$679)/$K330,0)</f>
        <v/>
      </c>
      <c r="O330" s="19">
        <f>IFERROR($K330*$N330,"")</f>
        <v/>
      </c>
      <c r="P330" s="19">
        <f>IFERROR($L330*$N330,"")</f>
        <v/>
      </c>
      <c r="Q330" s="19">
        <f>IF(OR($U330="Dar de baja en SAP",$U330="Dar de alta en SAP"),$M330*$N330,"")</f>
        <v/>
      </c>
      <c r="R330" s="17" t="inlineStr"/>
      <c r="S330" s="27" t="inlineStr"/>
      <c r="T330" s="17" t="inlineStr">
        <is>
          <t>No aplica: uniformes, clasificación que el inventario físico de Farmacia no releva</t>
        </is>
      </c>
      <c r="U330" s="28" t="inlineStr">
        <is>
          <t>Fuera del alcance del inventario físico</t>
        </is>
      </c>
      <c r="V330" s="17" t="inlineStr"/>
      <c r="W330" s="17" t="inlineStr"/>
      <c r="X330" s="17" t="inlineStr"/>
      <c r="Y330" s="17" t="inlineStr"/>
      <c r="Z330" s="17" t="inlineStr"/>
      <c r="AA330" s="17" t="inlineStr"/>
    </row>
    <row r="331">
      <c r="A331" s="17" t="inlineStr">
        <is>
          <t>San Juan</t>
        </is>
      </c>
      <c r="B331" s="17" t="inlineStr">
        <is>
          <t>1120</t>
        </is>
      </c>
      <c r="C331" s="17" t="inlineStr">
        <is>
          <t>Stock SAP</t>
        </is>
      </c>
      <c r="D331" s="17" t="inlineStr">
        <is>
          <t>Medicamentos</t>
        </is>
      </c>
      <c r="E331" s="17" t="inlineStr">
        <is>
          <t>ZMED</t>
        </is>
      </c>
      <c r="F331" s="17" t="inlineStr">
        <is>
          <t>Dentro del alcance</t>
        </is>
      </c>
      <c r="G331" s="17" t="inlineStr">
        <is>
          <t>1000112</t>
        </is>
      </c>
      <c r="H331" s="17" t="inlineStr">
        <is>
          <t>SOLUCION FISIOLOGICA X 100ML</t>
        </is>
      </c>
      <c r="I331" s="17" t="inlineStr">
        <is>
          <t>MED167</t>
        </is>
      </c>
      <c r="J331" s="17" t="inlineStr">
        <is>
          <t>Solucion Fisiologica 100ml Gotero</t>
        </is>
      </c>
      <c r="K331" s="18">
        <f>SUMIF('1120 SJ'!$A$2:$A$679,$G331,'1120 SJ'!$I$2:$I$679)</f>
        <v/>
      </c>
      <c r="L331" s="18">
        <f>SUMIF('1120 SJ'!$A$2:$A$679,$G331,'1120 SJ'!$Q$2:$Q$679)</f>
        <v/>
      </c>
      <c r="M331" s="18">
        <f>$K331-$L331</f>
        <v/>
      </c>
      <c r="N331" s="19">
        <f>IFERROR(SUMIF('1120 SJ'!$A$2:$A$679,$G331,'1120 SJ'!$M$2:$M$679)/$K331,0)</f>
        <v/>
      </c>
      <c r="O331" s="19">
        <f>IFERROR($K331*$N331,"")</f>
        <v/>
      </c>
      <c r="P331" s="19">
        <f>IFERROR($L331*$N331,"")</f>
        <v/>
      </c>
      <c r="Q331" s="19">
        <f>IF(OR($U331="Dar de baja en SAP",$U331="Dar de alta en SAP"),$M331*$N331,"")</f>
        <v/>
      </c>
      <c r="R331" s="17" t="inlineStr"/>
      <c r="S331" s="26" t="inlineStr">
        <is>
          <t>Baja</t>
        </is>
      </c>
      <c r="T331" s="17" t="inlineStr">
        <is>
          <t>Homologado – confianza Baja – pendiente de validación</t>
        </is>
      </c>
      <c r="U331" s="31" t="inlineStr">
        <is>
          <t>Sin diferencia</t>
        </is>
      </c>
      <c r="V331" s="17" t="inlineStr">
        <is>
          <t>Cruce por nomenclatura SAP</t>
        </is>
      </c>
      <c r="W331" s="17" t="inlineStr">
        <is>
          <t>No</t>
        </is>
      </c>
      <c r="X331" s="17" t="inlineStr"/>
      <c r="Y331" s="17" t="inlineStr">
        <is>
          <t>No</t>
        </is>
      </c>
      <c r="Z331" s="17" t="inlineStr"/>
      <c r="AA331" s="17" t="inlineStr">
        <is>
          <t>Cruce por nomenclatura: dosis coincide; similitud 0.86.</t>
        </is>
      </c>
    </row>
    <row r="332">
      <c r="A332" s="17" t="inlineStr">
        <is>
          <t>San Juan</t>
        </is>
      </c>
      <c r="B332" s="17" t="inlineStr">
        <is>
          <t>1120</t>
        </is>
      </c>
      <c r="C332" s="17" t="inlineStr">
        <is>
          <t>Stock SAP</t>
        </is>
      </c>
      <c r="D332" s="17" t="inlineStr">
        <is>
          <t>Medicamentos</t>
        </is>
      </c>
      <c r="E332" s="17" t="inlineStr">
        <is>
          <t>ZMED</t>
        </is>
      </c>
      <c r="F332" s="17" t="inlineStr">
        <is>
          <t>Dentro del alcance</t>
        </is>
      </c>
      <c r="G332" s="17" t="inlineStr">
        <is>
          <t>1000567</t>
        </is>
      </c>
      <c r="H332" s="17" t="inlineStr">
        <is>
          <t>CLINDAMICINA 100MG</t>
        </is>
      </c>
      <c r="I332" s="17" t="inlineStr"/>
      <c r="J332" s="17" t="inlineStr"/>
      <c r="K332" s="18">
        <f>SUMIF('1120 SJ'!$A$2:$A$679,$G332,'1120 SJ'!$I$2:$I$679)</f>
        <v/>
      </c>
      <c r="L332" s="18">
        <f>SUMIF('1120 SJ'!$A$2:$A$679,$G332,'1120 SJ'!$Q$2:$Q$679)</f>
        <v/>
      </c>
      <c r="M332" s="18">
        <f>$K332-$L332</f>
        <v/>
      </c>
      <c r="N332" s="19">
        <f>IFERROR(SUMIF('1120 SJ'!$A$2:$A$679,$G332,'1120 SJ'!$M$2:$M$679)/$K332,0)</f>
        <v/>
      </c>
      <c r="O332" s="19">
        <f>IFERROR($K332*$N332,"")</f>
        <v/>
      </c>
      <c r="P332" s="19">
        <f>IFERROR($L332*$N332,"")</f>
        <v/>
      </c>
      <c r="Q332" s="19">
        <f>IF(OR($U332="Dar de baja en SAP",$U332="Dar de alta en SAP"),$M332*$N332,"")</f>
        <v/>
      </c>
      <c r="R332" s="17" t="inlineStr"/>
      <c r="S332" s="27" t="inlineStr"/>
      <c r="T332" s="17" t="inlineStr">
        <is>
          <t>Sin recuento físico en el inventario de Avain</t>
        </is>
      </c>
      <c r="U332" s="28" t="inlineStr">
        <is>
          <t>Sin recuento físico</t>
        </is>
      </c>
      <c r="V332" s="17" t="inlineStr"/>
      <c r="W332" s="17" t="inlineStr"/>
      <c r="X332" s="17" t="inlineStr"/>
      <c r="Y332" s="17" t="inlineStr"/>
      <c r="Z332" s="17" t="inlineStr"/>
      <c r="AA332" s="17" t="inlineStr"/>
    </row>
    <row r="333">
      <c r="A333" s="17" t="inlineStr">
        <is>
          <t>San Juan</t>
        </is>
      </c>
      <c r="B333" s="17" t="inlineStr">
        <is>
          <t>1120</t>
        </is>
      </c>
      <c r="C333" s="17" t="inlineStr">
        <is>
          <t>Stock SAP</t>
        </is>
      </c>
      <c r="D333" s="17" t="inlineStr">
        <is>
          <t>Medicamentos</t>
        </is>
      </c>
      <c r="E333" s="17" t="inlineStr">
        <is>
          <t>ZMED</t>
        </is>
      </c>
      <c r="F333" s="17" t="inlineStr">
        <is>
          <t>Dentro del alcance</t>
        </is>
      </c>
      <c r="G333" s="17" t="inlineStr">
        <is>
          <t>1000625</t>
        </is>
      </c>
      <c r="H333" s="17" t="inlineStr">
        <is>
          <t>DAFLON 500MG COMP</t>
        </is>
      </c>
      <c r="I333" s="17" t="inlineStr"/>
      <c r="J333" s="17" t="inlineStr"/>
      <c r="K333" s="18">
        <f>SUMIF('1120 SJ'!$A$2:$A$679,$G333,'1120 SJ'!$I$2:$I$679)</f>
        <v/>
      </c>
      <c r="L333" s="18">
        <f>SUMIF('1120 SJ'!$A$2:$A$679,$G333,'1120 SJ'!$Q$2:$Q$679)</f>
        <v/>
      </c>
      <c r="M333" s="18">
        <f>$K333-$L333</f>
        <v/>
      </c>
      <c r="N333" s="19">
        <f>IFERROR(SUMIF('1120 SJ'!$A$2:$A$679,$G333,'1120 SJ'!$M$2:$M$679)/$K333,0)</f>
        <v/>
      </c>
      <c r="O333" s="19">
        <f>IFERROR($K333*$N333,"")</f>
        <v/>
      </c>
      <c r="P333" s="19">
        <f>IFERROR($L333*$N333,"")</f>
        <v/>
      </c>
      <c r="Q333" s="19">
        <f>IF(OR($U333="Dar de baja en SAP",$U333="Dar de alta en SAP"),$M333*$N333,"")</f>
        <v/>
      </c>
      <c r="R333" s="17" t="inlineStr"/>
      <c r="S333" s="27" t="inlineStr"/>
      <c r="T333" s="17" t="inlineStr">
        <is>
          <t>Sin recuento físico en el inventario de Avain</t>
        </is>
      </c>
      <c r="U333" s="28" t="inlineStr">
        <is>
          <t>Sin recuento físico</t>
        </is>
      </c>
      <c r="V333" s="17" t="inlineStr"/>
      <c r="W333" s="17" t="inlineStr"/>
      <c r="X333" s="17" t="inlineStr"/>
      <c r="Y333" s="17" t="inlineStr"/>
      <c r="Z333" s="17" t="inlineStr"/>
      <c r="AA333" s="17" t="inlineStr">
        <is>
          <t>El material ocupa 4 filas en la hoja 1120 SJ (lote/almacén). La cantidad SAP y la física de esta vista son el total del material.</t>
        </is>
      </c>
    </row>
    <row r="334">
      <c r="A334" s="17" t="inlineStr">
        <is>
          <t>San Juan</t>
        </is>
      </c>
      <c r="B334" s="17" t="inlineStr">
        <is>
          <t>1120</t>
        </is>
      </c>
      <c r="C334" s="17" t="inlineStr">
        <is>
          <t>Stock SAP</t>
        </is>
      </c>
      <c r="D334" s="17" t="inlineStr">
        <is>
          <t>Medicamentos</t>
        </is>
      </c>
      <c r="E334" s="17" t="inlineStr">
        <is>
          <t>ZMED</t>
        </is>
      </c>
      <c r="F334" s="17" t="inlineStr">
        <is>
          <t>Dentro del alcance</t>
        </is>
      </c>
      <c r="G334" s="17" t="inlineStr">
        <is>
          <t>1002229</t>
        </is>
      </c>
      <c r="H334" s="17" t="inlineStr">
        <is>
          <t>DIABO 250mg x 50comp</t>
        </is>
      </c>
      <c r="I334" s="17" t="inlineStr"/>
      <c r="J334" s="17" t="inlineStr"/>
      <c r="K334" s="18">
        <f>SUMIF('1120 SJ'!$A$2:$A$679,$G334,'1120 SJ'!$I$2:$I$679)</f>
        <v/>
      </c>
      <c r="L334" s="18">
        <f>SUMIF('1120 SJ'!$A$2:$A$679,$G334,'1120 SJ'!$Q$2:$Q$679)</f>
        <v/>
      </c>
      <c r="M334" s="18">
        <f>$K334-$L334</f>
        <v/>
      </c>
      <c r="N334" s="19">
        <f>IFERROR(SUMIF('1120 SJ'!$A$2:$A$679,$G334,'1120 SJ'!$M$2:$M$679)/$K334,0)</f>
        <v/>
      </c>
      <c r="O334" s="19">
        <f>IFERROR($K334*$N334,"")</f>
        <v/>
      </c>
      <c r="P334" s="19">
        <f>IFERROR($L334*$N334,"")</f>
        <v/>
      </c>
      <c r="Q334" s="19">
        <f>IF(OR($U334="Dar de baja en SAP",$U334="Dar de alta en SAP"),$M334*$N334,"")</f>
        <v/>
      </c>
      <c r="R334" s="17" t="inlineStr"/>
      <c r="S334" s="27" t="inlineStr"/>
      <c r="T334" s="17" t="inlineStr">
        <is>
          <t>Sin recuento físico en el inventario de Avain</t>
        </is>
      </c>
      <c r="U334" s="28" t="inlineStr">
        <is>
          <t>Sin recuento físico</t>
        </is>
      </c>
      <c r="V334" s="17" t="inlineStr"/>
      <c r="W334" s="17" t="inlineStr"/>
      <c r="X334" s="17" t="inlineStr"/>
      <c r="Y334" s="17" t="inlineStr"/>
      <c r="Z334" s="17" t="inlineStr"/>
      <c r="AA334" s="17" t="inlineStr">
        <is>
          <t>El material ocupa 2 filas en la hoja 1120 SJ (lote/almacén). La cantidad SAP y la física de esta vista son el total del material.</t>
        </is>
      </c>
    </row>
    <row r="335">
      <c r="A335" s="17" t="inlineStr">
        <is>
          <t>San Juan</t>
        </is>
      </c>
      <c r="B335" s="17" t="inlineStr">
        <is>
          <t>1120</t>
        </is>
      </c>
      <c r="C335" s="17" t="inlineStr">
        <is>
          <t>Stock SAP</t>
        </is>
      </c>
      <c r="D335" s="17" t="inlineStr">
        <is>
          <t>Medicamentos</t>
        </is>
      </c>
      <c r="E335" s="17" t="inlineStr">
        <is>
          <t>ZMED</t>
        </is>
      </c>
      <c r="F335" s="17" t="inlineStr">
        <is>
          <t>Dentro del alcance</t>
        </is>
      </c>
      <c r="G335" s="17" t="inlineStr">
        <is>
          <t>1005135</t>
        </is>
      </c>
      <c r="H335" s="17" t="inlineStr">
        <is>
          <t>factorex x 60comp</t>
        </is>
      </c>
      <c r="I335" s="17" t="inlineStr"/>
      <c r="J335" s="17" t="inlineStr"/>
      <c r="K335" s="18">
        <f>SUMIF('1120 SJ'!$A$2:$A$679,$G335,'1120 SJ'!$I$2:$I$679)</f>
        <v/>
      </c>
      <c r="L335" s="18">
        <f>SUMIF('1120 SJ'!$A$2:$A$679,$G335,'1120 SJ'!$Q$2:$Q$679)</f>
        <v/>
      </c>
      <c r="M335" s="18">
        <f>$K335-$L335</f>
        <v/>
      </c>
      <c r="N335" s="19">
        <f>IFERROR(SUMIF('1120 SJ'!$A$2:$A$679,$G335,'1120 SJ'!$M$2:$M$679)/$K335,0)</f>
        <v/>
      </c>
      <c r="O335" s="19">
        <f>IFERROR($K335*$N335,"")</f>
        <v/>
      </c>
      <c r="P335" s="19">
        <f>IFERROR($L335*$N335,"")</f>
        <v/>
      </c>
      <c r="Q335" s="19">
        <f>IF(OR($U335="Dar de baja en SAP",$U335="Dar de alta en SAP"),$M335*$N335,"")</f>
        <v/>
      </c>
      <c r="R335" s="17" t="inlineStr"/>
      <c r="S335" s="27" t="inlineStr"/>
      <c r="T335" s="17" t="inlineStr">
        <is>
          <t>Sin recuento físico en el inventario de Avain</t>
        </is>
      </c>
      <c r="U335" s="28" t="inlineStr">
        <is>
          <t>Sin recuento físico</t>
        </is>
      </c>
      <c r="V335" s="17" t="inlineStr"/>
      <c r="W335" s="17" t="inlineStr"/>
      <c r="X335" s="17" t="inlineStr"/>
      <c r="Y335" s="17" t="inlineStr"/>
      <c r="Z335" s="17" t="inlineStr"/>
      <c r="AA335" s="17" t="inlineStr">
        <is>
          <t>El material ocupa 2 filas en la hoja 1120 SJ (lote/almacén). La cantidad SAP y la física de esta vista son el total del material.</t>
        </is>
      </c>
    </row>
    <row r="336">
      <c r="A336" s="17" t="inlineStr">
        <is>
          <t>San Juan</t>
        </is>
      </c>
      <c r="B336" s="17" t="inlineStr">
        <is>
          <t>1120</t>
        </is>
      </c>
      <c r="C336" s="17" t="inlineStr">
        <is>
          <t>Stock SAP</t>
        </is>
      </c>
      <c r="D336" s="17" t="inlineStr">
        <is>
          <t>Descartables</t>
        </is>
      </c>
      <c r="E336" s="17" t="inlineStr">
        <is>
          <t>ZDES</t>
        </is>
      </c>
      <c r="F336" s="17" t="inlineStr">
        <is>
          <t>Dentro del alcance</t>
        </is>
      </c>
      <c r="G336" s="17" t="inlineStr">
        <is>
          <t>2000029</t>
        </is>
      </c>
      <c r="H336" s="17" t="inlineStr">
        <is>
          <t>JERINGA 20 ML</t>
        </is>
      </c>
      <c r="I336" s="17" t="inlineStr">
        <is>
          <t>DESC79</t>
        </is>
      </c>
      <c r="J336" s="17" t="inlineStr">
        <is>
          <t>Jeringas 20 cc</t>
        </is>
      </c>
      <c r="K336" s="18">
        <f>SUMIF('1120 SJ'!$A$2:$A$679,$G336,'1120 SJ'!$I$2:$I$679)</f>
        <v/>
      </c>
      <c r="L336" s="18">
        <f>SUMIF('1120 SJ'!$A$2:$A$679,$G336,'1120 SJ'!$Q$2:$Q$679)</f>
        <v/>
      </c>
      <c r="M336" s="18">
        <f>$K336-$L336</f>
        <v/>
      </c>
      <c r="N336" s="19">
        <f>IFERROR(SUMIF('1120 SJ'!$A$2:$A$679,$G336,'1120 SJ'!$M$2:$M$679)/$K336,0)</f>
        <v/>
      </c>
      <c r="O336" s="19">
        <f>IFERROR($K336*$N336,"")</f>
        <v/>
      </c>
      <c r="P336" s="19">
        <f>IFERROR($L336*$N336,"")</f>
        <v/>
      </c>
      <c r="Q336" s="19">
        <f>IF(OR($U336="Dar de baja en SAP",$U336="Dar de alta en SAP"),$M336*$N336,"")</f>
        <v/>
      </c>
      <c r="R336" s="17" t="inlineStr"/>
      <c r="S336" s="25" t="inlineStr">
        <is>
          <t>Alta</t>
        </is>
      </c>
      <c r="T336" s="17" t="inlineStr">
        <is>
          <t>Homologado – confianza Alta</t>
        </is>
      </c>
      <c r="U336" s="25" t="inlineStr">
        <is>
          <t>Dar de alta en SAP</t>
        </is>
      </c>
      <c r="V336" s="17" t="inlineStr">
        <is>
          <t>Homologación por código Avain (master D-137)</t>
        </is>
      </c>
      <c r="W336" s="17" t="inlineStr">
        <is>
          <t>No</t>
        </is>
      </c>
      <c r="X336" s="17" t="inlineStr"/>
      <c r="Y336" s="17" t="inlineStr">
        <is>
          <t>Sí</t>
        </is>
      </c>
      <c r="Z336" s="17" t="inlineStr">
        <is>
          <t>D-137</t>
        </is>
      </c>
      <c r="AA336" s="17" t="inlineStr">
        <is>
          <t>Homologación: confianza base Alta + confianza SAP Alta → Alta. Otros códigos SAP del master no están en el stock de este centro: 2002429, 2002430.</t>
        </is>
      </c>
    </row>
    <row r="337">
      <c r="A337" s="17" t="inlineStr">
        <is>
          <t>San Juan</t>
        </is>
      </c>
      <c r="B337" s="17" t="inlineStr">
        <is>
          <t>1120</t>
        </is>
      </c>
      <c r="C337" s="17" t="inlineStr">
        <is>
          <t>Stock SAP</t>
        </is>
      </c>
      <c r="D337" s="17" t="inlineStr">
        <is>
          <t>Descartables</t>
        </is>
      </c>
      <c r="E337" s="17" t="inlineStr">
        <is>
          <t>ZDES</t>
        </is>
      </c>
      <c r="F337" s="17" t="inlineStr">
        <is>
          <t>Dentro del alcance</t>
        </is>
      </c>
      <c r="G337" s="17" t="inlineStr">
        <is>
          <t>2000076</t>
        </is>
      </c>
      <c r="H337" s="17" t="inlineStr">
        <is>
          <t>TUBO ENDOTRAQ N° 6 C/BALON</t>
        </is>
      </c>
      <c r="I337" s="17" t="inlineStr"/>
      <c r="J337" s="17" t="inlineStr"/>
      <c r="K337" s="18">
        <f>SUMIF('1120 SJ'!$A$2:$A$679,$G337,'1120 SJ'!$I$2:$I$679)</f>
        <v/>
      </c>
      <c r="L337" s="18">
        <f>SUMIF('1120 SJ'!$A$2:$A$679,$G337,'1120 SJ'!$Q$2:$Q$679)</f>
        <v/>
      </c>
      <c r="M337" s="18">
        <f>$K337-$L337</f>
        <v/>
      </c>
      <c r="N337" s="19">
        <f>IFERROR(SUMIF('1120 SJ'!$A$2:$A$679,$G337,'1120 SJ'!$M$2:$M$679)/$K337,0)</f>
        <v/>
      </c>
      <c r="O337" s="19">
        <f>IFERROR($K337*$N337,"")</f>
        <v/>
      </c>
      <c r="P337" s="19">
        <f>IFERROR($L337*$N337,"")</f>
        <v/>
      </c>
      <c r="Q337" s="19">
        <f>IF(OR($U337="Dar de baja en SAP",$U337="Dar de alta en SAP"),$M337*$N337,"")</f>
        <v/>
      </c>
      <c r="R337" s="17" t="inlineStr"/>
      <c r="S337" s="27" t="inlineStr"/>
      <c r="T337" s="17" t="inlineStr">
        <is>
          <t>Sin recuento físico en el inventario de Avain</t>
        </is>
      </c>
      <c r="U337" s="28" t="inlineStr">
        <is>
          <t>Sin recuento físico</t>
        </is>
      </c>
      <c r="V337" s="17" t="inlineStr"/>
      <c r="W337" s="17" t="inlineStr"/>
      <c r="X337" s="17" t="inlineStr"/>
      <c r="Y337" s="17" t="inlineStr"/>
      <c r="Z337" s="17" t="inlineStr"/>
      <c r="AA337" s="17" t="inlineStr"/>
    </row>
    <row r="338">
      <c r="A338" s="17" t="inlineStr">
        <is>
          <t>San Juan</t>
        </is>
      </c>
      <c r="B338" s="17" t="inlineStr">
        <is>
          <t>1120</t>
        </is>
      </c>
      <c r="C338" s="17" t="inlineStr">
        <is>
          <t>Stock SAP</t>
        </is>
      </c>
      <c r="D338" s="17" t="inlineStr">
        <is>
          <t>Descartables</t>
        </is>
      </c>
      <c r="E338" s="17" t="inlineStr">
        <is>
          <t>ZDES</t>
        </is>
      </c>
      <c r="F338" s="17" t="inlineStr">
        <is>
          <t>Dentro del alcance</t>
        </is>
      </c>
      <c r="G338" s="17" t="inlineStr">
        <is>
          <t>2000077</t>
        </is>
      </c>
      <c r="H338" s="17" t="inlineStr">
        <is>
          <t>TUBO ENDOTRAQ Nº 7 C/BALON</t>
        </is>
      </c>
      <c r="I338" s="17" t="inlineStr">
        <is>
          <t>DESC156</t>
        </is>
      </c>
      <c r="J338" s="17" t="inlineStr">
        <is>
          <t>Tubo endotraqueal N7.5</t>
        </is>
      </c>
      <c r="K338" s="18">
        <f>SUMIF('1120 SJ'!$A$2:$A$679,$G338,'1120 SJ'!$I$2:$I$679)</f>
        <v/>
      </c>
      <c r="L338" s="18">
        <f>SUMIF('1120 SJ'!$A$2:$A$679,$G338,'1120 SJ'!$Q$2:$Q$679)</f>
        <v/>
      </c>
      <c r="M338" s="18">
        <f>$K338-$L338</f>
        <v/>
      </c>
      <c r="N338" s="19">
        <f>IFERROR(SUMIF('1120 SJ'!$A$2:$A$679,$G338,'1120 SJ'!$M$2:$M$679)/$K338,0)</f>
        <v/>
      </c>
      <c r="O338" s="19">
        <f>IFERROR($K338*$N338,"")</f>
        <v/>
      </c>
      <c r="P338" s="19">
        <f>IFERROR($L338*$N338,"")</f>
        <v/>
      </c>
      <c r="Q338" s="19">
        <f>IF(OR($U338="Dar de baja en SAP",$U338="Dar de alta en SAP"),$M338*$N338,"")</f>
        <v/>
      </c>
      <c r="R338" s="17" t="inlineStr"/>
      <c r="S338" s="26" t="inlineStr">
        <is>
          <t>Baja</t>
        </is>
      </c>
      <c r="T338" s="17" t="inlineStr">
        <is>
          <t>Homologado – confianza Baja – pendiente de validación</t>
        </is>
      </c>
      <c r="U338" s="26" t="inlineStr">
        <is>
          <t>Dar de baja en SAP</t>
        </is>
      </c>
      <c r="V338" s="17" t="inlineStr">
        <is>
          <t>Homologación por código Avain (master D-166)</t>
        </is>
      </c>
      <c r="W338" s="17" t="inlineStr">
        <is>
          <t>Sí</t>
        </is>
      </c>
      <c r="X338" s="17" t="inlineStr">
        <is>
          <t>2000077, 2000078</t>
        </is>
      </c>
      <c r="Y338" s="17" t="inlineStr">
        <is>
          <t>Sí</t>
        </is>
      </c>
      <c r="Z338" s="17" t="inlineStr">
        <is>
          <t>D-166</t>
        </is>
      </c>
      <c r="AA338" s="17"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17" t="inlineStr">
        <is>
          <t>San Juan</t>
        </is>
      </c>
      <c r="B339" s="17" t="inlineStr">
        <is>
          <t>1120</t>
        </is>
      </c>
      <c r="C339" s="17" t="inlineStr">
        <is>
          <t>Stock SAP</t>
        </is>
      </c>
      <c r="D339" s="17" t="inlineStr">
        <is>
          <t>Descartables</t>
        </is>
      </c>
      <c r="E339" s="17" t="inlineStr">
        <is>
          <t>ZDES</t>
        </is>
      </c>
      <c r="F339" s="17" t="inlineStr">
        <is>
          <t>Dentro del alcance</t>
        </is>
      </c>
      <c r="G339" s="17" t="inlineStr">
        <is>
          <t>2000403</t>
        </is>
      </c>
      <c r="H339" s="17" t="inlineStr">
        <is>
          <t>CANULA DE GUEDEL 90CM N2 AMARILLO</t>
        </is>
      </c>
      <c r="I339" s="17" t="inlineStr"/>
      <c r="J339" s="17" t="inlineStr"/>
      <c r="K339" s="18">
        <f>SUMIF('1120 SJ'!$A$2:$A$679,$G339,'1120 SJ'!$I$2:$I$679)</f>
        <v/>
      </c>
      <c r="L339" s="18">
        <f>SUMIF('1120 SJ'!$A$2:$A$679,$G339,'1120 SJ'!$Q$2:$Q$679)</f>
        <v/>
      </c>
      <c r="M339" s="18">
        <f>$K339-$L339</f>
        <v/>
      </c>
      <c r="N339" s="19">
        <f>IFERROR(SUMIF('1120 SJ'!$A$2:$A$679,$G339,'1120 SJ'!$M$2:$M$679)/$K339,0)</f>
        <v/>
      </c>
      <c r="O339" s="19">
        <f>IFERROR($K339*$N339,"")</f>
        <v/>
      </c>
      <c r="P339" s="19">
        <f>IFERROR($L339*$N339,"")</f>
        <v/>
      </c>
      <c r="Q339" s="19">
        <f>IF(OR($U339="Dar de baja en SAP",$U339="Dar de alta en SAP"),$M339*$N339,"")</f>
        <v/>
      </c>
      <c r="R339" s="17" t="inlineStr"/>
      <c r="S339" s="27" t="inlineStr"/>
      <c r="T339" s="17" t="inlineStr">
        <is>
          <t>Sin recuento físico en el inventario de Avain</t>
        </is>
      </c>
      <c r="U339" s="28" t="inlineStr">
        <is>
          <t>Sin recuento físico</t>
        </is>
      </c>
      <c r="V339" s="17" t="inlineStr"/>
      <c r="W339" s="17" t="inlineStr"/>
      <c r="X339" s="17" t="inlineStr"/>
      <c r="Y339" s="17" t="inlineStr"/>
      <c r="Z339" s="17" t="inlineStr"/>
      <c r="AA339" s="17" t="inlineStr"/>
    </row>
    <row r="340">
      <c r="A340" s="17" t="inlineStr">
        <is>
          <t>San Juan</t>
        </is>
      </c>
      <c r="B340" s="17" t="inlineStr">
        <is>
          <t>1120</t>
        </is>
      </c>
      <c r="C340" s="17" t="inlineStr">
        <is>
          <t>Stock SAP</t>
        </is>
      </c>
      <c r="D340" s="17" t="inlineStr">
        <is>
          <t>Uniformes</t>
        </is>
      </c>
      <c r="E340" s="17" t="inlineStr">
        <is>
          <t>ZUNI</t>
        </is>
      </c>
      <c r="F340" s="17" t="inlineStr">
        <is>
          <t>Fuera del alcance</t>
        </is>
      </c>
      <c r="G340" s="17" t="inlineStr">
        <is>
          <t>3000216</t>
        </is>
      </c>
      <c r="H340" s="17" t="inlineStr">
        <is>
          <t>BOTIN DE SEGURIDAD T37</t>
        </is>
      </c>
      <c r="I340" s="17" t="inlineStr"/>
      <c r="J340" s="17" t="inlineStr"/>
      <c r="K340" s="18">
        <f>SUMIF('1120 SJ'!$A$2:$A$679,$G340,'1120 SJ'!$I$2:$I$679)</f>
        <v/>
      </c>
      <c r="L340" s="18">
        <f>SUMIF('1120 SJ'!$A$2:$A$679,$G340,'1120 SJ'!$Q$2:$Q$679)</f>
        <v/>
      </c>
      <c r="M340" s="18">
        <f>$K340-$L340</f>
        <v/>
      </c>
      <c r="N340" s="19">
        <f>IFERROR(SUMIF('1120 SJ'!$A$2:$A$679,$G340,'1120 SJ'!$M$2:$M$679)/$K340,0)</f>
        <v/>
      </c>
      <c r="O340" s="19">
        <f>IFERROR($K340*$N340,"")</f>
        <v/>
      </c>
      <c r="P340" s="19">
        <f>IFERROR($L340*$N340,"")</f>
        <v/>
      </c>
      <c r="Q340" s="19">
        <f>IF(OR($U340="Dar de baja en SAP",$U340="Dar de alta en SAP"),$M340*$N340,"")</f>
        <v/>
      </c>
      <c r="R340" s="17" t="inlineStr"/>
      <c r="S340" s="27" t="inlineStr"/>
      <c r="T340" s="17" t="inlineStr">
        <is>
          <t>No aplica: uniformes, clasificación que el inventario físico de Farmacia no releva</t>
        </is>
      </c>
      <c r="U340" s="28" t="inlineStr">
        <is>
          <t>Fuera del alcance del inventario físico</t>
        </is>
      </c>
      <c r="V340" s="17" t="inlineStr"/>
      <c r="W340" s="17" t="inlineStr"/>
      <c r="X340" s="17" t="inlineStr"/>
      <c r="Y340" s="17" t="inlineStr"/>
      <c r="Z340" s="17" t="inlineStr"/>
      <c r="AA340" s="17" t="inlineStr"/>
    </row>
    <row r="341">
      <c r="A341" s="17" t="inlineStr">
        <is>
          <t>San Juan</t>
        </is>
      </c>
      <c r="B341" s="17" t="inlineStr">
        <is>
          <t>1120</t>
        </is>
      </c>
      <c r="C341" s="17" t="inlineStr">
        <is>
          <t>Stock SAP</t>
        </is>
      </c>
      <c r="D341" s="17" t="inlineStr">
        <is>
          <t>Uniformes</t>
        </is>
      </c>
      <c r="E341" s="17" t="inlineStr">
        <is>
          <t>ZUNI</t>
        </is>
      </c>
      <c r="F341" s="17" t="inlineStr">
        <is>
          <t>Fuera del alcance</t>
        </is>
      </c>
      <c r="G341" s="17" t="inlineStr">
        <is>
          <t>3000915</t>
        </is>
      </c>
      <c r="H341" s="17" t="inlineStr">
        <is>
          <t>BOTIN DE SEGURIDAD T43</t>
        </is>
      </c>
      <c r="I341" s="17" t="inlineStr"/>
      <c r="J341" s="17" t="inlineStr"/>
      <c r="K341" s="18">
        <f>SUMIF('1120 SJ'!$A$2:$A$679,$G341,'1120 SJ'!$I$2:$I$679)</f>
        <v/>
      </c>
      <c r="L341" s="18">
        <f>SUMIF('1120 SJ'!$A$2:$A$679,$G341,'1120 SJ'!$Q$2:$Q$679)</f>
        <v/>
      </c>
      <c r="M341" s="18">
        <f>$K341-$L341</f>
        <v/>
      </c>
      <c r="N341" s="19">
        <f>IFERROR(SUMIF('1120 SJ'!$A$2:$A$679,$G341,'1120 SJ'!$M$2:$M$679)/$K341,0)</f>
        <v/>
      </c>
      <c r="O341" s="19">
        <f>IFERROR($K341*$N341,"")</f>
        <v/>
      </c>
      <c r="P341" s="19">
        <f>IFERROR($L341*$N341,"")</f>
        <v/>
      </c>
      <c r="Q341" s="19">
        <f>IF(OR($U341="Dar de baja en SAP",$U341="Dar de alta en SAP"),$M341*$N341,"")</f>
        <v/>
      </c>
      <c r="R341" s="17" t="inlineStr"/>
      <c r="S341" s="27" t="inlineStr"/>
      <c r="T341" s="17" t="inlineStr">
        <is>
          <t>No aplica: uniformes, clasificación que el inventario físico de Farmacia no releva</t>
        </is>
      </c>
      <c r="U341" s="28" t="inlineStr">
        <is>
          <t>Fuera del alcance del inventario físico</t>
        </is>
      </c>
      <c r="V341" s="17" t="inlineStr"/>
      <c r="W341" s="17" t="inlineStr"/>
      <c r="X341" s="17" t="inlineStr"/>
      <c r="Y341" s="17" t="inlineStr"/>
      <c r="Z341" s="17" t="inlineStr"/>
      <c r="AA341" s="17" t="inlineStr"/>
    </row>
    <row r="342">
      <c r="A342" s="17" t="inlineStr">
        <is>
          <t>San Juan</t>
        </is>
      </c>
      <c r="B342" s="17" t="inlineStr">
        <is>
          <t>1120</t>
        </is>
      </c>
      <c r="C342" s="17" t="inlineStr">
        <is>
          <t>Stock SAP</t>
        </is>
      </c>
      <c r="D342" s="17" t="inlineStr">
        <is>
          <t>Uniformes</t>
        </is>
      </c>
      <c r="E342" s="17" t="inlineStr">
        <is>
          <t>ZUNI</t>
        </is>
      </c>
      <c r="F342" s="17" t="inlineStr">
        <is>
          <t>Fuera del alcance</t>
        </is>
      </c>
      <c r="G342" s="17" t="inlineStr">
        <is>
          <t>3001337</t>
        </is>
      </c>
      <c r="H342" s="17" t="inlineStr">
        <is>
          <t>CAMPERA ALTA MONTAÑA XXL</t>
        </is>
      </c>
      <c r="I342" s="17" t="inlineStr"/>
      <c r="J342" s="17" t="inlineStr"/>
      <c r="K342" s="18">
        <f>SUMIF('1120 SJ'!$A$2:$A$679,$G342,'1120 SJ'!$I$2:$I$679)</f>
        <v/>
      </c>
      <c r="L342" s="18">
        <f>SUMIF('1120 SJ'!$A$2:$A$679,$G342,'1120 SJ'!$Q$2:$Q$679)</f>
        <v/>
      </c>
      <c r="M342" s="18">
        <f>$K342-$L342</f>
        <v/>
      </c>
      <c r="N342" s="19">
        <f>IFERROR(SUMIF('1120 SJ'!$A$2:$A$679,$G342,'1120 SJ'!$M$2:$M$679)/$K342,0)</f>
        <v/>
      </c>
      <c r="O342" s="19">
        <f>IFERROR($K342*$N342,"")</f>
        <v/>
      </c>
      <c r="P342" s="19">
        <f>IFERROR($L342*$N342,"")</f>
        <v/>
      </c>
      <c r="Q342" s="19">
        <f>IF(OR($U342="Dar de baja en SAP",$U342="Dar de alta en SAP"),$M342*$N342,"")</f>
        <v/>
      </c>
      <c r="R342" s="17" t="inlineStr"/>
      <c r="S342" s="27" t="inlineStr"/>
      <c r="T342" s="17" t="inlineStr">
        <is>
          <t>No aplica: uniformes, clasificación que el inventario físico de Farmacia no releva</t>
        </is>
      </c>
      <c r="U342" s="28" t="inlineStr">
        <is>
          <t>Fuera del alcance del inventario físico</t>
        </is>
      </c>
      <c r="V342" s="17" t="inlineStr"/>
      <c r="W342" s="17" t="inlineStr"/>
      <c r="X342" s="17" t="inlineStr"/>
      <c r="Y342" s="17" t="inlineStr"/>
      <c r="Z342" s="17" t="inlineStr"/>
      <c r="AA342" s="17" t="inlineStr"/>
    </row>
    <row r="343">
      <c r="A343" s="17" t="inlineStr">
        <is>
          <t>San Juan</t>
        </is>
      </c>
      <c r="B343" s="17" t="inlineStr">
        <is>
          <t>1120</t>
        </is>
      </c>
      <c r="C343" s="17" t="inlineStr">
        <is>
          <t>Stock SAP</t>
        </is>
      </c>
      <c r="D343" s="17" t="inlineStr">
        <is>
          <t>Uniformes</t>
        </is>
      </c>
      <c r="E343" s="17" t="inlineStr">
        <is>
          <t>ZUNI</t>
        </is>
      </c>
      <c r="F343" s="17" t="inlineStr">
        <is>
          <t>Fuera del alcance</t>
        </is>
      </c>
      <c r="G343" s="17" t="inlineStr">
        <is>
          <t>3001345</t>
        </is>
      </c>
      <c r="H343" s="17" t="inlineStr">
        <is>
          <t>PANTALON IMPERMEABLE XXXL</t>
        </is>
      </c>
      <c r="I343" s="17" t="inlineStr"/>
      <c r="J343" s="17" t="inlineStr"/>
      <c r="K343" s="18">
        <f>SUMIF('1120 SJ'!$A$2:$A$679,$G343,'1120 SJ'!$I$2:$I$679)</f>
        <v/>
      </c>
      <c r="L343" s="18">
        <f>SUMIF('1120 SJ'!$A$2:$A$679,$G343,'1120 SJ'!$Q$2:$Q$679)</f>
        <v/>
      </c>
      <c r="M343" s="18">
        <f>$K343-$L343</f>
        <v/>
      </c>
      <c r="N343" s="19">
        <f>IFERROR(SUMIF('1120 SJ'!$A$2:$A$679,$G343,'1120 SJ'!$M$2:$M$679)/$K343,0)</f>
        <v/>
      </c>
      <c r="O343" s="19">
        <f>IFERROR($K343*$N343,"")</f>
        <v/>
      </c>
      <c r="P343" s="19">
        <f>IFERROR($L343*$N343,"")</f>
        <v/>
      </c>
      <c r="Q343" s="19">
        <f>IF(OR($U343="Dar de baja en SAP",$U343="Dar de alta en SAP"),$M343*$N343,"")</f>
        <v/>
      </c>
      <c r="R343" s="17" t="inlineStr"/>
      <c r="S343" s="27" t="inlineStr"/>
      <c r="T343" s="17" t="inlineStr">
        <is>
          <t>No aplica: uniformes, clasificación que el inventario físico de Farmacia no releva</t>
        </is>
      </c>
      <c r="U343" s="28" t="inlineStr">
        <is>
          <t>Fuera del alcance del inventario físico</t>
        </is>
      </c>
      <c r="V343" s="17" t="inlineStr"/>
      <c r="W343" s="17" t="inlineStr"/>
      <c r="X343" s="17" t="inlineStr"/>
      <c r="Y343" s="17" t="inlineStr"/>
      <c r="Z343" s="17" t="inlineStr"/>
      <c r="AA343" s="17" t="inlineStr"/>
    </row>
    <row r="344">
      <c r="A344" s="17" t="inlineStr">
        <is>
          <t>San Juan</t>
        </is>
      </c>
      <c r="B344" s="17" t="inlineStr">
        <is>
          <t>1120</t>
        </is>
      </c>
      <c r="C344" s="17" t="inlineStr">
        <is>
          <t>Stock SAP</t>
        </is>
      </c>
      <c r="D344" s="17" t="inlineStr">
        <is>
          <t>Uniformes</t>
        </is>
      </c>
      <c r="E344" s="17" t="inlineStr">
        <is>
          <t>ZUNI</t>
        </is>
      </c>
      <c r="F344" s="17" t="inlineStr">
        <is>
          <t>Fuera del alcance</t>
        </is>
      </c>
      <c r="G344" s="17" t="inlineStr">
        <is>
          <t>3001465</t>
        </is>
      </c>
      <c r="H344" s="17" t="inlineStr">
        <is>
          <t>CONJUNTO PRIMERA PIEL XXXL</t>
        </is>
      </c>
      <c r="I344" s="17" t="inlineStr"/>
      <c r="J344" s="17" t="inlineStr"/>
      <c r="K344" s="18">
        <f>SUMIF('1120 SJ'!$A$2:$A$679,$G344,'1120 SJ'!$I$2:$I$679)</f>
        <v/>
      </c>
      <c r="L344" s="18">
        <f>SUMIF('1120 SJ'!$A$2:$A$679,$G344,'1120 SJ'!$Q$2:$Q$679)</f>
        <v/>
      </c>
      <c r="M344" s="18">
        <f>$K344-$L344</f>
        <v/>
      </c>
      <c r="N344" s="19">
        <f>IFERROR(SUMIF('1120 SJ'!$A$2:$A$679,$G344,'1120 SJ'!$M$2:$M$679)/$K344,0)</f>
        <v/>
      </c>
      <c r="O344" s="19">
        <f>IFERROR($K344*$N344,"")</f>
        <v/>
      </c>
      <c r="P344" s="19">
        <f>IFERROR($L344*$N344,"")</f>
        <v/>
      </c>
      <c r="Q344" s="19">
        <f>IF(OR($U344="Dar de baja en SAP",$U344="Dar de alta en SAP"),$M344*$N344,"")</f>
        <v/>
      </c>
      <c r="R344" s="17" t="inlineStr"/>
      <c r="S344" s="27" t="inlineStr"/>
      <c r="T344" s="17" t="inlineStr">
        <is>
          <t>No aplica: uniformes, clasificación que el inventario físico de Farmacia no releva</t>
        </is>
      </c>
      <c r="U344" s="28" t="inlineStr">
        <is>
          <t>Fuera del alcance del inventario físico</t>
        </is>
      </c>
      <c r="V344" s="17" t="inlineStr"/>
      <c r="W344" s="17" t="inlineStr"/>
      <c r="X344" s="17" t="inlineStr"/>
      <c r="Y344" s="17" t="inlineStr"/>
      <c r="Z344" s="17" t="inlineStr"/>
      <c r="AA344" s="17" t="inlineStr"/>
    </row>
    <row r="345">
      <c r="A345" s="17" t="inlineStr">
        <is>
          <t>San Juan</t>
        </is>
      </c>
      <c r="B345" s="17" t="inlineStr">
        <is>
          <t>1120</t>
        </is>
      </c>
      <c r="C345" s="17" t="inlineStr">
        <is>
          <t>Stock SAP</t>
        </is>
      </c>
      <c r="D345" s="17" t="inlineStr">
        <is>
          <t>Uniformes</t>
        </is>
      </c>
      <c r="E345" s="17" t="inlineStr">
        <is>
          <t>ZUNI</t>
        </is>
      </c>
      <c r="F345" s="17" t="inlineStr">
        <is>
          <t>Fuera del alcance</t>
        </is>
      </c>
      <c r="G345" s="17" t="inlineStr">
        <is>
          <t>3001466</t>
        </is>
      </c>
      <c r="H345" s="17" t="inlineStr">
        <is>
          <t>CHALECO REFLECTIVO M</t>
        </is>
      </c>
      <c r="I345" s="17" t="inlineStr"/>
      <c r="J345" s="17" t="inlineStr"/>
      <c r="K345" s="18">
        <f>SUMIF('1120 SJ'!$A$2:$A$679,$G345,'1120 SJ'!$I$2:$I$679)</f>
        <v/>
      </c>
      <c r="L345" s="18">
        <f>SUMIF('1120 SJ'!$A$2:$A$679,$G345,'1120 SJ'!$Q$2:$Q$679)</f>
        <v/>
      </c>
      <c r="M345" s="18">
        <f>$K345-$L345</f>
        <v/>
      </c>
      <c r="N345" s="19">
        <f>IFERROR(SUMIF('1120 SJ'!$A$2:$A$679,$G345,'1120 SJ'!$M$2:$M$679)/$K345,0)</f>
        <v/>
      </c>
      <c r="O345" s="19">
        <f>IFERROR($K345*$N345,"")</f>
        <v/>
      </c>
      <c r="P345" s="19">
        <f>IFERROR($L345*$N345,"")</f>
        <v/>
      </c>
      <c r="Q345" s="19">
        <f>IF(OR($U345="Dar de baja en SAP",$U345="Dar de alta en SAP"),$M345*$N345,"")</f>
        <v/>
      </c>
      <c r="R345" s="17" t="inlineStr"/>
      <c r="S345" s="27" t="inlineStr"/>
      <c r="T345" s="17" t="inlineStr">
        <is>
          <t>No aplica: uniformes, clasificación que el inventario físico de Farmacia no releva</t>
        </is>
      </c>
      <c r="U345" s="28" t="inlineStr">
        <is>
          <t>Fuera del alcance del inventario físico</t>
        </is>
      </c>
      <c r="V345" s="17" t="inlineStr"/>
      <c r="W345" s="17" t="inlineStr"/>
      <c r="X345" s="17" t="inlineStr"/>
      <c r="Y345" s="17" t="inlineStr"/>
      <c r="Z345" s="17" t="inlineStr"/>
      <c r="AA345" s="17" t="inlineStr"/>
    </row>
    <row r="346">
      <c r="A346" s="17" t="inlineStr">
        <is>
          <t>San Juan</t>
        </is>
      </c>
      <c r="B346" s="17" t="inlineStr">
        <is>
          <t>1120</t>
        </is>
      </c>
      <c r="C346" s="17" t="inlineStr">
        <is>
          <t>Stock SAP</t>
        </is>
      </c>
      <c r="D346" s="17" t="inlineStr">
        <is>
          <t>Uniformes</t>
        </is>
      </c>
      <c r="E346" s="17" t="inlineStr">
        <is>
          <t>ZUNI</t>
        </is>
      </c>
      <c r="F346" s="17" t="inlineStr">
        <is>
          <t>Fuera del alcance</t>
        </is>
      </c>
      <c r="G346" s="17" t="inlineStr">
        <is>
          <t>3001470</t>
        </is>
      </c>
      <c r="H346" s="17" t="inlineStr">
        <is>
          <t>CHALECO REFLECTIVO XXXL</t>
        </is>
      </c>
      <c r="I346" s="17" t="inlineStr"/>
      <c r="J346" s="17" t="inlineStr"/>
      <c r="K346" s="18">
        <f>SUMIF('1120 SJ'!$A$2:$A$679,$G346,'1120 SJ'!$I$2:$I$679)</f>
        <v/>
      </c>
      <c r="L346" s="18">
        <f>SUMIF('1120 SJ'!$A$2:$A$679,$G346,'1120 SJ'!$Q$2:$Q$679)</f>
        <v/>
      </c>
      <c r="M346" s="18">
        <f>$K346-$L346</f>
        <v/>
      </c>
      <c r="N346" s="19">
        <f>IFERROR(SUMIF('1120 SJ'!$A$2:$A$679,$G346,'1120 SJ'!$M$2:$M$679)/$K346,0)</f>
        <v/>
      </c>
      <c r="O346" s="19">
        <f>IFERROR($K346*$N346,"")</f>
        <v/>
      </c>
      <c r="P346" s="19">
        <f>IFERROR($L346*$N346,"")</f>
        <v/>
      </c>
      <c r="Q346" s="19">
        <f>IF(OR($U346="Dar de baja en SAP",$U346="Dar de alta en SAP"),$M346*$N346,"")</f>
        <v/>
      </c>
      <c r="R346" s="17" t="inlineStr"/>
      <c r="S346" s="27" t="inlineStr"/>
      <c r="T346" s="17" t="inlineStr">
        <is>
          <t>No aplica: uniformes, clasificación que el inventario físico de Farmacia no releva</t>
        </is>
      </c>
      <c r="U346" s="28" t="inlineStr">
        <is>
          <t>Fuera del alcance del inventario físico</t>
        </is>
      </c>
      <c r="V346" s="17" t="inlineStr"/>
      <c r="W346" s="17" t="inlineStr"/>
      <c r="X346" s="17" t="inlineStr"/>
      <c r="Y346" s="17" t="inlineStr"/>
      <c r="Z346" s="17" t="inlineStr"/>
      <c r="AA346" s="17" t="inlineStr"/>
    </row>
    <row r="347">
      <c r="A347" s="17" t="inlineStr">
        <is>
          <t>San Juan</t>
        </is>
      </c>
      <c r="B347" s="17" t="inlineStr">
        <is>
          <t>1120</t>
        </is>
      </c>
      <c r="C347" s="17" t="inlineStr">
        <is>
          <t>Stock SAP</t>
        </is>
      </c>
      <c r="D347" s="17" t="inlineStr">
        <is>
          <t>Uniformes</t>
        </is>
      </c>
      <c r="E347" s="17" t="inlineStr">
        <is>
          <t>ZUNI</t>
        </is>
      </c>
      <c r="F347" s="17" t="inlineStr">
        <is>
          <t>Fuera del alcance</t>
        </is>
      </c>
      <c r="G347" s="17" t="inlineStr">
        <is>
          <t>3002060</t>
        </is>
      </c>
      <c r="H347" s="17" t="inlineStr">
        <is>
          <t>CAMPERA ALTA MONTAÑA XL GEO GORETEX</t>
        </is>
      </c>
      <c r="I347" s="17" t="inlineStr"/>
      <c r="J347" s="17" t="inlineStr"/>
      <c r="K347" s="18">
        <f>SUMIF('1120 SJ'!$A$2:$A$679,$G347,'1120 SJ'!$I$2:$I$679)</f>
        <v/>
      </c>
      <c r="L347" s="18">
        <f>SUMIF('1120 SJ'!$A$2:$A$679,$G347,'1120 SJ'!$Q$2:$Q$679)</f>
        <v/>
      </c>
      <c r="M347" s="18">
        <f>$K347-$L347</f>
        <v/>
      </c>
      <c r="N347" s="19">
        <f>IFERROR(SUMIF('1120 SJ'!$A$2:$A$679,$G347,'1120 SJ'!$M$2:$M$679)/$K347,0)</f>
        <v/>
      </c>
      <c r="O347" s="19">
        <f>IFERROR($K347*$N347,"")</f>
        <v/>
      </c>
      <c r="P347" s="19">
        <f>IFERROR($L347*$N347,"")</f>
        <v/>
      </c>
      <c r="Q347" s="19">
        <f>IF(OR($U347="Dar de baja en SAP",$U347="Dar de alta en SAP"),$M347*$N347,"")</f>
        <v/>
      </c>
      <c r="R347" s="17" t="inlineStr"/>
      <c r="S347" s="27" t="inlineStr"/>
      <c r="T347" s="17" t="inlineStr">
        <is>
          <t>No aplica: uniformes, clasificación que el inventario físico de Farmacia no releva</t>
        </is>
      </c>
      <c r="U347" s="28" t="inlineStr">
        <is>
          <t>Fuera del alcance del inventario físico</t>
        </is>
      </c>
      <c r="V347" s="17" t="inlineStr"/>
      <c r="W347" s="17" t="inlineStr"/>
      <c r="X347" s="17" t="inlineStr"/>
      <c r="Y347" s="17" t="inlineStr"/>
      <c r="Z347" s="17" t="inlineStr"/>
      <c r="AA347" s="17" t="inlineStr"/>
    </row>
    <row r="348">
      <c r="A348" s="17" t="inlineStr">
        <is>
          <t>San Juan</t>
        </is>
      </c>
      <c r="B348" s="17" t="inlineStr">
        <is>
          <t>1120</t>
        </is>
      </c>
      <c r="C348" s="17" t="inlineStr">
        <is>
          <t>Stock SAP</t>
        </is>
      </c>
      <c r="D348" s="17" t="inlineStr">
        <is>
          <t>Uniformes</t>
        </is>
      </c>
      <c r="E348" s="17" t="inlineStr">
        <is>
          <t>ZUNI</t>
        </is>
      </c>
      <c r="F348" s="17" t="inlineStr">
        <is>
          <t>Fuera del alcance</t>
        </is>
      </c>
      <c r="G348" s="17" t="inlineStr">
        <is>
          <t>3002061</t>
        </is>
      </c>
      <c r="H348" s="17" t="inlineStr">
        <is>
          <t>CAMPERA ALTA MONTAÑA L GEO GORETEX</t>
        </is>
      </c>
      <c r="I348" s="17" t="inlineStr"/>
      <c r="J348" s="17" t="inlineStr"/>
      <c r="K348" s="18">
        <f>SUMIF('1120 SJ'!$A$2:$A$679,$G348,'1120 SJ'!$I$2:$I$679)</f>
        <v/>
      </c>
      <c r="L348" s="18">
        <f>SUMIF('1120 SJ'!$A$2:$A$679,$G348,'1120 SJ'!$Q$2:$Q$679)</f>
        <v/>
      </c>
      <c r="M348" s="18">
        <f>$K348-$L348</f>
        <v/>
      </c>
      <c r="N348" s="19">
        <f>IFERROR(SUMIF('1120 SJ'!$A$2:$A$679,$G348,'1120 SJ'!$M$2:$M$679)/$K348,0)</f>
        <v/>
      </c>
      <c r="O348" s="19">
        <f>IFERROR($K348*$N348,"")</f>
        <v/>
      </c>
      <c r="P348" s="19">
        <f>IFERROR($L348*$N348,"")</f>
        <v/>
      </c>
      <c r="Q348" s="19">
        <f>IF(OR($U348="Dar de baja en SAP",$U348="Dar de alta en SAP"),$M348*$N348,"")</f>
        <v/>
      </c>
      <c r="R348" s="17" t="inlineStr"/>
      <c r="S348" s="27" t="inlineStr"/>
      <c r="T348" s="17" t="inlineStr">
        <is>
          <t>No aplica: uniformes, clasificación que el inventario físico de Farmacia no releva</t>
        </is>
      </c>
      <c r="U348" s="28" t="inlineStr">
        <is>
          <t>Fuera del alcance del inventario físico</t>
        </is>
      </c>
      <c r="V348" s="17" t="inlineStr"/>
      <c r="W348" s="17" t="inlineStr"/>
      <c r="X348" s="17" t="inlineStr"/>
      <c r="Y348" s="17" t="inlineStr"/>
      <c r="Z348" s="17" t="inlineStr"/>
      <c r="AA348" s="17" t="inlineStr"/>
    </row>
    <row r="349">
      <c r="A349" s="17" t="inlineStr">
        <is>
          <t>San Juan</t>
        </is>
      </c>
      <c r="B349" s="17" t="inlineStr">
        <is>
          <t>1120</t>
        </is>
      </c>
      <c r="C349" s="17" t="inlineStr">
        <is>
          <t>Stock SAP</t>
        </is>
      </c>
      <c r="D349" s="17" t="inlineStr">
        <is>
          <t>Uniformes</t>
        </is>
      </c>
      <c r="E349" s="17" t="inlineStr">
        <is>
          <t>ZUNI</t>
        </is>
      </c>
      <c r="F349" s="17" t="inlineStr">
        <is>
          <t>Fuera del alcance</t>
        </is>
      </c>
      <c r="G349" s="17" t="inlineStr">
        <is>
          <t>3002070</t>
        </is>
      </c>
      <c r="H349" s="17" t="inlineStr">
        <is>
          <t>JARDINERO L GEO GORETEX</t>
        </is>
      </c>
      <c r="I349" s="17" t="inlineStr"/>
      <c r="J349" s="17" t="inlineStr"/>
      <c r="K349" s="18">
        <f>SUMIF('1120 SJ'!$A$2:$A$679,$G349,'1120 SJ'!$I$2:$I$679)</f>
        <v/>
      </c>
      <c r="L349" s="18">
        <f>SUMIF('1120 SJ'!$A$2:$A$679,$G349,'1120 SJ'!$Q$2:$Q$679)</f>
        <v/>
      </c>
      <c r="M349" s="18">
        <f>$K349-$L349</f>
        <v/>
      </c>
      <c r="N349" s="19">
        <f>IFERROR(SUMIF('1120 SJ'!$A$2:$A$679,$G349,'1120 SJ'!$M$2:$M$679)/$K349,0)</f>
        <v/>
      </c>
      <c r="O349" s="19">
        <f>IFERROR($K349*$N349,"")</f>
        <v/>
      </c>
      <c r="P349" s="19">
        <f>IFERROR($L349*$N349,"")</f>
        <v/>
      </c>
      <c r="Q349" s="19">
        <f>IF(OR($U349="Dar de baja en SAP",$U349="Dar de alta en SAP"),$M349*$N349,"")</f>
        <v/>
      </c>
      <c r="R349" s="17" t="inlineStr"/>
      <c r="S349" s="27" t="inlineStr"/>
      <c r="T349" s="17" t="inlineStr">
        <is>
          <t>No aplica: uniformes, clasificación que el inventario físico de Farmacia no releva</t>
        </is>
      </c>
      <c r="U349" s="28" t="inlineStr">
        <is>
          <t>Fuera del alcance del inventario físico</t>
        </is>
      </c>
      <c r="V349" s="17" t="inlineStr"/>
      <c r="W349" s="17" t="inlineStr"/>
      <c r="X349" s="17" t="inlineStr"/>
      <c r="Y349" s="17" t="inlineStr"/>
      <c r="Z349" s="17" t="inlineStr"/>
      <c r="AA349" s="17" t="inlineStr"/>
    </row>
    <row r="350">
      <c r="A350" s="17" t="inlineStr">
        <is>
          <t>San Juan</t>
        </is>
      </c>
      <c r="B350" s="17" t="inlineStr">
        <is>
          <t>1120</t>
        </is>
      </c>
      <c r="C350" s="17" t="inlineStr">
        <is>
          <t>Stock SAP</t>
        </is>
      </c>
      <c r="D350" s="17" t="inlineStr">
        <is>
          <t>Uniformes</t>
        </is>
      </c>
      <c r="E350" s="17" t="inlineStr">
        <is>
          <t>ZUNI</t>
        </is>
      </c>
      <c r="F350" s="17" t="inlineStr">
        <is>
          <t>Fuera del alcance</t>
        </is>
      </c>
      <c r="G350" s="17" t="inlineStr">
        <is>
          <t>3002071</t>
        </is>
      </c>
      <c r="H350" s="17" t="inlineStr">
        <is>
          <t>JARDINERO XL GEO GORETEX</t>
        </is>
      </c>
      <c r="I350" s="17" t="inlineStr"/>
      <c r="J350" s="17" t="inlineStr"/>
      <c r="K350" s="18">
        <f>SUMIF('1120 SJ'!$A$2:$A$679,$G350,'1120 SJ'!$I$2:$I$679)</f>
        <v/>
      </c>
      <c r="L350" s="18">
        <f>SUMIF('1120 SJ'!$A$2:$A$679,$G350,'1120 SJ'!$Q$2:$Q$679)</f>
        <v/>
      </c>
      <c r="M350" s="18">
        <f>$K350-$L350</f>
        <v/>
      </c>
      <c r="N350" s="19">
        <f>IFERROR(SUMIF('1120 SJ'!$A$2:$A$679,$G350,'1120 SJ'!$M$2:$M$679)/$K350,0)</f>
        <v/>
      </c>
      <c r="O350" s="19">
        <f>IFERROR($K350*$N350,"")</f>
        <v/>
      </c>
      <c r="P350" s="19">
        <f>IFERROR($L350*$N350,"")</f>
        <v/>
      </c>
      <c r="Q350" s="19">
        <f>IF(OR($U350="Dar de baja en SAP",$U350="Dar de alta en SAP"),$M350*$N350,"")</f>
        <v/>
      </c>
      <c r="R350" s="17" t="inlineStr"/>
      <c r="S350" s="27" t="inlineStr"/>
      <c r="T350" s="17" t="inlineStr">
        <is>
          <t>No aplica: uniformes, clasificación que el inventario físico de Farmacia no releva</t>
        </is>
      </c>
      <c r="U350" s="28" t="inlineStr">
        <is>
          <t>Fuera del alcance del inventario físico</t>
        </is>
      </c>
      <c r="V350" s="17" t="inlineStr"/>
      <c r="W350" s="17" t="inlineStr"/>
      <c r="X350" s="17" t="inlineStr"/>
      <c r="Y350" s="17" t="inlineStr"/>
      <c r="Z350" s="17" t="inlineStr"/>
      <c r="AA350" s="17" t="inlineStr"/>
    </row>
    <row r="351">
      <c r="A351" s="17" t="inlineStr">
        <is>
          <t>San Juan</t>
        </is>
      </c>
      <c r="B351" s="17" t="inlineStr">
        <is>
          <t>1120</t>
        </is>
      </c>
      <c r="C351" s="17" t="inlineStr">
        <is>
          <t>Stock SAP</t>
        </is>
      </c>
      <c r="D351" s="17" t="inlineStr">
        <is>
          <t>Uniformes</t>
        </is>
      </c>
      <c r="E351" s="17" t="inlineStr">
        <is>
          <t>ZUNI</t>
        </is>
      </c>
      <c r="F351" s="17" t="inlineStr">
        <is>
          <t>Fuera del alcance</t>
        </is>
      </c>
      <c r="G351" s="17" t="inlineStr">
        <is>
          <t>3002076</t>
        </is>
      </c>
      <c r="H351" s="17" t="inlineStr">
        <is>
          <t>CAMPERA POLARTEC QUEHUAR 8 PRO TL</t>
        </is>
      </c>
      <c r="I351" s="17" t="inlineStr"/>
      <c r="J351" s="17" t="inlineStr"/>
      <c r="K351" s="18">
        <f>SUMIF('1120 SJ'!$A$2:$A$679,$G351,'1120 SJ'!$I$2:$I$679)</f>
        <v/>
      </c>
      <c r="L351" s="18">
        <f>SUMIF('1120 SJ'!$A$2:$A$679,$G351,'1120 SJ'!$Q$2:$Q$679)</f>
        <v/>
      </c>
      <c r="M351" s="18">
        <f>$K351-$L351</f>
        <v/>
      </c>
      <c r="N351" s="19">
        <f>IFERROR(SUMIF('1120 SJ'!$A$2:$A$679,$G351,'1120 SJ'!$M$2:$M$679)/$K351,0)</f>
        <v/>
      </c>
      <c r="O351" s="19">
        <f>IFERROR($K351*$N351,"")</f>
        <v/>
      </c>
      <c r="P351" s="19">
        <f>IFERROR($L351*$N351,"")</f>
        <v/>
      </c>
      <c r="Q351" s="19">
        <f>IF(OR($U351="Dar de baja en SAP",$U351="Dar de alta en SAP"),$M351*$N351,"")</f>
        <v/>
      </c>
      <c r="R351" s="17" t="inlineStr"/>
      <c r="S351" s="27" t="inlineStr"/>
      <c r="T351" s="17" t="inlineStr">
        <is>
          <t>No aplica: uniformes, clasificación que el inventario físico de Farmacia no releva</t>
        </is>
      </c>
      <c r="U351" s="28" t="inlineStr">
        <is>
          <t>Fuera del alcance del inventario físico</t>
        </is>
      </c>
      <c r="V351" s="17" t="inlineStr"/>
      <c r="W351" s="17" t="inlineStr"/>
      <c r="X351" s="17" t="inlineStr"/>
      <c r="Y351" s="17" t="inlineStr"/>
      <c r="Z351" s="17" t="inlineStr"/>
      <c r="AA351" s="17" t="inlineStr"/>
    </row>
    <row r="352">
      <c r="A352" s="17" t="inlineStr">
        <is>
          <t>San Juan</t>
        </is>
      </c>
      <c r="B352" s="17" t="inlineStr">
        <is>
          <t>1120</t>
        </is>
      </c>
      <c r="C352" s="17" t="inlineStr">
        <is>
          <t>Stock SAP</t>
        </is>
      </c>
      <c r="D352" s="17" t="inlineStr">
        <is>
          <t>Uniformes</t>
        </is>
      </c>
      <c r="E352" s="17" t="inlineStr">
        <is>
          <t>ZUNI</t>
        </is>
      </c>
      <c r="F352" s="17" t="inlineStr">
        <is>
          <t>Fuera del alcance</t>
        </is>
      </c>
      <c r="G352" s="17" t="inlineStr">
        <is>
          <t>3002077</t>
        </is>
      </c>
      <c r="H352" s="17" t="inlineStr">
        <is>
          <t>CAMPERA POLARTEC QUEHUAR 8 PRO TXL</t>
        </is>
      </c>
      <c r="I352" s="17" t="inlineStr"/>
      <c r="J352" s="17" t="inlineStr"/>
      <c r="K352" s="18">
        <f>SUMIF('1120 SJ'!$A$2:$A$679,$G352,'1120 SJ'!$I$2:$I$679)</f>
        <v/>
      </c>
      <c r="L352" s="18">
        <f>SUMIF('1120 SJ'!$A$2:$A$679,$G352,'1120 SJ'!$Q$2:$Q$679)</f>
        <v/>
      </c>
      <c r="M352" s="18">
        <f>$K352-$L352</f>
        <v/>
      </c>
      <c r="N352" s="19">
        <f>IFERROR(SUMIF('1120 SJ'!$A$2:$A$679,$G352,'1120 SJ'!$M$2:$M$679)/$K352,0)</f>
        <v/>
      </c>
      <c r="O352" s="19">
        <f>IFERROR($K352*$N352,"")</f>
        <v/>
      </c>
      <c r="P352" s="19">
        <f>IFERROR($L352*$N352,"")</f>
        <v/>
      </c>
      <c r="Q352" s="19">
        <f>IF(OR($U352="Dar de baja en SAP",$U352="Dar de alta en SAP"),$M352*$N352,"")</f>
        <v/>
      </c>
      <c r="R352" s="17" t="inlineStr"/>
      <c r="S352" s="27" t="inlineStr"/>
      <c r="T352" s="17" t="inlineStr">
        <is>
          <t>No aplica: uniformes, clasificación que el inventario físico de Farmacia no releva</t>
        </is>
      </c>
      <c r="U352" s="28" t="inlineStr">
        <is>
          <t>Fuera del alcance del inventario físico</t>
        </is>
      </c>
      <c r="V352" s="17" t="inlineStr"/>
      <c r="W352" s="17" t="inlineStr"/>
      <c r="X352" s="17" t="inlineStr"/>
      <c r="Y352" s="17" t="inlineStr"/>
      <c r="Z352" s="17" t="inlineStr"/>
      <c r="AA352" s="17" t="inlineStr"/>
    </row>
    <row r="353">
      <c r="A353" s="17" t="inlineStr">
        <is>
          <t>San Juan</t>
        </is>
      </c>
      <c r="B353" s="17" t="inlineStr">
        <is>
          <t>1120</t>
        </is>
      </c>
      <c r="C353" s="17" t="inlineStr">
        <is>
          <t>Stock SAP</t>
        </is>
      </c>
      <c r="D353" s="17" t="inlineStr">
        <is>
          <t>Medicamentos</t>
        </is>
      </c>
      <c r="E353" s="17" t="inlineStr">
        <is>
          <t>ZMED</t>
        </is>
      </c>
      <c r="F353" s="17" t="inlineStr">
        <is>
          <t>Dentro del alcance</t>
        </is>
      </c>
      <c r="G353" s="17" t="inlineStr">
        <is>
          <t>1000027</t>
        </is>
      </c>
      <c r="H353" s="17" t="inlineStr">
        <is>
          <t>LARINGOSCOPIO ADULTO DE TRES RAMAS</t>
        </is>
      </c>
      <c r="I353" s="17" t="inlineStr"/>
      <c r="J353" s="17" t="inlineStr"/>
      <c r="K353" s="18">
        <f>SUMIF('1120 SJ'!$A$2:$A$679,$G353,'1120 SJ'!$I$2:$I$679)</f>
        <v/>
      </c>
      <c r="L353" s="18">
        <f>SUMIF('1120 SJ'!$A$2:$A$679,$G353,'1120 SJ'!$Q$2:$Q$679)</f>
        <v/>
      </c>
      <c r="M353" s="18">
        <f>$K353-$L353</f>
        <v/>
      </c>
      <c r="N353" s="19">
        <f>IFERROR(SUMIF('1120 SJ'!$A$2:$A$679,$G353,'1120 SJ'!$M$2:$M$679)/$K353,0)</f>
        <v/>
      </c>
      <c r="O353" s="19">
        <f>IFERROR($K353*$N353,"")</f>
        <v/>
      </c>
      <c r="P353" s="19">
        <f>IFERROR($L353*$N353,"")</f>
        <v/>
      </c>
      <c r="Q353" s="19">
        <f>IF(OR($U353="Dar de baja en SAP",$U353="Dar de alta en SAP"),$M353*$N353,"")</f>
        <v/>
      </c>
      <c r="R353" s="17" t="inlineStr"/>
      <c r="S353" s="27" t="inlineStr"/>
      <c r="T353" s="17" t="inlineStr">
        <is>
          <t>Sin recuento físico en el inventario de Avain</t>
        </is>
      </c>
      <c r="U353" s="28" t="inlineStr">
        <is>
          <t>Sin recuento físico</t>
        </is>
      </c>
      <c r="V353" s="17" t="inlineStr"/>
      <c r="W353" s="17" t="inlineStr"/>
      <c r="X353" s="17" t="inlineStr"/>
      <c r="Y353" s="17" t="inlineStr"/>
      <c r="Z353" s="17" t="inlineStr"/>
      <c r="AA353" s="17" t="inlineStr"/>
    </row>
    <row r="354">
      <c r="A354" s="17" t="inlineStr">
        <is>
          <t>San Juan</t>
        </is>
      </c>
      <c r="B354" s="17" t="inlineStr">
        <is>
          <t>1120</t>
        </is>
      </c>
      <c r="C354" s="17" t="inlineStr">
        <is>
          <t>Stock SAP</t>
        </is>
      </c>
      <c r="D354" s="17" t="inlineStr">
        <is>
          <t>Medicamentos</t>
        </is>
      </c>
      <c r="E354" s="17" t="inlineStr">
        <is>
          <t>ZMED</t>
        </is>
      </c>
      <c r="F354" s="17" t="inlineStr">
        <is>
          <t>Dentro del alcance</t>
        </is>
      </c>
      <c r="G354" s="17" t="inlineStr">
        <is>
          <t>1000158</t>
        </is>
      </c>
      <c r="H354" s="17" t="inlineStr">
        <is>
          <t>FLUORESCEINA SODICA 0.25 %</t>
        </is>
      </c>
      <c r="I354" s="17" t="inlineStr"/>
      <c r="J354" s="17" t="inlineStr"/>
      <c r="K354" s="18">
        <f>SUMIF('1120 SJ'!$A$2:$A$679,$G354,'1120 SJ'!$I$2:$I$679)</f>
        <v/>
      </c>
      <c r="L354" s="18">
        <f>SUMIF('1120 SJ'!$A$2:$A$679,$G354,'1120 SJ'!$Q$2:$Q$679)</f>
        <v/>
      </c>
      <c r="M354" s="18">
        <f>$K354-$L354</f>
        <v/>
      </c>
      <c r="N354" s="19">
        <f>IFERROR(SUMIF('1120 SJ'!$A$2:$A$679,$G354,'1120 SJ'!$M$2:$M$679)/$K354,0)</f>
        <v/>
      </c>
      <c r="O354" s="19">
        <f>IFERROR($K354*$N354,"")</f>
        <v/>
      </c>
      <c r="P354" s="19">
        <f>IFERROR($L354*$N354,"")</f>
        <v/>
      </c>
      <c r="Q354" s="19">
        <f>IF(OR($U354="Dar de baja en SAP",$U354="Dar de alta en SAP"),$M354*$N354,"")</f>
        <v/>
      </c>
      <c r="R354" s="17" t="inlineStr"/>
      <c r="S354" s="27" t="inlineStr"/>
      <c r="T354" s="17" t="inlineStr">
        <is>
          <t>Sin recuento físico en el inventario de Avain</t>
        </is>
      </c>
      <c r="U354" s="28" t="inlineStr">
        <is>
          <t>Sin recuento físico</t>
        </is>
      </c>
      <c r="V354" s="17" t="inlineStr"/>
      <c r="W354" s="17" t="inlineStr"/>
      <c r="X354" s="17" t="inlineStr"/>
      <c r="Y354" s="17" t="inlineStr"/>
      <c r="Z354" s="17" t="inlineStr"/>
      <c r="AA354" s="17" t="inlineStr"/>
    </row>
    <row r="355">
      <c r="A355" s="17" t="inlineStr">
        <is>
          <t>San Juan</t>
        </is>
      </c>
      <c r="B355" s="17" t="inlineStr">
        <is>
          <t>1120</t>
        </is>
      </c>
      <c r="C355" s="17" t="inlineStr">
        <is>
          <t>Stock SAP</t>
        </is>
      </c>
      <c r="D355" s="17" t="inlineStr">
        <is>
          <t>Medicamentos</t>
        </is>
      </c>
      <c r="E355" s="17" t="inlineStr">
        <is>
          <t>ZMED</t>
        </is>
      </c>
      <c r="F355" s="17" t="inlineStr">
        <is>
          <t>Dentro del alcance</t>
        </is>
      </c>
      <c r="G355" s="17" t="inlineStr">
        <is>
          <t>1000183</t>
        </is>
      </c>
      <c r="H355" s="17" t="inlineStr">
        <is>
          <t>MYLANTA TABLETAS COMPRIMIDOS</t>
        </is>
      </c>
      <c r="I355" s="17" t="inlineStr"/>
      <c r="J355" s="17" t="inlineStr"/>
      <c r="K355" s="18">
        <f>SUMIF('1120 SJ'!$A$2:$A$679,$G355,'1120 SJ'!$I$2:$I$679)</f>
        <v/>
      </c>
      <c r="L355" s="18">
        <f>SUMIF('1120 SJ'!$A$2:$A$679,$G355,'1120 SJ'!$Q$2:$Q$679)</f>
        <v/>
      </c>
      <c r="M355" s="18">
        <f>$K355-$L355</f>
        <v/>
      </c>
      <c r="N355" s="19">
        <f>IFERROR(SUMIF('1120 SJ'!$A$2:$A$679,$G355,'1120 SJ'!$M$2:$M$679)/$K355,0)</f>
        <v/>
      </c>
      <c r="O355" s="19">
        <f>IFERROR($K355*$N355,"")</f>
        <v/>
      </c>
      <c r="P355" s="19">
        <f>IFERROR($L355*$N355,"")</f>
        <v/>
      </c>
      <c r="Q355" s="19">
        <f>IF(OR($U355="Dar de baja en SAP",$U355="Dar de alta en SAP"),$M355*$N355,"")</f>
        <v/>
      </c>
      <c r="R355" s="17" t="inlineStr"/>
      <c r="S355" s="27" t="inlineStr"/>
      <c r="T355" s="17" t="inlineStr">
        <is>
          <t>Sin recuento físico en el inventario de Avain</t>
        </is>
      </c>
      <c r="U355" s="28" t="inlineStr">
        <is>
          <t>Sin recuento físico</t>
        </is>
      </c>
      <c r="V355" s="17" t="inlineStr"/>
      <c r="W355" s="17" t="inlineStr"/>
      <c r="X355" s="17" t="inlineStr"/>
      <c r="Y355" s="17" t="inlineStr"/>
      <c r="Z355" s="17" t="inlineStr"/>
      <c r="AA355" s="17" t="inlineStr"/>
    </row>
    <row r="356">
      <c r="A356" s="17" t="inlineStr">
        <is>
          <t>San Juan</t>
        </is>
      </c>
      <c r="B356" s="17" t="inlineStr">
        <is>
          <t>1120</t>
        </is>
      </c>
      <c r="C356" s="17" t="inlineStr">
        <is>
          <t>Stock SAP</t>
        </is>
      </c>
      <c r="D356" s="17" t="inlineStr">
        <is>
          <t>Medicamentos</t>
        </is>
      </c>
      <c r="E356" s="17" t="inlineStr">
        <is>
          <t>ZMED</t>
        </is>
      </c>
      <c r="F356" s="17" t="inlineStr">
        <is>
          <t>Dentro del alcance</t>
        </is>
      </c>
      <c r="G356" s="17" t="inlineStr">
        <is>
          <t>1000572</t>
        </is>
      </c>
      <c r="H356" s="17" t="inlineStr">
        <is>
          <t>ENEMOL 135ML</t>
        </is>
      </c>
      <c r="I356" s="17" t="inlineStr"/>
      <c r="J356" s="17" t="inlineStr"/>
      <c r="K356" s="18">
        <f>SUMIF('1120 SJ'!$A$2:$A$679,$G356,'1120 SJ'!$I$2:$I$679)</f>
        <v/>
      </c>
      <c r="L356" s="18">
        <f>SUMIF('1120 SJ'!$A$2:$A$679,$G356,'1120 SJ'!$Q$2:$Q$679)</f>
        <v/>
      </c>
      <c r="M356" s="18">
        <f>$K356-$L356</f>
        <v/>
      </c>
      <c r="N356" s="19">
        <f>IFERROR(SUMIF('1120 SJ'!$A$2:$A$679,$G356,'1120 SJ'!$M$2:$M$679)/$K356,0)</f>
        <v/>
      </c>
      <c r="O356" s="19">
        <f>IFERROR($K356*$N356,"")</f>
        <v/>
      </c>
      <c r="P356" s="19">
        <f>IFERROR($L356*$N356,"")</f>
        <v/>
      </c>
      <c r="Q356" s="19">
        <f>IF(OR($U356="Dar de baja en SAP",$U356="Dar de alta en SAP"),$M356*$N356,"")</f>
        <v/>
      </c>
      <c r="R356" s="17" t="inlineStr"/>
      <c r="S356" s="27" t="inlineStr"/>
      <c r="T356" s="17" t="inlineStr">
        <is>
          <t>Sin recuento físico en el inventario de Avain</t>
        </is>
      </c>
      <c r="U356" s="28" t="inlineStr">
        <is>
          <t>Sin recuento físico</t>
        </is>
      </c>
      <c r="V356" s="17" t="inlineStr"/>
      <c r="W356" s="17" t="inlineStr"/>
      <c r="X356" s="17" t="inlineStr"/>
      <c r="Y356" s="17" t="inlineStr"/>
      <c r="Z356" s="17" t="inlineStr"/>
      <c r="AA356" s="17" t="inlineStr">
        <is>
          <t>El material ocupa 2 filas en la hoja 1120 SJ (lote/almacén). La cantidad SAP y la física de esta vista son el total del material.</t>
        </is>
      </c>
    </row>
    <row r="357">
      <c r="A357" s="17" t="inlineStr">
        <is>
          <t>San Juan</t>
        </is>
      </c>
      <c r="B357" s="17" t="inlineStr">
        <is>
          <t>1120</t>
        </is>
      </c>
      <c r="C357" s="17" t="inlineStr">
        <is>
          <t>Stock SAP</t>
        </is>
      </c>
      <c r="D357" s="17" t="inlineStr">
        <is>
          <t>Medicamentos</t>
        </is>
      </c>
      <c r="E357" s="17" t="inlineStr">
        <is>
          <t>ZMED</t>
        </is>
      </c>
      <c r="F357" s="17" t="inlineStr">
        <is>
          <t>Dentro del alcance</t>
        </is>
      </c>
      <c r="G357" s="17" t="inlineStr">
        <is>
          <t>1000890</t>
        </is>
      </c>
      <c r="H357" s="17" t="inlineStr">
        <is>
          <t>CALADRYL 70CR 70G CREMA</t>
        </is>
      </c>
      <c r="I357" s="17" t="inlineStr"/>
      <c r="J357" s="17" t="inlineStr"/>
      <c r="K357" s="18">
        <f>SUMIF('1120 SJ'!$A$2:$A$679,$G357,'1120 SJ'!$I$2:$I$679)</f>
        <v/>
      </c>
      <c r="L357" s="18">
        <f>SUMIF('1120 SJ'!$A$2:$A$679,$G357,'1120 SJ'!$Q$2:$Q$679)</f>
        <v/>
      </c>
      <c r="M357" s="18">
        <f>$K357-$L357</f>
        <v/>
      </c>
      <c r="N357" s="19">
        <f>IFERROR(SUMIF('1120 SJ'!$A$2:$A$679,$G357,'1120 SJ'!$M$2:$M$679)/$K357,0)</f>
        <v/>
      </c>
      <c r="O357" s="19">
        <f>IFERROR($K357*$N357,"")</f>
        <v/>
      </c>
      <c r="P357" s="19">
        <f>IFERROR($L357*$N357,"")</f>
        <v/>
      </c>
      <c r="Q357" s="19">
        <f>IF(OR($U357="Dar de baja en SAP",$U357="Dar de alta en SAP"),$M357*$N357,"")</f>
        <v/>
      </c>
      <c r="R357" s="17" t="inlineStr"/>
      <c r="S357" s="27" t="inlineStr"/>
      <c r="T357" s="17" t="inlineStr">
        <is>
          <t>Sin recuento físico en el inventario de Avain</t>
        </is>
      </c>
      <c r="U357" s="28" t="inlineStr">
        <is>
          <t>Sin recuento físico</t>
        </is>
      </c>
      <c r="V357" s="17" t="inlineStr"/>
      <c r="W357" s="17" t="inlineStr"/>
      <c r="X357" s="17" t="inlineStr"/>
      <c r="Y357" s="17" t="inlineStr"/>
      <c r="Z357" s="17" t="inlineStr"/>
      <c r="AA357" s="17" t="inlineStr"/>
    </row>
    <row r="358">
      <c r="A358" s="17" t="inlineStr">
        <is>
          <t>San Juan</t>
        </is>
      </c>
      <c r="B358" s="17" t="inlineStr">
        <is>
          <t>1120</t>
        </is>
      </c>
      <c r="C358" s="17" t="inlineStr">
        <is>
          <t>Stock SAP</t>
        </is>
      </c>
      <c r="D358" s="17" t="inlineStr">
        <is>
          <t>Medicamentos</t>
        </is>
      </c>
      <c r="E358" s="17" t="inlineStr">
        <is>
          <t>ZMED</t>
        </is>
      </c>
      <c r="F358" s="17" t="inlineStr">
        <is>
          <t>Dentro del alcance</t>
        </is>
      </c>
      <c r="G358" s="17" t="inlineStr">
        <is>
          <t>1001128</t>
        </is>
      </c>
      <c r="H358" s="17" t="inlineStr">
        <is>
          <t>IPRATROPIO SOL. X 20ML</t>
        </is>
      </c>
      <c r="I358" s="17" t="inlineStr"/>
      <c r="J358" s="17" t="inlineStr"/>
      <c r="K358" s="18">
        <f>SUMIF('1120 SJ'!$A$2:$A$679,$G358,'1120 SJ'!$I$2:$I$679)</f>
        <v/>
      </c>
      <c r="L358" s="18">
        <f>SUMIF('1120 SJ'!$A$2:$A$679,$G358,'1120 SJ'!$Q$2:$Q$679)</f>
        <v/>
      </c>
      <c r="M358" s="18">
        <f>$K358-$L358</f>
        <v/>
      </c>
      <c r="N358" s="19">
        <f>IFERROR(SUMIF('1120 SJ'!$A$2:$A$679,$G358,'1120 SJ'!$M$2:$M$679)/$K358,0)</f>
        <v/>
      </c>
      <c r="O358" s="19">
        <f>IFERROR($K358*$N358,"")</f>
        <v/>
      </c>
      <c r="P358" s="19">
        <f>IFERROR($L358*$N358,"")</f>
        <v/>
      </c>
      <c r="Q358" s="19">
        <f>IF(OR($U358="Dar de baja en SAP",$U358="Dar de alta en SAP"),$M358*$N358,"")</f>
        <v/>
      </c>
      <c r="R358" s="17" t="inlineStr"/>
      <c r="S358" s="27" t="inlineStr"/>
      <c r="T358" s="17" t="inlineStr">
        <is>
          <t>Sin recuento físico en el inventario de Avain</t>
        </is>
      </c>
      <c r="U358" s="28" t="inlineStr">
        <is>
          <t>Sin recuento físico</t>
        </is>
      </c>
      <c r="V358" s="17" t="inlineStr"/>
      <c r="W358" s="17" t="inlineStr"/>
      <c r="X358" s="17" t="inlineStr"/>
      <c r="Y358" s="17" t="inlineStr"/>
      <c r="Z358" s="17" t="inlineStr"/>
      <c r="AA358" s="17" t="inlineStr"/>
    </row>
    <row r="359">
      <c r="A359" s="17" t="inlineStr">
        <is>
          <t>San Juan</t>
        </is>
      </c>
      <c r="B359" s="17" t="inlineStr">
        <is>
          <t>1120</t>
        </is>
      </c>
      <c r="C359" s="17" t="inlineStr">
        <is>
          <t>Stock SAP</t>
        </is>
      </c>
      <c r="D359" s="17" t="inlineStr">
        <is>
          <t>Medicamentos</t>
        </is>
      </c>
      <c r="E359" s="17" t="inlineStr">
        <is>
          <t>ZMED</t>
        </is>
      </c>
      <c r="F359" s="17" t="inlineStr">
        <is>
          <t>Dentro del alcance</t>
        </is>
      </c>
      <c r="G359" s="17" t="inlineStr">
        <is>
          <t>1001250</t>
        </is>
      </c>
      <c r="H359" s="17" t="inlineStr">
        <is>
          <t>Aciclovir 400mg comp</t>
        </is>
      </c>
      <c r="I359" s="17" t="inlineStr"/>
      <c r="J359" s="17" t="inlineStr"/>
      <c r="K359" s="18">
        <f>SUMIF('1120 SJ'!$A$2:$A$679,$G359,'1120 SJ'!$I$2:$I$679)</f>
        <v/>
      </c>
      <c r="L359" s="18">
        <f>SUMIF('1120 SJ'!$A$2:$A$679,$G359,'1120 SJ'!$Q$2:$Q$679)</f>
        <v/>
      </c>
      <c r="M359" s="18">
        <f>$K359-$L359</f>
        <v/>
      </c>
      <c r="N359" s="19">
        <f>IFERROR(SUMIF('1120 SJ'!$A$2:$A$679,$G359,'1120 SJ'!$M$2:$M$679)/$K359,0)</f>
        <v/>
      </c>
      <c r="O359" s="19">
        <f>IFERROR($K359*$N359,"")</f>
        <v/>
      </c>
      <c r="P359" s="19">
        <f>IFERROR($L359*$N359,"")</f>
        <v/>
      </c>
      <c r="Q359" s="19">
        <f>IF(OR($U359="Dar de baja en SAP",$U359="Dar de alta en SAP"),$M359*$N359,"")</f>
        <v/>
      </c>
      <c r="R359" s="17" t="inlineStr"/>
      <c r="S359" s="27" t="inlineStr"/>
      <c r="T359" s="17" t="inlineStr">
        <is>
          <t>Sin recuento físico en el inventario de Avain</t>
        </is>
      </c>
      <c r="U359" s="28" t="inlineStr">
        <is>
          <t>Sin recuento físico</t>
        </is>
      </c>
      <c r="V359" s="17" t="inlineStr"/>
      <c r="W359" s="17" t="inlineStr"/>
      <c r="X359" s="17" t="inlineStr"/>
      <c r="Y359" s="17" t="inlineStr"/>
      <c r="Z359" s="17" t="inlineStr"/>
      <c r="AA359" s="17" t="inlineStr"/>
    </row>
    <row r="360">
      <c r="A360" s="17" t="inlineStr">
        <is>
          <t>San Juan</t>
        </is>
      </c>
      <c r="B360" s="17" t="inlineStr">
        <is>
          <t>1120</t>
        </is>
      </c>
      <c r="C360" s="17" t="inlineStr">
        <is>
          <t>Stock SAP</t>
        </is>
      </c>
      <c r="D360" s="17" t="inlineStr">
        <is>
          <t>Medicamentos</t>
        </is>
      </c>
      <c r="E360" s="17" t="inlineStr">
        <is>
          <t>ZMED</t>
        </is>
      </c>
      <c r="F360" s="17" t="inlineStr">
        <is>
          <t>Dentro del alcance</t>
        </is>
      </c>
      <c r="G360" s="17" t="inlineStr">
        <is>
          <t>1001262</t>
        </is>
      </c>
      <c r="H360" s="17" t="inlineStr">
        <is>
          <t>CATETER IV N14</t>
        </is>
      </c>
      <c r="I360" s="17" t="inlineStr">
        <is>
          <t>DESC1</t>
        </is>
      </c>
      <c r="J360" s="17" t="inlineStr">
        <is>
          <t>Abbocath Nº 14</t>
        </is>
      </c>
      <c r="K360" s="18">
        <f>SUMIF('1120 SJ'!$A$2:$A$679,$G360,'1120 SJ'!$I$2:$I$679)</f>
        <v/>
      </c>
      <c r="L360" s="18">
        <f>SUMIF('1120 SJ'!$A$2:$A$679,$G360,'1120 SJ'!$Q$2:$Q$679)</f>
        <v/>
      </c>
      <c r="M360" s="18">
        <f>$K360-$L360</f>
        <v/>
      </c>
      <c r="N360" s="19">
        <f>IFERROR(SUMIF('1120 SJ'!$A$2:$A$679,$G360,'1120 SJ'!$M$2:$M$679)/$K360,0)</f>
        <v/>
      </c>
      <c r="O360" s="19">
        <f>IFERROR($K360*$N360,"")</f>
        <v/>
      </c>
      <c r="P360" s="19">
        <f>IFERROR($L360*$N360,"")</f>
        <v/>
      </c>
      <c r="Q360" s="19">
        <f>IF(OR($U360="Dar de baja en SAP",$U360="Dar de alta en SAP"),$M360*$N360,"")</f>
        <v/>
      </c>
      <c r="R360" s="17" t="inlineStr"/>
      <c r="S360" s="26" t="inlineStr">
        <is>
          <t>Baja</t>
        </is>
      </c>
      <c r="T360" s="17" t="inlineStr">
        <is>
          <t>Homologado – confianza Baja – pendiente de validación</t>
        </is>
      </c>
      <c r="U360" s="25" t="inlineStr">
        <is>
          <t>Dar de alta en SAP</t>
        </is>
      </c>
      <c r="V360" s="17" t="inlineStr">
        <is>
          <t>Homologación por código Avain (master D-125)</t>
        </is>
      </c>
      <c r="W360" s="17" t="inlineStr">
        <is>
          <t>No</t>
        </is>
      </c>
      <c r="X360" s="17" t="inlineStr"/>
      <c r="Y360" s="17" t="inlineStr">
        <is>
          <t>Sí</t>
        </is>
      </c>
      <c r="Z360" s="17" t="inlineStr">
        <is>
          <t>D-125</t>
        </is>
      </c>
      <c r="AA360" s="1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17" t="inlineStr">
        <is>
          <t>San Juan</t>
        </is>
      </c>
      <c r="B361" s="17" t="inlineStr">
        <is>
          <t>1120</t>
        </is>
      </c>
      <c r="C361" s="17" t="inlineStr">
        <is>
          <t>Stock SAP</t>
        </is>
      </c>
      <c r="D361" s="17" t="inlineStr">
        <is>
          <t>Medicamentos</t>
        </is>
      </c>
      <c r="E361" s="17" t="inlineStr">
        <is>
          <t>ZMED</t>
        </is>
      </c>
      <c r="F361" s="17" t="inlineStr">
        <is>
          <t>Dentro del alcance</t>
        </is>
      </c>
      <c r="G361" s="17" t="inlineStr">
        <is>
          <t>1005121</t>
        </is>
      </c>
      <c r="H361" s="17" t="inlineStr">
        <is>
          <t>BUENAS NOCHES X 30 COMP</t>
        </is>
      </c>
      <c r="I361" s="17" t="inlineStr"/>
      <c r="J361" s="17" t="inlineStr"/>
      <c r="K361" s="18">
        <f>SUMIF('1120 SJ'!$A$2:$A$679,$G361,'1120 SJ'!$I$2:$I$679)</f>
        <v/>
      </c>
      <c r="L361" s="18">
        <f>SUMIF('1120 SJ'!$A$2:$A$679,$G361,'1120 SJ'!$Q$2:$Q$679)</f>
        <v/>
      </c>
      <c r="M361" s="18">
        <f>$K361-$L361</f>
        <v/>
      </c>
      <c r="N361" s="19">
        <f>IFERROR(SUMIF('1120 SJ'!$A$2:$A$679,$G361,'1120 SJ'!$M$2:$M$679)/$K361,0)</f>
        <v/>
      </c>
      <c r="O361" s="19">
        <f>IFERROR($K361*$N361,"")</f>
        <v/>
      </c>
      <c r="P361" s="19">
        <f>IFERROR($L361*$N361,"")</f>
        <v/>
      </c>
      <c r="Q361" s="19">
        <f>IF(OR($U361="Dar de baja en SAP",$U361="Dar de alta en SAP"),$M361*$N361,"")</f>
        <v/>
      </c>
      <c r="R361" s="17" t="inlineStr"/>
      <c r="S361" s="27" t="inlineStr"/>
      <c r="T361" s="17" t="inlineStr">
        <is>
          <t>Sin recuento físico en el inventario de Avain</t>
        </is>
      </c>
      <c r="U361" s="28" t="inlineStr">
        <is>
          <t>Sin recuento físico</t>
        </is>
      </c>
      <c r="V361" s="17" t="inlineStr"/>
      <c r="W361" s="17" t="inlineStr"/>
      <c r="X361" s="17" t="inlineStr"/>
      <c r="Y361" s="17" t="inlineStr"/>
      <c r="Z361" s="17" t="inlineStr"/>
      <c r="AA361" s="17" t="inlineStr">
        <is>
          <t>El material ocupa 2 filas en la hoja 1120 SJ (lote/almacén). La cantidad SAP y la física de esta vista son el total del material.</t>
        </is>
      </c>
    </row>
    <row r="362">
      <c r="A362" s="17" t="inlineStr">
        <is>
          <t>San Juan</t>
        </is>
      </c>
      <c r="B362" s="17" t="inlineStr">
        <is>
          <t>1120</t>
        </is>
      </c>
      <c r="C362" s="17" t="inlineStr">
        <is>
          <t>Stock SAP</t>
        </is>
      </c>
      <c r="D362" s="17" t="inlineStr">
        <is>
          <t>Descartables</t>
        </is>
      </c>
      <c r="E362" s="17" t="inlineStr">
        <is>
          <t>ZDES</t>
        </is>
      </c>
      <c r="F362" s="17" t="inlineStr">
        <is>
          <t>Dentro del alcance</t>
        </is>
      </c>
      <c r="G362" s="17" t="inlineStr">
        <is>
          <t>2000035</t>
        </is>
      </c>
      <c r="H362" s="17" t="inlineStr">
        <is>
          <t>TENSIOMETRO ADULTO</t>
        </is>
      </c>
      <c r="I362" s="17" t="inlineStr"/>
      <c r="J362" s="17" t="inlineStr"/>
      <c r="K362" s="18">
        <f>SUMIF('1120 SJ'!$A$2:$A$679,$G362,'1120 SJ'!$I$2:$I$679)</f>
        <v/>
      </c>
      <c r="L362" s="18">
        <f>SUMIF('1120 SJ'!$A$2:$A$679,$G362,'1120 SJ'!$Q$2:$Q$679)</f>
        <v/>
      </c>
      <c r="M362" s="18">
        <f>$K362-$L362</f>
        <v/>
      </c>
      <c r="N362" s="19">
        <f>IFERROR(SUMIF('1120 SJ'!$A$2:$A$679,$G362,'1120 SJ'!$M$2:$M$679)/$K362,0)</f>
        <v/>
      </c>
      <c r="O362" s="19">
        <f>IFERROR($K362*$N362,"")</f>
        <v/>
      </c>
      <c r="P362" s="19">
        <f>IFERROR($L362*$N362,"")</f>
        <v/>
      </c>
      <c r="Q362" s="19">
        <f>IF(OR($U362="Dar de baja en SAP",$U362="Dar de alta en SAP"),$M362*$N362,"")</f>
        <v/>
      </c>
      <c r="R362" s="17" t="inlineStr"/>
      <c r="S362" s="27" t="inlineStr"/>
      <c r="T362" s="17" t="inlineStr">
        <is>
          <t>Sin recuento físico en el inventario de Avain</t>
        </is>
      </c>
      <c r="U362" s="28" t="inlineStr">
        <is>
          <t>Sin recuento físico</t>
        </is>
      </c>
      <c r="V362" s="17" t="inlineStr"/>
      <c r="W362" s="17" t="inlineStr"/>
      <c r="X362" s="17" t="inlineStr"/>
      <c r="Y362" s="17" t="inlineStr"/>
      <c r="Z362" s="17" t="inlineStr"/>
      <c r="AA362" s="17" t="inlineStr"/>
    </row>
    <row r="363">
      <c r="A363" s="17" t="inlineStr">
        <is>
          <t>San Juan</t>
        </is>
      </c>
      <c r="B363" s="17" t="inlineStr">
        <is>
          <t>1120</t>
        </is>
      </c>
      <c r="C363" s="17" t="inlineStr">
        <is>
          <t>Stock SAP</t>
        </is>
      </c>
      <c r="D363" s="17" t="inlineStr">
        <is>
          <t>Descartables</t>
        </is>
      </c>
      <c r="E363" s="17" t="inlineStr">
        <is>
          <t>ZDES</t>
        </is>
      </c>
      <c r="F363" s="17" t="inlineStr">
        <is>
          <t>Dentro del alcance</t>
        </is>
      </c>
      <c r="G363" s="17" t="inlineStr">
        <is>
          <t>2000397</t>
        </is>
      </c>
      <c r="H363" s="17" t="inlineStr">
        <is>
          <t>MASCARA LARINGEA Nº 4</t>
        </is>
      </c>
      <c r="I363" s="17" t="inlineStr"/>
      <c r="J363" s="17" t="inlineStr"/>
      <c r="K363" s="18">
        <f>SUMIF('1120 SJ'!$A$2:$A$679,$G363,'1120 SJ'!$I$2:$I$679)</f>
        <v/>
      </c>
      <c r="L363" s="18">
        <f>SUMIF('1120 SJ'!$A$2:$A$679,$G363,'1120 SJ'!$Q$2:$Q$679)</f>
        <v/>
      </c>
      <c r="M363" s="18">
        <f>$K363-$L363</f>
        <v/>
      </c>
      <c r="N363" s="19">
        <f>IFERROR(SUMIF('1120 SJ'!$A$2:$A$679,$G363,'1120 SJ'!$M$2:$M$679)/$K363,0)</f>
        <v/>
      </c>
      <c r="O363" s="19">
        <f>IFERROR($K363*$N363,"")</f>
        <v/>
      </c>
      <c r="P363" s="19">
        <f>IFERROR($L363*$N363,"")</f>
        <v/>
      </c>
      <c r="Q363" s="19">
        <f>IF(OR($U363="Dar de baja en SAP",$U363="Dar de alta en SAP"),$M363*$N363,"")</f>
        <v/>
      </c>
      <c r="R363" s="17" t="inlineStr"/>
      <c r="S363" s="27" t="inlineStr"/>
      <c r="T363" s="17" t="inlineStr">
        <is>
          <t>Sin recuento físico en el inventario de Avain</t>
        </is>
      </c>
      <c r="U363" s="28" t="inlineStr">
        <is>
          <t>Sin recuento físico</t>
        </is>
      </c>
      <c r="V363" s="17" t="inlineStr"/>
      <c r="W363" s="17" t="inlineStr"/>
      <c r="X363" s="17" t="inlineStr"/>
      <c r="Y363" s="17" t="inlineStr"/>
      <c r="Z363" s="17" t="inlineStr"/>
      <c r="AA363" s="17" t="inlineStr"/>
    </row>
    <row r="364">
      <c r="A364" s="17" t="inlineStr">
        <is>
          <t>San Juan</t>
        </is>
      </c>
      <c r="B364" s="17" t="inlineStr">
        <is>
          <t>1120</t>
        </is>
      </c>
      <c r="C364" s="17" t="inlineStr">
        <is>
          <t>Stock SAP</t>
        </is>
      </c>
      <c r="D364" s="17" t="inlineStr">
        <is>
          <t>Descartables</t>
        </is>
      </c>
      <c r="E364" s="17" t="inlineStr">
        <is>
          <t>ZDES</t>
        </is>
      </c>
      <c r="F364" s="17" t="inlineStr">
        <is>
          <t>Dentro del alcance</t>
        </is>
      </c>
      <c r="G364" s="17" t="inlineStr">
        <is>
          <t>2000942</t>
        </is>
      </c>
      <c r="H364" s="17" t="inlineStr">
        <is>
          <t>AGUJA HIPODERMICA 21G x 2 - 50/8</t>
        </is>
      </c>
      <c r="I364" s="17" t="inlineStr"/>
      <c r="J364" s="17" t="inlineStr"/>
      <c r="K364" s="18">
        <f>SUMIF('1120 SJ'!$A$2:$A$679,$G364,'1120 SJ'!$I$2:$I$679)</f>
        <v/>
      </c>
      <c r="L364" s="18">
        <f>SUMIF('1120 SJ'!$A$2:$A$679,$G364,'1120 SJ'!$Q$2:$Q$679)</f>
        <v/>
      </c>
      <c r="M364" s="18">
        <f>$K364-$L364</f>
        <v/>
      </c>
      <c r="N364" s="19">
        <f>IFERROR(SUMIF('1120 SJ'!$A$2:$A$679,$G364,'1120 SJ'!$M$2:$M$679)/$K364,0)</f>
        <v/>
      </c>
      <c r="O364" s="19">
        <f>IFERROR($K364*$N364,"")</f>
        <v/>
      </c>
      <c r="P364" s="19">
        <f>IFERROR($L364*$N364,"")</f>
        <v/>
      </c>
      <c r="Q364" s="19">
        <f>IF(OR($U364="Dar de baja en SAP",$U364="Dar de alta en SAP"),$M364*$N364,"")</f>
        <v/>
      </c>
      <c r="R364" s="17" t="inlineStr"/>
      <c r="S364" s="27" t="inlineStr"/>
      <c r="T364" s="17" t="inlineStr">
        <is>
          <t>Sin recuento físico en el inventario de Avain</t>
        </is>
      </c>
      <c r="U364" s="28" t="inlineStr">
        <is>
          <t>Sin recuento físico</t>
        </is>
      </c>
      <c r="V364" s="17" t="inlineStr"/>
      <c r="W364" s="17" t="inlineStr"/>
      <c r="X364" s="17" t="inlineStr"/>
      <c r="Y364" s="17" t="inlineStr"/>
      <c r="Z364" s="17" t="inlineStr"/>
      <c r="AA364" s="17" t="inlineStr"/>
    </row>
    <row r="365">
      <c r="A365" s="17" t="inlineStr">
        <is>
          <t>San Juan</t>
        </is>
      </c>
      <c r="B365" s="17" t="inlineStr">
        <is>
          <t>1120</t>
        </is>
      </c>
      <c r="C365" s="17" t="inlineStr">
        <is>
          <t>Stock SAP</t>
        </is>
      </c>
      <c r="D365" s="17" t="inlineStr">
        <is>
          <t>Descartables</t>
        </is>
      </c>
      <c r="E365" s="17" t="inlineStr">
        <is>
          <t>ZDES</t>
        </is>
      </c>
      <c r="F365" s="17" t="inlineStr">
        <is>
          <t>Dentro del alcance</t>
        </is>
      </c>
      <c r="G365" s="17" t="inlineStr">
        <is>
          <t>2001523</t>
        </is>
      </c>
      <c r="H365" s="17" t="inlineStr">
        <is>
          <t>CARTUCHO TROPONINA</t>
        </is>
      </c>
      <c r="I365" s="17" t="inlineStr"/>
      <c r="J365" s="17" t="inlineStr"/>
      <c r="K365" s="18">
        <f>SUMIF('1120 SJ'!$A$2:$A$679,$G365,'1120 SJ'!$I$2:$I$679)</f>
        <v/>
      </c>
      <c r="L365" s="18">
        <f>SUMIF('1120 SJ'!$A$2:$A$679,$G365,'1120 SJ'!$Q$2:$Q$679)</f>
        <v/>
      </c>
      <c r="M365" s="18">
        <f>$K365-$L365</f>
        <v/>
      </c>
      <c r="N365" s="19">
        <f>IFERROR(SUMIF('1120 SJ'!$A$2:$A$679,$G365,'1120 SJ'!$M$2:$M$679)/$K365,0)</f>
        <v/>
      </c>
      <c r="O365" s="19">
        <f>IFERROR($K365*$N365,"")</f>
        <v/>
      </c>
      <c r="P365" s="19">
        <f>IFERROR($L365*$N365,"")</f>
        <v/>
      </c>
      <c r="Q365" s="19">
        <f>IF(OR($U365="Dar de baja en SAP",$U365="Dar de alta en SAP"),$M365*$N365,"")</f>
        <v/>
      </c>
      <c r="R365" s="17" t="inlineStr"/>
      <c r="S365" s="27" t="inlineStr"/>
      <c r="T365" s="17" t="inlineStr">
        <is>
          <t>Sin recuento físico en el inventario de Avain</t>
        </is>
      </c>
      <c r="U365" s="28" t="inlineStr">
        <is>
          <t>Sin recuento físico</t>
        </is>
      </c>
      <c r="V365" s="17" t="inlineStr"/>
      <c r="W365" s="17" t="inlineStr"/>
      <c r="X365" s="17" t="inlineStr"/>
      <c r="Y365" s="17" t="inlineStr"/>
      <c r="Z365" s="17" t="inlineStr"/>
      <c r="AA365" s="17" t="inlineStr"/>
    </row>
    <row r="366">
      <c r="A366" s="17" t="inlineStr">
        <is>
          <t>San Juan</t>
        </is>
      </c>
      <c r="B366" s="17" t="inlineStr">
        <is>
          <t>1120</t>
        </is>
      </c>
      <c r="C366" s="17" t="inlineStr">
        <is>
          <t>Stock SAP</t>
        </is>
      </c>
      <c r="D366" s="17" t="inlineStr">
        <is>
          <t>Medicamentos</t>
        </is>
      </c>
      <c r="E366" s="17" t="inlineStr">
        <is>
          <t>ZMED</t>
        </is>
      </c>
      <c r="F366" s="17" t="inlineStr">
        <is>
          <t>Dentro del alcance</t>
        </is>
      </c>
      <c r="G366" s="17" t="inlineStr">
        <is>
          <t>2001538</t>
        </is>
      </c>
      <c r="H366" s="17" t="inlineStr">
        <is>
          <t>GASA FURACINADA AL 0,2% x 20U</t>
        </is>
      </c>
      <c r="I366" s="17" t="inlineStr"/>
      <c r="J366" s="17" t="inlineStr"/>
      <c r="K366" s="18">
        <f>SUMIF('1120 SJ'!$A$2:$A$679,$G366,'1120 SJ'!$I$2:$I$679)</f>
        <v/>
      </c>
      <c r="L366" s="18">
        <f>SUMIF('1120 SJ'!$A$2:$A$679,$G366,'1120 SJ'!$Q$2:$Q$679)</f>
        <v/>
      </c>
      <c r="M366" s="18">
        <f>$K366-$L366</f>
        <v/>
      </c>
      <c r="N366" s="19">
        <f>IFERROR(SUMIF('1120 SJ'!$A$2:$A$679,$G366,'1120 SJ'!$M$2:$M$679)/$K366,0)</f>
        <v/>
      </c>
      <c r="O366" s="19">
        <f>IFERROR($K366*$N366,"")</f>
        <v/>
      </c>
      <c r="P366" s="19">
        <f>IFERROR($L366*$N366,"")</f>
        <v/>
      </c>
      <c r="Q366" s="19">
        <f>IF(OR($U366="Dar de baja en SAP",$U366="Dar de alta en SAP"),$M366*$N366,"")</f>
        <v/>
      </c>
      <c r="R366" s="17" t="inlineStr"/>
      <c r="S366" s="27" t="inlineStr"/>
      <c r="T366" s="17" t="inlineStr">
        <is>
          <t>Sin recuento físico en el inventario de Avain</t>
        </is>
      </c>
      <c r="U366" s="28" t="inlineStr">
        <is>
          <t>Sin recuento físico</t>
        </is>
      </c>
      <c r="V366" s="17" t="inlineStr"/>
      <c r="W366" s="17" t="inlineStr"/>
      <c r="X366" s="17" t="inlineStr"/>
      <c r="Y366" s="17" t="inlineStr"/>
      <c r="Z366" s="17" t="inlineStr"/>
      <c r="AA366" s="17" t="inlineStr"/>
    </row>
    <row r="367">
      <c r="A367" s="17" t="inlineStr">
        <is>
          <t>San Juan</t>
        </is>
      </c>
      <c r="B367" s="17" t="inlineStr">
        <is>
          <t>1120</t>
        </is>
      </c>
      <c r="C367" s="17" t="inlineStr">
        <is>
          <t>Stock SAP</t>
        </is>
      </c>
      <c r="D367" s="17" t="inlineStr">
        <is>
          <t>Descartables</t>
        </is>
      </c>
      <c r="E367" s="17" t="inlineStr">
        <is>
          <t>ZDES</t>
        </is>
      </c>
      <c r="F367" s="17" t="inlineStr">
        <is>
          <t>Dentro del alcance</t>
        </is>
      </c>
      <c r="G367" s="17" t="inlineStr">
        <is>
          <t>2002392</t>
        </is>
      </c>
      <c r="H367" s="17" t="inlineStr">
        <is>
          <t>NOVADERM MICROPOROUS TAPE 2.5CMX9M X12U</t>
        </is>
      </c>
      <c r="I367" s="17" t="inlineStr"/>
      <c r="J367" s="17" t="inlineStr"/>
      <c r="K367" s="18">
        <f>SUMIF('1120 SJ'!$A$2:$A$679,$G367,'1120 SJ'!$I$2:$I$679)</f>
        <v/>
      </c>
      <c r="L367" s="18">
        <f>SUMIF('1120 SJ'!$A$2:$A$679,$G367,'1120 SJ'!$Q$2:$Q$679)</f>
        <v/>
      </c>
      <c r="M367" s="18">
        <f>$K367-$L367</f>
        <v/>
      </c>
      <c r="N367" s="19">
        <f>IFERROR(SUMIF('1120 SJ'!$A$2:$A$679,$G367,'1120 SJ'!$M$2:$M$679)/$K367,0)</f>
        <v/>
      </c>
      <c r="O367" s="19">
        <f>IFERROR($K367*$N367,"")</f>
        <v/>
      </c>
      <c r="P367" s="19">
        <f>IFERROR($L367*$N367,"")</f>
        <v/>
      </c>
      <c r="Q367" s="19">
        <f>IF(OR($U367="Dar de baja en SAP",$U367="Dar de alta en SAP"),$M367*$N367,"")</f>
        <v/>
      </c>
      <c r="R367" s="17" t="inlineStr"/>
      <c r="S367" s="27" t="inlineStr"/>
      <c r="T367" s="17" t="inlineStr">
        <is>
          <t>Sin recuento físico en el inventario de Avain</t>
        </is>
      </c>
      <c r="U367" s="28" t="inlineStr">
        <is>
          <t>Sin recuento físico</t>
        </is>
      </c>
      <c r="V367" s="17" t="inlineStr"/>
      <c r="W367" s="17" t="inlineStr"/>
      <c r="X367" s="17" t="inlineStr"/>
      <c r="Y367" s="17" t="inlineStr"/>
      <c r="Z367" s="17" t="inlineStr"/>
      <c r="AA367" s="17" t="inlineStr"/>
    </row>
    <row r="368">
      <c r="A368" s="17" t="inlineStr">
        <is>
          <t>San Juan</t>
        </is>
      </c>
      <c r="B368" s="17" t="inlineStr">
        <is>
          <t>1120</t>
        </is>
      </c>
      <c r="C368" s="17" t="inlineStr">
        <is>
          <t>Stock SAP</t>
        </is>
      </c>
      <c r="D368" s="17" t="inlineStr">
        <is>
          <t>Uniformes</t>
        </is>
      </c>
      <c r="E368" s="17" t="inlineStr">
        <is>
          <t>ZUNI</t>
        </is>
      </c>
      <c r="F368" s="17" t="inlineStr">
        <is>
          <t>Fuera del alcance</t>
        </is>
      </c>
      <c r="G368" s="17" t="inlineStr">
        <is>
          <t>3000215</t>
        </is>
      </c>
      <c r="H368" s="17" t="inlineStr">
        <is>
          <t>BOTIN DE SEGURIDAD T36</t>
        </is>
      </c>
      <c r="I368" s="17" t="inlineStr"/>
      <c r="J368" s="17" t="inlineStr"/>
      <c r="K368" s="18">
        <f>SUMIF('1120 SJ'!$A$2:$A$679,$G368,'1120 SJ'!$I$2:$I$679)</f>
        <v/>
      </c>
      <c r="L368" s="18">
        <f>SUMIF('1120 SJ'!$A$2:$A$679,$G368,'1120 SJ'!$Q$2:$Q$679)</f>
        <v/>
      </c>
      <c r="M368" s="18">
        <f>$K368-$L368</f>
        <v/>
      </c>
      <c r="N368" s="19">
        <f>IFERROR(SUMIF('1120 SJ'!$A$2:$A$679,$G368,'1120 SJ'!$M$2:$M$679)/$K368,0)</f>
        <v/>
      </c>
      <c r="O368" s="19">
        <f>IFERROR($K368*$N368,"")</f>
        <v/>
      </c>
      <c r="P368" s="19">
        <f>IFERROR($L368*$N368,"")</f>
        <v/>
      </c>
      <c r="Q368" s="19">
        <f>IF(OR($U368="Dar de baja en SAP",$U368="Dar de alta en SAP"),$M368*$N368,"")</f>
        <v/>
      </c>
      <c r="R368" s="17" t="inlineStr"/>
      <c r="S368" s="27" t="inlineStr"/>
      <c r="T368" s="17" t="inlineStr">
        <is>
          <t>No aplica: uniformes, clasificación que el inventario físico de Farmacia no releva</t>
        </is>
      </c>
      <c r="U368" s="28" t="inlineStr">
        <is>
          <t>Fuera del alcance del inventario físico</t>
        </is>
      </c>
      <c r="V368" s="17" t="inlineStr"/>
      <c r="W368" s="17" t="inlineStr"/>
      <c r="X368" s="17" t="inlineStr"/>
      <c r="Y368" s="17" t="inlineStr"/>
      <c r="Z368" s="17" t="inlineStr"/>
      <c r="AA368" s="17" t="inlineStr"/>
    </row>
    <row r="369">
      <c r="A369" s="17" t="inlineStr">
        <is>
          <t>San Juan</t>
        </is>
      </c>
      <c r="B369" s="17" t="inlineStr">
        <is>
          <t>1120</t>
        </is>
      </c>
      <c r="C369" s="17" t="inlineStr">
        <is>
          <t>Stock SAP</t>
        </is>
      </c>
      <c r="D369" s="17" t="inlineStr">
        <is>
          <t>Uniformes</t>
        </is>
      </c>
      <c r="E369" s="17" t="inlineStr">
        <is>
          <t>ZUNI</t>
        </is>
      </c>
      <c r="F369" s="17" t="inlineStr">
        <is>
          <t>Fuera del alcance</t>
        </is>
      </c>
      <c r="G369" s="17" t="inlineStr">
        <is>
          <t>3000218</t>
        </is>
      </c>
      <c r="H369" s="17" t="inlineStr">
        <is>
          <t>BOTIN DE SEGURIDAD T39</t>
        </is>
      </c>
      <c r="I369" s="17" t="inlineStr"/>
      <c r="J369" s="17" t="inlineStr"/>
      <c r="K369" s="18">
        <f>SUMIF('1120 SJ'!$A$2:$A$679,$G369,'1120 SJ'!$I$2:$I$679)</f>
        <v/>
      </c>
      <c r="L369" s="18">
        <f>SUMIF('1120 SJ'!$A$2:$A$679,$G369,'1120 SJ'!$Q$2:$Q$679)</f>
        <v/>
      </c>
      <c r="M369" s="18">
        <f>$K369-$L369</f>
        <v/>
      </c>
      <c r="N369" s="19">
        <f>IFERROR(SUMIF('1120 SJ'!$A$2:$A$679,$G369,'1120 SJ'!$M$2:$M$679)/$K369,0)</f>
        <v/>
      </c>
      <c r="O369" s="19">
        <f>IFERROR($K369*$N369,"")</f>
        <v/>
      </c>
      <c r="P369" s="19">
        <f>IFERROR($L369*$N369,"")</f>
        <v/>
      </c>
      <c r="Q369" s="19">
        <f>IF(OR($U369="Dar de baja en SAP",$U369="Dar de alta en SAP"),$M369*$N369,"")</f>
        <v/>
      </c>
      <c r="R369" s="17" t="inlineStr"/>
      <c r="S369" s="27" t="inlineStr"/>
      <c r="T369" s="17" t="inlineStr">
        <is>
          <t>No aplica: uniformes, clasificación que el inventario físico de Farmacia no releva</t>
        </is>
      </c>
      <c r="U369" s="28" t="inlineStr">
        <is>
          <t>Fuera del alcance del inventario físico</t>
        </is>
      </c>
      <c r="V369" s="17" t="inlineStr"/>
      <c r="W369" s="17" t="inlineStr"/>
      <c r="X369" s="17" t="inlineStr"/>
      <c r="Y369" s="17" t="inlineStr"/>
      <c r="Z369" s="17" t="inlineStr"/>
      <c r="AA369" s="17" t="inlineStr"/>
    </row>
    <row r="370">
      <c r="A370" s="17" t="inlineStr">
        <is>
          <t>San Juan</t>
        </is>
      </c>
      <c r="B370" s="17" t="inlineStr">
        <is>
          <t>1120</t>
        </is>
      </c>
      <c r="C370" s="17" t="inlineStr">
        <is>
          <t>Stock SAP</t>
        </is>
      </c>
      <c r="D370" s="17" t="inlineStr">
        <is>
          <t>Uniformes</t>
        </is>
      </c>
      <c r="E370" s="17" t="inlineStr">
        <is>
          <t>ZUNI</t>
        </is>
      </c>
      <c r="F370" s="17" t="inlineStr">
        <is>
          <t>Fuera del alcance</t>
        </is>
      </c>
      <c r="G370" s="17" t="inlineStr">
        <is>
          <t>3001217</t>
        </is>
      </c>
      <c r="H370" s="17" t="inlineStr">
        <is>
          <t>BOTAS CAÑA ALTA IMPERMEABLE TERM. T38</t>
        </is>
      </c>
      <c r="I370" s="17" t="inlineStr"/>
      <c r="J370" s="17" t="inlineStr"/>
      <c r="K370" s="18">
        <f>SUMIF('1120 SJ'!$A$2:$A$679,$G370,'1120 SJ'!$I$2:$I$679)</f>
        <v/>
      </c>
      <c r="L370" s="18">
        <f>SUMIF('1120 SJ'!$A$2:$A$679,$G370,'1120 SJ'!$Q$2:$Q$679)</f>
        <v/>
      </c>
      <c r="M370" s="18">
        <f>$K370-$L370</f>
        <v/>
      </c>
      <c r="N370" s="19">
        <f>IFERROR(SUMIF('1120 SJ'!$A$2:$A$679,$G370,'1120 SJ'!$M$2:$M$679)/$K370,0)</f>
        <v/>
      </c>
      <c r="O370" s="19">
        <f>IFERROR($K370*$N370,"")</f>
        <v/>
      </c>
      <c r="P370" s="19">
        <f>IFERROR($L370*$N370,"")</f>
        <v/>
      </c>
      <c r="Q370" s="19">
        <f>IF(OR($U370="Dar de baja en SAP",$U370="Dar de alta en SAP"),$M370*$N370,"")</f>
        <v/>
      </c>
      <c r="R370" s="17" t="inlineStr"/>
      <c r="S370" s="27" t="inlineStr"/>
      <c r="T370" s="17" t="inlineStr">
        <is>
          <t>No aplica: uniformes, clasificación que el inventario físico de Farmacia no releva</t>
        </is>
      </c>
      <c r="U370" s="28" t="inlineStr">
        <is>
          <t>Fuera del alcance del inventario físico</t>
        </is>
      </c>
      <c r="V370" s="17" t="inlineStr"/>
      <c r="W370" s="17" t="inlineStr"/>
      <c r="X370" s="17" t="inlineStr"/>
      <c r="Y370" s="17" t="inlineStr"/>
      <c r="Z370" s="17" t="inlineStr"/>
      <c r="AA370" s="17" t="inlineStr"/>
    </row>
    <row r="371">
      <c r="A371" s="17" t="inlineStr">
        <is>
          <t>San Juan</t>
        </is>
      </c>
      <c r="B371" s="17" t="inlineStr">
        <is>
          <t>1120</t>
        </is>
      </c>
      <c r="C371" s="17" t="inlineStr">
        <is>
          <t>Stock SAP</t>
        </is>
      </c>
      <c r="D371" s="17" t="inlineStr">
        <is>
          <t>Uniformes</t>
        </is>
      </c>
      <c r="E371" s="17" t="inlineStr">
        <is>
          <t>ZUNI</t>
        </is>
      </c>
      <c r="F371" s="17" t="inlineStr">
        <is>
          <t>Fuera del alcance</t>
        </is>
      </c>
      <c r="G371" s="17" t="inlineStr">
        <is>
          <t>3001219</t>
        </is>
      </c>
      <c r="H371" s="17" t="inlineStr">
        <is>
          <t>BOTAS CAÑA ALTA IMPERMEABLE TERM. T40</t>
        </is>
      </c>
      <c r="I371" s="17" t="inlineStr"/>
      <c r="J371" s="17" t="inlineStr"/>
      <c r="K371" s="18">
        <f>SUMIF('1120 SJ'!$A$2:$A$679,$G371,'1120 SJ'!$I$2:$I$679)</f>
        <v/>
      </c>
      <c r="L371" s="18">
        <f>SUMIF('1120 SJ'!$A$2:$A$679,$G371,'1120 SJ'!$Q$2:$Q$679)</f>
        <v/>
      </c>
      <c r="M371" s="18">
        <f>$K371-$L371</f>
        <v/>
      </c>
      <c r="N371" s="19">
        <f>IFERROR(SUMIF('1120 SJ'!$A$2:$A$679,$G371,'1120 SJ'!$M$2:$M$679)/$K371,0)</f>
        <v/>
      </c>
      <c r="O371" s="19">
        <f>IFERROR($K371*$N371,"")</f>
        <v/>
      </c>
      <c r="P371" s="19">
        <f>IFERROR($L371*$N371,"")</f>
        <v/>
      </c>
      <c r="Q371" s="19">
        <f>IF(OR($U371="Dar de baja en SAP",$U371="Dar de alta en SAP"),$M371*$N371,"")</f>
        <v/>
      </c>
      <c r="R371" s="17" t="inlineStr"/>
      <c r="S371" s="27" t="inlineStr"/>
      <c r="T371" s="17" t="inlineStr">
        <is>
          <t>No aplica: uniformes, clasificación que el inventario físico de Farmacia no releva</t>
        </is>
      </c>
      <c r="U371" s="28" t="inlineStr">
        <is>
          <t>Fuera del alcance del inventario físico</t>
        </is>
      </c>
      <c r="V371" s="17" t="inlineStr"/>
      <c r="W371" s="17" t="inlineStr"/>
      <c r="X371" s="17" t="inlineStr"/>
      <c r="Y371" s="17" t="inlineStr"/>
      <c r="Z371" s="17" t="inlineStr"/>
      <c r="AA371" s="17" t="inlineStr"/>
    </row>
    <row r="372">
      <c r="A372" s="17" t="inlineStr">
        <is>
          <t>San Juan</t>
        </is>
      </c>
      <c r="B372" s="17" t="inlineStr">
        <is>
          <t>1120</t>
        </is>
      </c>
      <c r="C372" s="17" t="inlineStr">
        <is>
          <t>Stock SAP</t>
        </is>
      </c>
      <c r="D372" s="17" t="inlineStr">
        <is>
          <t>Uniformes</t>
        </is>
      </c>
      <c r="E372" s="17" t="inlineStr">
        <is>
          <t>ZUNI</t>
        </is>
      </c>
      <c r="F372" s="17" t="inlineStr">
        <is>
          <t>Fuera del alcance</t>
        </is>
      </c>
      <c r="G372" s="17" t="inlineStr">
        <is>
          <t>3001223</t>
        </is>
      </c>
      <c r="H372" s="17" t="inlineStr">
        <is>
          <t>BOTAS CAÑA ALTA IMPERMEABLE TERM. T44</t>
        </is>
      </c>
      <c r="I372" s="17" t="inlineStr"/>
      <c r="J372" s="17" t="inlineStr"/>
      <c r="K372" s="18">
        <f>SUMIF('1120 SJ'!$A$2:$A$679,$G372,'1120 SJ'!$I$2:$I$679)</f>
        <v/>
      </c>
      <c r="L372" s="18">
        <f>SUMIF('1120 SJ'!$A$2:$A$679,$G372,'1120 SJ'!$Q$2:$Q$679)</f>
        <v/>
      </c>
      <c r="M372" s="18">
        <f>$K372-$L372</f>
        <v/>
      </c>
      <c r="N372" s="19">
        <f>IFERROR(SUMIF('1120 SJ'!$A$2:$A$679,$G372,'1120 SJ'!$M$2:$M$679)/$K372,0)</f>
        <v/>
      </c>
      <c r="O372" s="19">
        <f>IFERROR($K372*$N372,"")</f>
        <v/>
      </c>
      <c r="P372" s="19">
        <f>IFERROR($L372*$N372,"")</f>
        <v/>
      </c>
      <c r="Q372" s="19">
        <f>IF(OR($U372="Dar de baja en SAP",$U372="Dar de alta en SAP"),$M372*$N372,"")</f>
        <v/>
      </c>
      <c r="R372" s="17" t="inlineStr"/>
      <c r="S372" s="27" t="inlineStr"/>
      <c r="T372" s="17" t="inlineStr">
        <is>
          <t>No aplica: uniformes, clasificación que el inventario físico de Farmacia no releva</t>
        </is>
      </c>
      <c r="U372" s="28" t="inlineStr">
        <is>
          <t>Fuera del alcance del inventario físico</t>
        </is>
      </c>
      <c r="V372" s="17" t="inlineStr"/>
      <c r="W372" s="17" t="inlineStr"/>
      <c r="X372" s="17" t="inlineStr"/>
      <c r="Y372" s="17" t="inlineStr"/>
      <c r="Z372" s="17" t="inlineStr"/>
      <c r="AA372" s="17" t="inlineStr"/>
    </row>
    <row r="373">
      <c r="A373" s="17" t="inlineStr">
        <is>
          <t>San Juan</t>
        </is>
      </c>
      <c r="B373" s="17" t="inlineStr">
        <is>
          <t>1120</t>
        </is>
      </c>
      <c r="C373" s="17" t="inlineStr">
        <is>
          <t>Stock SAP</t>
        </is>
      </c>
      <c r="D373" s="17" t="inlineStr">
        <is>
          <t>Uniformes</t>
        </is>
      </c>
      <c r="E373" s="17" t="inlineStr">
        <is>
          <t>ZUNI</t>
        </is>
      </c>
      <c r="F373" s="17" t="inlineStr">
        <is>
          <t>Fuera del alcance</t>
        </is>
      </c>
      <c r="G373" s="17" t="inlineStr">
        <is>
          <t>3001283</t>
        </is>
      </c>
      <c r="H373" s="17" t="inlineStr">
        <is>
          <t>ARNES CASCO DE SEGURIDAD</t>
        </is>
      </c>
      <c r="I373" s="17" t="inlineStr"/>
      <c r="J373" s="17" t="inlineStr"/>
      <c r="K373" s="18">
        <f>SUMIF('1120 SJ'!$A$2:$A$679,$G373,'1120 SJ'!$I$2:$I$679)</f>
        <v/>
      </c>
      <c r="L373" s="18">
        <f>SUMIF('1120 SJ'!$A$2:$A$679,$G373,'1120 SJ'!$Q$2:$Q$679)</f>
        <v/>
      </c>
      <c r="M373" s="18">
        <f>$K373-$L373</f>
        <v/>
      </c>
      <c r="N373" s="19">
        <f>IFERROR(SUMIF('1120 SJ'!$A$2:$A$679,$G373,'1120 SJ'!$M$2:$M$679)/$K373,0)</f>
        <v/>
      </c>
      <c r="O373" s="19">
        <f>IFERROR($K373*$N373,"")</f>
        <v/>
      </c>
      <c r="P373" s="19">
        <f>IFERROR($L373*$N373,"")</f>
        <v/>
      </c>
      <c r="Q373" s="19">
        <f>IF(OR($U373="Dar de baja en SAP",$U373="Dar de alta en SAP"),$M373*$N373,"")</f>
        <v/>
      </c>
      <c r="R373" s="17" t="inlineStr"/>
      <c r="S373" s="27" t="inlineStr"/>
      <c r="T373" s="17" t="inlineStr">
        <is>
          <t>No aplica: uniformes, clasificación que el inventario físico de Farmacia no releva</t>
        </is>
      </c>
      <c r="U373" s="28" t="inlineStr">
        <is>
          <t>Fuera del alcance del inventario físico</t>
        </is>
      </c>
      <c r="V373" s="17" t="inlineStr"/>
      <c r="W373" s="17" t="inlineStr"/>
      <c r="X373" s="17" t="inlineStr"/>
      <c r="Y373" s="17" t="inlineStr"/>
      <c r="Z373" s="17" t="inlineStr"/>
      <c r="AA373" s="17" t="inlineStr"/>
    </row>
    <row r="374">
      <c r="A374" s="17" t="inlineStr">
        <is>
          <t>San Juan</t>
        </is>
      </c>
      <c r="B374" s="17" t="inlineStr">
        <is>
          <t>1120</t>
        </is>
      </c>
      <c r="C374" s="17" t="inlineStr">
        <is>
          <t>Stock SAP</t>
        </is>
      </c>
      <c r="D374" s="17" t="inlineStr">
        <is>
          <t>Uniformes</t>
        </is>
      </c>
      <c r="E374" s="17" t="inlineStr">
        <is>
          <t>ZUNI</t>
        </is>
      </c>
      <c r="F374" s="17" t="inlineStr">
        <is>
          <t>Fuera del alcance</t>
        </is>
      </c>
      <c r="G374" s="17" t="inlineStr">
        <is>
          <t>3001338</t>
        </is>
      </c>
      <c r="H374" s="17" t="inlineStr">
        <is>
          <t>CAMPERA ALTA MONTAÑA XXXL</t>
        </is>
      </c>
      <c r="I374" s="17" t="inlineStr"/>
      <c r="J374" s="17" t="inlineStr"/>
      <c r="K374" s="18">
        <f>SUMIF('1120 SJ'!$A$2:$A$679,$G374,'1120 SJ'!$I$2:$I$679)</f>
        <v/>
      </c>
      <c r="L374" s="18">
        <f>SUMIF('1120 SJ'!$A$2:$A$679,$G374,'1120 SJ'!$Q$2:$Q$679)</f>
        <v/>
      </c>
      <c r="M374" s="18">
        <f>$K374-$L374</f>
        <v/>
      </c>
      <c r="N374" s="19">
        <f>IFERROR(SUMIF('1120 SJ'!$A$2:$A$679,$G374,'1120 SJ'!$M$2:$M$679)/$K374,0)</f>
        <v/>
      </c>
      <c r="O374" s="19">
        <f>IFERROR($K374*$N374,"")</f>
        <v/>
      </c>
      <c r="P374" s="19">
        <f>IFERROR($L374*$N374,"")</f>
        <v/>
      </c>
      <c r="Q374" s="19">
        <f>IF(OR($U374="Dar de baja en SAP",$U374="Dar de alta en SAP"),$M374*$N374,"")</f>
        <v/>
      </c>
      <c r="R374" s="17" t="inlineStr"/>
      <c r="S374" s="27" t="inlineStr"/>
      <c r="T374" s="17" t="inlineStr">
        <is>
          <t>No aplica: uniformes, clasificación que el inventario físico de Farmacia no releva</t>
        </is>
      </c>
      <c r="U374" s="28" t="inlineStr">
        <is>
          <t>Fuera del alcance del inventario físico</t>
        </is>
      </c>
      <c r="V374" s="17" t="inlineStr"/>
      <c r="W374" s="17" t="inlineStr"/>
      <c r="X374" s="17" t="inlineStr"/>
      <c r="Y374" s="17" t="inlineStr"/>
      <c r="Z374" s="17" t="inlineStr"/>
      <c r="AA374" s="17" t="inlineStr"/>
    </row>
    <row r="375">
      <c r="A375" s="17" t="inlineStr">
        <is>
          <t>San Juan</t>
        </is>
      </c>
      <c r="B375" s="17" t="inlineStr">
        <is>
          <t>1120</t>
        </is>
      </c>
      <c r="C375" s="17" t="inlineStr">
        <is>
          <t>Stock SAP</t>
        </is>
      </c>
      <c r="D375" s="17" t="inlineStr">
        <is>
          <t>Uniformes</t>
        </is>
      </c>
      <c r="E375" s="17" t="inlineStr">
        <is>
          <t>ZUNI</t>
        </is>
      </c>
      <c r="F375" s="17" t="inlineStr">
        <is>
          <t>Fuera del alcance</t>
        </is>
      </c>
      <c r="G375" s="17" t="inlineStr">
        <is>
          <t>3001462</t>
        </is>
      </c>
      <c r="H375" s="17" t="inlineStr">
        <is>
          <t>CONJUNTO PRIMERA PIEL L</t>
        </is>
      </c>
      <c r="I375" s="17" t="inlineStr"/>
      <c r="J375" s="17" t="inlineStr"/>
      <c r="K375" s="18">
        <f>SUMIF('1120 SJ'!$A$2:$A$679,$G375,'1120 SJ'!$I$2:$I$679)</f>
        <v/>
      </c>
      <c r="L375" s="18">
        <f>SUMIF('1120 SJ'!$A$2:$A$679,$G375,'1120 SJ'!$Q$2:$Q$679)</f>
        <v/>
      </c>
      <c r="M375" s="18">
        <f>$K375-$L375</f>
        <v/>
      </c>
      <c r="N375" s="19">
        <f>IFERROR(SUMIF('1120 SJ'!$A$2:$A$679,$G375,'1120 SJ'!$M$2:$M$679)/$K375,0)</f>
        <v/>
      </c>
      <c r="O375" s="19">
        <f>IFERROR($K375*$N375,"")</f>
        <v/>
      </c>
      <c r="P375" s="19">
        <f>IFERROR($L375*$N375,"")</f>
        <v/>
      </c>
      <c r="Q375" s="19">
        <f>IF(OR($U375="Dar de baja en SAP",$U375="Dar de alta en SAP"),$M375*$N375,"")</f>
        <v/>
      </c>
      <c r="R375" s="17" t="inlineStr"/>
      <c r="S375" s="27" t="inlineStr"/>
      <c r="T375" s="17" t="inlineStr">
        <is>
          <t>No aplica: uniformes, clasificación que el inventario físico de Farmacia no releva</t>
        </is>
      </c>
      <c r="U375" s="28" t="inlineStr">
        <is>
          <t>Fuera del alcance del inventario físico</t>
        </is>
      </c>
      <c r="V375" s="17" t="inlineStr"/>
      <c r="W375" s="17" t="inlineStr"/>
      <c r="X375" s="17" t="inlineStr"/>
      <c r="Y375" s="17" t="inlineStr"/>
      <c r="Z375" s="17" t="inlineStr"/>
      <c r="AA375" s="17" t="inlineStr"/>
    </row>
    <row r="376">
      <c r="A376" s="17" t="inlineStr">
        <is>
          <t>San Juan</t>
        </is>
      </c>
      <c r="B376" s="17" t="inlineStr">
        <is>
          <t>1120</t>
        </is>
      </c>
      <c r="C376" s="17" t="inlineStr">
        <is>
          <t>Stock SAP</t>
        </is>
      </c>
      <c r="D376" s="17" t="inlineStr">
        <is>
          <t>Medicamentos</t>
        </is>
      </c>
      <c r="E376" s="17" t="inlineStr">
        <is>
          <t>ZMED</t>
        </is>
      </c>
      <c r="F376" s="17" t="inlineStr">
        <is>
          <t>Dentro del alcance</t>
        </is>
      </c>
      <c r="G376" s="17" t="inlineStr">
        <is>
          <t>1000660</t>
        </is>
      </c>
      <c r="H376" s="17" t="inlineStr">
        <is>
          <t>ACIDO TRANEXAMICO</t>
        </is>
      </c>
      <c r="I376" s="17" t="inlineStr"/>
      <c r="J376" s="17" t="inlineStr"/>
      <c r="K376" s="18">
        <f>SUMIF('1120 SJ'!$A$2:$A$679,$G376,'1120 SJ'!$I$2:$I$679)</f>
        <v/>
      </c>
      <c r="L376" s="18">
        <f>SUMIF('1120 SJ'!$A$2:$A$679,$G376,'1120 SJ'!$Q$2:$Q$679)</f>
        <v/>
      </c>
      <c r="M376" s="18">
        <f>$K376-$L376</f>
        <v/>
      </c>
      <c r="N376" s="19">
        <f>IFERROR(SUMIF('1120 SJ'!$A$2:$A$679,$G376,'1120 SJ'!$M$2:$M$679)/$K376,0)</f>
        <v/>
      </c>
      <c r="O376" s="19">
        <f>IFERROR($K376*$N376,"")</f>
        <v/>
      </c>
      <c r="P376" s="19">
        <f>IFERROR($L376*$N376,"")</f>
        <v/>
      </c>
      <c r="Q376" s="19">
        <f>IF(OR($U376="Dar de baja en SAP",$U376="Dar de alta en SAP"),$M376*$N376,"")</f>
        <v/>
      </c>
      <c r="R376" s="17" t="inlineStr"/>
      <c r="S376" s="27" t="inlineStr"/>
      <c r="T376" s="17" t="inlineStr">
        <is>
          <t>Sin recuento físico en el inventario de Avain</t>
        </is>
      </c>
      <c r="U376" s="28" t="inlineStr">
        <is>
          <t>Sin recuento físico</t>
        </is>
      </c>
      <c r="V376" s="17" t="inlineStr"/>
      <c r="W376" s="17" t="inlineStr"/>
      <c r="X376" s="17" t="inlineStr"/>
      <c r="Y376" s="17" t="inlineStr"/>
      <c r="Z376" s="17" t="inlineStr"/>
      <c r="AA376" s="17" t="inlineStr"/>
    </row>
    <row r="377">
      <c r="A377" s="17" t="inlineStr">
        <is>
          <t>San Juan</t>
        </is>
      </c>
      <c r="B377" s="17" t="inlineStr">
        <is>
          <t>1120</t>
        </is>
      </c>
      <c r="C377" s="17" t="inlineStr">
        <is>
          <t>Stock SAP</t>
        </is>
      </c>
      <c r="D377" s="17" t="inlineStr">
        <is>
          <t>Medicamentos</t>
        </is>
      </c>
      <c r="E377" s="17" t="inlineStr">
        <is>
          <t>ZMED</t>
        </is>
      </c>
      <c r="F377" s="17" t="inlineStr">
        <is>
          <t>Dentro del alcance</t>
        </is>
      </c>
      <c r="G377" s="17" t="inlineStr">
        <is>
          <t>1001251</t>
        </is>
      </c>
      <c r="H377" s="17" t="inlineStr">
        <is>
          <t>AC TOLFENAMICO 200mg caps</t>
        </is>
      </c>
      <c r="I377" s="17" t="inlineStr"/>
      <c r="J377" s="17" t="inlineStr"/>
      <c r="K377" s="18">
        <f>SUMIF('1120 SJ'!$A$2:$A$679,$G377,'1120 SJ'!$I$2:$I$679)</f>
        <v/>
      </c>
      <c r="L377" s="18">
        <f>SUMIF('1120 SJ'!$A$2:$A$679,$G377,'1120 SJ'!$Q$2:$Q$679)</f>
        <v/>
      </c>
      <c r="M377" s="18">
        <f>$K377-$L377</f>
        <v/>
      </c>
      <c r="N377" s="19">
        <f>IFERROR(SUMIF('1120 SJ'!$A$2:$A$679,$G377,'1120 SJ'!$M$2:$M$679)/$K377,0)</f>
        <v/>
      </c>
      <c r="O377" s="19">
        <f>IFERROR($K377*$N377,"")</f>
        <v/>
      </c>
      <c r="P377" s="19">
        <f>IFERROR($L377*$N377,"")</f>
        <v/>
      </c>
      <c r="Q377" s="19">
        <f>IF(OR($U377="Dar de baja en SAP",$U377="Dar de alta en SAP"),$M377*$N377,"")</f>
        <v/>
      </c>
      <c r="R377" s="17" t="inlineStr"/>
      <c r="S377" s="27" t="inlineStr"/>
      <c r="T377" s="17" t="inlineStr">
        <is>
          <t>Sin recuento físico en el inventario de Avain</t>
        </is>
      </c>
      <c r="U377" s="28" t="inlineStr">
        <is>
          <t>Sin recuento físico</t>
        </is>
      </c>
      <c r="V377" s="17" t="inlineStr"/>
      <c r="W377" s="17" t="inlineStr"/>
      <c r="X377" s="17" t="inlineStr"/>
      <c r="Y377" s="17" t="inlineStr"/>
      <c r="Z377" s="17" t="inlineStr"/>
      <c r="AA377" s="17" t="inlineStr">
        <is>
          <t>El material ocupa 2 filas en la hoja 1120 SJ (lote/almacén). La cantidad SAP y la física de esta vista son el total del material.</t>
        </is>
      </c>
    </row>
    <row r="378">
      <c r="A378" s="17" t="inlineStr">
        <is>
          <t>San Juan</t>
        </is>
      </c>
      <c r="B378" s="17" t="inlineStr">
        <is>
          <t>1120</t>
        </is>
      </c>
      <c r="C378" s="17" t="inlineStr">
        <is>
          <t>Stock SAP</t>
        </is>
      </c>
      <c r="D378" s="17" t="inlineStr">
        <is>
          <t>Medicamentos</t>
        </is>
      </c>
      <c r="E378" s="17" t="inlineStr">
        <is>
          <t>ZMED</t>
        </is>
      </c>
      <c r="F378" s="17" t="inlineStr">
        <is>
          <t>Dentro del alcance</t>
        </is>
      </c>
      <c r="G378" s="17" t="inlineStr">
        <is>
          <t>1005148</t>
        </is>
      </c>
      <c r="H378" s="17" t="inlineStr">
        <is>
          <t>ALMAXIMO MAST 50MG X 20COMP</t>
        </is>
      </c>
      <c r="I378" s="17" t="inlineStr"/>
      <c r="J378" s="17" t="inlineStr"/>
      <c r="K378" s="18">
        <f>SUMIF('1120 SJ'!$A$2:$A$679,$G378,'1120 SJ'!$I$2:$I$679)</f>
        <v/>
      </c>
      <c r="L378" s="18">
        <f>SUMIF('1120 SJ'!$A$2:$A$679,$G378,'1120 SJ'!$Q$2:$Q$679)</f>
        <v/>
      </c>
      <c r="M378" s="18">
        <f>$K378-$L378</f>
        <v/>
      </c>
      <c r="N378" s="19">
        <f>IFERROR(SUMIF('1120 SJ'!$A$2:$A$679,$G378,'1120 SJ'!$M$2:$M$679)/$K378,0)</f>
        <v/>
      </c>
      <c r="O378" s="19">
        <f>IFERROR($K378*$N378,"")</f>
        <v/>
      </c>
      <c r="P378" s="19">
        <f>IFERROR($L378*$N378,"")</f>
        <v/>
      </c>
      <c r="Q378" s="19">
        <f>IF(OR($U378="Dar de baja en SAP",$U378="Dar de alta en SAP"),$M378*$N378,"")</f>
        <v/>
      </c>
      <c r="R378" s="17" t="inlineStr"/>
      <c r="S378" s="27" t="inlineStr"/>
      <c r="T378" s="17" t="inlineStr">
        <is>
          <t>Sin recuento físico en el inventario de Avain</t>
        </is>
      </c>
      <c r="U378" s="28" t="inlineStr">
        <is>
          <t>Sin recuento físico</t>
        </is>
      </c>
      <c r="V378" s="17" t="inlineStr"/>
      <c r="W378" s="17" t="inlineStr"/>
      <c r="X378" s="17" t="inlineStr"/>
      <c r="Y378" s="17" t="inlineStr"/>
      <c r="Z378" s="17" t="inlineStr"/>
      <c r="AA378" s="17" t="inlineStr"/>
    </row>
    <row r="379">
      <c r="A379" s="17" t="inlineStr">
        <is>
          <t>San Juan</t>
        </is>
      </c>
      <c r="B379" s="17" t="inlineStr">
        <is>
          <t>1120</t>
        </is>
      </c>
      <c r="C379" s="17" t="inlineStr">
        <is>
          <t>Stock SAP</t>
        </is>
      </c>
      <c r="D379" s="17" t="inlineStr">
        <is>
          <t>Medicamentos</t>
        </is>
      </c>
      <c r="E379" s="17" t="inlineStr">
        <is>
          <t>ZMED</t>
        </is>
      </c>
      <c r="F379" s="17" t="inlineStr">
        <is>
          <t>Dentro del alcance</t>
        </is>
      </c>
      <c r="G379" s="17" t="inlineStr">
        <is>
          <t>1005354</t>
        </is>
      </c>
      <c r="H379" s="17" t="inlineStr">
        <is>
          <t>DINITRATO DE ISOSORBIDE X 30COMP</t>
        </is>
      </c>
      <c r="I379" s="17" t="inlineStr"/>
      <c r="J379" s="17" t="inlineStr"/>
      <c r="K379" s="18">
        <f>SUMIF('1120 SJ'!$A$2:$A$679,$G379,'1120 SJ'!$I$2:$I$679)</f>
        <v/>
      </c>
      <c r="L379" s="18">
        <f>SUMIF('1120 SJ'!$A$2:$A$679,$G379,'1120 SJ'!$Q$2:$Q$679)</f>
        <v/>
      </c>
      <c r="M379" s="18">
        <f>$K379-$L379</f>
        <v/>
      </c>
      <c r="N379" s="19">
        <f>IFERROR(SUMIF('1120 SJ'!$A$2:$A$679,$G379,'1120 SJ'!$M$2:$M$679)/$K379,0)</f>
        <v/>
      </c>
      <c r="O379" s="19">
        <f>IFERROR($K379*$N379,"")</f>
        <v/>
      </c>
      <c r="P379" s="19">
        <f>IFERROR($L379*$N379,"")</f>
        <v/>
      </c>
      <c r="Q379" s="19">
        <f>IF(OR($U379="Dar de baja en SAP",$U379="Dar de alta en SAP"),$M379*$N379,"")</f>
        <v/>
      </c>
      <c r="R379" s="17" t="inlineStr"/>
      <c r="S379" s="27" t="inlineStr"/>
      <c r="T379" s="17" t="inlineStr">
        <is>
          <t>Sin recuento físico en el inventario de Avain</t>
        </is>
      </c>
      <c r="U379" s="28" t="inlineStr">
        <is>
          <t>Sin recuento físico</t>
        </is>
      </c>
      <c r="V379" s="17" t="inlineStr"/>
      <c r="W379" s="17" t="inlineStr"/>
      <c r="X379" s="17" t="inlineStr"/>
      <c r="Y379" s="17" t="inlineStr"/>
      <c r="Z379" s="17" t="inlineStr"/>
      <c r="AA379" s="17" t="inlineStr"/>
    </row>
    <row r="380">
      <c r="A380" s="17" t="inlineStr">
        <is>
          <t>San Juan</t>
        </is>
      </c>
      <c r="B380" s="17" t="inlineStr">
        <is>
          <t>1120</t>
        </is>
      </c>
      <c r="C380" s="17" t="inlineStr">
        <is>
          <t>Stock SAP</t>
        </is>
      </c>
      <c r="D380" s="17" t="inlineStr">
        <is>
          <t>Descartables</t>
        </is>
      </c>
      <c r="E380" s="17" t="inlineStr">
        <is>
          <t>ZDES</t>
        </is>
      </c>
      <c r="F380" s="17" t="inlineStr">
        <is>
          <t>Dentro del alcance</t>
        </is>
      </c>
      <c r="G380" s="17" t="inlineStr">
        <is>
          <t>2000102</t>
        </is>
      </c>
      <c r="H380" s="17" t="inlineStr">
        <is>
          <t>CAMPOS ESTERILES 90x90</t>
        </is>
      </c>
      <c r="I380" s="17" t="inlineStr"/>
      <c r="J380" s="17" t="inlineStr"/>
      <c r="K380" s="18">
        <f>SUMIF('1120 SJ'!$A$2:$A$679,$G380,'1120 SJ'!$I$2:$I$679)</f>
        <v/>
      </c>
      <c r="L380" s="18">
        <f>SUMIF('1120 SJ'!$A$2:$A$679,$G380,'1120 SJ'!$Q$2:$Q$679)</f>
        <v/>
      </c>
      <c r="M380" s="18">
        <f>$K380-$L380</f>
        <v/>
      </c>
      <c r="N380" s="19">
        <f>IFERROR(SUMIF('1120 SJ'!$A$2:$A$679,$G380,'1120 SJ'!$M$2:$M$679)/$K380,0)</f>
        <v/>
      </c>
      <c r="O380" s="19">
        <f>IFERROR($K380*$N380,"")</f>
        <v/>
      </c>
      <c r="P380" s="19">
        <f>IFERROR($L380*$N380,"")</f>
        <v/>
      </c>
      <c r="Q380" s="19">
        <f>IF(OR($U380="Dar de baja en SAP",$U380="Dar de alta en SAP"),$M380*$N380,"")</f>
        <v/>
      </c>
      <c r="R380" s="17" t="inlineStr"/>
      <c r="S380" s="27" t="inlineStr"/>
      <c r="T380" s="17" t="inlineStr">
        <is>
          <t>Sin recuento físico en el inventario de Avain</t>
        </is>
      </c>
      <c r="U380" s="28" t="inlineStr">
        <is>
          <t>Sin recuento físico</t>
        </is>
      </c>
      <c r="V380" s="17" t="inlineStr"/>
      <c r="W380" s="17" t="inlineStr"/>
      <c r="X380" s="17" t="inlineStr"/>
      <c r="Y380" s="17" t="inlineStr"/>
      <c r="Z380" s="17" t="inlineStr"/>
      <c r="AA380" s="17" t="inlineStr"/>
    </row>
    <row r="381">
      <c r="A381" s="17" t="inlineStr">
        <is>
          <t>San Juan</t>
        </is>
      </c>
      <c r="B381" s="17" t="inlineStr">
        <is>
          <t>1120</t>
        </is>
      </c>
      <c r="C381" s="17" t="inlineStr">
        <is>
          <t>Stock SAP</t>
        </is>
      </c>
      <c r="D381" s="17" t="inlineStr">
        <is>
          <t>Descartables</t>
        </is>
      </c>
      <c r="E381" s="17" t="inlineStr">
        <is>
          <t>ZDES</t>
        </is>
      </c>
      <c r="F381" s="17" t="inlineStr">
        <is>
          <t>Dentro del alcance</t>
        </is>
      </c>
      <c r="G381" s="17" t="inlineStr">
        <is>
          <t>2000350</t>
        </is>
      </c>
      <c r="H381" s="17" t="inlineStr">
        <is>
          <t>ASPIRADOR MANUAL RES Q VAC</t>
        </is>
      </c>
      <c r="I381" s="17" t="inlineStr"/>
      <c r="J381" s="17" t="inlineStr"/>
      <c r="K381" s="18">
        <f>SUMIF('1120 SJ'!$A$2:$A$679,$G381,'1120 SJ'!$I$2:$I$679)</f>
        <v/>
      </c>
      <c r="L381" s="18">
        <f>SUMIF('1120 SJ'!$A$2:$A$679,$G381,'1120 SJ'!$Q$2:$Q$679)</f>
        <v/>
      </c>
      <c r="M381" s="18">
        <f>$K381-$L381</f>
        <v/>
      </c>
      <c r="N381" s="19">
        <f>IFERROR(SUMIF('1120 SJ'!$A$2:$A$679,$G381,'1120 SJ'!$M$2:$M$679)/$K381,0)</f>
        <v/>
      </c>
      <c r="O381" s="19">
        <f>IFERROR($K381*$N381,"")</f>
        <v/>
      </c>
      <c r="P381" s="19">
        <f>IFERROR($L381*$N381,"")</f>
        <v/>
      </c>
      <c r="Q381" s="19">
        <f>IF(OR($U381="Dar de baja en SAP",$U381="Dar de alta en SAP"),$M381*$N381,"")</f>
        <v/>
      </c>
      <c r="R381" s="17" t="inlineStr"/>
      <c r="S381" s="27" t="inlineStr"/>
      <c r="T381" s="17" t="inlineStr">
        <is>
          <t>Sin recuento físico en el inventario de Avain</t>
        </is>
      </c>
      <c r="U381" s="28" t="inlineStr">
        <is>
          <t>Sin recuento físico</t>
        </is>
      </c>
      <c r="V381" s="17" t="inlineStr"/>
      <c r="W381" s="17" t="inlineStr"/>
      <c r="X381" s="17" t="inlineStr"/>
      <c r="Y381" s="17" t="inlineStr"/>
      <c r="Z381" s="17" t="inlineStr"/>
      <c r="AA381" s="17" t="inlineStr"/>
    </row>
    <row r="382">
      <c r="A382" s="17" t="inlineStr">
        <is>
          <t>San Juan</t>
        </is>
      </c>
      <c r="B382" s="17" t="inlineStr">
        <is>
          <t>1120</t>
        </is>
      </c>
      <c r="C382" s="17" t="inlineStr">
        <is>
          <t>Stock SAP</t>
        </is>
      </c>
      <c r="D382" s="17" t="inlineStr">
        <is>
          <t>Descartables</t>
        </is>
      </c>
      <c r="E382" s="17" t="inlineStr">
        <is>
          <t>ZDES</t>
        </is>
      </c>
      <c r="F382" s="17" t="inlineStr">
        <is>
          <t>Dentro del alcance</t>
        </is>
      </c>
      <c r="G382" s="17" t="inlineStr">
        <is>
          <t>2000619</t>
        </is>
      </c>
      <c r="H382" s="17" t="inlineStr">
        <is>
          <t>CABLE PACIENTE ECG</t>
        </is>
      </c>
      <c r="I382" s="17" t="inlineStr"/>
      <c r="J382" s="17" t="inlineStr"/>
      <c r="K382" s="18">
        <f>SUMIF('1120 SJ'!$A$2:$A$679,$G382,'1120 SJ'!$I$2:$I$679)</f>
        <v/>
      </c>
      <c r="L382" s="18">
        <f>SUMIF('1120 SJ'!$A$2:$A$679,$G382,'1120 SJ'!$Q$2:$Q$679)</f>
        <v/>
      </c>
      <c r="M382" s="18">
        <f>$K382-$L382</f>
        <v/>
      </c>
      <c r="N382" s="19">
        <f>IFERROR(SUMIF('1120 SJ'!$A$2:$A$679,$G382,'1120 SJ'!$M$2:$M$679)/$K382,0)</f>
        <v/>
      </c>
      <c r="O382" s="19">
        <f>IFERROR($K382*$N382,"")</f>
        <v/>
      </c>
      <c r="P382" s="19">
        <f>IFERROR($L382*$N382,"")</f>
        <v/>
      </c>
      <c r="Q382" s="19">
        <f>IF(OR($U382="Dar de baja en SAP",$U382="Dar de alta en SAP"),$M382*$N382,"")</f>
        <v/>
      </c>
      <c r="R382" s="17" t="inlineStr"/>
      <c r="S382" s="27" t="inlineStr"/>
      <c r="T382" s="17" t="inlineStr">
        <is>
          <t>Sin recuento físico en el inventario de Avain</t>
        </is>
      </c>
      <c r="U382" s="28" t="inlineStr">
        <is>
          <t>Sin recuento físico</t>
        </is>
      </c>
      <c r="V382" s="17" t="inlineStr"/>
      <c r="W382" s="17" t="inlineStr"/>
      <c r="X382" s="17" t="inlineStr"/>
      <c r="Y382" s="17" t="inlineStr"/>
      <c r="Z382" s="17" t="inlineStr"/>
      <c r="AA382" s="17" t="inlineStr"/>
    </row>
    <row r="383">
      <c r="A383" s="17" t="inlineStr">
        <is>
          <t>San Juan</t>
        </is>
      </c>
      <c r="B383" s="17" t="inlineStr">
        <is>
          <t>1120</t>
        </is>
      </c>
      <c r="C383" s="17" t="inlineStr">
        <is>
          <t>Stock SAP</t>
        </is>
      </c>
      <c r="D383" s="17" t="inlineStr">
        <is>
          <t>Uniformes</t>
        </is>
      </c>
      <c r="E383" s="17" t="inlineStr">
        <is>
          <t>ZUNI</t>
        </is>
      </c>
      <c r="F383" s="17" t="inlineStr">
        <is>
          <t>Fuera del alcance</t>
        </is>
      </c>
      <c r="G383" s="17" t="inlineStr">
        <is>
          <t>3000524</t>
        </is>
      </c>
      <c r="H383" s="17" t="inlineStr">
        <is>
          <t>CASCO DE SEGURIDAD + ARNES+MENTONERA</t>
        </is>
      </c>
      <c r="I383" s="17" t="inlineStr"/>
      <c r="J383" s="17" t="inlineStr"/>
      <c r="K383" s="18">
        <f>SUMIF('1120 SJ'!$A$2:$A$679,$G383,'1120 SJ'!$I$2:$I$679)</f>
        <v/>
      </c>
      <c r="L383" s="18">
        <f>SUMIF('1120 SJ'!$A$2:$A$679,$G383,'1120 SJ'!$Q$2:$Q$679)</f>
        <v/>
      </c>
      <c r="M383" s="18">
        <f>$K383-$L383</f>
        <v/>
      </c>
      <c r="N383" s="19">
        <f>IFERROR(SUMIF('1120 SJ'!$A$2:$A$679,$G383,'1120 SJ'!$M$2:$M$679)/$K383,0)</f>
        <v/>
      </c>
      <c r="O383" s="19">
        <f>IFERROR($K383*$N383,"")</f>
        <v/>
      </c>
      <c r="P383" s="19">
        <f>IFERROR($L383*$N383,"")</f>
        <v/>
      </c>
      <c r="Q383" s="19">
        <f>IF(OR($U383="Dar de baja en SAP",$U383="Dar de alta en SAP"),$M383*$N383,"")</f>
        <v/>
      </c>
      <c r="R383" s="17" t="inlineStr"/>
      <c r="S383" s="27" t="inlineStr"/>
      <c r="T383" s="17" t="inlineStr">
        <is>
          <t>No aplica: uniformes, clasificación que el inventario físico de Farmacia no releva</t>
        </is>
      </c>
      <c r="U383" s="28" t="inlineStr">
        <is>
          <t>Fuera del alcance del inventario físico</t>
        </is>
      </c>
      <c r="V383" s="17" t="inlineStr"/>
      <c r="W383" s="17" t="inlineStr"/>
      <c r="X383" s="17" t="inlineStr"/>
      <c r="Y383" s="17" t="inlineStr"/>
      <c r="Z383" s="17" t="inlineStr"/>
      <c r="AA383" s="17" t="inlineStr"/>
    </row>
    <row r="384">
      <c r="A384" s="17" t="inlineStr">
        <is>
          <t>San Juan</t>
        </is>
      </c>
      <c r="B384" s="17" t="inlineStr">
        <is>
          <t>1120</t>
        </is>
      </c>
      <c r="C384" s="17" t="inlineStr">
        <is>
          <t>Stock SAP</t>
        </is>
      </c>
      <c r="D384" s="17" t="inlineStr">
        <is>
          <t>Uniformes</t>
        </is>
      </c>
      <c r="E384" s="17" t="inlineStr">
        <is>
          <t>ZUNI</t>
        </is>
      </c>
      <c r="F384" s="17" t="inlineStr">
        <is>
          <t>Fuera del alcance</t>
        </is>
      </c>
      <c r="G384" s="17" t="inlineStr">
        <is>
          <t>3000717</t>
        </is>
      </c>
      <c r="H384" s="17" t="inlineStr">
        <is>
          <t>PANTALON CARGO ANTI DESGARRO T50</t>
        </is>
      </c>
      <c r="I384" s="17" t="inlineStr"/>
      <c r="J384" s="17" t="inlineStr"/>
      <c r="K384" s="18">
        <f>SUMIF('1120 SJ'!$A$2:$A$679,$G384,'1120 SJ'!$I$2:$I$679)</f>
        <v/>
      </c>
      <c r="L384" s="18">
        <f>SUMIF('1120 SJ'!$A$2:$A$679,$G384,'1120 SJ'!$Q$2:$Q$679)</f>
        <v/>
      </c>
      <c r="M384" s="18">
        <f>$K384-$L384</f>
        <v/>
      </c>
      <c r="N384" s="19">
        <f>IFERROR(SUMIF('1120 SJ'!$A$2:$A$679,$G384,'1120 SJ'!$M$2:$M$679)/$K384,0)</f>
        <v/>
      </c>
      <c r="O384" s="19">
        <f>IFERROR($K384*$N384,"")</f>
        <v/>
      </c>
      <c r="P384" s="19">
        <f>IFERROR($L384*$N384,"")</f>
        <v/>
      </c>
      <c r="Q384" s="19">
        <f>IF(OR($U384="Dar de baja en SAP",$U384="Dar de alta en SAP"),$M384*$N384,"")</f>
        <v/>
      </c>
      <c r="R384" s="17" t="inlineStr"/>
      <c r="S384" s="27" t="inlineStr"/>
      <c r="T384" s="17" t="inlineStr">
        <is>
          <t>No aplica: uniformes, clasificación que el inventario físico de Farmacia no releva</t>
        </is>
      </c>
      <c r="U384" s="28" t="inlineStr">
        <is>
          <t>Fuera del alcance del inventario físico</t>
        </is>
      </c>
      <c r="V384" s="17" t="inlineStr"/>
      <c r="W384" s="17" t="inlineStr"/>
      <c r="X384" s="17" t="inlineStr"/>
      <c r="Y384" s="17" t="inlineStr"/>
      <c r="Z384" s="17" t="inlineStr"/>
      <c r="AA384" s="17" t="inlineStr"/>
    </row>
    <row r="385">
      <c r="A385" s="17" t="inlineStr">
        <is>
          <t>San Juan</t>
        </is>
      </c>
      <c r="B385" s="17" t="inlineStr">
        <is>
          <t>1120</t>
        </is>
      </c>
      <c r="C385" s="17" t="inlineStr">
        <is>
          <t>Stock SAP</t>
        </is>
      </c>
      <c r="D385" s="17" t="inlineStr">
        <is>
          <t>Uniformes</t>
        </is>
      </c>
      <c r="E385" s="17" t="inlineStr">
        <is>
          <t>ZUNI</t>
        </is>
      </c>
      <c r="F385" s="17" t="inlineStr">
        <is>
          <t>Fuera del alcance</t>
        </is>
      </c>
      <c r="G385" s="17" t="inlineStr">
        <is>
          <t>3000719</t>
        </is>
      </c>
      <c r="H385" s="17" t="inlineStr">
        <is>
          <t>PANTALON CARGO ANTI DESGARRO T54</t>
        </is>
      </c>
      <c r="I385" s="17" t="inlineStr"/>
      <c r="J385" s="17" t="inlineStr"/>
      <c r="K385" s="18">
        <f>SUMIF('1120 SJ'!$A$2:$A$679,$G385,'1120 SJ'!$I$2:$I$679)</f>
        <v/>
      </c>
      <c r="L385" s="18">
        <f>SUMIF('1120 SJ'!$A$2:$A$679,$G385,'1120 SJ'!$Q$2:$Q$679)</f>
        <v/>
      </c>
      <c r="M385" s="18">
        <f>$K385-$L385</f>
        <v/>
      </c>
      <c r="N385" s="19">
        <f>IFERROR(SUMIF('1120 SJ'!$A$2:$A$679,$G385,'1120 SJ'!$M$2:$M$679)/$K385,0)</f>
        <v/>
      </c>
      <c r="O385" s="19">
        <f>IFERROR($K385*$N385,"")</f>
        <v/>
      </c>
      <c r="P385" s="19">
        <f>IFERROR($L385*$N385,"")</f>
        <v/>
      </c>
      <c r="Q385" s="19">
        <f>IF(OR($U385="Dar de baja en SAP",$U385="Dar de alta en SAP"),$M385*$N385,"")</f>
        <v/>
      </c>
      <c r="R385" s="17" t="inlineStr"/>
      <c r="S385" s="27" t="inlineStr"/>
      <c r="T385" s="17" t="inlineStr">
        <is>
          <t>No aplica: uniformes, clasificación que el inventario físico de Farmacia no releva</t>
        </is>
      </c>
      <c r="U385" s="28" t="inlineStr">
        <is>
          <t>Fuera del alcance del inventario físico</t>
        </is>
      </c>
      <c r="V385" s="17" t="inlineStr"/>
      <c r="W385" s="17" t="inlineStr"/>
      <c r="X385" s="17" t="inlineStr"/>
      <c r="Y385" s="17" t="inlineStr"/>
      <c r="Z385" s="17" t="inlineStr"/>
      <c r="AA385" s="17" t="inlineStr"/>
    </row>
    <row r="386">
      <c r="A386" s="17" t="inlineStr">
        <is>
          <t>San Juan</t>
        </is>
      </c>
      <c r="B386" s="17" t="inlineStr">
        <is>
          <t>1120</t>
        </is>
      </c>
      <c r="C386" s="17" t="inlineStr">
        <is>
          <t>Stock SAP</t>
        </is>
      </c>
      <c r="D386" s="17" t="inlineStr">
        <is>
          <t>Uniformes</t>
        </is>
      </c>
      <c r="E386" s="17" t="inlineStr">
        <is>
          <t>ZUNI</t>
        </is>
      </c>
      <c r="F386" s="17" t="inlineStr">
        <is>
          <t>Fuera del alcance</t>
        </is>
      </c>
      <c r="G386" s="17" t="inlineStr">
        <is>
          <t>3000720</t>
        </is>
      </c>
      <c r="H386" s="17" t="inlineStr">
        <is>
          <t>PANTALON CARGO ANTI DESGARRO T56</t>
        </is>
      </c>
      <c r="I386" s="17" t="inlineStr"/>
      <c r="J386" s="17" t="inlineStr"/>
      <c r="K386" s="18">
        <f>SUMIF('1120 SJ'!$A$2:$A$679,$G386,'1120 SJ'!$I$2:$I$679)</f>
        <v/>
      </c>
      <c r="L386" s="18">
        <f>SUMIF('1120 SJ'!$A$2:$A$679,$G386,'1120 SJ'!$Q$2:$Q$679)</f>
        <v/>
      </c>
      <c r="M386" s="18">
        <f>$K386-$L386</f>
        <v/>
      </c>
      <c r="N386" s="19">
        <f>IFERROR(SUMIF('1120 SJ'!$A$2:$A$679,$G386,'1120 SJ'!$M$2:$M$679)/$K386,0)</f>
        <v/>
      </c>
      <c r="O386" s="19">
        <f>IFERROR($K386*$N386,"")</f>
        <v/>
      </c>
      <c r="P386" s="19">
        <f>IFERROR($L386*$N386,"")</f>
        <v/>
      </c>
      <c r="Q386" s="19">
        <f>IF(OR($U386="Dar de baja en SAP",$U386="Dar de alta en SAP"),$M386*$N386,"")</f>
        <v/>
      </c>
      <c r="R386" s="17" t="inlineStr"/>
      <c r="S386" s="27" t="inlineStr"/>
      <c r="T386" s="17" t="inlineStr">
        <is>
          <t>No aplica: uniformes, clasificación que el inventario físico de Farmacia no releva</t>
        </is>
      </c>
      <c r="U386" s="28" t="inlineStr">
        <is>
          <t>Fuera del alcance del inventario físico</t>
        </is>
      </c>
      <c r="V386" s="17" t="inlineStr"/>
      <c r="W386" s="17" t="inlineStr"/>
      <c r="X386" s="17" t="inlineStr"/>
      <c r="Y386" s="17" t="inlineStr"/>
      <c r="Z386" s="17" t="inlineStr"/>
      <c r="AA386" s="17" t="inlineStr"/>
    </row>
    <row r="387">
      <c r="A387" s="17" t="inlineStr">
        <is>
          <t>San Juan</t>
        </is>
      </c>
      <c r="B387" s="17" t="inlineStr">
        <is>
          <t>1120</t>
        </is>
      </c>
      <c r="C387" s="17" t="inlineStr">
        <is>
          <t>Stock SAP</t>
        </is>
      </c>
      <c r="D387" s="17" t="inlineStr">
        <is>
          <t>Uniformes</t>
        </is>
      </c>
      <c r="E387" s="17" t="inlineStr">
        <is>
          <t>ZUNI</t>
        </is>
      </c>
      <c r="F387" s="17" t="inlineStr">
        <is>
          <t>Fuera del alcance</t>
        </is>
      </c>
      <c r="G387" s="17" t="inlineStr">
        <is>
          <t>3000721</t>
        </is>
      </c>
      <c r="H387" s="17" t="inlineStr">
        <is>
          <t>PANTALON CARGO ANTI DESGARRO T58</t>
        </is>
      </c>
      <c r="I387" s="17" t="inlineStr"/>
      <c r="J387" s="17" t="inlineStr"/>
      <c r="K387" s="18">
        <f>SUMIF('1120 SJ'!$A$2:$A$679,$G387,'1120 SJ'!$I$2:$I$679)</f>
        <v/>
      </c>
      <c r="L387" s="18">
        <f>SUMIF('1120 SJ'!$A$2:$A$679,$G387,'1120 SJ'!$Q$2:$Q$679)</f>
        <v/>
      </c>
      <c r="M387" s="18">
        <f>$K387-$L387</f>
        <v/>
      </c>
      <c r="N387" s="19">
        <f>IFERROR(SUMIF('1120 SJ'!$A$2:$A$679,$G387,'1120 SJ'!$M$2:$M$679)/$K387,0)</f>
        <v/>
      </c>
      <c r="O387" s="19">
        <f>IFERROR($K387*$N387,"")</f>
        <v/>
      </c>
      <c r="P387" s="19">
        <f>IFERROR($L387*$N387,"")</f>
        <v/>
      </c>
      <c r="Q387" s="19">
        <f>IF(OR($U387="Dar de baja en SAP",$U387="Dar de alta en SAP"),$M387*$N387,"")</f>
        <v/>
      </c>
      <c r="R387" s="17" t="inlineStr"/>
      <c r="S387" s="27" t="inlineStr"/>
      <c r="T387" s="17" t="inlineStr">
        <is>
          <t>No aplica: uniformes, clasificación que el inventario físico de Farmacia no releva</t>
        </is>
      </c>
      <c r="U387" s="28" t="inlineStr">
        <is>
          <t>Fuera del alcance del inventario físico</t>
        </is>
      </c>
      <c r="V387" s="17" t="inlineStr"/>
      <c r="W387" s="17" t="inlineStr"/>
      <c r="X387" s="17" t="inlineStr"/>
      <c r="Y387" s="17" t="inlineStr"/>
      <c r="Z387" s="17" t="inlineStr"/>
      <c r="AA387" s="17" t="inlineStr"/>
    </row>
    <row r="388">
      <c r="A388" s="17" t="inlineStr">
        <is>
          <t>San Juan</t>
        </is>
      </c>
      <c r="B388" s="17" t="inlineStr">
        <is>
          <t>1120</t>
        </is>
      </c>
      <c r="C388" s="17" t="inlineStr">
        <is>
          <t>Stock SAP</t>
        </is>
      </c>
      <c r="D388" s="17" t="inlineStr">
        <is>
          <t>Uniformes</t>
        </is>
      </c>
      <c r="E388" s="17" t="inlineStr">
        <is>
          <t>ZUNI</t>
        </is>
      </c>
      <c r="F388" s="17" t="inlineStr">
        <is>
          <t>Fuera del alcance</t>
        </is>
      </c>
      <c r="G388" s="17" t="inlineStr">
        <is>
          <t>3001216</t>
        </is>
      </c>
      <c r="H388" s="17" t="inlineStr">
        <is>
          <t>BOTAS CAÑA ALTA IMPERMEABLE TERM. T37</t>
        </is>
      </c>
      <c r="I388" s="17" t="inlineStr"/>
      <c r="J388" s="17" t="inlineStr"/>
      <c r="K388" s="18">
        <f>SUMIF('1120 SJ'!$A$2:$A$679,$G388,'1120 SJ'!$I$2:$I$679)</f>
        <v/>
      </c>
      <c r="L388" s="18">
        <f>SUMIF('1120 SJ'!$A$2:$A$679,$G388,'1120 SJ'!$Q$2:$Q$679)</f>
        <v/>
      </c>
      <c r="M388" s="18">
        <f>$K388-$L388</f>
        <v/>
      </c>
      <c r="N388" s="19">
        <f>IFERROR(SUMIF('1120 SJ'!$A$2:$A$679,$G388,'1120 SJ'!$M$2:$M$679)/$K388,0)</f>
        <v/>
      </c>
      <c r="O388" s="19">
        <f>IFERROR($K388*$N388,"")</f>
        <v/>
      </c>
      <c r="P388" s="19">
        <f>IFERROR($L388*$N388,"")</f>
        <v/>
      </c>
      <c r="Q388" s="19">
        <f>IF(OR($U388="Dar de baja en SAP",$U388="Dar de alta en SAP"),$M388*$N388,"")</f>
        <v/>
      </c>
      <c r="R388" s="17" t="inlineStr"/>
      <c r="S388" s="27" t="inlineStr"/>
      <c r="T388" s="17" t="inlineStr">
        <is>
          <t>No aplica: uniformes, clasificación que el inventario físico de Farmacia no releva</t>
        </is>
      </c>
      <c r="U388" s="28" t="inlineStr">
        <is>
          <t>Fuera del alcance del inventario físico</t>
        </is>
      </c>
      <c r="V388" s="17" t="inlineStr"/>
      <c r="W388" s="17" t="inlineStr"/>
      <c r="X388" s="17" t="inlineStr"/>
      <c r="Y388" s="17" t="inlineStr"/>
      <c r="Z388" s="17" t="inlineStr"/>
      <c r="AA388" s="17" t="inlineStr"/>
    </row>
    <row r="389">
      <c r="A389" s="17" t="inlineStr">
        <is>
          <t>San Juan</t>
        </is>
      </c>
      <c r="B389" s="17" t="inlineStr">
        <is>
          <t>1120</t>
        </is>
      </c>
      <c r="C389" s="17" t="inlineStr">
        <is>
          <t>Stock SAP</t>
        </is>
      </c>
      <c r="D389" s="17" t="inlineStr">
        <is>
          <t>Uniformes</t>
        </is>
      </c>
      <c r="E389" s="17" t="inlineStr">
        <is>
          <t>ZUNI</t>
        </is>
      </c>
      <c r="F389" s="17" t="inlineStr">
        <is>
          <t>Fuera del alcance</t>
        </is>
      </c>
      <c r="G389" s="17" t="inlineStr">
        <is>
          <t>3001220</t>
        </is>
      </c>
      <c r="H389" s="17" t="inlineStr">
        <is>
          <t>BOTAS CAÑA ALTA IMPERMEABLE TERM. T41</t>
        </is>
      </c>
      <c r="I389" s="17" t="inlineStr"/>
      <c r="J389" s="17" t="inlineStr"/>
      <c r="K389" s="18">
        <f>SUMIF('1120 SJ'!$A$2:$A$679,$G389,'1120 SJ'!$I$2:$I$679)</f>
        <v/>
      </c>
      <c r="L389" s="18">
        <f>SUMIF('1120 SJ'!$A$2:$A$679,$G389,'1120 SJ'!$Q$2:$Q$679)</f>
        <v/>
      </c>
      <c r="M389" s="18">
        <f>$K389-$L389</f>
        <v/>
      </c>
      <c r="N389" s="19">
        <f>IFERROR(SUMIF('1120 SJ'!$A$2:$A$679,$G389,'1120 SJ'!$M$2:$M$679)/$K389,0)</f>
        <v/>
      </c>
      <c r="O389" s="19">
        <f>IFERROR($K389*$N389,"")</f>
        <v/>
      </c>
      <c r="P389" s="19">
        <f>IFERROR($L389*$N389,"")</f>
        <v/>
      </c>
      <c r="Q389" s="19">
        <f>IF(OR($U389="Dar de baja en SAP",$U389="Dar de alta en SAP"),$M389*$N389,"")</f>
        <v/>
      </c>
      <c r="R389" s="17" t="inlineStr"/>
      <c r="S389" s="27" t="inlineStr"/>
      <c r="T389" s="17" t="inlineStr">
        <is>
          <t>No aplica: uniformes, clasificación que el inventario físico de Farmacia no releva</t>
        </is>
      </c>
      <c r="U389" s="28" t="inlineStr">
        <is>
          <t>Fuera del alcance del inventario físico</t>
        </is>
      </c>
      <c r="V389" s="17" t="inlineStr"/>
      <c r="W389" s="17" t="inlineStr"/>
      <c r="X389" s="17" t="inlineStr"/>
      <c r="Y389" s="17" t="inlineStr"/>
      <c r="Z389" s="17" t="inlineStr"/>
      <c r="AA389" s="17" t="inlineStr"/>
    </row>
    <row r="390">
      <c r="A390" s="17" t="inlineStr">
        <is>
          <t>San Juan</t>
        </is>
      </c>
      <c r="B390" s="17" t="inlineStr">
        <is>
          <t>1120</t>
        </is>
      </c>
      <c r="C390" s="17" t="inlineStr">
        <is>
          <t>Stock SAP</t>
        </is>
      </c>
      <c r="D390" s="17" t="inlineStr">
        <is>
          <t>Uniformes</t>
        </is>
      </c>
      <c r="E390" s="17" t="inlineStr">
        <is>
          <t>ZUNI</t>
        </is>
      </c>
      <c r="F390" s="17" t="inlineStr">
        <is>
          <t>Fuera del alcance</t>
        </is>
      </c>
      <c r="G390" s="17" t="inlineStr">
        <is>
          <t>3001224</t>
        </is>
      </c>
      <c r="H390" s="17" t="inlineStr">
        <is>
          <t>BOTAS CAÑA ALTA IMPERMEABLE TERM. T45</t>
        </is>
      </c>
      <c r="I390" s="17" t="inlineStr"/>
      <c r="J390" s="17" t="inlineStr"/>
      <c r="K390" s="18">
        <f>SUMIF('1120 SJ'!$A$2:$A$679,$G390,'1120 SJ'!$I$2:$I$679)</f>
        <v/>
      </c>
      <c r="L390" s="18">
        <f>SUMIF('1120 SJ'!$A$2:$A$679,$G390,'1120 SJ'!$Q$2:$Q$679)</f>
        <v/>
      </c>
      <c r="M390" s="18">
        <f>$K390-$L390</f>
        <v/>
      </c>
      <c r="N390" s="19">
        <f>IFERROR(SUMIF('1120 SJ'!$A$2:$A$679,$G390,'1120 SJ'!$M$2:$M$679)/$K390,0)</f>
        <v/>
      </c>
      <c r="O390" s="19">
        <f>IFERROR($K390*$N390,"")</f>
        <v/>
      </c>
      <c r="P390" s="19">
        <f>IFERROR($L390*$N390,"")</f>
        <v/>
      </c>
      <c r="Q390" s="19">
        <f>IF(OR($U390="Dar de baja en SAP",$U390="Dar de alta en SAP"),$M390*$N390,"")</f>
        <v/>
      </c>
      <c r="R390" s="17" t="inlineStr"/>
      <c r="S390" s="27" t="inlineStr"/>
      <c r="T390" s="17" t="inlineStr">
        <is>
          <t>No aplica: uniformes, clasificación que el inventario físico de Farmacia no releva</t>
        </is>
      </c>
      <c r="U390" s="28" t="inlineStr">
        <is>
          <t>Fuera del alcance del inventario físico</t>
        </is>
      </c>
      <c r="V390" s="17" t="inlineStr"/>
      <c r="W390" s="17" t="inlineStr"/>
      <c r="X390" s="17" t="inlineStr"/>
      <c r="Y390" s="17" t="inlineStr"/>
      <c r="Z390" s="17" t="inlineStr"/>
      <c r="AA390" s="17" t="inlineStr"/>
    </row>
    <row r="391">
      <c r="A391" s="17" t="inlineStr">
        <is>
          <t>San Juan</t>
        </is>
      </c>
      <c r="B391" s="17" t="inlineStr">
        <is>
          <t>1120</t>
        </is>
      </c>
      <c r="C391" s="17" t="inlineStr">
        <is>
          <t>Stock SAP</t>
        </is>
      </c>
      <c r="D391" s="17" t="inlineStr">
        <is>
          <t>Uniformes</t>
        </is>
      </c>
      <c r="E391" s="17" t="inlineStr">
        <is>
          <t>ZUNI</t>
        </is>
      </c>
      <c r="F391" s="17" t="inlineStr">
        <is>
          <t>Fuera del alcance</t>
        </is>
      </c>
      <c r="G391" s="17" t="inlineStr">
        <is>
          <t>3001336</t>
        </is>
      </c>
      <c r="H391" s="17" t="inlineStr">
        <is>
          <t>CAMPERA ALTA MONTAÑA XL</t>
        </is>
      </c>
      <c r="I391" s="17" t="inlineStr"/>
      <c r="J391" s="17" t="inlineStr"/>
      <c r="K391" s="18">
        <f>SUMIF('1120 SJ'!$A$2:$A$679,$G391,'1120 SJ'!$I$2:$I$679)</f>
        <v/>
      </c>
      <c r="L391" s="18">
        <f>SUMIF('1120 SJ'!$A$2:$A$679,$G391,'1120 SJ'!$Q$2:$Q$679)</f>
        <v/>
      </c>
      <c r="M391" s="18">
        <f>$K391-$L391</f>
        <v/>
      </c>
      <c r="N391" s="19">
        <f>IFERROR(SUMIF('1120 SJ'!$A$2:$A$679,$G391,'1120 SJ'!$M$2:$M$679)/$K391,0)</f>
        <v/>
      </c>
      <c r="O391" s="19">
        <f>IFERROR($K391*$N391,"")</f>
        <v/>
      </c>
      <c r="P391" s="19">
        <f>IFERROR($L391*$N391,"")</f>
        <v/>
      </c>
      <c r="Q391" s="19">
        <f>IF(OR($U391="Dar de baja en SAP",$U391="Dar de alta en SAP"),$M391*$N391,"")</f>
        <v/>
      </c>
      <c r="R391" s="17" t="inlineStr"/>
      <c r="S391" s="27" t="inlineStr"/>
      <c r="T391" s="17" t="inlineStr">
        <is>
          <t>No aplica: uniformes, clasificación que el inventario físico de Farmacia no releva</t>
        </is>
      </c>
      <c r="U391" s="28" t="inlineStr">
        <is>
          <t>Fuera del alcance del inventario físico</t>
        </is>
      </c>
      <c r="V391" s="17" t="inlineStr"/>
      <c r="W391" s="17" t="inlineStr"/>
      <c r="X391" s="17" t="inlineStr"/>
      <c r="Y391" s="17" t="inlineStr"/>
      <c r="Z391" s="17" t="inlineStr"/>
      <c r="AA391" s="17" t="inlineStr"/>
    </row>
    <row r="392">
      <c r="A392" s="17" t="inlineStr">
        <is>
          <t>San Juan</t>
        </is>
      </c>
      <c r="B392" s="17" t="inlineStr">
        <is>
          <t>1120</t>
        </is>
      </c>
      <c r="C392" s="17" t="inlineStr">
        <is>
          <t>Stock SAP</t>
        </is>
      </c>
      <c r="D392" s="17" t="inlineStr">
        <is>
          <t>Uniformes</t>
        </is>
      </c>
      <c r="E392" s="17" t="inlineStr">
        <is>
          <t>ZUNI</t>
        </is>
      </c>
      <c r="F392" s="17" t="inlineStr">
        <is>
          <t>Fuera del alcance</t>
        </is>
      </c>
      <c r="G392" s="17" t="inlineStr">
        <is>
          <t>3001344</t>
        </is>
      </c>
      <c r="H392" s="17" t="inlineStr">
        <is>
          <t>PANTALON IMPERMEABLE XXL</t>
        </is>
      </c>
      <c r="I392" s="17" t="inlineStr"/>
      <c r="J392" s="17" t="inlineStr"/>
      <c r="K392" s="18">
        <f>SUMIF('1120 SJ'!$A$2:$A$679,$G392,'1120 SJ'!$I$2:$I$679)</f>
        <v/>
      </c>
      <c r="L392" s="18">
        <f>SUMIF('1120 SJ'!$A$2:$A$679,$G392,'1120 SJ'!$Q$2:$Q$679)</f>
        <v/>
      </c>
      <c r="M392" s="18">
        <f>$K392-$L392</f>
        <v/>
      </c>
      <c r="N392" s="19">
        <f>IFERROR(SUMIF('1120 SJ'!$A$2:$A$679,$G392,'1120 SJ'!$M$2:$M$679)/$K392,0)</f>
        <v/>
      </c>
      <c r="O392" s="19">
        <f>IFERROR($K392*$N392,"")</f>
        <v/>
      </c>
      <c r="P392" s="19">
        <f>IFERROR($L392*$N392,"")</f>
        <v/>
      </c>
      <c r="Q392" s="19">
        <f>IF(OR($U392="Dar de baja en SAP",$U392="Dar de alta en SAP"),$M392*$N392,"")</f>
        <v/>
      </c>
      <c r="R392" s="17" t="inlineStr"/>
      <c r="S392" s="27" t="inlineStr"/>
      <c r="T392" s="17" t="inlineStr">
        <is>
          <t>No aplica: uniformes, clasificación que el inventario físico de Farmacia no releva</t>
        </is>
      </c>
      <c r="U392" s="28" t="inlineStr">
        <is>
          <t>Fuera del alcance del inventario físico</t>
        </is>
      </c>
      <c r="V392" s="17" t="inlineStr"/>
      <c r="W392" s="17" t="inlineStr"/>
      <c r="X392" s="17" t="inlineStr"/>
      <c r="Y392" s="17" t="inlineStr"/>
      <c r="Z392" s="17" t="inlineStr"/>
      <c r="AA392" s="17" t="inlineStr"/>
    </row>
    <row r="393">
      <c r="A393" s="17" t="inlineStr">
        <is>
          <t>San Juan</t>
        </is>
      </c>
      <c r="B393" s="17" t="inlineStr">
        <is>
          <t>1120</t>
        </is>
      </c>
      <c r="C393" s="17" t="inlineStr">
        <is>
          <t>Stock SAP</t>
        </is>
      </c>
      <c r="D393" s="17" t="inlineStr">
        <is>
          <t>Uniformes</t>
        </is>
      </c>
      <c r="E393" s="17" t="inlineStr">
        <is>
          <t>ZUNI</t>
        </is>
      </c>
      <c r="F393" s="17" t="inlineStr">
        <is>
          <t>Fuera del alcance</t>
        </is>
      </c>
      <c r="G393" s="17" t="inlineStr">
        <is>
          <t>3001464</t>
        </is>
      </c>
      <c r="H393" s="17" t="inlineStr">
        <is>
          <t>CONJUNTO PRIMERA PIEL XXL</t>
        </is>
      </c>
      <c r="I393" s="17" t="inlineStr"/>
      <c r="J393" s="17" t="inlineStr"/>
      <c r="K393" s="18">
        <f>SUMIF('1120 SJ'!$A$2:$A$679,$G393,'1120 SJ'!$I$2:$I$679)</f>
        <v/>
      </c>
      <c r="L393" s="18">
        <f>SUMIF('1120 SJ'!$A$2:$A$679,$G393,'1120 SJ'!$Q$2:$Q$679)</f>
        <v/>
      </c>
      <c r="M393" s="18">
        <f>$K393-$L393</f>
        <v/>
      </c>
      <c r="N393" s="19">
        <f>IFERROR(SUMIF('1120 SJ'!$A$2:$A$679,$G393,'1120 SJ'!$M$2:$M$679)/$K393,0)</f>
        <v/>
      </c>
      <c r="O393" s="19">
        <f>IFERROR($K393*$N393,"")</f>
        <v/>
      </c>
      <c r="P393" s="19">
        <f>IFERROR($L393*$N393,"")</f>
        <v/>
      </c>
      <c r="Q393" s="19">
        <f>IF(OR($U393="Dar de baja en SAP",$U393="Dar de alta en SAP"),$M393*$N393,"")</f>
        <v/>
      </c>
      <c r="R393" s="17" t="inlineStr"/>
      <c r="S393" s="27" t="inlineStr"/>
      <c r="T393" s="17" t="inlineStr">
        <is>
          <t>No aplica: uniformes, clasificación que el inventario físico de Farmacia no releva</t>
        </is>
      </c>
      <c r="U393" s="28" t="inlineStr">
        <is>
          <t>Fuera del alcance del inventario físico</t>
        </is>
      </c>
      <c r="V393" s="17" t="inlineStr"/>
      <c r="W393" s="17" t="inlineStr"/>
      <c r="X393" s="17" t="inlineStr"/>
      <c r="Y393" s="17" t="inlineStr"/>
      <c r="Z393" s="17" t="inlineStr"/>
      <c r="AA393" s="17" t="inlineStr"/>
    </row>
    <row r="394">
      <c r="A394" s="17" t="inlineStr">
        <is>
          <t>San Juan</t>
        </is>
      </c>
      <c r="B394" s="17" t="inlineStr">
        <is>
          <t>1120</t>
        </is>
      </c>
      <c r="C394" s="17" t="inlineStr">
        <is>
          <t>Stock SAP</t>
        </is>
      </c>
      <c r="D394" s="17" t="inlineStr">
        <is>
          <t>Uniformes</t>
        </is>
      </c>
      <c r="E394" s="17" t="inlineStr">
        <is>
          <t>ZUNI</t>
        </is>
      </c>
      <c r="F394" s="17" t="inlineStr">
        <is>
          <t>Fuera del alcance</t>
        </is>
      </c>
      <c r="G394" s="17" t="inlineStr">
        <is>
          <t>3001467</t>
        </is>
      </c>
      <c r="H394" s="17" t="inlineStr">
        <is>
          <t>CHALECO REFLECTIVO L</t>
        </is>
      </c>
      <c r="I394" s="17" t="inlineStr"/>
      <c r="J394" s="17" t="inlineStr"/>
      <c r="K394" s="18">
        <f>SUMIF('1120 SJ'!$A$2:$A$679,$G394,'1120 SJ'!$I$2:$I$679)</f>
        <v/>
      </c>
      <c r="L394" s="18">
        <f>SUMIF('1120 SJ'!$A$2:$A$679,$G394,'1120 SJ'!$Q$2:$Q$679)</f>
        <v/>
      </c>
      <c r="M394" s="18">
        <f>$K394-$L394</f>
        <v/>
      </c>
      <c r="N394" s="19">
        <f>IFERROR(SUMIF('1120 SJ'!$A$2:$A$679,$G394,'1120 SJ'!$M$2:$M$679)/$K394,0)</f>
        <v/>
      </c>
      <c r="O394" s="19">
        <f>IFERROR($K394*$N394,"")</f>
        <v/>
      </c>
      <c r="P394" s="19">
        <f>IFERROR($L394*$N394,"")</f>
        <v/>
      </c>
      <c r="Q394" s="19">
        <f>IF(OR($U394="Dar de baja en SAP",$U394="Dar de alta en SAP"),$M394*$N394,"")</f>
        <v/>
      </c>
      <c r="R394" s="17" t="inlineStr"/>
      <c r="S394" s="27" t="inlineStr"/>
      <c r="T394" s="17" t="inlineStr">
        <is>
          <t>No aplica: uniformes, clasificación que el inventario físico de Farmacia no releva</t>
        </is>
      </c>
      <c r="U394" s="28" t="inlineStr">
        <is>
          <t>Fuera del alcance del inventario físico</t>
        </is>
      </c>
      <c r="V394" s="17" t="inlineStr"/>
      <c r="W394" s="17" t="inlineStr"/>
      <c r="X394" s="17" t="inlineStr"/>
      <c r="Y394" s="17" t="inlineStr"/>
      <c r="Z394" s="17" t="inlineStr"/>
      <c r="AA394" s="17" t="inlineStr"/>
    </row>
    <row r="395">
      <c r="A395" s="17" t="inlineStr">
        <is>
          <t>San Juan</t>
        </is>
      </c>
      <c r="B395" s="17" t="inlineStr">
        <is>
          <t>1120</t>
        </is>
      </c>
      <c r="C395" s="17" t="inlineStr">
        <is>
          <t>Stock SAP</t>
        </is>
      </c>
      <c r="D395" s="17" t="inlineStr">
        <is>
          <t>Uniformes</t>
        </is>
      </c>
      <c r="E395" s="17" t="inlineStr">
        <is>
          <t>ZUNI</t>
        </is>
      </c>
      <c r="F395" s="17" t="inlineStr">
        <is>
          <t>Fuera del alcance</t>
        </is>
      </c>
      <c r="G395" s="17" t="inlineStr">
        <is>
          <t>3001468</t>
        </is>
      </c>
      <c r="H395" s="17" t="inlineStr">
        <is>
          <t>CHALECO REFLECTIVO XL</t>
        </is>
      </c>
      <c r="I395" s="17" t="inlineStr"/>
      <c r="J395" s="17" t="inlineStr"/>
      <c r="K395" s="18">
        <f>SUMIF('1120 SJ'!$A$2:$A$679,$G395,'1120 SJ'!$I$2:$I$679)</f>
        <v/>
      </c>
      <c r="L395" s="18">
        <f>SUMIF('1120 SJ'!$A$2:$A$679,$G395,'1120 SJ'!$Q$2:$Q$679)</f>
        <v/>
      </c>
      <c r="M395" s="18">
        <f>$K395-$L395</f>
        <v/>
      </c>
      <c r="N395" s="19">
        <f>IFERROR(SUMIF('1120 SJ'!$A$2:$A$679,$G395,'1120 SJ'!$M$2:$M$679)/$K395,0)</f>
        <v/>
      </c>
      <c r="O395" s="19">
        <f>IFERROR($K395*$N395,"")</f>
        <v/>
      </c>
      <c r="P395" s="19">
        <f>IFERROR($L395*$N395,"")</f>
        <v/>
      </c>
      <c r="Q395" s="19">
        <f>IF(OR($U395="Dar de baja en SAP",$U395="Dar de alta en SAP"),$M395*$N395,"")</f>
        <v/>
      </c>
      <c r="R395" s="17" t="inlineStr"/>
      <c r="S395" s="27" t="inlineStr"/>
      <c r="T395" s="17" t="inlineStr">
        <is>
          <t>No aplica: uniformes, clasificación que el inventario físico de Farmacia no releva</t>
        </is>
      </c>
      <c r="U395" s="28" t="inlineStr">
        <is>
          <t>Fuera del alcance del inventario físico</t>
        </is>
      </c>
      <c r="V395" s="17" t="inlineStr"/>
      <c r="W395" s="17" t="inlineStr"/>
      <c r="X395" s="17" t="inlineStr"/>
      <c r="Y395" s="17" t="inlineStr"/>
      <c r="Z395" s="17" t="inlineStr"/>
      <c r="AA395" s="17" t="inlineStr"/>
    </row>
    <row r="396">
      <c r="A396" s="17" t="inlineStr">
        <is>
          <t>San Juan</t>
        </is>
      </c>
      <c r="B396" s="17" t="inlineStr">
        <is>
          <t>1120</t>
        </is>
      </c>
      <c r="C396" s="17" t="inlineStr">
        <is>
          <t>Stock SAP</t>
        </is>
      </c>
      <c r="D396" s="17" t="inlineStr">
        <is>
          <t>Uniformes</t>
        </is>
      </c>
      <c r="E396" s="17" t="inlineStr">
        <is>
          <t>ZUNI</t>
        </is>
      </c>
      <c r="F396" s="17" t="inlineStr">
        <is>
          <t>Fuera del alcance</t>
        </is>
      </c>
      <c r="G396" s="17" t="inlineStr">
        <is>
          <t>3002058</t>
        </is>
      </c>
      <c r="H396" s="17" t="inlineStr">
        <is>
          <t>CAMPERA ALTA MONTAÑA XXL GEO GORETEX</t>
        </is>
      </c>
      <c r="I396" s="17" t="inlineStr"/>
      <c r="J396" s="17" t="inlineStr"/>
      <c r="K396" s="18">
        <f>SUMIF('1120 SJ'!$A$2:$A$679,$G396,'1120 SJ'!$I$2:$I$679)</f>
        <v/>
      </c>
      <c r="L396" s="18">
        <f>SUMIF('1120 SJ'!$A$2:$A$679,$G396,'1120 SJ'!$Q$2:$Q$679)</f>
        <v/>
      </c>
      <c r="M396" s="18">
        <f>$K396-$L396</f>
        <v/>
      </c>
      <c r="N396" s="19">
        <f>IFERROR(SUMIF('1120 SJ'!$A$2:$A$679,$G396,'1120 SJ'!$M$2:$M$679)/$K396,0)</f>
        <v/>
      </c>
      <c r="O396" s="19">
        <f>IFERROR($K396*$N396,"")</f>
        <v/>
      </c>
      <c r="P396" s="19">
        <f>IFERROR($L396*$N396,"")</f>
        <v/>
      </c>
      <c r="Q396" s="19">
        <f>IF(OR($U396="Dar de baja en SAP",$U396="Dar de alta en SAP"),$M396*$N396,"")</f>
        <v/>
      </c>
      <c r="R396" s="17" t="inlineStr"/>
      <c r="S396" s="27" t="inlineStr"/>
      <c r="T396" s="17" t="inlineStr">
        <is>
          <t>No aplica: uniformes, clasificación que el inventario físico de Farmacia no releva</t>
        </is>
      </c>
      <c r="U396" s="28" t="inlineStr">
        <is>
          <t>Fuera del alcance del inventario físico</t>
        </is>
      </c>
      <c r="V396" s="17" t="inlineStr"/>
      <c r="W396" s="17" t="inlineStr"/>
      <c r="X396" s="17" t="inlineStr"/>
      <c r="Y396" s="17" t="inlineStr"/>
      <c r="Z396" s="17" t="inlineStr"/>
      <c r="AA396" s="17" t="inlineStr"/>
    </row>
    <row r="397">
      <c r="A397" s="17" t="inlineStr">
        <is>
          <t>San Juan</t>
        </is>
      </c>
      <c r="B397" s="17" t="inlineStr">
        <is>
          <t>1120</t>
        </is>
      </c>
      <c r="C397" s="17" t="inlineStr">
        <is>
          <t>Stock SAP</t>
        </is>
      </c>
      <c r="D397" s="17" t="inlineStr">
        <is>
          <t>Uniformes</t>
        </is>
      </c>
      <c r="E397" s="17" t="inlineStr">
        <is>
          <t>ZUNI</t>
        </is>
      </c>
      <c r="F397" s="17" t="inlineStr">
        <is>
          <t>Fuera del alcance</t>
        </is>
      </c>
      <c r="G397" s="17" t="inlineStr">
        <is>
          <t>3002072</t>
        </is>
      </c>
      <c r="H397" s="17" t="inlineStr">
        <is>
          <t>JARDINERO XXL GEO GORETEX</t>
        </is>
      </c>
      <c r="I397" s="17" t="inlineStr"/>
      <c r="J397" s="17" t="inlineStr"/>
      <c r="K397" s="18">
        <f>SUMIF('1120 SJ'!$A$2:$A$679,$G397,'1120 SJ'!$I$2:$I$679)</f>
        <v/>
      </c>
      <c r="L397" s="18">
        <f>SUMIF('1120 SJ'!$A$2:$A$679,$G397,'1120 SJ'!$Q$2:$Q$679)</f>
        <v/>
      </c>
      <c r="M397" s="18">
        <f>$K397-$L397</f>
        <v/>
      </c>
      <c r="N397" s="19">
        <f>IFERROR(SUMIF('1120 SJ'!$A$2:$A$679,$G397,'1120 SJ'!$M$2:$M$679)/$K397,0)</f>
        <v/>
      </c>
      <c r="O397" s="19">
        <f>IFERROR($K397*$N397,"")</f>
        <v/>
      </c>
      <c r="P397" s="19">
        <f>IFERROR($L397*$N397,"")</f>
        <v/>
      </c>
      <c r="Q397" s="19">
        <f>IF(OR($U397="Dar de baja en SAP",$U397="Dar de alta en SAP"),$M397*$N397,"")</f>
        <v/>
      </c>
      <c r="R397" s="17" t="inlineStr"/>
      <c r="S397" s="27" t="inlineStr"/>
      <c r="T397" s="17" t="inlineStr">
        <is>
          <t>No aplica: uniformes, clasificación que el inventario físico de Farmacia no releva</t>
        </is>
      </c>
      <c r="U397" s="28" t="inlineStr">
        <is>
          <t>Fuera del alcance del inventario físico</t>
        </is>
      </c>
      <c r="V397" s="17" t="inlineStr"/>
      <c r="W397" s="17" t="inlineStr"/>
      <c r="X397" s="17" t="inlineStr"/>
      <c r="Y397" s="17" t="inlineStr"/>
      <c r="Z397" s="17" t="inlineStr"/>
      <c r="AA397" s="17" t="inlineStr"/>
    </row>
    <row r="398">
      <c r="A398" s="17" t="inlineStr">
        <is>
          <t>San Juan</t>
        </is>
      </c>
      <c r="B398" s="17" t="inlineStr">
        <is>
          <t>1120</t>
        </is>
      </c>
      <c r="C398" s="17" t="inlineStr">
        <is>
          <t>Stock SAP</t>
        </is>
      </c>
      <c r="D398" s="17" t="inlineStr">
        <is>
          <t>Uniformes</t>
        </is>
      </c>
      <c r="E398" s="17" t="inlineStr">
        <is>
          <t>ZUNI</t>
        </is>
      </c>
      <c r="F398" s="17" t="inlineStr">
        <is>
          <t>Fuera del alcance</t>
        </is>
      </c>
      <c r="G398" s="17" t="inlineStr">
        <is>
          <t>3002078</t>
        </is>
      </c>
      <c r="H398" s="17" t="inlineStr">
        <is>
          <t>CAMPERA POLARTEC QUEHUAR 8 PRO TXXL</t>
        </is>
      </c>
      <c r="I398" s="17" t="inlineStr"/>
      <c r="J398" s="17" t="inlineStr"/>
      <c r="K398" s="18">
        <f>SUMIF('1120 SJ'!$A$2:$A$679,$G398,'1120 SJ'!$I$2:$I$679)</f>
        <v/>
      </c>
      <c r="L398" s="18">
        <f>SUMIF('1120 SJ'!$A$2:$A$679,$G398,'1120 SJ'!$Q$2:$Q$679)</f>
        <v/>
      </c>
      <c r="M398" s="18">
        <f>$K398-$L398</f>
        <v/>
      </c>
      <c r="N398" s="19">
        <f>IFERROR(SUMIF('1120 SJ'!$A$2:$A$679,$G398,'1120 SJ'!$M$2:$M$679)/$K398,0)</f>
        <v/>
      </c>
      <c r="O398" s="19">
        <f>IFERROR($K398*$N398,"")</f>
        <v/>
      </c>
      <c r="P398" s="19">
        <f>IFERROR($L398*$N398,"")</f>
        <v/>
      </c>
      <c r="Q398" s="19">
        <f>IF(OR($U398="Dar de baja en SAP",$U398="Dar de alta en SAP"),$M398*$N398,"")</f>
        <v/>
      </c>
      <c r="R398" s="17" t="inlineStr"/>
      <c r="S398" s="27" t="inlineStr"/>
      <c r="T398" s="17" t="inlineStr">
        <is>
          <t>No aplica: uniformes, clasificación que el inventario físico de Farmacia no releva</t>
        </is>
      </c>
      <c r="U398" s="28" t="inlineStr">
        <is>
          <t>Fuera del alcance del inventario físico</t>
        </is>
      </c>
      <c r="V398" s="17" t="inlineStr"/>
      <c r="W398" s="17" t="inlineStr"/>
      <c r="X398" s="17" t="inlineStr"/>
      <c r="Y398" s="17" t="inlineStr"/>
      <c r="Z398" s="17" t="inlineStr"/>
      <c r="AA398" s="17" t="inlineStr"/>
    </row>
    <row r="399">
      <c r="A399" s="17" t="inlineStr">
        <is>
          <t>San Juan</t>
        </is>
      </c>
      <c r="B399" s="17" t="inlineStr">
        <is>
          <t>1120</t>
        </is>
      </c>
      <c r="C399" s="17" t="inlineStr">
        <is>
          <t>Stock SAP</t>
        </is>
      </c>
      <c r="D399" s="17" t="inlineStr">
        <is>
          <t>Medicamentos</t>
        </is>
      </c>
      <c r="E399" s="17" t="inlineStr">
        <is>
          <t>ZMED</t>
        </is>
      </c>
      <c r="F399" s="17" t="inlineStr">
        <is>
          <t>Dentro del alcance</t>
        </is>
      </c>
      <c r="G399" s="17" t="inlineStr">
        <is>
          <t>1000019</t>
        </is>
      </c>
      <c r="H399" s="17" t="inlineStr">
        <is>
          <t>CHATA ORINAL FEMENINO</t>
        </is>
      </c>
      <c r="I399" s="17" t="inlineStr"/>
      <c r="J399" s="17" t="inlineStr"/>
      <c r="K399" s="18">
        <f>SUMIF('1120 SJ'!$A$2:$A$679,$G399,'1120 SJ'!$I$2:$I$679)</f>
        <v/>
      </c>
      <c r="L399" s="18">
        <f>SUMIF('1120 SJ'!$A$2:$A$679,$G399,'1120 SJ'!$Q$2:$Q$679)</f>
        <v/>
      </c>
      <c r="M399" s="18">
        <f>$K399-$L399</f>
        <v/>
      </c>
      <c r="N399" s="19">
        <f>IFERROR(SUMIF('1120 SJ'!$A$2:$A$679,$G399,'1120 SJ'!$M$2:$M$679)/$K399,0)</f>
        <v/>
      </c>
      <c r="O399" s="19">
        <f>IFERROR($K399*$N399,"")</f>
        <v/>
      </c>
      <c r="P399" s="19">
        <f>IFERROR($L399*$N399,"")</f>
        <v/>
      </c>
      <c r="Q399" s="19">
        <f>IF(OR($U399="Dar de baja en SAP",$U399="Dar de alta en SAP"),$M399*$N399,"")</f>
        <v/>
      </c>
      <c r="R399" s="17" t="inlineStr"/>
      <c r="S399" s="27" t="inlineStr"/>
      <c r="T399" s="17" t="inlineStr">
        <is>
          <t>Sin recuento físico en el inventario de Avain</t>
        </is>
      </c>
      <c r="U399" s="28" t="inlineStr">
        <is>
          <t>Sin recuento físico</t>
        </is>
      </c>
      <c r="V399" s="17" t="inlineStr"/>
      <c r="W399" s="17" t="inlineStr"/>
      <c r="X399" s="17" t="inlineStr"/>
      <c r="Y399" s="17" t="inlineStr"/>
      <c r="Z399" s="17" t="inlineStr"/>
      <c r="AA399" s="17" t="inlineStr"/>
    </row>
    <row r="400">
      <c r="A400" s="17" t="inlineStr">
        <is>
          <t>San Juan</t>
        </is>
      </c>
      <c r="B400" s="17" t="inlineStr">
        <is>
          <t>1120</t>
        </is>
      </c>
      <c r="C400" s="17" t="inlineStr">
        <is>
          <t>Stock SAP</t>
        </is>
      </c>
      <c r="D400" s="17" t="inlineStr">
        <is>
          <t>Medicamentos</t>
        </is>
      </c>
      <c r="E400" s="17" t="inlineStr">
        <is>
          <t>ZMED</t>
        </is>
      </c>
      <c r="F400" s="17" t="inlineStr">
        <is>
          <t>Dentro del alcance</t>
        </is>
      </c>
      <c r="G400" s="17" t="inlineStr">
        <is>
          <t>1000029</t>
        </is>
      </c>
      <c r="H400" s="17" t="inlineStr">
        <is>
          <t>ORINAL MASCULINO (PAPAGAYO)</t>
        </is>
      </c>
      <c r="I400" s="17" t="inlineStr"/>
      <c r="J400" s="17" t="inlineStr"/>
      <c r="K400" s="18">
        <f>SUMIF('1120 SJ'!$A$2:$A$679,$G400,'1120 SJ'!$I$2:$I$679)</f>
        <v/>
      </c>
      <c r="L400" s="18">
        <f>SUMIF('1120 SJ'!$A$2:$A$679,$G400,'1120 SJ'!$Q$2:$Q$679)</f>
        <v/>
      </c>
      <c r="M400" s="18">
        <f>$K400-$L400</f>
        <v/>
      </c>
      <c r="N400" s="19">
        <f>IFERROR(SUMIF('1120 SJ'!$A$2:$A$679,$G400,'1120 SJ'!$M$2:$M$679)/$K400,0)</f>
        <v/>
      </c>
      <c r="O400" s="19">
        <f>IFERROR($K400*$N400,"")</f>
        <v/>
      </c>
      <c r="P400" s="19">
        <f>IFERROR($L400*$N400,"")</f>
        <v/>
      </c>
      <c r="Q400" s="19">
        <f>IF(OR($U400="Dar de baja en SAP",$U400="Dar de alta en SAP"),$M400*$N400,"")</f>
        <v/>
      </c>
      <c r="R400" s="17" t="inlineStr"/>
      <c r="S400" s="27" t="inlineStr"/>
      <c r="T400" s="17" t="inlineStr">
        <is>
          <t>Sin recuento físico en el inventario de Avain</t>
        </is>
      </c>
      <c r="U400" s="28" t="inlineStr">
        <is>
          <t>Sin recuento físico</t>
        </is>
      </c>
      <c r="V400" s="17" t="inlineStr"/>
      <c r="W400" s="17" t="inlineStr"/>
      <c r="X400" s="17" t="inlineStr"/>
      <c r="Y400" s="17" t="inlineStr"/>
      <c r="Z400" s="17" t="inlineStr"/>
      <c r="AA400" s="17" t="inlineStr"/>
    </row>
    <row r="401">
      <c r="A401" s="17" t="inlineStr">
        <is>
          <t>San Juan</t>
        </is>
      </c>
      <c r="B401" s="17" t="inlineStr">
        <is>
          <t>1120</t>
        </is>
      </c>
      <c r="C401" s="17" t="inlineStr">
        <is>
          <t>Stock SAP</t>
        </is>
      </c>
      <c r="D401" s="17" t="inlineStr">
        <is>
          <t>Medicamentos</t>
        </is>
      </c>
      <c r="E401" s="17" t="inlineStr">
        <is>
          <t>ZMED</t>
        </is>
      </c>
      <c r="F401" s="17" t="inlineStr">
        <is>
          <t>Dentro del alcance</t>
        </is>
      </c>
      <c r="G401" s="17" t="inlineStr">
        <is>
          <t>1000193</t>
        </is>
      </c>
      <c r="H401" s="17" t="inlineStr">
        <is>
          <t>MIGRAL COMPRIMIDO</t>
        </is>
      </c>
      <c r="I401" s="17" t="inlineStr"/>
      <c r="J401" s="17" t="inlineStr"/>
      <c r="K401" s="18">
        <f>SUMIF('1120 SJ'!$A$2:$A$679,$G401,'1120 SJ'!$I$2:$I$679)</f>
        <v/>
      </c>
      <c r="L401" s="18">
        <f>SUMIF('1120 SJ'!$A$2:$A$679,$G401,'1120 SJ'!$Q$2:$Q$679)</f>
        <v/>
      </c>
      <c r="M401" s="18">
        <f>$K401-$L401</f>
        <v/>
      </c>
      <c r="N401" s="19">
        <f>IFERROR(SUMIF('1120 SJ'!$A$2:$A$679,$G401,'1120 SJ'!$M$2:$M$679)/$K401,0)</f>
        <v/>
      </c>
      <c r="O401" s="19">
        <f>IFERROR($K401*$N401,"")</f>
        <v/>
      </c>
      <c r="P401" s="19">
        <f>IFERROR($L401*$N401,"")</f>
        <v/>
      </c>
      <c r="Q401" s="19">
        <f>IF(OR($U401="Dar de baja en SAP",$U401="Dar de alta en SAP"),$M401*$N401,"")</f>
        <v/>
      </c>
      <c r="R401" s="17" t="inlineStr"/>
      <c r="S401" s="27" t="inlineStr"/>
      <c r="T401" s="17" t="inlineStr">
        <is>
          <t>Sin recuento físico en el inventario de Avain</t>
        </is>
      </c>
      <c r="U401" s="28" t="inlineStr">
        <is>
          <t>Sin recuento físico</t>
        </is>
      </c>
      <c r="V401" s="17" t="inlineStr"/>
      <c r="W401" s="17" t="inlineStr"/>
      <c r="X401" s="17" t="inlineStr"/>
      <c r="Y401" s="17" t="inlineStr"/>
      <c r="Z401" s="17" t="inlineStr"/>
      <c r="AA401" s="17" t="inlineStr"/>
    </row>
    <row r="402">
      <c r="A402" s="17" t="inlineStr">
        <is>
          <t>San Juan</t>
        </is>
      </c>
      <c r="B402" s="17" t="inlineStr">
        <is>
          <t>1120</t>
        </is>
      </c>
      <c r="C402" s="17" t="inlineStr">
        <is>
          <t>Stock SAP</t>
        </is>
      </c>
      <c r="D402" s="17" t="inlineStr">
        <is>
          <t>Medicamentos</t>
        </is>
      </c>
      <c r="E402" s="17" t="inlineStr">
        <is>
          <t>ZMED</t>
        </is>
      </c>
      <c r="F402" s="17" t="inlineStr">
        <is>
          <t>Dentro del alcance</t>
        </is>
      </c>
      <c r="G402" s="17" t="inlineStr">
        <is>
          <t>1000471</t>
        </is>
      </c>
      <c r="H402" s="17" t="inlineStr">
        <is>
          <t>ACETAZOLAMIDA 250 MG</t>
        </is>
      </c>
      <c r="I402" s="17" t="inlineStr"/>
      <c r="J402" s="17" t="inlineStr"/>
      <c r="K402" s="18">
        <f>SUMIF('1120 SJ'!$A$2:$A$679,$G402,'1120 SJ'!$I$2:$I$679)</f>
        <v/>
      </c>
      <c r="L402" s="18">
        <f>SUMIF('1120 SJ'!$A$2:$A$679,$G402,'1120 SJ'!$Q$2:$Q$679)</f>
        <v/>
      </c>
      <c r="M402" s="18">
        <f>$K402-$L402</f>
        <v/>
      </c>
      <c r="N402" s="19">
        <f>IFERROR(SUMIF('1120 SJ'!$A$2:$A$679,$G402,'1120 SJ'!$M$2:$M$679)/$K402,0)</f>
        <v/>
      </c>
      <c r="O402" s="19">
        <f>IFERROR($K402*$N402,"")</f>
        <v/>
      </c>
      <c r="P402" s="19">
        <f>IFERROR($L402*$N402,"")</f>
        <v/>
      </c>
      <c r="Q402" s="19">
        <f>IF(OR($U402="Dar de baja en SAP",$U402="Dar de alta en SAP"),$M402*$N402,"")</f>
        <v/>
      </c>
      <c r="R402" s="17" t="inlineStr"/>
      <c r="S402" s="27" t="inlineStr"/>
      <c r="T402" s="17" t="inlineStr">
        <is>
          <t>Sin recuento físico en el inventario de Avain</t>
        </is>
      </c>
      <c r="U402" s="28" t="inlineStr">
        <is>
          <t>Sin recuento físico</t>
        </is>
      </c>
      <c r="V402" s="17" t="inlineStr"/>
      <c r="W402" s="17" t="inlineStr"/>
      <c r="X402" s="17" t="inlineStr"/>
      <c r="Y402" s="17" t="inlineStr"/>
      <c r="Z402" s="17" t="inlineStr"/>
      <c r="AA402" s="17" t="inlineStr"/>
    </row>
    <row r="403">
      <c r="A403" s="17" t="inlineStr">
        <is>
          <t>San Juan</t>
        </is>
      </c>
      <c r="B403" s="17" t="inlineStr">
        <is>
          <t>1120</t>
        </is>
      </c>
      <c r="C403" s="17" t="inlineStr">
        <is>
          <t>Stock SAP</t>
        </is>
      </c>
      <c r="D403" s="17" t="inlineStr">
        <is>
          <t>Medicamentos</t>
        </is>
      </c>
      <c r="E403" s="17" t="inlineStr">
        <is>
          <t>ZMED</t>
        </is>
      </c>
      <c r="F403" s="17" t="inlineStr">
        <is>
          <t>Dentro del alcance</t>
        </is>
      </c>
      <c r="G403" s="17" t="inlineStr">
        <is>
          <t>1000480</t>
        </is>
      </c>
      <c r="H403" s="17" t="inlineStr">
        <is>
          <t>CEFALEXINA 500MG COMPRIMIDOS</t>
        </is>
      </c>
      <c r="I403" s="17" t="inlineStr"/>
      <c r="J403" s="17" t="inlineStr"/>
      <c r="K403" s="18">
        <f>SUMIF('1120 SJ'!$A$2:$A$679,$G403,'1120 SJ'!$I$2:$I$679)</f>
        <v/>
      </c>
      <c r="L403" s="18">
        <f>SUMIF('1120 SJ'!$A$2:$A$679,$G403,'1120 SJ'!$Q$2:$Q$679)</f>
        <v/>
      </c>
      <c r="M403" s="18">
        <f>$K403-$L403</f>
        <v/>
      </c>
      <c r="N403" s="19">
        <f>IFERROR(SUMIF('1120 SJ'!$A$2:$A$679,$G403,'1120 SJ'!$M$2:$M$679)/$K403,0)</f>
        <v/>
      </c>
      <c r="O403" s="19">
        <f>IFERROR($K403*$N403,"")</f>
        <v/>
      </c>
      <c r="P403" s="19">
        <f>IFERROR($L403*$N403,"")</f>
        <v/>
      </c>
      <c r="Q403" s="19">
        <f>IF(OR($U403="Dar de baja en SAP",$U403="Dar de alta en SAP"),$M403*$N403,"")</f>
        <v/>
      </c>
      <c r="R403" s="17" t="inlineStr"/>
      <c r="S403" s="27" t="inlineStr"/>
      <c r="T403" s="17" t="inlineStr">
        <is>
          <t>Sin recuento físico en el inventario de Avain</t>
        </is>
      </c>
      <c r="U403" s="28" t="inlineStr">
        <is>
          <t>Sin recuento físico</t>
        </is>
      </c>
      <c r="V403" s="17" t="inlineStr"/>
      <c r="W403" s="17" t="inlineStr"/>
      <c r="X403" s="17" t="inlineStr"/>
      <c r="Y403" s="17" t="inlineStr"/>
      <c r="Z403" s="17" t="inlineStr"/>
      <c r="AA403" s="17" t="inlineStr"/>
    </row>
    <row r="404">
      <c r="A404" s="17" t="inlineStr">
        <is>
          <t>San Juan</t>
        </is>
      </c>
      <c r="B404" s="17" t="inlineStr">
        <is>
          <t>1120</t>
        </is>
      </c>
      <c r="C404" s="17" t="inlineStr">
        <is>
          <t>Stock SAP</t>
        </is>
      </c>
      <c r="D404" s="17" t="inlineStr">
        <is>
          <t>Medicamentos</t>
        </is>
      </c>
      <c r="E404" s="17" t="inlineStr">
        <is>
          <t>ZMED</t>
        </is>
      </c>
      <c r="F404" s="17" t="inlineStr">
        <is>
          <t>Dentro del alcance</t>
        </is>
      </c>
      <c r="G404" s="17" t="inlineStr">
        <is>
          <t>1000527</t>
        </is>
      </c>
      <c r="H404" s="17" t="inlineStr">
        <is>
          <t>AMOXIDAL CLAVULANICO 1 G</t>
        </is>
      </c>
      <c r="I404" s="17" t="inlineStr">
        <is>
          <t>MED14</t>
        </is>
      </c>
      <c r="J404" s="17" t="inlineStr">
        <is>
          <t>Amoxicilina + Clavulanato Comp x 1 mg</t>
        </is>
      </c>
      <c r="K404" s="18">
        <f>SUMIF('1120 SJ'!$A$2:$A$679,$G404,'1120 SJ'!$I$2:$I$679)</f>
        <v/>
      </c>
      <c r="L404" s="18">
        <f>SUMIF('1120 SJ'!$A$2:$A$679,$G404,'1120 SJ'!$Q$2:$Q$679)</f>
        <v/>
      </c>
      <c r="M404" s="18">
        <f>$K404-$L404</f>
        <v/>
      </c>
      <c r="N404" s="19">
        <f>IFERROR(SUMIF('1120 SJ'!$A$2:$A$679,$G404,'1120 SJ'!$M$2:$M$679)/$K404,0)</f>
        <v/>
      </c>
      <c r="O404" s="19">
        <f>IFERROR($K404*$N404,"")</f>
        <v/>
      </c>
      <c r="P404" s="19">
        <f>IFERROR($L404*$N404,"")</f>
        <v/>
      </c>
      <c r="Q404" s="19">
        <f>IF(OR($U404="Dar de baja en SAP",$U404="Dar de alta en SAP"),$M404*$N404,"")</f>
        <v/>
      </c>
      <c r="R404" s="29" t="inlineStr">
        <is>
          <t>Valorización a validar: relación de cantidades 371 a 1 entre SAP y el recuento físico. Sugiere distinta unidad de medida (SAP por caja o envase y el recuento por unidad). La diferencia económica de esta fila no debe tomarse como definitiva.</t>
        </is>
      </c>
      <c r="S404" s="26" t="inlineStr">
        <is>
          <t>Baja</t>
        </is>
      </c>
      <c r="T404" s="17" t="inlineStr">
        <is>
          <t>Homologado – confianza Baja – pendiente de validación</t>
        </is>
      </c>
      <c r="U404" s="25" t="inlineStr">
        <is>
          <t>Dar de alta en SAP</t>
        </is>
      </c>
      <c r="V404" s="17" t="inlineStr">
        <is>
          <t>Homologación por código Avain (master M11-001)</t>
        </is>
      </c>
      <c r="W404" s="17" t="inlineStr">
        <is>
          <t>Sí</t>
        </is>
      </c>
      <c r="X404" s="17" t="inlineStr">
        <is>
          <t>1000527, 1000816</t>
        </is>
      </c>
      <c r="Y404" s="17" t="inlineStr">
        <is>
          <t>Sí</t>
        </is>
      </c>
      <c r="Z404" s="17" t="inlineStr">
        <is>
          <t>M11-001</t>
        </is>
      </c>
      <c r="AA404" s="17"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17" t="inlineStr">
        <is>
          <t>San Juan</t>
        </is>
      </c>
      <c r="B405" s="17" t="inlineStr">
        <is>
          <t>1120</t>
        </is>
      </c>
      <c r="C405" s="17" t="inlineStr">
        <is>
          <t>Stock SAP</t>
        </is>
      </c>
      <c r="D405" s="17" t="inlineStr">
        <is>
          <t>Medicamentos</t>
        </is>
      </c>
      <c r="E405" s="17" t="inlineStr">
        <is>
          <t>ZMED</t>
        </is>
      </c>
      <c r="F405" s="17" t="inlineStr">
        <is>
          <t>Dentro del alcance</t>
        </is>
      </c>
      <c r="G405" s="17" t="inlineStr">
        <is>
          <t>1000562</t>
        </is>
      </c>
      <c r="H405" s="17" t="inlineStr">
        <is>
          <t>CONTRACTIL (FLEBOCONSTRICTOR) COMP</t>
        </is>
      </c>
      <c r="I405" s="17" t="inlineStr"/>
      <c r="J405" s="17" t="inlineStr"/>
      <c r="K405" s="18">
        <f>SUMIF('1120 SJ'!$A$2:$A$679,$G405,'1120 SJ'!$I$2:$I$679)</f>
        <v/>
      </c>
      <c r="L405" s="18">
        <f>SUMIF('1120 SJ'!$A$2:$A$679,$G405,'1120 SJ'!$Q$2:$Q$679)</f>
        <v/>
      </c>
      <c r="M405" s="18">
        <f>$K405-$L405</f>
        <v/>
      </c>
      <c r="N405" s="19">
        <f>IFERROR(SUMIF('1120 SJ'!$A$2:$A$679,$G405,'1120 SJ'!$M$2:$M$679)/$K405,0)</f>
        <v/>
      </c>
      <c r="O405" s="19">
        <f>IFERROR($K405*$N405,"")</f>
        <v/>
      </c>
      <c r="P405" s="19">
        <f>IFERROR($L405*$N405,"")</f>
        <v/>
      </c>
      <c r="Q405" s="19">
        <f>IF(OR($U405="Dar de baja en SAP",$U405="Dar de alta en SAP"),$M405*$N405,"")</f>
        <v/>
      </c>
      <c r="R405" s="17" t="inlineStr"/>
      <c r="S405" s="27" t="inlineStr"/>
      <c r="T405" s="17" t="inlineStr">
        <is>
          <t>Sin recuento físico en el inventario de Avain</t>
        </is>
      </c>
      <c r="U405" s="28" t="inlineStr">
        <is>
          <t>Sin recuento físico</t>
        </is>
      </c>
      <c r="V405" s="17" t="inlineStr"/>
      <c r="W405" s="17" t="inlineStr"/>
      <c r="X405" s="17" t="inlineStr"/>
      <c r="Y405" s="17" t="inlineStr"/>
      <c r="Z405" s="17" t="inlineStr"/>
      <c r="AA405" s="17" t="inlineStr"/>
    </row>
    <row r="406">
      <c r="A406" s="17" t="inlineStr">
        <is>
          <t>San Juan</t>
        </is>
      </c>
      <c r="B406" s="17" t="inlineStr">
        <is>
          <t>1120</t>
        </is>
      </c>
      <c r="C406" s="17" t="inlineStr">
        <is>
          <t>Stock SAP</t>
        </is>
      </c>
      <c r="D406" s="17" t="inlineStr">
        <is>
          <t>Medicamentos</t>
        </is>
      </c>
      <c r="E406" s="17" t="inlineStr">
        <is>
          <t>ZMED</t>
        </is>
      </c>
      <c r="F406" s="17" t="inlineStr">
        <is>
          <t>Dentro del alcance</t>
        </is>
      </c>
      <c r="G406" s="17" t="inlineStr">
        <is>
          <t>1000673</t>
        </is>
      </c>
      <c r="H406" s="17" t="inlineStr">
        <is>
          <t>TRAMADOL + PARACETAMOL COMP.</t>
        </is>
      </c>
      <c r="I406" s="17" t="inlineStr"/>
      <c r="J406" s="17" t="inlineStr"/>
      <c r="K406" s="18">
        <f>SUMIF('1120 SJ'!$A$2:$A$679,$G406,'1120 SJ'!$I$2:$I$679)</f>
        <v/>
      </c>
      <c r="L406" s="18">
        <f>SUMIF('1120 SJ'!$A$2:$A$679,$G406,'1120 SJ'!$Q$2:$Q$679)</f>
        <v/>
      </c>
      <c r="M406" s="18">
        <f>$K406-$L406</f>
        <v/>
      </c>
      <c r="N406" s="19">
        <f>IFERROR(SUMIF('1120 SJ'!$A$2:$A$679,$G406,'1120 SJ'!$M$2:$M$679)/$K406,0)</f>
        <v/>
      </c>
      <c r="O406" s="19">
        <f>IFERROR($K406*$N406,"")</f>
        <v/>
      </c>
      <c r="P406" s="19">
        <f>IFERROR($L406*$N406,"")</f>
        <v/>
      </c>
      <c r="Q406" s="19">
        <f>IF(OR($U406="Dar de baja en SAP",$U406="Dar de alta en SAP"),$M406*$N406,"")</f>
        <v/>
      </c>
      <c r="R406" s="17" t="inlineStr"/>
      <c r="S406" s="27" t="inlineStr"/>
      <c r="T406" s="17" t="inlineStr">
        <is>
          <t>Sin recuento físico en el inventario de Avain</t>
        </is>
      </c>
      <c r="U406" s="28" t="inlineStr">
        <is>
          <t>Sin recuento físico</t>
        </is>
      </c>
      <c r="V406" s="17" t="inlineStr"/>
      <c r="W406" s="17" t="inlineStr"/>
      <c r="X406" s="17" t="inlineStr"/>
      <c r="Y406" s="17" t="inlineStr"/>
      <c r="Z406" s="17" t="inlineStr"/>
      <c r="AA406" s="17" t="inlineStr"/>
    </row>
    <row r="407">
      <c r="A407" s="17" t="inlineStr">
        <is>
          <t>San Juan</t>
        </is>
      </c>
      <c r="B407" s="17" t="inlineStr">
        <is>
          <t>1120</t>
        </is>
      </c>
      <c r="C407" s="17" t="inlineStr">
        <is>
          <t>Stock SAP</t>
        </is>
      </c>
      <c r="D407" s="17" t="inlineStr">
        <is>
          <t>Medicamentos</t>
        </is>
      </c>
      <c r="E407" s="17" t="inlineStr">
        <is>
          <t>ZMED</t>
        </is>
      </c>
      <c r="F407" s="17" t="inlineStr">
        <is>
          <t>Dentro del alcance</t>
        </is>
      </c>
      <c r="G407" s="17" t="inlineStr">
        <is>
          <t>1000699</t>
        </is>
      </c>
      <c r="H407" s="17" t="inlineStr">
        <is>
          <t>VITACORTIL CR X 20GR</t>
        </is>
      </c>
      <c r="I407" s="17" t="inlineStr"/>
      <c r="J407" s="17" t="inlineStr"/>
      <c r="K407" s="18">
        <f>SUMIF('1120 SJ'!$A$2:$A$679,$G407,'1120 SJ'!$I$2:$I$679)</f>
        <v/>
      </c>
      <c r="L407" s="18">
        <f>SUMIF('1120 SJ'!$A$2:$A$679,$G407,'1120 SJ'!$Q$2:$Q$679)</f>
        <v/>
      </c>
      <c r="M407" s="18">
        <f>$K407-$L407</f>
        <v/>
      </c>
      <c r="N407" s="19">
        <f>IFERROR(SUMIF('1120 SJ'!$A$2:$A$679,$G407,'1120 SJ'!$M$2:$M$679)/$K407,0)</f>
        <v/>
      </c>
      <c r="O407" s="19">
        <f>IFERROR($K407*$N407,"")</f>
        <v/>
      </c>
      <c r="P407" s="19">
        <f>IFERROR($L407*$N407,"")</f>
        <v/>
      </c>
      <c r="Q407" s="19">
        <f>IF(OR($U407="Dar de baja en SAP",$U407="Dar de alta en SAP"),$M407*$N407,"")</f>
        <v/>
      </c>
      <c r="R407" s="17" t="inlineStr"/>
      <c r="S407" s="27" t="inlineStr"/>
      <c r="T407" s="17" t="inlineStr">
        <is>
          <t>Sin recuento físico en el inventario de Avain</t>
        </is>
      </c>
      <c r="U407" s="28" t="inlineStr">
        <is>
          <t>Sin recuento físico</t>
        </is>
      </c>
      <c r="V407" s="17" t="inlineStr"/>
      <c r="W407" s="17" t="inlineStr"/>
      <c r="X407" s="17" t="inlineStr"/>
      <c r="Y407" s="17" t="inlineStr"/>
      <c r="Z407" s="17" t="inlineStr"/>
      <c r="AA407" s="17" t="inlineStr"/>
    </row>
    <row r="408">
      <c r="A408" s="17" t="inlineStr">
        <is>
          <t>San Juan</t>
        </is>
      </c>
      <c r="B408" s="17" t="inlineStr">
        <is>
          <t>1120</t>
        </is>
      </c>
      <c r="C408" s="17" t="inlineStr">
        <is>
          <t>Stock SAP</t>
        </is>
      </c>
      <c r="D408" s="17" t="inlineStr">
        <is>
          <t>Medicamentos</t>
        </is>
      </c>
      <c r="E408" s="17" t="inlineStr">
        <is>
          <t>ZMED</t>
        </is>
      </c>
      <c r="F408" s="17" t="inlineStr">
        <is>
          <t>Dentro del alcance</t>
        </is>
      </c>
      <c r="G408" s="17" t="inlineStr">
        <is>
          <t>1000790</t>
        </is>
      </c>
      <c r="H408" s="17" t="inlineStr">
        <is>
          <t>BUSCAPINA SIMPLE COMP.</t>
        </is>
      </c>
      <c r="I408" s="17" t="inlineStr"/>
      <c r="J408" s="17" t="inlineStr"/>
      <c r="K408" s="18">
        <f>SUMIF('1120 SJ'!$A$2:$A$679,$G408,'1120 SJ'!$I$2:$I$679)</f>
        <v/>
      </c>
      <c r="L408" s="18">
        <f>SUMIF('1120 SJ'!$A$2:$A$679,$G408,'1120 SJ'!$Q$2:$Q$679)</f>
        <v/>
      </c>
      <c r="M408" s="18">
        <f>$K408-$L408</f>
        <v/>
      </c>
      <c r="N408" s="19">
        <f>IFERROR(SUMIF('1120 SJ'!$A$2:$A$679,$G408,'1120 SJ'!$M$2:$M$679)/$K408,0)</f>
        <v/>
      </c>
      <c r="O408" s="19">
        <f>IFERROR($K408*$N408,"")</f>
        <v/>
      </c>
      <c r="P408" s="19">
        <f>IFERROR($L408*$N408,"")</f>
        <v/>
      </c>
      <c r="Q408" s="19">
        <f>IF(OR($U408="Dar de baja en SAP",$U408="Dar de alta en SAP"),$M408*$N408,"")</f>
        <v/>
      </c>
      <c r="R408" s="17" t="inlineStr"/>
      <c r="S408" s="27" t="inlineStr"/>
      <c r="T408" s="17" t="inlineStr">
        <is>
          <t>Sin recuento físico en el inventario de Avain</t>
        </is>
      </c>
      <c r="U408" s="28" t="inlineStr">
        <is>
          <t>Sin recuento físico</t>
        </is>
      </c>
      <c r="V408" s="17" t="inlineStr"/>
      <c r="W408" s="17" t="inlineStr"/>
      <c r="X408" s="17" t="inlineStr"/>
      <c r="Y408" s="17" t="inlineStr"/>
      <c r="Z408" s="17" t="inlineStr"/>
      <c r="AA408" s="17" t="inlineStr"/>
    </row>
    <row r="409">
      <c r="A409" s="17" t="inlineStr">
        <is>
          <t>San Juan</t>
        </is>
      </c>
      <c r="B409" s="17" t="inlineStr">
        <is>
          <t>1120</t>
        </is>
      </c>
      <c r="C409" s="17" t="inlineStr">
        <is>
          <t>Stock SAP</t>
        </is>
      </c>
      <c r="D409" s="17" t="inlineStr">
        <is>
          <t>Medicamentos</t>
        </is>
      </c>
      <c r="E409" s="17" t="inlineStr">
        <is>
          <t>ZMED</t>
        </is>
      </c>
      <c r="F409" s="17" t="inlineStr">
        <is>
          <t>Dentro del alcance</t>
        </is>
      </c>
      <c r="G409" s="17" t="inlineStr">
        <is>
          <t>1001083</t>
        </is>
      </c>
      <c r="H409" s="17" t="inlineStr">
        <is>
          <t>ALCON LAGRIMAS II 15ML</t>
        </is>
      </c>
      <c r="I409" s="17" t="inlineStr"/>
      <c r="J409" s="17" t="inlineStr"/>
      <c r="K409" s="18">
        <f>SUMIF('1120 SJ'!$A$2:$A$679,$G409,'1120 SJ'!$I$2:$I$679)</f>
        <v/>
      </c>
      <c r="L409" s="18">
        <f>SUMIF('1120 SJ'!$A$2:$A$679,$G409,'1120 SJ'!$Q$2:$Q$679)</f>
        <v/>
      </c>
      <c r="M409" s="18">
        <f>$K409-$L409</f>
        <v/>
      </c>
      <c r="N409" s="19">
        <f>IFERROR(SUMIF('1120 SJ'!$A$2:$A$679,$G409,'1120 SJ'!$M$2:$M$679)/$K409,0)</f>
        <v/>
      </c>
      <c r="O409" s="19">
        <f>IFERROR($K409*$N409,"")</f>
        <v/>
      </c>
      <c r="P409" s="19">
        <f>IFERROR($L409*$N409,"")</f>
        <v/>
      </c>
      <c r="Q409" s="19">
        <f>IF(OR($U409="Dar de baja en SAP",$U409="Dar de alta en SAP"),$M409*$N409,"")</f>
        <v/>
      </c>
      <c r="R409" s="17" t="inlineStr"/>
      <c r="S409" s="27" t="inlineStr"/>
      <c r="T409" s="17" t="inlineStr">
        <is>
          <t>Sin recuento físico en el inventario de Avain</t>
        </is>
      </c>
      <c r="U409" s="28" t="inlineStr">
        <is>
          <t>Sin recuento físico</t>
        </is>
      </c>
      <c r="V409" s="17" t="inlineStr"/>
      <c r="W409" s="17" t="inlineStr"/>
      <c r="X409" s="17" t="inlineStr"/>
      <c r="Y409" s="17" t="inlineStr"/>
      <c r="Z409" s="17" t="inlineStr"/>
      <c r="AA409" s="17" t="inlineStr"/>
    </row>
    <row r="410">
      <c r="A410" s="17" t="inlineStr">
        <is>
          <t>San Juan</t>
        </is>
      </c>
      <c r="B410" s="17" t="inlineStr">
        <is>
          <t>1120</t>
        </is>
      </c>
      <c r="C410" s="17" t="inlineStr">
        <is>
          <t>Stock SAP</t>
        </is>
      </c>
      <c r="D410" s="17" t="inlineStr">
        <is>
          <t>Medicamentos</t>
        </is>
      </c>
      <c r="E410" s="17" t="inlineStr">
        <is>
          <t>ZMED</t>
        </is>
      </c>
      <c r="F410" s="17" t="inlineStr">
        <is>
          <t>Dentro del alcance</t>
        </is>
      </c>
      <c r="G410" s="17" t="inlineStr">
        <is>
          <t>1001288</t>
        </is>
      </c>
      <c r="H410" s="17" t="inlineStr">
        <is>
          <t>FLEXIDOL 15mg COMP X 30comp</t>
        </is>
      </c>
      <c r="I410" s="17" t="inlineStr"/>
      <c r="J410" s="17" t="inlineStr"/>
      <c r="K410" s="18">
        <f>SUMIF('1120 SJ'!$A$2:$A$679,$G410,'1120 SJ'!$I$2:$I$679)</f>
        <v/>
      </c>
      <c r="L410" s="18">
        <f>SUMIF('1120 SJ'!$A$2:$A$679,$G410,'1120 SJ'!$Q$2:$Q$679)</f>
        <v/>
      </c>
      <c r="M410" s="18">
        <f>$K410-$L410</f>
        <v/>
      </c>
      <c r="N410" s="19">
        <f>IFERROR(SUMIF('1120 SJ'!$A$2:$A$679,$G410,'1120 SJ'!$M$2:$M$679)/$K410,0)</f>
        <v/>
      </c>
      <c r="O410" s="19">
        <f>IFERROR($K410*$N410,"")</f>
        <v/>
      </c>
      <c r="P410" s="19">
        <f>IFERROR($L410*$N410,"")</f>
        <v/>
      </c>
      <c r="Q410" s="19">
        <f>IF(OR($U410="Dar de baja en SAP",$U410="Dar de alta en SAP"),$M410*$N410,"")</f>
        <v/>
      </c>
      <c r="R410" s="17" t="inlineStr"/>
      <c r="S410" s="27" t="inlineStr"/>
      <c r="T410" s="17" t="inlineStr">
        <is>
          <t>Sin recuento físico en el inventario de Avain</t>
        </is>
      </c>
      <c r="U410" s="28" t="inlineStr">
        <is>
          <t>Sin recuento físico</t>
        </is>
      </c>
      <c r="V410" s="17" t="inlineStr"/>
      <c r="W410" s="17" t="inlineStr"/>
      <c r="X410" s="17" t="inlineStr"/>
      <c r="Y410" s="17" t="inlineStr"/>
      <c r="Z410" s="17" t="inlineStr"/>
      <c r="AA410" s="17" t="inlineStr"/>
    </row>
    <row r="411">
      <c r="A411" s="17" t="inlineStr">
        <is>
          <t>San Juan</t>
        </is>
      </c>
      <c r="B411" s="17" t="inlineStr">
        <is>
          <t>1120</t>
        </is>
      </c>
      <c r="C411" s="17" t="inlineStr">
        <is>
          <t>Stock SAP</t>
        </is>
      </c>
      <c r="D411" s="17" t="inlineStr">
        <is>
          <t>Medicamentos</t>
        </is>
      </c>
      <c r="E411" s="17" t="inlineStr">
        <is>
          <t>ZMED</t>
        </is>
      </c>
      <c r="F411" s="17" t="inlineStr">
        <is>
          <t>Dentro del alcance</t>
        </is>
      </c>
      <c r="G411" s="17" t="inlineStr">
        <is>
          <t>1001290</t>
        </is>
      </c>
      <c r="H411" s="17" t="inlineStr">
        <is>
          <t>MEDOCOR SUBLINGUAL 5 MG X 30COMP</t>
        </is>
      </c>
      <c r="I411" s="17" t="inlineStr"/>
      <c r="J411" s="17" t="inlineStr"/>
      <c r="K411" s="18">
        <f>SUMIF('1120 SJ'!$A$2:$A$679,$G411,'1120 SJ'!$I$2:$I$679)</f>
        <v/>
      </c>
      <c r="L411" s="18">
        <f>SUMIF('1120 SJ'!$A$2:$A$679,$G411,'1120 SJ'!$Q$2:$Q$679)</f>
        <v/>
      </c>
      <c r="M411" s="18">
        <f>$K411-$L411</f>
        <v/>
      </c>
      <c r="N411" s="19">
        <f>IFERROR(SUMIF('1120 SJ'!$A$2:$A$679,$G411,'1120 SJ'!$M$2:$M$679)/$K411,0)</f>
        <v/>
      </c>
      <c r="O411" s="19">
        <f>IFERROR($K411*$N411,"")</f>
        <v/>
      </c>
      <c r="P411" s="19">
        <f>IFERROR($L411*$N411,"")</f>
        <v/>
      </c>
      <c r="Q411" s="19">
        <f>IF(OR($U411="Dar de baja en SAP",$U411="Dar de alta en SAP"),$M411*$N411,"")</f>
        <v/>
      </c>
      <c r="R411" s="17" t="inlineStr"/>
      <c r="S411" s="27" t="inlineStr"/>
      <c r="T411" s="17" t="inlineStr">
        <is>
          <t>Sin recuento físico en el inventario de Avain</t>
        </is>
      </c>
      <c r="U411" s="28" t="inlineStr">
        <is>
          <t>Sin recuento físico</t>
        </is>
      </c>
      <c r="V411" s="17" t="inlineStr"/>
      <c r="W411" s="17" t="inlineStr"/>
      <c r="X411" s="17" t="inlineStr"/>
      <c r="Y411" s="17" t="inlineStr"/>
      <c r="Z411" s="17" t="inlineStr"/>
      <c r="AA411" s="17" t="inlineStr"/>
    </row>
    <row r="412">
      <c r="A412" s="17" t="inlineStr">
        <is>
          <t>San Juan</t>
        </is>
      </c>
      <c r="B412" s="17" t="inlineStr">
        <is>
          <t>1120</t>
        </is>
      </c>
      <c r="C412" s="17" t="inlineStr">
        <is>
          <t>Stock SAP</t>
        </is>
      </c>
      <c r="D412" s="17" t="inlineStr">
        <is>
          <t>Medicamentos</t>
        </is>
      </c>
      <c r="E412" s="17" t="inlineStr">
        <is>
          <t>ZMED</t>
        </is>
      </c>
      <c r="F412" s="17" t="inlineStr">
        <is>
          <t>Dentro del alcance</t>
        </is>
      </c>
      <c r="G412" s="17" t="inlineStr">
        <is>
          <t>1001292</t>
        </is>
      </c>
      <c r="H412" s="17" t="inlineStr">
        <is>
          <t>Miopropan S comp x30un</t>
        </is>
      </c>
      <c r="I412" s="17" t="inlineStr"/>
      <c r="J412" s="17" t="inlineStr"/>
      <c r="K412" s="18">
        <f>SUMIF('1120 SJ'!$A$2:$A$679,$G412,'1120 SJ'!$I$2:$I$679)</f>
        <v/>
      </c>
      <c r="L412" s="18">
        <f>SUMIF('1120 SJ'!$A$2:$A$679,$G412,'1120 SJ'!$Q$2:$Q$679)</f>
        <v/>
      </c>
      <c r="M412" s="18">
        <f>$K412-$L412</f>
        <v/>
      </c>
      <c r="N412" s="19">
        <f>IFERROR(SUMIF('1120 SJ'!$A$2:$A$679,$G412,'1120 SJ'!$M$2:$M$679)/$K412,0)</f>
        <v/>
      </c>
      <c r="O412" s="19">
        <f>IFERROR($K412*$N412,"")</f>
        <v/>
      </c>
      <c r="P412" s="19">
        <f>IFERROR($L412*$N412,"")</f>
        <v/>
      </c>
      <c r="Q412" s="19">
        <f>IF(OR($U412="Dar de baja en SAP",$U412="Dar de alta en SAP"),$M412*$N412,"")</f>
        <v/>
      </c>
      <c r="R412" s="17" t="inlineStr"/>
      <c r="S412" s="27" t="inlineStr"/>
      <c r="T412" s="17" t="inlineStr">
        <is>
          <t>Sin recuento físico en el inventario de Avain</t>
        </is>
      </c>
      <c r="U412" s="28" t="inlineStr">
        <is>
          <t>Sin recuento físico</t>
        </is>
      </c>
      <c r="V412" s="17" t="inlineStr"/>
      <c r="W412" s="17" t="inlineStr"/>
      <c r="X412" s="17" t="inlineStr"/>
      <c r="Y412" s="17" t="inlineStr"/>
      <c r="Z412" s="17" t="inlineStr"/>
      <c r="AA412" s="17" t="inlineStr"/>
    </row>
    <row r="413">
      <c r="A413" s="17" t="inlineStr">
        <is>
          <t>San Juan</t>
        </is>
      </c>
      <c r="B413" s="17" t="inlineStr">
        <is>
          <t>1120</t>
        </is>
      </c>
      <c r="C413" s="17" t="inlineStr">
        <is>
          <t>Stock SAP</t>
        </is>
      </c>
      <c r="D413" s="17" t="inlineStr">
        <is>
          <t>Medicamentos</t>
        </is>
      </c>
      <c r="E413" s="17" t="inlineStr">
        <is>
          <t>ZMED</t>
        </is>
      </c>
      <c r="F413" s="17" t="inlineStr">
        <is>
          <t>Dentro del alcance</t>
        </is>
      </c>
      <c r="G413" s="17" t="inlineStr">
        <is>
          <t>1001294</t>
        </is>
      </c>
      <c r="H413" s="17" t="inlineStr">
        <is>
          <t>Miopropan S comp x 60un</t>
        </is>
      </c>
      <c r="I413" s="17" t="inlineStr"/>
      <c r="J413" s="17" t="inlineStr"/>
      <c r="K413" s="18">
        <f>SUMIF('1120 SJ'!$A$2:$A$679,$G413,'1120 SJ'!$I$2:$I$679)</f>
        <v/>
      </c>
      <c r="L413" s="18">
        <f>SUMIF('1120 SJ'!$A$2:$A$679,$G413,'1120 SJ'!$Q$2:$Q$679)</f>
        <v/>
      </c>
      <c r="M413" s="18">
        <f>$K413-$L413</f>
        <v/>
      </c>
      <c r="N413" s="19">
        <f>IFERROR(SUMIF('1120 SJ'!$A$2:$A$679,$G413,'1120 SJ'!$M$2:$M$679)/$K413,0)</f>
        <v/>
      </c>
      <c r="O413" s="19">
        <f>IFERROR($K413*$N413,"")</f>
        <v/>
      </c>
      <c r="P413" s="19">
        <f>IFERROR($L413*$N413,"")</f>
        <v/>
      </c>
      <c r="Q413" s="19">
        <f>IF(OR($U413="Dar de baja en SAP",$U413="Dar de alta en SAP"),$M413*$N413,"")</f>
        <v/>
      </c>
      <c r="R413" s="17" t="inlineStr"/>
      <c r="S413" s="27" t="inlineStr"/>
      <c r="T413" s="17" t="inlineStr">
        <is>
          <t>Sin recuento físico en el inventario de Avain</t>
        </is>
      </c>
      <c r="U413" s="28" t="inlineStr">
        <is>
          <t>Sin recuento físico</t>
        </is>
      </c>
      <c r="V413" s="17" t="inlineStr"/>
      <c r="W413" s="17" t="inlineStr"/>
      <c r="X413" s="17" t="inlineStr"/>
      <c r="Y413" s="17" t="inlineStr"/>
      <c r="Z413" s="17" t="inlineStr"/>
      <c r="AA413" s="17" t="inlineStr"/>
    </row>
    <row r="414">
      <c r="A414" s="17" t="inlineStr">
        <is>
          <t>San Juan</t>
        </is>
      </c>
      <c r="B414" s="17" t="inlineStr">
        <is>
          <t>1120</t>
        </is>
      </c>
      <c r="C414" s="17" t="inlineStr">
        <is>
          <t>Stock SAP</t>
        </is>
      </c>
      <c r="D414" s="17" t="inlineStr">
        <is>
          <t>Medicamentos</t>
        </is>
      </c>
      <c r="E414" s="17" t="inlineStr">
        <is>
          <t>ZMED</t>
        </is>
      </c>
      <c r="F414" s="17" t="inlineStr">
        <is>
          <t>Dentro del alcance</t>
        </is>
      </c>
      <c r="G414" s="17" t="inlineStr">
        <is>
          <t>1005104</t>
        </is>
      </c>
      <c r="H414" s="17" t="inlineStr">
        <is>
          <t>CLONAZEPAM 0.5MG COMPRIMIDO</t>
        </is>
      </c>
      <c r="I414" s="17" t="inlineStr"/>
      <c r="J414" s="17" t="inlineStr"/>
      <c r="K414" s="18">
        <f>SUMIF('1120 SJ'!$A$2:$A$679,$G414,'1120 SJ'!$I$2:$I$679)</f>
        <v/>
      </c>
      <c r="L414" s="18">
        <f>SUMIF('1120 SJ'!$A$2:$A$679,$G414,'1120 SJ'!$Q$2:$Q$679)</f>
        <v/>
      </c>
      <c r="M414" s="18">
        <f>$K414-$L414</f>
        <v/>
      </c>
      <c r="N414" s="19">
        <f>IFERROR(SUMIF('1120 SJ'!$A$2:$A$679,$G414,'1120 SJ'!$M$2:$M$679)/$K414,0)</f>
        <v/>
      </c>
      <c r="O414" s="19">
        <f>IFERROR($K414*$N414,"")</f>
        <v/>
      </c>
      <c r="P414" s="19">
        <f>IFERROR($L414*$N414,"")</f>
        <v/>
      </c>
      <c r="Q414" s="19">
        <f>IF(OR($U414="Dar de baja en SAP",$U414="Dar de alta en SAP"),$M414*$N414,"")</f>
        <v/>
      </c>
      <c r="R414" s="17" t="inlineStr"/>
      <c r="S414" s="27" t="inlineStr"/>
      <c r="T414" s="17" t="inlineStr">
        <is>
          <t>Sin recuento físico en el inventario de Avain</t>
        </is>
      </c>
      <c r="U414" s="28" t="inlineStr">
        <is>
          <t>Sin recuento físico</t>
        </is>
      </c>
      <c r="V414" s="17" t="inlineStr"/>
      <c r="W414" s="17" t="inlineStr"/>
      <c r="X414" s="17" t="inlineStr"/>
      <c r="Y414" s="17" t="inlineStr"/>
      <c r="Z414" s="17" t="inlineStr"/>
      <c r="AA414" s="17" t="inlineStr"/>
    </row>
    <row r="415">
      <c r="A415" s="17" t="inlineStr">
        <is>
          <t>San Juan</t>
        </is>
      </c>
      <c r="B415" s="17" t="inlineStr">
        <is>
          <t>1120</t>
        </is>
      </c>
      <c r="C415" s="17" t="inlineStr">
        <is>
          <t>Stock SAP</t>
        </is>
      </c>
      <c r="D415" s="17" t="inlineStr">
        <is>
          <t>Medicamentos</t>
        </is>
      </c>
      <c r="E415" s="17" t="inlineStr">
        <is>
          <t>ZMED</t>
        </is>
      </c>
      <c r="F415" s="17" t="inlineStr">
        <is>
          <t>Dentro del alcance</t>
        </is>
      </c>
      <c r="G415" s="17" t="inlineStr">
        <is>
          <t>1005272</t>
        </is>
      </c>
      <c r="H415" s="17" t="inlineStr">
        <is>
          <t>METALYSE 50GR AMP (10000U)</t>
        </is>
      </c>
      <c r="I415" s="17" t="inlineStr"/>
      <c r="J415" s="17" t="inlineStr"/>
      <c r="K415" s="18">
        <f>SUMIF('1120 SJ'!$A$2:$A$679,$G415,'1120 SJ'!$I$2:$I$679)</f>
        <v/>
      </c>
      <c r="L415" s="18">
        <f>SUMIF('1120 SJ'!$A$2:$A$679,$G415,'1120 SJ'!$Q$2:$Q$679)</f>
        <v/>
      </c>
      <c r="M415" s="18">
        <f>$K415-$L415</f>
        <v/>
      </c>
      <c r="N415" s="19">
        <f>IFERROR(SUMIF('1120 SJ'!$A$2:$A$679,$G415,'1120 SJ'!$M$2:$M$679)/$K415,0)</f>
        <v/>
      </c>
      <c r="O415" s="19">
        <f>IFERROR($K415*$N415,"")</f>
        <v/>
      </c>
      <c r="P415" s="19">
        <f>IFERROR($L415*$N415,"")</f>
        <v/>
      </c>
      <c r="Q415" s="19">
        <f>IF(OR($U415="Dar de baja en SAP",$U415="Dar de alta en SAP"),$M415*$N415,"")</f>
        <v/>
      </c>
      <c r="R415" s="17" t="inlineStr"/>
      <c r="S415" s="27" t="inlineStr"/>
      <c r="T415" s="17" t="inlineStr">
        <is>
          <t>Sin recuento físico en el inventario de Avain</t>
        </is>
      </c>
      <c r="U415" s="28" t="inlineStr">
        <is>
          <t>Sin recuento físico</t>
        </is>
      </c>
      <c r="V415" s="17" t="inlineStr"/>
      <c r="W415" s="17" t="inlineStr"/>
      <c r="X415" s="17" t="inlineStr"/>
      <c r="Y415" s="17" t="inlineStr"/>
      <c r="Z415" s="17" t="inlineStr"/>
      <c r="AA415" s="17" t="inlineStr"/>
    </row>
    <row r="416">
      <c r="A416" s="17" t="inlineStr">
        <is>
          <t>San Juan</t>
        </is>
      </c>
      <c r="B416" s="17" t="inlineStr">
        <is>
          <t>1120</t>
        </is>
      </c>
      <c r="C416" s="17" t="inlineStr">
        <is>
          <t>Stock SAP</t>
        </is>
      </c>
      <c r="D416" s="17" t="inlineStr">
        <is>
          <t>Medicamentos</t>
        </is>
      </c>
      <c r="E416" s="17" t="inlineStr">
        <is>
          <t>ZMED</t>
        </is>
      </c>
      <c r="F416" s="17" t="inlineStr">
        <is>
          <t>Dentro del alcance</t>
        </is>
      </c>
      <c r="G416" s="17" t="inlineStr">
        <is>
          <t>1005331</t>
        </is>
      </c>
      <c r="H416" s="17" t="inlineStr">
        <is>
          <t>LORAZEPAM SL COMP X 1MG</t>
        </is>
      </c>
      <c r="I416" s="17" t="inlineStr"/>
      <c r="J416" s="17" t="inlineStr"/>
      <c r="K416" s="18">
        <f>SUMIF('1120 SJ'!$A$2:$A$679,$G416,'1120 SJ'!$I$2:$I$679)</f>
        <v/>
      </c>
      <c r="L416" s="18">
        <f>SUMIF('1120 SJ'!$A$2:$A$679,$G416,'1120 SJ'!$Q$2:$Q$679)</f>
        <v/>
      </c>
      <c r="M416" s="18">
        <f>$K416-$L416</f>
        <v/>
      </c>
      <c r="N416" s="19">
        <f>IFERROR(SUMIF('1120 SJ'!$A$2:$A$679,$G416,'1120 SJ'!$M$2:$M$679)/$K416,0)</f>
        <v/>
      </c>
      <c r="O416" s="19">
        <f>IFERROR($K416*$N416,"")</f>
        <v/>
      </c>
      <c r="P416" s="19">
        <f>IFERROR($L416*$N416,"")</f>
        <v/>
      </c>
      <c r="Q416" s="19">
        <f>IF(OR($U416="Dar de baja en SAP",$U416="Dar de alta en SAP"),$M416*$N416,"")</f>
        <v/>
      </c>
      <c r="R416" s="17" t="inlineStr"/>
      <c r="S416" s="27" t="inlineStr"/>
      <c r="T416" s="17" t="inlineStr">
        <is>
          <t>Sin recuento físico en el inventario de Avain</t>
        </is>
      </c>
      <c r="U416" s="28" t="inlineStr">
        <is>
          <t>Sin recuento físico</t>
        </is>
      </c>
      <c r="V416" s="17" t="inlineStr"/>
      <c r="W416" s="17" t="inlineStr"/>
      <c r="X416" s="17" t="inlineStr"/>
      <c r="Y416" s="17" t="inlineStr"/>
      <c r="Z416" s="17" t="inlineStr"/>
      <c r="AA416" s="17" t="inlineStr"/>
    </row>
    <row r="417">
      <c r="A417" s="17" t="inlineStr">
        <is>
          <t>San Juan</t>
        </is>
      </c>
      <c r="B417" s="17" t="inlineStr">
        <is>
          <t>1120</t>
        </is>
      </c>
      <c r="C417" s="17" t="inlineStr">
        <is>
          <t>Stock SAP</t>
        </is>
      </c>
      <c r="D417" s="17" t="inlineStr">
        <is>
          <t>Medicamentos</t>
        </is>
      </c>
      <c r="E417" s="17" t="inlineStr">
        <is>
          <t>ZMED</t>
        </is>
      </c>
      <c r="F417" s="17" t="inlineStr">
        <is>
          <t>Dentro del alcance</t>
        </is>
      </c>
      <c r="G417" s="17" t="inlineStr">
        <is>
          <t>1005352</t>
        </is>
      </c>
      <c r="H417" s="17" t="inlineStr">
        <is>
          <t>ENOXAPARINA 60MG JER. PRELLENADA X 10UN</t>
        </is>
      </c>
      <c r="I417" s="17" t="inlineStr"/>
      <c r="J417" s="17" t="inlineStr"/>
      <c r="K417" s="18">
        <f>SUMIF('1120 SJ'!$A$2:$A$679,$G417,'1120 SJ'!$I$2:$I$679)</f>
        <v/>
      </c>
      <c r="L417" s="18">
        <f>SUMIF('1120 SJ'!$A$2:$A$679,$G417,'1120 SJ'!$Q$2:$Q$679)</f>
        <v/>
      </c>
      <c r="M417" s="18">
        <f>$K417-$L417</f>
        <v/>
      </c>
      <c r="N417" s="19">
        <f>IFERROR(SUMIF('1120 SJ'!$A$2:$A$679,$G417,'1120 SJ'!$M$2:$M$679)/$K417,0)</f>
        <v/>
      </c>
      <c r="O417" s="19">
        <f>IFERROR($K417*$N417,"")</f>
        <v/>
      </c>
      <c r="P417" s="19">
        <f>IFERROR($L417*$N417,"")</f>
        <v/>
      </c>
      <c r="Q417" s="19">
        <f>IF(OR($U417="Dar de baja en SAP",$U417="Dar de alta en SAP"),$M417*$N417,"")</f>
        <v/>
      </c>
      <c r="R417" s="17" t="inlineStr"/>
      <c r="S417" s="27" t="inlineStr"/>
      <c r="T417" s="17" t="inlineStr">
        <is>
          <t>Sin recuento físico en el inventario de Avain</t>
        </is>
      </c>
      <c r="U417" s="28" t="inlineStr">
        <is>
          <t>Sin recuento físico</t>
        </is>
      </c>
      <c r="V417" s="17" t="inlineStr"/>
      <c r="W417" s="17" t="inlineStr"/>
      <c r="X417" s="17" t="inlineStr"/>
      <c r="Y417" s="17" t="inlineStr"/>
      <c r="Z417" s="17" t="inlineStr"/>
      <c r="AA417" s="17" t="inlineStr"/>
    </row>
    <row r="418">
      <c r="A418" s="17" t="inlineStr">
        <is>
          <t>San Juan</t>
        </is>
      </c>
      <c r="B418" s="17" t="inlineStr">
        <is>
          <t>1120</t>
        </is>
      </c>
      <c r="C418" s="17" t="inlineStr">
        <is>
          <t>Stock SAP</t>
        </is>
      </c>
      <c r="D418" s="17" t="inlineStr">
        <is>
          <t>Medicamentos</t>
        </is>
      </c>
      <c r="E418" s="17" t="inlineStr">
        <is>
          <t>ZMED</t>
        </is>
      </c>
      <c r="F418" s="17" t="inlineStr">
        <is>
          <t>Dentro del alcance</t>
        </is>
      </c>
      <c r="G418" s="17" t="inlineStr">
        <is>
          <t>1005353</t>
        </is>
      </c>
      <c r="H418" s="17" t="inlineStr">
        <is>
          <t>INSULINA ASPARTICA CART X5UN</t>
        </is>
      </c>
      <c r="I418" s="17" t="inlineStr"/>
      <c r="J418" s="17" t="inlineStr"/>
      <c r="K418" s="18">
        <f>SUMIF('1120 SJ'!$A$2:$A$679,$G418,'1120 SJ'!$I$2:$I$679)</f>
        <v/>
      </c>
      <c r="L418" s="18">
        <f>SUMIF('1120 SJ'!$A$2:$A$679,$G418,'1120 SJ'!$Q$2:$Q$679)</f>
        <v/>
      </c>
      <c r="M418" s="18">
        <f>$K418-$L418</f>
        <v/>
      </c>
      <c r="N418" s="19">
        <f>IFERROR(SUMIF('1120 SJ'!$A$2:$A$679,$G418,'1120 SJ'!$M$2:$M$679)/$K418,0)</f>
        <v/>
      </c>
      <c r="O418" s="19">
        <f>IFERROR($K418*$N418,"")</f>
        <v/>
      </c>
      <c r="P418" s="19">
        <f>IFERROR($L418*$N418,"")</f>
        <v/>
      </c>
      <c r="Q418" s="19">
        <f>IF(OR($U418="Dar de baja en SAP",$U418="Dar de alta en SAP"),$M418*$N418,"")</f>
        <v/>
      </c>
      <c r="R418" s="17" t="inlineStr"/>
      <c r="S418" s="27" t="inlineStr"/>
      <c r="T418" s="17" t="inlineStr">
        <is>
          <t>Sin recuento físico en el inventario de Avain</t>
        </is>
      </c>
      <c r="U418" s="28" t="inlineStr">
        <is>
          <t>Sin recuento físico</t>
        </is>
      </c>
      <c r="V418" s="17" t="inlineStr"/>
      <c r="W418" s="17" t="inlineStr"/>
      <c r="X418" s="17" t="inlineStr"/>
      <c r="Y418" s="17" t="inlineStr"/>
      <c r="Z418" s="17" t="inlineStr"/>
      <c r="AA418" s="17" t="inlineStr"/>
    </row>
    <row r="419">
      <c r="A419" s="17" t="inlineStr">
        <is>
          <t>San Juan</t>
        </is>
      </c>
      <c r="B419" s="17" t="inlineStr">
        <is>
          <t>1120</t>
        </is>
      </c>
      <c r="C419" s="17" t="inlineStr">
        <is>
          <t>Stock SAP</t>
        </is>
      </c>
      <c r="D419" s="17" t="inlineStr">
        <is>
          <t>Descartables</t>
        </is>
      </c>
      <c r="E419" s="17" t="inlineStr">
        <is>
          <t>ZDES</t>
        </is>
      </c>
      <c r="F419" s="17" t="inlineStr">
        <is>
          <t>Dentro del alcance</t>
        </is>
      </c>
      <c r="G419" s="17" t="inlineStr">
        <is>
          <t>2000497</t>
        </is>
      </c>
      <c r="H419" s="17" t="inlineStr">
        <is>
          <t>PIE DE SUERO</t>
        </is>
      </c>
      <c r="I419" s="17" t="inlineStr"/>
      <c r="J419" s="17" t="inlineStr"/>
      <c r="K419" s="18">
        <f>SUMIF('1120 SJ'!$A$2:$A$679,$G419,'1120 SJ'!$I$2:$I$679)</f>
        <v/>
      </c>
      <c r="L419" s="18">
        <f>SUMIF('1120 SJ'!$A$2:$A$679,$G419,'1120 SJ'!$Q$2:$Q$679)</f>
        <v/>
      </c>
      <c r="M419" s="18">
        <f>$K419-$L419</f>
        <v/>
      </c>
      <c r="N419" s="19">
        <f>IFERROR(SUMIF('1120 SJ'!$A$2:$A$679,$G419,'1120 SJ'!$M$2:$M$679)/$K419,0)</f>
        <v/>
      </c>
      <c r="O419" s="19">
        <f>IFERROR($K419*$N419,"")</f>
        <v/>
      </c>
      <c r="P419" s="19">
        <f>IFERROR($L419*$N419,"")</f>
        <v/>
      </c>
      <c r="Q419" s="19">
        <f>IF(OR($U419="Dar de baja en SAP",$U419="Dar de alta en SAP"),$M419*$N419,"")</f>
        <v/>
      </c>
      <c r="R419" s="17" t="inlineStr"/>
      <c r="S419" s="27" t="inlineStr"/>
      <c r="T419" s="17" t="inlineStr">
        <is>
          <t>Sin recuento físico en el inventario de Avain</t>
        </is>
      </c>
      <c r="U419" s="28" t="inlineStr">
        <is>
          <t>Sin recuento físico</t>
        </is>
      </c>
      <c r="V419" s="17" t="inlineStr"/>
      <c r="W419" s="17" t="inlineStr"/>
      <c r="X419" s="17" t="inlineStr"/>
      <c r="Y419" s="17" t="inlineStr"/>
      <c r="Z419" s="17" t="inlineStr"/>
      <c r="AA419" s="17" t="inlineStr"/>
    </row>
    <row r="420">
      <c r="A420" s="17" t="inlineStr">
        <is>
          <t>San Juan</t>
        </is>
      </c>
      <c r="B420" s="17" t="inlineStr">
        <is>
          <t>1120</t>
        </is>
      </c>
      <c r="C420" s="17" t="inlineStr">
        <is>
          <t>Stock SAP</t>
        </is>
      </c>
      <c r="D420" s="17" t="inlineStr">
        <is>
          <t>Descartables</t>
        </is>
      </c>
      <c r="E420" s="17" t="inlineStr">
        <is>
          <t>ZDES</t>
        </is>
      </c>
      <c r="F420" s="17" t="inlineStr">
        <is>
          <t>Dentro del alcance</t>
        </is>
      </c>
      <c r="G420" s="17" t="inlineStr">
        <is>
          <t>2001233</t>
        </is>
      </c>
      <c r="H420" s="17" t="inlineStr">
        <is>
          <t>HILO DE SUTURA SUPRALON 5</t>
        </is>
      </c>
      <c r="I420" s="17" t="inlineStr"/>
      <c r="J420" s="17" t="inlineStr"/>
      <c r="K420" s="18">
        <f>SUMIF('1120 SJ'!$A$2:$A$679,$G420,'1120 SJ'!$I$2:$I$679)</f>
        <v/>
      </c>
      <c r="L420" s="18">
        <f>SUMIF('1120 SJ'!$A$2:$A$679,$G420,'1120 SJ'!$Q$2:$Q$679)</f>
        <v/>
      </c>
      <c r="M420" s="18">
        <f>$K420-$L420</f>
        <v/>
      </c>
      <c r="N420" s="19">
        <f>IFERROR(SUMIF('1120 SJ'!$A$2:$A$679,$G420,'1120 SJ'!$M$2:$M$679)/$K420,0)</f>
        <v/>
      </c>
      <c r="O420" s="19">
        <f>IFERROR($K420*$N420,"")</f>
        <v/>
      </c>
      <c r="P420" s="19">
        <f>IFERROR($L420*$N420,"")</f>
        <v/>
      </c>
      <c r="Q420" s="19">
        <f>IF(OR($U420="Dar de baja en SAP",$U420="Dar de alta en SAP"),$M420*$N420,"")</f>
        <v/>
      </c>
      <c r="R420" s="17" t="inlineStr"/>
      <c r="S420" s="27" t="inlineStr"/>
      <c r="T420" s="17" t="inlineStr">
        <is>
          <t>Sin recuento físico en el inventario de Avain</t>
        </is>
      </c>
      <c r="U420" s="28" t="inlineStr">
        <is>
          <t>Sin recuento físico</t>
        </is>
      </c>
      <c r="V420" s="17" t="inlineStr"/>
      <c r="W420" s="17" t="inlineStr"/>
      <c r="X420" s="17" t="inlineStr"/>
      <c r="Y420" s="17" t="inlineStr"/>
      <c r="Z420" s="17" t="inlineStr"/>
      <c r="AA420" s="17" t="inlineStr"/>
    </row>
    <row r="421">
      <c r="A421" s="17" t="inlineStr">
        <is>
          <t>San Juan</t>
        </is>
      </c>
      <c r="B421" s="17" t="inlineStr">
        <is>
          <t>1120</t>
        </is>
      </c>
      <c r="C421" s="17" t="inlineStr">
        <is>
          <t>Stock SAP</t>
        </is>
      </c>
      <c r="D421" s="17" t="inlineStr">
        <is>
          <t>Descartables</t>
        </is>
      </c>
      <c r="E421" s="17" t="inlineStr">
        <is>
          <t>ZDES</t>
        </is>
      </c>
      <c r="F421" s="17" t="inlineStr">
        <is>
          <t>Dentro del alcance</t>
        </is>
      </c>
      <c r="G421" s="17" t="inlineStr">
        <is>
          <t>2001327</t>
        </is>
      </c>
      <c r="H421" s="17" t="inlineStr">
        <is>
          <t>TIRAS REACTIVAS FREESTYLE OPTIUM S/CODIF</t>
        </is>
      </c>
      <c r="I421" s="17" t="inlineStr"/>
      <c r="J421" s="17" t="inlineStr"/>
      <c r="K421" s="18">
        <f>SUMIF('1120 SJ'!$A$2:$A$679,$G421,'1120 SJ'!$I$2:$I$679)</f>
        <v/>
      </c>
      <c r="L421" s="18">
        <f>SUMIF('1120 SJ'!$A$2:$A$679,$G421,'1120 SJ'!$Q$2:$Q$679)</f>
        <v/>
      </c>
      <c r="M421" s="18">
        <f>$K421-$L421</f>
        <v/>
      </c>
      <c r="N421" s="19">
        <f>IFERROR(SUMIF('1120 SJ'!$A$2:$A$679,$G421,'1120 SJ'!$M$2:$M$679)/$K421,0)</f>
        <v/>
      </c>
      <c r="O421" s="19">
        <f>IFERROR($K421*$N421,"")</f>
        <v/>
      </c>
      <c r="P421" s="19">
        <f>IFERROR($L421*$N421,"")</f>
        <v/>
      </c>
      <c r="Q421" s="19">
        <f>IF(OR($U421="Dar de baja en SAP",$U421="Dar de alta en SAP"),$M421*$N421,"")</f>
        <v/>
      </c>
      <c r="R421" s="17" t="inlineStr"/>
      <c r="S421" s="27" t="inlineStr"/>
      <c r="T421" s="17" t="inlineStr">
        <is>
          <t>Sin recuento físico en el inventario de Avain</t>
        </is>
      </c>
      <c r="U421" s="28" t="inlineStr">
        <is>
          <t>Sin recuento físico</t>
        </is>
      </c>
      <c r="V421" s="17" t="inlineStr"/>
      <c r="W421" s="17" t="inlineStr"/>
      <c r="X421" s="17" t="inlineStr"/>
      <c r="Y421" s="17" t="inlineStr"/>
      <c r="Z421" s="17" t="inlineStr"/>
      <c r="AA421" s="17" t="inlineStr"/>
    </row>
    <row r="422">
      <c r="A422" s="17" t="inlineStr">
        <is>
          <t>San Juan</t>
        </is>
      </c>
      <c r="B422" s="17" t="inlineStr">
        <is>
          <t>1120</t>
        </is>
      </c>
      <c r="C422" s="17" t="inlineStr">
        <is>
          <t>Stock SAP</t>
        </is>
      </c>
      <c r="D422" s="17" t="inlineStr">
        <is>
          <t>Descartables</t>
        </is>
      </c>
      <c r="E422" s="17" t="inlineStr">
        <is>
          <t>ZDES</t>
        </is>
      </c>
      <c r="F422" s="17" t="inlineStr">
        <is>
          <t>Dentro del alcance</t>
        </is>
      </c>
      <c r="G422" s="17" t="inlineStr">
        <is>
          <t>2001522</t>
        </is>
      </c>
      <c r="H422" s="17" t="inlineStr">
        <is>
          <t>CARTUCHO EG7+</t>
        </is>
      </c>
      <c r="I422" s="17" t="inlineStr"/>
      <c r="J422" s="17" t="inlineStr"/>
      <c r="K422" s="18">
        <f>SUMIF('1120 SJ'!$A$2:$A$679,$G422,'1120 SJ'!$I$2:$I$679)</f>
        <v/>
      </c>
      <c r="L422" s="18">
        <f>SUMIF('1120 SJ'!$A$2:$A$679,$G422,'1120 SJ'!$Q$2:$Q$679)</f>
        <v/>
      </c>
      <c r="M422" s="18">
        <f>$K422-$L422</f>
        <v/>
      </c>
      <c r="N422" s="19">
        <f>IFERROR(SUMIF('1120 SJ'!$A$2:$A$679,$G422,'1120 SJ'!$M$2:$M$679)/$K422,0)</f>
        <v/>
      </c>
      <c r="O422" s="19">
        <f>IFERROR($K422*$N422,"")</f>
        <v/>
      </c>
      <c r="P422" s="19">
        <f>IFERROR($L422*$N422,"")</f>
        <v/>
      </c>
      <c r="Q422" s="19">
        <f>IF(OR($U422="Dar de baja en SAP",$U422="Dar de alta en SAP"),$M422*$N422,"")</f>
        <v/>
      </c>
      <c r="R422" s="17" t="inlineStr"/>
      <c r="S422" s="27" t="inlineStr"/>
      <c r="T422" s="17" t="inlineStr">
        <is>
          <t>Sin recuento físico en el inventario de Avain</t>
        </is>
      </c>
      <c r="U422" s="28" t="inlineStr">
        <is>
          <t>Sin recuento físico</t>
        </is>
      </c>
      <c r="V422" s="17" t="inlineStr"/>
      <c r="W422" s="17" t="inlineStr"/>
      <c r="X422" s="17" t="inlineStr"/>
      <c r="Y422" s="17" t="inlineStr"/>
      <c r="Z422" s="17" t="inlineStr"/>
      <c r="AA422" s="17" t="inlineStr"/>
    </row>
    <row r="423">
      <c r="A423" s="17" t="inlineStr">
        <is>
          <t>San Juan</t>
        </is>
      </c>
      <c r="B423" s="17" t="inlineStr">
        <is>
          <t>1120</t>
        </is>
      </c>
      <c r="C423" s="17" t="inlineStr">
        <is>
          <t>Stock SAP</t>
        </is>
      </c>
      <c r="D423" s="17" t="inlineStr">
        <is>
          <t>Descartables</t>
        </is>
      </c>
      <c r="E423" s="17" t="inlineStr">
        <is>
          <t>ZDES</t>
        </is>
      </c>
      <c r="F423" s="17" t="inlineStr">
        <is>
          <t>Dentro del alcance</t>
        </is>
      </c>
      <c r="G423" s="17" t="inlineStr">
        <is>
          <t>2001766</t>
        </is>
      </c>
      <c r="H423" s="17" t="inlineStr">
        <is>
          <t>SONDA INHALACION DE 02 K29</t>
        </is>
      </c>
      <c r="I423" s="17" t="inlineStr"/>
      <c r="J423" s="17" t="inlineStr"/>
      <c r="K423" s="18">
        <f>SUMIF('1120 SJ'!$A$2:$A$679,$G423,'1120 SJ'!$I$2:$I$679)</f>
        <v/>
      </c>
      <c r="L423" s="18">
        <f>SUMIF('1120 SJ'!$A$2:$A$679,$G423,'1120 SJ'!$Q$2:$Q$679)</f>
        <v/>
      </c>
      <c r="M423" s="18">
        <f>$K423-$L423</f>
        <v/>
      </c>
      <c r="N423" s="19">
        <f>IFERROR(SUMIF('1120 SJ'!$A$2:$A$679,$G423,'1120 SJ'!$M$2:$M$679)/$K423,0)</f>
        <v/>
      </c>
      <c r="O423" s="19">
        <f>IFERROR($K423*$N423,"")</f>
        <v/>
      </c>
      <c r="P423" s="19">
        <f>IFERROR($L423*$N423,"")</f>
        <v/>
      </c>
      <c r="Q423" s="19">
        <f>IF(OR($U423="Dar de baja en SAP",$U423="Dar de alta en SAP"),$M423*$N423,"")</f>
        <v/>
      </c>
      <c r="R423" s="17" t="inlineStr"/>
      <c r="S423" s="27" t="inlineStr"/>
      <c r="T423" s="17" t="inlineStr">
        <is>
          <t>Sin recuento físico en el inventario de Avain</t>
        </is>
      </c>
      <c r="U423" s="28" t="inlineStr">
        <is>
          <t>Sin recuento físico</t>
        </is>
      </c>
      <c r="V423" s="17" t="inlineStr"/>
      <c r="W423" s="17" t="inlineStr"/>
      <c r="X423" s="17" t="inlineStr"/>
      <c r="Y423" s="17" t="inlineStr"/>
      <c r="Z423" s="17" t="inlineStr"/>
      <c r="AA423" s="17" t="inlineStr"/>
    </row>
    <row r="424">
      <c r="A424" s="17" t="inlineStr">
        <is>
          <t>San Juan</t>
        </is>
      </c>
      <c r="B424" s="17" t="inlineStr">
        <is>
          <t>1120</t>
        </is>
      </c>
      <c r="C424" s="17" t="inlineStr">
        <is>
          <t>Stock SAP</t>
        </is>
      </c>
      <c r="D424" s="17" t="inlineStr">
        <is>
          <t>Descartables</t>
        </is>
      </c>
      <c r="E424" s="17" t="inlineStr">
        <is>
          <t>ZDES</t>
        </is>
      </c>
      <c r="F424" s="17" t="inlineStr">
        <is>
          <t>Dentro del alcance</t>
        </is>
      </c>
      <c r="G424" s="17" t="inlineStr">
        <is>
          <t>2002590</t>
        </is>
      </c>
      <c r="H424" s="17" t="inlineStr">
        <is>
          <t>BATERIA LARINGOSCOPIO McGRATH COVIDEN</t>
        </is>
      </c>
      <c r="I424" s="17" t="inlineStr"/>
      <c r="J424" s="17" t="inlineStr"/>
      <c r="K424" s="18">
        <f>SUMIF('1120 SJ'!$A$2:$A$679,$G424,'1120 SJ'!$I$2:$I$679)</f>
        <v/>
      </c>
      <c r="L424" s="18">
        <f>SUMIF('1120 SJ'!$A$2:$A$679,$G424,'1120 SJ'!$Q$2:$Q$679)</f>
        <v/>
      </c>
      <c r="M424" s="18">
        <f>$K424-$L424</f>
        <v/>
      </c>
      <c r="N424" s="19">
        <f>IFERROR(SUMIF('1120 SJ'!$A$2:$A$679,$G424,'1120 SJ'!$M$2:$M$679)/$K424,0)</f>
        <v/>
      </c>
      <c r="O424" s="19">
        <f>IFERROR($K424*$N424,"")</f>
        <v/>
      </c>
      <c r="P424" s="19">
        <f>IFERROR($L424*$N424,"")</f>
        <v/>
      </c>
      <c r="Q424" s="19">
        <f>IF(OR($U424="Dar de baja en SAP",$U424="Dar de alta en SAP"),$M424*$N424,"")</f>
        <v/>
      </c>
      <c r="R424" s="17" t="inlineStr"/>
      <c r="S424" s="27" t="inlineStr"/>
      <c r="T424" s="17" t="inlineStr">
        <is>
          <t>Sin recuento físico en el inventario de Avain</t>
        </is>
      </c>
      <c r="U424" s="28" t="inlineStr">
        <is>
          <t>Sin recuento físico</t>
        </is>
      </c>
      <c r="V424" s="17" t="inlineStr"/>
      <c r="W424" s="17" t="inlineStr"/>
      <c r="X424" s="17" t="inlineStr"/>
      <c r="Y424" s="17" t="inlineStr"/>
      <c r="Z424" s="17" t="inlineStr"/>
      <c r="AA424" s="17" t="inlineStr"/>
    </row>
    <row r="425">
      <c r="A425" s="17" t="inlineStr">
        <is>
          <t>San Juan</t>
        </is>
      </c>
      <c r="B425" s="17" t="inlineStr">
        <is>
          <t>1120</t>
        </is>
      </c>
      <c r="C425" s="17" t="inlineStr">
        <is>
          <t>Stock SAP</t>
        </is>
      </c>
      <c r="D425" s="17" t="inlineStr">
        <is>
          <t>Descartables</t>
        </is>
      </c>
      <c r="E425" s="17" t="inlineStr">
        <is>
          <t>ZDES</t>
        </is>
      </c>
      <c r="F425" s="17" t="inlineStr">
        <is>
          <t>Dentro del alcance</t>
        </is>
      </c>
      <c r="G425" s="17" t="inlineStr">
        <is>
          <t>2002619</t>
        </is>
      </c>
      <c r="H425" s="17" t="inlineStr">
        <is>
          <t>SPONGOSTAN 7*5 1CM</t>
        </is>
      </c>
      <c r="I425" s="17" t="inlineStr"/>
      <c r="J425" s="17" t="inlineStr"/>
      <c r="K425" s="18">
        <f>SUMIF('1120 SJ'!$A$2:$A$679,$G425,'1120 SJ'!$I$2:$I$679)</f>
        <v/>
      </c>
      <c r="L425" s="18">
        <f>SUMIF('1120 SJ'!$A$2:$A$679,$G425,'1120 SJ'!$Q$2:$Q$679)</f>
        <v/>
      </c>
      <c r="M425" s="18">
        <f>$K425-$L425</f>
        <v/>
      </c>
      <c r="N425" s="19">
        <f>IFERROR(SUMIF('1120 SJ'!$A$2:$A$679,$G425,'1120 SJ'!$M$2:$M$679)/$K425,0)</f>
        <v/>
      </c>
      <c r="O425" s="19">
        <f>IFERROR($K425*$N425,"")</f>
        <v/>
      </c>
      <c r="P425" s="19">
        <f>IFERROR($L425*$N425,"")</f>
        <v/>
      </c>
      <c r="Q425" s="19">
        <f>IF(OR($U425="Dar de baja en SAP",$U425="Dar de alta en SAP"),$M425*$N425,"")</f>
        <v/>
      </c>
      <c r="R425" s="17" t="inlineStr"/>
      <c r="S425" s="27" t="inlineStr"/>
      <c r="T425" s="17" t="inlineStr">
        <is>
          <t>Sin recuento físico en el inventario de Avain</t>
        </is>
      </c>
      <c r="U425" s="28" t="inlineStr">
        <is>
          <t>Sin recuento físico</t>
        </is>
      </c>
      <c r="V425" s="17" t="inlineStr"/>
      <c r="W425" s="17" t="inlineStr"/>
      <c r="X425" s="17" t="inlineStr"/>
      <c r="Y425" s="17" t="inlineStr"/>
      <c r="Z425" s="17" t="inlineStr"/>
      <c r="AA425" s="17" t="inlineStr"/>
    </row>
    <row r="426">
      <c r="A426" s="17" t="inlineStr">
        <is>
          <t>San Juan</t>
        </is>
      </c>
      <c r="B426" s="17" t="inlineStr">
        <is>
          <t>1120</t>
        </is>
      </c>
      <c r="C426" s="17" t="inlineStr">
        <is>
          <t>Stock SAP</t>
        </is>
      </c>
      <c r="D426" s="17" t="inlineStr">
        <is>
          <t>Uniformes</t>
        </is>
      </c>
      <c r="E426" s="17" t="inlineStr">
        <is>
          <t>ZUNI</t>
        </is>
      </c>
      <c r="F426" s="17" t="inlineStr">
        <is>
          <t>Fuera del alcance</t>
        </is>
      </c>
      <c r="G426" s="17" t="inlineStr">
        <is>
          <t>3000715</t>
        </is>
      </c>
      <c r="H426" s="17" t="inlineStr">
        <is>
          <t>PANTALON CARGO ANTI DESGARRO T46</t>
        </is>
      </c>
      <c r="I426" s="17" t="inlineStr"/>
      <c r="J426" s="17" t="inlineStr"/>
      <c r="K426" s="18">
        <f>SUMIF('1120 SJ'!$A$2:$A$679,$G426,'1120 SJ'!$I$2:$I$679)</f>
        <v/>
      </c>
      <c r="L426" s="18">
        <f>SUMIF('1120 SJ'!$A$2:$A$679,$G426,'1120 SJ'!$Q$2:$Q$679)</f>
        <v/>
      </c>
      <c r="M426" s="18">
        <f>$K426-$L426</f>
        <v/>
      </c>
      <c r="N426" s="19">
        <f>IFERROR(SUMIF('1120 SJ'!$A$2:$A$679,$G426,'1120 SJ'!$M$2:$M$679)/$K426,0)</f>
        <v/>
      </c>
      <c r="O426" s="19">
        <f>IFERROR($K426*$N426,"")</f>
        <v/>
      </c>
      <c r="P426" s="19">
        <f>IFERROR($L426*$N426,"")</f>
        <v/>
      </c>
      <c r="Q426" s="19">
        <f>IF(OR($U426="Dar de baja en SAP",$U426="Dar de alta en SAP"),$M426*$N426,"")</f>
        <v/>
      </c>
      <c r="R426" s="17" t="inlineStr"/>
      <c r="S426" s="27" t="inlineStr"/>
      <c r="T426" s="17" t="inlineStr">
        <is>
          <t>No aplica: uniformes, clasificación que el inventario físico de Farmacia no releva</t>
        </is>
      </c>
      <c r="U426" s="28" t="inlineStr">
        <is>
          <t>Fuera del alcance del inventario físico</t>
        </is>
      </c>
      <c r="V426" s="17" t="inlineStr"/>
      <c r="W426" s="17" t="inlineStr"/>
      <c r="X426" s="17" t="inlineStr"/>
      <c r="Y426" s="17" t="inlineStr"/>
      <c r="Z426" s="17" t="inlineStr"/>
      <c r="AA426" s="17" t="inlineStr"/>
    </row>
    <row r="427">
      <c r="A427" s="17" t="inlineStr">
        <is>
          <t>San Juan</t>
        </is>
      </c>
      <c r="B427" s="17" t="inlineStr">
        <is>
          <t>1120</t>
        </is>
      </c>
      <c r="C427" s="17" t="inlineStr">
        <is>
          <t>Stock SAP</t>
        </is>
      </c>
      <c r="D427" s="17" t="inlineStr">
        <is>
          <t>Uniformes</t>
        </is>
      </c>
      <c r="E427" s="17" t="inlineStr">
        <is>
          <t>ZUNI</t>
        </is>
      </c>
      <c r="F427" s="17" t="inlineStr">
        <is>
          <t>Fuera del alcance</t>
        </is>
      </c>
      <c r="G427" s="17" t="inlineStr">
        <is>
          <t>3001335</t>
        </is>
      </c>
      <c r="H427" s="17" t="inlineStr">
        <is>
          <t>CAMPERA ALTA MONTAÑA L</t>
        </is>
      </c>
      <c r="I427" s="17" t="inlineStr"/>
      <c r="J427" s="17" t="inlineStr"/>
      <c r="K427" s="18">
        <f>SUMIF('1120 SJ'!$A$2:$A$679,$G427,'1120 SJ'!$I$2:$I$679)</f>
        <v/>
      </c>
      <c r="L427" s="18">
        <f>SUMIF('1120 SJ'!$A$2:$A$679,$G427,'1120 SJ'!$Q$2:$Q$679)</f>
        <v/>
      </c>
      <c r="M427" s="18">
        <f>$K427-$L427</f>
        <v/>
      </c>
      <c r="N427" s="19">
        <f>IFERROR(SUMIF('1120 SJ'!$A$2:$A$679,$G427,'1120 SJ'!$M$2:$M$679)/$K427,0)</f>
        <v/>
      </c>
      <c r="O427" s="19">
        <f>IFERROR($K427*$N427,"")</f>
        <v/>
      </c>
      <c r="P427" s="19">
        <f>IFERROR($L427*$N427,"")</f>
        <v/>
      </c>
      <c r="Q427" s="19">
        <f>IF(OR($U427="Dar de baja en SAP",$U427="Dar de alta en SAP"),$M427*$N427,"")</f>
        <v/>
      </c>
      <c r="R427" s="17" t="inlineStr"/>
      <c r="S427" s="27" t="inlineStr"/>
      <c r="T427" s="17" t="inlineStr">
        <is>
          <t>No aplica: uniformes, clasificación que el inventario físico de Farmacia no releva</t>
        </is>
      </c>
      <c r="U427" s="28" t="inlineStr">
        <is>
          <t>Fuera del alcance del inventario físico</t>
        </is>
      </c>
      <c r="V427" s="17" t="inlineStr"/>
      <c r="W427" s="17" t="inlineStr"/>
      <c r="X427" s="17" t="inlineStr"/>
      <c r="Y427" s="17" t="inlineStr"/>
      <c r="Z427" s="17" t="inlineStr"/>
      <c r="AA427" s="17" t="inlineStr"/>
    </row>
    <row r="428">
      <c r="A428" s="17" t="inlineStr">
        <is>
          <t>San Juan</t>
        </is>
      </c>
      <c r="B428" s="17" t="inlineStr">
        <is>
          <t>1120</t>
        </is>
      </c>
      <c r="C428" s="17" t="inlineStr">
        <is>
          <t>Stock SAP</t>
        </is>
      </c>
      <c r="D428" s="17" t="inlineStr">
        <is>
          <t>Medicamentos</t>
        </is>
      </c>
      <c r="E428" s="17" t="inlineStr">
        <is>
          <t>ZMED</t>
        </is>
      </c>
      <c r="F428" s="17" t="inlineStr">
        <is>
          <t>Dentro del alcance</t>
        </is>
      </c>
      <c r="G428" s="17" t="inlineStr">
        <is>
          <t>1000131</t>
        </is>
      </c>
      <c r="H428" s="17" t="inlineStr">
        <is>
          <t>CORREAS VELCRO TABLA LARGAS DIAGONALES</t>
        </is>
      </c>
      <c r="I428" s="17" t="inlineStr"/>
      <c r="J428" s="17" t="inlineStr"/>
      <c r="K428" s="18">
        <f>SUMIF('1120 SJ'!$A$2:$A$679,$G428,'1120 SJ'!$I$2:$I$679)</f>
        <v/>
      </c>
      <c r="L428" s="18">
        <f>SUMIF('1120 SJ'!$A$2:$A$679,$G428,'1120 SJ'!$Q$2:$Q$679)</f>
        <v/>
      </c>
      <c r="M428" s="18">
        <f>$K428-$L428</f>
        <v/>
      </c>
      <c r="N428" s="19">
        <f>IFERROR(SUMIF('1120 SJ'!$A$2:$A$679,$G428,'1120 SJ'!$M$2:$M$679)/$K428,0)</f>
        <v/>
      </c>
      <c r="O428" s="19">
        <f>IFERROR($K428*$N428,"")</f>
        <v/>
      </c>
      <c r="P428" s="19">
        <f>IFERROR($L428*$N428,"")</f>
        <v/>
      </c>
      <c r="Q428" s="19">
        <f>IF(OR($U428="Dar de baja en SAP",$U428="Dar de alta en SAP"),$M428*$N428,"")</f>
        <v/>
      </c>
      <c r="R428" s="17" t="inlineStr"/>
      <c r="S428" s="27" t="inlineStr"/>
      <c r="T428" s="17" t="inlineStr">
        <is>
          <t>Sin recuento físico en el inventario de Avain</t>
        </is>
      </c>
      <c r="U428" s="28" t="inlineStr">
        <is>
          <t>Sin recuento físico</t>
        </is>
      </c>
      <c r="V428" s="17" t="inlineStr"/>
      <c r="W428" s="17" t="inlineStr"/>
      <c r="X428" s="17" t="inlineStr"/>
      <c r="Y428" s="17" t="inlineStr"/>
      <c r="Z428" s="17" t="inlineStr"/>
      <c r="AA428" s="17" t="inlineStr"/>
    </row>
    <row r="429">
      <c r="A429" s="17" t="inlineStr">
        <is>
          <t>San Juan</t>
        </is>
      </c>
      <c r="B429" s="17" t="inlineStr">
        <is>
          <t>1120</t>
        </is>
      </c>
      <c r="C429" s="17" t="inlineStr">
        <is>
          <t>Stock SAP</t>
        </is>
      </c>
      <c r="D429" s="17" t="inlineStr">
        <is>
          <t>Equipos</t>
        </is>
      </c>
      <c r="E429" s="17" t="inlineStr">
        <is>
          <t>ZEQI</t>
        </is>
      </c>
      <c r="F429" s="17" t="inlineStr">
        <is>
          <t>Fuera del alcance</t>
        </is>
      </c>
      <c r="G429" s="17" t="inlineStr">
        <is>
          <t>CT0999RS</t>
        </is>
      </c>
      <c r="H429" s="17" t="inlineStr">
        <is>
          <t>DEA SEMI MINDRAY MODELO BENEHEART C1A D</t>
        </is>
      </c>
      <c r="I429" s="17" t="inlineStr"/>
      <c r="J429" s="17" t="inlineStr"/>
      <c r="K429" s="18">
        <f>SUMIF('1120 SJ'!$A$2:$A$679,$G429,'1120 SJ'!$I$2:$I$679)</f>
        <v/>
      </c>
      <c r="L429" s="18">
        <f>SUMIF('1120 SJ'!$A$2:$A$679,$G429,'1120 SJ'!$Q$2:$Q$679)</f>
        <v/>
      </c>
      <c r="M429" s="18">
        <f>$K429-$L429</f>
        <v/>
      </c>
      <c r="N429" s="19">
        <f>IFERROR(SUMIF('1120 SJ'!$A$2:$A$679,$G429,'1120 SJ'!$M$2:$M$679)/$K429,0)</f>
        <v/>
      </c>
      <c r="O429" s="19">
        <f>IFERROR($K429*$N429,"")</f>
        <v/>
      </c>
      <c r="P429" s="19">
        <f>IFERROR($L429*$N429,"")</f>
        <v/>
      </c>
      <c r="Q429" s="19">
        <f>IF(OR($U429="Dar de baja en SAP",$U429="Dar de alta en SAP"),$M429*$N429,"")</f>
        <v/>
      </c>
      <c r="R429" s="17" t="inlineStr"/>
      <c r="S429" s="27" t="inlineStr"/>
      <c r="T429" s="17" t="inlineStr">
        <is>
          <t>No aplica: equipos, clasificación que el inventario físico de Farmacia no releva</t>
        </is>
      </c>
      <c r="U429" s="28" t="inlineStr">
        <is>
          <t>Fuera del alcance del inventario físico</t>
        </is>
      </c>
      <c r="V429" s="17" t="inlineStr"/>
      <c r="W429" s="17" t="inlineStr"/>
      <c r="X429" s="17" t="inlineStr"/>
      <c r="Y429" s="17" t="inlineStr"/>
      <c r="Z429" s="17" t="inlineStr"/>
      <c r="AA429" s="17" t="inlineStr"/>
    </row>
    <row r="430">
      <c r="A430" s="17" t="inlineStr">
        <is>
          <t>San Juan</t>
        </is>
      </c>
      <c r="B430" s="17" t="inlineStr">
        <is>
          <t>1120</t>
        </is>
      </c>
      <c r="C430" s="32" t="inlineStr">
        <is>
          <t>Inventario físico sin código SAP</t>
        </is>
      </c>
      <c r="D430" s="17" t="inlineStr">
        <is>
          <t>Sin clasificar en SAP</t>
        </is>
      </c>
      <c r="E430" s="17" t="inlineStr"/>
      <c r="F430" s="17" t="inlineStr">
        <is>
          <t>Dentro del alcance</t>
        </is>
      </c>
      <c r="G430" s="17" t="inlineStr"/>
      <c r="H430" s="17" t="inlineStr"/>
      <c r="I430" s="17" t="inlineStr">
        <is>
          <t>MED186</t>
        </is>
      </c>
      <c r="J430" s="17" t="inlineStr">
        <is>
          <t>amiodarona 200mg comp</t>
        </is>
      </c>
      <c r="K430" s="18" t="n">
        <v>0</v>
      </c>
      <c r="L430" s="18">
        <f>'1120 SJ'!$Q$680</f>
        <v/>
      </c>
      <c r="M430" s="18">
        <f>$K430-$L430</f>
        <v/>
      </c>
      <c r="N430" s="19" t="n"/>
      <c r="O430" s="19">
        <f>IFERROR($K430*$N430,"")</f>
        <v/>
      </c>
      <c r="P430" s="19">
        <f>IFERROR($L430*$N430,"")</f>
        <v/>
      </c>
      <c r="Q430" s="19">
        <f>IF(OR($U430="Dar de baja en SAP",$U430="Dar de alta en SAP"),$M430*$N430,"")</f>
        <v/>
      </c>
      <c r="R430" s="29" t="inlineStr">
        <is>
          <t>Sin valor unitario en SAP: la diferencia económica de este ítem no puede calcularse (dato faltante).</t>
        </is>
      </c>
      <c r="S430" s="33" t="inlineStr">
        <is>
          <t>Sin coincidencia</t>
        </is>
      </c>
      <c r="T430" s="17" t="inlineStr">
        <is>
          <t>Sin correspondencia confirmada: hay aproximaciones en SAP, descartadas por presentación o evidencia débil</t>
        </is>
      </c>
      <c r="U430" s="33" t="inlineStr">
        <is>
          <t>Alta de material en SAP (sin código)</t>
        </is>
      </c>
      <c r="V430" s="17" t="inlineStr">
        <is>
          <t>Sin coincidencia</t>
        </is>
      </c>
      <c r="W430" s="17" t="inlineStr">
        <is>
          <t>No</t>
        </is>
      </c>
      <c r="X430" s="17" t="inlineStr"/>
      <c r="Y430" s="17" t="inlineStr">
        <is>
          <t>No</t>
        </is>
      </c>
      <c r="Z430" s="17" t="inlineStr"/>
      <c r="AA430" s="17" t="inlineStr">
        <is>
          <t>Mejor aproximación descartada: 1000005 AMIODARONA 150MG AMPOLLA DE 3 ML INYEC (dosis/presentación distinta (200MG vs 3ML, 150MG); similitud 0.43).</t>
        </is>
      </c>
    </row>
    <row r="431">
      <c r="A431" s="17" t="inlineStr">
        <is>
          <t>San Juan</t>
        </is>
      </c>
      <c r="B431" s="17" t="inlineStr">
        <is>
          <t>1120</t>
        </is>
      </c>
      <c r="C431" s="32" t="inlineStr">
        <is>
          <t>Inventario físico sin código SAP</t>
        </is>
      </c>
      <c r="D431" s="17" t="inlineStr">
        <is>
          <t>Sin clasificar en SAP</t>
        </is>
      </c>
      <c r="E431" s="17" t="inlineStr"/>
      <c r="F431" s="17" t="inlineStr">
        <is>
          <t>Dentro del alcance</t>
        </is>
      </c>
      <c r="G431" s="17" t="inlineStr"/>
      <c r="H431" s="17" t="inlineStr"/>
      <c r="I431" s="17" t="inlineStr">
        <is>
          <t>DESC24</t>
        </is>
      </c>
      <c r="J431" s="17" t="inlineStr">
        <is>
          <t>Barbijos N95 c/válvula</t>
        </is>
      </c>
      <c r="K431" s="18" t="n">
        <v>0</v>
      </c>
      <c r="L431" s="18">
        <f>'1120 SJ'!$Q$681</f>
        <v/>
      </c>
      <c r="M431" s="18">
        <f>$K431-$L431</f>
        <v/>
      </c>
      <c r="N431" s="19" t="n"/>
      <c r="O431" s="19">
        <f>IFERROR($K431*$N431,"")</f>
        <v/>
      </c>
      <c r="P431" s="19">
        <f>IFERROR($L431*$N431,"")</f>
        <v/>
      </c>
      <c r="Q431" s="19">
        <f>IF(OR($U431="Dar de baja en SAP",$U431="Dar de alta en SAP"),$M431*$N431,"")</f>
        <v/>
      </c>
      <c r="R431" s="29" t="inlineStr">
        <is>
          <t>Sin valor unitario en SAP: la diferencia económica de este ítem no puede calcularse (dato faltante).</t>
        </is>
      </c>
      <c r="S431" s="33" t="inlineStr">
        <is>
          <t>Sin coincidencia</t>
        </is>
      </c>
      <c r="T431" s="17" t="inlineStr">
        <is>
          <t>Pendiente de validación: el ítem está en el Master pero no tiene código SAP confirmado</t>
        </is>
      </c>
      <c r="U431" s="33" t="inlineStr">
        <is>
          <t>Alta de material en SAP (sin código)</t>
        </is>
      </c>
      <c r="V431" s="17" t="inlineStr">
        <is>
          <t>Sin coincidencia</t>
        </is>
      </c>
      <c r="W431" s="17" t="inlineStr">
        <is>
          <t>No</t>
        </is>
      </c>
      <c r="X431" s="17" t="inlineStr"/>
      <c r="Y431" s="17" t="inlineStr">
        <is>
          <t>Sí</t>
        </is>
      </c>
      <c r="Z431" s="17" t="inlineStr">
        <is>
          <t>D-156</t>
        </is>
      </c>
      <c r="AA431" s="17" t="inlineStr">
        <is>
          <t>Homologado al master D-156, pero sus códigos SAP (2000917) no figuran en el stock SAP de este centro. Mejor aproximación descartada: 2000041 BARBIJO TRIPLE RECTO C/ELÁSTI (similitud 0.30).</t>
        </is>
      </c>
    </row>
    <row r="432">
      <c r="A432" s="17" t="inlineStr">
        <is>
          <t>San Juan</t>
        </is>
      </c>
      <c r="B432" s="17" t="inlineStr">
        <is>
          <t>1120</t>
        </is>
      </c>
      <c r="C432" s="32" t="inlineStr">
        <is>
          <t>Inventario físico sin código SAP</t>
        </is>
      </c>
      <c r="D432" s="17" t="inlineStr">
        <is>
          <t>Sin clasificar en SAP</t>
        </is>
      </c>
      <c r="E432" s="17" t="inlineStr"/>
      <c r="F432" s="17" t="inlineStr">
        <is>
          <t>Dentro del alcance</t>
        </is>
      </c>
      <c r="G432" s="17" t="inlineStr"/>
      <c r="H432" s="17" t="inlineStr"/>
      <c r="I432" s="17" t="inlineStr">
        <is>
          <t>DESC25</t>
        </is>
      </c>
      <c r="J432" s="17" t="inlineStr">
        <is>
          <t>Barbijos quirúrgicos x 1 ud</t>
        </is>
      </c>
      <c r="K432" s="18" t="n">
        <v>0</v>
      </c>
      <c r="L432" s="18">
        <f>'1120 SJ'!$Q$682</f>
        <v/>
      </c>
      <c r="M432" s="18">
        <f>$K432-$L432</f>
        <v/>
      </c>
      <c r="N432" s="19" t="n"/>
      <c r="O432" s="19">
        <f>IFERROR($K432*$N432,"")</f>
        <v/>
      </c>
      <c r="P432" s="19">
        <f>IFERROR($L432*$N432,"")</f>
        <v/>
      </c>
      <c r="Q432" s="19">
        <f>IF(OR($U432="Dar de baja en SAP",$U432="Dar de alta en SAP"),$M432*$N432,"")</f>
        <v/>
      </c>
      <c r="R432" s="29" t="inlineStr">
        <is>
          <t>Sin valor unitario en SAP: la diferencia económica de este ítem no puede calcularse (dato faltante).</t>
        </is>
      </c>
      <c r="S432" s="33" t="inlineStr">
        <is>
          <t>Sin coincidencia</t>
        </is>
      </c>
      <c r="T432" s="17" t="inlineStr">
        <is>
          <t>Pendiente de validación: el ítem está en el Master pero no tiene código SAP confirmado</t>
        </is>
      </c>
      <c r="U432" s="33" t="inlineStr">
        <is>
          <t>Alta de material en SAP (sin código)</t>
        </is>
      </c>
      <c r="V432" s="17" t="inlineStr">
        <is>
          <t>Sin coincidencia</t>
        </is>
      </c>
      <c r="W432" s="17" t="inlineStr">
        <is>
          <t>No</t>
        </is>
      </c>
      <c r="X432" s="17" t="inlineStr"/>
      <c r="Y432" s="17" t="inlineStr">
        <is>
          <t>Sí</t>
        </is>
      </c>
      <c r="Z432" s="17" t="inlineStr">
        <is>
          <t>D-155</t>
        </is>
      </c>
      <c r="AA432" s="17" t="inlineStr">
        <is>
          <t>Homologado al master D-155, pero sus códigos SAP (2001263) no figuran en el stock SAP de este centro. Mejor aproximación descartada: 2000041 BARBIJO TRIPLE RECTO C/ELÁSTI (similitud 0.34).</t>
        </is>
      </c>
    </row>
    <row r="433">
      <c r="A433" s="17" t="inlineStr">
        <is>
          <t>San Juan</t>
        </is>
      </c>
      <c r="B433" s="17" t="inlineStr">
        <is>
          <t>1120</t>
        </is>
      </c>
      <c r="C433" s="32" t="inlineStr">
        <is>
          <t>Inventario físico sin código SAP</t>
        </is>
      </c>
      <c r="D433" s="17" t="inlineStr">
        <is>
          <t>Sin clasificar en SAP</t>
        </is>
      </c>
      <c r="E433" s="17" t="inlineStr"/>
      <c r="F433" s="17" t="inlineStr">
        <is>
          <t>Dentro del alcance</t>
        </is>
      </c>
      <c r="G433" s="17" t="inlineStr"/>
      <c r="H433" s="17" t="inlineStr"/>
      <c r="I433" s="17" t="inlineStr">
        <is>
          <t>DESC285</t>
        </is>
      </c>
      <c r="J433" s="17" t="inlineStr">
        <is>
          <t>Brazalete para Tensiómetro</t>
        </is>
      </c>
      <c r="K433" s="18" t="n">
        <v>0</v>
      </c>
      <c r="L433" s="18">
        <f>'1120 SJ'!$Q$683</f>
        <v/>
      </c>
      <c r="M433" s="18">
        <f>$K433-$L433</f>
        <v/>
      </c>
      <c r="N433" s="19" t="n"/>
      <c r="O433" s="19">
        <f>IFERROR($K433*$N433,"")</f>
        <v/>
      </c>
      <c r="P433" s="19">
        <f>IFERROR($L433*$N433,"")</f>
        <v/>
      </c>
      <c r="Q433" s="19">
        <f>IF(OR($U433="Dar de baja en SAP",$U433="Dar de alta en SAP"),$M433*$N433,"")</f>
        <v/>
      </c>
      <c r="R433" s="29" t="inlineStr">
        <is>
          <t>Sin valor unitario en SAP: la diferencia económica de este ítem no puede calcularse (dato faltante).</t>
        </is>
      </c>
      <c r="S433" s="33" t="inlineStr">
        <is>
          <t>Sin coincidencia</t>
        </is>
      </c>
      <c r="T433" s="17" t="inlineStr">
        <is>
          <t>Sin correspondencia confirmada: hay aproximaciones en SAP, descartadas por presentación o evidencia débil</t>
        </is>
      </c>
      <c r="U433" s="33" t="inlineStr">
        <is>
          <t>Alta de material en SAP (sin código)</t>
        </is>
      </c>
      <c r="V433" s="17" t="inlineStr">
        <is>
          <t>Sin coincidencia</t>
        </is>
      </c>
      <c r="W433" s="17" t="inlineStr">
        <is>
          <t>No</t>
        </is>
      </c>
      <c r="X433" s="17" t="inlineStr"/>
      <c r="Y433" s="17" t="inlineStr">
        <is>
          <t>No</t>
        </is>
      </c>
      <c r="Z433" s="17" t="inlineStr"/>
      <c r="AA433" s="17" t="inlineStr">
        <is>
          <t>Mejor aproximación descartada: 2000035 TENSIOMETRO ADULTO (similitud 0.51).</t>
        </is>
      </c>
    </row>
    <row r="434">
      <c r="A434" s="17" t="inlineStr">
        <is>
          <t>San Juan</t>
        </is>
      </c>
      <c r="B434" s="17" t="inlineStr">
        <is>
          <t>1120</t>
        </is>
      </c>
      <c r="C434" s="32" t="inlineStr">
        <is>
          <t>Inventario físico sin código SAP</t>
        </is>
      </c>
      <c r="D434" s="17" t="inlineStr">
        <is>
          <t>Sin clasificar en SAP</t>
        </is>
      </c>
      <c r="E434" s="17" t="inlineStr"/>
      <c r="F434" s="17" t="inlineStr">
        <is>
          <t>Dentro del alcance</t>
        </is>
      </c>
      <c r="G434" s="17" t="inlineStr"/>
      <c r="H434" s="17" t="inlineStr"/>
      <c r="I434" s="17" t="inlineStr">
        <is>
          <t>DESC35</t>
        </is>
      </c>
      <c r="J434" s="17" t="inlineStr">
        <is>
          <t>Canula de Yankauer T/K 67</t>
        </is>
      </c>
      <c r="K434" s="18" t="n">
        <v>0</v>
      </c>
      <c r="L434" s="18">
        <f>'1120 SJ'!$Q$684</f>
        <v/>
      </c>
      <c r="M434" s="18">
        <f>$K434-$L434</f>
        <v/>
      </c>
      <c r="N434" s="19" t="n"/>
      <c r="O434" s="19">
        <f>IFERROR($K434*$N434,"")</f>
        <v/>
      </c>
      <c r="P434" s="19">
        <f>IFERROR($L434*$N434,"")</f>
        <v/>
      </c>
      <c r="Q434" s="19">
        <f>IF(OR($U434="Dar de baja en SAP",$U434="Dar de alta en SAP"),$M434*$N434,"")</f>
        <v/>
      </c>
      <c r="R434" s="29" t="inlineStr">
        <is>
          <t>Sin valor unitario en SAP: la diferencia económica de este ítem no puede calcularse (dato faltante).</t>
        </is>
      </c>
      <c r="S434" s="33" t="inlineStr">
        <is>
          <t>Sin coincidencia</t>
        </is>
      </c>
      <c r="T434" s="17" t="inlineStr">
        <is>
          <t>Sin correspondencia confirmada: hay aproximaciones en SAP, descartadas por presentación o evidencia débil</t>
        </is>
      </c>
      <c r="U434" s="33" t="inlineStr">
        <is>
          <t>Alta de material en SAP (sin código)</t>
        </is>
      </c>
      <c r="V434" s="17" t="inlineStr">
        <is>
          <t>Sin coincidencia</t>
        </is>
      </c>
      <c r="W434" s="17" t="inlineStr">
        <is>
          <t>No</t>
        </is>
      </c>
      <c r="X434" s="17" t="inlineStr"/>
      <c r="Y434" s="17" t="inlineStr">
        <is>
          <t>No</t>
        </is>
      </c>
      <c r="Z434" s="17" t="inlineStr"/>
      <c r="AA434" s="17" t="inlineStr">
        <is>
          <t>Mejor aproximación descartada: 2001530 SONDA ASP CAMP QUIRUR T-K/67 (similitud 0.45).</t>
        </is>
      </c>
    </row>
    <row r="435">
      <c r="A435" s="17" t="inlineStr">
        <is>
          <t>San Juan</t>
        </is>
      </c>
      <c r="B435" s="17" t="inlineStr">
        <is>
          <t>1120</t>
        </is>
      </c>
      <c r="C435" s="32" t="inlineStr">
        <is>
          <t>Inventario físico sin código SAP</t>
        </is>
      </c>
      <c r="D435" s="17" t="inlineStr">
        <is>
          <t>Sin clasificar en SAP</t>
        </is>
      </c>
      <c r="E435" s="17" t="inlineStr"/>
      <c r="F435" s="17" t="inlineStr">
        <is>
          <t>Dentro del alcance</t>
        </is>
      </c>
      <c r="G435" s="17" t="inlineStr"/>
      <c r="H435" s="17" t="inlineStr"/>
      <c r="I435" s="17" t="inlineStr">
        <is>
          <t>DESC280</t>
        </is>
      </c>
      <c r="J435" s="17" t="inlineStr">
        <is>
          <t>Canula Orofaringea N° 8</t>
        </is>
      </c>
      <c r="K435" s="18" t="n">
        <v>0</v>
      </c>
      <c r="L435" s="18">
        <f>'1120 SJ'!$Q$685</f>
        <v/>
      </c>
      <c r="M435" s="18">
        <f>$K435-$L435</f>
        <v/>
      </c>
      <c r="N435" s="19" t="n"/>
      <c r="O435" s="19">
        <f>IFERROR($K435*$N435,"")</f>
        <v/>
      </c>
      <c r="P435" s="19">
        <f>IFERROR($L435*$N435,"")</f>
        <v/>
      </c>
      <c r="Q435" s="19">
        <f>IF(OR($U435="Dar de baja en SAP",$U435="Dar de alta en SAP"),$M435*$N435,"")</f>
        <v/>
      </c>
      <c r="R435" s="29" t="inlineStr">
        <is>
          <t>Sin valor unitario en SAP: la diferencia económica de este ítem no puede calcularse (dato faltante).</t>
        </is>
      </c>
      <c r="S435" s="33" t="inlineStr">
        <is>
          <t>Sin coincidencia</t>
        </is>
      </c>
      <c r="T435" s="17" t="inlineStr">
        <is>
          <t>Sin correspondencia confirmada: hay aproximaciones en SAP, descartadas por presentación o evidencia débil</t>
        </is>
      </c>
      <c r="U435" s="33" t="inlineStr">
        <is>
          <t>Alta de material en SAP (sin código)</t>
        </is>
      </c>
      <c r="V435" s="17" t="inlineStr">
        <is>
          <t>Sin coincidencia</t>
        </is>
      </c>
      <c r="W435" s="17" t="inlineStr">
        <is>
          <t>No</t>
        </is>
      </c>
      <c r="X435" s="17" t="inlineStr"/>
      <c r="Y435" s="17" t="inlineStr">
        <is>
          <t>No</t>
        </is>
      </c>
      <c r="Z435" s="17" t="inlineStr"/>
      <c r="AA435" s="17" t="inlineStr">
        <is>
          <t>Mejor aproximación descartada: 2001553 CATETER ARGYLE N° 18 (calibre/talle/medida distinta; similitud 0.33).</t>
        </is>
      </c>
    </row>
    <row r="436">
      <c r="A436" s="17" t="inlineStr">
        <is>
          <t>San Juan</t>
        </is>
      </c>
      <c r="B436" s="17" t="inlineStr">
        <is>
          <t>1120</t>
        </is>
      </c>
      <c r="C436" s="32" t="inlineStr">
        <is>
          <t>Inventario físico sin código SAP</t>
        </is>
      </c>
      <c r="D436" s="17" t="inlineStr">
        <is>
          <t>Sin clasificar en SAP</t>
        </is>
      </c>
      <c r="E436" s="17" t="inlineStr"/>
      <c r="F436" s="17" t="inlineStr">
        <is>
          <t>Dentro del alcance</t>
        </is>
      </c>
      <c r="G436" s="17" t="inlineStr"/>
      <c r="H436" s="17" t="inlineStr"/>
      <c r="I436" s="17" t="inlineStr">
        <is>
          <t>DESC281</t>
        </is>
      </c>
      <c r="J436" s="17" t="inlineStr">
        <is>
          <t>Chata Plástica</t>
        </is>
      </c>
      <c r="K436" s="18" t="n">
        <v>0</v>
      </c>
      <c r="L436" s="18">
        <f>'1120 SJ'!$Q$686</f>
        <v/>
      </c>
      <c r="M436" s="18">
        <f>$K436-$L436</f>
        <v/>
      </c>
      <c r="N436" s="19" t="n"/>
      <c r="O436" s="19">
        <f>IFERROR($K436*$N436,"")</f>
        <v/>
      </c>
      <c r="P436" s="19">
        <f>IFERROR($L436*$N436,"")</f>
        <v/>
      </c>
      <c r="Q436" s="19">
        <f>IF(OR($U436="Dar de baja en SAP",$U436="Dar de alta en SAP"),$M436*$N436,"")</f>
        <v/>
      </c>
      <c r="R436" s="29" t="inlineStr">
        <is>
          <t>Sin valor unitario en SAP: la diferencia económica de este ítem no puede calcularse (dato faltante).</t>
        </is>
      </c>
      <c r="S436" s="33" t="inlineStr">
        <is>
          <t>Sin coincidencia</t>
        </is>
      </c>
      <c r="T436" s="17" t="inlineStr">
        <is>
          <t>Sin correspondencia confirmada: hay aproximaciones en SAP, descartadas por presentación o evidencia débil</t>
        </is>
      </c>
      <c r="U436" s="33" t="inlineStr">
        <is>
          <t>Alta de material en SAP (sin código)</t>
        </is>
      </c>
      <c r="V436" s="17" t="inlineStr">
        <is>
          <t>Sin coincidencia</t>
        </is>
      </c>
      <c r="W436" s="17" t="inlineStr">
        <is>
          <t>No</t>
        </is>
      </c>
      <c r="X436" s="17" t="inlineStr"/>
      <c r="Y436" s="17" t="inlineStr">
        <is>
          <t>No</t>
        </is>
      </c>
      <c r="Z436" s="17" t="inlineStr"/>
      <c r="AA436" s="17" t="inlineStr">
        <is>
          <t>Mejor aproximación descartada: 1000019 CHATA ORINAL FEMENINO (similitud 0.39).</t>
        </is>
      </c>
    </row>
    <row r="437">
      <c r="A437" s="17" t="inlineStr">
        <is>
          <t>San Juan</t>
        </is>
      </c>
      <c r="B437" s="17" t="inlineStr">
        <is>
          <t>1120</t>
        </is>
      </c>
      <c r="C437" s="32" t="inlineStr">
        <is>
          <t>Inventario físico sin código SAP</t>
        </is>
      </c>
      <c r="D437" s="17" t="inlineStr">
        <is>
          <t>Sin clasificar en SAP</t>
        </is>
      </c>
      <c r="E437" s="17" t="inlineStr"/>
      <c r="F437" s="17" t="inlineStr">
        <is>
          <t>Dentro del alcance</t>
        </is>
      </c>
      <c r="G437" s="17" t="inlineStr"/>
      <c r="H437" s="17" t="inlineStr"/>
      <c r="I437" s="17" t="inlineStr">
        <is>
          <t>DESC43</t>
        </is>
      </c>
      <c r="J437" s="17" t="inlineStr">
        <is>
          <t>Cintas de aproximacion tipo SteriStrip (3 mm x 7,5 cm)</t>
        </is>
      </c>
      <c r="K437" s="18" t="n">
        <v>0</v>
      </c>
      <c r="L437" s="18">
        <f>'1120 SJ'!$Q$687</f>
        <v/>
      </c>
      <c r="M437" s="18">
        <f>$K437-$L437</f>
        <v/>
      </c>
      <c r="N437" s="19" t="n"/>
      <c r="O437" s="19">
        <f>IFERROR($K437*$N437,"")</f>
        <v/>
      </c>
      <c r="P437" s="19">
        <f>IFERROR($L437*$N437,"")</f>
        <v/>
      </c>
      <c r="Q437" s="19">
        <f>IF(OR($U437="Dar de baja en SAP",$U437="Dar de alta en SAP"),$M437*$N437,"")</f>
        <v/>
      </c>
      <c r="R437" s="29" t="inlineStr">
        <is>
          <t>Sin valor unitario en SAP: la diferencia económica de este ítem no puede calcularse (dato faltante).</t>
        </is>
      </c>
      <c r="S437" s="33" t="inlineStr">
        <is>
          <t>Sin coincidencia</t>
        </is>
      </c>
      <c r="T437" s="17" t="inlineStr">
        <is>
          <t>Sin correspondencia confirmada: hay aproximaciones en SAP, descartadas por presentación o evidencia débil</t>
        </is>
      </c>
      <c r="U437" s="33" t="inlineStr">
        <is>
          <t>Alta de material en SAP (sin código)</t>
        </is>
      </c>
      <c r="V437" s="17" t="inlineStr">
        <is>
          <t>Sin coincidencia</t>
        </is>
      </c>
      <c r="W437" s="17" t="inlineStr">
        <is>
          <t>No</t>
        </is>
      </c>
      <c r="X437" s="17" t="inlineStr"/>
      <c r="Y437" s="17" t="inlineStr">
        <is>
          <t>No</t>
        </is>
      </c>
      <c r="Z437" s="17" t="inlineStr"/>
      <c r="AA437" s="17" t="inlineStr">
        <is>
          <t>Mejor aproximación descartada: 2002612 STERI STRIP 3M SUTURA 5T SOB. 3X7,5MM (dosis/presentación distinta (3MM, 7.5CM vs 7.5MM); similitud 0.43).</t>
        </is>
      </c>
    </row>
    <row r="438">
      <c r="A438" s="17" t="inlineStr">
        <is>
          <t>San Juan</t>
        </is>
      </c>
      <c r="B438" s="17" t="inlineStr">
        <is>
          <t>1120</t>
        </is>
      </c>
      <c r="C438" s="32" t="inlineStr">
        <is>
          <t>Inventario físico sin código SAP</t>
        </is>
      </c>
      <c r="D438" s="17" t="inlineStr">
        <is>
          <t>Sin clasificar en SAP</t>
        </is>
      </c>
      <c r="E438" s="17" t="inlineStr"/>
      <c r="F438" s="17" t="inlineStr">
        <is>
          <t>Dentro del alcance</t>
        </is>
      </c>
      <c r="G438" s="17" t="inlineStr"/>
      <c r="H438" s="17" t="inlineStr"/>
      <c r="I438" s="17" t="inlineStr">
        <is>
          <t>DESC44</t>
        </is>
      </c>
      <c r="J438" s="17" t="inlineStr">
        <is>
          <t>Cintas de aproximacion tipo SteriStrip (6 mm x 10 cm)</t>
        </is>
      </c>
      <c r="K438" s="18" t="n">
        <v>0</v>
      </c>
      <c r="L438" s="18">
        <f>'1120 SJ'!$Q$688</f>
        <v/>
      </c>
      <c r="M438" s="18">
        <f>$K438-$L438</f>
        <v/>
      </c>
      <c r="N438" s="19" t="n"/>
      <c r="O438" s="19">
        <f>IFERROR($K438*$N438,"")</f>
        <v/>
      </c>
      <c r="P438" s="19">
        <f>IFERROR($L438*$N438,"")</f>
        <v/>
      </c>
      <c r="Q438" s="19">
        <f>IF(OR($U438="Dar de baja en SAP",$U438="Dar de alta en SAP"),$M438*$N438,"")</f>
        <v/>
      </c>
      <c r="R438" s="29" t="inlineStr">
        <is>
          <t>Sin valor unitario en SAP: la diferencia económica de este ítem no puede calcularse (dato faltante).</t>
        </is>
      </c>
      <c r="S438" s="33" t="inlineStr">
        <is>
          <t>Sin coincidencia</t>
        </is>
      </c>
      <c r="T438" s="17" t="inlineStr">
        <is>
          <t>Sin correspondencia confirmada: hay aproximaciones en SAP, descartadas por presentación o evidencia débil</t>
        </is>
      </c>
      <c r="U438" s="33" t="inlineStr">
        <is>
          <t>Alta de material en SAP (sin código)</t>
        </is>
      </c>
      <c r="V438" s="17" t="inlineStr">
        <is>
          <t>Sin coincidencia</t>
        </is>
      </c>
      <c r="W438" s="17" t="inlineStr">
        <is>
          <t>No</t>
        </is>
      </c>
      <c r="X438" s="17" t="inlineStr"/>
      <c r="Y438" s="17" t="inlineStr">
        <is>
          <t>No</t>
        </is>
      </c>
      <c r="Z438" s="17" t="inlineStr"/>
      <c r="AA438" s="17" t="inlineStr">
        <is>
          <t>Mejor aproximación descartada: 2000079 VENDA TIPO CAMBRIC X 10 CM (dosis coincide; similitud 0.39).</t>
        </is>
      </c>
    </row>
    <row r="439">
      <c r="A439" s="17" t="inlineStr">
        <is>
          <t>San Juan</t>
        </is>
      </c>
      <c r="B439" s="17" t="inlineStr">
        <is>
          <t>1120</t>
        </is>
      </c>
      <c r="C439" s="32" t="inlineStr">
        <is>
          <t>Inventario físico sin código SAP</t>
        </is>
      </c>
      <c r="D439" s="17" t="inlineStr">
        <is>
          <t>Sin clasificar en SAP</t>
        </is>
      </c>
      <c r="E439" s="17" t="inlineStr"/>
      <c r="F439" s="17" t="inlineStr">
        <is>
          <t>Dentro del alcance</t>
        </is>
      </c>
      <c r="G439" s="17" t="inlineStr"/>
      <c r="H439" s="17" t="inlineStr"/>
      <c r="I439" s="17" t="inlineStr">
        <is>
          <t>DESC50</t>
        </is>
      </c>
      <c r="J439" s="17" t="inlineStr">
        <is>
          <t>Collar regulable</t>
        </is>
      </c>
      <c r="K439" s="18" t="n">
        <v>0</v>
      </c>
      <c r="L439" s="18">
        <f>'1120 SJ'!$Q$689</f>
        <v/>
      </c>
      <c r="M439" s="18">
        <f>$K439-$L439</f>
        <v/>
      </c>
      <c r="N439" s="19" t="n"/>
      <c r="O439" s="19">
        <f>IFERROR($K439*$N439,"")</f>
        <v/>
      </c>
      <c r="P439" s="19">
        <f>IFERROR($L439*$N439,"")</f>
        <v/>
      </c>
      <c r="Q439" s="19">
        <f>IF(OR($U439="Dar de baja en SAP",$U439="Dar de alta en SAP"),$M439*$N439,"")</f>
        <v/>
      </c>
      <c r="R439" s="29" t="inlineStr">
        <is>
          <t>Sin valor unitario en SAP: la diferencia económica de este ítem no puede calcularse (dato faltante).</t>
        </is>
      </c>
      <c r="S439" s="33" t="inlineStr">
        <is>
          <t>Sin coincidencia</t>
        </is>
      </c>
      <c r="T439" s="17" t="inlineStr">
        <is>
          <t>Sin correspondencia confirmada: hay aproximaciones en SAP, descartadas por presentación o evidencia débil</t>
        </is>
      </c>
      <c r="U439" s="33" t="inlineStr">
        <is>
          <t>Alta de material en SAP (sin código)</t>
        </is>
      </c>
      <c r="V439" s="17" t="inlineStr">
        <is>
          <t>Sin coincidencia</t>
        </is>
      </c>
      <c r="W439" s="17" t="inlineStr">
        <is>
          <t>No</t>
        </is>
      </c>
      <c r="X439" s="17" t="inlineStr"/>
      <c r="Y439" s="17" t="inlineStr">
        <is>
          <t>No</t>
        </is>
      </c>
      <c r="Z439" s="17" t="inlineStr"/>
      <c r="AA439" s="17" t="inlineStr">
        <is>
          <t>Mejor aproximación descartada: 3002055 MAMELUCO DESCARTABLE (similitud 0.13).</t>
        </is>
      </c>
    </row>
    <row r="440">
      <c r="A440" s="17" t="inlineStr">
        <is>
          <t>San Juan</t>
        </is>
      </c>
      <c r="B440" s="17" t="inlineStr">
        <is>
          <t>1120</t>
        </is>
      </c>
      <c r="C440" s="32" t="inlineStr">
        <is>
          <t>Inventario físico sin código SAP</t>
        </is>
      </c>
      <c r="D440" s="17" t="inlineStr">
        <is>
          <t>Sin clasificar en SAP</t>
        </is>
      </c>
      <c r="E440" s="17" t="inlineStr"/>
      <c r="F440" s="17" t="inlineStr">
        <is>
          <t>Dentro del alcance</t>
        </is>
      </c>
      <c r="G440" s="17" t="inlineStr"/>
      <c r="H440" s="17" t="inlineStr"/>
      <c r="I440" s="17" t="inlineStr">
        <is>
          <t>DESC286</t>
        </is>
      </c>
      <c r="J440" s="17" t="inlineStr">
        <is>
          <t>Estetoscopio LITTMANN</t>
        </is>
      </c>
      <c r="K440" s="18" t="n">
        <v>0</v>
      </c>
      <c r="L440" s="18">
        <f>'1120 SJ'!$Q$690</f>
        <v/>
      </c>
      <c r="M440" s="18">
        <f>$K440-$L440</f>
        <v/>
      </c>
      <c r="N440" s="19" t="n"/>
      <c r="O440" s="19">
        <f>IFERROR($K440*$N440,"")</f>
        <v/>
      </c>
      <c r="P440" s="19">
        <f>IFERROR($L440*$N440,"")</f>
        <v/>
      </c>
      <c r="Q440" s="19">
        <f>IF(OR($U440="Dar de baja en SAP",$U440="Dar de alta en SAP"),$M440*$N440,"")</f>
        <v/>
      </c>
      <c r="R440" s="29" t="inlineStr">
        <is>
          <t>Sin valor unitario en SAP: la diferencia económica de este ítem no puede calcularse (dato faltante).</t>
        </is>
      </c>
      <c r="S440" s="33" t="inlineStr">
        <is>
          <t>Sin coincidencia</t>
        </is>
      </c>
      <c r="T440" s="17" t="inlineStr">
        <is>
          <t>Sin correspondencia confirmada: hay aproximaciones en SAP, descartadas por presentación o evidencia débil</t>
        </is>
      </c>
      <c r="U440" s="33" t="inlineStr">
        <is>
          <t>Alta de material en SAP (sin código)</t>
        </is>
      </c>
      <c r="V440" s="17" t="inlineStr">
        <is>
          <t>Sin coincidencia</t>
        </is>
      </c>
      <c r="W440" s="17" t="inlineStr">
        <is>
          <t>No</t>
        </is>
      </c>
      <c r="X440" s="17" t="inlineStr"/>
      <c r="Y440" s="17" t="inlineStr">
        <is>
          <t>No</t>
        </is>
      </c>
      <c r="Z440" s="17" t="inlineStr"/>
      <c r="AA440" s="17" t="inlineStr">
        <is>
          <t>Mejor aproximación descartada: 2000016 ESTETOSCOPIO ADULTO (similitud 0.55).</t>
        </is>
      </c>
    </row>
    <row r="441">
      <c r="A441" s="17" t="inlineStr">
        <is>
          <t>San Juan</t>
        </is>
      </c>
      <c r="B441" s="17" t="inlineStr">
        <is>
          <t>1120</t>
        </is>
      </c>
      <c r="C441" s="32" t="inlineStr">
        <is>
          <t>Inventario físico sin código SAP</t>
        </is>
      </c>
      <c r="D441" s="17" t="inlineStr">
        <is>
          <t>Sin clasificar en SAP</t>
        </is>
      </c>
      <c r="E441" s="17" t="inlineStr"/>
      <c r="F441" s="17" t="inlineStr">
        <is>
          <t>Dentro del alcance</t>
        </is>
      </c>
      <c r="G441" s="17" t="inlineStr"/>
      <c r="H441" s="17" t="inlineStr"/>
      <c r="I441" s="17" t="inlineStr">
        <is>
          <t>MED78</t>
        </is>
      </c>
      <c r="J441" s="17" t="inlineStr">
        <is>
          <t>Famotidina Comp x 20 mg</t>
        </is>
      </c>
      <c r="K441" s="18" t="n">
        <v>0</v>
      </c>
      <c r="L441" s="18">
        <f>'1120 SJ'!$Q$691</f>
        <v/>
      </c>
      <c r="M441" s="18">
        <f>$K441-$L441</f>
        <v/>
      </c>
      <c r="N441" s="19" t="n"/>
      <c r="O441" s="19">
        <f>IFERROR($K441*$N441,"")</f>
        <v/>
      </c>
      <c r="P441" s="19">
        <f>IFERROR($L441*$N441,"")</f>
        <v/>
      </c>
      <c r="Q441" s="19">
        <f>IF(OR($U441="Dar de baja en SAP",$U441="Dar de alta en SAP"),$M441*$N441,"")</f>
        <v/>
      </c>
      <c r="R441" s="29" t="inlineStr">
        <is>
          <t>Sin valor unitario en SAP: la diferencia económica de este ítem no puede calcularse (dato faltante).</t>
        </is>
      </c>
      <c r="S441" s="33" t="inlineStr">
        <is>
          <t>Sin coincidencia</t>
        </is>
      </c>
      <c r="T441" s="17" t="inlineStr">
        <is>
          <t>Pendiente de validación: el ítem está en el Master pero no tiene código SAP confirmado</t>
        </is>
      </c>
      <c r="U441" s="33" t="inlineStr">
        <is>
          <t>Alta de material en SAP (sin código)</t>
        </is>
      </c>
      <c r="V441" s="17" t="inlineStr">
        <is>
          <t>Sin coincidencia</t>
        </is>
      </c>
      <c r="W441" s="17" t="inlineStr">
        <is>
          <t>No</t>
        </is>
      </c>
      <c r="X441" s="17" t="inlineStr"/>
      <c r="Y441" s="17" t="inlineStr">
        <is>
          <t>Sí</t>
        </is>
      </c>
      <c r="Z441" s="17" t="inlineStr">
        <is>
          <t>M08-008</t>
        </is>
      </c>
      <c r="AA441" s="17" t="inlineStr">
        <is>
          <t>Homologado al master M08-008, pero sus códigos SAP (1000667) no figuran en el stock SAP de este centro. Mejor aproximación descartada: 1000528 KETOROLAC  20 MG COMPRIMIDOS (dosis coincide; similitud 0.49).</t>
        </is>
      </c>
    </row>
    <row r="442">
      <c r="A442" s="17" t="inlineStr">
        <is>
          <t>San Juan</t>
        </is>
      </c>
      <c r="B442" s="17" t="inlineStr">
        <is>
          <t>1120</t>
        </is>
      </c>
      <c r="C442" s="32" t="inlineStr">
        <is>
          <t>Inventario físico sin código SAP</t>
        </is>
      </c>
      <c r="D442" s="17" t="inlineStr">
        <is>
          <t>Sin clasificar en SAP</t>
        </is>
      </c>
      <c r="E442" s="17" t="inlineStr"/>
      <c r="F442" s="17" t="inlineStr">
        <is>
          <t>Dentro del alcance</t>
        </is>
      </c>
      <c r="G442" s="17" t="inlineStr"/>
      <c r="H442" s="17" t="inlineStr"/>
      <c r="I442" s="17" t="inlineStr">
        <is>
          <t>DESC58</t>
        </is>
      </c>
      <c r="J442" s="17" t="inlineStr">
        <is>
          <t>Ferula soft Chica</t>
        </is>
      </c>
      <c r="K442" s="18" t="n">
        <v>0</v>
      </c>
      <c r="L442" s="18">
        <f>'1120 SJ'!$Q$692</f>
        <v/>
      </c>
      <c r="M442" s="18">
        <f>$K442-$L442</f>
        <v/>
      </c>
      <c r="N442" s="19" t="n"/>
      <c r="O442" s="19">
        <f>IFERROR($K442*$N442,"")</f>
        <v/>
      </c>
      <c r="P442" s="19">
        <f>IFERROR($L442*$N442,"")</f>
        <v/>
      </c>
      <c r="Q442" s="19">
        <f>IF(OR($U442="Dar de baja en SAP",$U442="Dar de alta en SAP"),$M442*$N442,"")</f>
        <v/>
      </c>
      <c r="R442" s="29" t="inlineStr">
        <is>
          <t>Sin valor unitario en SAP: la diferencia económica de este ítem no puede calcularse (dato faltante).</t>
        </is>
      </c>
      <c r="S442" s="33" t="inlineStr">
        <is>
          <t>Sin coincidencia</t>
        </is>
      </c>
      <c r="T442" s="17" t="inlineStr">
        <is>
          <t>Sin correspondencia confirmada: hay aproximaciones en SAP, descartadas por presentación o evidencia débil</t>
        </is>
      </c>
      <c r="U442" s="33" t="inlineStr">
        <is>
          <t>Alta de material en SAP (sin código)</t>
        </is>
      </c>
      <c r="V442" s="17" t="inlineStr">
        <is>
          <t>Sin coincidencia</t>
        </is>
      </c>
      <c r="W442" s="17" t="inlineStr">
        <is>
          <t>No</t>
        </is>
      </c>
      <c r="X442" s="17" t="inlineStr"/>
      <c r="Y442" s="17" t="inlineStr">
        <is>
          <t>No</t>
        </is>
      </c>
      <c r="Z442" s="17" t="inlineStr"/>
      <c r="AA442" s="17" t="inlineStr">
        <is>
          <t>Mejor aproximación descartada: 2000532 CURITAS TELA ELASTICA (similitud 0.12).</t>
        </is>
      </c>
    </row>
    <row r="443">
      <c r="A443" s="17" t="inlineStr">
        <is>
          <t>San Juan</t>
        </is>
      </c>
      <c r="B443" s="17" t="inlineStr">
        <is>
          <t>1120</t>
        </is>
      </c>
      <c r="C443" s="32" t="inlineStr">
        <is>
          <t>Inventario físico sin código SAP</t>
        </is>
      </c>
      <c r="D443" s="17" t="inlineStr">
        <is>
          <t>Sin clasificar en SAP</t>
        </is>
      </c>
      <c r="E443" s="17" t="inlineStr"/>
      <c r="F443" s="17" t="inlineStr">
        <is>
          <t>Dentro del alcance</t>
        </is>
      </c>
      <c r="G443" s="17" t="inlineStr"/>
      <c r="H443" s="17" t="inlineStr"/>
      <c r="I443" s="17" t="inlineStr">
        <is>
          <t>DESC59</t>
        </is>
      </c>
      <c r="J443" s="17" t="inlineStr">
        <is>
          <t>Ferula soft Grande</t>
        </is>
      </c>
      <c r="K443" s="18" t="n">
        <v>0</v>
      </c>
      <c r="L443" s="18">
        <f>'1120 SJ'!$Q$693</f>
        <v/>
      </c>
      <c r="M443" s="18">
        <f>$K443-$L443</f>
        <v/>
      </c>
      <c r="N443" s="19" t="n"/>
      <c r="O443" s="19">
        <f>IFERROR($K443*$N443,"")</f>
        <v/>
      </c>
      <c r="P443" s="19">
        <f>IFERROR($L443*$N443,"")</f>
        <v/>
      </c>
      <c r="Q443" s="19">
        <f>IF(OR($U443="Dar de baja en SAP",$U443="Dar de alta en SAP"),$M443*$N443,"")</f>
        <v/>
      </c>
      <c r="R443" s="29" t="inlineStr">
        <is>
          <t>Sin valor unitario en SAP: la diferencia económica de este ítem no puede calcularse (dato faltante).</t>
        </is>
      </c>
      <c r="S443" s="33" t="inlineStr">
        <is>
          <t>Sin coincidencia</t>
        </is>
      </c>
      <c r="T443" s="17" t="inlineStr">
        <is>
          <t>Sin correspondencia confirmada: hay aproximaciones en SAP, descartadas por presentación o evidencia débil</t>
        </is>
      </c>
      <c r="U443" s="33" t="inlineStr">
        <is>
          <t>Alta de material en SAP (sin código)</t>
        </is>
      </c>
      <c r="V443" s="17" t="inlineStr">
        <is>
          <t>Sin coincidencia</t>
        </is>
      </c>
      <c r="W443" s="17" t="inlineStr">
        <is>
          <t>No</t>
        </is>
      </c>
      <c r="X443" s="17" t="inlineStr"/>
      <c r="Y443" s="17" t="inlineStr">
        <is>
          <t>No</t>
        </is>
      </c>
      <c r="Z443" s="17" t="inlineStr"/>
      <c r="AA443" s="17" t="inlineStr">
        <is>
          <t>Mejor aproximación descartada: 2000052 DESCARTADOR GRANDE MODELO E4 (similitud 0.30).</t>
        </is>
      </c>
    </row>
    <row r="444">
      <c r="A444" s="17" t="inlineStr">
        <is>
          <t>San Juan</t>
        </is>
      </c>
      <c r="B444" s="17" t="inlineStr">
        <is>
          <t>1120</t>
        </is>
      </c>
      <c r="C444" s="32" t="inlineStr">
        <is>
          <t>Inventario físico sin código SAP</t>
        </is>
      </c>
      <c r="D444" s="17" t="inlineStr">
        <is>
          <t>Sin clasificar en SAP</t>
        </is>
      </c>
      <c r="E444" s="17" t="inlineStr"/>
      <c r="F444" s="17" t="inlineStr">
        <is>
          <t>Dentro del alcance</t>
        </is>
      </c>
      <c r="G444" s="17" t="inlineStr"/>
      <c r="H444" s="17" t="inlineStr"/>
      <c r="I444" s="17" t="inlineStr">
        <is>
          <t>DESC61</t>
        </is>
      </c>
      <c r="J444" s="17" t="inlineStr">
        <is>
          <t>Filtro para ventilación artificial</t>
        </is>
      </c>
      <c r="K444" s="18" t="n">
        <v>0</v>
      </c>
      <c r="L444" s="18">
        <f>'1120 SJ'!$Q$694</f>
        <v/>
      </c>
      <c r="M444" s="18">
        <f>$K444-$L444</f>
        <v/>
      </c>
      <c r="N444" s="19" t="n"/>
      <c r="O444" s="19">
        <f>IFERROR($K444*$N444,"")</f>
        <v/>
      </c>
      <c r="P444" s="19">
        <f>IFERROR($L444*$N444,"")</f>
        <v/>
      </c>
      <c r="Q444" s="19">
        <f>IF(OR($U444="Dar de baja en SAP",$U444="Dar de alta en SAP"),$M444*$N444,"")</f>
        <v/>
      </c>
      <c r="R444" s="29" t="inlineStr">
        <is>
          <t>Sin valor unitario en SAP: la diferencia económica de este ítem no puede calcularse (dato faltante).</t>
        </is>
      </c>
      <c r="S444" s="33" t="inlineStr">
        <is>
          <t>Sin coincidencia</t>
        </is>
      </c>
      <c r="T444" s="17" t="inlineStr">
        <is>
          <t>Pendiente de validación: el ítem está en el Master pero no tiene código SAP confirmado</t>
        </is>
      </c>
      <c r="U444" s="33" t="inlineStr">
        <is>
          <t>Alta de material en SAP (sin código)</t>
        </is>
      </c>
      <c r="V444" s="17" t="inlineStr">
        <is>
          <t>Sin coincidencia</t>
        </is>
      </c>
      <c r="W444" s="17" t="inlineStr">
        <is>
          <t>No</t>
        </is>
      </c>
      <c r="X444" s="17" t="inlineStr"/>
      <c r="Y444" s="17" t="inlineStr">
        <is>
          <t>Sí</t>
        </is>
      </c>
      <c r="Z444" s="17" t="inlineStr">
        <is>
          <t>K-229</t>
        </is>
      </c>
      <c r="AA444" s="17" t="inlineStr">
        <is>
          <t>Homologado al master K-229, pero sus códigos SAP (2000256, 2001253) no figuran en el stock SAP de este centro. Mejor aproximación descartada: 1005226 FILTRO P/ANEST HME (similitud 0.28).</t>
        </is>
      </c>
    </row>
    <row r="445">
      <c r="A445" s="17" t="inlineStr">
        <is>
          <t>San Juan</t>
        </is>
      </c>
      <c r="B445" s="17" t="inlineStr">
        <is>
          <t>1120</t>
        </is>
      </c>
      <c r="C445" s="32" t="inlineStr">
        <is>
          <t>Inventario físico sin código SAP</t>
        </is>
      </c>
      <c r="D445" s="17" t="inlineStr">
        <is>
          <t>Sin clasificar en SAP</t>
        </is>
      </c>
      <c r="E445" s="17" t="inlineStr"/>
      <c r="F445" s="17" t="inlineStr">
        <is>
          <t>Dentro del alcance</t>
        </is>
      </c>
      <c r="G445" s="17" t="inlineStr"/>
      <c r="H445" s="17" t="inlineStr"/>
      <c r="I445" s="17" t="inlineStr">
        <is>
          <t>MED85</t>
        </is>
      </c>
      <c r="J445" s="17" t="inlineStr">
        <is>
          <t>Fluticasona 250 mcg/dosis Aerosol</t>
        </is>
      </c>
      <c r="K445" s="18" t="n">
        <v>0</v>
      </c>
      <c r="L445" s="18">
        <f>'1120 SJ'!$Q$695</f>
        <v/>
      </c>
      <c r="M445" s="18">
        <f>$K445-$L445</f>
        <v/>
      </c>
      <c r="N445" s="19" t="n"/>
      <c r="O445" s="19">
        <f>IFERROR($K445*$N445,"")</f>
        <v/>
      </c>
      <c r="P445" s="19">
        <f>IFERROR($L445*$N445,"")</f>
        <v/>
      </c>
      <c r="Q445" s="19">
        <f>IF(OR($U445="Dar de baja en SAP",$U445="Dar de alta en SAP"),$M445*$N445,"")</f>
        <v/>
      </c>
      <c r="R445" s="29" t="inlineStr">
        <is>
          <t>Sin valor unitario en SAP: la diferencia económica de este ítem no puede calcularse (dato faltante).</t>
        </is>
      </c>
      <c r="S445" s="33" t="inlineStr">
        <is>
          <t>Sin coincidencia</t>
        </is>
      </c>
      <c r="T445" s="17" t="inlineStr">
        <is>
          <t>Sin correspondencia confirmada: hay aproximaciones en SAP, descartadas por presentación o evidencia débil</t>
        </is>
      </c>
      <c r="U445" s="33" t="inlineStr">
        <is>
          <t>Alta de material en SAP (sin código)</t>
        </is>
      </c>
      <c r="V445" s="17" t="inlineStr">
        <is>
          <t>Sin coincidencia</t>
        </is>
      </c>
      <c r="W445" s="17" t="inlineStr">
        <is>
          <t>No</t>
        </is>
      </c>
      <c r="X445" s="17" t="inlineStr"/>
      <c r="Y445" s="17" t="inlineStr">
        <is>
          <t>No</t>
        </is>
      </c>
      <c r="Z445" s="17" t="inlineStr"/>
      <c r="AA445" s="17" t="inlineStr">
        <is>
          <t>Mejor aproximación descartada: 1000087 SALBUTAMOL PUFF ("AEROS" 250 DOSIS) 100M (una nomenclatura no informa dosis; similitud 0.31).</t>
        </is>
      </c>
    </row>
    <row r="446">
      <c r="A446" s="17" t="inlineStr">
        <is>
          <t>San Juan</t>
        </is>
      </c>
      <c r="B446" s="17" t="inlineStr">
        <is>
          <t>1120</t>
        </is>
      </c>
      <c r="C446" s="32" t="inlineStr">
        <is>
          <t>Inventario físico sin código SAP</t>
        </is>
      </c>
      <c r="D446" s="17" t="inlineStr">
        <is>
          <t>Sin clasificar en SAP</t>
        </is>
      </c>
      <c r="E446" s="17" t="inlineStr"/>
      <c r="F446" s="17" t="inlineStr">
        <is>
          <t>Dentro del alcance</t>
        </is>
      </c>
      <c r="G446" s="17" t="inlineStr"/>
      <c r="H446" s="17" t="inlineStr"/>
      <c r="I446" s="17" t="inlineStr">
        <is>
          <t>MED84</t>
        </is>
      </c>
      <c r="J446" s="17" t="inlineStr">
        <is>
          <t>Fluticasona Spray</t>
        </is>
      </c>
      <c r="K446" s="18" t="n">
        <v>0</v>
      </c>
      <c r="L446" s="18">
        <f>'1120 SJ'!$Q$696</f>
        <v/>
      </c>
      <c r="M446" s="18">
        <f>$K446-$L446</f>
        <v/>
      </c>
      <c r="N446" s="19" t="n"/>
      <c r="O446" s="19">
        <f>IFERROR($K446*$N446,"")</f>
        <v/>
      </c>
      <c r="P446" s="19">
        <f>IFERROR($L446*$N446,"")</f>
        <v/>
      </c>
      <c r="Q446" s="19">
        <f>IF(OR($U446="Dar de baja en SAP",$U446="Dar de alta en SAP"),$M446*$N446,"")</f>
        <v/>
      </c>
      <c r="R446" s="29" t="inlineStr">
        <is>
          <t>Sin valor unitario en SAP: la diferencia económica de este ítem no puede calcularse (dato faltante).</t>
        </is>
      </c>
      <c r="S446" s="33" t="inlineStr">
        <is>
          <t>Sin coincidencia</t>
        </is>
      </c>
      <c r="T446" s="17" t="inlineStr">
        <is>
          <t>Sin correspondencia confirmada: hay aproximaciones en SAP, descartadas por presentación o evidencia débil</t>
        </is>
      </c>
      <c r="U446" s="33" t="inlineStr">
        <is>
          <t>Alta de material en SAP (sin código)</t>
        </is>
      </c>
      <c r="V446" s="17" t="inlineStr">
        <is>
          <t>Sin coincidencia</t>
        </is>
      </c>
      <c r="W446" s="17" t="inlineStr">
        <is>
          <t>No</t>
        </is>
      </c>
      <c r="X446" s="17" t="inlineStr"/>
      <c r="Y446" s="17" t="inlineStr">
        <is>
          <t>No</t>
        </is>
      </c>
      <c r="Z446" s="17" t="inlineStr"/>
      <c r="AA446" s="17" t="inlineStr">
        <is>
          <t>Mejor aproximación descartada: 1001013 SODIO CLORURO 25ML SPRAY (una nomenclatura no informa dosis; similitud 0.34).</t>
        </is>
      </c>
    </row>
    <row r="447">
      <c r="A447" s="17" t="inlineStr">
        <is>
          <t>San Juan</t>
        </is>
      </c>
      <c r="B447" s="17" t="inlineStr">
        <is>
          <t>1120</t>
        </is>
      </c>
      <c r="C447" s="32" t="inlineStr">
        <is>
          <t>Inventario físico sin código SAP</t>
        </is>
      </c>
      <c r="D447" s="17" t="inlineStr">
        <is>
          <t>Sin clasificar en SAP</t>
        </is>
      </c>
      <c r="E447" s="17" t="inlineStr"/>
      <c r="F447" s="17" t="inlineStr">
        <is>
          <t>Dentro del alcance</t>
        </is>
      </c>
      <c r="G447" s="17" t="inlineStr"/>
      <c r="H447" s="17" t="inlineStr"/>
      <c r="I447" s="17" t="inlineStr">
        <is>
          <t>DESC283</t>
        </is>
      </c>
      <c r="J447" s="17" t="inlineStr">
        <is>
          <t>Frasco de Drenaje Pleural</t>
        </is>
      </c>
      <c r="K447" s="18" t="n">
        <v>0</v>
      </c>
      <c r="L447" s="18">
        <f>'1120 SJ'!$Q$697</f>
        <v/>
      </c>
      <c r="M447" s="18">
        <f>$K447-$L447</f>
        <v/>
      </c>
      <c r="N447" s="19" t="n"/>
      <c r="O447" s="19">
        <f>IFERROR($K447*$N447,"")</f>
        <v/>
      </c>
      <c r="P447" s="19">
        <f>IFERROR($L447*$N447,"")</f>
        <v/>
      </c>
      <c r="Q447" s="19">
        <f>IF(OR($U447="Dar de baja en SAP",$U447="Dar de alta en SAP"),$M447*$N447,"")</f>
        <v/>
      </c>
      <c r="R447" s="29" t="inlineStr">
        <is>
          <t>Sin valor unitario en SAP: la diferencia económica de este ítem no puede calcularse (dato faltante).</t>
        </is>
      </c>
      <c r="S447" s="33" t="inlineStr">
        <is>
          <t>Sin coincidencia</t>
        </is>
      </c>
      <c r="T447" s="17" t="inlineStr">
        <is>
          <t>Sin correspondencia confirmada: hay aproximaciones en SAP, descartadas por presentación o evidencia débil</t>
        </is>
      </c>
      <c r="U447" s="33" t="inlineStr">
        <is>
          <t>Alta de material en SAP (sin código)</t>
        </is>
      </c>
      <c r="V447" s="17" t="inlineStr">
        <is>
          <t>Sin coincidencia</t>
        </is>
      </c>
      <c r="W447" s="17" t="inlineStr">
        <is>
          <t>No</t>
        </is>
      </c>
      <c r="X447" s="17" t="inlineStr"/>
      <c r="Y447" s="17" t="inlineStr">
        <is>
          <t>No</t>
        </is>
      </c>
      <c r="Z447" s="17" t="inlineStr"/>
      <c r="AA447" s="17" t="inlineStr">
        <is>
          <t>Mejor aproximación descartada: 2000143 FRASCO DE ORINA ESTERIL (similitud 0.35).</t>
        </is>
      </c>
    </row>
    <row r="448">
      <c r="A448" s="17" t="inlineStr">
        <is>
          <t>San Juan</t>
        </is>
      </c>
      <c r="B448" s="17" t="inlineStr">
        <is>
          <t>1120</t>
        </is>
      </c>
      <c r="C448" s="32" t="inlineStr">
        <is>
          <t>Inventario físico sin código SAP</t>
        </is>
      </c>
      <c r="D448" s="17" t="inlineStr">
        <is>
          <t>Sin clasificar en SAP</t>
        </is>
      </c>
      <c r="E448" s="17" t="inlineStr"/>
      <c r="F448" s="17" t="inlineStr">
        <is>
          <t>Dentro del alcance</t>
        </is>
      </c>
      <c r="G448" s="17" t="inlineStr"/>
      <c r="H448" s="17" t="inlineStr"/>
      <c r="I448" s="17" t="inlineStr">
        <is>
          <t>MED95</t>
        </is>
      </c>
      <c r="J448" s="17" t="inlineStr">
        <is>
          <t>Hidroclorotiazida Comp x 50 mg</t>
        </is>
      </c>
      <c r="K448" s="18" t="n">
        <v>0</v>
      </c>
      <c r="L448" s="18">
        <f>'1120 SJ'!$Q$698</f>
        <v/>
      </c>
      <c r="M448" s="18">
        <f>$K448-$L448</f>
        <v/>
      </c>
      <c r="N448" s="19" t="n"/>
      <c r="O448" s="19">
        <f>IFERROR($K448*$N448,"")</f>
        <v/>
      </c>
      <c r="P448" s="19">
        <f>IFERROR($L448*$N448,"")</f>
        <v/>
      </c>
      <c r="Q448" s="19">
        <f>IF(OR($U448="Dar de baja en SAP",$U448="Dar de alta en SAP"),$M448*$N448,"")</f>
        <v/>
      </c>
      <c r="R448" s="29" t="inlineStr">
        <is>
          <t>Sin valor unitario en SAP: la diferencia económica de este ítem no puede calcularse (dato faltante).</t>
        </is>
      </c>
      <c r="S448" s="33" t="inlineStr">
        <is>
          <t>Sin coincidencia</t>
        </is>
      </c>
      <c r="T448" s="17" t="inlineStr">
        <is>
          <t>Sin correspondencia confirmada: hay aproximaciones en SAP, descartadas por presentación o evidencia débil</t>
        </is>
      </c>
      <c r="U448" s="33" t="inlineStr">
        <is>
          <t>Alta de material en SAP (sin código)</t>
        </is>
      </c>
      <c r="V448" s="17" t="inlineStr">
        <is>
          <t>Sin coincidencia</t>
        </is>
      </c>
      <c r="W448" s="17" t="inlineStr">
        <is>
          <t>No</t>
        </is>
      </c>
      <c r="X448" s="17" t="inlineStr"/>
      <c r="Y448" s="17" t="inlineStr">
        <is>
          <t>No</t>
        </is>
      </c>
      <c r="Z448" s="17" t="inlineStr"/>
      <c r="AA448" s="17" t="inlineStr">
        <is>
          <t>Mejor aproximación descartada: 1000530 DIFENHIDRAMINA 50 MG COMPRIMIDOS (dosis coincide; similitud 0.50).</t>
        </is>
      </c>
    </row>
    <row r="449">
      <c r="A449" s="17" t="inlineStr">
        <is>
          <t>San Juan</t>
        </is>
      </c>
      <c r="B449" s="17" t="inlineStr">
        <is>
          <t>1120</t>
        </is>
      </c>
      <c r="C449" s="32" t="inlineStr">
        <is>
          <t>Inventario físico sin código SAP</t>
        </is>
      </c>
      <c r="D449" s="17" t="inlineStr">
        <is>
          <t>Sin clasificar en SAP</t>
        </is>
      </c>
      <c r="E449" s="17" t="inlineStr"/>
      <c r="F449" s="17" t="inlineStr">
        <is>
          <t>Dentro del alcance</t>
        </is>
      </c>
      <c r="G449" s="17" t="inlineStr"/>
      <c r="H449" s="17" t="inlineStr"/>
      <c r="I449" s="17" t="inlineStr">
        <is>
          <t>DESC83</t>
        </is>
      </c>
      <c r="J449" s="17" t="inlineStr">
        <is>
          <t>Linterna Chica</t>
        </is>
      </c>
      <c r="K449" s="18" t="n">
        <v>0</v>
      </c>
      <c r="L449" s="18">
        <f>'1120 SJ'!$Q$699</f>
        <v/>
      </c>
      <c r="M449" s="18">
        <f>$K449-$L449</f>
        <v/>
      </c>
      <c r="N449" s="19" t="n"/>
      <c r="O449" s="19">
        <f>IFERROR($K449*$N449,"")</f>
        <v/>
      </c>
      <c r="P449" s="19">
        <f>IFERROR($L449*$N449,"")</f>
        <v/>
      </c>
      <c r="Q449" s="19">
        <f>IF(OR($U449="Dar de baja en SAP",$U449="Dar de alta en SAP"),$M449*$N449,"")</f>
        <v/>
      </c>
      <c r="R449" s="29" t="inlineStr">
        <is>
          <t>Sin valor unitario en SAP: la diferencia económica de este ítem no puede calcularse (dato faltante).</t>
        </is>
      </c>
      <c r="S449" s="33" t="inlineStr">
        <is>
          <t>Sin coincidencia</t>
        </is>
      </c>
      <c r="T449" s="17" t="inlineStr">
        <is>
          <t>Sin correspondencia confirmada: hay aproximaciones en SAP, descartadas por presentación o evidencia débil</t>
        </is>
      </c>
      <c r="U449" s="33" t="inlineStr">
        <is>
          <t>Alta de material en SAP (sin código)</t>
        </is>
      </c>
      <c r="V449" s="17" t="inlineStr">
        <is>
          <t>Sin coincidencia</t>
        </is>
      </c>
      <c r="W449" s="17" t="inlineStr">
        <is>
          <t>No</t>
        </is>
      </c>
      <c r="X449" s="17" t="inlineStr"/>
      <c r="Y449" s="17" t="inlineStr">
        <is>
          <t>No</t>
        </is>
      </c>
      <c r="Z449" s="17" t="inlineStr"/>
      <c r="AA449" s="17" t="inlineStr">
        <is>
          <t>Mejor aproximación descartada: 2000553 TORNIQUETE TACTICO (similitud 0.12).</t>
        </is>
      </c>
    </row>
    <row r="450">
      <c r="A450" s="17" t="inlineStr">
        <is>
          <t>San Juan</t>
        </is>
      </c>
      <c r="B450" s="17" t="inlineStr">
        <is>
          <t>1120</t>
        </is>
      </c>
      <c r="C450" s="32" t="inlineStr">
        <is>
          <t>Inventario físico sin código SAP</t>
        </is>
      </c>
      <c r="D450" s="17" t="inlineStr">
        <is>
          <t>Sin clasificar en SAP</t>
        </is>
      </c>
      <c r="E450" s="17" t="inlineStr"/>
      <c r="F450" s="17" t="inlineStr">
        <is>
          <t>Dentro del alcance</t>
        </is>
      </c>
      <c r="G450" s="17" t="inlineStr"/>
      <c r="H450" s="17" t="inlineStr"/>
      <c r="I450" s="17" t="inlineStr">
        <is>
          <t>DESC174</t>
        </is>
      </c>
      <c r="J450" s="17" t="inlineStr">
        <is>
          <t>Manta térmica (Aluminio)</t>
        </is>
      </c>
      <c r="K450" s="18" t="n">
        <v>0</v>
      </c>
      <c r="L450" s="18">
        <f>'1120 SJ'!$Q$700</f>
        <v/>
      </c>
      <c r="M450" s="18">
        <f>$K450-$L450</f>
        <v/>
      </c>
      <c r="N450" s="19" t="n"/>
      <c r="O450" s="19">
        <f>IFERROR($K450*$N450,"")</f>
        <v/>
      </c>
      <c r="P450" s="19">
        <f>IFERROR($L450*$N450,"")</f>
        <v/>
      </c>
      <c r="Q450" s="19">
        <f>IF(OR($U450="Dar de baja en SAP",$U450="Dar de alta en SAP"),$M450*$N450,"")</f>
        <v/>
      </c>
      <c r="R450" s="29" t="inlineStr">
        <is>
          <t>Sin valor unitario en SAP: la diferencia económica de este ítem no puede calcularse (dato faltante).</t>
        </is>
      </c>
      <c r="S450" s="33" t="inlineStr">
        <is>
          <t>Sin coincidencia</t>
        </is>
      </c>
      <c r="T450" s="17" t="inlineStr">
        <is>
          <t>Sin correspondencia confirmada: hay aproximaciones en SAP, descartadas por presentación o evidencia débil</t>
        </is>
      </c>
      <c r="U450" s="33" t="inlineStr">
        <is>
          <t>Alta de material en SAP (sin código)</t>
        </is>
      </c>
      <c r="V450" s="17" t="inlineStr">
        <is>
          <t>Sin coincidencia</t>
        </is>
      </c>
      <c r="W450" s="17" t="inlineStr">
        <is>
          <t>No</t>
        </is>
      </c>
      <c r="X450" s="17" t="inlineStr"/>
      <c r="Y450" s="17" t="inlineStr">
        <is>
          <t>No</t>
        </is>
      </c>
      <c r="Z450" s="17" t="inlineStr"/>
      <c r="AA450" s="17" t="inlineStr">
        <is>
          <t>Mejor aproximación descartada: 3000886 MEDIAS TERMICAS LARGAS (similitud 0.32).</t>
        </is>
      </c>
    </row>
    <row r="451">
      <c r="A451" s="17" t="inlineStr">
        <is>
          <t>San Juan</t>
        </is>
      </c>
      <c r="B451" s="17" t="inlineStr">
        <is>
          <t>1120</t>
        </is>
      </c>
      <c r="C451" s="32" t="inlineStr">
        <is>
          <t>Inventario físico sin código SAP</t>
        </is>
      </c>
      <c r="D451" s="17" t="inlineStr">
        <is>
          <t>Sin clasificar en SAP</t>
        </is>
      </c>
      <c r="E451" s="17" t="inlineStr"/>
      <c r="F451" s="17" t="inlineStr">
        <is>
          <t>Dentro del alcance</t>
        </is>
      </c>
      <c r="G451" s="17" t="inlineStr"/>
      <c r="H451" s="17" t="inlineStr"/>
      <c r="I451" s="17" t="inlineStr">
        <is>
          <t>DESC284</t>
        </is>
      </c>
      <c r="J451" s="17" t="inlineStr">
        <is>
          <t>Martillo para Reflejo Neurológico</t>
        </is>
      </c>
      <c r="K451" s="18" t="n">
        <v>0</v>
      </c>
      <c r="L451" s="18">
        <f>'1120 SJ'!$Q$701</f>
        <v/>
      </c>
      <c r="M451" s="18">
        <f>$K451-$L451</f>
        <v/>
      </c>
      <c r="N451" s="19" t="n"/>
      <c r="O451" s="19">
        <f>IFERROR($K451*$N451,"")</f>
        <v/>
      </c>
      <c r="P451" s="19">
        <f>IFERROR($L451*$N451,"")</f>
        <v/>
      </c>
      <c r="Q451" s="19">
        <f>IF(OR($U451="Dar de baja en SAP",$U451="Dar de alta en SAP"),$M451*$N451,"")</f>
        <v/>
      </c>
      <c r="R451" s="29" t="inlineStr">
        <is>
          <t>Sin valor unitario en SAP: la diferencia económica de este ítem no puede calcularse (dato faltante).</t>
        </is>
      </c>
      <c r="S451" s="33" t="inlineStr">
        <is>
          <t>Sin coincidencia</t>
        </is>
      </c>
      <c r="T451" s="17" t="inlineStr">
        <is>
          <t>Sin correspondencia confirmada: hay aproximaciones en SAP, descartadas por presentación o evidencia débil</t>
        </is>
      </c>
      <c r="U451" s="33" t="inlineStr">
        <is>
          <t>Alta de material en SAP (sin código)</t>
        </is>
      </c>
      <c r="V451" s="17" t="inlineStr">
        <is>
          <t>Sin coincidencia</t>
        </is>
      </c>
      <c r="W451" s="17" t="inlineStr">
        <is>
          <t>No</t>
        </is>
      </c>
      <c r="X451" s="17" t="inlineStr"/>
      <c r="Y451" s="17" t="inlineStr">
        <is>
          <t>No</t>
        </is>
      </c>
      <c r="Z451" s="17" t="inlineStr"/>
      <c r="AA451" s="17" t="inlineStr">
        <is>
          <t>Mejor aproximación descartada: 2000403 CANULA DE GUEDEL 90CM N2 AMARILLO (una nomenclatura no informa dosis; similitud 0.21).</t>
        </is>
      </c>
    </row>
    <row r="452">
      <c r="A452" s="17" t="inlineStr">
        <is>
          <t>San Juan</t>
        </is>
      </c>
      <c r="B452" s="17" t="inlineStr">
        <is>
          <t>1120</t>
        </is>
      </c>
      <c r="C452" s="32" t="inlineStr">
        <is>
          <t>Inventario físico sin código SAP</t>
        </is>
      </c>
      <c r="D452" s="17" t="inlineStr">
        <is>
          <t>Sin clasificar en SAP</t>
        </is>
      </c>
      <c r="E452" s="17" t="inlineStr"/>
      <c r="F452" s="17" t="inlineStr">
        <is>
          <t>Dentro del alcance</t>
        </is>
      </c>
      <c r="G452" s="17" t="inlineStr"/>
      <c r="H452" s="17" t="inlineStr"/>
      <c r="I452" s="17" t="inlineStr">
        <is>
          <t>MED141</t>
        </is>
      </c>
      <c r="J452" s="17" t="inlineStr">
        <is>
          <t>Naloxona 0,4mg Amp x 1 ml</t>
        </is>
      </c>
      <c r="K452" s="18" t="n">
        <v>0</v>
      </c>
      <c r="L452" s="18">
        <f>'1120 SJ'!$Q$702</f>
        <v/>
      </c>
      <c r="M452" s="18">
        <f>$K452-$L452</f>
        <v/>
      </c>
      <c r="N452" s="19" t="n"/>
      <c r="O452" s="19">
        <f>IFERROR($K452*$N452,"")</f>
        <v/>
      </c>
      <c r="P452" s="19">
        <f>IFERROR($L452*$N452,"")</f>
        <v/>
      </c>
      <c r="Q452" s="19">
        <f>IF(OR($U452="Dar de baja en SAP",$U452="Dar de alta en SAP"),$M452*$N452,"")</f>
        <v/>
      </c>
      <c r="R452" s="29" t="inlineStr">
        <is>
          <t>Sin valor unitario en SAP: la diferencia económica de este ítem no puede calcularse (dato faltante).</t>
        </is>
      </c>
      <c r="S452" s="33" t="inlineStr">
        <is>
          <t>Sin coincidencia</t>
        </is>
      </c>
      <c r="T452" s="17" t="inlineStr">
        <is>
          <t>Pendiente de validación: el ítem está en el Master pero no tiene código SAP confirmado</t>
        </is>
      </c>
      <c r="U452" s="33" t="inlineStr">
        <is>
          <t>Alta de material en SAP (sin código)</t>
        </is>
      </c>
      <c r="V452" s="17" t="inlineStr">
        <is>
          <t>Sin coincidencia</t>
        </is>
      </c>
      <c r="W452" s="17" t="inlineStr">
        <is>
          <t>No</t>
        </is>
      </c>
      <c r="X452" s="17" t="inlineStr"/>
      <c r="Y452" s="17" t="inlineStr">
        <is>
          <t>Sí</t>
        </is>
      </c>
      <c r="Z452" s="17" t="inlineStr">
        <is>
          <t>M10-001</t>
        </is>
      </c>
      <c r="AA452" s="17" t="inlineStr">
        <is>
          <t>Homologado al master M10-001, pero sus códigos SAP (1000307) no figuran en el stock SAP de este centro. Mejor aproximación descartada: 1000007 ATROPINA 1MG AMPOLLA DE 1ML (dosis/presentación distinta (0.4MG, 1ML vs 1MG, 1ML); similitud 0.43).</t>
        </is>
      </c>
    </row>
    <row r="453">
      <c r="A453" s="17" t="inlineStr">
        <is>
          <t>San Juan</t>
        </is>
      </c>
      <c r="B453" s="17" t="inlineStr">
        <is>
          <t>1120</t>
        </is>
      </c>
      <c r="C453" s="32" t="inlineStr">
        <is>
          <t>Inventario físico sin código SAP</t>
        </is>
      </c>
      <c r="D453" s="17" t="inlineStr">
        <is>
          <t>Sin clasificar en SAP</t>
        </is>
      </c>
      <c r="E453" s="17" t="inlineStr"/>
      <c r="F453" s="17" t="inlineStr">
        <is>
          <t>Dentro del alcance</t>
        </is>
      </c>
      <c r="G453" s="17" t="inlineStr"/>
      <c r="H453" s="17" t="inlineStr"/>
      <c r="I453" s="17" t="inlineStr">
        <is>
          <t>DESC282</t>
        </is>
      </c>
      <c r="J453" s="17" t="inlineStr">
        <is>
          <t>Orinal Hombre</t>
        </is>
      </c>
      <c r="K453" s="18" t="n">
        <v>0</v>
      </c>
      <c r="L453" s="18">
        <f>'1120 SJ'!$Q$703</f>
        <v/>
      </c>
      <c r="M453" s="18">
        <f>$K453-$L453</f>
        <v/>
      </c>
      <c r="N453" s="19" t="n"/>
      <c r="O453" s="19">
        <f>IFERROR($K453*$N453,"")</f>
        <v/>
      </c>
      <c r="P453" s="19">
        <f>IFERROR($L453*$N453,"")</f>
        <v/>
      </c>
      <c r="Q453" s="19">
        <f>IF(OR($U453="Dar de baja en SAP",$U453="Dar de alta en SAP"),$M453*$N453,"")</f>
        <v/>
      </c>
      <c r="R453" s="29" t="inlineStr">
        <is>
          <t>Sin valor unitario en SAP: la diferencia económica de este ítem no puede calcularse (dato faltante).</t>
        </is>
      </c>
      <c r="S453" s="33" t="inlineStr">
        <is>
          <t>Sin coincidencia</t>
        </is>
      </c>
      <c r="T453" s="17" t="inlineStr">
        <is>
          <t>Sin correspondencia confirmada: hay aproximaciones en SAP, descartadas por presentación o evidencia débil</t>
        </is>
      </c>
      <c r="U453" s="33" t="inlineStr">
        <is>
          <t>Alta de material en SAP (sin código)</t>
        </is>
      </c>
      <c r="V453" s="17" t="inlineStr">
        <is>
          <t>Sin coincidencia</t>
        </is>
      </c>
      <c r="W453" s="17" t="inlineStr">
        <is>
          <t>No</t>
        </is>
      </c>
      <c r="X453" s="17" t="inlineStr"/>
      <c r="Y453" s="17" t="inlineStr">
        <is>
          <t>No</t>
        </is>
      </c>
      <c r="Z453" s="17" t="inlineStr"/>
      <c r="AA453" s="17" t="inlineStr">
        <is>
          <t>Mejor aproximación descartada: 1000019 CHATA ORINAL FEMENINO (similitud 0.38).</t>
        </is>
      </c>
    </row>
    <row r="454">
      <c r="A454" s="17" t="inlineStr">
        <is>
          <t>San Juan</t>
        </is>
      </c>
      <c r="B454" s="17" t="inlineStr">
        <is>
          <t>1120</t>
        </is>
      </c>
      <c r="C454" s="32" t="inlineStr">
        <is>
          <t>Inventario físico sin código SAP</t>
        </is>
      </c>
      <c r="D454" s="17" t="inlineStr">
        <is>
          <t>Sin clasificar en SAP</t>
        </is>
      </c>
      <c r="E454" s="17" t="inlineStr"/>
      <c r="F454" s="17" t="inlineStr">
        <is>
          <t>Dentro del alcance</t>
        </is>
      </c>
      <c r="G454" s="17" t="inlineStr"/>
      <c r="H454" s="17" t="inlineStr"/>
      <c r="I454" s="17" t="inlineStr">
        <is>
          <t>DESC94</t>
        </is>
      </c>
      <c r="J454" s="17" t="inlineStr">
        <is>
          <t>Otoscopio</t>
        </is>
      </c>
      <c r="K454" s="18" t="n">
        <v>0</v>
      </c>
      <c r="L454" s="18">
        <f>'1120 SJ'!$Q$704</f>
        <v/>
      </c>
      <c r="M454" s="18">
        <f>$K454-$L454</f>
        <v/>
      </c>
      <c r="N454" s="19" t="n"/>
      <c r="O454" s="19">
        <f>IFERROR($K454*$N454,"")</f>
        <v/>
      </c>
      <c r="P454" s="19">
        <f>IFERROR($L454*$N454,"")</f>
        <v/>
      </c>
      <c r="Q454" s="19">
        <f>IF(OR($U454="Dar de baja en SAP",$U454="Dar de alta en SAP"),$M454*$N454,"")</f>
        <v/>
      </c>
      <c r="R454" s="29" t="inlineStr">
        <is>
          <t>Sin valor unitario en SAP: la diferencia económica de este ítem no puede calcularse (dato faltante).</t>
        </is>
      </c>
      <c r="S454" s="33" t="inlineStr">
        <is>
          <t>Sin coincidencia</t>
        </is>
      </c>
      <c r="T454" s="17" t="inlineStr">
        <is>
          <t>Pendiente de validación: el ítem está en el Master pero no tiene código SAP confirmado</t>
        </is>
      </c>
      <c r="U454" s="33" t="inlineStr">
        <is>
          <t>Alta de material en SAP (sin código)</t>
        </is>
      </c>
      <c r="V454" s="17" t="inlineStr">
        <is>
          <t>Sin coincidencia</t>
        </is>
      </c>
      <c r="W454" s="17" t="inlineStr">
        <is>
          <t>No</t>
        </is>
      </c>
      <c r="X454" s="17" t="inlineStr"/>
      <c r="Y454" s="17" t="inlineStr">
        <is>
          <t>Sí</t>
        </is>
      </c>
      <c r="Z454" s="17" t="inlineStr">
        <is>
          <t>E-209</t>
        </is>
      </c>
      <c r="AA454" s="17" t="inlineStr">
        <is>
          <t>Homologado al master E-209, pero sus códigos SAP (2000470) no figuran en el stock SAP de este centro. Mejor aproximación descartada: 2000016 ESTETOSCOPIO ADULTO (similitud 0.15).</t>
        </is>
      </c>
    </row>
    <row r="455">
      <c r="A455" s="17" t="inlineStr">
        <is>
          <t>San Juan</t>
        </is>
      </c>
      <c r="B455" s="17" t="inlineStr">
        <is>
          <t>1120</t>
        </is>
      </c>
      <c r="C455" s="32" t="inlineStr">
        <is>
          <t>Inventario físico sin código SAP</t>
        </is>
      </c>
      <c r="D455" s="17" t="inlineStr">
        <is>
          <t>Sin clasificar en SAP</t>
        </is>
      </c>
      <c r="E455" s="17" t="inlineStr"/>
      <c r="F455" s="17" t="inlineStr">
        <is>
          <t>Dentro del alcance</t>
        </is>
      </c>
      <c r="G455" s="17" t="inlineStr"/>
      <c r="H455" s="17" t="inlineStr"/>
      <c r="I455" s="17" t="inlineStr">
        <is>
          <t>DESC99</t>
        </is>
      </c>
      <c r="J455" s="17" t="inlineStr">
        <is>
          <t>Pilas C2</t>
        </is>
      </c>
      <c r="K455" s="18" t="n">
        <v>0</v>
      </c>
      <c r="L455" s="18">
        <f>'1120 SJ'!$Q$705</f>
        <v/>
      </c>
      <c r="M455" s="18">
        <f>$K455-$L455</f>
        <v/>
      </c>
      <c r="N455" s="19" t="n"/>
      <c r="O455" s="19">
        <f>IFERROR($K455*$N455,"")</f>
        <v/>
      </c>
      <c r="P455" s="19">
        <f>IFERROR($L455*$N455,"")</f>
        <v/>
      </c>
      <c r="Q455" s="19">
        <f>IF(OR($U455="Dar de baja en SAP",$U455="Dar de alta en SAP"),$M455*$N455,"")</f>
        <v/>
      </c>
      <c r="R455" s="29" t="inlineStr">
        <is>
          <t>Sin valor unitario en SAP: la diferencia económica de este ítem no puede calcularse (dato faltante).</t>
        </is>
      </c>
      <c r="S455" s="33" t="inlineStr">
        <is>
          <t>Sin coincidencia</t>
        </is>
      </c>
      <c r="T455" s="17" t="inlineStr">
        <is>
          <t>Sin correspondencia confirmada: hay aproximaciones en SAP, descartadas por presentación o evidencia débil</t>
        </is>
      </c>
      <c r="U455" s="33" t="inlineStr">
        <is>
          <t>Alta de material en SAP (sin código)</t>
        </is>
      </c>
      <c r="V455" s="17" t="inlineStr">
        <is>
          <t>Sin coincidencia</t>
        </is>
      </c>
      <c r="W455" s="17" t="inlineStr">
        <is>
          <t>No</t>
        </is>
      </c>
      <c r="X455" s="17" t="inlineStr"/>
      <c r="Y455" s="17" t="inlineStr">
        <is>
          <t>No</t>
        </is>
      </c>
      <c r="Z455" s="17" t="inlineStr"/>
      <c r="AA455" s="17" t="inlineStr">
        <is>
          <t>Mejor aproximación descartada: 1000614 BUSCAPINA PERLAS (similitud 0.11).</t>
        </is>
      </c>
    </row>
    <row r="456">
      <c r="A456" s="17" t="inlineStr">
        <is>
          <t>San Juan</t>
        </is>
      </c>
      <c r="B456" s="17" t="inlineStr">
        <is>
          <t>1120</t>
        </is>
      </c>
      <c r="C456" s="32" t="inlineStr">
        <is>
          <t>Inventario físico sin código SAP</t>
        </is>
      </c>
      <c r="D456" s="17" t="inlineStr">
        <is>
          <t>Sin clasificar en SAP</t>
        </is>
      </c>
      <c r="E456" s="17" t="inlineStr"/>
      <c r="F456" s="17" t="inlineStr">
        <is>
          <t>Dentro del alcance</t>
        </is>
      </c>
      <c r="G456" s="17" t="inlineStr"/>
      <c r="H456" s="17" t="inlineStr"/>
      <c r="I456" s="17" t="inlineStr">
        <is>
          <t>DESC287</t>
        </is>
      </c>
      <c r="J456" s="17" t="inlineStr">
        <is>
          <t>Pilas CR2032 3V</t>
        </is>
      </c>
      <c r="K456" s="18" t="n">
        <v>0</v>
      </c>
      <c r="L456" s="18">
        <f>'1120 SJ'!$Q$706</f>
        <v/>
      </c>
      <c r="M456" s="18">
        <f>$K456-$L456</f>
        <v/>
      </c>
      <c r="N456" s="19" t="n"/>
      <c r="O456" s="19">
        <f>IFERROR($K456*$N456,"")</f>
        <v/>
      </c>
      <c r="P456" s="19">
        <f>IFERROR($L456*$N456,"")</f>
        <v/>
      </c>
      <c r="Q456" s="19">
        <f>IF(OR($U456="Dar de baja en SAP",$U456="Dar de alta en SAP"),$M456*$N456,"")</f>
        <v/>
      </c>
      <c r="R456" s="29" t="inlineStr">
        <is>
          <t>Sin valor unitario en SAP: la diferencia económica de este ítem no puede calcularse (dato faltante).</t>
        </is>
      </c>
      <c r="S456" s="33" t="inlineStr">
        <is>
          <t>Sin coincidencia</t>
        </is>
      </c>
      <c r="T456" s="17" t="inlineStr">
        <is>
          <t>Sin correspondencia confirmada: hay aproximaciones en SAP, descartadas por presentación o evidencia débil</t>
        </is>
      </c>
      <c r="U456" s="33" t="inlineStr">
        <is>
          <t>Alta de material en SAP (sin código)</t>
        </is>
      </c>
      <c r="V456" s="17" t="inlineStr">
        <is>
          <t>Sin coincidencia</t>
        </is>
      </c>
      <c r="W456" s="17" t="inlineStr">
        <is>
          <t>No</t>
        </is>
      </c>
      <c r="X456" s="17" t="inlineStr"/>
      <c r="Y456" s="17" t="inlineStr">
        <is>
          <t>No</t>
        </is>
      </c>
      <c r="Z456" s="17" t="inlineStr"/>
      <c r="AA456" s="17" t="inlineStr">
        <is>
          <t>Mejor aproximación descartada: 1000699 VITACORTIL CR X 20GR (una nomenclatura no informa dosis; similitud 0.10).</t>
        </is>
      </c>
    </row>
    <row r="457">
      <c r="A457" s="17" t="inlineStr">
        <is>
          <t>San Juan</t>
        </is>
      </c>
      <c r="B457" s="17" t="inlineStr">
        <is>
          <t>1120</t>
        </is>
      </c>
      <c r="C457" s="32" t="inlineStr">
        <is>
          <t>Inventario físico sin código SAP</t>
        </is>
      </c>
      <c r="D457" s="17" t="inlineStr">
        <is>
          <t>Sin clasificar en SAP</t>
        </is>
      </c>
      <c r="E457" s="17" t="inlineStr"/>
      <c r="F457" s="17" t="inlineStr">
        <is>
          <t>Dentro del alcance</t>
        </is>
      </c>
      <c r="G457" s="17" t="inlineStr"/>
      <c r="H457" s="17" t="inlineStr"/>
      <c r="I457" s="17" t="inlineStr">
        <is>
          <t>DESC108</t>
        </is>
      </c>
      <c r="J457" s="17" t="inlineStr">
        <is>
          <t>Prolongador para guía de suero</t>
        </is>
      </c>
      <c r="K457" s="18" t="n">
        <v>0</v>
      </c>
      <c r="L457" s="18">
        <f>'1120 SJ'!$Q$707</f>
        <v/>
      </c>
      <c r="M457" s="18">
        <f>$K457-$L457</f>
        <v/>
      </c>
      <c r="N457" s="19" t="n"/>
      <c r="O457" s="19">
        <f>IFERROR($K457*$N457,"")</f>
        <v/>
      </c>
      <c r="P457" s="19">
        <f>IFERROR($L457*$N457,"")</f>
        <v/>
      </c>
      <c r="Q457" s="19">
        <f>IF(OR($U457="Dar de baja en SAP",$U457="Dar de alta en SAP"),$M457*$N457,"")</f>
        <v/>
      </c>
      <c r="R457" s="29" t="inlineStr">
        <is>
          <t>Sin valor unitario en SAP: la diferencia económica de este ítem no puede calcularse (dato faltante).</t>
        </is>
      </c>
      <c r="S457" s="33" t="inlineStr">
        <is>
          <t>Sin coincidencia</t>
        </is>
      </c>
      <c r="T457" s="17" t="inlineStr">
        <is>
          <t>Sin correspondencia confirmada: hay aproximaciones en SAP, descartadas por presentación o evidencia débil</t>
        </is>
      </c>
      <c r="U457" s="33" t="inlineStr">
        <is>
          <t>Alta de material en SAP (sin código)</t>
        </is>
      </c>
      <c r="V457" s="17" t="inlineStr">
        <is>
          <t>Sin coincidencia</t>
        </is>
      </c>
      <c r="W457" s="17" t="inlineStr">
        <is>
          <t>No</t>
        </is>
      </c>
      <c r="X457" s="17" t="inlineStr"/>
      <c r="Y457" s="17" t="inlineStr">
        <is>
          <t>No</t>
        </is>
      </c>
      <c r="Z457" s="17" t="inlineStr"/>
      <c r="AA457" s="17" t="inlineStr">
        <is>
          <t>Mejor aproximación descartada: 2000497 PIE DE SUERO (similitud 0.41).</t>
        </is>
      </c>
    </row>
    <row r="458">
      <c r="A458" s="17" t="inlineStr">
        <is>
          <t>San Juan</t>
        </is>
      </c>
      <c r="B458" s="17" t="inlineStr">
        <is>
          <t>1120</t>
        </is>
      </c>
      <c r="C458" s="32" t="inlineStr">
        <is>
          <t>Inventario físico sin código SAP</t>
        </is>
      </c>
      <c r="D458" s="17" t="inlineStr">
        <is>
          <t>Sin clasificar en SAP</t>
        </is>
      </c>
      <c r="E458" s="17" t="inlineStr"/>
      <c r="F458" s="17" t="inlineStr">
        <is>
          <t>Dentro del alcance</t>
        </is>
      </c>
      <c r="G458" s="17" t="inlineStr"/>
      <c r="H458" s="17" t="inlineStr"/>
      <c r="I458" s="17" t="inlineStr">
        <is>
          <t>DES104</t>
        </is>
      </c>
      <c r="J458" s="17" t="inlineStr">
        <is>
          <t>Rifamicina Spray x 30ml</t>
        </is>
      </c>
      <c r="K458" s="18" t="n">
        <v>0</v>
      </c>
      <c r="L458" s="18">
        <f>'1120 SJ'!$Q$708</f>
        <v/>
      </c>
      <c r="M458" s="18">
        <f>$K458-$L458</f>
        <v/>
      </c>
      <c r="N458" s="19" t="n"/>
      <c r="O458" s="19">
        <f>IFERROR($K458*$N458,"")</f>
        <v/>
      </c>
      <c r="P458" s="19">
        <f>IFERROR($L458*$N458,"")</f>
        <v/>
      </c>
      <c r="Q458" s="19">
        <f>IF(OR($U458="Dar de baja en SAP",$U458="Dar de alta en SAP"),$M458*$N458,"")</f>
        <v/>
      </c>
      <c r="R458" s="29" t="inlineStr">
        <is>
          <t>Sin valor unitario en SAP: la diferencia económica de este ítem no puede calcularse (dato faltante).</t>
        </is>
      </c>
      <c r="S458" s="33" t="inlineStr">
        <is>
          <t>Sin coincidencia</t>
        </is>
      </c>
      <c r="T458" s="17" t="inlineStr">
        <is>
          <t>Sin correspondencia confirmada: hay aproximaciones en SAP, descartadas por presentación o evidencia débil</t>
        </is>
      </c>
      <c r="U458" s="33" t="inlineStr">
        <is>
          <t>Alta de material en SAP (sin código)</t>
        </is>
      </c>
      <c r="V458" s="17" t="inlineStr">
        <is>
          <t>Sin coincidencia</t>
        </is>
      </c>
      <c r="W458" s="17" t="inlineStr">
        <is>
          <t>No</t>
        </is>
      </c>
      <c r="X458" s="17" t="inlineStr"/>
      <c r="Y458" s="17" t="inlineStr">
        <is>
          <t>No</t>
        </is>
      </c>
      <c r="Z458" s="17" t="inlineStr"/>
      <c r="AA458" s="17" t="inlineStr">
        <is>
          <t>Mejor aproximación descartada: 1001013 SODIO CLORURO 25ML SPRAY (dosis/presentación distinta (30ML vs 25ML); similitud 0.32).</t>
        </is>
      </c>
    </row>
    <row r="459">
      <c r="A459" s="17" t="inlineStr">
        <is>
          <t>San Juan</t>
        </is>
      </c>
      <c r="B459" s="17" t="inlineStr">
        <is>
          <t>1120</t>
        </is>
      </c>
      <c r="C459" s="32" t="inlineStr">
        <is>
          <t>Inventario físico sin código SAP</t>
        </is>
      </c>
      <c r="D459" s="17" t="inlineStr">
        <is>
          <t>Sin clasificar en SAP</t>
        </is>
      </c>
      <c r="E459" s="17" t="inlineStr"/>
      <c r="F459" s="17" t="inlineStr">
        <is>
          <t>Dentro del alcance</t>
        </is>
      </c>
      <c r="G459" s="17" t="inlineStr"/>
      <c r="H459" s="17" t="inlineStr"/>
      <c r="I459" s="17" t="inlineStr">
        <is>
          <t>DESC109</t>
        </is>
      </c>
      <c r="J459" s="17" t="inlineStr">
        <is>
          <t>Rollo papel para Electrocardiograma 50mm x 30m (Rollo)</t>
        </is>
      </c>
      <c r="K459" s="18" t="n">
        <v>0</v>
      </c>
      <c r="L459" s="18">
        <f>'1120 SJ'!$Q$709</f>
        <v/>
      </c>
      <c r="M459" s="18">
        <f>$K459-$L459</f>
        <v/>
      </c>
      <c r="N459" s="19" t="n"/>
      <c r="O459" s="19">
        <f>IFERROR($K459*$N459,"")</f>
        <v/>
      </c>
      <c r="P459" s="19">
        <f>IFERROR($L459*$N459,"")</f>
        <v/>
      </c>
      <c r="Q459" s="19">
        <f>IF(OR($U459="Dar de baja en SAP",$U459="Dar de alta en SAP"),$M459*$N459,"")</f>
        <v/>
      </c>
      <c r="R459" s="29" t="inlineStr">
        <is>
          <t>Sin valor unitario en SAP: la diferencia económica de este ítem no puede calcularse (dato faltante).</t>
        </is>
      </c>
      <c r="S459" s="33" t="inlineStr">
        <is>
          <t>Sin coincidencia</t>
        </is>
      </c>
      <c r="T459" s="17" t="inlineStr">
        <is>
          <t>Pendiente de validación: el ítem está en el Master pero no tiene código SAP confirmado</t>
        </is>
      </c>
      <c r="U459" s="33" t="inlineStr">
        <is>
          <t>Alta de material en SAP (sin código)</t>
        </is>
      </c>
      <c r="V459" s="17" t="inlineStr">
        <is>
          <t>Sin coincidencia</t>
        </is>
      </c>
      <c r="W459" s="17" t="inlineStr">
        <is>
          <t>No</t>
        </is>
      </c>
      <c r="X459" s="17" t="inlineStr"/>
      <c r="Y459" s="17" t="inlineStr">
        <is>
          <t>Sí</t>
        </is>
      </c>
      <c r="Z459" s="17" t="inlineStr">
        <is>
          <t>D-173</t>
        </is>
      </c>
      <c r="AA459" s="17" t="inlineStr">
        <is>
          <t>Homologado al master D-173, pero sus códigos SAP (2001204) no figuran en el stock SAP de este centro. Mejor aproximación descartada: 1000384 RANITIDINA 50 MG AMP (similitud 0.26).</t>
        </is>
      </c>
    </row>
    <row r="460">
      <c r="A460" s="17" t="inlineStr">
        <is>
          <t>San Juan</t>
        </is>
      </c>
      <c r="B460" s="17" t="inlineStr">
        <is>
          <t>1120</t>
        </is>
      </c>
      <c r="C460" s="32" t="inlineStr">
        <is>
          <t>Inventario físico sin código SAP</t>
        </is>
      </c>
      <c r="D460" s="17" t="inlineStr">
        <is>
          <t>Sin clasificar en SAP</t>
        </is>
      </c>
      <c r="E460" s="17" t="inlineStr"/>
      <c r="F460" s="17" t="inlineStr">
        <is>
          <t>Dentro del alcance</t>
        </is>
      </c>
      <c r="G460" s="17" t="inlineStr"/>
      <c r="H460" s="17" t="inlineStr"/>
      <c r="I460" s="17" t="inlineStr">
        <is>
          <t>DESC111</t>
        </is>
      </c>
      <c r="J460" s="17" t="inlineStr">
        <is>
          <t>Rollo papel para Electrocardiograma 80mm x 30m (Rollo)</t>
        </is>
      </c>
      <c r="K460" s="18" t="n">
        <v>0</v>
      </c>
      <c r="L460" s="18">
        <f>'1120 SJ'!$Q$710</f>
        <v/>
      </c>
      <c r="M460" s="18">
        <f>$K460-$L460</f>
        <v/>
      </c>
      <c r="N460" s="19" t="n"/>
      <c r="O460" s="19">
        <f>IFERROR($K460*$N460,"")</f>
        <v/>
      </c>
      <c r="P460" s="19">
        <f>IFERROR($L460*$N460,"")</f>
        <v/>
      </c>
      <c r="Q460" s="19">
        <f>IF(OR($U460="Dar de baja en SAP",$U460="Dar de alta en SAP"),$M460*$N460,"")</f>
        <v/>
      </c>
      <c r="R460" s="29" t="inlineStr">
        <is>
          <t>Sin valor unitario en SAP: la diferencia económica de este ítem no puede calcularse (dato faltante).</t>
        </is>
      </c>
      <c r="S460" s="33" t="inlineStr">
        <is>
          <t>Sin coincidencia</t>
        </is>
      </c>
      <c r="T460" s="17" t="inlineStr">
        <is>
          <t>Sin correspondencia confirmada: hay aproximaciones en SAP, descartadas por presentación o evidencia débil</t>
        </is>
      </c>
      <c r="U460" s="33" t="inlineStr">
        <is>
          <t>Alta de material en SAP (sin código)</t>
        </is>
      </c>
      <c r="V460" s="17" t="inlineStr">
        <is>
          <t>Sin coincidencia</t>
        </is>
      </c>
      <c r="W460" s="17" t="inlineStr">
        <is>
          <t>No</t>
        </is>
      </c>
      <c r="X460" s="17" t="inlineStr"/>
      <c r="Y460" s="17" t="inlineStr">
        <is>
          <t>No</t>
        </is>
      </c>
      <c r="Z460" s="17" t="inlineStr"/>
      <c r="AA460" s="17" t="inlineStr">
        <is>
          <t>Mejor aproximación descartada: 2002477 CANULA DE GUEDEL 60MM NEGRO (dosis/presentación distinta (80MM vs 60MM); similitud 0.18).</t>
        </is>
      </c>
    </row>
    <row r="461">
      <c r="A461" s="17" t="inlineStr">
        <is>
          <t>San Juan</t>
        </is>
      </c>
      <c r="B461" s="17" t="inlineStr">
        <is>
          <t>1120</t>
        </is>
      </c>
      <c r="C461" s="32" t="inlineStr">
        <is>
          <t>Inventario físico sin código SAP</t>
        </is>
      </c>
      <c r="D461" s="17" t="inlineStr">
        <is>
          <t>Sin clasificar en SAP</t>
        </is>
      </c>
      <c r="E461" s="17" t="inlineStr"/>
      <c r="F461" s="17" t="inlineStr">
        <is>
          <t>Dentro del alcance</t>
        </is>
      </c>
      <c r="G461" s="17" t="inlineStr"/>
      <c r="H461" s="17" t="inlineStr"/>
      <c r="I461" s="17" t="inlineStr">
        <is>
          <t>DESC112</t>
        </is>
      </c>
      <c r="J461" s="17" t="inlineStr">
        <is>
          <t>Sabanas descartables</t>
        </is>
      </c>
      <c r="K461" s="18" t="n">
        <v>0</v>
      </c>
      <c r="L461" s="18">
        <f>'1120 SJ'!$Q$711</f>
        <v/>
      </c>
      <c r="M461" s="18">
        <f>$K461-$L461</f>
        <v/>
      </c>
      <c r="N461" s="19" t="n"/>
      <c r="O461" s="19">
        <f>IFERROR($K461*$N461,"")</f>
        <v/>
      </c>
      <c r="P461" s="19">
        <f>IFERROR($L461*$N461,"")</f>
        <v/>
      </c>
      <c r="Q461" s="19">
        <f>IF(OR($U461="Dar de baja en SAP",$U461="Dar de alta en SAP"),$M461*$N461,"")</f>
        <v/>
      </c>
      <c r="R461" s="29" t="inlineStr">
        <is>
          <t>Sin valor unitario en SAP: la diferencia económica de este ítem no puede calcularse (dato faltante).</t>
        </is>
      </c>
      <c r="S461" s="33" t="inlineStr">
        <is>
          <t>Sin coincidencia</t>
        </is>
      </c>
      <c r="T461" s="17" t="inlineStr">
        <is>
          <t>Pendiente de validación: el ítem está en el Master pero no tiene código SAP confirmado</t>
        </is>
      </c>
      <c r="U461" s="33" t="inlineStr">
        <is>
          <t>Alta de material en SAP (sin código)</t>
        </is>
      </c>
      <c r="V461" s="17" t="inlineStr">
        <is>
          <t>Sin coincidencia</t>
        </is>
      </c>
      <c r="W461" s="17" t="inlineStr">
        <is>
          <t>No</t>
        </is>
      </c>
      <c r="X461" s="17" t="inlineStr"/>
      <c r="Y461" s="17" t="inlineStr">
        <is>
          <t>Sí</t>
        </is>
      </c>
      <c r="Z461" s="17" t="inlineStr">
        <is>
          <t>K-244</t>
        </is>
      </c>
      <c r="AA461" s="17" t="inlineStr">
        <is>
          <t>Homologado al master K-244, pero sus códigos SAP (2000463) no figuran en el stock SAP de este centro. Mejor aproximación descartada: 2000462 BIGOTERA DESCARTABLE (similitud 0.47).</t>
        </is>
      </c>
    </row>
    <row r="462">
      <c r="A462" s="17" t="inlineStr">
        <is>
          <t>San Juan</t>
        </is>
      </c>
      <c r="B462" s="17" t="inlineStr">
        <is>
          <t>1120</t>
        </is>
      </c>
      <c r="C462" s="32" t="inlineStr">
        <is>
          <t>Inventario físico sin código SAP</t>
        </is>
      </c>
      <c r="D462" s="17" t="inlineStr">
        <is>
          <t>Sin clasificar en SAP</t>
        </is>
      </c>
      <c r="E462" s="17" t="inlineStr"/>
      <c r="F462" s="17" t="inlineStr">
        <is>
          <t>Dentro del alcance</t>
        </is>
      </c>
      <c r="G462" s="17" t="inlineStr"/>
      <c r="H462" s="17" t="inlineStr"/>
      <c r="I462" s="17" t="inlineStr">
        <is>
          <t>DESC292</t>
        </is>
      </c>
      <c r="J462" s="17" t="inlineStr">
        <is>
          <t>Sonda Foley N° 14</t>
        </is>
      </c>
      <c r="K462" s="18" t="n">
        <v>0</v>
      </c>
      <c r="L462" s="18">
        <f>'1120 SJ'!$Q$712</f>
        <v/>
      </c>
      <c r="M462" s="18">
        <f>$K462-$L462</f>
        <v/>
      </c>
      <c r="N462" s="19" t="n"/>
      <c r="O462" s="19">
        <f>IFERROR($K462*$N462,"")</f>
        <v/>
      </c>
      <c r="P462" s="19">
        <f>IFERROR($L462*$N462,"")</f>
        <v/>
      </c>
      <c r="Q462" s="19">
        <f>IF(OR($U462="Dar de baja en SAP",$U462="Dar de alta en SAP"),$M462*$N462,"")</f>
        <v/>
      </c>
      <c r="R462" s="29" t="inlineStr">
        <is>
          <t>Sin valor unitario en SAP: la diferencia económica de este ítem no puede calcularse (dato faltante).</t>
        </is>
      </c>
      <c r="S462" s="33" t="inlineStr">
        <is>
          <t>Sin coincidencia</t>
        </is>
      </c>
      <c r="T462" s="17" t="inlineStr">
        <is>
          <t>Sin correspondencia confirmada: hay aproximaciones en SAP, descartadas por presentación o evidencia débil</t>
        </is>
      </c>
      <c r="U462" s="33" t="inlineStr">
        <is>
          <t>Alta de material en SAP (sin código)</t>
        </is>
      </c>
      <c r="V462" s="17" t="inlineStr">
        <is>
          <t>Sin coincidencia</t>
        </is>
      </c>
      <c r="W462" s="17" t="inlineStr">
        <is>
          <t>No</t>
        </is>
      </c>
      <c r="X462" s="17" t="inlineStr"/>
      <c r="Y462" s="17" t="inlineStr">
        <is>
          <t>No</t>
        </is>
      </c>
      <c r="Z462" s="17" t="inlineStr"/>
      <c r="AA462" s="17" t="inlineStr">
        <is>
          <t>Mejor aproximación descartada: 2000330 SONDA FOLEY 2 VIAS Nº 18 100% SILICONA (calibre/talle/medida distinta; una nomenclatura no informa dosis; similitud 0.49).</t>
        </is>
      </c>
    </row>
    <row r="463">
      <c r="A463" s="17" t="inlineStr">
        <is>
          <t>San Juan</t>
        </is>
      </c>
      <c r="B463" s="17" t="inlineStr">
        <is>
          <t>1120</t>
        </is>
      </c>
      <c r="C463" s="32" t="inlineStr">
        <is>
          <t>Inventario físico sin código SAP</t>
        </is>
      </c>
      <c r="D463" s="17" t="inlineStr">
        <is>
          <t>Sin clasificar en SAP</t>
        </is>
      </c>
      <c r="E463" s="17" t="inlineStr"/>
      <c r="F463" s="17" t="inlineStr">
        <is>
          <t>Dentro del alcance</t>
        </is>
      </c>
      <c r="G463" s="17" t="inlineStr"/>
      <c r="H463" s="17" t="inlineStr"/>
      <c r="I463" s="17" t="inlineStr">
        <is>
          <t>DESC114</t>
        </is>
      </c>
      <c r="J463" s="17" t="inlineStr">
        <is>
          <t>Sonda gastrica K 11</t>
        </is>
      </c>
      <c r="K463" s="18" t="n">
        <v>0</v>
      </c>
      <c r="L463" s="18">
        <f>'1120 SJ'!$Q$713</f>
        <v/>
      </c>
      <c r="M463" s="18">
        <f>$K463-$L463</f>
        <v/>
      </c>
      <c r="N463" s="19" t="n"/>
      <c r="O463" s="19">
        <f>IFERROR($K463*$N463,"")</f>
        <v/>
      </c>
      <c r="P463" s="19">
        <f>IFERROR($L463*$N463,"")</f>
        <v/>
      </c>
      <c r="Q463" s="19">
        <f>IF(OR($U463="Dar de baja en SAP",$U463="Dar de alta en SAP"),$M463*$N463,"")</f>
        <v/>
      </c>
      <c r="R463" s="29" t="inlineStr">
        <is>
          <t>Sin valor unitario en SAP: la diferencia económica de este ítem no puede calcularse (dato faltante).</t>
        </is>
      </c>
      <c r="S463" s="33" t="inlineStr">
        <is>
          <t>Sin coincidencia</t>
        </is>
      </c>
      <c r="T463" s="17" t="inlineStr">
        <is>
          <t>Sin correspondencia confirmada: hay aproximaciones en SAP, descartadas por presentación o evidencia débil</t>
        </is>
      </c>
      <c r="U463" s="33" t="inlineStr">
        <is>
          <t>Alta de material en SAP (sin código)</t>
        </is>
      </c>
      <c r="V463" s="17" t="inlineStr">
        <is>
          <t>Sin coincidencia</t>
        </is>
      </c>
      <c r="W463" s="17" t="inlineStr">
        <is>
          <t>No</t>
        </is>
      </c>
      <c r="X463" s="17" t="inlineStr"/>
      <c r="Y463" s="17" t="inlineStr">
        <is>
          <t>No</t>
        </is>
      </c>
      <c r="Z463" s="17" t="inlineStr"/>
      <c r="AA463" s="17" t="inlineStr">
        <is>
          <t>Mejor aproximación descartada: 2001555 SONDA T/K-27 (calibre/talle/medida distinta; similitud 0.44).</t>
        </is>
      </c>
    </row>
    <row r="464">
      <c r="A464" s="17" t="inlineStr">
        <is>
          <t>San Juan</t>
        </is>
      </c>
      <c r="B464" s="17" t="inlineStr">
        <is>
          <t>1120</t>
        </is>
      </c>
      <c r="C464" s="32" t="inlineStr">
        <is>
          <t>Inventario físico sin código SAP</t>
        </is>
      </c>
      <c r="D464" s="17" t="inlineStr">
        <is>
          <t>Sin clasificar en SAP</t>
        </is>
      </c>
      <c r="E464" s="17" t="inlineStr"/>
      <c r="F464" s="17" t="inlineStr">
        <is>
          <t>Dentro del alcance</t>
        </is>
      </c>
      <c r="G464" s="17" t="inlineStr"/>
      <c r="H464" s="17" t="inlineStr"/>
      <c r="I464" s="17" t="inlineStr">
        <is>
          <t>DESC116</t>
        </is>
      </c>
      <c r="J464" s="17" t="inlineStr">
        <is>
          <t>Sonda nasogástrica K 10</t>
        </is>
      </c>
      <c r="K464" s="18" t="n">
        <v>0</v>
      </c>
      <c r="L464" s="18">
        <f>'1120 SJ'!$Q$714</f>
        <v/>
      </c>
      <c r="M464" s="18">
        <f>$K464-$L464</f>
        <v/>
      </c>
      <c r="N464" s="19" t="n"/>
      <c r="O464" s="19">
        <f>IFERROR($K464*$N464,"")</f>
        <v/>
      </c>
      <c r="P464" s="19">
        <f>IFERROR($L464*$N464,"")</f>
        <v/>
      </c>
      <c r="Q464" s="19">
        <f>IF(OR($U464="Dar de baja en SAP",$U464="Dar de alta en SAP"),$M464*$N464,"")</f>
        <v/>
      </c>
      <c r="R464" s="29" t="inlineStr">
        <is>
          <t>Sin valor unitario en SAP: la diferencia económica de este ítem no puede calcularse (dato faltante).</t>
        </is>
      </c>
      <c r="S464" s="33" t="inlineStr">
        <is>
          <t>Sin coincidencia</t>
        </is>
      </c>
      <c r="T464" s="17" t="inlineStr">
        <is>
          <t>Pendiente de validación: el ítem está en el Master pero no tiene código SAP confirmado</t>
        </is>
      </c>
      <c r="U464" s="33" t="inlineStr">
        <is>
          <t>Alta de material en SAP (sin código)</t>
        </is>
      </c>
      <c r="V464" s="17" t="inlineStr">
        <is>
          <t>Sin coincidencia</t>
        </is>
      </c>
      <c r="W464" s="17" t="inlineStr">
        <is>
          <t>No</t>
        </is>
      </c>
      <c r="X464" s="17" t="inlineStr"/>
      <c r="Y464" s="17" t="inlineStr">
        <is>
          <t>Sí</t>
        </is>
      </c>
      <c r="Z464" s="17" t="inlineStr">
        <is>
          <t>D-163</t>
        </is>
      </c>
      <c r="AA464" s="17" t="inlineStr">
        <is>
          <t>Homologado al master D-163, pero sus códigos SAP (2000867) no figuran en el stock SAP de este centro. Mejor aproximación descartada: 2000938 SONDA T/K-10 SHINOBI (similitud 0.53).</t>
        </is>
      </c>
    </row>
    <row r="465">
      <c r="A465" s="17" t="inlineStr">
        <is>
          <t>San Juan</t>
        </is>
      </c>
      <c r="B465" s="17" t="inlineStr">
        <is>
          <t>1120</t>
        </is>
      </c>
      <c r="C465" s="32" t="inlineStr">
        <is>
          <t>Inventario físico sin código SAP</t>
        </is>
      </c>
      <c r="D465" s="17" t="inlineStr">
        <is>
          <t>Sin clasificar en SAP</t>
        </is>
      </c>
      <c r="E465" s="17" t="inlineStr"/>
      <c r="F465" s="17" t="inlineStr">
        <is>
          <t>Dentro del alcance</t>
        </is>
      </c>
      <c r="G465" s="17" t="inlineStr"/>
      <c r="H465" s="17" t="inlineStr"/>
      <c r="I465" s="17" t="inlineStr">
        <is>
          <t>DESC117</t>
        </is>
      </c>
      <c r="J465" s="17" t="inlineStr">
        <is>
          <t>Sonda nasogástrica K 30</t>
        </is>
      </c>
      <c r="K465" s="18" t="n">
        <v>0</v>
      </c>
      <c r="L465" s="18">
        <f>'1120 SJ'!$Q$715</f>
        <v/>
      </c>
      <c r="M465" s="18">
        <f>$K465-$L465</f>
        <v/>
      </c>
      <c r="N465" s="19" t="n"/>
      <c r="O465" s="19">
        <f>IFERROR($K465*$N465,"")</f>
        <v/>
      </c>
      <c r="P465" s="19">
        <f>IFERROR($L465*$N465,"")</f>
        <v/>
      </c>
      <c r="Q465" s="19">
        <f>IF(OR($U465="Dar de baja en SAP",$U465="Dar de alta en SAP"),$M465*$N465,"")</f>
        <v/>
      </c>
      <c r="R465" s="29" t="inlineStr">
        <is>
          <t>Sin valor unitario en SAP: la diferencia económica de este ítem no puede calcularse (dato faltante).</t>
        </is>
      </c>
      <c r="S465" s="33" t="inlineStr">
        <is>
          <t>Sin coincidencia</t>
        </is>
      </c>
      <c r="T465" s="17" t="inlineStr">
        <is>
          <t>Pendiente de validación: el ítem está en el Master pero no tiene código SAP confirmado</t>
        </is>
      </c>
      <c r="U465" s="33" t="inlineStr">
        <is>
          <t>Alta de material en SAP (sin código)</t>
        </is>
      </c>
      <c r="V465" s="17" t="inlineStr">
        <is>
          <t>Sin coincidencia</t>
        </is>
      </c>
      <c r="W465" s="17" t="inlineStr">
        <is>
          <t>No</t>
        </is>
      </c>
      <c r="X465" s="17" t="inlineStr"/>
      <c r="Y465" s="17" t="inlineStr">
        <is>
          <t>Sí</t>
        </is>
      </c>
      <c r="Z465" s="17" t="inlineStr">
        <is>
          <t>K-260</t>
        </is>
      </c>
      <c r="AA465" s="17" t="inlineStr">
        <is>
          <t>Homologado al master K-260, pero sus códigos SAP (2000031, 2000416, 2000406) no figuran en el stock SAP de este centro. Mejor aproximación descartada: 2001555 SONDA T/K-27 (calibre/talle/medida distinta; similitud 0.43).</t>
        </is>
      </c>
    </row>
    <row r="466">
      <c r="A466" s="17" t="inlineStr">
        <is>
          <t>San Juan</t>
        </is>
      </c>
      <c r="B466" s="17" t="inlineStr">
        <is>
          <t>1120</t>
        </is>
      </c>
      <c r="C466" s="32" t="inlineStr">
        <is>
          <t>Inventario físico sin código SAP</t>
        </is>
      </c>
      <c r="D466" s="17" t="inlineStr">
        <is>
          <t>Sin clasificar en SAP</t>
        </is>
      </c>
      <c r="E466" s="17" t="inlineStr"/>
      <c r="F466" s="17" t="inlineStr">
        <is>
          <t>Dentro del alcance</t>
        </is>
      </c>
      <c r="G466" s="17" t="inlineStr"/>
      <c r="H466" s="17" t="inlineStr"/>
      <c r="I466" s="17" t="inlineStr">
        <is>
          <t>DESC119</t>
        </is>
      </c>
      <c r="J466" s="17" t="inlineStr">
        <is>
          <t>Sonda para aspiración K 29</t>
        </is>
      </c>
      <c r="K466" s="18" t="n">
        <v>0</v>
      </c>
      <c r="L466" s="18">
        <f>'1120 SJ'!$Q$716</f>
        <v/>
      </c>
      <c r="M466" s="18">
        <f>$K466-$L466</f>
        <v/>
      </c>
      <c r="N466" s="19" t="n"/>
      <c r="O466" s="19">
        <f>IFERROR($K466*$N466,"")</f>
        <v/>
      </c>
      <c r="P466" s="19">
        <f>IFERROR($L466*$N466,"")</f>
        <v/>
      </c>
      <c r="Q466" s="19">
        <f>IF(OR($U466="Dar de baja en SAP",$U466="Dar de alta en SAP"),$M466*$N466,"")</f>
        <v/>
      </c>
      <c r="R466" s="29" t="inlineStr">
        <is>
          <t>Sin valor unitario en SAP: la diferencia económica de este ítem no puede calcularse (dato faltante).</t>
        </is>
      </c>
      <c r="S466" s="33" t="inlineStr">
        <is>
          <t>Sin coincidencia</t>
        </is>
      </c>
      <c r="T466" s="17" t="inlineStr">
        <is>
          <t>Pendiente de validación: el ítem está en el Master pero no tiene código SAP confirmado</t>
        </is>
      </c>
      <c r="U466" s="33" t="inlineStr">
        <is>
          <t>Alta de material en SAP (sin código)</t>
        </is>
      </c>
      <c r="V466" s="17" t="inlineStr">
        <is>
          <t>Sin coincidencia</t>
        </is>
      </c>
      <c r="W466" s="17" t="inlineStr">
        <is>
          <t>No</t>
        </is>
      </c>
      <c r="X466" s="17" t="inlineStr"/>
      <c r="Y466" s="17" t="inlineStr">
        <is>
          <t>Sí</t>
        </is>
      </c>
      <c r="Z466" s="17" t="inlineStr">
        <is>
          <t>D-162</t>
        </is>
      </c>
      <c r="AA466" s="17" t="inlineStr">
        <is>
          <t>Homologado al master D-162, pero sus códigos SAP (2000243, 2000369, 2000811, 2001270) no figuran en el stock SAP de este centro. Mejor aproximación descartada: 2000936 SONDA T/K-29 SHINOBI (similitud 0.57).</t>
        </is>
      </c>
    </row>
    <row r="467">
      <c r="A467" s="17" t="inlineStr">
        <is>
          <t>San Juan</t>
        </is>
      </c>
      <c r="B467" s="17" t="inlineStr">
        <is>
          <t>1120</t>
        </is>
      </c>
      <c r="C467" s="32" t="inlineStr">
        <is>
          <t>Inventario físico sin código SAP</t>
        </is>
      </c>
      <c r="D467" s="17" t="inlineStr">
        <is>
          <t>Sin clasificar en SAP</t>
        </is>
      </c>
      <c r="E467" s="17" t="inlineStr"/>
      <c r="F467" s="17" t="inlineStr">
        <is>
          <t>Dentro del alcance</t>
        </is>
      </c>
      <c r="G467" s="17" t="inlineStr"/>
      <c r="H467" s="17" t="inlineStr"/>
      <c r="I467" s="17" t="inlineStr">
        <is>
          <t>DESC120</t>
        </is>
      </c>
      <c r="J467" s="17" t="inlineStr">
        <is>
          <t>Sonda vesical Nº 16</t>
        </is>
      </c>
      <c r="K467" s="18" t="n">
        <v>0</v>
      </c>
      <c r="L467" s="18">
        <f>'1120 SJ'!$Q$717</f>
        <v/>
      </c>
      <c r="M467" s="18">
        <f>$K467-$L467</f>
        <v/>
      </c>
      <c r="N467" s="19" t="n"/>
      <c r="O467" s="19">
        <f>IFERROR($K467*$N467,"")</f>
        <v/>
      </c>
      <c r="P467" s="19">
        <f>IFERROR($L467*$N467,"")</f>
        <v/>
      </c>
      <c r="Q467" s="19">
        <f>IF(OR($U467="Dar de baja en SAP",$U467="Dar de alta en SAP"),$M467*$N467,"")</f>
        <v/>
      </c>
      <c r="R467" s="29" t="inlineStr">
        <is>
          <t>Sin valor unitario en SAP: la diferencia económica de este ítem no puede calcularse (dato faltante).</t>
        </is>
      </c>
      <c r="S467" s="33" t="inlineStr">
        <is>
          <t>Sin coincidencia</t>
        </is>
      </c>
      <c r="T467" s="17" t="inlineStr">
        <is>
          <t>Sin correspondencia confirmada: hay aproximaciones en SAP, descartadas por presentación o evidencia débil</t>
        </is>
      </c>
      <c r="U467" s="33" t="inlineStr">
        <is>
          <t>Alta de material en SAP (sin código)</t>
        </is>
      </c>
      <c r="V467" s="17" t="inlineStr">
        <is>
          <t>Sin coincidencia</t>
        </is>
      </c>
      <c r="W467" s="17" t="inlineStr">
        <is>
          <t>No</t>
        </is>
      </c>
      <c r="X467" s="17" t="inlineStr"/>
      <c r="Y467" s="17" t="inlineStr">
        <is>
          <t>No</t>
        </is>
      </c>
      <c r="Z467" s="17" t="inlineStr"/>
      <c r="AA467" s="17" t="inlineStr">
        <is>
          <t>Mejor aproximación descartada: 2001218 CATETER IV N° 16 (similitud 0.34).</t>
        </is>
      </c>
    </row>
    <row r="468">
      <c r="A468" s="17" t="inlineStr">
        <is>
          <t>San Juan</t>
        </is>
      </c>
      <c r="B468" s="17" t="inlineStr">
        <is>
          <t>1120</t>
        </is>
      </c>
      <c r="C468" s="32" t="inlineStr">
        <is>
          <t>Inventario físico sin código SAP</t>
        </is>
      </c>
      <c r="D468" s="17" t="inlineStr">
        <is>
          <t>Sin clasificar en SAP</t>
        </is>
      </c>
      <c r="E468" s="17" t="inlineStr"/>
      <c r="F468" s="17" t="inlineStr">
        <is>
          <t>Dentro del alcance</t>
        </is>
      </c>
      <c r="G468" s="17" t="inlineStr"/>
      <c r="H468" s="17" t="inlineStr"/>
      <c r="I468" s="17" t="inlineStr">
        <is>
          <t>MED170</t>
        </is>
      </c>
      <c r="J468" s="17" t="inlineStr">
        <is>
          <t>Succinilcolina Amp x 2 ml</t>
        </is>
      </c>
      <c r="K468" s="18" t="n">
        <v>0</v>
      </c>
      <c r="L468" s="18">
        <f>'1120 SJ'!$Q$718</f>
        <v/>
      </c>
      <c r="M468" s="18">
        <f>$K468-$L468</f>
        <v/>
      </c>
      <c r="N468" s="19" t="n"/>
      <c r="O468" s="19">
        <f>IFERROR($K468*$N468,"")</f>
        <v/>
      </c>
      <c r="P468" s="19">
        <f>IFERROR($L468*$N468,"")</f>
        <v/>
      </c>
      <c r="Q468" s="19">
        <f>IF(OR($U468="Dar de baja en SAP",$U468="Dar de alta en SAP"),$M468*$N468,"")</f>
        <v/>
      </c>
      <c r="R468" s="29" t="inlineStr">
        <is>
          <t>Sin valor unitario en SAP: la diferencia económica de este ítem no puede calcularse (dato faltante).</t>
        </is>
      </c>
      <c r="S468" s="33" t="inlineStr">
        <is>
          <t>Sin coincidencia</t>
        </is>
      </c>
      <c r="T468" s="17" t="inlineStr">
        <is>
          <t>Sin correspondencia confirmada: hay aproximaciones en SAP, descartadas por presentación o evidencia débil</t>
        </is>
      </c>
      <c r="U468" s="33" t="inlineStr">
        <is>
          <t>Alta de material en SAP (sin código)</t>
        </is>
      </c>
      <c r="V468" s="17" t="inlineStr">
        <is>
          <t>Sin coincidencia</t>
        </is>
      </c>
      <c r="W468" s="17" t="inlineStr">
        <is>
          <t>No</t>
        </is>
      </c>
      <c r="X468" s="17" t="inlineStr"/>
      <c r="Y468" s="17" t="inlineStr">
        <is>
          <t>No</t>
        </is>
      </c>
      <c r="Z468" s="17" t="inlineStr"/>
      <c r="AA468" s="17" t="inlineStr">
        <is>
          <t>Mejor aproximación descartada: 1000100 FUROSEMIDA AMPOLLA DE 20 MG/2ML (dosis coincide; similitud 0.42).</t>
        </is>
      </c>
    </row>
    <row r="469">
      <c r="A469" s="17" t="inlineStr">
        <is>
          <t>San Juan</t>
        </is>
      </c>
      <c r="B469" s="17" t="inlineStr">
        <is>
          <t>1120</t>
        </is>
      </c>
      <c r="C469" s="32" t="inlineStr">
        <is>
          <t>Inventario físico sin código SAP</t>
        </is>
      </c>
      <c r="D469" s="17" t="inlineStr">
        <is>
          <t>Sin clasificar en SAP</t>
        </is>
      </c>
      <c r="E469" s="17" t="inlineStr"/>
      <c r="F469" s="17" t="inlineStr">
        <is>
          <t>Dentro del alcance</t>
        </is>
      </c>
      <c r="G469" s="17" t="inlineStr"/>
      <c r="H469" s="17" t="inlineStr"/>
      <c r="I469" s="17" t="inlineStr">
        <is>
          <t>DESC288</t>
        </is>
      </c>
      <c r="J469" s="17" t="inlineStr">
        <is>
          <t>Sujetador para tubo Endotraqueal</t>
        </is>
      </c>
      <c r="K469" s="18" t="n">
        <v>0</v>
      </c>
      <c r="L469" s="18">
        <f>'1120 SJ'!$Q$719</f>
        <v/>
      </c>
      <c r="M469" s="18">
        <f>$K469-$L469</f>
        <v/>
      </c>
      <c r="N469" s="19" t="n"/>
      <c r="O469" s="19">
        <f>IFERROR($K469*$N469,"")</f>
        <v/>
      </c>
      <c r="P469" s="19">
        <f>IFERROR($L469*$N469,"")</f>
        <v/>
      </c>
      <c r="Q469" s="19">
        <f>IF(OR($U469="Dar de baja en SAP",$U469="Dar de alta en SAP"),$M469*$N469,"")</f>
        <v/>
      </c>
      <c r="R469" s="29" t="inlineStr">
        <is>
          <t>Sin valor unitario en SAP: la diferencia económica de este ítem no puede calcularse (dato faltante).</t>
        </is>
      </c>
      <c r="S469" s="33" t="inlineStr">
        <is>
          <t>Sin coincidencia</t>
        </is>
      </c>
      <c r="T469" s="17" t="inlineStr">
        <is>
          <t>Sin correspondencia confirmada: hay aproximaciones en SAP, descartadas por presentación o evidencia débil</t>
        </is>
      </c>
      <c r="U469" s="33" t="inlineStr">
        <is>
          <t>Alta de material en SAP (sin código)</t>
        </is>
      </c>
      <c r="V469" s="17" t="inlineStr">
        <is>
          <t>Sin coincidencia</t>
        </is>
      </c>
      <c r="W469" s="17" t="inlineStr">
        <is>
          <t>No</t>
        </is>
      </c>
      <c r="X469" s="17" t="inlineStr"/>
      <c r="Y469" s="17" t="inlineStr">
        <is>
          <t>No</t>
        </is>
      </c>
      <c r="Z469" s="17" t="inlineStr"/>
      <c r="AA469" s="17" t="inlineStr">
        <is>
          <t>Mejor aproximación descartada: 2000484 SUJETADOR C/VELCRO LARGO (similitud 0.34).</t>
        </is>
      </c>
    </row>
    <row r="470">
      <c r="A470" s="17" t="inlineStr">
        <is>
          <t>San Juan</t>
        </is>
      </c>
      <c r="B470" s="17" t="inlineStr">
        <is>
          <t>1120</t>
        </is>
      </c>
      <c r="C470" s="32" t="inlineStr">
        <is>
          <t>Inventario físico sin código SAP</t>
        </is>
      </c>
      <c r="D470" s="17" t="inlineStr">
        <is>
          <t>Sin clasificar en SAP</t>
        </is>
      </c>
      <c r="E470" s="17" t="inlineStr"/>
      <c r="F470" s="17" t="inlineStr">
        <is>
          <t>Dentro del alcance</t>
        </is>
      </c>
      <c r="G470" s="17" t="inlineStr"/>
      <c r="H470" s="17" t="inlineStr"/>
      <c r="I470" s="17" t="inlineStr">
        <is>
          <t>DESC122</t>
        </is>
      </c>
      <c r="J470" s="17" t="inlineStr">
        <is>
          <t>Sutura Mononylon 4-0</t>
        </is>
      </c>
      <c r="K470" s="18" t="n">
        <v>0</v>
      </c>
      <c r="L470" s="18">
        <f>'1120 SJ'!$Q$720</f>
        <v/>
      </c>
      <c r="M470" s="18">
        <f>$K470-$L470</f>
        <v/>
      </c>
      <c r="N470" s="19" t="n"/>
      <c r="O470" s="19">
        <f>IFERROR($K470*$N470,"")</f>
        <v/>
      </c>
      <c r="P470" s="19">
        <f>IFERROR($L470*$N470,"")</f>
        <v/>
      </c>
      <c r="Q470" s="19">
        <f>IF(OR($U470="Dar de baja en SAP",$U470="Dar de alta en SAP"),$M470*$N470,"")</f>
        <v/>
      </c>
      <c r="R470" s="29" t="inlineStr">
        <is>
          <t>Sin valor unitario en SAP: la diferencia económica de este ítem no puede calcularse (dato faltante).</t>
        </is>
      </c>
      <c r="S470" s="33" t="inlineStr">
        <is>
          <t>Sin coincidencia</t>
        </is>
      </c>
      <c r="T470" s="17" t="inlineStr">
        <is>
          <t>Sin correspondencia confirmada: hay aproximaciones en SAP, descartadas por presentación o evidencia débil</t>
        </is>
      </c>
      <c r="U470" s="33" t="inlineStr">
        <is>
          <t>Alta de material en SAP (sin código)</t>
        </is>
      </c>
      <c r="V470" s="17" t="inlineStr">
        <is>
          <t>Sin coincidencia</t>
        </is>
      </c>
      <c r="W470" s="17" t="inlineStr">
        <is>
          <t>No</t>
        </is>
      </c>
      <c r="X470" s="17" t="inlineStr"/>
      <c r="Y470" s="17" t="inlineStr">
        <is>
          <t>No</t>
        </is>
      </c>
      <c r="Z470" s="17" t="inlineStr"/>
      <c r="AA470" s="17" t="inlineStr">
        <is>
          <t>Mejor aproximación descartada: 2001232 HILO DE SUTURA SUPRALON 4 (similitud 0.41).</t>
        </is>
      </c>
    </row>
    <row r="471">
      <c r="A471" s="17" t="inlineStr">
        <is>
          <t>San Juan</t>
        </is>
      </c>
      <c r="B471" s="17" t="inlineStr">
        <is>
          <t>1120</t>
        </is>
      </c>
      <c r="C471" s="32" t="inlineStr">
        <is>
          <t>Inventario físico sin código SAP</t>
        </is>
      </c>
      <c r="D471" s="17" t="inlineStr">
        <is>
          <t>Sin clasificar en SAP</t>
        </is>
      </c>
      <c r="E471" s="17" t="inlineStr"/>
      <c r="F471" s="17" t="inlineStr">
        <is>
          <t>Dentro del alcance</t>
        </is>
      </c>
      <c r="G471" s="17" t="inlineStr"/>
      <c r="H471" s="17" t="inlineStr"/>
      <c r="I471" s="17" t="inlineStr">
        <is>
          <t>DESC123</t>
        </is>
      </c>
      <c r="J471" s="17" t="inlineStr">
        <is>
          <t>Sutura Mononylon 5-0</t>
        </is>
      </c>
      <c r="K471" s="18" t="n">
        <v>0</v>
      </c>
      <c r="L471" s="18">
        <f>'1120 SJ'!$Q$721</f>
        <v/>
      </c>
      <c r="M471" s="18">
        <f>$K471-$L471</f>
        <v/>
      </c>
      <c r="N471" s="19" t="n"/>
      <c r="O471" s="19">
        <f>IFERROR($K471*$N471,"")</f>
        <v/>
      </c>
      <c r="P471" s="19">
        <f>IFERROR($L471*$N471,"")</f>
        <v/>
      </c>
      <c r="Q471" s="19">
        <f>IF(OR($U471="Dar de baja en SAP",$U471="Dar de alta en SAP"),$M471*$N471,"")</f>
        <v/>
      </c>
      <c r="R471" s="29" t="inlineStr">
        <is>
          <t>Sin valor unitario en SAP: la diferencia económica de este ítem no puede calcularse (dato faltante).</t>
        </is>
      </c>
      <c r="S471" s="33" t="inlineStr">
        <is>
          <t>Sin coincidencia</t>
        </is>
      </c>
      <c r="T471" s="17" t="inlineStr">
        <is>
          <t>Sin correspondencia confirmada: hay aproximaciones en SAP, descartadas por presentación o evidencia débil</t>
        </is>
      </c>
      <c r="U471" s="33" t="inlineStr">
        <is>
          <t>Alta de material en SAP (sin código)</t>
        </is>
      </c>
      <c r="V471" s="17" t="inlineStr">
        <is>
          <t>Sin coincidencia</t>
        </is>
      </c>
      <c r="W471" s="17" t="inlineStr">
        <is>
          <t>No</t>
        </is>
      </c>
      <c r="X471" s="17" t="inlineStr"/>
      <c r="Y471" s="17" t="inlineStr">
        <is>
          <t>No</t>
        </is>
      </c>
      <c r="Z471" s="17" t="inlineStr"/>
      <c r="AA471" s="17" t="inlineStr">
        <is>
          <t>Mejor aproximación descartada: 2001233 HILO DE SUTURA SUPRALON 5 (similitud 0.40).</t>
        </is>
      </c>
    </row>
    <row r="472">
      <c r="A472" s="17" t="inlineStr">
        <is>
          <t>San Juan</t>
        </is>
      </c>
      <c r="B472" s="17" t="inlineStr">
        <is>
          <t>1120</t>
        </is>
      </c>
      <c r="C472" s="32" t="inlineStr">
        <is>
          <t>Inventario físico sin código SAP</t>
        </is>
      </c>
      <c r="D472" s="17" t="inlineStr">
        <is>
          <t>Sin clasificar en SAP</t>
        </is>
      </c>
      <c r="E472" s="17" t="inlineStr"/>
      <c r="F472" s="17" t="inlineStr">
        <is>
          <t>Dentro del alcance</t>
        </is>
      </c>
      <c r="G472" s="17" t="inlineStr"/>
      <c r="H472" s="17" t="inlineStr"/>
      <c r="I472" s="17" t="inlineStr">
        <is>
          <t>DESC125</t>
        </is>
      </c>
      <c r="J472" s="17" t="inlineStr">
        <is>
          <t>Sutura Prolene 4-0</t>
        </is>
      </c>
      <c r="K472" s="18" t="n">
        <v>0</v>
      </c>
      <c r="L472" s="18">
        <f>'1120 SJ'!$Q$722</f>
        <v/>
      </c>
      <c r="M472" s="18">
        <f>$K472-$L472</f>
        <v/>
      </c>
      <c r="N472" s="19" t="n"/>
      <c r="O472" s="19">
        <f>IFERROR($K472*$N472,"")</f>
        <v/>
      </c>
      <c r="P472" s="19">
        <f>IFERROR($L472*$N472,"")</f>
        <v/>
      </c>
      <c r="Q472" s="19">
        <f>IF(OR($U472="Dar de baja en SAP",$U472="Dar de alta en SAP"),$M472*$N472,"")</f>
        <v/>
      </c>
      <c r="R472" s="29" t="inlineStr">
        <is>
          <t>Sin valor unitario en SAP: la diferencia económica de este ítem no puede calcularse (dato faltante).</t>
        </is>
      </c>
      <c r="S472" s="33" t="inlineStr">
        <is>
          <t>Sin coincidencia</t>
        </is>
      </c>
      <c r="T472" s="17" t="inlineStr">
        <is>
          <t>Sin correspondencia confirmada: hay aproximaciones en SAP, descartadas por presentación o evidencia débil</t>
        </is>
      </c>
      <c r="U472" s="33" t="inlineStr">
        <is>
          <t>Alta de material en SAP (sin código)</t>
        </is>
      </c>
      <c r="V472" s="17" t="inlineStr">
        <is>
          <t>Sin coincidencia</t>
        </is>
      </c>
      <c r="W472" s="17" t="inlineStr">
        <is>
          <t>No</t>
        </is>
      </c>
      <c r="X472" s="17" t="inlineStr"/>
      <c r="Y472" s="17" t="inlineStr">
        <is>
          <t>No</t>
        </is>
      </c>
      <c r="Z472" s="17" t="inlineStr"/>
      <c r="AA472" s="17" t="inlineStr">
        <is>
          <t>Mejor aproximación descartada: 2001232 HILO DE SUTURA SUPRALON 4 (similitud 0.43).</t>
        </is>
      </c>
    </row>
    <row r="473">
      <c r="A473" s="17" t="inlineStr">
        <is>
          <t>San Juan</t>
        </is>
      </c>
      <c r="B473" s="17" t="inlineStr">
        <is>
          <t>1120</t>
        </is>
      </c>
      <c r="C473" s="32" t="inlineStr">
        <is>
          <t>Inventario físico sin código SAP</t>
        </is>
      </c>
      <c r="D473" s="17" t="inlineStr">
        <is>
          <t>Sin clasificar en SAP</t>
        </is>
      </c>
      <c r="E473" s="17" t="inlineStr"/>
      <c r="F473" s="17" t="inlineStr">
        <is>
          <t>Dentro del alcance</t>
        </is>
      </c>
      <c r="G473" s="17" t="inlineStr"/>
      <c r="H473" s="17" t="inlineStr"/>
      <c r="I473" s="17" t="inlineStr">
        <is>
          <t>DESC126</t>
        </is>
      </c>
      <c r="J473" s="17" t="inlineStr">
        <is>
          <t>Sutura Prolene 5-0</t>
        </is>
      </c>
      <c r="K473" s="18" t="n">
        <v>0</v>
      </c>
      <c r="L473" s="18">
        <f>'1120 SJ'!$Q$723</f>
        <v/>
      </c>
      <c r="M473" s="18">
        <f>$K473-$L473</f>
        <v/>
      </c>
      <c r="N473" s="19" t="n"/>
      <c r="O473" s="19">
        <f>IFERROR($K473*$N473,"")</f>
        <v/>
      </c>
      <c r="P473" s="19">
        <f>IFERROR($L473*$N473,"")</f>
        <v/>
      </c>
      <c r="Q473" s="19">
        <f>IF(OR($U473="Dar de baja en SAP",$U473="Dar de alta en SAP"),$M473*$N473,"")</f>
        <v/>
      </c>
      <c r="R473" s="29" t="inlineStr">
        <is>
          <t>Sin valor unitario en SAP: la diferencia económica de este ítem no puede calcularse (dato faltante).</t>
        </is>
      </c>
      <c r="S473" s="33" t="inlineStr">
        <is>
          <t>Sin coincidencia</t>
        </is>
      </c>
      <c r="T473" s="17" t="inlineStr">
        <is>
          <t>Sin correspondencia confirmada: hay aproximaciones en SAP, descartadas por presentación o evidencia débil</t>
        </is>
      </c>
      <c r="U473" s="33" t="inlineStr">
        <is>
          <t>Alta de material en SAP (sin código)</t>
        </is>
      </c>
      <c r="V473" s="17" t="inlineStr">
        <is>
          <t>Sin coincidencia</t>
        </is>
      </c>
      <c r="W473" s="17" t="inlineStr">
        <is>
          <t>No</t>
        </is>
      </c>
      <c r="X473" s="17" t="inlineStr"/>
      <c r="Y473" s="17" t="inlineStr">
        <is>
          <t>No</t>
        </is>
      </c>
      <c r="Z473" s="17" t="inlineStr"/>
      <c r="AA473" s="17" t="inlineStr">
        <is>
          <t>Mejor aproximación descartada: 2001233 HILO DE SUTURA SUPRALON 5 (similitud 0.42).</t>
        </is>
      </c>
    </row>
    <row r="474">
      <c r="A474" s="17" t="inlineStr">
        <is>
          <t>San Juan</t>
        </is>
      </c>
      <c r="B474" s="17" t="inlineStr">
        <is>
          <t>1120</t>
        </is>
      </c>
      <c r="C474" s="32" t="inlineStr">
        <is>
          <t>Inventario físico sin código SAP</t>
        </is>
      </c>
      <c r="D474" s="17" t="inlineStr">
        <is>
          <t>Sin clasificar en SAP</t>
        </is>
      </c>
      <c r="E474" s="17" t="inlineStr"/>
      <c r="F474" s="17" t="inlineStr">
        <is>
          <t>Dentro del alcance</t>
        </is>
      </c>
      <c r="G474" s="17" t="inlineStr"/>
      <c r="H474" s="17" t="inlineStr"/>
      <c r="I474" s="17" t="inlineStr">
        <is>
          <t>MED176</t>
        </is>
      </c>
      <c r="J474" s="17" t="inlineStr">
        <is>
          <t>Te vick sobre</t>
        </is>
      </c>
      <c r="K474" s="18" t="n">
        <v>0</v>
      </c>
      <c r="L474" s="18">
        <f>'1120 SJ'!$Q$724</f>
        <v/>
      </c>
      <c r="M474" s="18">
        <f>$K474-$L474</f>
        <v/>
      </c>
      <c r="N474" s="19" t="n"/>
      <c r="O474" s="19">
        <f>IFERROR($K474*$N474,"")</f>
        <v/>
      </c>
      <c r="P474" s="19">
        <f>IFERROR($L474*$N474,"")</f>
        <v/>
      </c>
      <c r="Q474" s="19">
        <f>IF(OR($U474="Dar de baja en SAP",$U474="Dar de alta en SAP"),$M474*$N474,"")</f>
        <v/>
      </c>
      <c r="R474" s="29" t="inlineStr">
        <is>
          <t>Sin valor unitario en SAP: la diferencia económica de este ítem no puede calcularse (dato faltante).</t>
        </is>
      </c>
      <c r="S474" s="33" t="inlineStr">
        <is>
          <t>Sin coincidencia</t>
        </is>
      </c>
      <c r="T474" s="17" t="inlineStr">
        <is>
          <t>Sin correspondencia confirmada: hay aproximaciones en SAP, descartadas por presentación o evidencia débil</t>
        </is>
      </c>
      <c r="U474" s="33" t="inlineStr">
        <is>
          <t>Alta de material en SAP (sin código)</t>
        </is>
      </c>
      <c r="V474" s="17" t="inlineStr">
        <is>
          <t>Sin coincidencia</t>
        </is>
      </c>
      <c r="W474" s="17" t="inlineStr">
        <is>
          <t>No</t>
        </is>
      </c>
      <c r="X474" s="17" t="inlineStr"/>
      <c r="Y474" s="17" t="inlineStr">
        <is>
          <t>No</t>
        </is>
      </c>
      <c r="Z474" s="17" t="inlineStr"/>
      <c r="AA474" s="17" t="inlineStr">
        <is>
          <t>Mejor aproximación descartada: 1000570 VICK VITAPIRENA (similitud 0.41).</t>
        </is>
      </c>
    </row>
    <row r="475">
      <c r="A475" s="17" t="inlineStr">
        <is>
          <t>San Juan</t>
        </is>
      </c>
      <c r="B475" s="17" t="inlineStr">
        <is>
          <t>1120</t>
        </is>
      </c>
      <c r="C475" s="32" t="inlineStr">
        <is>
          <t>Inventario físico sin código SAP</t>
        </is>
      </c>
      <c r="D475" s="17" t="inlineStr">
        <is>
          <t>Sin clasificar en SAP</t>
        </is>
      </c>
      <c r="E475" s="17" t="inlineStr"/>
      <c r="F475" s="17" t="inlineStr">
        <is>
          <t>Dentro del alcance</t>
        </is>
      </c>
      <c r="G475" s="17" t="inlineStr"/>
      <c r="H475" s="17" t="inlineStr"/>
      <c r="I475" s="17" t="inlineStr">
        <is>
          <t>DESC138</t>
        </is>
      </c>
      <c r="J475" s="17" t="inlineStr">
        <is>
          <t>Termómetro digital</t>
        </is>
      </c>
      <c r="K475" s="18" t="n">
        <v>0</v>
      </c>
      <c r="L475" s="18">
        <f>'1120 SJ'!$Q$725</f>
        <v/>
      </c>
      <c r="M475" s="18">
        <f>$K475-$L475</f>
        <v/>
      </c>
      <c r="N475" s="19" t="n"/>
      <c r="O475" s="19">
        <f>IFERROR($K475*$N475,"")</f>
        <v/>
      </c>
      <c r="P475" s="19">
        <f>IFERROR($L475*$N475,"")</f>
        <v/>
      </c>
      <c r="Q475" s="19">
        <f>IF(OR($U475="Dar de baja en SAP",$U475="Dar de alta en SAP"),$M475*$N475,"")</f>
        <v/>
      </c>
      <c r="R475" s="29" t="inlineStr">
        <is>
          <t>Sin valor unitario en SAP: la diferencia económica de este ítem no puede calcularse (dato faltante).</t>
        </is>
      </c>
      <c r="S475" s="33" t="inlineStr">
        <is>
          <t>Sin coincidencia</t>
        </is>
      </c>
      <c r="T475" s="17" t="inlineStr">
        <is>
          <t>Pendiente de validación: el ítem está en el Master pero no tiene código SAP confirmado</t>
        </is>
      </c>
      <c r="U475" s="33" t="inlineStr">
        <is>
          <t>Alta de material en SAP (sin código)</t>
        </is>
      </c>
      <c r="V475" s="17" t="inlineStr">
        <is>
          <t>Sin coincidencia</t>
        </is>
      </c>
      <c r="W475" s="17" t="inlineStr">
        <is>
          <t>No</t>
        </is>
      </c>
      <c r="X475" s="17" t="inlineStr"/>
      <c r="Y475" s="17" t="inlineStr">
        <is>
          <t>Sí</t>
        </is>
      </c>
      <c r="Z475" s="17" t="inlineStr">
        <is>
          <t>E-208</t>
        </is>
      </c>
      <c r="AA475" s="17" t="inlineStr">
        <is>
          <t>Homologado al master E-208, pero sus códigos SAP (2000037) no figuran en el stock SAP de este centro. Mejor aproximación descartada: 2000035 TENSIOMETRO ADULTO (similitud 0.15).</t>
        </is>
      </c>
    </row>
    <row r="476">
      <c r="A476" s="17" t="inlineStr">
        <is>
          <t>San Juan</t>
        </is>
      </c>
      <c r="B476" s="17" t="inlineStr">
        <is>
          <t>1120</t>
        </is>
      </c>
      <c r="C476" s="32" t="inlineStr">
        <is>
          <t>Inventario físico sin código SAP</t>
        </is>
      </c>
      <c r="D476" s="17" t="inlineStr">
        <is>
          <t>Sin clasificar en SAP</t>
        </is>
      </c>
      <c r="E476" s="17" t="inlineStr"/>
      <c r="F476" s="17" t="inlineStr">
        <is>
          <t>Dentro del alcance</t>
        </is>
      </c>
      <c r="G476" s="17" t="inlineStr"/>
      <c r="H476" s="17" t="inlineStr"/>
      <c r="I476" s="17" t="inlineStr">
        <is>
          <t>DESC176</t>
        </is>
      </c>
      <c r="J476" s="17" t="inlineStr">
        <is>
          <t>Test Multidrogas</t>
        </is>
      </c>
      <c r="K476" s="18" t="n">
        <v>0</v>
      </c>
      <c r="L476" s="18">
        <f>'1120 SJ'!$Q$726</f>
        <v/>
      </c>
      <c r="M476" s="18">
        <f>$K476-$L476</f>
        <v/>
      </c>
      <c r="N476" s="19" t="n"/>
      <c r="O476" s="19">
        <f>IFERROR($K476*$N476,"")</f>
        <v/>
      </c>
      <c r="P476" s="19">
        <f>IFERROR($L476*$N476,"")</f>
        <v/>
      </c>
      <c r="Q476" s="19">
        <f>IF(OR($U476="Dar de baja en SAP",$U476="Dar de alta en SAP"),$M476*$N476,"")</f>
        <v/>
      </c>
      <c r="R476" s="29" t="inlineStr">
        <is>
          <t>Sin valor unitario en SAP: la diferencia económica de este ítem no puede calcularse (dato faltante).</t>
        </is>
      </c>
      <c r="S476" s="33" t="inlineStr">
        <is>
          <t>Sin coincidencia</t>
        </is>
      </c>
      <c r="T476" s="17" t="inlineStr">
        <is>
          <t>Sin correspondencia confirmada: hay aproximaciones en SAP, descartadas por presentación o evidencia débil</t>
        </is>
      </c>
      <c r="U476" s="33" t="inlineStr">
        <is>
          <t>Alta de material en SAP (sin código)</t>
        </is>
      </c>
      <c r="V476" s="17" t="inlineStr">
        <is>
          <t>Sin coincidencia</t>
        </is>
      </c>
      <c r="W476" s="17" t="inlineStr">
        <is>
          <t>No</t>
        </is>
      </c>
      <c r="X476" s="17" t="inlineStr"/>
      <c r="Y476" s="17" t="inlineStr">
        <is>
          <t>No</t>
        </is>
      </c>
      <c r="Z476" s="17" t="inlineStr"/>
      <c r="AA476" s="17" t="inlineStr">
        <is>
          <t>Mejor aproximación descartada: 3001350 GUANTE DE NITRILO TEJIDO (similitud 0.13).</t>
        </is>
      </c>
    </row>
    <row r="477">
      <c r="A477" s="17" t="inlineStr">
        <is>
          <t>San Juan</t>
        </is>
      </c>
      <c r="B477" s="17" t="inlineStr">
        <is>
          <t>1120</t>
        </is>
      </c>
      <c r="C477" s="32" t="inlineStr">
        <is>
          <t>Inventario físico sin código SAP</t>
        </is>
      </c>
      <c r="D477" s="17" t="inlineStr">
        <is>
          <t>Sin clasificar en SAP</t>
        </is>
      </c>
      <c r="E477" s="17" t="inlineStr"/>
      <c r="F477" s="17" t="inlineStr">
        <is>
          <t>Dentro del alcance</t>
        </is>
      </c>
      <c r="G477" s="17" t="inlineStr"/>
      <c r="H477" s="17" t="inlineStr"/>
      <c r="I477" s="17" t="inlineStr">
        <is>
          <t>DESC150</t>
        </is>
      </c>
      <c r="J477" s="17" t="inlineStr">
        <is>
          <t>Trimebutina / Simeticona comp</t>
        </is>
      </c>
      <c r="K477" s="18" t="n">
        <v>0</v>
      </c>
      <c r="L477" s="18">
        <f>'1120 SJ'!$Q$727</f>
        <v/>
      </c>
      <c r="M477" s="18">
        <f>$K477-$L477</f>
        <v/>
      </c>
      <c r="N477" s="19" t="n"/>
      <c r="O477" s="19">
        <f>IFERROR($K477*$N477,"")</f>
        <v/>
      </c>
      <c r="P477" s="19">
        <f>IFERROR($L477*$N477,"")</f>
        <v/>
      </c>
      <c r="Q477" s="19">
        <f>IF(OR($U477="Dar de baja en SAP",$U477="Dar de alta en SAP"),$M477*$N477,"")</f>
        <v/>
      </c>
      <c r="R477" s="29" t="inlineStr">
        <is>
          <t>Sin valor unitario en SAP: la diferencia económica de este ítem no puede calcularse (dato faltante).</t>
        </is>
      </c>
      <c r="S477" s="33" t="inlineStr">
        <is>
          <t>Sin coincidencia</t>
        </is>
      </c>
      <c r="T477" s="17" t="inlineStr">
        <is>
          <t>Pendiente de validación: el ítem está en el Master pero no tiene código SAP confirmado</t>
        </is>
      </c>
      <c r="U477" s="33" t="inlineStr">
        <is>
          <t>Alta de material en SAP (sin código)</t>
        </is>
      </c>
      <c r="V477" s="17" t="inlineStr">
        <is>
          <t>Sin coincidencia</t>
        </is>
      </c>
      <c r="W477" s="17" t="inlineStr">
        <is>
          <t>No</t>
        </is>
      </c>
      <c r="X477" s="17" t="inlineStr"/>
      <c r="Y477" s="17" t="inlineStr">
        <is>
          <t>Sí</t>
        </is>
      </c>
      <c r="Z477" s="17" t="inlineStr">
        <is>
          <t>M08-011</t>
        </is>
      </c>
      <c r="AA477" s="17" t="inlineStr">
        <is>
          <t>Homologado al master M08-011, pero sus códigos SAP (1001039) no figuran en el stock SAP de este centro. Mejor aproximación descartada: 1000182 METOCLOPRAMIDA COMPRIMIDO (similitud 0.29).</t>
        </is>
      </c>
    </row>
    <row r="478">
      <c r="A478" s="17" t="inlineStr">
        <is>
          <t>San Juan</t>
        </is>
      </c>
      <c r="B478" s="17" t="inlineStr">
        <is>
          <t>1120</t>
        </is>
      </c>
      <c r="C478" s="32" t="inlineStr">
        <is>
          <t>Inventario físico sin código SAP</t>
        </is>
      </c>
      <c r="D478" s="17" t="inlineStr">
        <is>
          <t>Sin clasificar en SAP</t>
        </is>
      </c>
      <c r="E478" s="17" t="inlineStr"/>
      <c r="F478" s="17" t="inlineStr">
        <is>
          <t>Dentro del alcance</t>
        </is>
      </c>
      <c r="G478" s="17" t="inlineStr"/>
      <c r="H478" s="17" t="inlineStr"/>
      <c r="I478" s="17" t="inlineStr">
        <is>
          <t>DESC153</t>
        </is>
      </c>
      <c r="J478" s="17" t="inlineStr">
        <is>
          <t>Tubo endotraqueal N6</t>
        </is>
      </c>
      <c r="K478" s="18" t="n">
        <v>0</v>
      </c>
      <c r="L478" s="18">
        <f>'1120 SJ'!$Q$728</f>
        <v/>
      </c>
      <c r="M478" s="18">
        <f>$K478-$L478</f>
        <v/>
      </c>
      <c r="N478" s="19" t="n"/>
      <c r="O478" s="19">
        <f>IFERROR($K478*$N478,"")</f>
        <v/>
      </c>
      <c r="P478" s="19">
        <f>IFERROR($L478*$N478,"")</f>
        <v/>
      </c>
      <c r="Q478" s="19">
        <f>IF(OR($U478="Dar de baja en SAP",$U478="Dar de alta en SAP"),$M478*$N478,"")</f>
        <v/>
      </c>
      <c r="R478" s="29" t="inlineStr">
        <is>
          <t>Sin valor unitario en SAP: la diferencia económica de este ítem no puede calcularse (dato faltante).</t>
        </is>
      </c>
      <c r="S478" s="33" t="inlineStr">
        <is>
          <t>Sin coincidencia</t>
        </is>
      </c>
      <c r="T478" s="17" t="inlineStr">
        <is>
          <t>Sin correspondencia confirmada: hay aproximaciones en SAP, descartadas por presentación o evidencia débil</t>
        </is>
      </c>
      <c r="U478" s="33" t="inlineStr">
        <is>
          <t>Alta de material en SAP (sin código)</t>
        </is>
      </c>
      <c r="V478" s="17" t="inlineStr">
        <is>
          <t>Sin coincidencia</t>
        </is>
      </c>
      <c r="W478" s="17" t="inlineStr">
        <is>
          <t>No</t>
        </is>
      </c>
      <c r="X478" s="17" t="inlineStr"/>
      <c r="Y478" s="17" t="inlineStr">
        <is>
          <t>No</t>
        </is>
      </c>
      <c r="Z478" s="17" t="inlineStr"/>
      <c r="AA478" s="17" t="inlineStr">
        <is>
          <t>Mejor aproximación descartada: 2000077 TUBO ENDOTRAQ Nº 7 C/BALON (similitud 0.35).</t>
        </is>
      </c>
    </row>
    <row r="479">
      <c r="A479" s="17" t="inlineStr">
        <is>
          <t>San Juan</t>
        </is>
      </c>
      <c r="B479" s="17" t="inlineStr">
        <is>
          <t>1120</t>
        </is>
      </c>
      <c r="C479" s="32" t="inlineStr">
        <is>
          <t>Inventario físico sin código SAP</t>
        </is>
      </c>
      <c r="D479" s="17" t="inlineStr">
        <is>
          <t>Sin clasificar en SAP</t>
        </is>
      </c>
      <c r="E479" s="17" t="inlineStr"/>
      <c r="F479" s="17" t="inlineStr">
        <is>
          <t>Dentro del alcance</t>
        </is>
      </c>
      <c r="G479" s="17" t="inlineStr"/>
      <c r="H479" s="17" t="inlineStr"/>
      <c r="I479" s="17" t="inlineStr">
        <is>
          <t>DESC155</t>
        </is>
      </c>
      <c r="J479" s="17" t="inlineStr">
        <is>
          <t>Tubo endotraqueal N7</t>
        </is>
      </c>
      <c r="K479" s="18" t="n">
        <v>0</v>
      </c>
      <c r="L479" s="18">
        <f>'1120 SJ'!$Q$729</f>
        <v/>
      </c>
      <c r="M479" s="18">
        <f>$K479-$L479</f>
        <v/>
      </c>
      <c r="N479" s="19" t="n"/>
      <c r="O479" s="19">
        <f>IFERROR($K479*$N479,"")</f>
        <v/>
      </c>
      <c r="P479" s="19">
        <f>IFERROR($L479*$N479,"")</f>
        <v/>
      </c>
      <c r="Q479" s="19">
        <f>IF(OR($U479="Dar de baja en SAP",$U479="Dar de alta en SAP"),$M479*$N479,"")</f>
        <v/>
      </c>
      <c r="R479" s="29" t="inlineStr">
        <is>
          <t>Sin valor unitario en SAP: la diferencia económica de este ítem no puede calcularse (dato faltante).</t>
        </is>
      </c>
      <c r="S479" s="33" t="inlineStr">
        <is>
          <t>Sin coincidencia</t>
        </is>
      </c>
      <c r="T479" s="17" t="inlineStr">
        <is>
          <t>Sin correspondencia confirmada: hay aproximaciones en SAP, descartadas por presentación o evidencia débil</t>
        </is>
      </c>
      <c r="U479" s="33" t="inlineStr">
        <is>
          <t>Alta de material en SAP (sin código)</t>
        </is>
      </c>
      <c r="V479" s="17" t="inlineStr">
        <is>
          <t>Sin coincidencia</t>
        </is>
      </c>
      <c r="W479" s="17" t="inlineStr">
        <is>
          <t>No</t>
        </is>
      </c>
      <c r="X479" s="17" t="inlineStr"/>
      <c r="Y479" s="17" t="inlineStr">
        <is>
          <t>No</t>
        </is>
      </c>
      <c r="Z479" s="17" t="inlineStr"/>
      <c r="AA479" s="17" t="inlineStr">
        <is>
          <t>Mejor aproximación descartada: 2000077 TUBO ENDOTRAQ Nº 7 C/BALON (similitud 0.35).</t>
        </is>
      </c>
    </row>
    <row r="480">
      <c r="A480" s="17" t="inlineStr">
        <is>
          <t>San Juan</t>
        </is>
      </c>
      <c r="B480" s="17" t="inlineStr">
        <is>
          <t>1120</t>
        </is>
      </c>
      <c r="C480" s="32" t="inlineStr">
        <is>
          <t>Inventario físico sin código SAP</t>
        </is>
      </c>
      <c r="D480" s="17" t="inlineStr">
        <is>
          <t>Sin clasificar en SAP</t>
        </is>
      </c>
      <c r="E480" s="17" t="inlineStr"/>
      <c r="F480" s="17" t="inlineStr">
        <is>
          <t>Dentro del alcance</t>
        </is>
      </c>
      <c r="G480" s="17" t="inlineStr"/>
      <c r="H480" s="17" t="inlineStr"/>
      <c r="I480" s="17" t="inlineStr">
        <is>
          <t>DESC157</t>
        </is>
      </c>
      <c r="J480" s="17" t="inlineStr">
        <is>
          <t>Tubo endotraqueal N8</t>
        </is>
      </c>
      <c r="K480" s="18" t="n">
        <v>0</v>
      </c>
      <c r="L480" s="18">
        <f>'1120 SJ'!$Q$730</f>
        <v/>
      </c>
      <c r="M480" s="18">
        <f>$K480-$L480</f>
        <v/>
      </c>
      <c r="N480" s="19" t="n"/>
      <c r="O480" s="19">
        <f>IFERROR($K480*$N480,"")</f>
        <v/>
      </c>
      <c r="P480" s="19">
        <f>IFERROR($L480*$N480,"")</f>
        <v/>
      </c>
      <c r="Q480" s="19">
        <f>IF(OR($U480="Dar de baja en SAP",$U480="Dar de alta en SAP"),$M480*$N480,"")</f>
        <v/>
      </c>
      <c r="R480" s="29" t="inlineStr">
        <is>
          <t>Sin valor unitario en SAP: la diferencia económica de este ítem no puede calcularse (dato faltante).</t>
        </is>
      </c>
      <c r="S480" s="33" t="inlineStr">
        <is>
          <t>Sin coincidencia</t>
        </is>
      </c>
      <c r="T480" s="17" t="inlineStr">
        <is>
          <t>Sin correspondencia confirmada: hay aproximaciones en SAP, descartadas por presentación o evidencia débil</t>
        </is>
      </c>
      <c r="U480" s="33" t="inlineStr">
        <is>
          <t>Alta de material en SAP (sin código)</t>
        </is>
      </c>
      <c r="V480" s="17" t="inlineStr">
        <is>
          <t>Sin coincidencia</t>
        </is>
      </c>
      <c r="W480" s="17" t="inlineStr">
        <is>
          <t>No</t>
        </is>
      </c>
      <c r="X480" s="17" t="inlineStr"/>
      <c r="Y480" s="17" t="inlineStr">
        <is>
          <t>No</t>
        </is>
      </c>
      <c r="Z480" s="17" t="inlineStr"/>
      <c r="AA480" s="17" t="inlineStr">
        <is>
          <t>Mejor aproximación descartada: 2000077 TUBO ENDOTRAQ Nº 7 C/BALON (similitud 0.35).</t>
        </is>
      </c>
    </row>
    <row r="481">
      <c r="A481" s="17" t="inlineStr">
        <is>
          <t>San Juan</t>
        </is>
      </c>
      <c r="B481" s="17" t="inlineStr">
        <is>
          <t>1120</t>
        </is>
      </c>
      <c r="C481" s="32" t="inlineStr">
        <is>
          <t>Inventario físico sin código SAP</t>
        </is>
      </c>
      <c r="D481" s="17" t="inlineStr">
        <is>
          <t>Sin clasificar en SAP</t>
        </is>
      </c>
      <c r="E481" s="17" t="inlineStr"/>
      <c r="F481" s="17" t="inlineStr">
        <is>
          <t>Dentro del alcance</t>
        </is>
      </c>
      <c r="G481" s="17" t="inlineStr"/>
      <c r="H481" s="17" t="inlineStr"/>
      <c r="I481" s="17" t="inlineStr">
        <is>
          <t>DESC158</t>
        </is>
      </c>
      <c r="J481" s="17" t="inlineStr">
        <is>
          <t>Tubo endotraqueal N8.5</t>
        </is>
      </c>
      <c r="K481" s="18" t="n">
        <v>0</v>
      </c>
      <c r="L481" s="18">
        <f>'1120 SJ'!$Q$731</f>
        <v/>
      </c>
      <c r="M481" s="18">
        <f>$K481-$L481</f>
        <v/>
      </c>
      <c r="N481" s="19" t="n"/>
      <c r="O481" s="19">
        <f>IFERROR($K481*$N481,"")</f>
        <v/>
      </c>
      <c r="P481" s="19">
        <f>IFERROR($L481*$N481,"")</f>
        <v/>
      </c>
      <c r="Q481" s="19">
        <f>IF(OR($U481="Dar de baja en SAP",$U481="Dar de alta en SAP"),$M481*$N481,"")</f>
        <v/>
      </c>
      <c r="R481" s="29" t="inlineStr">
        <is>
          <t>Sin valor unitario en SAP: la diferencia económica de este ítem no puede calcularse (dato faltante).</t>
        </is>
      </c>
      <c r="S481" s="33" t="inlineStr">
        <is>
          <t>Sin coincidencia</t>
        </is>
      </c>
      <c r="T481" s="17" t="inlineStr">
        <is>
          <t>Sin correspondencia confirmada: hay aproximaciones en SAP, descartadas por presentación o evidencia débil</t>
        </is>
      </c>
      <c r="U481" s="33" t="inlineStr">
        <is>
          <t>Alta de material en SAP (sin código)</t>
        </is>
      </c>
      <c r="V481" s="17" t="inlineStr">
        <is>
          <t>Sin coincidencia</t>
        </is>
      </c>
      <c r="W481" s="17" t="inlineStr">
        <is>
          <t>No</t>
        </is>
      </c>
      <c r="X481" s="17" t="inlineStr"/>
      <c r="Y481" s="17" t="inlineStr">
        <is>
          <t>No</t>
        </is>
      </c>
      <c r="Z481" s="17" t="inlineStr"/>
      <c r="AA481" s="17" t="inlineStr">
        <is>
          <t>Mejor aproximación descartada: 2000020 TUBO ENDOTRAQ N° 8.5 C/BALON (similitud 0.35).</t>
        </is>
      </c>
    </row>
    <row r="482">
      <c r="A482" s="17" t="inlineStr">
        <is>
          <t>Neuquén</t>
        </is>
      </c>
      <c r="B482" s="17" t="inlineStr">
        <is>
          <t>1060</t>
        </is>
      </c>
      <c r="C482" s="17" t="inlineStr">
        <is>
          <t>Stock SAP</t>
        </is>
      </c>
      <c r="D482" s="17" t="inlineStr">
        <is>
          <t>Descartables</t>
        </is>
      </c>
      <c r="E482" s="17" t="inlineStr">
        <is>
          <t>ZDES</t>
        </is>
      </c>
      <c r="F482" s="17" t="inlineStr">
        <is>
          <t>Dentro del alcance</t>
        </is>
      </c>
      <c r="G482" s="17" t="inlineStr">
        <is>
          <t>2000158</t>
        </is>
      </c>
      <c r="H482" s="17" t="inlineStr">
        <is>
          <t>GUANTES DE EXAMINACIÓN TALLE M</t>
        </is>
      </c>
      <c r="I482" s="17" t="inlineStr"/>
      <c r="J482" s="17" t="inlineStr"/>
      <c r="K482" s="18">
        <f>SUMIF('1060 NQN'!$A$2:$A$2023,$G482,'1060 NQN'!$I$2:$I$2023)</f>
        <v/>
      </c>
      <c r="L482" s="18">
        <f>SUMIF('1060 NQN'!$A$2:$A$2023,$G482,'1060 NQN'!$Q$2:$Q$2023)</f>
        <v/>
      </c>
      <c r="M482" s="18">
        <f>$K482-$L482</f>
        <v/>
      </c>
      <c r="N482" s="19">
        <f>IFERROR(SUMIF('1060 NQN'!$A$2:$A$2023,$G482,'1060 NQN'!$M$2:$M$2023)/$K482,0)</f>
        <v/>
      </c>
      <c r="O482" s="19">
        <f>IFERROR($K482*$N482,"")</f>
        <v/>
      </c>
      <c r="P482" s="19">
        <f>IFERROR($L482*$N482,"")</f>
        <v/>
      </c>
      <c r="Q482" s="19">
        <f>IF(OR($U482="Dar de baja en SAP",$U482="Dar de alta en SAP"),$M482*$N482,"")</f>
        <v/>
      </c>
      <c r="R482" s="17" t="inlineStr"/>
      <c r="S482" s="27" t="inlineStr"/>
      <c r="T482" s="17" t="inlineStr">
        <is>
          <t>Sin recuento físico en el inventario de Avain</t>
        </is>
      </c>
      <c r="U482" s="28" t="inlineStr">
        <is>
          <t>Sin recuento físico</t>
        </is>
      </c>
      <c r="V482" s="17" t="inlineStr"/>
      <c r="W482" s="17" t="inlineStr"/>
      <c r="X482" s="17" t="inlineStr"/>
      <c r="Y482" s="17" t="inlineStr"/>
      <c r="Z482" s="17" t="inlineStr"/>
      <c r="AA482" s="17" t="inlineStr">
        <is>
          <t>El material ocupa 3 filas en la hoja 1060 NQN (lote/almacén). La cantidad SAP y la física de esta vista son el total del material.</t>
        </is>
      </c>
    </row>
    <row r="483">
      <c r="A483" s="17" t="inlineStr">
        <is>
          <t>Neuquén</t>
        </is>
      </c>
      <c r="B483" s="17" t="inlineStr">
        <is>
          <t>1060</t>
        </is>
      </c>
      <c r="C483" s="17" t="inlineStr">
        <is>
          <t>Stock SAP</t>
        </is>
      </c>
      <c r="D483" s="17" t="inlineStr">
        <is>
          <t>Descartables</t>
        </is>
      </c>
      <c r="E483" s="17" t="inlineStr">
        <is>
          <t>ZDES</t>
        </is>
      </c>
      <c r="F483" s="17" t="inlineStr">
        <is>
          <t>Dentro del alcance</t>
        </is>
      </c>
      <c r="G483" s="17" t="inlineStr">
        <is>
          <t>2000157</t>
        </is>
      </c>
      <c r="H483" s="17" t="inlineStr">
        <is>
          <t>GUANTES DE EXAMINACIÓN TALLE L</t>
        </is>
      </c>
      <c r="I483" s="17" t="inlineStr"/>
      <c r="J483" s="17" t="inlineStr"/>
      <c r="K483" s="18">
        <f>SUMIF('1060 NQN'!$A$2:$A$2023,$G483,'1060 NQN'!$I$2:$I$2023)</f>
        <v/>
      </c>
      <c r="L483" s="18">
        <f>SUMIF('1060 NQN'!$A$2:$A$2023,$G483,'1060 NQN'!$Q$2:$Q$2023)</f>
        <v/>
      </c>
      <c r="M483" s="18">
        <f>$K483-$L483</f>
        <v/>
      </c>
      <c r="N483" s="19">
        <f>IFERROR(SUMIF('1060 NQN'!$A$2:$A$2023,$G483,'1060 NQN'!$M$2:$M$2023)/$K483,0)</f>
        <v/>
      </c>
      <c r="O483" s="19">
        <f>IFERROR($K483*$N483,"")</f>
        <v/>
      </c>
      <c r="P483" s="19">
        <f>IFERROR($L483*$N483,"")</f>
        <v/>
      </c>
      <c r="Q483" s="19">
        <f>IF(OR($U483="Dar de baja en SAP",$U483="Dar de alta en SAP"),$M483*$N483,"")</f>
        <v/>
      </c>
      <c r="R483" s="17" t="inlineStr"/>
      <c r="S483" s="27" t="inlineStr"/>
      <c r="T483" s="17" t="inlineStr">
        <is>
          <t>Sin recuento físico en el inventario de Avain</t>
        </is>
      </c>
      <c r="U483" s="28" t="inlineStr">
        <is>
          <t>Sin recuento físico</t>
        </is>
      </c>
      <c r="V483" s="17" t="inlineStr"/>
      <c r="W483" s="17" t="inlineStr"/>
      <c r="X483" s="17" t="inlineStr"/>
      <c r="Y483" s="17" t="inlineStr"/>
      <c r="Z483" s="17" t="inlineStr"/>
      <c r="AA483" s="17" t="inlineStr">
        <is>
          <t>El material ocupa 2 filas en la hoja 1060 NQN (lote/almacén). La cantidad SAP y la física de esta vista son el total del material.</t>
        </is>
      </c>
    </row>
    <row r="484">
      <c r="A484" s="17" t="inlineStr">
        <is>
          <t>Neuquén</t>
        </is>
      </c>
      <c r="B484" s="17" t="inlineStr">
        <is>
          <t>1060</t>
        </is>
      </c>
      <c r="C484" s="17" t="inlineStr">
        <is>
          <t>Stock SAP</t>
        </is>
      </c>
      <c r="D484" s="17" t="inlineStr">
        <is>
          <t>Descartables</t>
        </is>
      </c>
      <c r="E484" s="17" t="inlineStr">
        <is>
          <t>ZDES</t>
        </is>
      </c>
      <c r="F484" s="17" t="inlineStr">
        <is>
          <t>Dentro del alcance</t>
        </is>
      </c>
      <c r="G484" s="17" t="inlineStr">
        <is>
          <t>2000027</t>
        </is>
      </c>
      <c r="H484" s="17" t="inlineStr">
        <is>
          <t>JERINGA DE 5 ML</t>
        </is>
      </c>
      <c r="I484" s="17" t="inlineStr">
        <is>
          <t>254</t>
        </is>
      </c>
      <c r="J484" s="17" t="inlineStr">
        <is>
          <t>JERINGAS 5 ML</t>
        </is>
      </c>
      <c r="K484" s="18">
        <f>SUMIF('1060 NQN'!$A$2:$A$2023,$G484,'1060 NQN'!$I$2:$I$2023)</f>
        <v/>
      </c>
      <c r="L484" s="18">
        <f>SUMIF('1060 NQN'!$A$2:$A$2023,$G484,'1060 NQN'!$Q$2:$Q$2023)</f>
        <v/>
      </c>
      <c r="M484" s="18">
        <f>$K484-$L484</f>
        <v/>
      </c>
      <c r="N484" s="19">
        <f>IFERROR(SUMIF('1060 NQN'!$A$2:$A$2023,$G484,'1060 NQN'!$M$2:$M$2023)/$K484,0)</f>
        <v/>
      </c>
      <c r="O484" s="19">
        <f>IFERROR($K484*$N484,"")</f>
        <v/>
      </c>
      <c r="P484" s="19">
        <f>IFERROR($L484*$N484,"")</f>
        <v/>
      </c>
      <c r="Q484" s="19">
        <f>IF(OR($U484="Dar de baja en SAP",$U484="Dar de alta en SAP"),$M484*$N484,"")</f>
        <v/>
      </c>
      <c r="R484" s="17" t="inlineStr"/>
      <c r="S484" s="25" t="inlineStr">
        <is>
          <t>Alta</t>
        </is>
      </c>
      <c r="T484" s="17" t="inlineStr">
        <is>
          <t>Homologado – confianza Alta</t>
        </is>
      </c>
      <c r="U484" s="26" t="inlineStr">
        <is>
          <t>Dar de baja en SAP</t>
        </is>
      </c>
      <c r="V484" s="17" t="inlineStr">
        <is>
          <t>Homologación por código Avain (master D-135)</t>
        </is>
      </c>
      <c r="W484" s="17" t="inlineStr">
        <is>
          <t>No</t>
        </is>
      </c>
      <c r="X484" s="17" t="inlineStr"/>
      <c r="Y484" s="17" t="inlineStr">
        <is>
          <t>Sí</t>
        </is>
      </c>
      <c r="Z484" s="17" t="inlineStr">
        <is>
          <t>D-135</t>
        </is>
      </c>
      <c r="AA484" s="17" t="inlineStr">
        <is>
          <t>Homologación: confianza base Alta + confianza SAP Alta → Alta. El material ocupa 3 filas en la hoja 1060 NQN (lote/almacén). La cantidad SAP y la física de esta vista son el total del material.</t>
        </is>
      </c>
    </row>
    <row r="485">
      <c r="A485" s="17" t="inlineStr">
        <is>
          <t>Neuquén</t>
        </is>
      </c>
      <c r="B485" s="17" t="inlineStr">
        <is>
          <t>1060</t>
        </is>
      </c>
      <c r="C485" s="17" t="inlineStr">
        <is>
          <t>Stock SAP</t>
        </is>
      </c>
      <c r="D485" s="17" t="inlineStr">
        <is>
          <t>Descartables</t>
        </is>
      </c>
      <c r="E485" s="17" t="inlineStr">
        <is>
          <t>ZDES</t>
        </is>
      </c>
      <c r="F485" s="17" t="inlineStr">
        <is>
          <t>Dentro del alcance</t>
        </is>
      </c>
      <c r="G485" s="17" t="inlineStr">
        <is>
          <t>2001249</t>
        </is>
      </c>
      <c r="H485" s="17" t="inlineStr">
        <is>
          <t>TIRAS REACTIVAS OPTIUM NEO H</t>
        </is>
      </c>
      <c r="I485" s="17" t="inlineStr">
        <is>
          <t>340; 385</t>
        </is>
      </c>
      <c r="J485" s="17" t="inlineStr">
        <is>
          <t>TIRAS REACTIVAS HGT; TIRAS REACTIVAS OPTIUM NEO H (CAJA X 50)</t>
        </is>
      </c>
      <c r="K485" s="18">
        <f>SUMIF('1060 NQN'!$A$2:$A$2023,$G485,'1060 NQN'!$I$2:$I$2023)</f>
        <v/>
      </c>
      <c r="L485" s="18">
        <f>SUMIF('1060 NQN'!$A$2:$A$2023,$G485,'1060 NQN'!$Q$2:$Q$2023)</f>
        <v/>
      </c>
      <c r="M485" s="18">
        <f>$K485-$L485</f>
        <v/>
      </c>
      <c r="N485" s="19">
        <f>IFERROR(SUMIF('1060 NQN'!$A$2:$A$2023,$G485,'1060 NQN'!$M$2:$M$2023)/$K485,0)</f>
        <v/>
      </c>
      <c r="O485" s="19">
        <f>IFERROR($K485*$N485,"")</f>
        <v/>
      </c>
      <c r="P485" s="19">
        <f>IFERROR($L485*$N485,"")</f>
        <v/>
      </c>
      <c r="Q485" s="19">
        <f>IF(OR($U485="Dar de baja en SAP",$U485="Dar de alta en SAP"),$M485*$N485,"")</f>
        <v/>
      </c>
      <c r="R485" s="17" t="inlineStr"/>
      <c r="S485" s="30" t="inlineStr">
        <is>
          <t>Media</t>
        </is>
      </c>
      <c r="T485" s="17" t="inlineStr">
        <is>
          <t>Homologado – confianza Media – pendiente de validación</t>
        </is>
      </c>
      <c r="U485" s="26" t="inlineStr">
        <is>
          <t>Dar de baja en SAP</t>
        </is>
      </c>
      <c r="V485" s="17" t="inlineStr">
        <is>
          <t>Cruce por nomenclatura SAP; Homologación por código Avain (master D-170)</t>
        </is>
      </c>
      <c r="W485" s="17" t="inlineStr">
        <is>
          <t>No</t>
        </is>
      </c>
      <c r="X485" s="17" t="inlineStr"/>
      <c r="Y485" s="17" t="inlineStr">
        <is>
          <t>Sí</t>
        </is>
      </c>
      <c r="Z485" s="17" t="inlineStr">
        <is>
          <t>D-170</t>
        </is>
      </c>
      <c r="AA485" s="17"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17" t="inlineStr">
        <is>
          <t>Neuquén</t>
        </is>
      </c>
      <c r="B486" s="17" t="inlineStr">
        <is>
          <t>1060</t>
        </is>
      </c>
      <c r="C486" s="17" t="inlineStr">
        <is>
          <t>Stock SAP</t>
        </is>
      </c>
      <c r="D486" s="17" t="inlineStr">
        <is>
          <t>Medicamentos</t>
        </is>
      </c>
      <c r="E486" s="17" t="inlineStr">
        <is>
          <t>ZMED</t>
        </is>
      </c>
      <c r="F486" s="17" t="inlineStr">
        <is>
          <t>Dentro del alcance</t>
        </is>
      </c>
      <c r="G486" s="17" t="inlineStr">
        <is>
          <t>1000124</t>
        </is>
      </c>
      <c r="H486" s="17" t="inlineStr">
        <is>
          <t>IBUPROFENO COMP 600MG</t>
        </is>
      </c>
      <c r="I486" s="17" t="inlineStr">
        <is>
          <t>396</t>
        </is>
      </c>
      <c r="J486" s="17" t="inlineStr">
        <is>
          <t>IBUPROFENO 600MG COMP RECUBIERTOS</t>
        </is>
      </c>
      <c r="K486" s="18">
        <f>SUMIF('1060 NQN'!$A$2:$A$2023,$G486,'1060 NQN'!$I$2:$I$2023)</f>
        <v/>
      </c>
      <c r="L486" s="18">
        <f>SUMIF('1060 NQN'!$A$2:$A$2023,$G486,'1060 NQN'!$Q$2:$Q$2023)</f>
        <v/>
      </c>
      <c r="M486" s="18">
        <f>$K486-$L486</f>
        <v/>
      </c>
      <c r="N486" s="19">
        <f>IFERROR(SUMIF('1060 NQN'!$A$2:$A$2023,$G486,'1060 NQN'!$M$2:$M$2023)/$K486,0)</f>
        <v/>
      </c>
      <c r="O486" s="19">
        <f>IFERROR($K486*$N486,"")</f>
        <v/>
      </c>
      <c r="P486" s="19">
        <f>IFERROR($L486*$N486,"")</f>
        <v/>
      </c>
      <c r="Q486" s="19">
        <f>IF(OR($U486="Dar de baja en SAP",$U486="Dar de alta en SAP"),$M486*$N486,"")</f>
        <v/>
      </c>
      <c r="R486" s="17" t="inlineStr"/>
      <c r="S486" s="30" t="inlineStr">
        <is>
          <t>Media</t>
        </is>
      </c>
      <c r="T486" s="17" t="inlineStr">
        <is>
          <t>Homologado – confianza Media – pendiente de validación</t>
        </is>
      </c>
      <c r="U486" s="26" t="inlineStr">
        <is>
          <t>Dar de baja en SAP</t>
        </is>
      </c>
      <c r="V486" s="17" t="inlineStr">
        <is>
          <t>Homologación por código Avain (master M01-005)</t>
        </is>
      </c>
      <c r="W486" s="17" t="inlineStr">
        <is>
          <t>No</t>
        </is>
      </c>
      <c r="X486" s="17" t="inlineStr"/>
      <c r="Y486" s="17" t="inlineStr">
        <is>
          <t>Sí</t>
        </is>
      </c>
      <c r="Z486" s="17" t="inlineStr">
        <is>
          <t>M01-005</t>
        </is>
      </c>
      <c r="AA486" s="17" t="inlineStr">
        <is>
          <t>Homologación: confianza base Media + confianza SAP Alta → Media. El material ocupa 34 filas en la hoja 1060 NQN (lote/almacén). La cantidad SAP y la física de esta vista son el total del material.</t>
        </is>
      </c>
    </row>
    <row r="487">
      <c r="A487" s="17" t="inlineStr">
        <is>
          <t>Neuquén</t>
        </is>
      </c>
      <c r="B487" s="17" t="inlineStr">
        <is>
          <t>1060</t>
        </is>
      </c>
      <c r="C487" s="17" t="inlineStr">
        <is>
          <t>Stock SAP</t>
        </is>
      </c>
      <c r="D487" s="17" t="inlineStr">
        <is>
          <t>Descartables</t>
        </is>
      </c>
      <c r="E487" s="17" t="inlineStr">
        <is>
          <t>ZDES</t>
        </is>
      </c>
      <c r="F487" s="17" t="inlineStr">
        <is>
          <t>Dentro del alcance</t>
        </is>
      </c>
      <c r="G487" s="17" t="inlineStr">
        <is>
          <t>2000058</t>
        </is>
      </c>
      <c r="H487" s="17" t="inlineStr">
        <is>
          <t>LANCETA ESTERIL</t>
        </is>
      </c>
      <c r="I487" s="17" t="inlineStr">
        <is>
          <t>527</t>
        </is>
      </c>
      <c r="J487" s="17" t="inlineStr">
        <is>
          <t>LANCETAS</t>
        </is>
      </c>
      <c r="K487" s="18">
        <f>SUMIF('1060 NQN'!$A$2:$A$2023,$G487,'1060 NQN'!$I$2:$I$2023)</f>
        <v/>
      </c>
      <c r="L487" s="18">
        <f>SUMIF('1060 NQN'!$A$2:$A$2023,$G487,'1060 NQN'!$Q$2:$Q$2023)</f>
        <v/>
      </c>
      <c r="M487" s="18">
        <f>$K487-$L487</f>
        <v/>
      </c>
      <c r="N487" s="19">
        <f>IFERROR(SUMIF('1060 NQN'!$A$2:$A$2023,$G487,'1060 NQN'!$M$2:$M$2023)/$K487,0)</f>
        <v/>
      </c>
      <c r="O487" s="19">
        <f>IFERROR($K487*$N487,"")</f>
        <v/>
      </c>
      <c r="P487" s="19">
        <f>IFERROR($L487*$N487,"")</f>
        <v/>
      </c>
      <c r="Q487" s="19">
        <f>IF(OR($U487="Dar de baja en SAP",$U487="Dar de alta en SAP"),$M487*$N487,"")</f>
        <v/>
      </c>
      <c r="R487" s="29" t="inlineStr">
        <is>
          <t>Valorización a validar: relación de cantidades 69 a 1 entre SAP y el recuento físico. Sugiere distinta unidad de medida (SAP por caja o envase y el recuento por unidad). La diferencia económica de esta fila no debe tomarse como definitiva.</t>
        </is>
      </c>
      <c r="S487" s="26" t="inlineStr">
        <is>
          <t>Baja</t>
        </is>
      </c>
      <c r="T487" s="17" t="inlineStr">
        <is>
          <t>Homologado – confianza Baja – pendiente de validación</t>
        </is>
      </c>
      <c r="U487" s="26" t="inlineStr">
        <is>
          <t>Dar de baja en SAP</t>
        </is>
      </c>
      <c r="V487" s="17" t="inlineStr">
        <is>
          <t>Homologación por nombre Avain (master D-171)</t>
        </is>
      </c>
      <c r="W487" s="17" t="inlineStr">
        <is>
          <t>No</t>
        </is>
      </c>
      <c r="X487" s="17" t="inlineStr"/>
      <c r="Y487" s="17" t="inlineStr">
        <is>
          <t>Sí</t>
        </is>
      </c>
      <c r="Z487" s="17" t="inlineStr">
        <is>
          <t>D-171</t>
        </is>
      </c>
      <c r="AA487"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17" t="inlineStr">
        <is>
          <t>Neuquén</t>
        </is>
      </c>
      <c r="B488" s="17" t="inlineStr">
        <is>
          <t>1060</t>
        </is>
      </c>
      <c r="C488" s="17" t="inlineStr">
        <is>
          <t>Stock SAP</t>
        </is>
      </c>
      <c r="D488" s="17" t="inlineStr">
        <is>
          <t>Descartables</t>
        </is>
      </c>
      <c r="E488" s="17" t="inlineStr">
        <is>
          <t>ZDES</t>
        </is>
      </c>
      <c r="F488" s="17" t="inlineStr">
        <is>
          <t>Dentro del alcance</t>
        </is>
      </c>
      <c r="G488" s="17" t="inlineStr">
        <is>
          <t>2000028</t>
        </is>
      </c>
      <c r="H488" s="17" t="inlineStr">
        <is>
          <t>JERINGA 10 ML</t>
        </is>
      </c>
      <c r="I488" s="17" t="inlineStr">
        <is>
          <t>246</t>
        </is>
      </c>
      <c r="J488" s="17" t="inlineStr">
        <is>
          <t>JERINGAS 10 ML</t>
        </is>
      </c>
      <c r="K488" s="18">
        <f>SUMIF('1060 NQN'!$A$2:$A$2023,$G488,'1060 NQN'!$I$2:$I$2023)</f>
        <v/>
      </c>
      <c r="L488" s="18">
        <f>SUMIF('1060 NQN'!$A$2:$A$2023,$G488,'1060 NQN'!$Q$2:$Q$2023)</f>
        <v/>
      </c>
      <c r="M488" s="18">
        <f>$K488-$L488</f>
        <v/>
      </c>
      <c r="N488" s="19">
        <f>IFERROR(SUMIF('1060 NQN'!$A$2:$A$2023,$G488,'1060 NQN'!$M$2:$M$2023)/$K488,0)</f>
        <v/>
      </c>
      <c r="O488" s="19">
        <f>IFERROR($K488*$N488,"")</f>
        <v/>
      </c>
      <c r="P488" s="19">
        <f>IFERROR($L488*$N488,"")</f>
        <v/>
      </c>
      <c r="Q488" s="19">
        <f>IF(OR($U488="Dar de baja en SAP",$U488="Dar de alta en SAP"),$M488*$N488,"")</f>
        <v/>
      </c>
      <c r="R488" s="17" t="inlineStr"/>
      <c r="S488" s="25" t="inlineStr">
        <is>
          <t>Alta</t>
        </is>
      </c>
      <c r="T488" s="17" t="inlineStr">
        <is>
          <t>Homologado – confianza Alta</t>
        </is>
      </c>
      <c r="U488" s="26" t="inlineStr">
        <is>
          <t>Dar de baja en SAP</t>
        </is>
      </c>
      <c r="V488" s="17" t="inlineStr">
        <is>
          <t>Homologación por código Avain (master D-136)</t>
        </is>
      </c>
      <c r="W488" s="17" t="inlineStr">
        <is>
          <t>No</t>
        </is>
      </c>
      <c r="X488" s="17" t="inlineStr"/>
      <c r="Y488" s="17" t="inlineStr">
        <is>
          <t>Sí</t>
        </is>
      </c>
      <c r="Z488" s="17" t="inlineStr">
        <is>
          <t>D-136</t>
        </is>
      </c>
      <c r="AA488" s="17" t="inlineStr">
        <is>
          <t>Homologación: confianza base Alta + confianza SAP Alta → Alta. El material ocupa 3 filas en la hoja 1060 NQN (lote/almacén). La cantidad SAP y la física de esta vista son el total del material.</t>
        </is>
      </c>
    </row>
    <row r="489">
      <c r="A489" s="17" t="inlineStr">
        <is>
          <t>Neuquén</t>
        </is>
      </c>
      <c r="B489" s="17" t="inlineStr">
        <is>
          <t>1060</t>
        </is>
      </c>
      <c r="C489" s="17" t="inlineStr">
        <is>
          <t>Stock SAP</t>
        </is>
      </c>
      <c r="D489" s="17" t="inlineStr">
        <is>
          <t>Descartables</t>
        </is>
      </c>
      <c r="E489" s="17" t="inlineStr">
        <is>
          <t>ZDES</t>
        </is>
      </c>
      <c r="F489" s="17" t="inlineStr">
        <is>
          <t>Dentro del alcance</t>
        </is>
      </c>
      <c r="G489" s="17" t="inlineStr">
        <is>
          <t>2000009</t>
        </is>
      </c>
      <c r="H489" s="17" t="inlineStr">
        <is>
          <t>AGUJA HIPODERMICA 21G x 1 ½ - 40/8</t>
        </is>
      </c>
      <c r="I489" s="17" t="inlineStr">
        <is>
          <t>270</t>
        </is>
      </c>
      <c r="J489" s="17" t="inlineStr">
        <is>
          <t>Aguja 40/8</t>
        </is>
      </c>
      <c r="K489" s="18">
        <f>SUMIF('1060 NQN'!$A$2:$A$2023,$G489,'1060 NQN'!$I$2:$I$2023)</f>
        <v/>
      </c>
      <c r="L489" s="18">
        <f>SUMIF('1060 NQN'!$A$2:$A$2023,$G489,'1060 NQN'!$Q$2:$Q$2023)</f>
        <v/>
      </c>
      <c r="M489" s="18">
        <f>$K489-$L489</f>
        <v/>
      </c>
      <c r="N489" s="19">
        <f>IFERROR(SUMIF('1060 NQN'!$A$2:$A$2023,$G489,'1060 NQN'!$M$2:$M$2023)/$K489,0)</f>
        <v/>
      </c>
      <c r="O489" s="19">
        <f>IFERROR($K489*$N489,"")</f>
        <v/>
      </c>
      <c r="P489" s="19">
        <f>IFERROR($L489*$N489,"")</f>
        <v/>
      </c>
      <c r="Q489" s="19">
        <f>IF(OR($U489="Dar de baja en SAP",$U489="Dar de alta en SAP"),$M489*$N489,"")</f>
        <v/>
      </c>
      <c r="R489" s="17" t="inlineStr"/>
      <c r="S489" s="25" t="inlineStr">
        <is>
          <t>Alta</t>
        </is>
      </c>
      <c r="T489" s="17" t="inlineStr">
        <is>
          <t>Homologado – confianza Alta</t>
        </is>
      </c>
      <c r="U489" s="26" t="inlineStr">
        <is>
          <t>Dar de baja en SAP</t>
        </is>
      </c>
      <c r="V489" s="17" t="inlineStr">
        <is>
          <t>Homologación por código Avain (master D-139)</t>
        </is>
      </c>
      <c r="W489" s="17" t="inlineStr">
        <is>
          <t>No</t>
        </is>
      </c>
      <c r="X489" s="17" t="inlineStr"/>
      <c r="Y489" s="17" t="inlineStr">
        <is>
          <t>Sí</t>
        </is>
      </c>
      <c r="Z489" s="17" t="inlineStr">
        <is>
          <t>D-139</t>
        </is>
      </c>
      <c r="AA489" s="17" t="inlineStr">
        <is>
          <t>Homologación: confianza base Alta + confianza SAP Alta → Alta. El material ocupa 2 filas en la hoja 1060 NQN (lote/almacén). La cantidad SAP y la física de esta vista son el total del material.</t>
        </is>
      </c>
    </row>
    <row r="490">
      <c r="A490" s="17" t="inlineStr">
        <is>
          <t>Neuquén</t>
        </is>
      </c>
      <c r="B490" s="17" t="inlineStr">
        <is>
          <t>1060</t>
        </is>
      </c>
      <c r="C490" s="17" t="inlineStr">
        <is>
          <t>Stock SAP</t>
        </is>
      </c>
      <c r="D490" s="17" t="inlineStr">
        <is>
          <t>Descartables</t>
        </is>
      </c>
      <c r="E490" s="17" t="inlineStr">
        <is>
          <t>ZDES</t>
        </is>
      </c>
      <c r="F490" s="17" t="inlineStr">
        <is>
          <t>Dentro del alcance</t>
        </is>
      </c>
      <c r="G490" s="17" t="inlineStr">
        <is>
          <t>2000952</t>
        </is>
      </c>
      <c r="H490" s="17" t="inlineStr">
        <is>
          <t>BOQUILLAS DESCARTABLE ALCOHOLIMETROS</t>
        </is>
      </c>
      <c r="I490" s="17" t="inlineStr"/>
      <c r="J490" s="17" t="inlineStr"/>
      <c r="K490" s="18">
        <f>SUMIF('1060 NQN'!$A$2:$A$2023,$G490,'1060 NQN'!$I$2:$I$2023)</f>
        <v/>
      </c>
      <c r="L490" s="18">
        <f>SUMIF('1060 NQN'!$A$2:$A$2023,$G490,'1060 NQN'!$Q$2:$Q$2023)</f>
        <v/>
      </c>
      <c r="M490" s="18">
        <f>$K490-$L490</f>
        <v/>
      </c>
      <c r="N490" s="19">
        <f>IFERROR(SUMIF('1060 NQN'!$A$2:$A$2023,$G490,'1060 NQN'!$M$2:$M$2023)/$K490,0)</f>
        <v/>
      </c>
      <c r="O490" s="19">
        <f>IFERROR($K490*$N490,"")</f>
        <v/>
      </c>
      <c r="P490" s="19">
        <f>IFERROR($L490*$N490,"")</f>
        <v/>
      </c>
      <c r="Q490" s="19">
        <f>IF(OR($U490="Dar de baja en SAP",$U490="Dar de alta en SAP"),$M490*$N490,"")</f>
        <v/>
      </c>
      <c r="R490" s="17" t="inlineStr"/>
      <c r="S490" s="27" t="inlineStr"/>
      <c r="T490" s="17" t="inlineStr">
        <is>
          <t>Sin recuento físico en el inventario de Avain</t>
        </is>
      </c>
      <c r="U490" s="28" t="inlineStr">
        <is>
          <t>Sin recuento físico</t>
        </is>
      </c>
      <c r="V490" s="17" t="inlineStr"/>
      <c r="W490" s="17" t="inlineStr"/>
      <c r="X490" s="17" t="inlineStr"/>
      <c r="Y490" s="17" t="inlineStr"/>
      <c r="Z490" s="17" t="inlineStr"/>
      <c r="AA490" s="17" t="inlineStr">
        <is>
          <t>El material ocupa 2 filas en la hoja 1060 NQN (lote/almacén). La cantidad SAP y la física de esta vista son el total del material.</t>
        </is>
      </c>
    </row>
    <row r="491">
      <c r="A491" s="17" t="inlineStr">
        <is>
          <t>Neuquén</t>
        </is>
      </c>
      <c r="B491" s="17" t="inlineStr">
        <is>
          <t>1060</t>
        </is>
      </c>
      <c r="C491" s="17" t="inlineStr">
        <is>
          <t>Stock SAP</t>
        </is>
      </c>
      <c r="D491" s="17" t="inlineStr">
        <is>
          <t>Descartables</t>
        </is>
      </c>
      <c r="E491" s="17" t="inlineStr">
        <is>
          <t>ZDES</t>
        </is>
      </c>
      <c r="F491" s="17" t="inlineStr">
        <is>
          <t>Dentro del alcance</t>
        </is>
      </c>
      <c r="G491" s="17" t="inlineStr">
        <is>
          <t>2000270</t>
        </is>
      </c>
      <c r="H491" s="17" t="inlineStr">
        <is>
          <t>GUANTES DE EXAMINACION TALLE S</t>
        </is>
      </c>
      <c r="I491" s="17" t="inlineStr">
        <is>
          <t>274</t>
        </is>
      </c>
      <c r="J491" s="17" t="inlineStr">
        <is>
          <t>Guantes Esteriles N° 7</t>
        </is>
      </c>
      <c r="K491" s="18">
        <f>SUMIF('1060 NQN'!$A$2:$A$2023,$G491,'1060 NQN'!$I$2:$I$2023)</f>
        <v/>
      </c>
      <c r="L491" s="18">
        <f>SUMIF('1060 NQN'!$A$2:$A$2023,$G491,'1060 NQN'!$Q$2:$Q$2023)</f>
        <v/>
      </c>
      <c r="M491" s="18">
        <f>$K491-$L491</f>
        <v/>
      </c>
      <c r="N491" s="19">
        <f>IFERROR(SUMIF('1060 NQN'!$A$2:$A$2023,$G491,'1060 NQN'!$M$2:$M$2023)/$K491,0)</f>
        <v/>
      </c>
      <c r="O491" s="19">
        <f>IFERROR($K491*$N491,"")</f>
        <v/>
      </c>
      <c r="P491" s="19">
        <f>IFERROR($L491*$N491,"")</f>
        <v/>
      </c>
      <c r="Q491" s="19">
        <f>IF(OR($U491="Dar de baja en SAP",$U491="Dar de alta en SAP"),$M491*$N491,"")</f>
        <v/>
      </c>
      <c r="R491" s="29" t="inlineStr">
        <is>
          <t>Valorización a validar: relación de cantidades 254 a 1 entre SAP y el recuento físico. Sugiere distinta unidad de medida (SAP por caja o envase y el recuento por unidad). La diferencia económica de esta fila no debe tomarse como definitiva.</t>
        </is>
      </c>
      <c r="S491" s="26" t="inlineStr">
        <is>
          <t>Baja</t>
        </is>
      </c>
      <c r="T491" s="17" t="inlineStr">
        <is>
          <t>Homologado – confianza Baja – pendiente de validación</t>
        </is>
      </c>
      <c r="U491" s="26" t="inlineStr">
        <is>
          <t>Dar de baja en SAP</t>
        </is>
      </c>
      <c r="V491" s="17" t="inlineStr">
        <is>
          <t>Homologación por código Avain (master K-234)</t>
        </is>
      </c>
      <c r="W491" s="17" t="inlineStr">
        <is>
          <t>Sí</t>
        </is>
      </c>
      <c r="X491" s="17" t="inlineStr">
        <is>
          <t>2000270, 2000158, 2000157</t>
        </is>
      </c>
      <c r="Y491" s="17" t="inlineStr">
        <is>
          <t>Sí</t>
        </is>
      </c>
      <c r="Z491" s="17" t="inlineStr">
        <is>
          <t>K-234</t>
        </is>
      </c>
      <c r="AA491" s="17"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17" t="inlineStr">
        <is>
          <t>Neuquén</t>
        </is>
      </c>
      <c r="B492" s="17" t="inlineStr">
        <is>
          <t>1060</t>
        </is>
      </c>
      <c r="C492" s="17" t="inlineStr">
        <is>
          <t>Stock SAP</t>
        </is>
      </c>
      <c r="D492" s="17" t="inlineStr">
        <is>
          <t>Descartables</t>
        </is>
      </c>
      <c r="E492" s="17" t="inlineStr">
        <is>
          <t>ZDES</t>
        </is>
      </c>
      <c r="F492" s="17" t="inlineStr">
        <is>
          <t>Dentro del alcance</t>
        </is>
      </c>
      <c r="G492" s="17" t="inlineStr">
        <is>
          <t>2000041</t>
        </is>
      </c>
      <c r="H492" s="17" t="inlineStr">
        <is>
          <t>BARBIJO TRIPLE RECTO C/ELÁSTI</t>
        </is>
      </c>
      <c r="I492" s="17" t="inlineStr"/>
      <c r="J492" s="17" t="inlineStr"/>
      <c r="K492" s="18">
        <f>SUMIF('1060 NQN'!$A$2:$A$2023,$G492,'1060 NQN'!$I$2:$I$2023)</f>
        <v/>
      </c>
      <c r="L492" s="18">
        <f>SUMIF('1060 NQN'!$A$2:$A$2023,$G492,'1060 NQN'!$Q$2:$Q$2023)</f>
        <v/>
      </c>
      <c r="M492" s="18">
        <f>$K492-$L492</f>
        <v/>
      </c>
      <c r="N492" s="19">
        <f>IFERROR(SUMIF('1060 NQN'!$A$2:$A$2023,$G492,'1060 NQN'!$M$2:$M$2023)/$K492,0)</f>
        <v/>
      </c>
      <c r="O492" s="19">
        <f>IFERROR($K492*$N492,"")</f>
        <v/>
      </c>
      <c r="P492" s="19">
        <f>IFERROR($L492*$N492,"")</f>
        <v/>
      </c>
      <c r="Q492" s="19">
        <f>IF(OR($U492="Dar de baja en SAP",$U492="Dar de alta en SAP"),$M492*$N492,"")</f>
        <v/>
      </c>
      <c r="R492" s="17" t="inlineStr"/>
      <c r="S492" s="27" t="inlineStr"/>
      <c r="T492" s="17" t="inlineStr">
        <is>
          <t>Sin recuento físico en el inventario de Avain</t>
        </is>
      </c>
      <c r="U492" s="28" t="inlineStr">
        <is>
          <t>Sin recuento físico</t>
        </is>
      </c>
      <c r="V492" s="17" t="inlineStr"/>
      <c r="W492" s="17" t="inlineStr"/>
      <c r="X492" s="17" t="inlineStr"/>
      <c r="Y492" s="17" t="inlineStr"/>
      <c r="Z492" s="17" t="inlineStr"/>
      <c r="AA492" s="17" t="inlineStr">
        <is>
          <t>El material ocupa 3 filas en la hoja 1060 NQN (lote/almacén). La cantidad SAP y la física de esta vista son el total del material.</t>
        </is>
      </c>
    </row>
    <row r="493">
      <c r="A493" s="17" t="inlineStr">
        <is>
          <t>Neuquén</t>
        </is>
      </c>
      <c r="B493" s="17" t="inlineStr">
        <is>
          <t>1060</t>
        </is>
      </c>
      <c r="C493" s="17" t="inlineStr">
        <is>
          <t>Stock SAP</t>
        </is>
      </c>
      <c r="D493" s="17" t="inlineStr">
        <is>
          <t>Descartables</t>
        </is>
      </c>
      <c r="E493" s="17" t="inlineStr">
        <is>
          <t>ZDES</t>
        </is>
      </c>
      <c r="F493" s="17" t="inlineStr">
        <is>
          <t>Dentro del alcance</t>
        </is>
      </c>
      <c r="G493" s="17" t="inlineStr">
        <is>
          <t>2000008</t>
        </is>
      </c>
      <c r="H493" s="17" t="inlineStr">
        <is>
          <t>AGUJA HIPODERMICA 21G x 1 - 25/8</t>
        </is>
      </c>
      <c r="I493" s="17" t="inlineStr">
        <is>
          <t>273</t>
        </is>
      </c>
      <c r="J493" s="17" t="inlineStr">
        <is>
          <t>Aguja 25/8</t>
        </is>
      </c>
      <c r="K493" s="18">
        <f>SUMIF('1060 NQN'!$A$2:$A$2023,$G493,'1060 NQN'!$I$2:$I$2023)</f>
        <v/>
      </c>
      <c r="L493" s="18">
        <f>SUMIF('1060 NQN'!$A$2:$A$2023,$G493,'1060 NQN'!$Q$2:$Q$2023)</f>
        <v/>
      </c>
      <c r="M493" s="18">
        <f>$K493-$L493</f>
        <v/>
      </c>
      <c r="N493" s="19">
        <f>IFERROR(SUMIF('1060 NQN'!$A$2:$A$2023,$G493,'1060 NQN'!$M$2:$M$2023)/$K493,0)</f>
        <v/>
      </c>
      <c r="O493" s="19">
        <f>IFERROR($K493*$N493,"")</f>
        <v/>
      </c>
      <c r="P493" s="19">
        <f>IFERROR($L493*$N493,"")</f>
        <v/>
      </c>
      <c r="Q493" s="19">
        <f>IF(OR($U493="Dar de baja en SAP",$U493="Dar de alta en SAP"),$M493*$N493,"")</f>
        <v/>
      </c>
      <c r="R493" s="17" t="inlineStr"/>
      <c r="S493" s="25" t="inlineStr">
        <is>
          <t>Alta</t>
        </is>
      </c>
      <c r="T493" s="17" t="inlineStr">
        <is>
          <t>Homologado – confianza Alta</t>
        </is>
      </c>
      <c r="U493" s="26" t="inlineStr">
        <is>
          <t>Dar de baja en SAP</t>
        </is>
      </c>
      <c r="V493" s="17" t="inlineStr">
        <is>
          <t>Homologación por código Avain (master D-138)</t>
        </is>
      </c>
      <c r="W493" s="17" t="inlineStr">
        <is>
          <t>No</t>
        </is>
      </c>
      <c r="X493" s="17" t="inlineStr"/>
      <c r="Y493" s="17" t="inlineStr">
        <is>
          <t>Sí</t>
        </is>
      </c>
      <c r="Z493" s="17" t="inlineStr">
        <is>
          <t>D-138</t>
        </is>
      </c>
      <c r="AA493" s="17" t="inlineStr">
        <is>
          <t>Homologación: confianza base Alta + confianza SAP Alta → Alta. El material ocupa 3 filas en la hoja 1060 NQN (lote/almacén). La cantidad SAP y la física de esta vista son el total del material.</t>
        </is>
      </c>
    </row>
    <row r="494">
      <c r="A494" s="17" t="inlineStr">
        <is>
          <t>Neuquén</t>
        </is>
      </c>
      <c r="B494" s="17" t="inlineStr">
        <is>
          <t>1060</t>
        </is>
      </c>
      <c r="C494" s="17" t="inlineStr">
        <is>
          <t>Stock SAP</t>
        </is>
      </c>
      <c r="D494" s="17" t="inlineStr">
        <is>
          <t>Medicamentos</t>
        </is>
      </c>
      <c r="E494" s="17" t="inlineStr">
        <is>
          <t>ZMED</t>
        </is>
      </c>
      <c r="F494" s="17" t="inlineStr">
        <is>
          <t>Dentro del alcance</t>
        </is>
      </c>
      <c r="G494" s="17" t="inlineStr">
        <is>
          <t>1000030</t>
        </is>
      </c>
      <c r="H494" s="17" t="inlineStr">
        <is>
          <t>PARACETAMOL COMPRIMIDOS POR 500MG</t>
        </is>
      </c>
      <c r="I494" s="17" t="inlineStr"/>
      <c r="J494" s="17" t="inlineStr"/>
      <c r="K494" s="18">
        <f>SUMIF('1060 NQN'!$A$2:$A$2023,$G494,'1060 NQN'!$I$2:$I$2023)</f>
        <v/>
      </c>
      <c r="L494" s="18">
        <f>SUMIF('1060 NQN'!$A$2:$A$2023,$G494,'1060 NQN'!$Q$2:$Q$2023)</f>
        <v/>
      </c>
      <c r="M494" s="18">
        <f>$K494-$L494</f>
        <v/>
      </c>
      <c r="N494" s="19">
        <f>IFERROR(SUMIF('1060 NQN'!$A$2:$A$2023,$G494,'1060 NQN'!$M$2:$M$2023)/$K494,0)</f>
        <v/>
      </c>
      <c r="O494" s="19">
        <f>IFERROR($K494*$N494,"")</f>
        <v/>
      </c>
      <c r="P494" s="19">
        <f>IFERROR($L494*$N494,"")</f>
        <v/>
      </c>
      <c r="Q494" s="19">
        <f>IF(OR($U494="Dar de baja en SAP",$U494="Dar de alta en SAP"),$M494*$N494,"")</f>
        <v/>
      </c>
      <c r="R494" s="17" t="inlineStr"/>
      <c r="S494" s="27" t="inlineStr"/>
      <c r="T494" s="17" t="inlineStr">
        <is>
          <t>Sin recuento físico en el inventario de Avain</t>
        </is>
      </c>
      <c r="U494" s="28" t="inlineStr">
        <is>
          <t>Sin recuento físico</t>
        </is>
      </c>
      <c r="V494" s="17" t="inlineStr"/>
      <c r="W494" s="17" t="inlineStr"/>
      <c r="X494" s="17" t="inlineStr"/>
      <c r="Y494" s="17" t="inlineStr"/>
      <c r="Z494" s="17" t="inlineStr"/>
      <c r="AA494" s="17" t="inlineStr">
        <is>
          <t>El material ocupa 16 filas en la hoja 1060 NQN (lote/almacén). La cantidad SAP y la física de esta vista son el total del material.</t>
        </is>
      </c>
    </row>
    <row r="495">
      <c r="A495" s="17" t="inlineStr">
        <is>
          <t>Neuquén</t>
        </is>
      </c>
      <c r="B495" s="17" t="inlineStr">
        <is>
          <t>1060</t>
        </is>
      </c>
      <c r="C495" s="17" t="inlineStr">
        <is>
          <t>Stock SAP</t>
        </is>
      </c>
      <c r="D495" s="17" t="inlineStr">
        <is>
          <t>Medicamentos</t>
        </is>
      </c>
      <c r="E495" s="17" t="inlineStr">
        <is>
          <t>ZMED</t>
        </is>
      </c>
      <c r="F495" s="17" t="inlineStr">
        <is>
          <t>Dentro del alcance</t>
        </is>
      </c>
      <c r="G495" s="17" t="inlineStr">
        <is>
          <t>1000045</t>
        </is>
      </c>
      <c r="H495" s="17" t="inlineStr">
        <is>
          <t>DICLOFENAC 75MG AMPOLLA 3ML</t>
        </is>
      </c>
      <c r="I495" s="17" t="inlineStr">
        <is>
          <t>80</t>
        </is>
      </c>
      <c r="J495" s="17" t="inlineStr">
        <is>
          <t>DICLOFENAC AMP</t>
        </is>
      </c>
      <c r="K495" s="18">
        <f>SUMIF('1060 NQN'!$A$2:$A$2023,$G495,'1060 NQN'!$I$2:$I$2023)</f>
        <v/>
      </c>
      <c r="L495" s="18">
        <f>SUMIF('1060 NQN'!$A$2:$A$2023,$G495,'1060 NQN'!$Q$2:$Q$2023)</f>
        <v/>
      </c>
      <c r="M495" s="18">
        <f>$K495-$L495</f>
        <v/>
      </c>
      <c r="N495" s="19">
        <f>IFERROR(SUMIF('1060 NQN'!$A$2:$A$2023,$G495,'1060 NQN'!$M$2:$M$2023)/$K495,0)</f>
        <v/>
      </c>
      <c r="O495" s="19">
        <f>IFERROR($K495*$N495,"")</f>
        <v/>
      </c>
      <c r="P495" s="19">
        <f>IFERROR($L495*$N495,"")</f>
        <v/>
      </c>
      <c r="Q495" s="19">
        <f>IF(OR($U495="Dar de baja en SAP",$U495="Dar de alta en SAP"),$M495*$N495,"")</f>
        <v/>
      </c>
      <c r="R495" s="29" t="inlineStr">
        <is>
          <t>Valorización a validar: relación de cantidades 342 a 1 entre SAP y el recuento físico. Sugiere distinta unidad de medida (SAP por caja o envase y el recuento por unidad). La diferencia económica de esta fila no debe tomarse como definitiva.</t>
        </is>
      </c>
      <c r="S495" s="30" t="inlineStr">
        <is>
          <t>Media</t>
        </is>
      </c>
      <c r="T495" s="17" t="inlineStr">
        <is>
          <t>Homologado – confianza Media – pendiente de validación</t>
        </is>
      </c>
      <c r="U495" s="26" t="inlineStr">
        <is>
          <t>Dar de baja en SAP</t>
        </is>
      </c>
      <c r="V495" s="17" t="inlineStr">
        <is>
          <t>Cruce por nomenclatura SAP</t>
        </is>
      </c>
      <c r="W495" s="17" t="inlineStr">
        <is>
          <t>No</t>
        </is>
      </c>
      <c r="X495" s="17" t="inlineStr"/>
      <c r="Y495" s="17" t="inlineStr">
        <is>
          <t>Sí</t>
        </is>
      </c>
      <c r="Z495" s="17" t="inlineStr"/>
      <c r="AA495" s="17" t="inlineStr">
        <is>
          <t>Cruce por nomenclatura: una nomenclatura no informa dosis; similitud 0.76. El material ocupa 42 filas en la hoja 1060 NQN (lote/almacén). La cantidad SAP y la física de esta vista son el total del material.</t>
        </is>
      </c>
    </row>
    <row r="496">
      <c r="A496" s="17" t="inlineStr">
        <is>
          <t>Neuquén</t>
        </is>
      </c>
      <c r="B496" s="17" t="inlineStr">
        <is>
          <t>1060</t>
        </is>
      </c>
      <c r="C496" s="17" t="inlineStr">
        <is>
          <t>Stock SAP</t>
        </is>
      </c>
      <c r="D496" s="17" t="inlineStr">
        <is>
          <t>Descartables</t>
        </is>
      </c>
      <c r="E496" s="17" t="inlineStr">
        <is>
          <t>ZDES</t>
        </is>
      </c>
      <c r="F496" s="17" t="inlineStr">
        <is>
          <t>Dentro del alcance</t>
        </is>
      </c>
      <c r="G496" s="17" t="inlineStr">
        <is>
          <t>2000011</t>
        </is>
      </c>
      <c r="H496" s="17" t="inlineStr">
        <is>
          <t>BAJALENGUAS DE MADERA</t>
        </is>
      </c>
      <c r="I496" s="17" t="inlineStr">
        <is>
          <t>351</t>
        </is>
      </c>
      <c r="J496" s="17" t="inlineStr">
        <is>
          <t>baja lenguas</t>
        </is>
      </c>
      <c r="K496" s="18">
        <f>SUMIF('1060 NQN'!$A$2:$A$2023,$G496,'1060 NQN'!$I$2:$I$2023)</f>
        <v/>
      </c>
      <c r="L496" s="18">
        <f>SUMIF('1060 NQN'!$A$2:$A$2023,$G496,'1060 NQN'!$Q$2:$Q$2023)</f>
        <v/>
      </c>
      <c r="M496" s="18">
        <f>$K496-$L496</f>
        <v/>
      </c>
      <c r="N496" s="19">
        <f>IFERROR(SUMIF('1060 NQN'!$A$2:$A$2023,$G496,'1060 NQN'!$M$2:$M$2023)/$K496,0)</f>
        <v/>
      </c>
      <c r="O496" s="19">
        <f>IFERROR($K496*$N496,"")</f>
        <v/>
      </c>
      <c r="P496" s="19">
        <f>IFERROR($L496*$N496,"")</f>
        <v/>
      </c>
      <c r="Q496" s="19">
        <f>IF(OR($U496="Dar de baja en SAP",$U496="Dar de alta en SAP"),$M496*$N496,"")</f>
        <v/>
      </c>
      <c r="R496" s="17" t="inlineStr"/>
      <c r="S496" s="26" t="inlineStr">
        <is>
          <t>Baja</t>
        </is>
      </c>
      <c r="T496" s="17" t="inlineStr">
        <is>
          <t>Homologado – confianza Baja – pendiente de validación</t>
        </is>
      </c>
      <c r="U496" s="26" t="inlineStr">
        <is>
          <t>Dar de baja en SAP</t>
        </is>
      </c>
      <c r="V496" s="17" t="inlineStr">
        <is>
          <t>Cruce por nomenclatura SAP</t>
        </is>
      </c>
      <c r="W496" s="17" t="inlineStr">
        <is>
          <t>No</t>
        </is>
      </c>
      <c r="X496" s="17" t="inlineStr"/>
      <c r="Y496" s="17" t="inlineStr">
        <is>
          <t>No</t>
        </is>
      </c>
      <c r="Z496" s="17" t="inlineStr"/>
      <c r="AA496" s="17" t="inlineStr">
        <is>
          <t>Cruce por nomenclatura: similitud 0.50. El material ocupa 3 filas en la hoja 1060 NQN (lote/almacén). La cantidad SAP y la física de esta vista son el total del material.</t>
        </is>
      </c>
    </row>
    <row r="497">
      <c r="A497" s="17" t="inlineStr">
        <is>
          <t>Neuquén</t>
        </is>
      </c>
      <c r="B497" s="17" t="inlineStr">
        <is>
          <t>1060</t>
        </is>
      </c>
      <c r="C497" s="17" t="inlineStr">
        <is>
          <t>Stock SAP</t>
        </is>
      </c>
      <c r="D497" s="17" t="inlineStr">
        <is>
          <t>Medicamentos</t>
        </is>
      </c>
      <c r="E497" s="17" t="inlineStr">
        <is>
          <t>ZMED</t>
        </is>
      </c>
      <c r="F497" s="17" t="inlineStr">
        <is>
          <t>Dentro del alcance</t>
        </is>
      </c>
      <c r="G497" s="17" t="inlineStr">
        <is>
          <t>1000125</t>
        </is>
      </c>
      <c r="H497" s="17" t="inlineStr">
        <is>
          <t>DICLOFENAC 75 MG COMPRIMIDOS</t>
        </is>
      </c>
      <c r="I497" s="17" t="inlineStr">
        <is>
          <t>83</t>
        </is>
      </c>
      <c r="J497" s="17" t="inlineStr">
        <is>
          <t>DICLOFENAC 75 COMP</t>
        </is>
      </c>
      <c r="K497" s="18">
        <f>SUMIF('1060 NQN'!$A$2:$A$2023,$G497,'1060 NQN'!$I$2:$I$2023)</f>
        <v/>
      </c>
      <c r="L497" s="18">
        <f>SUMIF('1060 NQN'!$A$2:$A$2023,$G497,'1060 NQN'!$Q$2:$Q$2023)</f>
        <v/>
      </c>
      <c r="M497" s="18">
        <f>$K497-$L497</f>
        <v/>
      </c>
      <c r="N497" s="19">
        <f>IFERROR(SUMIF('1060 NQN'!$A$2:$A$2023,$G497,'1060 NQN'!$M$2:$M$2023)/$K497,0)</f>
        <v/>
      </c>
      <c r="O497" s="19">
        <f>IFERROR($K497*$N497,"")</f>
        <v/>
      </c>
      <c r="P497" s="19">
        <f>IFERROR($L497*$N497,"")</f>
        <v/>
      </c>
      <c r="Q497" s="19">
        <f>IF(OR($U497="Dar de baja en SAP",$U497="Dar de alta en SAP"),$M497*$N497,"")</f>
        <v/>
      </c>
      <c r="R497" s="29" t="inlineStr">
        <is>
          <t>Valorización a validar: relación de cantidades 1,222 a 1 entre SAP y el recuento físico. Sugiere distinta unidad de medida (SAP por caja o envase y el recuento por unidad). La diferencia económica de esta fila no debe tomarse como definitiva.</t>
        </is>
      </c>
      <c r="S497" s="25" t="inlineStr">
        <is>
          <t>Alta</t>
        </is>
      </c>
      <c r="T497" s="17" t="inlineStr">
        <is>
          <t>Homologado – confianza Alta</t>
        </is>
      </c>
      <c r="U497" s="26" t="inlineStr">
        <is>
          <t>Dar de baja en SAP</t>
        </is>
      </c>
      <c r="V497" s="17" t="inlineStr">
        <is>
          <t>Homologación por código Avain (master M01-002)</t>
        </is>
      </c>
      <c r="W497" s="17" t="inlineStr">
        <is>
          <t>No</t>
        </is>
      </c>
      <c r="X497" s="17" t="inlineStr"/>
      <c r="Y497" s="17" t="inlineStr">
        <is>
          <t>Sí</t>
        </is>
      </c>
      <c r="Z497" s="17" t="inlineStr">
        <is>
          <t>M01-002</t>
        </is>
      </c>
      <c r="AA497" s="17" t="inlineStr">
        <is>
          <t>Homologación: confianza base Alta + confianza SAP Alta → Alta. El material ocupa 16 filas en la hoja 1060 NQN (lote/almacén). La cantidad SAP y la física de esta vista son el total del material.</t>
        </is>
      </c>
    </row>
    <row r="498">
      <c r="A498" s="17" t="inlineStr">
        <is>
          <t>Neuquén</t>
        </is>
      </c>
      <c r="B498" s="17" t="inlineStr">
        <is>
          <t>1060</t>
        </is>
      </c>
      <c r="C498" s="17" t="inlineStr">
        <is>
          <t>Stock SAP</t>
        </is>
      </c>
      <c r="D498" s="17" t="inlineStr">
        <is>
          <t>Descartables</t>
        </is>
      </c>
      <c r="E498" s="17" t="inlineStr">
        <is>
          <t>ZDES</t>
        </is>
      </c>
      <c r="F498" s="17" t="inlineStr">
        <is>
          <t>Dentro del alcance</t>
        </is>
      </c>
      <c r="G498" s="17" t="inlineStr">
        <is>
          <t>2000299</t>
        </is>
      </c>
      <c r="H498" s="17" t="inlineStr">
        <is>
          <t>GASA ESTERIL 10X10 - SYRA</t>
        </is>
      </c>
      <c r="I498" s="17" t="inlineStr"/>
      <c r="J498" s="17" t="inlineStr"/>
      <c r="K498" s="18">
        <f>SUMIF('1060 NQN'!$A$2:$A$2023,$G498,'1060 NQN'!$I$2:$I$2023)</f>
        <v/>
      </c>
      <c r="L498" s="18">
        <f>SUMIF('1060 NQN'!$A$2:$A$2023,$G498,'1060 NQN'!$Q$2:$Q$2023)</f>
        <v/>
      </c>
      <c r="M498" s="18">
        <f>$K498-$L498</f>
        <v/>
      </c>
      <c r="N498" s="19">
        <f>IFERROR(SUMIF('1060 NQN'!$A$2:$A$2023,$G498,'1060 NQN'!$M$2:$M$2023)/$K498,0)</f>
        <v/>
      </c>
      <c r="O498" s="19">
        <f>IFERROR($K498*$N498,"")</f>
        <v/>
      </c>
      <c r="P498" s="19">
        <f>IFERROR($L498*$N498,"")</f>
        <v/>
      </c>
      <c r="Q498" s="19">
        <f>IF(OR($U498="Dar de baja en SAP",$U498="Dar de alta en SAP"),$M498*$N498,"")</f>
        <v/>
      </c>
      <c r="R498" s="17" t="inlineStr"/>
      <c r="S498" s="27" t="inlineStr"/>
      <c r="T498" s="17" t="inlineStr">
        <is>
          <t>Sin recuento físico en el inventario de Avain</t>
        </is>
      </c>
      <c r="U498" s="28" t="inlineStr">
        <is>
          <t>Sin recuento físico</t>
        </is>
      </c>
      <c r="V498" s="17" t="inlineStr"/>
      <c r="W498" s="17" t="inlineStr"/>
      <c r="X498" s="17" t="inlineStr"/>
      <c r="Y498" s="17" t="inlineStr"/>
      <c r="Z498" s="17" t="inlineStr"/>
      <c r="AA498" s="17" t="inlineStr">
        <is>
          <t>El material ocupa 2 filas en la hoja 1060 NQN (lote/almacén). La cantidad SAP y la física de esta vista son el total del material.</t>
        </is>
      </c>
    </row>
    <row r="499">
      <c r="A499" s="17" t="inlineStr">
        <is>
          <t>Neuquén</t>
        </is>
      </c>
      <c r="B499" s="17" t="inlineStr">
        <is>
          <t>1060</t>
        </is>
      </c>
      <c r="C499" s="17" t="inlineStr">
        <is>
          <t>Stock SAP</t>
        </is>
      </c>
      <c r="D499" s="17" t="inlineStr">
        <is>
          <t>Descartables</t>
        </is>
      </c>
      <c r="E499" s="17" t="inlineStr">
        <is>
          <t>ZDES</t>
        </is>
      </c>
      <c r="F499" s="17" t="inlineStr">
        <is>
          <t>Dentro del alcance</t>
        </is>
      </c>
      <c r="G499" s="17" t="inlineStr">
        <is>
          <t>2000306</t>
        </is>
      </c>
      <c r="H499" s="17" t="inlineStr">
        <is>
          <t>TIRAS REACTIVAS</t>
        </is>
      </c>
      <c r="I499" s="17" t="inlineStr"/>
      <c r="J499" s="17" t="inlineStr"/>
      <c r="K499" s="18">
        <f>SUMIF('1060 NQN'!$A$2:$A$2023,$G499,'1060 NQN'!$I$2:$I$2023)</f>
        <v/>
      </c>
      <c r="L499" s="18">
        <f>SUMIF('1060 NQN'!$A$2:$A$2023,$G499,'1060 NQN'!$Q$2:$Q$2023)</f>
        <v/>
      </c>
      <c r="M499" s="18">
        <f>$K499-$L499</f>
        <v/>
      </c>
      <c r="N499" s="19">
        <f>IFERROR(SUMIF('1060 NQN'!$A$2:$A$2023,$G499,'1060 NQN'!$M$2:$M$2023)/$K499,0)</f>
        <v/>
      </c>
      <c r="O499" s="19">
        <f>IFERROR($K499*$N499,"")</f>
        <v/>
      </c>
      <c r="P499" s="19">
        <f>IFERROR($L499*$N499,"")</f>
        <v/>
      </c>
      <c r="Q499" s="19">
        <f>IF(OR($U499="Dar de baja en SAP",$U499="Dar de alta en SAP"),$M499*$N499,"")</f>
        <v/>
      </c>
      <c r="R499" s="17" t="inlineStr"/>
      <c r="S499" s="27" t="inlineStr"/>
      <c r="T499" s="17" t="inlineStr">
        <is>
          <t>Sin recuento físico en el inventario de Avain</t>
        </is>
      </c>
      <c r="U499" s="28" t="inlineStr">
        <is>
          <t>Sin recuento físico</t>
        </is>
      </c>
      <c r="V499" s="17" t="inlineStr"/>
      <c r="W499" s="17" t="inlineStr"/>
      <c r="X499" s="17" t="inlineStr"/>
      <c r="Y499" s="17" t="inlineStr"/>
      <c r="Z499" s="17" t="inlineStr"/>
      <c r="AA499" s="17" t="inlineStr">
        <is>
          <t>El material ocupa 3 filas en la hoja 1060 NQN (lote/almacén). La cantidad SAP y la física de esta vista son el total del material.</t>
        </is>
      </c>
    </row>
    <row r="500">
      <c r="A500" s="17" t="inlineStr">
        <is>
          <t>Neuquén</t>
        </is>
      </c>
      <c r="B500" s="17" t="inlineStr">
        <is>
          <t>1060</t>
        </is>
      </c>
      <c r="C500" s="17" t="inlineStr">
        <is>
          <t>Stock SAP</t>
        </is>
      </c>
      <c r="D500" s="17" t="inlineStr">
        <is>
          <t>Medicamentos</t>
        </is>
      </c>
      <c r="E500" s="17" t="inlineStr">
        <is>
          <t>ZMED</t>
        </is>
      </c>
      <c r="F500" s="17" t="inlineStr">
        <is>
          <t>Dentro del alcance</t>
        </is>
      </c>
      <c r="G500" s="17" t="inlineStr">
        <is>
          <t>1000066</t>
        </is>
      </c>
      <c r="H500" s="17" t="inlineStr">
        <is>
          <t>ENALAPRIL MALEATO 10MG COMPRIMIDO</t>
        </is>
      </c>
      <c r="I500" s="17" t="inlineStr">
        <is>
          <t>101</t>
        </is>
      </c>
      <c r="J500" s="17" t="inlineStr">
        <is>
          <t>ENALAPRIL COMP</t>
        </is>
      </c>
      <c r="K500" s="18">
        <f>SUMIF('1060 NQN'!$A$2:$A$2023,$G500,'1060 NQN'!$I$2:$I$2023)</f>
        <v/>
      </c>
      <c r="L500" s="18">
        <f>SUMIF('1060 NQN'!$A$2:$A$2023,$G500,'1060 NQN'!$Q$2:$Q$2023)</f>
        <v/>
      </c>
      <c r="M500" s="18">
        <f>$K500-$L500</f>
        <v/>
      </c>
      <c r="N500" s="19">
        <f>IFERROR(SUMIF('1060 NQN'!$A$2:$A$2023,$G500,'1060 NQN'!$M$2:$M$2023)/$K500,0)</f>
        <v/>
      </c>
      <c r="O500" s="19">
        <f>IFERROR($K500*$N500,"")</f>
        <v/>
      </c>
      <c r="P500" s="19">
        <f>IFERROR($L500*$N500,"")</f>
        <v/>
      </c>
      <c r="Q500" s="19">
        <f>IF(OR($U500="Dar de baja en SAP",$U500="Dar de alta en SAP"),$M500*$N500,"")</f>
        <v/>
      </c>
      <c r="R500" s="17" t="inlineStr"/>
      <c r="S500" s="30" t="inlineStr">
        <is>
          <t>Media</t>
        </is>
      </c>
      <c r="T500" s="17" t="inlineStr">
        <is>
          <t>Homologado – confianza Media – pendiente de validación</t>
        </is>
      </c>
      <c r="U500" s="26" t="inlineStr">
        <is>
          <t>Dar de baja en SAP</t>
        </is>
      </c>
      <c r="V500" s="17" t="inlineStr">
        <is>
          <t>Cruce por nomenclatura SAP</t>
        </is>
      </c>
      <c r="W500" s="17" t="inlineStr">
        <is>
          <t>Sí</t>
        </is>
      </c>
      <c r="X500" s="17" t="inlineStr">
        <is>
          <t>1000066, 1000343</t>
        </is>
      </c>
      <c r="Y500" s="17" t="inlineStr">
        <is>
          <t>Sí</t>
        </is>
      </c>
      <c r="Z500" s="17" t="inlineStr">
        <is>
          <t>M04-003</t>
        </is>
      </c>
      <c r="AA500" s="17"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17" t="inlineStr">
        <is>
          <t>Neuquén</t>
        </is>
      </c>
      <c r="B501" s="17" t="inlineStr">
        <is>
          <t>1060</t>
        </is>
      </c>
      <c r="C501" s="17" t="inlineStr">
        <is>
          <t>Stock SAP</t>
        </is>
      </c>
      <c r="D501" s="17" t="inlineStr">
        <is>
          <t>Medicamentos</t>
        </is>
      </c>
      <c r="E501" s="17" t="inlineStr">
        <is>
          <t>ZMED</t>
        </is>
      </c>
      <c r="F501" s="17" t="inlineStr">
        <is>
          <t>Dentro del alcance</t>
        </is>
      </c>
      <c r="G501" s="17" t="inlineStr">
        <is>
          <t>1000144</t>
        </is>
      </c>
      <c r="H501" s="17" t="inlineStr">
        <is>
          <t>LORATADINA 10 MG COMP</t>
        </is>
      </c>
      <c r="I501" s="17" t="inlineStr">
        <is>
          <t>153</t>
        </is>
      </c>
      <c r="J501" s="17" t="inlineStr">
        <is>
          <t>LORATADINA COMP</t>
        </is>
      </c>
      <c r="K501" s="18">
        <f>SUMIF('1060 NQN'!$A$2:$A$2023,$G501,'1060 NQN'!$I$2:$I$2023)</f>
        <v/>
      </c>
      <c r="L501" s="18">
        <f>SUMIF('1060 NQN'!$A$2:$A$2023,$G501,'1060 NQN'!$Q$2:$Q$2023)</f>
        <v/>
      </c>
      <c r="M501" s="18">
        <f>$K501-$L501</f>
        <v/>
      </c>
      <c r="N501" s="19">
        <f>IFERROR(SUMIF('1060 NQN'!$A$2:$A$2023,$G501,'1060 NQN'!$M$2:$M$2023)/$K501,0)</f>
        <v/>
      </c>
      <c r="O501" s="19">
        <f>IFERROR($K501*$N501,"")</f>
        <v/>
      </c>
      <c r="P501" s="19">
        <f>IFERROR($L501*$N501,"")</f>
        <v/>
      </c>
      <c r="Q501" s="19">
        <f>IF(OR($U501="Dar de baja en SAP",$U501="Dar de alta en SAP"),$M501*$N501,"")</f>
        <v/>
      </c>
      <c r="R501" s="29" t="inlineStr">
        <is>
          <t>Valorización a validar: relación de cantidades 51 a 1 entre SAP y el recuento físico. Sugiere distinta unidad de medida (SAP por caja o envase y el recuento por unidad). La diferencia económica de esta fila no debe tomarse como definitiva.</t>
        </is>
      </c>
      <c r="S501" s="25" t="inlineStr">
        <is>
          <t>Alta</t>
        </is>
      </c>
      <c r="T501" s="17" t="inlineStr">
        <is>
          <t>Homologado – confianza Alta</t>
        </is>
      </c>
      <c r="U501" s="26" t="inlineStr">
        <is>
          <t>Dar de baja en SAP</t>
        </is>
      </c>
      <c r="V501" s="17" t="inlineStr">
        <is>
          <t>Cruce por nomenclatura SAP</t>
        </is>
      </c>
      <c r="W501" s="17" t="inlineStr">
        <is>
          <t>No</t>
        </is>
      </c>
      <c r="X501" s="17" t="inlineStr"/>
      <c r="Y501" s="17" t="inlineStr">
        <is>
          <t>Sí</t>
        </is>
      </c>
      <c r="Z501" s="17" t="inlineStr"/>
      <c r="AA501" s="17" t="inlineStr">
        <is>
          <t>Cruce por nomenclatura: una nomenclatura no informa dosis; similitud 0.87. El material ocupa 20 filas en la hoja 1060 NQN (lote/almacén). La cantidad SAP y la física de esta vista son el total del material.</t>
        </is>
      </c>
    </row>
    <row r="502">
      <c r="A502" s="17" t="inlineStr">
        <is>
          <t>Neuquén</t>
        </is>
      </c>
      <c r="B502" s="17" t="inlineStr">
        <is>
          <t>1060</t>
        </is>
      </c>
      <c r="C502" s="17" t="inlineStr">
        <is>
          <t>Stock SAP</t>
        </is>
      </c>
      <c r="D502" s="17" t="inlineStr">
        <is>
          <t>Descartables</t>
        </is>
      </c>
      <c r="E502" s="17" t="inlineStr">
        <is>
          <t>ZDES</t>
        </is>
      </c>
      <c r="F502" s="17" t="inlineStr">
        <is>
          <t>Dentro del alcance</t>
        </is>
      </c>
      <c r="G502" s="17" t="inlineStr">
        <is>
          <t>2000532</t>
        </is>
      </c>
      <c r="H502" s="17" t="inlineStr">
        <is>
          <t>CURITAS TELA ELASTICA</t>
        </is>
      </c>
      <c r="I502" s="17" t="inlineStr">
        <is>
          <t>64</t>
        </is>
      </c>
      <c r="J502" s="17" t="inlineStr">
        <is>
          <t>CURITAS X UNID</t>
        </is>
      </c>
      <c r="K502" s="18">
        <f>SUMIF('1060 NQN'!$A$2:$A$2023,$G502,'1060 NQN'!$I$2:$I$2023)</f>
        <v/>
      </c>
      <c r="L502" s="18">
        <f>SUMIF('1060 NQN'!$A$2:$A$2023,$G502,'1060 NQN'!$Q$2:$Q$2023)</f>
        <v/>
      </c>
      <c r="M502" s="18">
        <f>$K502-$L502</f>
        <v/>
      </c>
      <c r="N502" s="19">
        <f>IFERROR(SUMIF('1060 NQN'!$A$2:$A$2023,$G502,'1060 NQN'!$M$2:$M$2023)/$K502,0)</f>
        <v/>
      </c>
      <c r="O502" s="19">
        <f>IFERROR($K502*$N502,"")</f>
        <v/>
      </c>
      <c r="P502" s="19">
        <f>IFERROR($L502*$N502,"")</f>
        <v/>
      </c>
      <c r="Q502" s="19">
        <f>IF(OR($U502="Dar de baja en SAP",$U502="Dar de alta en SAP"),$M502*$N502,"")</f>
        <v/>
      </c>
      <c r="R502" s="17" t="inlineStr"/>
      <c r="S502" s="26" t="inlineStr">
        <is>
          <t>Baja</t>
        </is>
      </c>
      <c r="T502" s="17" t="inlineStr">
        <is>
          <t>Homologado – confianza Baja – pendiente de validación</t>
        </is>
      </c>
      <c r="U502" s="26" t="inlineStr">
        <is>
          <t>Dar de baja en SAP</t>
        </is>
      </c>
      <c r="V502" s="17" t="inlineStr">
        <is>
          <t>Homologación por código Avain (master D-146)</t>
        </is>
      </c>
      <c r="W502" s="17" t="inlineStr">
        <is>
          <t>No</t>
        </is>
      </c>
      <c r="X502" s="17" t="inlineStr"/>
      <c r="Y502" s="17" t="inlineStr">
        <is>
          <t>Sí</t>
        </is>
      </c>
      <c r="Z502" s="17" t="inlineStr">
        <is>
          <t>D-146</t>
        </is>
      </c>
      <c r="AA502" s="17"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17" t="inlineStr">
        <is>
          <t>Neuquén</t>
        </is>
      </c>
      <c r="B503" s="17" t="inlineStr">
        <is>
          <t>1060</t>
        </is>
      </c>
      <c r="C503" s="17" t="inlineStr">
        <is>
          <t>Stock SAP</t>
        </is>
      </c>
      <c r="D503" s="17" t="inlineStr">
        <is>
          <t>Medicamentos</t>
        </is>
      </c>
      <c r="E503" s="17" t="inlineStr">
        <is>
          <t>ZMED</t>
        </is>
      </c>
      <c r="F503" s="17" t="inlineStr">
        <is>
          <t>Dentro del alcance</t>
        </is>
      </c>
      <c r="G503" s="17" t="inlineStr">
        <is>
          <t>1000094</t>
        </is>
      </c>
      <c r="H503" s="17" t="inlineStr">
        <is>
          <t>DEXAMETASONA INY 4MG/ML AMPOLLA</t>
        </is>
      </c>
      <c r="I503" s="17" t="inlineStr">
        <is>
          <t>73</t>
        </is>
      </c>
      <c r="J503" s="17" t="inlineStr">
        <is>
          <t>DEXAMETASONA AMP</t>
        </is>
      </c>
      <c r="K503" s="18">
        <f>SUMIF('1060 NQN'!$A$2:$A$2023,$G503,'1060 NQN'!$I$2:$I$2023)</f>
        <v/>
      </c>
      <c r="L503" s="18">
        <f>SUMIF('1060 NQN'!$A$2:$A$2023,$G503,'1060 NQN'!$Q$2:$Q$2023)</f>
        <v/>
      </c>
      <c r="M503" s="18">
        <f>$K503-$L503</f>
        <v/>
      </c>
      <c r="N503" s="19">
        <f>IFERROR(SUMIF('1060 NQN'!$A$2:$A$2023,$G503,'1060 NQN'!$M$2:$M$2023)/$K503,0)</f>
        <v/>
      </c>
      <c r="O503" s="19">
        <f>IFERROR($K503*$N503,"")</f>
        <v/>
      </c>
      <c r="P503" s="19">
        <f>IFERROR($L503*$N503,"")</f>
        <v/>
      </c>
      <c r="Q503" s="19">
        <f>IF(OR($U503="Dar de baja en SAP",$U503="Dar de alta en SAP"),$M503*$N503,"")</f>
        <v/>
      </c>
      <c r="R503" s="17" t="inlineStr"/>
      <c r="S503" s="30" t="inlineStr">
        <is>
          <t>Media</t>
        </is>
      </c>
      <c r="T503" s="17" t="inlineStr">
        <is>
          <t>Homologado – confianza Media – pendiente de validación</t>
        </is>
      </c>
      <c r="U503" s="26" t="inlineStr">
        <is>
          <t>Dar de baja en SAP</t>
        </is>
      </c>
      <c r="V503" s="17" t="inlineStr">
        <is>
          <t>Cruce por nomenclatura SAP</t>
        </is>
      </c>
      <c r="W503" s="17" t="inlineStr">
        <is>
          <t>Sí</t>
        </is>
      </c>
      <c r="X503" s="17" t="inlineStr">
        <is>
          <t>1000094, 1000478</t>
        </is>
      </c>
      <c r="Y503" s="17" t="inlineStr">
        <is>
          <t>No</t>
        </is>
      </c>
      <c r="Z503" s="17" t="inlineStr"/>
      <c r="AA503" s="17"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17" t="inlineStr">
        <is>
          <t>Neuquén</t>
        </is>
      </c>
      <c r="B504" s="17" t="inlineStr">
        <is>
          <t>1060</t>
        </is>
      </c>
      <c r="C504" s="17" t="inlineStr">
        <is>
          <t>Stock SAP</t>
        </is>
      </c>
      <c r="D504" s="17" t="inlineStr">
        <is>
          <t>Medicamentos</t>
        </is>
      </c>
      <c r="E504" s="17" t="inlineStr">
        <is>
          <t>ZMED</t>
        </is>
      </c>
      <c r="F504" s="17" t="inlineStr">
        <is>
          <t>Dentro del alcance</t>
        </is>
      </c>
      <c r="G504" s="17" t="inlineStr">
        <is>
          <t>1000470</t>
        </is>
      </c>
      <c r="H504" s="17" t="inlineStr">
        <is>
          <t>PARACETAMOL COMP 1 GRAMO</t>
        </is>
      </c>
      <c r="I504" s="17" t="inlineStr">
        <is>
          <t>369; 179</t>
        </is>
      </c>
      <c r="J504" s="17" t="inlineStr">
        <is>
          <t>PARACETAMOL 1 G; PARACETAMOL 500 MG</t>
        </is>
      </c>
      <c r="K504" s="18">
        <f>SUMIF('1060 NQN'!$A$2:$A$2023,$G504,'1060 NQN'!$I$2:$I$2023)</f>
        <v/>
      </c>
      <c r="L504" s="18">
        <f>SUMIF('1060 NQN'!$A$2:$A$2023,$G504,'1060 NQN'!$Q$2:$Q$2023)</f>
        <v/>
      </c>
      <c r="M504" s="18">
        <f>$K504-$L504</f>
        <v/>
      </c>
      <c r="N504" s="19">
        <f>IFERROR(SUMIF('1060 NQN'!$A$2:$A$2023,$G504,'1060 NQN'!$M$2:$M$2023)/$K504,0)</f>
        <v/>
      </c>
      <c r="O504" s="19">
        <f>IFERROR($K504*$N504,"")</f>
        <v/>
      </c>
      <c r="P504" s="19">
        <f>IFERROR($L504*$N504,"")</f>
        <v/>
      </c>
      <c r="Q504" s="19">
        <f>IF(OR($U504="Dar de baja en SAP",$U504="Dar de alta en SAP"),$M504*$N504,"")</f>
        <v/>
      </c>
      <c r="R504" s="17" t="inlineStr"/>
      <c r="S504" s="26" t="inlineStr">
        <is>
          <t>Baja</t>
        </is>
      </c>
      <c r="T504" s="17" t="inlineStr">
        <is>
          <t>Homologado – confianza Baja – pendiente de validación</t>
        </is>
      </c>
      <c r="U504" s="26" t="inlineStr">
        <is>
          <t>Dar de baja en SAP</t>
        </is>
      </c>
      <c r="V504" s="17" t="inlineStr">
        <is>
          <t>Cruce por nomenclatura SAP; Homologación por código Avain (master M01-008)</t>
        </is>
      </c>
      <c r="W504" s="17" t="inlineStr">
        <is>
          <t>No</t>
        </is>
      </c>
      <c r="X504" s="17" t="inlineStr"/>
      <c r="Y504" s="17" t="inlineStr">
        <is>
          <t>Sí</t>
        </is>
      </c>
      <c r="Z504" s="17" t="inlineStr">
        <is>
          <t>M01-008</t>
        </is>
      </c>
      <c r="AA504" s="17"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17" t="inlineStr">
        <is>
          <t>Neuquén</t>
        </is>
      </c>
      <c r="B505" s="17" t="inlineStr">
        <is>
          <t>1060</t>
        </is>
      </c>
      <c r="C505" s="17" t="inlineStr">
        <is>
          <t>Stock SAP</t>
        </is>
      </c>
      <c r="D505" s="17" t="inlineStr">
        <is>
          <t>Medicamentos</t>
        </is>
      </c>
      <c r="E505" s="17" t="inlineStr">
        <is>
          <t>ZMED</t>
        </is>
      </c>
      <c r="F505" s="17" t="inlineStr">
        <is>
          <t>Dentro del alcance</t>
        </is>
      </c>
      <c r="G505" s="17" t="inlineStr">
        <is>
          <t>1000170</t>
        </is>
      </c>
      <c r="H505" s="17" t="inlineStr">
        <is>
          <t>BUSCAPINA SIMPLE AMP</t>
        </is>
      </c>
      <c r="I505" s="17" t="inlineStr"/>
      <c r="J505" s="17" t="inlineStr"/>
      <c r="K505" s="18">
        <f>SUMIF('1060 NQN'!$A$2:$A$2023,$G505,'1060 NQN'!$I$2:$I$2023)</f>
        <v/>
      </c>
      <c r="L505" s="18">
        <f>SUMIF('1060 NQN'!$A$2:$A$2023,$G505,'1060 NQN'!$Q$2:$Q$2023)</f>
        <v/>
      </c>
      <c r="M505" s="18">
        <f>$K505-$L505</f>
        <v/>
      </c>
      <c r="N505" s="19">
        <f>IFERROR(SUMIF('1060 NQN'!$A$2:$A$2023,$G505,'1060 NQN'!$M$2:$M$2023)/$K505,0)</f>
        <v/>
      </c>
      <c r="O505" s="19">
        <f>IFERROR($K505*$N505,"")</f>
        <v/>
      </c>
      <c r="P505" s="19">
        <f>IFERROR($L505*$N505,"")</f>
        <v/>
      </c>
      <c r="Q505" s="19">
        <f>IF(OR($U505="Dar de baja en SAP",$U505="Dar de alta en SAP"),$M505*$N505,"")</f>
        <v/>
      </c>
      <c r="R505" s="17" t="inlineStr"/>
      <c r="S505" s="27" t="inlineStr"/>
      <c r="T505" s="17" t="inlineStr">
        <is>
          <t>Sin recuento físico en el inventario de Avain</t>
        </is>
      </c>
      <c r="U505" s="28" t="inlineStr">
        <is>
          <t>Sin recuento físico</t>
        </is>
      </c>
      <c r="V505" s="17" t="inlineStr"/>
      <c r="W505" s="17" t="inlineStr"/>
      <c r="X505" s="17" t="inlineStr"/>
      <c r="Y505" s="17" t="inlineStr"/>
      <c r="Z505" s="17" t="inlineStr"/>
      <c r="AA505" s="17" t="inlineStr">
        <is>
          <t>El material ocupa 23 filas en la hoja 1060 NQN (lote/almacén). La cantidad SAP y la física de esta vista son el total del material.</t>
        </is>
      </c>
    </row>
    <row r="506">
      <c r="A506" s="17" t="inlineStr">
        <is>
          <t>Neuquén</t>
        </is>
      </c>
      <c r="B506" s="17" t="inlineStr">
        <is>
          <t>1060</t>
        </is>
      </c>
      <c r="C506" s="17" t="inlineStr">
        <is>
          <t>Stock SAP</t>
        </is>
      </c>
      <c r="D506" s="17" t="inlineStr">
        <is>
          <t>Medicamentos</t>
        </is>
      </c>
      <c r="E506" s="17" t="inlineStr">
        <is>
          <t>ZMED</t>
        </is>
      </c>
      <c r="F506" s="17" t="inlineStr">
        <is>
          <t>Dentro del alcance</t>
        </is>
      </c>
      <c r="G506" s="17" t="inlineStr">
        <is>
          <t>1000181</t>
        </is>
      </c>
      <c r="H506" s="17" t="inlineStr">
        <is>
          <t>LOPERAMIDA COMPRIMIDO</t>
        </is>
      </c>
      <c r="I506" s="17" t="inlineStr"/>
      <c r="J506" s="17" t="inlineStr"/>
      <c r="K506" s="18">
        <f>SUMIF('1060 NQN'!$A$2:$A$2023,$G506,'1060 NQN'!$I$2:$I$2023)</f>
        <v/>
      </c>
      <c r="L506" s="18">
        <f>SUMIF('1060 NQN'!$A$2:$A$2023,$G506,'1060 NQN'!$Q$2:$Q$2023)</f>
        <v/>
      </c>
      <c r="M506" s="18">
        <f>$K506-$L506</f>
        <v/>
      </c>
      <c r="N506" s="19">
        <f>IFERROR(SUMIF('1060 NQN'!$A$2:$A$2023,$G506,'1060 NQN'!$M$2:$M$2023)/$K506,0)</f>
        <v/>
      </c>
      <c r="O506" s="19">
        <f>IFERROR($K506*$N506,"")</f>
        <v/>
      </c>
      <c r="P506" s="19">
        <f>IFERROR($L506*$N506,"")</f>
        <v/>
      </c>
      <c r="Q506" s="19">
        <f>IF(OR($U506="Dar de baja en SAP",$U506="Dar de alta en SAP"),$M506*$N506,"")</f>
        <v/>
      </c>
      <c r="R506" s="17" t="inlineStr"/>
      <c r="S506" s="27" t="inlineStr"/>
      <c r="T506" s="17" t="inlineStr">
        <is>
          <t>Sin recuento físico en el inventario de Avain</t>
        </is>
      </c>
      <c r="U506" s="28" t="inlineStr">
        <is>
          <t>Sin recuento físico</t>
        </is>
      </c>
      <c r="V506" s="17" t="inlineStr"/>
      <c r="W506" s="17" t="inlineStr"/>
      <c r="X506" s="17" t="inlineStr"/>
      <c r="Y506" s="17" t="inlineStr"/>
      <c r="Z506" s="17" t="inlineStr"/>
      <c r="AA506" s="17" t="inlineStr">
        <is>
          <t>El material ocupa 13 filas en la hoja 1060 NQN (lote/almacén). La cantidad SAP y la física de esta vista son el total del material.</t>
        </is>
      </c>
    </row>
    <row r="507">
      <c r="A507" s="17" t="inlineStr">
        <is>
          <t>Neuquén</t>
        </is>
      </c>
      <c r="B507" s="17" t="inlineStr">
        <is>
          <t>1060</t>
        </is>
      </c>
      <c r="C507" s="17" t="inlineStr">
        <is>
          <t>Stock SAP</t>
        </is>
      </c>
      <c r="D507" s="17" t="inlineStr">
        <is>
          <t>Medicamentos</t>
        </is>
      </c>
      <c r="E507" s="17" t="inlineStr">
        <is>
          <t>ZMED</t>
        </is>
      </c>
      <c r="F507" s="17" t="inlineStr">
        <is>
          <t>Dentro del alcance</t>
        </is>
      </c>
      <c r="G507" s="17" t="inlineStr">
        <is>
          <t>1000105</t>
        </is>
      </c>
      <c r="H507" s="17" t="inlineStr">
        <is>
          <t>METOCLOPRAMIDA 10MG/2ML AMPOLLA</t>
        </is>
      </c>
      <c r="I507" s="17" t="inlineStr">
        <is>
          <t>160</t>
        </is>
      </c>
      <c r="J507" s="17" t="inlineStr">
        <is>
          <t>METOCLOPRAMIDA AMP</t>
        </is>
      </c>
      <c r="K507" s="18">
        <f>SUMIF('1060 NQN'!$A$2:$A$2023,$G507,'1060 NQN'!$I$2:$I$2023)</f>
        <v/>
      </c>
      <c r="L507" s="18">
        <f>SUMIF('1060 NQN'!$A$2:$A$2023,$G507,'1060 NQN'!$Q$2:$Q$2023)</f>
        <v/>
      </c>
      <c r="M507" s="18">
        <f>$K507-$L507</f>
        <v/>
      </c>
      <c r="N507" s="19">
        <f>IFERROR(SUMIF('1060 NQN'!$A$2:$A$2023,$G507,'1060 NQN'!$M$2:$M$2023)/$K507,0)</f>
        <v/>
      </c>
      <c r="O507" s="19">
        <f>IFERROR($K507*$N507,"")</f>
        <v/>
      </c>
      <c r="P507" s="19">
        <f>IFERROR($L507*$N507,"")</f>
        <v/>
      </c>
      <c r="Q507" s="19">
        <f>IF(OR($U507="Dar de baja en SAP",$U507="Dar de alta en SAP"),$M507*$N507,"")</f>
        <v/>
      </c>
      <c r="R507" s="17" t="inlineStr"/>
      <c r="S507" s="30" t="inlineStr">
        <is>
          <t>Media</t>
        </is>
      </c>
      <c r="T507" s="17" t="inlineStr">
        <is>
          <t>Homologado – confianza Media – pendiente de validación</t>
        </is>
      </c>
      <c r="U507" s="26" t="inlineStr">
        <is>
          <t>Dar de baja en SAP</t>
        </is>
      </c>
      <c r="V507" s="17" t="inlineStr">
        <is>
          <t>Cruce por nomenclatura SAP</t>
        </is>
      </c>
      <c r="W507" s="17" t="inlineStr">
        <is>
          <t>No</t>
        </is>
      </c>
      <c r="X507" s="17" t="inlineStr"/>
      <c r="Y507" s="17" t="inlineStr">
        <is>
          <t>Sí</t>
        </is>
      </c>
      <c r="Z507" s="17" t="inlineStr"/>
      <c r="AA507" s="17" t="inlineStr">
        <is>
          <t>Cruce por nomenclatura: una nomenclatura no informa dosis; similitud 0.79. El material ocupa 30 filas en la hoja 1060 NQN (lote/almacén). La cantidad SAP y la física de esta vista son el total del material.</t>
        </is>
      </c>
    </row>
    <row r="508">
      <c r="A508" s="17" t="inlineStr">
        <is>
          <t>Neuquén</t>
        </is>
      </c>
      <c r="B508" s="17" t="inlineStr">
        <is>
          <t>1060</t>
        </is>
      </c>
      <c r="C508" s="17" t="inlineStr">
        <is>
          <t>Stock SAP</t>
        </is>
      </c>
      <c r="D508" s="17" t="inlineStr">
        <is>
          <t>Medicamentos</t>
        </is>
      </c>
      <c r="E508" s="17" t="inlineStr">
        <is>
          <t>ZMED</t>
        </is>
      </c>
      <c r="F508" s="17" t="inlineStr">
        <is>
          <t>Dentro del alcance</t>
        </is>
      </c>
      <c r="G508" s="17" t="inlineStr">
        <is>
          <t>1000002</t>
        </is>
      </c>
      <c r="H508" s="17" t="inlineStr">
        <is>
          <t>ADRENALINA 1MG AMPOLLA DE 1 ML INYEC</t>
        </is>
      </c>
      <c r="I508" s="17" t="inlineStr">
        <is>
          <t>MED-006; 2</t>
        </is>
      </c>
      <c r="J508" s="17" t="inlineStr">
        <is>
          <t>Adrenalina 1mg/mL; ADRENALINA INY</t>
        </is>
      </c>
      <c r="K508" s="18">
        <f>SUMIF('1060 NQN'!$A$2:$A$2023,$G508,'1060 NQN'!$I$2:$I$2023)</f>
        <v/>
      </c>
      <c r="L508" s="18">
        <f>SUMIF('1060 NQN'!$A$2:$A$2023,$G508,'1060 NQN'!$Q$2:$Q$2023)</f>
        <v/>
      </c>
      <c r="M508" s="18">
        <f>$K508-$L508</f>
        <v/>
      </c>
      <c r="N508" s="19">
        <f>IFERROR(SUMIF('1060 NQN'!$A$2:$A$2023,$G508,'1060 NQN'!$M$2:$M$2023)/$K508,0)</f>
        <v/>
      </c>
      <c r="O508" s="19">
        <f>IFERROR($K508*$N508,"")</f>
        <v/>
      </c>
      <c r="P508" s="19">
        <f>IFERROR($L508*$N508,"")</f>
        <v/>
      </c>
      <c r="Q508" s="19">
        <f>IF(OR($U508="Dar de baja en SAP",$U508="Dar de alta en SAP"),$M508*$N508,"")</f>
        <v/>
      </c>
      <c r="R508" s="17" t="inlineStr"/>
      <c r="S508" s="26" t="inlineStr">
        <is>
          <t>Baja</t>
        </is>
      </c>
      <c r="T508" s="17" t="inlineStr">
        <is>
          <t>Homologado – confianza Baja – pendiente de validación</t>
        </is>
      </c>
      <c r="U508" s="26" t="inlineStr">
        <is>
          <t>Dar de baja en SAP</t>
        </is>
      </c>
      <c r="V508" s="17" t="inlineStr">
        <is>
          <t>Cruce por nomenclatura SAP; Homologación por código Avain (master M03-001)</t>
        </is>
      </c>
      <c r="W508" s="17" t="inlineStr">
        <is>
          <t>No</t>
        </is>
      </c>
      <c r="X508" s="17" t="inlineStr"/>
      <c r="Y508" s="17" t="inlineStr">
        <is>
          <t>Sí</t>
        </is>
      </c>
      <c r="Z508" s="17" t="inlineStr">
        <is>
          <t>M03-001</t>
        </is>
      </c>
      <c r="AA508" s="17"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17" t="inlineStr">
        <is>
          <t>Neuquén</t>
        </is>
      </c>
      <c r="B509" s="17" t="inlineStr">
        <is>
          <t>1060</t>
        </is>
      </c>
      <c r="C509" s="17" t="inlineStr">
        <is>
          <t>Stock SAP</t>
        </is>
      </c>
      <c r="D509" s="17" t="inlineStr">
        <is>
          <t>Medicamentos</t>
        </is>
      </c>
      <c r="E509" s="17" t="inlineStr">
        <is>
          <t>ZMED</t>
        </is>
      </c>
      <c r="F509" s="17" t="inlineStr">
        <is>
          <t>Dentro del alcance</t>
        </is>
      </c>
      <c r="G509" s="17" t="inlineStr">
        <is>
          <t>1000183</t>
        </is>
      </c>
      <c r="H509" s="17" t="inlineStr">
        <is>
          <t>MYLANTA TABLETAS COMPRIMIDOS</t>
        </is>
      </c>
      <c r="I509" s="17" t="inlineStr">
        <is>
          <t>165</t>
        </is>
      </c>
      <c r="J509" s="17" t="inlineStr">
        <is>
          <t>MYLANTA</t>
        </is>
      </c>
      <c r="K509" s="18">
        <f>SUMIF('1060 NQN'!$A$2:$A$2023,$G509,'1060 NQN'!$I$2:$I$2023)</f>
        <v/>
      </c>
      <c r="L509" s="18">
        <f>SUMIF('1060 NQN'!$A$2:$A$2023,$G509,'1060 NQN'!$Q$2:$Q$2023)</f>
        <v/>
      </c>
      <c r="M509" s="18">
        <f>$K509-$L509</f>
        <v/>
      </c>
      <c r="N509" s="19">
        <f>IFERROR(SUMIF('1060 NQN'!$A$2:$A$2023,$G509,'1060 NQN'!$M$2:$M$2023)/$K509,0)</f>
        <v/>
      </c>
      <c r="O509" s="19">
        <f>IFERROR($K509*$N509,"")</f>
        <v/>
      </c>
      <c r="P509" s="19">
        <f>IFERROR($L509*$N509,"")</f>
        <v/>
      </c>
      <c r="Q509" s="19">
        <f>IF(OR($U509="Dar de baja en SAP",$U509="Dar de alta en SAP"),$M509*$N509,"")</f>
        <v/>
      </c>
      <c r="R509" s="17" t="inlineStr"/>
      <c r="S509" s="30" t="inlineStr">
        <is>
          <t>Media</t>
        </is>
      </c>
      <c r="T509" s="17" t="inlineStr">
        <is>
          <t>Homologado – confianza Media – pendiente de validación</t>
        </is>
      </c>
      <c r="U509" s="26" t="inlineStr">
        <is>
          <t>Dar de baja en SAP</t>
        </is>
      </c>
      <c r="V509" s="17" t="inlineStr">
        <is>
          <t>Cruce por nomenclatura SAP</t>
        </is>
      </c>
      <c r="W509" s="17" t="inlineStr">
        <is>
          <t>Sí</t>
        </is>
      </c>
      <c r="X509" s="17" t="inlineStr">
        <is>
          <t>1000183, 1000188</t>
        </is>
      </c>
      <c r="Y509" s="17" t="inlineStr">
        <is>
          <t>Sí</t>
        </is>
      </c>
      <c r="Z509" s="17" t="inlineStr"/>
      <c r="AA509" s="17"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17" t="inlineStr">
        <is>
          <t>Neuquén</t>
        </is>
      </c>
      <c r="B510" s="17" t="inlineStr">
        <is>
          <t>1060</t>
        </is>
      </c>
      <c r="C510" s="17" t="inlineStr">
        <is>
          <t>Stock SAP</t>
        </is>
      </c>
      <c r="D510" s="17" t="inlineStr">
        <is>
          <t>Medicamentos</t>
        </is>
      </c>
      <c r="E510" s="17" t="inlineStr">
        <is>
          <t>ZMED</t>
        </is>
      </c>
      <c r="F510" s="17" t="inlineStr">
        <is>
          <t>Dentro del alcance</t>
        </is>
      </c>
      <c r="G510" s="17" t="inlineStr">
        <is>
          <t>1000011</t>
        </is>
      </c>
      <c r="H510" s="17" t="inlineStr">
        <is>
          <t>DINITRATO DE ISOSORBIDE 5 MG COMP SL</t>
        </is>
      </c>
      <c r="I510" s="17" t="inlineStr"/>
      <c r="J510" s="17" t="inlineStr"/>
      <c r="K510" s="18">
        <f>SUMIF('1060 NQN'!$A$2:$A$2023,$G510,'1060 NQN'!$I$2:$I$2023)</f>
        <v/>
      </c>
      <c r="L510" s="18">
        <f>SUMIF('1060 NQN'!$A$2:$A$2023,$G510,'1060 NQN'!$Q$2:$Q$2023)</f>
        <v/>
      </c>
      <c r="M510" s="18">
        <f>$K510-$L510</f>
        <v/>
      </c>
      <c r="N510" s="19">
        <f>IFERROR(SUMIF('1060 NQN'!$A$2:$A$2023,$G510,'1060 NQN'!$M$2:$M$2023)/$K510,0)</f>
        <v/>
      </c>
      <c r="O510" s="19">
        <f>IFERROR($K510*$N510,"")</f>
        <v/>
      </c>
      <c r="P510" s="19">
        <f>IFERROR($L510*$N510,"")</f>
        <v/>
      </c>
      <c r="Q510" s="19">
        <f>IF(OR($U510="Dar de baja en SAP",$U510="Dar de alta en SAP"),$M510*$N510,"")</f>
        <v/>
      </c>
      <c r="R510" s="17" t="inlineStr"/>
      <c r="S510" s="27" t="inlineStr"/>
      <c r="T510" s="17" t="inlineStr">
        <is>
          <t>Sin recuento físico en el inventario de Avain</t>
        </is>
      </c>
      <c r="U510" s="28" t="inlineStr">
        <is>
          <t>Sin recuento físico</t>
        </is>
      </c>
      <c r="V510" s="17" t="inlineStr"/>
      <c r="W510" s="17" t="inlineStr"/>
      <c r="X510" s="17" t="inlineStr"/>
      <c r="Y510" s="17" t="inlineStr"/>
      <c r="Z510" s="17" t="inlineStr"/>
      <c r="AA510" s="17" t="inlineStr">
        <is>
          <t>El material ocupa 14 filas en la hoja 1060 NQN (lote/almacén). La cantidad SAP y la física de esta vista son el total del material.</t>
        </is>
      </c>
    </row>
    <row r="511">
      <c r="A511" s="17" t="inlineStr">
        <is>
          <t>Neuquén</t>
        </is>
      </c>
      <c r="B511" s="17" t="inlineStr">
        <is>
          <t>1060</t>
        </is>
      </c>
      <c r="C511" s="17" t="inlineStr">
        <is>
          <t>Stock SAP</t>
        </is>
      </c>
      <c r="D511" s="17" t="inlineStr">
        <is>
          <t>Medicamentos</t>
        </is>
      </c>
      <c r="E511" s="17" t="inlineStr">
        <is>
          <t>ZMED</t>
        </is>
      </c>
      <c r="F511" s="17" t="inlineStr">
        <is>
          <t>Dentro del alcance</t>
        </is>
      </c>
      <c r="G511" s="17" t="inlineStr">
        <is>
          <t>1000449</t>
        </is>
      </c>
      <c r="H511" s="17" t="inlineStr">
        <is>
          <t>DEXALERGIN COMPRIMIDOS</t>
        </is>
      </c>
      <c r="I511" s="17" t="inlineStr"/>
      <c r="J511" s="17" t="inlineStr"/>
      <c r="K511" s="18">
        <f>SUMIF('1060 NQN'!$A$2:$A$2023,$G511,'1060 NQN'!$I$2:$I$2023)</f>
        <v/>
      </c>
      <c r="L511" s="18">
        <f>SUMIF('1060 NQN'!$A$2:$A$2023,$G511,'1060 NQN'!$Q$2:$Q$2023)</f>
        <v/>
      </c>
      <c r="M511" s="18">
        <f>$K511-$L511</f>
        <v/>
      </c>
      <c r="N511" s="19">
        <f>IFERROR(SUMIF('1060 NQN'!$A$2:$A$2023,$G511,'1060 NQN'!$M$2:$M$2023)/$K511,0)</f>
        <v/>
      </c>
      <c r="O511" s="19">
        <f>IFERROR($K511*$N511,"")</f>
        <v/>
      </c>
      <c r="P511" s="19">
        <f>IFERROR($L511*$N511,"")</f>
        <v/>
      </c>
      <c r="Q511" s="19">
        <f>IF(OR($U511="Dar de baja en SAP",$U511="Dar de alta en SAP"),$M511*$N511,"")</f>
        <v/>
      </c>
      <c r="R511" s="17" t="inlineStr"/>
      <c r="S511" s="27" t="inlineStr"/>
      <c r="T511" s="17" t="inlineStr">
        <is>
          <t>Sin recuento físico en el inventario de Avain</t>
        </is>
      </c>
      <c r="U511" s="28" t="inlineStr">
        <is>
          <t>Sin recuento físico</t>
        </is>
      </c>
      <c r="V511" s="17" t="inlineStr"/>
      <c r="W511" s="17" t="inlineStr"/>
      <c r="X511" s="17" t="inlineStr"/>
      <c r="Y511" s="17" t="inlineStr"/>
      <c r="Z511" s="17" t="inlineStr"/>
      <c r="AA511" s="17" t="inlineStr"/>
    </row>
    <row r="512">
      <c r="A512" s="17" t="inlineStr">
        <is>
          <t>Neuquén</t>
        </is>
      </c>
      <c r="B512" s="17" t="inlineStr">
        <is>
          <t>1060</t>
        </is>
      </c>
      <c r="C512" s="17" t="inlineStr">
        <is>
          <t>Stock SAP</t>
        </is>
      </c>
      <c r="D512" s="17" t="inlineStr">
        <is>
          <t>Medicamentos</t>
        </is>
      </c>
      <c r="E512" s="17" t="inlineStr">
        <is>
          <t>ZMED</t>
        </is>
      </c>
      <c r="F512" s="17" t="inlineStr">
        <is>
          <t>Dentro del alcance</t>
        </is>
      </c>
      <c r="G512" s="17" t="inlineStr">
        <is>
          <t>1000136</t>
        </is>
      </c>
      <c r="H512" s="17" t="inlineStr">
        <is>
          <t>ASPIRINA DE 100 MG</t>
        </is>
      </c>
      <c r="I512" s="17" t="inlineStr">
        <is>
          <t>23</t>
        </is>
      </c>
      <c r="J512" s="17" t="inlineStr">
        <is>
          <t>ASPIRINA</t>
        </is>
      </c>
      <c r="K512" s="18">
        <f>SUMIF('1060 NQN'!$A$2:$A$2023,$G512,'1060 NQN'!$I$2:$I$2023)</f>
        <v/>
      </c>
      <c r="L512" s="18">
        <f>SUMIF('1060 NQN'!$A$2:$A$2023,$G512,'1060 NQN'!$Q$2:$Q$2023)</f>
        <v/>
      </c>
      <c r="M512" s="18">
        <f>$K512-$L512</f>
        <v/>
      </c>
      <c r="N512" s="19">
        <f>IFERROR(SUMIF('1060 NQN'!$A$2:$A$2023,$G512,'1060 NQN'!$M$2:$M$2023)/$K512,0)</f>
        <v/>
      </c>
      <c r="O512" s="19">
        <f>IFERROR($K512*$N512,"")</f>
        <v/>
      </c>
      <c r="P512" s="19">
        <f>IFERROR($L512*$N512,"")</f>
        <v/>
      </c>
      <c r="Q512" s="19">
        <f>IF(OR($U512="Dar de baja en SAP",$U512="Dar de alta en SAP"),$M512*$N512,"")</f>
        <v/>
      </c>
      <c r="R512" s="17" t="inlineStr"/>
      <c r="S512" s="25" t="inlineStr">
        <is>
          <t>Alta</t>
        </is>
      </c>
      <c r="T512" s="17" t="inlineStr">
        <is>
          <t>Homologado – confianza Alta</t>
        </is>
      </c>
      <c r="U512" s="26" t="inlineStr">
        <is>
          <t>Dar de baja en SAP</t>
        </is>
      </c>
      <c r="V512" s="17" t="inlineStr">
        <is>
          <t>Homologación por código Avain (master M01-001)</t>
        </is>
      </c>
      <c r="W512" s="17" t="inlineStr">
        <is>
          <t>No</t>
        </is>
      </c>
      <c r="X512" s="17" t="inlineStr"/>
      <c r="Y512" s="17" t="inlineStr">
        <is>
          <t>Sí</t>
        </is>
      </c>
      <c r="Z512" s="17" t="inlineStr">
        <is>
          <t>M01-001</t>
        </is>
      </c>
      <c r="AA512" s="17"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17" t="inlineStr">
        <is>
          <t>Neuquén</t>
        </is>
      </c>
      <c r="B513" s="17" t="inlineStr">
        <is>
          <t>1060</t>
        </is>
      </c>
      <c r="C513" s="17" t="inlineStr">
        <is>
          <t>Stock SAP</t>
        </is>
      </c>
      <c r="D513" s="17" t="inlineStr">
        <is>
          <t>Medicamentos</t>
        </is>
      </c>
      <c r="E513" s="17" t="inlineStr">
        <is>
          <t>ZMED</t>
        </is>
      </c>
      <c r="F513" s="17" t="inlineStr">
        <is>
          <t>Dentro del alcance</t>
        </is>
      </c>
      <c r="G513" s="17" t="inlineStr">
        <is>
          <t>1000532</t>
        </is>
      </c>
      <c r="H513" s="17" t="inlineStr">
        <is>
          <t>BUSCAPINA COMPUESTA COMRIMIDOS</t>
        </is>
      </c>
      <c r="I513" s="17" t="inlineStr"/>
      <c r="J513" s="17" t="inlineStr"/>
      <c r="K513" s="18">
        <f>SUMIF('1060 NQN'!$A$2:$A$2023,$G513,'1060 NQN'!$I$2:$I$2023)</f>
        <v/>
      </c>
      <c r="L513" s="18">
        <f>SUMIF('1060 NQN'!$A$2:$A$2023,$G513,'1060 NQN'!$Q$2:$Q$2023)</f>
        <v/>
      </c>
      <c r="M513" s="18">
        <f>$K513-$L513</f>
        <v/>
      </c>
      <c r="N513" s="19">
        <f>IFERROR(SUMIF('1060 NQN'!$A$2:$A$2023,$G513,'1060 NQN'!$M$2:$M$2023)/$K513,0)</f>
        <v/>
      </c>
      <c r="O513" s="19">
        <f>IFERROR($K513*$N513,"")</f>
        <v/>
      </c>
      <c r="P513" s="19">
        <f>IFERROR($L513*$N513,"")</f>
        <v/>
      </c>
      <c r="Q513" s="19">
        <f>IF(OR($U513="Dar de baja en SAP",$U513="Dar de alta en SAP"),$M513*$N513,"")</f>
        <v/>
      </c>
      <c r="R513" s="17" t="inlineStr"/>
      <c r="S513" s="27" t="inlineStr"/>
      <c r="T513" s="17" t="inlineStr">
        <is>
          <t>Sin recuento físico en el inventario de Avain</t>
        </is>
      </c>
      <c r="U513" s="28" t="inlineStr">
        <is>
          <t>Sin recuento físico</t>
        </is>
      </c>
      <c r="V513" s="17" t="inlineStr"/>
      <c r="W513" s="17" t="inlineStr"/>
      <c r="X513" s="17" t="inlineStr"/>
      <c r="Y513" s="17" t="inlineStr"/>
      <c r="Z513" s="17" t="inlineStr"/>
      <c r="AA513" s="17" t="inlineStr">
        <is>
          <t>El material ocupa 12 filas en la hoja 1060 NQN (lote/almacén). La cantidad SAP y la física de esta vista son el total del material.</t>
        </is>
      </c>
    </row>
    <row r="514">
      <c r="A514" s="17" t="inlineStr">
        <is>
          <t>Neuquén</t>
        </is>
      </c>
      <c r="B514" s="17" t="inlineStr">
        <is>
          <t>1060</t>
        </is>
      </c>
      <c r="C514" s="17" t="inlineStr">
        <is>
          <t>Stock SAP</t>
        </is>
      </c>
      <c r="D514" s="17" t="inlineStr">
        <is>
          <t>Medicamentos</t>
        </is>
      </c>
      <c r="E514" s="17" t="inlineStr">
        <is>
          <t>ZMED</t>
        </is>
      </c>
      <c r="F514" s="17" t="inlineStr">
        <is>
          <t>Dentro del alcance</t>
        </is>
      </c>
      <c r="G514" s="17" t="inlineStr">
        <is>
          <t>1000007</t>
        </is>
      </c>
      <c r="H514" s="17" t="inlineStr">
        <is>
          <t>ATROPINA 1MG AMPOLLA DE 1ML</t>
        </is>
      </c>
      <c r="I514" s="17" t="inlineStr">
        <is>
          <t>26</t>
        </is>
      </c>
      <c r="J514" s="17" t="inlineStr">
        <is>
          <t>ATROPINA AMP</t>
        </is>
      </c>
      <c r="K514" s="18">
        <f>SUMIF('1060 NQN'!$A$2:$A$2023,$G514,'1060 NQN'!$I$2:$I$2023)</f>
        <v/>
      </c>
      <c r="L514" s="18">
        <f>SUMIF('1060 NQN'!$A$2:$A$2023,$G514,'1060 NQN'!$Q$2:$Q$2023)</f>
        <v/>
      </c>
      <c r="M514" s="18">
        <f>$K514-$L514</f>
        <v/>
      </c>
      <c r="N514" s="19">
        <f>IFERROR(SUMIF('1060 NQN'!$A$2:$A$2023,$G514,'1060 NQN'!$M$2:$M$2023)/$K514,0)</f>
        <v/>
      </c>
      <c r="O514" s="19">
        <f>IFERROR($K514*$N514,"")</f>
        <v/>
      </c>
      <c r="P514" s="19">
        <f>IFERROR($L514*$N514,"")</f>
        <v/>
      </c>
      <c r="Q514" s="19">
        <f>IF(OR($U514="Dar de baja en SAP",$U514="Dar de alta en SAP"),$M514*$N514,"")</f>
        <v/>
      </c>
      <c r="R514" s="17" t="inlineStr"/>
      <c r="S514" s="30" t="inlineStr">
        <is>
          <t>Media</t>
        </is>
      </c>
      <c r="T514" s="17" t="inlineStr">
        <is>
          <t>Homologado – confianza Media – pendiente de validación</t>
        </is>
      </c>
      <c r="U514" s="26" t="inlineStr">
        <is>
          <t>Dar de baja en SAP</t>
        </is>
      </c>
      <c r="V514" s="17" t="inlineStr">
        <is>
          <t>Homologación por código Avain (master M03-002)</t>
        </is>
      </c>
      <c r="W514" s="17" t="inlineStr">
        <is>
          <t>No</t>
        </is>
      </c>
      <c r="X514" s="17" t="inlineStr"/>
      <c r="Y514" s="17" t="inlineStr">
        <is>
          <t>Sí</t>
        </is>
      </c>
      <c r="Z514" s="17" t="inlineStr">
        <is>
          <t>M03-002</t>
        </is>
      </c>
      <c r="AA514" s="17" t="inlineStr">
        <is>
          <t>Homologación: confianza base Media + confianza SAP Alta → Media. El material ocupa 25 filas en la hoja 1060 NQN (lote/almacén). La cantidad SAP y la física de esta vista son el total del material.</t>
        </is>
      </c>
    </row>
    <row r="515">
      <c r="A515" s="17" t="inlineStr">
        <is>
          <t>Neuquén</t>
        </is>
      </c>
      <c r="B515" s="17" t="inlineStr">
        <is>
          <t>1060</t>
        </is>
      </c>
      <c r="C515" s="17" t="inlineStr">
        <is>
          <t>Stock SAP</t>
        </is>
      </c>
      <c r="D515" s="17" t="inlineStr">
        <is>
          <t>Descartables</t>
        </is>
      </c>
      <c r="E515" s="17" t="inlineStr">
        <is>
          <t>ZDES</t>
        </is>
      </c>
      <c r="F515" s="17" t="inlineStr">
        <is>
          <t>Dentro del alcance</t>
        </is>
      </c>
      <c r="G515" s="17" t="inlineStr">
        <is>
          <t>2000900</t>
        </is>
      </c>
      <c r="H515" s="17" t="inlineStr">
        <is>
          <t>GASA ESTERIL 10X10CM</t>
        </is>
      </c>
      <c r="I515" s="17" t="inlineStr">
        <is>
          <t>257</t>
        </is>
      </c>
      <c r="J515" s="17" t="inlineStr">
        <is>
          <t>Gasas 10x10cm</t>
        </is>
      </c>
      <c r="K515" s="18">
        <f>SUMIF('1060 NQN'!$A$2:$A$2023,$G515,'1060 NQN'!$I$2:$I$2023)</f>
        <v/>
      </c>
      <c r="L515" s="18">
        <f>SUMIF('1060 NQN'!$A$2:$A$2023,$G515,'1060 NQN'!$Q$2:$Q$2023)</f>
        <v/>
      </c>
      <c r="M515" s="18">
        <f>$K515-$L515</f>
        <v/>
      </c>
      <c r="N515" s="19">
        <f>IFERROR(SUMIF('1060 NQN'!$A$2:$A$2023,$G515,'1060 NQN'!$M$2:$M$2023)/$K515,0)</f>
        <v/>
      </c>
      <c r="O515" s="19">
        <f>IFERROR($K515*$N515,"")</f>
        <v/>
      </c>
      <c r="P515" s="19">
        <f>IFERROR($L515*$N515,"")</f>
        <v/>
      </c>
      <c r="Q515" s="19">
        <f>IF(OR($U515="Dar de baja en SAP",$U515="Dar de alta en SAP"),$M515*$N515,"")</f>
        <v/>
      </c>
      <c r="R515" s="17" t="inlineStr"/>
      <c r="S515" s="30" t="inlineStr">
        <is>
          <t>Media</t>
        </is>
      </c>
      <c r="T515" s="17" t="inlineStr">
        <is>
          <t>Homologado – confianza Media – pendiente de validación</t>
        </is>
      </c>
      <c r="U515" s="26" t="inlineStr">
        <is>
          <t>Dar de baja en SAP</t>
        </is>
      </c>
      <c r="V515" s="17" t="inlineStr">
        <is>
          <t>Homologación por código Avain (master K-243)</t>
        </is>
      </c>
      <c r="W515" s="17" t="inlineStr">
        <is>
          <t>Sí</t>
        </is>
      </c>
      <c r="X515" s="17" t="inlineStr">
        <is>
          <t>2000900, 2000147, 2000281, 2000299</t>
        </is>
      </c>
      <c r="Y515" s="17" t="inlineStr">
        <is>
          <t>Sí</t>
        </is>
      </c>
      <c r="Z515" s="17" t="inlineStr">
        <is>
          <t>K-243</t>
        </is>
      </c>
      <c r="AA515" s="17"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17" t="inlineStr">
        <is>
          <t>Neuquén</t>
        </is>
      </c>
      <c r="B516" s="17" t="inlineStr">
        <is>
          <t>1060</t>
        </is>
      </c>
      <c r="C516" s="17" t="inlineStr">
        <is>
          <t>Stock SAP</t>
        </is>
      </c>
      <c r="D516" s="17" t="inlineStr">
        <is>
          <t>Descartables</t>
        </is>
      </c>
      <c r="E516" s="17" t="inlineStr">
        <is>
          <t>ZDES</t>
        </is>
      </c>
      <c r="F516" s="17" t="inlineStr">
        <is>
          <t>Dentro del alcance</t>
        </is>
      </c>
      <c r="G516" s="17" t="inlineStr">
        <is>
          <t>2000281</t>
        </is>
      </c>
      <c r="H516" s="17" t="inlineStr">
        <is>
          <t>GASA ESTERIL 10X10 LA CEADE</t>
        </is>
      </c>
      <c r="I516" s="17" t="inlineStr"/>
      <c r="J516" s="17" t="inlineStr"/>
      <c r="K516" s="18">
        <f>SUMIF('1060 NQN'!$A$2:$A$2023,$G516,'1060 NQN'!$I$2:$I$2023)</f>
        <v/>
      </c>
      <c r="L516" s="18">
        <f>SUMIF('1060 NQN'!$A$2:$A$2023,$G516,'1060 NQN'!$Q$2:$Q$2023)</f>
        <v/>
      </c>
      <c r="M516" s="18">
        <f>$K516-$L516</f>
        <v/>
      </c>
      <c r="N516" s="19">
        <f>IFERROR(SUMIF('1060 NQN'!$A$2:$A$2023,$G516,'1060 NQN'!$M$2:$M$2023)/$K516,0)</f>
        <v/>
      </c>
      <c r="O516" s="19">
        <f>IFERROR($K516*$N516,"")</f>
        <v/>
      </c>
      <c r="P516" s="19">
        <f>IFERROR($L516*$N516,"")</f>
        <v/>
      </c>
      <c r="Q516" s="19">
        <f>IF(OR($U516="Dar de baja en SAP",$U516="Dar de alta en SAP"),$M516*$N516,"")</f>
        <v/>
      </c>
      <c r="R516" s="17" t="inlineStr"/>
      <c r="S516" s="27" t="inlineStr"/>
      <c r="T516" s="17" t="inlineStr">
        <is>
          <t>Sin recuento físico en el inventario de Avain</t>
        </is>
      </c>
      <c r="U516" s="28" t="inlineStr">
        <is>
          <t>Sin recuento físico</t>
        </is>
      </c>
      <c r="V516" s="17" t="inlineStr"/>
      <c r="W516" s="17" t="inlineStr"/>
      <c r="X516" s="17" t="inlineStr"/>
      <c r="Y516" s="17" t="inlineStr"/>
      <c r="Z516" s="17" t="inlineStr"/>
      <c r="AA516" s="17" t="inlineStr">
        <is>
          <t>El material ocupa 2 filas en la hoja 1060 NQN (lote/almacén). La cantidad SAP y la física de esta vista son el total del material.</t>
        </is>
      </c>
    </row>
    <row r="517">
      <c r="A517" s="17" t="inlineStr">
        <is>
          <t>Neuquén</t>
        </is>
      </c>
      <c r="B517" s="17" t="inlineStr">
        <is>
          <t>1060</t>
        </is>
      </c>
      <c r="C517" s="17" t="inlineStr">
        <is>
          <t>Stock SAP</t>
        </is>
      </c>
      <c r="D517" s="17" t="inlineStr">
        <is>
          <t>Descartables</t>
        </is>
      </c>
      <c r="E517" s="17" t="inlineStr">
        <is>
          <t>ZDES</t>
        </is>
      </c>
      <c r="F517" s="17" t="inlineStr">
        <is>
          <t>Dentro del alcance</t>
        </is>
      </c>
      <c r="G517" s="17" t="inlineStr">
        <is>
          <t>2000138</t>
        </is>
      </c>
      <c r="H517" s="17" t="inlineStr">
        <is>
          <t>HISOPOS COMUNES</t>
        </is>
      </c>
      <c r="I517" s="17" t="inlineStr"/>
      <c r="J517" s="17" t="inlineStr"/>
      <c r="K517" s="18">
        <f>SUMIF('1060 NQN'!$A$2:$A$2023,$G517,'1060 NQN'!$I$2:$I$2023)</f>
        <v/>
      </c>
      <c r="L517" s="18">
        <f>SUMIF('1060 NQN'!$A$2:$A$2023,$G517,'1060 NQN'!$Q$2:$Q$2023)</f>
        <v/>
      </c>
      <c r="M517" s="18">
        <f>$K517-$L517</f>
        <v/>
      </c>
      <c r="N517" s="19">
        <f>IFERROR(SUMIF('1060 NQN'!$A$2:$A$2023,$G517,'1060 NQN'!$M$2:$M$2023)/$K517,0)</f>
        <v/>
      </c>
      <c r="O517" s="19">
        <f>IFERROR($K517*$N517,"")</f>
        <v/>
      </c>
      <c r="P517" s="19">
        <f>IFERROR($L517*$N517,"")</f>
        <v/>
      </c>
      <c r="Q517" s="19">
        <f>IF(OR($U517="Dar de baja en SAP",$U517="Dar de alta en SAP"),$M517*$N517,"")</f>
        <v/>
      </c>
      <c r="R517" s="17" t="inlineStr"/>
      <c r="S517" s="27" t="inlineStr"/>
      <c r="T517" s="17" t="inlineStr">
        <is>
          <t>Sin recuento físico en el inventario de Avain</t>
        </is>
      </c>
      <c r="U517" s="28" t="inlineStr">
        <is>
          <t>Sin recuento físico</t>
        </is>
      </c>
      <c r="V517" s="17" t="inlineStr"/>
      <c r="W517" s="17" t="inlineStr"/>
      <c r="X517" s="17" t="inlineStr"/>
      <c r="Y517" s="17" t="inlineStr"/>
      <c r="Z517" s="17" t="inlineStr"/>
      <c r="AA517" s="17" t="inlineStr"/>
    </row>
    <row r="518">
      <c r="A518" s="17" t="inlineStr">
        <is>
          <t>Neuquén</t>
        </is>
      </c>
      <c r="B518" s="17" t="inlineStr">
        <is>
          <t>1060</t>
        </is>
      </c>
      <c r="C518" s="17" t="inlineStr">
        <is>
          <t>Stock SAP</t>
        </is>
      </c>
      <c r="D518" s="17" t="inlineStr">
        <is>
          <t>Descartables</t>
        </is>
      </c>
      <c r="E518" s="17" t="inlineStr">
        <is>
          <t>ZDES</t>
        </is>
      </c>
      <c r="F518" s="17" t="inlineStr">
        <is>
          <t>Dentro del alcance</t>
        </is>
      </c>
      <c r="G518" s="17" t="inlineStr">
        <is>
          <t>2000023</t>
        </is>
      </c>
      <c r="H518" s="17" t="inlineStr">
        <is>
          <t>GUIA MACROGOTERO Nª14</t>
        </is>
      </c>
      <c r="I518" s="17" t="inlineStr">
        <is>
          <t>278</t>
        </is>
      </c>
      <c r="J518" s="17" t="inlineStr">
        <is>
          <t>GUIA MACROGOTERO V13/14</t>
        </is>
      </c>
      <c r="K518" s="18">
        <f>SUMIF('1060 NQN'!$A$2:$A$2023,$G518,'1060 NQN'!$I$2:$I$2023)</f>
        <v/>
      </c>
      <c r="L518" s="18">
        <f>SUMIF('1060 NQN'!$A$2:$A$2023,$G518,'1060 NQN'!$Q$2:$Q$2023)</f>
        <v/>
      </c>
      <c r="M518" s="18">
        <f>$K518-$L518</f>
        <v/>
      </c>
      <c r="N518" s="19">
        <f>IFERROR(SUMIF('1060 NQN'!$A$2:$A$2023,$G518,'1060 NQN'!$M$2:$M$2023)/$K518,0)</f>
        <v/>
      </c>
      <c r="O518" s="19">
        <f>IFERROR($K518*$N518,"")</f>
        <v/>
      </c>
      <c r="P518" s="19">
        <f>IFERROR($L518*$N518,"")</f>
        <v/>
      </c>
      <c r="Q518" s="19">
        <f>IF(OR($U518="Dar de baja en SAP",$U518="Dar de alta en SAP"),$M518*$N518,"")</f>
        <v/>
      </c>
      <c r="R518" s="17" t="inlineStr"/>
      <c r="S518" s="30" t="inlineStr">
        <is>
          <t>Media</t>
        </is>
      </c>
      <c r="T518" s="17" t="inlineStr">
        <is>
          <t>Homologado – confianza Media – pendiente de validación</t>
        </is>
      </c>
      <c r="U518" s="26" t="inlineStr">
        <is>
          <t>Dar de baja en SAP</t>
        </is>
      </c>
      <c r="V518" s="17" t="inlineStr">
        <is>
          <t>Homologación por código Avain (master D-131)</t>
        </is>
      </c>
      <c r="W518" s="17" t="inlineStr">
        <is>
          <t>No</t>
        </is>
      </c>
      <c r="X518" s="17" t="inlineStr"/>
      <c r="Y518" s="17" t="inlineStr">
        <is>
          <t>Sí</t>
        </is>
      </c>
      <c r="Z518" s="17" t="inlineStr">
        <is>
          <t>D-131</t>
        </is>
      </c>
      <c r="AA518" s="17" t="inlineStr">
        <is>
          <t>Homologación: confianza base Media + confianza SAP Alta → Media. El material ocupa 2 filas en la hoja 1060 NQN (lote/almacén). La cantidad SAP y la física de esta vista son el total del material.</t>
        </is>
      </c>
    </row>
    <row r="519">
      <c r="A519" s="17" t="inlineStr">
        <is>
          <t>Neuquén</t>
        </is>
      </c>
      <c r="B519" s="17" t="inlineStr">
        <is>
          <t>1060</t>
        </is>
      </c>
      <c r="C519" s="17" t="inlineStr">
        <is>
          <t>Stock SAP</t>
        </is>
      </c>
      <c r="D519" s="17" t="inlineStr">
        <is>
          <t>Medicamentos</t>
        </is>
      </c>
      <c r="E519" s="17" t="inlineStr">
        <is>
          <t>ZMED</t>
        </is>
      </c>
      <c r="F519" s="17" t="inlineStr">
        <is>
          <t>Dentro del alcance</t>
        </is>
      </c>
      <c r="G519" s="17" t="inlineStr">
        <is>
          <t>1000090</t>
        </is>
      </c>
      <c r="H519" s="17" t="inlineStr">
        <is>
          <t>LORAZEPAM COMPRIMIDO SUBLINGUAL 1GR</t>
        </is>
      </c>
      <c r="I519" s="17" t="inlineStr">
        <is>
          <t>329</t>
        </is>
      </c>
      <c r="J519" s="17" t="inlineStr">
        <is>
          <t>LORAZEPAM SUBLINGUAL COMP</t>
        </is>
      </c>
      <c r="K519" s="18">
        <f>SUMIF('1060 NQN'!$A$2:$A$2023,$G519,'1060 NQN'!$I$2:$I$2023)</f>
        <v/>
      </c>
      <c r="L519" s="18">
        <f>SUMIF('1060 NQN'!$A$2:$A$2023,$G519,'1060 NQN'!$Q$2:$Q$2023)</f>
        <v/>
      </c>
      <c r="M519" s="18">
        <f>$K519-$L519</f>
        <v/>
      </c>
      <c r="N519" s="19">
        <f>IFERROR(SUMIF('1060 NQN'!$A$2:$A$2023,$G519,'1060 NQN'!$M$2:$M$2023)/$K519,0)</f>
        <v/>
      </c>
      <c r="O519" s="19">
        <f>IFERROR($K519*$N519,"")</f>
        <v/>
      </c>
      <c r="P519" s="19">
        <f>IFERROR($L519*$N519,"")</f>
        <v/>
      </c>
      <c r="Q519" s="19">
        <f>IF(OR($U519="Dar de baja en SAP",$U519="Dar de alta en SAP"),$M519*$N519,"")</f>
        <v/>
      </c>
      <c r="R519" s="17" t="inlineStr"/>
      <c r="S519" s="26" t="inlineStr">
        <is>
          <t>Baja</t>
        </is>
      </c>
      <c r="T519" s="17" t="inlineStr">
        <is>
          <t>Homologado – confianza Baja – pendiente de validación</t>
        </is>
      </c>
      <c r="U519" s="26" t="inlineStr">
        <is>
          <t>Dar de baja en SAP</t>
        </is>
      </c>
      <c r="V519" s="17" t="inlineStr">
        <is>
          <t>Homologación por código Avain (master M09-004)</t>
        </is>
      </c>
      <c r="W519" s="17" t="inlineStr">
        <is>
          <t>No</t>
        </is>
      </c>
      <c r="X519" s="17" t="inlineStr"/>
      <c r="Y519" s="17" t="inlineStr">
        <is>
          <t>Sí</t>
        </is>
      </c>
      <c r="Z519" s="17" t="inlineStr">
        <is>
          <t>M09-004</t>
        </is>
      </c>
      <c r="AA519" s="17"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17" t="inlineStr">
        <is>
          <t>Neuquén</t>
        </is>
      </c>
      <c r="B520" s="17" t="inlineStr">
        <is>
          <t>1060</t>
        </is>
      </c>
      <c r="C520" s="17" t="inlineStr">
        <is>
          <t>Stock SAP</t>
        </is>
      </c>
      <c r="D520" s="17" t="inlineStr">
        <is>
          <t>Medicamentos</t>
        </is>
      </c>
      <c r="E520" s="17" t="inlineStr">
        <is>
          <t>ZMED</t>
        </is>
      </c>
      <c r="F520" s="17" t="inlineStr">
        <is>
          <t>Dentro del alcance</t>
        </is>
      </c>
      <c r="G520" s="17" t="inlineStr">
        <is>
          <t>1000193</t>
        </is>
      </c>
      <c r="H520" s="17" t="inlineStr">
        <is>
          <t>MIGRAL COMPRIMIDO</t>
        </is>
      </c>
      <c r="I520" s="17" t="inlineStr"/>
      <c r="J520" s="17" t="inlineStr"/>
      <c r="K520" s="18">
        <f>SUMIF('1060 NQN'!$A$2:$A$2023,$G520,'1060 NQN'!$I$2:$I$2023)</f>
        <v/>
      </c>
      <c r="L520" s="18">
        <f>SUMIF('1060 NQN'!$A$2:$A$2023,$G520,'1060 NQN'!$Q$2:$Q$2023)</f>
        <v/>
      </c>
      <c r="M520" s="18">
        <f>$K520-$L520</f>
        <v/>
      </c>
      <c r="N520" s="19">
        <f>IFERROR(SUMIF('1060 NQN'!$A$2:$A$2023,$G520,'1060 NQN'!$M$2:$M$2023)/$K520,0)</f>
        <v/>
      </c>
      <c r="O520" s="19">
        <f>IFERROR($K520*$N520,"")</f>
        <v/>
      </c>
      <c r="P520" s="19">
        <f>IFERROR($L520*$N520,"")</f>
        <v/>
      </c>
      <c r="Q520" s="19">
        <f>IF(OR($U520="Dar de baja en SAP",$U520="Dar de alta en SAP"),$M520*$N520,"")</f>
        <v/>
      </c>
      <c r="R520" s="17" t="inlineStr"/>
      <c r="S520" s="27" t="inlineStr"/>
      <c r="T520" s="17" t="inlineStr">
        <is>
          <t>Sin recuento físico en el inventario de Avain</t>
        </is>
      </c>
      <c r="U520" s="28" t="inlineStr">
        <is>
          <t>Sin recuento físico</t>
        </is>
      </c>
      <c r="V520" s="17" t="inlineStr"/>
      <c r="W520" s="17" t="inlineStr"/>
      <c r="X520" s="17" t="inlineStr"/>
      <c r="Y520" s="17" t="inlineStr"/>
      <c r="Z520" s="17" t="inlineStr"/>
      <c r="AA520" s="17" t="inlineStr">
        <is>
          <t>El material ocupa 13 filas en la hoja 1060 NQN (lote/almacén). La cantidad SAP y la física de esta vista son el total del material.</t>
        </is>
      </c>
    </row>
    <row r="521">
      <c r="A521" s="17" t="inlineStr">
        <is>
          <t>Neuquén</t>
        </is>
      </c>
      <c r="B521" s="17" t="inlineStr">
        <is>
          <t>1060</t>
        </is>
      </c>
      <c r="C521" s="17" t="inlineStr">
        <is>
          <t>Stock SAP</t>
        </is>
      </c>
      <c r="D521" s="17" t="inlineStr">
        <is>
          <t>Descartables</t>
        </is>
      </c>
      <c r="E521" s="17" t="inlineStr">
        <is>
          <t>ZDES</t>
        </is>
      </c>
      <c r="F521" s="17" t="inlineStr">
        <is>
          <t>Dentro del alcance</t>
        </is>
      </c>
      <c r="G521" s="17" t="inlineStr">
        <is>
          <t>2000007</t>
        </is>
      </c>
      <c r="H521" s="17" t="inlineStr">
        <is>
          <t>AGUJA HIPODERMICA 25G x ⅝ - 16/5</t>
        </is>
      </c>
      <c r="I521" s="17" t="inlineStr">
        <is>
          <t>356</t>
        </is>
      </c>
      <c r="J521" s="17" t="inlineStr">
        <is>
          <t>AGUJA 16X5</t>
        </is>
      </c>
      <c r="K521" s="18">
        <f>SUMIF('1060 NQN'!$A$2:$A$2023,$G521,'1060 NQN'!$I$2:$I$2023)</f>
        <v/>
      </c>
      <c r="L521" s="18">
        <f>SUMIF('1060 NQN'!$A$2:$A$2023,$G521,'1060 NQN'!$Q$2:$Q$2023)</f>
        <v/>
      </c>
      <c r="M521" s="18">
        <f>$K521-$L521</f>
        <v/>
      </c>
      <c r="N521" s="19">
        <f>IFERROR(SUMIF('1060 NQN'!$A$2:$A$2023,$G521,'1060 NQN'!$M$2:$M$2023)/$K521,0)</f>
        <v/>
      </c>
      <c r="O521" s="19">
        <f>IFERROR($K521*$N521,"")</f>
        <v/>
      </c>
      <c r="P521" s="19">
        <f>IFERROR($L521*$N521,"")</f>
        <v/>
      </c>
      <c r="Q521" s="19">
        <f>IF(OR($U521="Dar de baja en SAP",$U521="Dar de alta en SAP"),$M521*$N521,"")</f>
        <v/>
      </c>
      <c r="R521" s="17" t="inlineStr"/>
      <c r="S521" s="26" t="inlineStr">
        <is>
          <t>Baja</t>
        </is>
      </c>
      <c r="T521" s="17" t="inlineStr">
        <is>
          <t>Homologado – confianza Baja – pendiente de validación</t>
        </is>
      </c>
      <c r="U521" s="26" t="inlineStr">
        <is>
          <t>Dar de baja en SAP</t>
        </is>
      </c>
      <c r="V521" s="17" t="inlineStr">
        <is>
          <t>Homologación por código Avain (master D-140)</t>
        </is>
      </c>
      <c r="W521" s="17" t="inlineStr">
        <is>
          <t>No</t>
        </is>
      </c>
      <c r="X521" s="17" t="inlineStr"/>
      <c r="Y521" s="17" t="inlineStr">
        <is>
          <t>Sí</t>
        </is>
      </c>
      <c r="Z521" s="17" t="inlineStr">
        <is>
          <t>D-140</t>
        </is>
      </c>
      <c r="AA521" s="17"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17" t="inlineStr">
        <is>
          <t>Neuquén</t>
        </is>
      </c>
      <c r="B522" s="17" t="inlineStr">
        <is>
          <t>1060</t>
        </is>
      </c>
      <c r="C522" s="17" t="inlineStr">
        <is>
          <t>Stock SAP</t>
        </is>
      </c>
      <c r="D522" s="17" t="inlineStr">
        <is>
          <t>Descartables</t>
        </is>
      </c>
      <c r="E522" s="17" t="inlineStr">
        <is>
          <t>ZDES</t>
        </is>
      </c>
      <c r="F522" s="17" t="inlineStr">
        <is>
          <t>Dentro del alcance</t>
        </is>
      </c>
      <c r="G522" s="17" t="inlineStr">
        <is>
          <t>2000354</t>
        </is>
      </c>
      <c r="H522" s="17" t="inlineStr">
        <is>
          <t>APOSITO ESTERIL (G+A) 10X20CM</t>
        </is>
      </c>
      <c r="I522" s="17" t="inlineStr">
        <is>
          <t>20</t>
        </is>
      </c>
      <c r="J522" s="17" t="inlineStr">
        <is>
          <t>APOSITO ALGODON ESTERIL</t>
        </is>
      </c>
      <c r="K522" s="18">
        <f>SUMIF('1060 NQN'!$A$2:$A$2023,$G522,'1060 NQN'!$I$2:$I$2023)</f>
        <v/>
      </c>
      <c r="L522" s="18">
        <f>SUMIF('1060 NQN'!$A$2:$A$2023,$G522,'1060 NQN'!$Q$2:$Q$2023)</f>
        <v/>
      </c>
      <c r="M522" s="18">
        <f>$K522-$L522</f>
        <v/>
      </c>
      <c r="N522" s="19">
        <f>IFERROR(SUMIF('1060 NQN'!$A$2:$A$2023,$G522,'1060 NQN'!$M$2:$M$2023)/$K522,0)</f>
        <v/>
      </c>
      <c r="O522" s="19">
        <f>IFERROR($K522*$N522,"")</f>
        <v/>
      </c>
      <c r="P522" s="19">
        <f>IFERROR($L522*$N522,"")</f>
        <v/>
      </c>
      <c r="Q522" s="19">
        <f>IF(OR($U522="Dar de baja en SAP",$U522="Dar de alta en SAP"),$M522*$N522,"")</f>
        <v/>
      </c>
      <c r="R522" s="17" t="inlineStr"/>
      <c r="S522" s="30" t="inlineStr">
        <is>
          <t>Media</t>
        </is>
      </c>
      <c r="T522" s="17" t="inlineStr">
        <is>
          <t>Homologado – confianza Media – pendiente de validación</t>
        </is>
      </c>
      <c r="U522" s="26" t="inlineStr">
        <is>
          <t>Dar de baja en SAP</t>
        </is>
      </c>
      <c r="V522" s="17" t="inlineStr">
        <is>
          <t>Cruce por nomenclatura SAP</t>
        </is>
      </c>
      <c r="W522" s="17" t="inlineStr">
        <is>
          <t>Sí</t>
        </is>
      </c>
      <c r="X522" s="17" t="inlineStr">
        <is>
          <t>2000354, 2000355, 2000095, 2000096</t>
        </is>
      </c>
      <c r="Y522" s="17" t="inlineStr">
        <is>
          <t>Sí</t>
        </is>
      </c>
      <c r="Z522" s="17" t="inlineStr"/>
      <c r="AA522" s="17"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17" t="inlineStr">
        <is>
          <t>Neuquén</t>
        </is>
      </c>
      <c r="B523" s="17" t="inlineStr">
        <is>
          <t>1060</t>
        </is>
      </c>
      <c r="C523" s="17" t="inlineStr">
        <is>
          <t>Stock SAP</t>
        </is>
      </c>
      <c r="D523" s="17" t="inlineStr">
        <is>
          <t>Medicamentos</t>
        </is>
      </c>
      <c r="E523" s="17" t="inlineStr">
        <is>
          <t>ZMED</t>
        </is>
      </c>
      <c r="F523" s="17" t="inlineStr">
        <is>
          <t>Dentro del alcance</t>
        </is>
      </c>
      <c r="G523" s="17" t="inlineStr">
        <is>
          <t>1000078</t>
        </is>
      </c>
      <c r="H523" s="17" t="inlineStr">
        <is>
          <t>SOLUCION GLUCOSADA HIPERTONICA 25% AMP</t>
        </is>
      </c>
      <c r="I523" s="17" t="inlineStr"/>
      <c r="J523" s="17" t="inlineStr"/>
      <c r="K523" s="18">
        <f>SUMIF('1060 NQN'!$A$2:$A$2023,$G523,'1060 NQN'!$I$2:$I$2023)</f>
        <v/>
      </c>
      <c r="L523" s="18">
        <f>SUMIF('1060 NQN'!$A$2:$A$2023,$G523,'1060 NQN'!$Q$2:$Q$2023)</f>
        <v/>
      </c>
      <c r="M523" s="18">
        <f>$K523-$L523</f>
        <v/>
      </c>
      <c r="N523" s="19">
        <f>IFERROR(SUMIF('1060 NQN'!$A$2:$A$2023,$G523,'1060 NQN'!$M$2:$M$2023)/$K523,0)</f>
        <v/>
      </c>
      <c r="O523" s="19">
        <f>IFERROR($K523*$N523,"")</f>
        <v/>
      </c>
      <c r="P523" s="19">
        <f>IFERROR($L523*$N523,"")</f>
        <v/>
      </c>
      <c r="Q523" s="19">
        <f>IF(OR($U523="Dar de baja en SAP",$U523="Dar de alta en SAP"),$M523*$N523,"")</f>
        <v/>
      </c>
      <c r="R523" s="17" t="inlineStr"/>
      <c r="S523" s="27" t="inlineStr"/>
      <c r="T523" s="17" t="inlineStr">
        <is>
          <t>Sin recuento físico en el inventario de Avain</t>
        </is>
      </c>
      <c r="U523" s="28" t="inlineStr">
        <is>
          <t>Sin recuento físico</t>
        </is>
      </c>
      <c r="V523" s="17" t="inlineStr"/>
      <c r="W523" s="17" t="inlineStr"/>
      <c r="X523" s="17" t="inlineStr"/>
      <c r="Y523" s="17" t="inlineStr"/>
      <c r="Z523" s="17" t="inlineStr"/>
      <c r="AA523" s="17" t="inlineStr">
        <is>
          <t>El material ocupa 19 filas en la hoja 1060 NQN (lote/almacén). La cantidad SAP y la física de esta vista son el total del material.</t>
        </is>
      </c>
    </row>
    <row r="524">
      <c r="A524" s="17" t="inlineStr">
        <is>
          <t>Neuquén</t>
        </is>
      </c>
      <c r="B524" s="17" t="inlineStr">
        <is>
          <t>1060</t>
        </is>
      </c>
      <c r="C524" s="17" t="inlineStr">
        <is>
          <t>Stock SAP</t>
        </is>
      </c>
      <c r="D524" s="17" t="inlineStr">
        <is>
          <t>Medicamentos</t>
        </is>
      </c>
      <c r="E524" s="17" t="inlineStr">
        <is>
          <t>ZMED</t>
        </is>
      </c>
      <c r="F524" s="17" t="inlineStr">
        <is>
          <t>Dentro del alcance</t>
        </is>
      </c>
      <c r="G524" s="17" t="inlineStr">
        <is>
          <t>1000089</t>
        </is>
      </c>
      <c r="H524" s="17" t="inlineStr">
        <is>
          <t>SOLUCION FISIOLOGICA DE 500CC</t>
        </is>
      </c>
      <c r="I524" s="17" t="inlineStr">
        <is>
          <t>212</t>
        </is>
      </c>
      <c r="J524" s="17" t="inlineStr">
        <is>
          <t>SOLUCIÓN FISIOLÓGICA</t>
        </is>
      </c>
      <c r="K524" s="18">
        <f>SUMIF('1060 NQN'!$A$2:$A$2023,$G524,'1060 NQN'!$I$2:$I$2023)</f>
        <v/>
      </c>
      <c r="L524" s="18">
        <f>SUMIF('1060 NQN'!$A$2:$A$2023,$G524,'1060 NQN'!$Q$2:$Q$2023)</f>
        <v/>
      </c>
      <c r="M524" s="18">
        <f>$K524-$L524</f>
        <v/>
      </c>
      <c r="N524" s="19">
        <f>IFERROR(SUMIF('1060 NQN'!$A$2:$A$2023,$G524,'1060 NQN'!$M$2:$M$2023)/$K524,0)</f>
        <v/>
      </c>
      <c r="O524" s="19">
        <f>IFERROR($K524*$N524,"")</f>
        <v/>
      </c>
      <c r="P524" s="19">
        <f>IFERROR($L524*$N524,"")</f>
        <v/>
      </c>
      <c r="Q524" s="19">
        <f>IF(OR($U524="Dar de baja en SAP",$U524="Dar de alta en SAP"),$M524*$N524,"")</f>
        <v/>
      </c>
      <c r="R524" s="17" t="inlineStr"/>
      <c r="S524" s="30" t="inlineStr">
        <is>
          <t>Media</t>
        </is>
      </c>
      <c r="T524" s="17" t="inlineStr">
        <is>
          <t>Homologado – confianza Media – pendiente de validación</t>
        </is>
      </c>
      <c r="U524" s="26" t="inlineStr">
        <is>
          <t>Dar de baja en SAP</t>
        </is>
      </c>
      <c r="V524" s="17" t="inlineStr">
        <is>
          <t>Homologación por código Avain (master M13-001)</t>
        </is>
      </c>
      <c r="W524" s="17" t="inlineStr">
        <is>
          <t>No</t>
        </is>
      </c>
      <c r="X524" s="17" t="inlineStr"/>
      <c r="Y524" s="17" t="inlineStr">
        <is>
          <t>Sí</t>
        </is>
      </c>
      <c r="Z524" s="17" t="inlineStr">
        <is>
          <t>M13-001</t>
        </is>
      </c>
      <c r="AA524" s="17"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17" t="inlineStr">
        <is>
          <t>Neuquén</t>
        </is>
      </c>
      <c r="B525" s="17" t="inlineStr">
        <is>
          <t>1060</t>
        </is>
      </c>
      <c r="C525" s="17" t="inlineStr">
        <is>
          <t>Stock SAP</t>
        </is>
      </c>
      <c r="D525" s="17" t="inlineStr">
        <is>
          <t>Medicamentos</t>
        </is>
      </c>
      <c r="E525" s="17" t="inlineStr">
        <is>
          <t>ZMED</t>
        </is>
      </c>
      <c r="F525" s="17" t="inlineStr">
        <is>
          <t>Dentro del alcance</t>
        </is>
      </c>
      <c r="G525" s="17" t="inlineStr">
        <is>
          <t>1000005</t>
        </is>
      </c>
      <c r="H525" s="17" t="inlineStr">
        <is>
          <t>AMIODARONA 150MG AMPOLLA DE 3 ML INYEC</t>
        </is>
      </c>
      <c r="I525" s="17" t="inlineStr">
        <is>
          <t>342</t>
        </is>
      </c>
      <c r="J525" s="17" t="inlineStr">
        <is>
          <t>AMIODARONA AMP</t>
        </is>
      </c>
      <c r="K525" s="18">
        <f>SUMIF('1060 NQN'!$A$2:$A$2023,$G525,'1060 NQN'!$I$2:$I$2023)</f>
        <v/>
      </c>
      <c r="L525" s="18">
        <f>SUMIF('1060 NQN'!$A$2:$A$2023,$G525,'1060 NQN'!$Q$2:$Q$2023)</f>
        <v/>
      </c>
      <c r="M525" s="18">
        <f>$K525-$L525</f>
        <v/>
      </c>
      <c r="N525" s="19">
        <f>IFERROR(SUMIF('1060 NQN'!$A$2:$A$2023,$G525,'1060 NQN'!$M$2:$M$2023)/$K525,0)</f>
        <v/>
      </c>
      <c r="O525" s="19">
        <f>IFERROR($K525*$N525,"")</f>
        <v/>
      </c>
      <c r="P525" s="19">
        <f>IFERROR($L525*$N525,"")</f>
        <v/>
      </c>
      <c r="Q525" s="19">
        <f>IF(OR($U525="Dar de baja en SAP",$U525="Dar de alta en SAP"),$M525*$N525,"")</f>
        <v/>
      </c>
      <c r="R525" s="29" t="inlineStr">
        <is>
          <t>Valorización a validar: relación de cantidades 63 a 1 entre SAP y el recuento físico. Sugiere distinta unidad de medida (SAP por caja o envase y el recuento por unidad). La diferencia económica de esta fila no debe tomarse como definitiva.</t>
        </is>
      </c>
      <c r="S525" s="30" t="inlineStr">
        <is>
          <t>Media</t>
        </is>
      </c>
      <c r="T525" s="17" t="inlineStr">
        <is>
          <t>Homologado – confianza Media – pendiente de validación</t>
        </is>
      </c>
      <c r="U525" s="26" t="inlineStr">
        <is>
          <t>Dar de baja en SAP</t>
        </is>
      </c>
      <c r="V525" s="17" t="inlineStr">
        <is>
          <t>Homologación por código Avain (master M03-003)</t>
        </is>
      </c>
      <c r="W525" s="17" t="inlineStr">
        <is>
          <t>No</t>
        </is>
      </c>
      <c r="X525" s="17" t="inlineStr"/>
      <c r="Y525" s="17" t="inlineStr">
        <is>
          <t>Sí</t>
        </is>
      </c>
      <c r="Z525" s="17" t="inlineStr">
        <is>
          <t>M03-003</t>
        </is>
      </c>
      <c r="AA525" s="17" t="inlineStr">
        <is>
          <t>Homologación: confianza base Media + confianza SAP Alta → Media. El material ocupa 26 filas en la hoja 1060 NQN (lote/almacén). La cantidad SAP y la física de esta vista son el total del material.</t>
        </is>
      </c>
    </row>
    <row r="526">
      <c r="A526" s="17" t="inlineStr">
        <is>
          <t>Neuquén</t>
        </is>
      </c>
      <c r="B526" s="17" t="inlineStr">
        <is>
          <t>1060</t>
        </is>
      </c>
      <c r="C526" s="17" t="inlineStr">
        <is>
          <t>Stock SAP</t>
        </is>
      </c>
      <c r="D526" s="17" t="inlineStr">
        <is>
          <t>Medicamentos</t>
        </is>
      </c>
      <c r="E526" s="17" t="inlineStr">
        <is>
          <t>ZMED</t>
        </is>
      </c>
      <c r="F526" s="17" t="inlineStr">
        <is>
          <t>Dentro del alcance</t>
        </is>
      </c>
      <c r="G526" s="17" t="inlineStr">
        <is>
          <t>1000100</t>
        </is>
      </c>
      <c r="H526" s="17" t="inlineStr">
        <is>
          <t>FUROSEMIDA AMPOLLA DE 20 MG/2ML</t>
        </is>
      </c>
      <c r="I526" s="17" t="inlineStr">
        <is>
          <t>116</t>
        </is>
      </c>
      <c r="J526" s="17" t="inlineStr">
        <is>
          <t>FUROSEMIDA AMP</t>
        </is>
      </c>
      <c r="K526" s="18">
        <f>SUMIF('1060 NQN'!$A$2:$A$2023,$G526,'1060 NQN'!$I$2:$I$2023)</f>
        <v/>
      </c>
      <c r="L526" s="18">
        <f>SUMIF('1060 NQN'!$A$2:$A$2023,$G526,'1060 NQN'!$Q$2:$Q$2023)</f>
        <v/>
      </c>
      <c r="M526" s="18">
        <f>$K526-$L526</f>
        <v/>
      </c>
      <c r="N526" s="19">
        <f>IFERROR(SUMIF('1060 NQN'!$A$2:$A$2023,$G526,'1060 NQN'!$M$2:$M$2023)/$K526,0)</f>
        <v/>
      </c>
      <c r="O526" s="19">
        <f>IFERROR($K526*$N526,"")</f>
        <v/>
      </c>
      <c r="P526" s="19">
        <f>IFERROR($L526*$N526,"")</f>
        <v/>
      </c>
      <c r="Q526" s="19">
        <f>IF(OR($U526="Dar de baja en SAP",$U526="Dar de alta en SAP"),$M526*$N526,"")</f>
        <v/>
      </c>
      <c r="R526" s="17" t="inlineStr"/>
      <c r="S526" s="30" t="inlineStr">
        <is>
          <t>Media</t>
        </is>
      </c>
      <c r="T526" s="17" t="inlineStr">
        <is>
          <t>Homologado – confianza Media – pendiente de validación</t>
        </is>
      </c>
      <c r="U526" s="26" t="inlineStr">
        <is>
          <t>Dar de baja en SAP</t>
        </is>
      </c>
      <c r="V526" s="17" t="inlineStr">
        <is>
          <t>Homologación por código Avain (master M12-001)</t>
        </is>
      </c>
      <c r="W526" s="17" t="inlineStr">
        <is>
          <t>No</t>
        </is>
      </c>
      <c r="X526" s="17" t="inlineStr"/>
      <c r="Y526" s="17" t="inlineStr">
        <is>
          <t>Sí</t>
        </is>
      </c>
      <c r="Z526" s="17" t="inlineStr">
        <is>
          <t>M12-001</t>
        </is>
      </c>
      <c r="AA526" s="17" t="inlineStr">
        <is>
          <t>Homologación: confianza base Media + confianza SAP Alta → Media. El material ocupa 21 filas en la hoja 1060 NQN (lote/almacén). La cantidad SAP y la física de esta vista son el total del material.</t>
        </is>
      </c>
    </row>
    <row r="527">
      <c r="A527" s="17" t="inlineStr">
        <is>
          <t>Neuquén</t>
        </is>
      </c>
      <c r="B527" s="17" t="inlineStr">
        <is>
          <t>1060</t>
        </is>
      </c>
      <c r="C527" s="17" t="inlineStr">
        <is>
          <t>Stock SAP</t>
        </is>
      </c>
      <c r="D527" s="17" t="inlineStr">
        <is>
          <t>Medicamentos</t>
        </is>
      </c>
      <c r="E527" s="17" t="inlineStr">
        <is>
          <t>ZMED</t>
        </is>
      </c>
      <c r="F527" s="17" t="inlineStr">
        <is>
          <t>Dentro del alcance</t>
        </is>
      </c>
      <c r="G527" s="17" t="inlineStr">
        <is>
          <t>1000199</t>
        </is>
      </c>
      <c r="H527" s="17" t="inlineStr">
        <is>
          <t>GLUCONATO DE CALCIO</t>
        </is>
      </c>
      <c r="I527" s="17" t="inlineStr">
        <is>
          <t>122</t>
        </is>
      </c>
      <c r="J527" s="17" t="inlineStr">
        <is>
          <t>GLUCONATO DE CALCIO AMP</t>
        </is>
      </c>
      <c r="K527" s="18">
        <f>SUMIF('1060 NQN'!$A$2:$A$2023,$G527,'1060 NQN'!$I$2:$I$2023)</f>
        <v/>
      </c>
      <c r="L527" s="18">
        <f>SUMIF('1060 NQN'!$A$2:$A$2023,$G527,'1060 NQN'!$Q$2:$Q$2023)</f>
        <v/>
      </c>
      <c r="M527" s="18">
        <f>$K527-$L527</f>
        <v/>
      </c>
      <c r="N527" s="19">
        <f>IFERROR(SUMIF('1060 NQN'!$A$2:$A$2023,$G527,'1060 NQN'!$M$2:$M$2023)/$K527,0)</f>
        <v/>
      </c>
      <c r="O527" s="19">
        <f>IFERROR($K527*$N527,"")</f>
        <v/>
      </c>
      <c r="P527" s="19">
        <f>IFERROR($L527*$N527,"")</f>
        <v/>
      </c>
      <c r="Q527" s="19">
        <f>IF(OR($U527="Dar de baja en SAP",$U527="Dar de alta en SAP"),$M527*$N527,"")</f>
        <v/>
      </c>
      <c r="R527" s="17" t="inlineStr"/>
      <c r="S527" s="25" t="inlineStr">
        <is>
          <t>Alta</t>
        </is>
      </c>
      <c r="T527" s="17" t="inlineStr">
        <is>
          <t>Homologado – confianza Alta</t>
        </is>
      </c>
      <c r="U527" s="26" t="inlineStr">
        <is>
          <t>Dar de baja en SAP</t>
        </is>
      </c>
      <c r="V527" s="17" t="inlineStr">
        <is>
          <t>Cruce por nomenclatura SAP</t>
        </is>
      </c>
      <c r="W527" s="17" t="inlineStr">
        <is>
          <t>No</t>
        </is>
      </c>
      <c r="X527" s="17" t="inlineStr"/>
      <c r="Y527" s="17" t="inlineStr">
        <is>
          <t>Sí</t>
        </is>
      </c>
      <c r="Z527" s="17" t="inlineStr">
        <is>
          <t>M03-006</t>
        </is>
      </c>
      <c r="AA527" s="17"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17" t="inlineStr">
        <is>
          <t>Neuquén</t>
        </is>
      </c>
      <c r="B528" s="17" t="inlineStr">
        <is>
          <t>1060</t>
        </is>
      </c>
      <c r="C528" s="17" t="inlineStr">
        <is>
          <t>Stock SAP</t>
        </is>
      </c>
      <c r="D528" s="17" t="inlineStr">
        <is>
          <t>Descartables</t>
        </is>
      </c>
      <c r="E528" s="17" t="inlineStr">
        <is>
          <t>ZDES</t>
        </is>
      </c>
      <c r="F528" s="17" t="inlineStr">
        <is>
          <t>Dentro del alcance</t>
        </is>
      </c>
      <c r="G528" s="17" t="inlineStr">
        <is>
          <t>2000128</t>
        </is>
      </c>
      <c r="H528" s="17" t="inlineStr">
        <is>
          <t>ELECTRODOS 3M PARCHES P/CABLE PACIENTE</t>
        </is>
      </c>
      <c r="I528" s="17" t="inlineStr"/>
      <c r="J528" s="17" t="inlineStr"/>
      <c r="K528" s="18">
        <f>SUMIF('1060 NQN'!$A$2:$A$2023,$G528,'1060 NQN'!$I$2:$I$2023)</f>
        <v/>
      </c>
      <c r="L528" s="18">
        <f>SUMIF('1060 NQN'!$A$2:$A$2023,$G528,'1060 NQN'!$Q$2:$Q$2023)</f>
        <v/>
      </c>
      <c r="M528" s="18">
        <f>$K528-$L528</f>
        <v/>
      </c>
      <c r="N528" s="19">
        <f>IFERROR(SUMIF('1060 NQN'!$A$2:$A$2023,$G528,'1060 NQN'!$M$2:$M$2023)/$K528,0)</f>
        <v/>
      </c>
      <c r="O528" s="19">
        <f>IFERROR($K528*$N528,"")</f>
        <v/>
      </c>
      <c r="P528" s="19">
        <f>IFERROR($L528*$N528,"")</f>
        <v/>
      </c>
      <c r="Q528" s="19">
        <f>IF(OR($U528="Dar de baja en SAP",$U528="Dar de alta en SAP"),$M528*$N528,"")</f>
        <v/>
      </c>
      <c r="R528" s="17" t="inlineStr"/>
      <c r="S528" s="27" t="inlineStr"/>
      <c r="T528" s="17" t="inlineStr">
        <is>
          <t>Sin recuento físico en el inventario de Avain</t>
        </is>
      </c>
      <c r="U528" s="28" t="inlineStr">
        <is>
          <t>Sin recuento físico</t>
        </is>
      </c>
      <c r="V528" s="17" t="inlineStr"/>
      <c r="W528" s="17" t="inlineStr"/>
      <c r="X528" s="17" t="inlineStr"/>
      <c r="Y528" s="17" t="inlineStr"/>
      <c r="Z528" s="17" t="inlineStr"/>
      <c r="AA528" s="17" t="inlineStr">
        <is>
          <t>El material ocupa 2 filas en la hoja 1060 NQN (lote/almacén). La cantidad SAP y la física de esta vista son el total del material.</t>
        </is>
      </c>
    </row>
    <row r="529">
      <c r="A529" s="17" t="inlineStr">
        <is>
          <t>Neuquén</t>
        </is>
      </c>
      <c r="B529" s="17" t="inlineStr">
        <is>
          <t>1060</t>
        </is>
      </c>
      <c r="C529" s="17" t="inlineStr">
        <is>
          <t>Stock SAP</t>
        </is>
      </c>
      <c r="D529" s="17" t="inlineStr">
        <is>
          <t>Medicamentos</t>
        </is>
      </c>
      <c r="E529" s="17" t="inlineStr">
        <is>
          <t>ZMED</t>
        </is>
      </c>
      <c r="F529" s="17" t="inlineStr">
        <is>
          <t>Dentro del alcance</t>
        </is>
      </c>
      <c r="G529" s="17" t="inlineStr">
        <is>
          <t>1000022</t>
        </is>
      </c>
      <c r="H529" s="17" t="inlineStr">
        <is>
          <t>DIPIRONA 1G AMPOLLA DE 2ML INYECTABLE</t>
        </is>
      </c>
      <c r="I529" s="17" t="inlineStr">
        <is>
          <t>93</t>
        </is>
      </c>
      <c r="J529" s="17" t="inlineStr">
        <is>
          <t>DIPIRONA AMP</t>
        </is>
      </c>
      <c r="K529" s="18">
        <f>SUMIF('1060 NQN'!$A$2:$A$2023,$G529,'1060 NQN'!$I$2:$I$2023)</f>
        <v/>
      </c>
      <c r="L529" s="18">
        <f>SUMIF('1060 NQN'!$A$2:$A$2023,$G529,'1060 NQN'!$Q$2:$Q$2023)</f>
        <v/>
      </c>
      <c r="M529" s="18">
        <f>$K529-$L529</f>
        <v/>
      </c>
      <c r="N529" s="19">
        <f>IFERROR(SUMIF('1060 NQN'!$A$2:$A$2023,$G529,'1060 NQN'!$M$2:$M$2023)/$K529,0)</f>
        <v/>
      </c>
      <c r="O529" s="19">
        <f>IFERROR($K529*$N529,"")</f>
        <v/>
      </c>
      <c r="P529" s="19">
        <f>IFERROR($L529*$N529,"")</f>
        <v/>
      </c>
      <c r="Q529" s="19">
        <f>IF(OR($U529="Dar de baja en SAP",$U529="Dar de alta en SAP"),$M529*$N529,"")</f>
        <v/>
      </c>
      <c r="R529" s="17" t="inlineStr"/>
      <c r="S529" s="30" t="inlineStr">
        <is>
          <t>Media</t>
        </is>
      </c>
      <c r="T529" s="17" t="inlineStr">
        <is>
          <t>Homologado – confianza Media – pendiente de validación</t>
        </is>
      </c>
      <c r="U529" s="26" t="inlineStr">
        <is>
          <t>Dar de baja en SAP</t>
        </is>
      </c>
      <c r="V529" s="17" t="inlineStr">
        <is>
          <t>Homologación por código Avain (master M01-010)</t>
        </is>
      </c>
      <c r="W529" s="17" t="inlineStr">
        <is>
          <t>No</t>
        </is>
      </c>
      <c r="X529" s="17" t="inlineStr"/>
      <c r="Y529" s="17" t="inlineStr">
        <is>
          <t>Sí</t>
        </is>
      </c>
      <c r="Z529" s="17" t="inlineStr">
        <is>
          <t>M01-010</t>
        </is>
      </c>
      <c r="AA529" s="17" t="inlineStr">
        <is>
          <t>Homologación: confianza base Media + confianza SAP Alta → Media. El material ocupa 18 filas en la hoja 1060 NQN (lote/almacén). La cantidad SAP y la física de esta vista son el total del material.</t>
        </is>
      </c>
    </row>
    <row r="530">
      <c r="A530" s="17" t="inlineStr">
        <is>
          <t>Neuquén</t>
        </is>
      </c>
      <c r="B530" s="17" t="inlineStr">
        <is>
          <t>1060</t>
        </is>
      </c>
      <c r="C530" s="17" t="inlineStr">
        <is>
          <t>Stock SAP</t>
        </is>
      </c>
      <c r="D530" s="17" t="inlineStr">
        <is>
          <t>Descartables</t>
        </is>
      </c>
      <c r="E530" s="17" t="inlineStr">
        <is>
          <t>ZDES</t>
        </is>
      </c>
      <c r="F530" s="17" t="inlineStr">
        <is>
          <t>Dentro del alcance</t>
        </is>
      </c>
      <c r="G530" s="17" t="inlineStr">
        <is>
          <t>2000079</t>
        </is>
      </c>
      <c r="H530" s="17" t="inlineStr">
        <is>
          <t>VENDA TIPO CAMBRIC X 10 CM</t>
        </is>
      </c>
      <c r="I530" s="17" t="inlineStr">
        <is>
          <t>335; 339</t>
        </is>
      </c>
      <c r="J530" s="17" t="inlineStr">
        <is>
          <t>VENDA CAMBRIC 10CM; VENDA CAMBRIC 7CM</t>
        </is>
      </c>
      <c r="K530" s="18">
        <f>SUMIF('1060 NQN'!$A$2:$A$2023,$G530,'1060 NQN'!$I$2:$I$2023)</f>
        <v/>
      </c>
      <c r="L530" s="18">
        <f>SUMIF('1060 NQN'!$A$2:$A$2023,$G530,'1060 NQN'!$Q$2:$Q$2023)</f>
        <v/>
      </c>
      <c r="M530" s="18">
        <f>$K530-$L530</f>
        <v/>
      </c>
      <c r="N530" s="19">
        <f>IFERROR(SUMIF('1060 NQN'!$A$2:$A$2023,$G530,'1060 NQN'!$M$2:$M$2023)/$K530,0)</f>
        <v/>
      </c>
      <c r="O530" s="19">
        <f>IFERROR($K530*$N530,"")</f>
        <v/>
      </c>
      <c r="P530" s="19">
        <f>IFERROR($L530*$N530,"")</f>
        <v/>
      </c>
      <c r="Q530" s="19">
        <f>IF(OR($U530="Dar de baja en SAP",$U530="Dar de alta en SAP"),$M530*$N530,"")</f>
        <v/>
      </c>
      <c r="R530" s="17" t="inlineStr"/>
      <c r="S530" s="26" t="inlineStr">
        <is>
          <t>Baja</t>
        </is>
      </c>
      <c r="T530" s="17" t="inlineStr">
        <is>
          <t>Homologado – confianza Baja – pendiente de validación</t>
        </is>
      </c>
      <c r="U530" s="26" t="inlineStr">
        <is>
          <t>Dar de baja en SAP</t>
        </is>
      </c>
      <c r="V530" s="17" t="inlineStr">
        <is>
          <t>Cruce por nomenclatura SAP; Homologación por código Avain (master D-144)</t>
        </is>
      </c>
      <c r="W530" s="17" t="inlineStr">
        <is>
          <t>Sí</t>
        </is>
      </c>
      <c r="X530" s="17" t="inlineStr">
        <is>
          <t>2000079, 2000080, 2000314, 2000526</t>
        </is>
      </c>
      <c r="Y530" s="17" t="inlineStr">
        <is>
          <t>Sí</t>
        </is>
      </c>
      <c r="Z530" s="17" t="inlineStr">
        <is>
          <t>D-144</t>
        </is>
      </c>
      <c r="AA530" s="17"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17" t="inlineStr">
        <is>
          <t>Neuquén</t>
        </is>
      </c>
      <c r="B531" s="17" t="inlineStr">
        <is>
          <t>1060</t>
        </is>
      </c>
      <c r="C531" s="17" t="inlineStr">
        <is>
          <t>Stock SAP</t>
        </is>
      </c>
      <c r="D531" s="17" t="inlineStr">
        <is>
          <t>Descartables</t>
        </is>
      </c>
      <c r="E531" s="17" t="inlineStr">
        <is>
          <t>ZDES</t>
        </is>
      </c>
      <c r="F531" s="17" t="inlineStr">
        <is>
          <t>Dentro del alcance</t>
        </is>
      </c>
      <c r="G531" s="17" t="inlineStr">
        <is>
          <t>2000048</t>
        </is>
      </c>
      <c r="H531" s="17" t="inlineStr">
        <is>
          <t>CAMISOLIN AZUL 25GR PUÑO C/ELASTICO 1MT</t>
        </is>
      </c>
      <c r="I531" s="17" t="inlineStr">
        <is>
          <t>471</t>
        </is>
      </c>
      <c r="J531" s="17" t="inlineStr">
        <is>
          <t>CAMISOLINES</t>
        </is>
      </c>
      <c r="K531" s="18">
        <f>SUMIF('1060 NQN'!$A$2:$A$2023,$G531,'1060 NQN'!$I$2:$I$2023)</f>
        <v/>
      </c>
      <c r="L531" s="18">
        <f>SUMIF('1060 NQN'!$A$2:$A$2023,$G531,'1060 NQN'!$Q$2:$Q$2023)</f>
        <v/>
      </c>
      <c r="M531" s="18">
        <f>$K531-$L531</f>
        <v/>
      </c>
      <c r="N531" s="19">
        <f>IFERROR(SUMIF('1060 NQN'!$A$2:$A$2023,$G531,'1060 NQN'!$M$2:$M$2023)/$K531,0)</f>
        <v/>
      </c>
      <c r="O531" s="19">
        <f>IFERROR($K531*$N531,"")</f>
        <v/>
      </c>
      <c r="P531" s="19">
        <f>IFERROR($L531*$N531,"")</f>
        <v/>
      </c>
      <c r="Q531" s="19">
        <f>IF(OR($U531="Dar de baja en SAP",$U531="Dar de alta en SAP"),$M531*$N531,"")</f>
        <v/>
      </c>
      <c r="R531" s="17" t="inlineStr"/>
      <c r="S531" s="30" t="inlineStr">
        <is>
          <t>Media</t>
        </is>
      </c>
      <c r="T531" s="17" t="inlineStr">
        <is>
          <t>Homologado – confianza Media – pendiente de validación</t>
        </is>
      </c>
      <c r="U531" s="26" t="inlineStr">
        <is>
          <t>Dar de baja en SAP</t>
        </is>
      </c>
      <c r="V531" s="17" t="inlineStr">
        <is>
          <t>Homologación por código Avain (master K-286)</t>
        </is>
      </c>
      <c r="W531" s="17" t="inlineStr">
        <is>
          <t>No</t>
        </is>
      </c>
      <c r="X531" s="17" t="inlineStr"/>
      <c r="Y531" s="17" t="inlineStr">
        <is>
          <t>Sí</t>
        </is>
      </c>
      <c r="Z531" s="17" t="inlineStr">
        <is>
          <t>K-286</t>
        </is>
      </c>
      <c r="AA531" s="17"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17" t="inlineStr">
        <is>
          <t>Neuquén</t>
        </is>
      </c>
      <c r="B532" s="17" t="inlineStr">
        <is>
          <t>1060</t>
        </is>
      </c>
      <c r="C532" s="17" t="inlineStr">
        <is>
          <t>Stock SAP</t>
        </is>
      </c>
      <c r="D532" s="17" t="inlineStr">
        <is>
          <t>Descartables</t>
        </is>
      </c>
      <c r="E532" s="17" t="inlineStr">
        <is>
          <t>ZDES</t>
        </is>
      </c>
      <c r="F532" s="17" t="inlineStr">
        <is>
          <t>Dentro del alcance</t>
        </is>
      </c>
      <c r="G532" s="17" t="inlineStr">
        <is>
          <t>2000147</t>
        </is>
      </c>
      <c r="H532" s="17" t="inlineStr">
        <is>
          <t>GASA ESTERIL 10X10 GASANA</t>
        </is>
      </c>
      <c r="I532" s="17" t="inlineStr"/>
      <c r="J532" s="17" t="inlineStr"/>
      <c r="K532" s="18">
        <f>SUMIF('1060 NQN'!$A$2:$A$2023,$G532,'1060 NQN'!$I$2:$I$2023)</f>
        <v/>
      </c>
      <c r="L532" s="18">
        <f>SUMIF('1060 NQN'!$A$2:$A$2023,$G532,'1060 NQN'!$Q$2:$Q$2023)</f>
        <v/>
      </c>
      <c r="M532" s="18">
        <f>$K532-$L532</f>
        <v/>
      </c>
      <c r="N532" s="19">
        <f>IFERROR(SUMIF('1060 NQN'!$A$2:$A$2023,$G532,'1060 NQN'!$M$2:$M$2023)/$K532,0)</f>
        <v/>
      </c>
      <c r="O532" s="19">
        <f>IFERROR($K532*$N532,"")</f>
        <v/>
      </c>
      <c r="P532" s="19">
        <f>IFERROR($L532*$N532,"")</f>
        <v/>
      </c>
      <c r="Q532" s="19">
        <f>IF(OR($U532="Dar de baja en SAP",$U532="Dar de alta en SAP"),$M532*$N532,"")</f>
        <v/>
      </c>
      <c r="R532" s="17" t="inlineStr"/>
      <c r="S532" s="27" t="inlineStr"/>
      <c r="T532" s="17" t="inlineStr">
        <is>
          <t>Sin recuento físico en el inventario de Avain</t>
        </is>
      </c>
      <c r="U532" s="28" t="inlineStr">
        <is>
          <t>Sin recuento físico</t>
        </is>
      </c>
      <c r="V532" s="17" t="inlineStr"/>
      <c r="W532" s="17" t="inlineStr"/>
      <c r="X532" s="17" t="inlineStr"/>
      <c r="Y532" s="17" t="inlineStr"/>
      <c r="Z532" s="17" t="inlineStr"/>
      <c r="AA532" s="17" t="inlineStr">
        <is>
          <t>El material ocupa 2 filas en la hoja 1060 NQN (lote/almacén). La cantidad SAP y la física de esta vista son el total del material.</t>
        </is>
      </c>
    </row>
    <row r="533">
      <c r="A533" s="17" t="inlineStr">
        <is>
          <t>Neuquén</t>
        </is>
      </c>
      <c r="B533" s="17" t="inlineStr">
        <is>
          <t>1060</t>
        </is>
      </c>
      <c r="C533" s="17" t="inlineStr">
        <is>
          <t>Stock SAP</t>
        </is>
      </c>
      <c r="D533" s="17" t="inlineStr">
        <is>
          <t>Medicamentos</t>
        </is>
      </c>
      <c r="E533" s="17" t="inlineStr">
        <is>
          <t>ZMED</t>
        </is>
      </c>
      <c r="F533" s="17" t="inlineStr">
        <is>
          <t>Dentro del alcance</t>
        </is>
      </c>
      <c r="G533" s="17" t="inlineStr">
        <is>
          <t>1000046</t>
        </is>
      </c>
      <c r="H533" s="17" t="inlineStr">
        <is>
          <t>IBUPROFENO 400 MG COMPRIMIDOS</t>
        </is>
      </c>
      <c r="I533" s="17" t="inlineStr">
        <is>
          <t>135</t>
        </is>
      </c>
      <c r="J533" s="17" t="inlineStr">
        <is>
          <t>IBUPROFENO 400 MG</t>
        </is>
      </c>
      <c r="K533" s="18">
        <f>SUMIF('1060 NQN'!$A$2:$A$2023,$G533,'1060 NQN'!$I$2:$I$2023)</f>
        <v/>
      </c>
      <c r="L533" s="18">
        <f>SUMIF('1060 NQN'!$A$2:$A$2023,$G533,'1060 NQN'!$Q$2:$Q$2023)</f>
        <v/>
      </c>
      <c r="M533" s="18">
        <f>$K533-$L533</f>
        <v/>
      </c>
      <c r="N533" s="19">
        <f>IFERROR(SUMIF('1060 NQN'!$A$2:$A$2023,$G533,'1060 NQN'!$M$2:$M$2023)/$K533,0)</f>
        <v/>
      </c>
      <c r="O533" s="19">
        <f>IFERROR($K533*$N533,"")</f>
        <v/>
      </c>
      <c r="P533" s="19">
        <f>IFERROR($L533*$N533,"")</f>
        <v/>
      </c>
      <c r="Q533" s="19">
        <f>IF(OR($U533="Dar de baja en SAP",$U533="Dar de alta en SAP"),$M533*$N533,"")</f>
        <v/>
      </c>
      <c r="R533" s="17" t="inlineStr"/>
      <c r="S533" s="25" t="inlineStr">
        <is>
          <t>Alta</t>
        </is>
      </c>
      <c r="T533" s="17" t="inlineStr">
        <is>
          <t>Homologado – confianza Alta</t>
        </is>
      </c>
      <c r="U533" s="26" t="inlineStr">
        <is>
          <t>Dar de baja en SAP</t>
        </is>
      </c>
      <c r="V533" s="17" t="inlineStr">
        <is>
          <t>Cruce por nomenclatura SAP</t>
        </is>
      </c>
      <c r="W533" s="17" t="inlineStr">
        <is>
          <t>No</t>
        </is>
      </c>
      <c r="X533" s="17" t="inlineStr"/>
      <c r="Y533" s="17" t="inlineStr">
        <is>
          <t>No</t>
        </is>
      </c>
      <c r="Z533" s="17" t="inlineStr"/>
      <c r="AA533" s="17" t="inlineStr">
        <is>
          <t>Cruce por nomenclatura: dosis coincide; similitud 0.89. El material ocupa 5 filas en la hoja 1060 NQN (lote/almacén). La cantidad SAP y la física de esta vista son el total del material.</t>
        </is>
      </c>
    </row>
    <row r="534">
      <c r="A534" s="17" t="inlineStr">
        <is>
          <t>Neuquén</t>
        </is>
      </c>
      <c r="B534" s="17" t="inlineStr">
        <is>
          <t>1060</t>
        </is>
      </c>
      <c r="C534" s="17" t="inlineStr">
        <is>
          <t>Stock SAP</t>
        </is>
      </c>
      <c r="D534" s="17" t="inlineStr">
        <is>
          <t>Descartables</t>
        </is>
      </c>
      <c r="E534" s="17" t="inlineStr">
        <is>
          <t>ZDES</t>
        </is>
      </c>
      <c r="F534" s="17" t="inlineStr">
        <is>
          <t>Dentro del alcance</t>
        </is>
      </c>
      <c r="G534" s="17" t="inlineStr">
        <is>
          <t>2000081</t>
        </is>
      </c>
      <c r="H534" s="17" t="inlineStr">
        <is>
          <t>VENDA TIPO CAMBRIC X  7.5 cm</t>
        </is>
      </c>
      <c r="I534" s="17" t="inlineStr"/>
      <c r="J534" s="17" t="inlineStr"/>
      <c r="K534" s="18">
        <f>SUMIF('1060 NQN'!$A$2:$A$2023,$G534,'1060 NQN'!$I$2:$I$2023)</f>
        <v/>
      </c>
      <c r="L534" s="18">
        <f>SUMIF('1060 NQN'!$A$2:$A$2023,$G534,'1060 NQN'!$Q$2:$Q$2023)</f>
        <v/>
      </c>
      <c r="M534" s="18">
        <f>$K534-$L534</f>
        <v/>
      </c>
      <c r="N534" s="19">
        <f>IFERROR(SUMIF('1060 NQN'!$A$2:$A$2023,$G534,'1060 NQN'!$M$2:$M$2023)/$K534,0)</f>
        <v/>
      </c>
      <c r="O534" s="19">
        <f>IFERROR($K534*$N534,"")</f>
        <v/>
      </c>
      <c r="P534" s="19">
        <f>IFERROR($L534*$N534,"")</f>
        <v/>
      </c>
      <c r="Q534" s="19">
        <f>IF(OR($U534="Dar de baja en SAP",$U534="Dar de alta en SAP"),$M534*$N534,"")</f>
        <v/>
      </c>
      <c r="R534" s="17" t="inlineStr"/>
      <c r="S534" s="27" t="inlineStr"/>
      <c r="T534" s="17" t="inlineStr">
        <is>
          <t>Sin recuento físico en el inventario de Avain</t>
        </is>
      </c>
      <c r="U534" s="28" t="inlineStr">
        <is>
          <t>Sin recuento físico</t>
        </is>
      </c>
      <c r="V534" s="17" t="inlineStr"/>
      <c r="W534" s="17" t="inlineStr"/>
      <c r="X534" s="17" t="inlineStr"/>
      <c r="Y534" s="17" t="inlineStr"/>
      <c r="Z534" s="17" t="inlineStr"/>
      <c r="AA534" s="17" t="inlineStr">
        <is>
          <t>El material ocupa 2 filas en la hoja 1060 NQN (lote/almacén). La cantidad SAP y la física de esta vista son el total del material.</t>
        </is>
      </c>
    </row>
    <row r="535">
      <c r="A535" s="17" t="inlineStr">
        <is>
          <t>Neuquén</t>
        </is>
      </c>
      <c r="B535" s="17" t="inlineStr">
        <is>
          <t>1060</t>
        </is>
      </c>
      <c r="C535" s="17" t="inlineStr">
        <is>
          <t>Stock SAP</t>
        </is>
      </c>
      <c r="D535" s="17" t="inlineStr">
        <is>
          <t>Medicamentos</t>
        </is>
      </c>
      <c r="E535" s="17" t="inlineStr">
        <is>
          <t>ZMED</t>
        </is>
      </c>
      <c r="F535" s="17" t="inlineStr">
        <is>
          <t>Dentro del alcance</t>
        </is>
      </c>
      <c r="G535" s="17" t="inlineStr">
        <is>
          <t>1000008</t>
        </is>
      </c>
      <c r="H535" s="17" t="inlineStr">
        <is>
          <t>DIFENHIDRAMINA 10MG AMPOLLA DE 1ML</t>
        </is>
      </c>
      <c r="I535" s="17" t="inlineStr">
        <is>
          <t>244</t>
        </is>
      </c>
      <c r="J535" s="17" t="inlineStr">
        <is>
          <t>DIFENHIDRAMINA 10 MG X 1 ML AMP</t>
        </is>
      </c>
      <c r="K535" s="18">
        <f>SUMIF('1060 NQN'!$A$2:$A$2023,$G535,'1060 NQN'!$I$2:$I$2023)</f>
        <v/>
      </c>
      <c r="L535" s="18">
        <f>SUMIF('1060 NQN'!$A$2:$A$2023,$G535,'1060 NQN'!$Q$2:$Q$2023)</f>
        <v/>
      </c>
      <c r="M535" s="18">
        <f>$K535-$L535</f>
        <v/>
      </c>
      <c r="N535" s="19">
        <f>IFERROR(SUMIF('1060 NQN'!$A$2:$A$2023,$G535,'1060 NQN'!$M$2:$M$2023)/$K535,0)</f>
        <v/>
      </c>
      <c r="O535" s="19">
        <f>IFERROR($K535*$N535,"")</f>
        <v/>
      </c>
      <c r="P535" s="19">
        <f>IFERROR($L535*$N535,"")</f>
        <v/>
      </c>
      <c r="Q535" s="19">
        <f>IF(OR($U535="Dar de baja en SAP",$U535="Dar de alta en SAP"),$M535*$N535,"")</f>
        <v/>
      </c>
      <c r="R535" s="17" t="inlineStr"/>
      <c r="S535" s="25" t="inlineStr">
        <is>
          <t>Alta</t>
        </is>
      </c>
      <c r="T535" s="17" t="inlineStr">
        <is>
          <t>Homologado – confianza Alta</t>
        </is>
      </c>
      <c r="U535" s="26" t="inlineStr">
        <is>
          <t>Dar de baja en SAP</t>
        </is>
      </c>
      <c r="V535" s="17" t="inlineStr">
        <is>
          <t>Cruce por nomenclatura SAP</t>
        </is>
      </c>
      <c r="W535" s="17" t="inlineStr">
        <is>
          <t>No</t>
        </is>
      </c>
      <c r="X535" s="17" t="inlineStr"/>
      <c r="Y535" s="17" t="inlineStr">
        <is>
          <t>Sí</t>
        </is>
      </c>
      <c r="Z535" s="17" t="inlineStr">
        <is>
          <t>M07-001</t>
        </is>
      </c>
      <c r="AA535" s="17"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17" t="inlineStr">
        <is>
          <t>Neuquén</t>
        </is>
      </c>
      <c r="B536" s="17" t="inlineStr">
        <is>
          <t>1060</t>
        </is>
      </c>
      <c r="C536" s="17" t="inlineStr">
        <is>
          <t>Stock SAP</t>
        </is>
      </c>
      <c r="D536" s="17" t="inlineStr">
        <is>
          <t>Descartables</t>
        </is>
      </c>
      <c r="E536" s="17" t="inlineStr">
        <is>
          <t>ZDES</t>
        </is>
      </c>
      <c r="F536" s="17" t="inlineStr">
        <is>
          <t>Dentro del alcance</t>
        </is>
      </c>
      <c r="G536" s="17" t="inlineStr">
        <is>
          <t>2000005</t>
        </is>
      </c>
      <c r="H536" s="17" t="inlineStr">
        <is>
          <t>CATETER INTRAVENOSO 20G T/ABBOCATH</t>
        </is>
      </c>
      <c r="I536" s="17" t="inlineStr">
        <is>
          <t>266</t>
        </is>
      </c>
      <c r="J536" s="17" t="inlineStr">
        <is>
          <t>Abocath n° 20</t>
        </is>
      </c>
      <c r="K536" s="18">
        <f>SUMIF('1060 NQN'!$A$2:$A$2023,$G536,'1060 NQN'!$I$2:$I$2023)</f>
        <v/>
      </c>
      <c r="L536" s="18">
        <f>SUMIF('1060 NQN'!$A$2:$A$2023,$G536,'1060 NQN'!$Q$2:$Q$2023)</f>
        <v/>
      </c>
      <c r="M536" s="18">
        <f>$K536-$L536</f>
        <v/>
      </c>
      <c r="N536" s="19">
        <f>IFERROR(SUMIF('1060 NQN'!$A$2:$A$2023,$G536,'1060 NQN'!$M$2:$M$2023)/$K536,0)</f>
        <v/>
      </c>
      <c r="O536" s="19">
        <f>IFERROR($K536*$N536,"")</f>
        <v/>
      </c>
      <c r="P536" s="19">
        <f>IFERROR($L536*$N536,"")</f>
        <v/>
      </c>
      <c r="Q536" s="19">
        <f>IF(OR($U536="Dar de baja en SAP",$U536="Dar de alta en SAP"),$M536*$N536,"")</f>
        <v/>
      </c>
      <c r="R536" s="17" t="inlineStr"/>
      <c r="S536" s="25" t="inlineStr">
        <is>
          <t>Alta</t>
        </is>
      </c>
      <c r="T536" s="17" t="inlineStr">
        <is>
          <t>Homologado – confianza Alta</t>
        </is>
      </c>
      <c r="U536" s="26" t="inlineStr">
        <is>
          <t>Dar de baja en SAP</t>
        </is>
      </c>
      <c r="V536" s="17" t="inlineStr">
        <is>
          <t>Homologación por código Avain (master D-128)</t>
        </is>
      </c>
      <c r="W536" s="17" t="inlineStr">
        <is>
          <t>No</t>
        </is>
      </c>
      <c r="X536" s="17" t="inlineStr"/>
      <c r="Y536" s="17" t="inlineStr">
        <is>
          <t>Sí</t>
        </is>
      </c>
      <c r="Z536" s="17" t="inlineStr">
        <is>
          <t>D-128</t>
        </is>
      </c>
      <c r="AA536" s="17" t="inlineStr">
        <is>
          <t>Homologación: confianza base Alta + confianza SAP Alta → Alta. El material ocupa 3 filas en la hoja 1060 NQN (lote/almacén). La cantidad SAP y la física de esta vista son el total del material.</t>
        </is>
      </c>
    </row>
    <row r="537">
      <c r="A537" s="17" t="inlineStr">
        <is>
          <t>Neuquén</t>
        </is>
      </c>
      <c r="B537" s="17" t="inlineStr">
        <is>
          <t>1060</t>
        </is>
      </c>
      <c r="C537" s="17" t="inlineStr">
        <is>
          <t>Stock SAP</t>
        </is>
      </c>
      <c r="D537" s="17" t="inlineStr">
        <is>
          <t>Descartables</t>
        </is>
      </c>
      <c r="E537" s="17" t="inlineStr">
        <is>
          <t>ZDES</t>
        </is>
      </c>
      <c r="F537" s="17" t="inlineStr">
        <is>
          <t>Dentro del alcance</t>
        </is>
      </c>
      <c r="G537" s="17" t="inlineStr">
        <is>
          <t>2000004</t>
        </is>
      </c>
      <c r="H537" s="17" t="inlineStr">
        <is>
          <t>CATETER INTRAVENOSO 18G T/ABBOCATH</t>
        </is>
      </c>
      <c r="I537" s="17" t="inlineStr">
        <is>
          <t>265</t>
        </is>
      </c>
      <c r="J537" s="17" t="inlineStr">
        <is>
          <t>Abocath n° 18</t>
        </is>
      </c>
      <c r="K537" s="18">
        <f>SUMIF('1060 NQN'!$A$2:$A$2023,$G537,'1060 NQN'!$I$2:$I$2023)</f>
        <v/>
      </c>
      <c r="L537" s="18">
        <f>SUMIF('1060 NQN'!$A$2:$A$2023,$G537,'1060 NQN'!$Q$2:$Q$2023)</f>
        <v/>
      </c>
      <c r="M537" s="18">
        <f>$K537-$L537</f>
        <v/>
      </c>
      <c r="N537" s="19">
        <f>IFERROR(SUMIF('1060 NQN'!$A$2:$A$2023,$G537,'1060 NQN'!$M$2:$M$2023)/$K537,0)</f>
        <v/>
      </c>
      <c r="O537" s="19">
        <f>IFERROR($K537*$N537,"")</f>
        <v/>
      </c>
      <c r="P537" s="19">
        <f>IFERROR($L537*$N537,"")</f>
        <v/>
      </c>
      <c r="Q537" s="19">
        <f>IF(OR($U537="Dar de baja en SAP",$U537="Dar de alta en SAP"),$M537*$N537,"")</f>
        <v/>
      </c>
      <c r="R537" s="17" t="inlineStr"/>
      <c r="S537" s="25" t="inlineStr">
        <is>
          <t>Alta</t>
        </is>
      </c>
      <c r="T537" s="17" t="inlineStr">
        <is>
          <t>Homologado – confianza Alta</t>
        </is>
      </c>
      <c r="U537" s="26" t="inlineStr">
        <is>
          <t>Dar de baja en SAP</t>
        </is>
      </c>
      <c r="V537" s="17" t="inlineStr">
        <is>
          <t>Homologación por código Avain (master D-127)</t>
        </is>
      </c>
      <c r="W537" s="17" t="inlineStr">
        <is>
          <t>No</t>
        </is>
      </c>
      <c r="X537" s="17" t="inlineStr"/>
      <c r="Y537" s="17" t="inlineStr">
        <is>
          <t>Sí</t>
        </is>
      </c>
      <c r="Z537" s="17" t="inlineStr">
        <is>
          <t>D-127</t>
        </is>
      </c>
      <c r="AA537" s="17" t="inlineStr">
        <is>
          <t>Homologación: confianza base Alta + confianza SAP Alta → Alta. El material ocupa 3 filas en la hoja 1060 NQN (lote/almacén). La cantidad SAP y la física de esta vista son el total del material.</t>
        </is>
      </c>
    </row>
    <row r="538">
      <c r="A538" s="17" t="inlineStr">
        <is>
          <t>Neuquén</t>
        </is>
      </c>
      <c r="B538" s="17" t="inlineStr">
        <is>
          <t>1060</t>
        </is>
      </c>
      <c r="C538" s="17" t="inlineStr">
        <is>
          <t>Stock SAP</t>
        </is>
      </c>
      <c r="D538" s="17" t="inlineStr">
        <is>
          <t>Medicamentos</t>
        </is>
      </c>
      <c r="E538" s="17" t="inlineStr">
        <is>
          <t>ZMED</t>
        </is>
      </c>
      <c r="F538" s="17" t="inlineStr">
        <is>
          <t>Dentro del alcance</t>
        </is>
      </c>
      <c r="G538" s="17" t="inlineStr">
        <is>
          <t>1000478</t>
        </is>
      </c>
      <c r="H538" s="17" t="inlineStr">
        <is>
          <t>DEXAMETASONA 8MG/2ML AMP(DESCONTINUADO)</t>
        </is>
      </c>
      <c r="I538" s="17" t="inlineStr">
        <is>
          <t>65</t>
        </is>
      </c>
      <c r="J538" s="17" t="inlineStr">
        <is>
          <t>DECADRON</t>
        </is>
      </c>
      <c r="K538" s="18">
        <f>SUMIF('1060 NQN'!$A$2:$A$2023,$G538,'1060 NQN'!$I$2:$I$2023)</f>
        <v/>
      </c>
      <c r="L538" s="18">
        <f>SUMIF('1060 NQN'!$A$2:$A$2023,$G538,'1060 NQN'!$Q$2:$Q$2023)</f>
        <v/>
      </c>
      <c r="M538" s="18">
        <f>$K538-$L538</f>
        <v/>
      </c>
      <c r="N538" s="19">
        <f>IFERROR(SUMIF('1060 NQN'!$A$2:$A$2023,$G538,'1060 NQN'!$M$2:$M$2023)/$K538,0)</f>
        <v/>
      </c>
      <c r="O538" s="19">
        <f>IFERROR($K538*$N538,"")</f>
        <v/>
      </c>
      <c r="P538" s="19">
        <f>IFERROR($L538*$N538,"")</f>
        <v/>
      </c>
      <c r="Q538" s="19">
        <f>IF(OR($U538="Dar de baja en SAP",$U538="Dar de alta en SAP"),$M538*$N538,"")</f>
        <v/>
      </c>
      <c r="R538" s="29" t="inlineStr">
        <is>
          <t>Valorización a validar: relación de cantidades 146 a 1 entre SAP y el recuento físico. Sugiere distinta unidad de medida (SAP por caja o envase y el recuento por unidad). La diferencia económica de esta fila no debe tomarse como definitiva.</t>
        </is>
      </c>
      <c r="S538" s="26" t="inlineStr">
        <is>
          <t>Baja</t>
        </is>
      </c>
      <c r="T538" s="17" t="inlineStr">
        <is>
          <t>Homologado – confianza Baja – pendiente de validación</t>
        </is>
      </c>
      <c r="U538" s="26" t="inlineStr">
        <is>
          <t>Dar de baja en SAP</t>
        </is>
      </c>
      <c r="V538" s="17" t="inlineStr">
        <is>
          <t>Homologación por código Avain (master M06-001)</t>
        </is>
      </c>
      <c r="W538" s="17" t="inlineStr">
        <is>
          <t>No</t>
        </is>
      </c>
      <c r="X538" s="17" t="inlineStr"/>
      <c r="Y538" s="17" t="inlineStr">
        <is>
          <t>Sí</t>
        </is>
      </c>
      <c r="Z538" s="17" t="inlineStr">
        <is>
          <t>M06-001</t>
        </is>
      </c>
      <c r="AA538" s="17"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17" t="inlineStr">
        <is>
          <t>Neuquén</t>
        </is>
      </c>
      <c r="B539" s="17" t="inlineStr">
        <is>
          <t>1060</t>
        </is>
      </c>
      <c r="C539" s="17" t="inlineStr">
        <is>
          <t>Stock SAP</t>
        </is>
      </c>
      <c r="D539" s="17" t="inlineStr">
        <is>
          <t>Medicamentos</t>
        </is>
      </c>
      <c r="E539" s="17" t="inlineStr">
        <is>
          <t>ZMED</t>
        </is>
      </c>
      <c r="F539" s="17" t="inlineStr">
        <is>
          <t>Dentro del alcance</t>
        </is>
      </c>
      <c r="G539" s="17" t="inlineStr">
        <is>
          <t>1000103</t>
        </is>
      </c>
      <c r="H539" s="17" t="inlineStr">
        <is>
          <t>FENITOINA 100MG /2ML AMPOLLA</t>
        </is>
      </c>
      <c r="I539" s="17" t="inlineStr">
        <is>
          <t>249</t>
        </is>
      </c>
      <c r="J539" s="17" t="inlineStr">
        <is>
          <t>FENITOINA AMP</t>
        </is>
      </c>
      <c r="K539" s="18">
        <f>SUMIF('1060 NQN'!$A$2:$A$2023,$G539,'1060 NQN'!$I$2:$I$2023)</f>
        <v/>
      </c>
      <c r="L539" s="18">
        <f>SUMIF('1060 NQN'!$A$2:$A$2023,$G539,'1060 NQN'!$Q$2:$Q$2023)</f>
        <v/>
      </c>
      <c r="M539" s="18">
        <f>$K539-$L539</f>
        <v/>
      </c>
      <c r="N539" s="19">
        <f>IFERROR(SUMIF('1060 NQN'!$A$2:$A$2023,$G539,'1060 NQN'!$M$2:$M$2023)/$K539,0)</f>
        <v/>
      </c>
      <c r="O539" s="19">
        <f>IFERROR($K539*$N539,"")</f>
        <v/>
      </c>
      <c r="P539" s="19">
        <f>IFERROR($L539*$N539,"")</f>
        <v/>
      </c>
      <c r="Q539" s="19">
        <f>IF(OR($U539="Dar de baja en SAP",$U539="Dar de alta en SAP"),$M539*$N539,"")</f>
        <v/>
      </c>
      <c r="R539" s="17" t="inlineStr"/>
      <c r="S539" s="30" t="inlineStr">
        <is>
          <t>Media</t>
        </is>
      </c>
      <c r="T539" s="17" t="inlineStr">
        <is>
          <t>Homologado – confianza Media – pendiente de validación</t>
        </is>
      </c>
      <c r="U539" s="26" t="inlineStr">
        <is>
          <t>Dar de baja en SAP</t>
        </is>
      </c>
      <c r="V539" s="17" t="inlineStr">
        <is>
          <t>Homologación por código Avain (master M09-002)</t>
        </is>
      </c>
      <c r="W539" s="17" t="inlineStr">
        <is>
          <t>No</t>
        </is>
      </c>
      <c r="X539" s="17" t="inlineStr"/>
      <c r="Y539" s="17" t="inlineStr">
        <is>
          <t>Sí</t>
        </is>
      </c>
      <c r="Z539" s="17" t="inlineStr">
        <is>
          <t>M09-002</t>
        </is>
      </c>
      <c r="AA539" s="17" t="inlineStr">
        <is>
          <t>Homologación: confianza base Media + confianza SAP Alta → Media. El material ocupa 17 filas en la hoja 1060 NQN (lote/almacén). La cantidad SAP y la física de esta vista son el total del material.</t>
        </is>
      </c>
    </row>
    <row r="540">
      <c r="A540" s="17" t="inlineStr">
        <is>
          <t>Neuquén</t>
        </is>
      </c>
      <c r="B540" s="17" t="inlineStr">
        <is>
          <t>1060</t>
        </is>
      </c>
      <c r="C540" s="17" t="inlineStr">
        <is>
          <t>Stock SAP</t>
        </is>
      </c>
      <c r="D540" s="17" t="inlineStr">
        <is>
          <t>Descartables</t>
        </is>
      </c>
      <c r="E540" s="17" t="inlineStr">
        <is>
          <t>ZDES</t>
        </is>
      </c>
      <c r="F540" s="17" t="inlineStr">
        <is>
          <t>Dentro del alcance</t>
        </is>
      </c>
      <c r="G540" s="17" t="inlineStr">
        <is>
          <t>2000473</t>
        </is>
      </c>
      <c r="H540" s="17" t="inlineStr">
        <is>
          <t>PILA AA</t>
        </is>
      </c>
      <c r="I540" s="17" t="inlineStr">
        <is>
          <t>260</t>
        </is>
      </c>
      <c r="J540" s="17" t="inlineStr">
        <is>
          <t>Pilas AA</t>
        </is>
      </c>
      <c r="K540" s="18">
        <f>SUMIF('1060 NQN'!$A$2:$A$2023,$G540,'1060 NQN'!$I$2:$I$2023)</f>
        <v/>
      </c>
      <c r="L540" s="18">
        <f>SUMIF('1060 NQN'!$A$2:$A$2023,$G540,'1060 NQN'!$Q$2:$Q$2023)</f>
        <v/>
      </c>
      <c r="M540" s="18">
        <f>$K540-$L540</f>
        <v/>
      </c>
      <c r="N540" s="19">
        <f>IFERROR(SUMIF('1060 NQN'!$A$2:$A$2023,$G540,'1060 NQN'!$M$2:$M$2023)/$K540,0)</f>
        <v/>
      </c>
      <c r="O540" s="19">
        <f>IFERROR($K540*$N540,"")</f>
        <v/>
      </c>
      <c r="P540" s="19">
        <f>IFERROR($L540*$N540,"")</f>
        <v/>
      </c>
      <c r="Q540" s="19">
        <f>IF(OR($U540="Dar de baja en SAP",$U540="Dar de alta en SAP"),$M540*$N540,"")</f>
        <v/>
      </c>
      <c r="R540" s="29" t="inlineStr">
        <is>
          <t>Valorización a validar: relación de cantidades 736 a 1 entre SAP y el recuento físico. Sugiere distinta unidad de medida (SAP por caja o envase y el recuento por unidad). La diferencia económica de esta fila no debe tomarse como definitiva.</t>
        </is>
      </c>
      <c r="S540" s="25" t="inlineStr">
        <is>
          <t>Alta</t>
        </is>
      </c>
      <c r="T540" s="17" t="inlineStr">
        <is>
          <t>Homologado – confianza Alta</t>
        </is>
      </c>
      <c r="U540" s="26" t="inlineStr">
        <is>
          <t>Dar de baja en SAP</t>
        </is>
      </c>
      <c r="V540" s="17" t="inlineStr">
        <is>
          <t>Cruce por nomenclatura SAP</t>
        </is>
      </c>
      <c r="W540" s="17" t="inlineStr">
        <is>
          <t>No</t>
        </is>
      </c>
      <c r="X540" s="17" t="inlineStr"/>
      <c r="Y540" s="17" t="inlineStr">
        <is>
          <t>No</t>
        </is>
      </c>
      <c r="Z540" s="17" t="inlineStr"/>
      <c r="AA540" s="17" t="inlineStr">
        <is>
          <t>Cruce por nomenclatura: similitud 1.00. El material ocupa 2 filas en la hoja 1060 NQN (lote/almacén). La cantidad SAP y la física de esta vista son el total del material.</t>
        </is>
      </c>
    </row>
    <row r="541">
      <c r="A541" s="17" t="inlineStr">
        <is>
          <t>Neuquén</t>
        </is>
      </c>
      <c r="B541" s="17" t="inlineStr">
        <is>
          <t>1060</t>
        </is>
      </c>
      <c r="C541" s="17" t="inlineStr">
        <is>
          <t>Stock SAP</t>
        </is>
      </c>
      <c r="D541" s="17" t="inlineStr">
        <is>
          <t>Descartables</t>
        </is>
      </c>
      <c r="E541" s="17" t="inlineStr">
        <is>
          <t>ZDES</t>
        </is>
      </c>
      <c r="F541" s="17" t="inlineStr">
        <is>
          <t>Dentro del alcance</t>
        </is>
      </c>
      <c r="G541" s="17" t="inlineStr">
        <is>
          <t>2000026</t>
        </is>
      </c>
      <c r="H541" s="17" t="inlineStr">
        <is>
          <t>JERINGA TUBERCULINA X 1 CC</t>
        </is>
      </c>
      <c r="I541" s="17" t="inlineStr">
        <is>
          <t>302</t>
        </is>
      </c>
      <c r="J541" s="17" t="inlineStr">
        <is>
          <t>JERINGAS 1 ML</t>
        </is>
      </c>
      <c r="K541" s="18">
        <f>SUMIF('1060 NQN'!$A$2:$A$2023,$G541,'1060 NQN'!$I$2:$I$2023)</f>
        <v/>
      </c>
      <c r="L541" s="18">
        <f>SUMIF('1060 NQN'!$A$2:$A$2023,$G541,'1060 NQN'!$Q$2:$Q$2023)</f>
        <v/>
      </c>
      <c r="M541" s="18">
        <f>$K541-$L541</f>
        <v/>
      </c>
      <c r="N541" s="19">
        <f>IFERROR(SUMIF('1060 NQN'!$A$2:$A$2023,$G541,'1060 NQN'!$M$2:$M$2023)/$K541,0)</f>
        <v/>
      </c>
      <c r="O541" s="19">
        <f>IFERROR($K541*$N541,"")</f>
        <v/>
      </c>
      <c r="P541" s="19">
        <f>IFERROR($L541*$N541,"")</f>
        <v/>
      </c>
      <c r="Q541" s="19">
        <f>IF(OR($U541="Dar de baja en SAP",$U541="Dar de alta en SAP"),$M541*$N541,"")</f>
        <v/>
      </c>
      <c r="R541" s="17" t="inlineStr"/>
      <c r="S541" s="30" t="inlineStr">
        <is>
          <t>Media</t>
        </is>
      </c>
      <c r="T541" s="17" t="inlineStr">
        <is>
          <t>Homologado – confianza Media – pendiente de validación</t>
        </is>
      </c>
      <c r="U541" s="26" t="inlineStr">
        <is>
          <t>Dar de baja en SAP</t>
        </is>
      </c>
      <c r="V541" s="17" t="inlineStr">
        <is>
          <t>Homologación por código Avain (master D-134)</t>
        </is>
      </c>
      <c r="W541" s="17" t="inlineStr">
        <is>
          <t>Sí</t>
        </is>
      </c>
      <c r="X541" s="17" t="inlineStr">
        <is>
          <t>2000026, 2000451</t>
        </is>
      </c>
      <c r="Y541" s="17" t="inlineStr">
        <is>
          <t>Sí</t>
        </is>
      </c>
      <c r="Z541" s="17" t="inlineStr">
        <is>
          <t>D-134</t>
        </is>
      </c>
      <c r="AA541" s="17"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17" t="inlineStr">
        <is>
          <t>Neuquén</t>
        </is>
      </c>
      <c r="B542" s="17" t="inlineStr">
        <is>
          <t>1060</t>
        </is>
      </c>
      <c r="C542" s="17" t="inlineStr">
        <is>
          <t>Stock SAP</t>
        </is>
      </c>
      <c r="D542" s="17" t="inlineStr">
        <is>
          <t>Medicamentos</t>
        </is>
      </c>
      <c r="E542" s="17" t="inlineStr">
        <is>
          <t>ZMED</t>
        </is>
      </c>
      <c r="F542" s="17" t="inlineStr">
        <is>
          <t>Dentro del alcance</t>
        </is>
      </c>
      <c r="G542" s="17" t="inlineStr">
        <is>
          <t>1000171</t>
        </is>
      </c>
      <c r="H542" s="17" t="inlineStr">
        <is>
          <t>RANITIDINA 300 MG AMP</t>
        </is>
      </c>
      <c r="I542" s="17" t="inlineStr"/>
      <c r="J542" s="17" t="inlineStr"/>
      <c r="K542" s="18">
        <f>SUMIF('1060 NQN'!$A$2:$A$2023,$G542,'1060 NQN'!$I$2:$I$2023)</f>
        <v/>
      </c>
      <c r="L542" s="18">
        <f>SUMIF('1060 NQN'!$A$2:$A$2023,$G542,'1060 NQN'!$Q$2:$Q$2023)</f>
        <v/>
      </c>
      <c r="M542" s="18">
        <f>$K542-$L542</f>
        <v/>
      </c>
      <c r="N542" s="19">
        <f>IFERROR(SUMIF('1060 NQN'!$A$2:$A$2023,$G542,'1060 NQN'!$M$2:$M$2023)/$K542,0)</f>
        <v/>
      </c>
      <c r="O542" s="19">
        <f>IFERROR($K542*$N542,"")</f>
        <v/>
      </c>
      <c r="P542" s="19">
        <f>IFERROR($L542*$N542,"")</f>
        <v/>
      </c>
      <c r="Q542" s="19">
        <f>IF(OR($U542="Dar de baja en SAP",$U542="Dar de alta en SAP"),$M542*$N542,"")</f>
        <v/>
      </c>
      <c r="R542" s="17" t="inlineStr"/>
      <c r="S542" s="27" t="inlineStr"/>
      <c r="T542" s="17" t="inlineStr">
        <is>
          <t>Sin recuento físico en el inventario de Avain</t>
        </is>
      </c>
      <c r="U542" s="28" t="inlineStr">
        <is>
          <t>Sin recuento físico</t>
        </is>
      </c>
      <c r="V542" s="17" t="inlineStr"/>
      <c r="W542" s="17" t="inlineStr"/>
      <c r="X542" s="17" t="inlineStr"/>
      <c r="Y542" s="17" t="inlineStr"/>
      <c r="Z542" s="17" t="inlineStr"/>
      <c r="AA542" s="17" t="inlineStr">
        <is>
          <t>El material ocupa 14 filas en la hoja 1060 NQN (lote/almacén). La cantidad SAP y la física de esta vista son el total del material.</t>
        </is>
      </c>
    </row>
    <row r="543">
      <c r="A543" s="17" t="inlineStr">
        <is>
          <t>Neuquén</t>
        </is>
      </c>
      <c r="B543" s="17" t="inlineStr">
        <is>
          <t>1060</t>
        </is>
      </c>
      <c r="C543" s="17" t="inlineStr">
        <is>
          <t>Stock SAP</t>
        </is>
      </c>
      <c r="D543" s="17" t="inlineStr">
        <is>
          <t>Medicamentos</t>
        </is>
      </c>
      <c r="E543" s="17" t="inlineStr">
        <is>
          <t>ZMED</t>
        </is>
      </c>
      <c r="F543" s="17" t="inlineStr">
        <is>
          <t>Dentro del alcance</t>
        </is>
      </c>
      <c r="G543" s="17" t="inlineStr">
        <is>
          <t>1000021</t>
        </is>
      </c>
      <c r="H543" s="17" t="inlineStr">
        <is>
          <t>DIAZEPAM 10MG AMPOLLA DE 2ML INYECTABLE</t>
        </is>
      </c>
      <c r="I543" s="17" t="inlineStr">
        <is>
          <t>77</t>
        </is>
      </c>
      <c r="J543" s="17" t="inlineStr">
        <is>
          <t>DIAZEPAM AMP</t>
        </is>
      </c>
      <c r="K543" s="18">
        <f>SUMIF('1060 NQN'!$A$2:$A$2023,$G543,'1060 NQN'!$I$2:$I$2023)</f>
        <v/>
      </c>
      <c r="L543" s="18">
        <f>SUMIF('1060 NQN'!$A$2:$A$2023,$G543,'1060 NQN'!$Q$2:$Q$2023)</f>
        <v/>
      </c>
      <c r="M543" s="18">
        <f>$K543-$L543</f>
        <v/>
      </c>
      <c r="N543" s="19">
        <f>IFERROR(SUMIF('1060 NQN'!$A$2:$A$2023,$G543,'1060 NQN'!$M$2:$M$2023)/$K543,0)</f>
        <v/>
      </c>
      <c r="O543" s="19">
        <f>IFERROR($K543*$N543,"")</f>
        <v/>
      </c>
      <c r="P543" s="19">
        <f>IFERROR($L543*$N543,"")</f>
        <v/>
      </c>
      <c r="Q543" s="19">
        <f>IF(OR($U543="Dar de baja en SAP",$U543="Dar de alta en SAP"),$M543*$N543,"")</f>
        <v/>
      </c>
      <c r="R543" s="17" t="inlineStr"/>
      <c r="S543" s="30" t="inlineStr">
        <is>
          <t>Media</t>
        </is>
      </c>
      <c r="T543" s="17" t="inlineStr">
        <is>
          <t>Homologado – confianza Media – pendiente de validación</t>
        </is>
      </c>
      <c r="U543" s="26" t="inlineStr">
        <is>
          <t>Dar de baja en SAP</t>
        </is>
      </c>
      <c r="V543" s="17" t="inlineStr">
        <is>
          <t>Cruce por nomenclatura SAP</t>
        </is>
      </c>
      <c r="W543" s="17" t="inlineStr">
        <is>
          <t>No</t>
        </is>
      </c>
      <c r="X543" s="17" t="inlineStr"/>
      <c r="Y543" s="17" t="inlineStr">
        <is>
          <t>Sí</t>
        </is>
      </c>
      <c r="Z543" s="17" t="inlineStr"/>
      <c r="AA543" s="17" t="inlineStr">
        <is>
          <t>Cruce por nomenclatura: una nomenclatura no informa dosis; similitud 0.72. El material ocupa 16 filas en la hoja 1060 NQN (lote/almacén). La cantidad SAP y la física de esta vista son el total del material.</t>
        </is>
      </c>
    </row>
    <row r="544">
      <c r="A544" s="17" t="inlineStr">
        <is>
          <t>Neuquén</t>
        </is>
      </c>
      <c r="B544" s="17" t="inlineStr">
        <is>
          <t>1060</t>
        </is>
      </c>
      <c r="C544" s="17" t="inlineStr">
        <is>
          <t>Stock SAP</t>
        </is>
      </c>
      <c r="D544" s="17" t="inlineStr">
        <is>
          <t>Medicamentos</t>
        </is>
      </c>
      <c r="E544" s="17" t="inlineStr">
        <is>
          <t>ZMED</t>
        </is>
      </c>
      <c r="F544" s="17" t="inlineStr">
        <is>
          <t>Dentro del alcance</t>
        </is>
      </c>
      <c r="G544" s="17" t="inlineStr">
        <is>
          <t>1000010</t>
        </is>
      </c>
      <c r="H544" s="17" t="inlineStr">
        <is>
          <t>HIDROCORTISONA 500MG  AMPOLLA</t>
        </is>
      </c>
      <c r="I544" s="17" t="inlineStr">
        <is>
          <t>130</t>
        </is>
      </c>
      <c r="J544" s="17" t="inlineStr">
        <is>
          <t>HIDROCORTISONA 500 MG AMP</t>
        </is>
      </c>
      <c r="K544" s="18">
        <f>SUMIF('1060 NQN'!$A$2:$A$2023,$G544,'1060 NQN'!$I$2:$I$2023)</f>
        <v/>
      </c>
      <c r="L544" s="18">
        <f>SUMIF('1060 NQN'!$A$2:$A$2023,$G544,'1060 NQN'!$Q$2:$Q$2023)</f>
        <v/>
      </c>
      <c r="M544" s="18">
        <f>$K544-$L544</f>
        <v/>
      </c>
      <c r="N544" s="19">
        <f>IFERROR(SUMIF('1060 NQN'!$A$2:$A$2023,$G544,'1060 NQN'!$M$2:$M$2023)/$K544,0)</f>
        <v/>
      </c>
      <c r="O544" s="19">
        <f>IFERROR($K544*$N544,"")</f>
        <v/>
      </c>
      <c r="P544" s="19">
        <f>IFERROR($L544*$N544,"")</f>
        <v/>
      </c>
      <c r="Q544" s="19">
        <f>IF(OR($U544="Dar de baja en SAP",$U544="Dar de alta en SAP"),$M544*$N544,"")</f>
        <v/>
      </c>
      <c r="R544" s="17" t="inlineStr"/>
      <c r="S544" s="25" t="inlineStr">
        <is>
          <t>Alta</t>
        </is>
      </c>
      <c r="T544" s="17" t="inlineStr">
        <is>
          <t>Homologado – confianza Alta</t>
        </is>
      </c>
      <c r="U544" s="26" t="inlineStr">
        <is>
          <t>Dar de baja en SAP</t>
        </is>
      </c>
      <c r="V544" s="17" t="inlineStr">
        <is>
          <t>Homologación por código Avain (master M06-003)</t>
        </is>
      </c>
      <c r="W544" s="17" t="inlineStr">
        <is>
          <t>No</t>
        </is>
      </c>
      <c r="X544" s="17" t="inlineStr"/>
      <c r="Y544" s="17" t="inlineStr">
        <is>
          <t>Sí</t>
        </is>
      </c>
      <c r="Z544" s="17" t="inlineStr">
        <is>
          <t>M06-003</t>
        </is>
      </c>
      <c r="AA544" s="17" t="inlineStr">
        <is>
          <t>Homologación: confianza base Alta + confianza SAP Alta → Alta. El material ocupa 17 filas en la hoja 1060 NQN (lote/almacén). La cantidad SAP y la física de esta vista son el total del material.</t>
        </is>
      </c>
    </row>
    <row r="545">
      <c r="A545" s="17" t="inlineStr">
        <is>
          <t>Neuquén</t>
        </is>
      </c>
      <c r="B545" s="17" t="inlineStr">
        <is>
          <t>1060</t>
        </is>
      </c>
      <c r="C545" s="17" t="inlineStr">
        <is>
          <t>Stock SAP</t>
        </is>
      </c>
      <c r="D545" s="17" t="inlineStr">
        <is>
          <t>Medicamentos</t>
        </is>
      </c>
      <c r="E545" s="17" t="inlineStr">
        <is>
          <t>ZMED</t>
        </is>
      </c>
      <c r="F545" s="17" t="inlineStr">
        <is>
          <t>Dentro del alcance</t>
        </is>
      </c>
      <c r="G545" s="17" t="inlineStr">
        <is>
          <t>1001312</t>
        </is>
      </c>
      <c r="H545" s="17" t="inlineStr">
        <is>
          <t>GASA SOBRE 10x10</t>
        </is>
      </c>
      <c r="I545" s="17" t="inlineStr"/>
      <c r="J545" s="17" t="inlineStr"/>
      <c r="K545" s="18">
        <f>SUMIF('1060 NQN'!$A$2:$A$2023,$G545,'1060 NQN'!$I$2:$I$2023)</f>
        <v/>
      </c>
      <c r="L545" s="18">
        <f>SUMIF('1060 NQN'!$A$2:$A$2023,$G545,'1060 NQN'!$Q$2:$Q$2023)</f>
        <v/>
      </c>
      <c r="M545" s="18">
        <f>$K545-$L545</f>
        <v/>
      </c>
      <c r="N545" s="19">
        <f>IFERROR(SUMIF('1060 NQN'!$A$2:$A$2023,$G545,'1060 NQN'!$M$2:$M$2023)/$K545,0)</f>
        <v/>
      </c>
      <c r="O545" s="19">
        <f>IFERROR($K545*$N545,"")</f>
        <v/>
      </c>
      <c r="P545" s="19">
        <f>IFERROR($L545*$N545,"")</f>
        <v/>
      </c>
      <c r="Q545" s="19">
        <f>IF(OR($U545="Dar de baja en SAP",$U545="Dar de alta en SAP"),$M545*$N545,"")</f>
        <v/>
      </c>
      <c r="R545" s="17" t="inlineStr"/>
      <c r="S545" s="27" t="inlineStr"/>
      <c r="T545" s="17" t="inlineStr">
        <is>
          <t>Sin recuento físico en el inventario de Avain</t>
        </is>
      </c>
      <c r="U545" s="28" t="inlineStr">
        <is>
          <t>Sin recuento físico</t>
        </is>
      </c>
      <c r="V545" s="17" t="inlineStr"/>
      <c r="W545" s="17" t="inlineStr"/>
      <c r="X545" s="17" t="inlineStr"/>
      <c r="Y545" s="17" t="inlineStr"/>
      <c r="Z545" s="17" t="inlineStr"/>
      <c r="AA545" s="17" t="inlineStr"/>
    </row>
    <row r="546">
      <c r="A546" s="17" t="inlineStr">
        <is>
          <t>Neuquén</t>
        </is>
      </c>
      <c r="B546" s="17" t="inlineStr">
        <is>
          <t>1060</t>
        </is>
      </c>
      <c r="C546" s="17" t="inlineStr">
        <is>
          <t>Stock SAP</t>
        </is>
      </c>
      <c r="D546" s="17" t="inlineStr">
        <is>
          <t>Medicamentos</t>
        </is>
      </c>
      <c r="E546" s="17" t="inlineStr">
        <is>
          <t>ZMED</t>
        </is>
      </c>
      <c r="F546" s="17" t="inlineStr">
        <is>
          <t>Dentro del alcance</t>
        </is>
      </c>
      <c r="G546" s="17" t="inlineStr">
        <is>
          <t>1000368</t>
        </is>
      </c>
      <c r="H546" s="17" t="inlineStr">
        <is>
          <t>UVASAL SOBRES X30</t>
        </is>
      </c>
      <c r="I546" s="17" t="inlineStr"/>
      <c r="J546" s="17" t="inlineStr"/>
      <c r="K546" s="18">
        <f>SUMIF('1060 NQN'!$A$2:$A$2023,$G546,'1060 NQN'!$I$2:$I$2023)</f>
        <v/>
      </c>
      <c r="L546" s="18">
        <f>SUMIF('1060 NQN'!$A$2:$A$2023,$G546,'1060 NQN'!$Q$2:$Q$2023)</f>
        <v/>
      </c>
      <c r="M546" s="18">
        <f>$K546-$L546</f>
        <v/>
      </c>
      <c r="N546" s="19">
        <f>IFERROR(SUMIF('1060 NQN'!$A$2:$A$2023,$G546,'1060 NQN'!$M$2:$M$2023)/$K546,0)</f>
        <v/>
      </c>
      <c r="O546" s="19">
        <f>IFERROR($K546*$N546,"")</f>
        <v/>
      </c>
      <c r="P546" s="19">
        <f>IFERROR($L546*$N546,"")</f>
        <v/>
      </c>
      <c r="Q546" s="19">
        <f>IF(OR($U546="Dar de baja en SAP",$U546="Dar de alta en SAP"),$M546*$N546,"")</f>
        <v/>
      </c>
      <c r="R546" s="17" t="inlineStr"/>
      <c r="S546" s="27" t="inlineStr"/>
      <c r="T546" s="17" t="inlineStr">
        <is>
          <t>Sin recuento físico en el inventario de Avain</t>
        </is>
      </c>
      <c r="U546" s="28" t="inlineStr">
        <is>
          <t>Sin recuento físico</t>
        </is>
      </c>
      <c r="V546" s="17" t="inlineStr"/>
      <c r="W546" s="17" t="inlineStr"/>
      <c r="X546" s="17" t="inlineStr"/>
      <c r="Y546" s="17" t="inlineStr"/>
      <c r="Z546" s="17" t="inlineStr"/>
      <c r="AA546" s="17" t="inlineStr">
        <is>
          <t>El material ocupa 12 filas en la hoja 1060 NQN (lote/almacén). La cantidad SAP y la física de esta vista son el total del material.</t>
        </is>
      </c>
    </row>
    <row r="547">
      <c r="A547" s="17" t="inlineStr">
        <is>
          <t>Neuquén</t>
        </is>
      </c>
      <c r="B547" s="17" t="inlineStr">
        <is>
          <t>1060</t>
        </is>
      </c>
      <c r="C547" s="17" t="inlineStr">
        <is>
          <t>Stock SAP</t>
        </is>
      </c>
      <c r="D547" s="17" t="inlineStr">
        <is>
          <t>Descartables</t>
        </is>
      </c>
      <c r="E547" s="17" t="inlineStr">
        <is>
          <t>ZDES</t>
        </is>
      </c>
      <c r="F547" s="17" t="inlineStr">
        <is>
          <t>Dentro del alcance</t>
        </is>
      </c>
      <c r="G547" s="17" t="inlineStr">
        <is>
          <t>2001133</t>
        </is>
      </c>
      <c r="H547" s="17" t="inlineStr">
        <is>
          <t>CUBRECAMILLA C/TIRAS 20G 0,90 X 2,00 MT</t>
        </is>
      </c>
      <c r="I547" s="17" t="inlineStr"/>
      <c r="J547" s="17" t="inlineStr"/>
      <c r="K547" s="18">
        <f>SUMIF('1060 NQN'!$A$2:$A$2023,$G547,'1060 NQN'!$I$2:$I$2023)</f>
        <v/>
      </c>
      <c r="L547" s="18">
        <f>SUMIF('1060 NQN'!$A$2:$A$2023,$G547,'1060 NQN'!$Q$2:$Q$2023)</f>
        <v/>
      </c>
      <c r="M547" s="18">
        <f>$K547-$L547</f>
        <v/>
      </c>
      <c r="N547" s="19">
        <f>IFERROR(SUMIF('1060 NQN'!$A$2:$A$2023,$G547,'1060 NQN'!$M$2:$M$2023)/$K547,0)</f>
        <v/>
      </c>
      <c r="O547" s="19">
        <f>IFERROR($K547*$N547,"")</f>
        <v/>
      </c>
      <c r="P547" s="19">
        <f>IFERROR($L547*$N547,"")</f>
        <v/>
      </c>
      <c r="Q547" s="19">
        <f>IF(OR($U547="Dar de baja en SAP",$U547="Dar de alta en SAP"),$M547*$N547,"")</f>
        <v/>
      </c>
      <c r="R547" s="17" t="inlineStr"/>
      <c r="S547" s="27" t="inlineStr"/>
      <c r="T547" s="17" t="inlineStr">
        <is>
          <t>Sin recuento físico en el inventario de Avain</t>
        </is>
      </c>
      <c r="U547" s="28" t="inlineStr">
        <is>
          <t>Sin recuento físico</t>
        </is>
      </c>
      <c r="V547" s="17" t="inlineStr"/>
      <c r="W547" s="17" t="inlineStr"/>
      <c r="X547" s="17" t="inlineStr"/>
      <c r="Y547" s="17" t="inlineStr"/>
      <c r="Z547" s="17" t="inlineStr"/>
      <c r="AA547" s="17" t="inlineStr">
        <is>
          <t>El material ocupa 3 filas en la hoja 1060 NQN (lote/almacén). La cantidad SAP y la física de esta vista son el total del material.</t>
        </is>
      </c>
    </row>
    <row r="548">
      <c r="A548" s="17" t="inlineStr">
        <is>
          <t>Neuquén</t>
        </is>
      </c>
      <c r="B548" s="17" t="inlineStr">
        <is>
          <t>1060</t>
        </is>
      </c>
      <c r="C548" s="17" t="inlineStr">
        <is>
          <t>Stock SAP</t>
        </is>
      </c>
      <c r="D548" s="17" t="inlineStr">
        <is>
          <t>Medicamentos</t>
        </is>
      </c>
      <c r="E548" s="17" t="inlineStr">
        <is>
          <t>ZMED</t>
        </is>
      </c>
      <c r="F548" s="17" t="inlineStr">
        <is>
          <t>Dentro del alcance</t>
        </is>
      </c>
      <c r="G548" s="17" t="inlineStr">
        <is>
          <t>1000164</t>
        </is>
      </c>
      <c r="H548" s="17" t="inlineStr">
        <is>
          <t>ATENOLOL 100 MG COMPRIMIDO</t>
        </is>
      </c>
      <c r="I548" s="17" t="inlineStr">
        <is>
          <t>399</t>
        </is>
      </c>
      <c r="J548" s="17" t="inlineStr">
        <is>
          <t>ATENOLOL 100 MG COMPRIMIDOS</t>
        </is>
      </c>
      <c r="K548" s="18">
        <f>SUMIF('1060 NQN'!$A$2:$A$2023,$G548,'1060 NQN'!$I$2:$I$2023)</f>
        <v/>
      </c>
      <c r="L548" s="18">
        <f>SUMIF('1060 NQN'!$A$2:$A$2023,$G548,'1060 NQN'!$Q$2:$Q$2023)</f>
        <v/>
      </c>
      <c r="M548" s="18">
        <f>$K548-$L548</f>
        <v/>
      </c>
      <c r="N548" s="19">
        <f>IFERROR(SUMIF('1060 NQN'!$A$2:$A$2023,$G548,'1060 NQN'!$M$2:$M$2023)/$K548,0)</f>
        <v/>
      </c>
      <c r="O548" s="19">
        <f>IFERROR($K548*$N548,"")</f>
        <v/>
      </c>
      <c r="P548" s="19">
        <f>IFERROR($L548*$N548,"")</f>
        <v/>
      </c>
      <c r="Q548" s="19">
        <f>IF(OR($U548="Dar de baja en SAP",$U548="Dar de alta en SAP"),$M548*$N548,"")</f>
        <v/>
      </c>
      <c r="R548" s="29" t="inlineStr">
        <is>
          <t>Valorización a validar: relación de cantidades 67 a 1 entre SAP y el recuento físico. Sugiere distinta unidad de medida (SAP por caja o envase y el recuento por unidad). La diferencia económica de esta fila no debe tomarse como definitiva.</t>
        </is>
      </c>
      <c r="S548" s="25" t="inlineStr">
        <is>
          <t>Alta</t>
        </is>
      </c>
      <c r="T548" s="17" t="inlineStr">
        <is>
          <t>Homologado – confianza Alta</t>
        </is>
      </c>
      <c r="U548" s="26" t="inlineStr">
        <is>
          <t>Dar de baja en SAP</t>
        </is>
      </c>
      <c r="V548" s="17" t="inlineStr">
        <is>
          <t>Cruce por nomenclatura SAP</t>
        </is>
      </c>
      <c r="W548" s="17" t="inlineStr">
        <is>
          <t>No</t>
        </is>
      </c>
      <c r="X548" s="17" t="inlineStr"/>
      <c r="Y548" s="17" t="inlineStr">
        <is>
          <t>No</t>
        </is>
      </c>
      <c r="Z548" s="17" t="inlineStr"/>
      <c r="AA548" s="17" t="inlineStr">
        <is>
          <t>Cruce por nomenclatura: dosis coincide; similitud 1.00. El material ocupa 10 filas en la hoja 1060 NQN (lote/almacén). La cantidad SAP y la física de esta vista son el total del material.</t>
        </is>
      </c>
    </row>
    <row r="549">
      <c r="A549" s="17" t="inlineStr">
        <is>
          <t>Neuquén</t>
        </is>
      </c>
      <c r="B549" s="17" t="inlineStr">
        <is>
          <t>1060</t>
        </is>
      </c>
      <c r="C549" s="17" t="inlineStr">
        <is>
          <t>Stock SAP</t>
        </is>
      </c>
      <c r="D549" s="17" t="inlineStr">
        <is>
          <t>Medicamentos</t>
        </is>
      </c>
      <c r="E549" s="17" t="inlineStr">
        <is>
          <t>ZMED</t>
        </is>
      </c>
      <c r="F549" s="17" t="inlineStr">
        <is>
          <t>Dentro del alcance</t>
        </is>
      </c>
      <c r="G549" s="17" t="inlineStr">
        <is>
          <t>1000343</t>
        </is>
      </c>
      <c r="H549" s="17" t="inlineStr">
        <is>
          <t>ENALAPRIL MALEATO 5MG COMPRIMIDO</t>
        </is>
      </c>
      <c r="I549" s="17" t="inlineStr"/>
      <c r="J549" s="17" t="inlineStr"/>
      <c r="K549" s="18">
        <f>SUMIF('1060 NQN'!$A$2:$A$2023,$G549,'1060 NQN'!$I$2:$I$2023)</f>
        <v/>
      </c>
      <c r="L549" s="18">
        <f>SUMIF('1060 NQN'!$A$2:$A$2023,$G549,'1060 NQN'!$Q$2:$Q$2023)</f>
        <v/>
      </c>
      <c r="M549" s="18">
        <f>$K549-$L549</f>
        <v/>
      </c>
      <c r="N549" s="19">
        <f>IFERROR(SUMIF('1060 NQN'!$A$2:$A$2023,$G549,'1060 NQN'!$M$2:$M$2023)/$K549,0)</f>
        <v/>
      </c>
      <c r="O549" s="19">
        <f>IFERROR($K549*$N549,"")</f>
        <v/>
      </c>
      <c r="P549" s="19">
        <f>IFERROR($L549*$N549,"")</f>
        <v/>
      </c>
      <c r="Q549" s="19">
        <f>IF(OR($U549="Dar de baja en SAP",$U549="Dar de alta en SAP"),$M549*$N549,"")</f>
        <v/>
      </c>
      <c r="R549" s="17" t="inlineStr"/>
      <c r="S549" s="27" t="inlineStr"/>
      <c r="T549" s="17" t="inlineStr">
        <is>
          <t>Sin recuento físico en el inventario de Avain</t>
        </is>
      </c>
      <c r="U549" s="28" t="inlineStr">
        <is>
          <t>Sin recuento físico</t>
        </is>
      </c>
      <c r="V549" s="17" t="inlineStr"/>
      <c r="W549" s="17" t="inlineStr"/>
      <c r="X549" s="17" t="inlineStr"/>
      <c r="Y549" s="17" t="inlineStr"/>
      <c r="Z549" s="17" t="inlineStr"/>
      <c r="AA549" s="17" t="inlineStr">
        <is>
          <t>El material ocupa 3 filas en la hoja 1060 NQN (lote/almacén). La cantidad SAP y la física de esta vista son el total del material.</t>
        </is>
      </c>
    </row>
    <row r="550">
      <c r="A550" s="17" t="inlineStr">
        <is>
          <t>Neuquén</t>
        </is>
      </c>
      <c r="B550" s="17" t="inlineStr">
        <is>
          <t>1060</t>
        </is>
      </c>
      <c r="C550" s="17" t="inlineStr">
        <is>
          <t>Stock SAP</t>
        </is>
      </c>
      <c r="D550" s="17" t="inlineStr">
        <is>
          <t>Medicamentos</t>
        </is>
      </c>
      <c r="E550" s="17" t="inlineStr">
        <is>
          <t>ZMED</t>
        </is>
      </c>
      <c r="F550" s="17" t="inlineStr">
        <is>
          <t>Dentro del alcance</t>
        </is>
      </c>
      <c r="G550" s="17" t="inlineStr">
        <is>
          <t>1000035</t>
        </is>
      </c>
      <c r="H550" s="17" t="inlineStr">
        <is>
          <t>SOLUCIÓN RINGER LACTATO 500 ML</t>
        </is>
      </c>
      <c r="I550" s="17" t="inlineStr">
        <is>
          <t>216</t>
        </is>
      </c>
      <c r="J550" s="17" t="inlineStr">
        <is>
          <t>SOLUCIÓN RINGER LACTATO</t>
        </is>
      </c>
      <c r="K550" s="18">
        <f>SUMIF('1060 NQN'!$A$2:$A$2023,$G550,'1060 NQN'!$I$2:$I$2023)</f>
        <v/>
      </c>
      <c r="L550" s="18">
        <f>SUMIF('1060 NQN'!$A$2:$A$2023,$G550,'1060 NQN'!$Q$2:$Q$2023)</f>
        <v/>
      </c>
      <c r="M550" s="18">
        <f>$K550-$L550</f>
        <v/>
      </c>
      <c r="N550" s="19">
        <f>IFERROR(SUMIF('1060 NQN'!$A$2:$A$2023,$G550,'1060 NQN'!$M$2:$M$2023)/$K550,0)</f>
        <v/>
      </c>
      <c r="O550" s="19">
        <f>IFERROR($K550*$N550,"")</f>
        <v/>
      </c>
      <c r="P550" s="19">
        <f>IFERROR($L550*$N550,"")</f>
        <v/>
      </c>
      <c r="Q550" s="19">
        <f>IF(OR($U550="Dar de baja en SAP",$U550="Dar de alta en SAP"),$M550*$N550,"")</f>
        <v/>
      </c>
      <c r="R550" s="17" t="inlineStr"/>
      <c r="S550" s="30" t="inlineStr">
        <is>
          <t>Media</t>
        </is>
      </c>
      <c r="T550" s="17" t="inlineStr">
        <is>
          <t>Homologado – confianza Media – pendiente de validación</t>
        </is>
      </c>
      <c r="U550" s="26" t="inlineStr">
        <is>
          <t>Dar de baja en SAP</t>
        </is>
      </c>
      <c r="V550" s="17" t="inlineStr">
        <is>
          <t>Homologación por código Avain (master M13-003)</t>
        </is>
      </c>
      <c r="W550" s="17" t="inlineStr">
        <is>
          <t>No</t>
        </is>
      </c>
      <c r="X550" s="17" t="inlineStr"/>
      <c r="Y550" s="17" t="inlineStr">
        <is>
          <t>Sí</t>
        </is>
      </c>
      <c r="Z550" s="17" t="inlineStr">
        <is>
          <t>M13-003</t>
        </is>
      </c>
      <c r="AA550" s="17" t="inlineStr">
        <is>
          <t>Homologación: confianza base Media + confianza SAP Alta → Media. El material ocupa 18 filas en la hoja 1060 NQN (lote/almacén). La cantidad SAP y la física de esta vista son el total del material.</t>
        </is>
      </c>
    </row>
    <row r="551">
      <c r="A551" s="17" t="inlineStr">
        <is>
          <t>Neuquén</t>
        </is>
      </c>
      <c r="B551" s="17" t="inlineStr">
        <is>
          <t>1060</t>
        </is>
      </c>
      <c r="C551" s="17" t="inlineStr">
        <is>
          <t>Stock SAP</t>
        </is>
      </c>
      <c r="D551" s="17" t="inlineStr">
        <is>
          <t>Descartables</t>
        </is>
      </c>
      <c r="E551" s="17" t="inlineStr">
        <is>
          <t>ZDES</t>
        </is>
      </c>
      <c r="F551" s="17" t="inlineStr">
        <is>
          <t>Dentro del alcance</t>
        </is>
      </c>
      <c r="G551" s="17" t="inlineStr">
        <is>
          <t>2001251</t>
        </is>
      </c>
      <c r="H551" s="17" t="inlineStr">
        <is>
          <t>BARBIJO KN95</t>
        </is>
      </c>
      <c r="I551" s="17" t="inlineStr">
        <is>
          <t>338; 343</t>
        </is>
      </c>
      <c r="J551" s="17" t="inlineStr">
        <is>
          <t>BARBIJOS; BARBIJOS N95</t>
        </is>
      </c>
      <c r="K551" s="18">
        <f>SUMIF('1060 NQN'!$A$2:$A$2023,$G551,'1060 NQN'!$I$2:$I$2023)</f>
        <v/>
      </c>
      <c r="L551" s="18">
        <f>SUMIF('1060 NQN'!$A$2:$A$2023,$G551,'1060 NQN'!$Q$2:$Q$2023)</f>
        <v/>
      </c>
      <c r="M551" s="18">
        <f>$K551-$L551</f>
        <v/>
      </c>
      <c r="N551" s="19">
        <f>IFERROR(SUMIF('1060 NQN'!$A$2:$A$2023,$G551,'1060 NQN'!$M$2:$M$2023)/$K551,0)</f>
        <v/>
      </c>
      <c r="O551" s="19">
        <f>IFERROR($K551*$N551,"")</f>
        <v/>
      </c>
      <c r="P551" s="19">
        <f>IFERROR($L551*$N551,"")</f>
        <v/>
      </c>
      <c r="Q551" s="19">
        <f>IF(OR($U551="Dar de baja en SAP",$U551="Dar de alta en SAP"),$M551*$N551,"")</f>
        <v/>
      </c>
      <c r="R551" s="17" t="inlineStr"/>
      <c r="S551" s="26" t="inlineStr">
        <is>
          <t>Baja</t>
        </is>
      </c>
      <c r="T551" s="17" t="inlineStr">
        <is>
          <t>Homologado – confianza Baja – pendiente de validación</t>
        </is>
      </c>
      <c r="U551" s="26" t="inlineStr">
        <is>
          <t>Dar de baja en SAP</t>
        </is>
      </c>
      <c r="V551" s="17" t="inlineStr">
        <is>
          <t>Cruce por nomenclatura SAP</t>
        </is>
      </c>
      <c r="W551" s="17" t="inlineStr">
        <is>
          <t>No</t>
        </is>
      </c>
      <c r="X551" s="17" t="inlineStr"/>
      <c r="Y551" s="17" t="inlineStr">
        <is>
          <t>Sí</t>
        </is>
      </c>
      <c r="Z551" s="17" t="inlineStr">
        <is>
          <t>D-155</t>
        </is>
      </c>
      <c r="AA551" s="17"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17" t="inlineStr">
        <is>
          <t>Neuquén</t>
        </is>
      </c>
      <c r="B552" s="17" t="inlineStr">
        <is>
          <t>1060</t>
        </is>
      </c>
      <c r="C552" s="17" t="inlineStr">
        <is>
          <t>Stock SAP</t>
        </is>
      </c>
      <c r="D552" s="17" t="inlineStr">
        <is>
          <t>Medicamentos</t>
        </is>
      </c>
      <c r="E552" s="17" t="inlineStr">
        <is>
          <t>ZMED</t>
        </is>
      </c>
      <c r="F552" s="17" t="inlineStr">
        <is>
          <t>Dentro del alcance</t>
        </is>
      </c>
      <c r="G552" s="17" t="inlineStr">
        <is>
          <t>1000431</t>
        </is>
      </c>
      <c r="H552" s="17" t="inlineStr">
        <is>
          <t>LIDOCAINA 1% 5 ML AMPOLLA</t>
        </is>
      </c>
      <c r="I552" s="17" t="inlineStr">
        <is>
          <t>328</t>
        </is>
      </c>
      <c r="J552" s="17" t="inlineStr">
        <is>
          <t>LIDOCAINA S/EPI 1% AMP</t>
        </is>
      </c>
      <c r="K552" s="18">
        <f>SUMIF('1060 NQN'!$A$2:$A$2023,$G552,'1060 NQN'!$I$2:$I$2023)</f>
        <v/>
      </c>
      <c r="L552" s="18">
        <f>SUMIF('1060 NQN'!$A$2:$A$2023,$G552,'1060 NQN'!$Q$2:$Q$2023)</f>
        <v/>
      </c>
      <c r="M552" s="18">
        <f>$K552-$L552</f>
        <v/>
      </c>
      <c r="N552" s="19">
        <f>IFERROR(SUMIF('1060 NQN'!$A$2:$A$2023,$G552,'1060 NQN'!$M$2:$M$2023)/$K552,0)</f>
        <v/>
      </c>
      <c r="O552" s="19">
        <f>IFERROR($K552*$N552,"")</f>
        <v/>
      </c>
      <c r="P552" s="19">
        <f>IFERROR($L552*$N552,"")</f>
        <v/>
      </c>
      <c r="Q552" s="19">
        <f>IF(OR($U552="Dar de baja en SAP",$U552="Dar de alta en SAP"),$M552*$N552,"")</f>
        <v/>
      </c>
      <c r="R552" s="17" t="inlineStr"/>
      <c r="S552" s="30" t="inlineStr">
        <is>
          <t>Media</t>
        </is>
      </c>
      <c r="T552" s="17" t="inlineStr">
        <is>
          <t>Homologado – confianza Media – pendiente de validación</t>
        </is>
      </c>
      <c r="U552" s="26" t="inlineStr">
        <is>
          <t>Dar de baja en SAP</t>
        </is>
      </c>
      <c r="V552" s="17" t="inlineStr">
        <is>
          <t>Cruce por nomenclatura SAP</t>
        </is>
      </c>
      <c r="W552" s="17" t="inlineStr">
        <is>
          <t>No</t>
        </is>
      </c>
      <c r="X552" s="17" t="inlineStr"/>
      <c r="Y552" s="17" t="inlineStr">
        <is>
          <t>No</t>
        </is>
      </c>
      <c r="Z552" s="17" t="inlineStr"/>
      <c r="AA552" s="17" t="inlineStr">
        <is>
          <t>Cruce por nomenclatura: dosis coincide; similitud 0.68.</t>
        </is>
      </c>
    </row>
    <row r="553">
      <c r="A553" s="17" t="inlineStr">
        <is>
          <t>Neuquén</t>
        </is>
      </c>
      <c r="B553" s="17" t="inlineStr">
        <is>
          <t>1060</t>
        </is>
      </c>
      <c r="C553" s="17" t="inlineStr">
        <is>
          <t>Stock SAP</t>
        </is>
      </c>
      <c r="D553" s="17" t="inlineStr">
        <is>
          <t>Medicamentos</t>
        </is>
      </c>
      <c r="E553" s="17" t="inlineStr">
        <is>
          <t>ZMED</t>
        </is>
      </c>
      <c r="F553" s="17" t="inlineStr">
        <is>
          <t>Dentro del alcance</t>
        </is>
      </c>
      <c r="G553" s="17" t="inlineStr">
        <is>
          <t>1000058</t>
        </is>
      </c>
      <c r="H553" s="17" t="inlineStr">
        <is>
          <t>ALCOHOL EN GEL X 500ML</t>
        </is>
      </c>
      <c r="I553" s="17" t="inlineStr">
        <is>
          <t>463</t>
        </is>
      </c>
      <c r="J553" s="17" t="inlineStr">
        <is>
          <t>Alcohol en gel x500ml</t>
        </is>
      </c>
      <c r="K553" s="18">
        <f>SUMIF('1060 NQN'!$A$2:$A$2023,$G553,'1060 NQN'!$I$2:$I$2023)</f>
        <v/>
      </c>
      <c r="L553" s="18">
        <f>SUMIF('1060 NQN'!$A$2:$A$2023,$G553,'1060 NQN'!$Q$2:$Q$2023)</f>
        <v/>
      </c>
      <c r="M553" s="18">
        <f>$K553-$L553</f>
        <v/>
      </c>
      <c r="N553" s="19">
        <f>IFERROR(SUMIF('1060 NQN'!$A$2:$A$2023,$G553,'1060 NQN'!$M$2:$M$2023)/$K553,0)</f>
        <v/>
      </c>
      <c r="O553" s="19">
        <f>IFERROR($K553*$N553,"")</f>
        <v/>
      </c>
      <c r="P553" s="19">
        <f>IFERROR($L553*$N553,"")</f>
        <v/>
      </c>
      <c r="Q553" s="19">
        <f>IF(OR($U553="Dar de baja en SAP",$U553="Dar de alta en SAP"),$M553*$N553,"")</f>
        <v/>
      </c>
      <c r="R553" s="29" t="inlineStr">
        <is>
          <t>Valorización a validar: relación de cantidades 1,598 a 1 entre SAP y el recuento físico. Sugiere distinta unidad de medida (SAP por caja o envase y el recuento por unidad). La diferencia económica de esta fila no debe tomarse como definitiva.</t>
        </is>
      </c>
      <c r="S553" s="25" t="inlineStr">
        <is>
          <t>Alta</t>
        </is>
      </c>
      <c r="T553" s="17" t="inlineStr">
        <is>
          <t>Homologado – confianza Alta</t>
        </is>
      </c>
      <c r="U553" s="26" t="inlineStr">
        <is>
          <t>Dar de baja en SAP</t>
        </is>
      </c>
      <c r="V553" s="17" t="inlineStr">
        <is>
          <t>Cruce por nomenclatura SAP</t>
        </is>
      </c>
      <c r="W553" s="17" t="inlineStr">
        <is>
          <t>No</t>
        </is>
      </c>
      <c r="X553" s="17" t="inlineStr"/>
      <c r="Y553" s="17" t="inlineStr">
        <is>
          <t>No</t>
        </is>
      </c>
      <c r="Z553" s="17" t="inlineStr"/>
      <c r="AA553" s="17" t="inlineStr">
        <is>
          <t>Cruce por nomenclatura: dosis coincide; similitud 1.00. El material ocupa 6 filas en la hoja 1060 NQN (lote/almacén). La cantidad SAP y la física de esta vista son el total del material.</t>
        </is>
      </c>
    </row>
    <row r="554">
      <c r="A554" s="17" t="inlineStr">
        <is>
          <t>Neuquén</t>
        </is>
      </c>
      <c r="B554" s="17" t="inlineStr">
        <is>
          <t>1060</t>
        </is>
      </c>
      <c r="C554" s="17" t="inlineStr">
        <is>
          <t>Stock SAP</t>
        </is>
      </c>
      <c r="D554" s="17" t="inlineStr">
        <is>
          <t>Descartables</t>
        </is>
      </c>
      <c r="E554" s="17" t="inlineStr">
        <is>
          <t>ZDES</t>
        </is>
      </c>
      <c r="F554" s="17" t="inlineStr">
        <is>
          <t>Dentro del alcance</t>
        </is>
      </c>
      <c r="G554" s="17" t="inlineStr">
        <is>
          <t>2000363</t>
        </is>
      </c>
      <c r="H554" s="17" t="inlineStr">
        <is>
          <t>MASCARA PARA O2 ADULTO CON RESERVORIO</t>
        </is>
      </c>
      <c r="I554" s="17" t="inlineStr"/>
      <c r="J554" s="17" t="inlineStr"/>
      <c r="K554" s="18">
        <f>SUMIF('1060 NQN'!$A$2:$A$2023,$G554,'1060 NQN'!$I$2:$I$2023)</f>
        <v/>
      </c>
      <c r="L554" s="18">
        <f>SUMIF('1060 NQN'!$A$2:$A$2023,$G554,'1060 NQN'!$Q$2:$Q$2023)</f>
        <v/>
      </c>
      <c r="M554" s="18">
        <f>$K554-$L554</f>
        <v/>
      </c>
      <c r="N554" s="19">
        <f>IFERROR(SUMIF('1060 NQN'!$A$2:$A$2023,$G554,'1060 NQN'!$M$2:$M$2023)/$K554,0)</f>
        <v/>
      </c>
      <c r="O554" s="19">
        <f>IFERROR($K554*$N554,"")</f>
        <v/>
      </c>
      <c r="P554" s="19">
        <f>IFERROR($L554*$N554,"")</f>
        <v/>
      </c>
      <c r="Q554" s="19">
        <f>IF(OR($U554="Dar de baja en SAP",$U554="Dar de alta en SAP"),$M554*$N554,"")</f>
        <v/>
      </c>
      <c r="R554" s="17" t="inlineStr"/>
      <c r="S554" s="27" t="inlineStr"/>
      <c r="T554" s="17" t="inlineStr">
        <is>
          <t>Sin recuento físico en el inventario de Avain</t>
        </is>
      </c>
      <c r="U554" s="28" t="inlineStr">
        <is>
          <t>Sin recuento físico</t>
        </is>
      </c>
      <c r="V554" s="17" t="inlineStr"/>
      <c r="W554" s="17" t="inlineStr"/>
      <c r="X554" s="17" t="inlineStr"/>
      <c r="Y554" s="17" t="inlineStr"/>
      <c r="Z554" s="17" t="inlineStr"/>
      <c r="AA554" s="17" t="inlineStr">
        <is>
          <t>El material ocupa 3 filas en la hoja 1060 NQN (lote/almacén). La cantidad SAP y la física de esta vista son el total del material.</t>
        </is>
      </c>
    </row>
    <row r="555">
      <c r="A555" s="17" t="inlineStr">
        <is>
          <t>Neuquén</t>
        </is>
      </c>
      <c r="B555" s="17" t="inlineStr">
        <is>
          <t>1060</t>
        </is>
      </c>
      <c r="C555" s="17" t="inlineStr">
        <is>
          <t>Stock SAP</t>
        </is>
      </c>
      <c r="D555" s="17" t="inlineStr">
        <is>
          <t>Medicamentos</t>
        </is>
      </c>
      <c r="E555" s="17" t="inlineStr">
        <is>
          <t>ZMED</t>
        </is>
      </c>
      <c r="F555" s="17" t="inlineStr">
        <is>
          <t>Dentro del alcance</t>
        </is>
      </c>
      <c r="G555" s="17" t="inlineStr">
        <is>
          <t>1000133</t>
        </is>
      </c>
      <c r="H555" s="17" t="inlineStr">
        <is>
          <t>OMEPRAZOL DE 20MG COMPRIMIDOS</t>
        </is>
      </c>
      <c r="I555" s="17" t="inlineStr">
        <is>
          <t>170</t>
        </is>
      </c>
      <c r="J555" s="17" t="inlineStr">
        <is>
          <t>OMEPRAZOL 20 MG COMP</t>
        </is>
      </c>
      <c r="K555" s="18">
        <f>SUMIF('1060 NQN'!$A$2:$A$2023,$G555,'1060 NQN'!$I$2:$I$2023)</f>
        <v/>
      </c>
      <c r="L555" s="18">
        <f>SUMIF('1060 NQN'!$A$2:$A$2023,$G555,'1060 NQN'!$Q$2:$Q$2023)</f>
        <v/>
      </c>
      <c r="M555" s="18">
        <f>$K555-$L555</f>
        <v/>
      </c>
      <c r="N555" s="19">
        <f>IFERROR(SUMIF('1060 NQN'!$A$2:$A$2023,$G555,'1060 NQN'!$M$2:$M$2023)/$K555,0)</f>
        <v/>
      </c>
      <c r="O555" s="19">
        <f>IFERROR($K555*$N555,"")</f>
        <v/>
      </c>
      <c r="P555" s="19">
        <f>IFERROR($L555*$N555,"")</f>
        <v/>
      </c>
      <c r="Q555" s="19">
        <f>IF(OR($U555="Dar de baja en SAP",$U555="Dar de alta en SAP"),$M555*$N555,"")</f>
        <v/>
      </c>
      <c r="R555" s="17" t="inlineStr"/>
      <c r="S555" s="25" t="inlineStr">
        <is>
          <t>Alta</t>
        </is>
      </c>
      <c r="T555" s="17" t="inlineStr">
        <is>
          <t>Homologado – confianza Alta</t>
        </is>
      </c>
      <c r="U555" s="26" t="inlineStr">
        <is>
          <t>Dar de baja en SAP</t>
        </is>
      </c>
      <c r="V555" s="17" t="inlineStr">
        <is>
          <t>Cruce por nomenclatura SAP</t>
        </is>
      </c>
      <c r="W555" s="17" t="inlineStr">
        <is>
          <t>No</t>
        </is>
      </c>
      <c r="X555" s="17" t="inlineStr"/>
      <c r="Y555" s="17" t="inlineStr">
        <is>
          <t>Sí</t>
        </is>
      </c>
      <c r="Z555" s="17" t="inlineStr">
        <is>
          <t>M08-006</t>
        </is>
      </c>
      <c r="AA555" s="17"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17" t="inlineStr">
        <is>
          <t>Neuquén</t>
        </is>
      </c>
      <c r="B556" s="17" t="inlineStr">
        <is>
          <t>1060</t>
        </is>
      </c>
      <c r="C556" s="17" t="inlineStr">
        <is>
          <t>Stock SAP</t>
        </is>
      </c>
      <c r="D556" s="17" t="inlineStr">
        <is>
          <t>Medicamentos</t>
        </is>
      </c>
      <c r="E556" s="17" t="inlineStr">
        <is>
          <t>ZMED</t>
        </is>
      </c>
      <c r="F556" s="17" t="inlineStr">
        <is>
          <t>Dentro del alcance</t>
        </is>
      </c>
      <c r="G556" s="17" t="inlineStr">
        <is>
          <t>1000033</t>
        </is>
      </c>
      <c r="H556" s="17" t="inlineStr">
        <is>
          <t>SOLUCIÓN DEXTROSA AL 5% DE 500 CC</t>
        </is>
      </c>
      <c r="I556" s="17" t="inlineStr">
        <is>
          <t>211</t>
        </is>
      </c>
      <c r="J556" s="17" t="inlineStr">
        <is>
          <t>SOLUCION DEXTROSA</t>
        </is>
      </c>
      <c r="K556" s="18">
        <f>SUMIF('1060 NQN'!$A$2:$A$2023,$G556,'1060 NQN'!$I$2:$I$2023)</f>
        <v/>
      </c>
      <c r="L556" s="18">
        <f>SUMIF('1060 NQN'!$A$2:$A$2023,$G556,'1060 NQN'!$Q$2:$Q$2023)</f>
        <v/>
      </c>
      <c r="M556" s="18">
        <f>$K556-$L556</f>
        <v/>
      </c>
      <c r="N556" s="19">
        <f>IFERROR(SUMIF('1060 NQN'!$A$2:$A$2023,$G556,'1060 NQN'!$M$2:$M$2023)/$K556,0)</f>
        <v/>
      </c>
      <c r="O556" s="19">
        <f>IFERROR($K556*$N556,"")</f>
        <v/>
      </c>
      <c r="P556" s="19">
        <f>IFERROR($L556*$N556,"")</f>
        <v/>
      </c>
      <c r="Q556" s="19">
        <f>IF(OR($U556="Dar de baja en SAP",$U556="Dar de alta en SAP"),$M556*$N556,"")</f>
        <v/>
      </c>
      <c r="R556" s="17" t="inlineStr"/>
      <c r="S556" s="26" t="inlineStr">
        <is>
          <t>Baja</t>
        </is>
      </c>
      <c r="T556" s="17" t="inlineStr">
        <is>
          <t>Homologado – confianza Baja – pendiente de validación</t>
        </is>
      </c>
      <c r="U556" s="26" t="inlineStr">
        <is>
          <t>Dar de baja en SAP</t>
        </is>
      </c>
      <c r="V556" s="17" t="inlineStr">
        <is>
          <t>Homologación por código Avain (master M13-002)</t>
        </is>
      </c>
      <c r="W556" s="17" t="inlineStr">
        <is>
          <t>No</t>
        </is>
      </c>
      <c r="X556" s="17" t="inlineStr"/>
      <c r="Y556" s="17" t="inlineStr">
        <is>
          <t>Sí</t>
        </is>
      </c>
      <c r="Z556" s="17" t="inlineStr">
        <is>
          <t>M13-002</t>
        </is>
      </c>
      <c r="AA556" s="17" t="inlineStr">
        <is>
          <t>Homologación: confianza base Baja + confianza SAP Alta → Baja. El material ocupa 17 filas en la hoja 1060 NQN (lote/almacén). La cantidad SAP y la física de esta vista son el total del material.</t>
        </is>
      </c>
    </row>
    <row r="557">
      <c r="A557" s="17" t="inlineStr">
        <is>
          <t>Neuquén</t>
        </is>
      </c>
      <c r="B557" s="17" t="inlineStr">
        <is>
          <t>1060</t>
        </is>
      </c>
      <c r="C557" s="17" t="inlineStr">
        <is>
          <t>Stock SAP</t>
        </is>
      </c>
      <c r="D557" s="17" t="inlineStr">
        <is>
          <t>Descartables</t>
        </is>
      </c>
      <c r="E557" s="17" t="inlineStr">
        <is>
          <t>ZDES</t>
        </is>
      </c>
      <c r="F557" s="17" t="inlineStr">
        <is>
          <t>Dentro del alcance</t>
        </is>
      </c>
      <c r="G557" s="17" t="inlineStr">
        <is>
          <t>2000472</t>
        </is>
      </c>
      <c r="H557" s="17" t="inlineStr">
        <is>
          <t>PILA AAA</t>
        </is>
      </c>
      <c r="I557" s="17" t="inlineStr">
        <is>
          <t>259</t>
        </is>
      </c>
      <c r="J557" s="17" t="inlineStr">
        <is>
          <t>Pilas AAA</t>
        </is>
      </c>
      <c r="K557" s="18">
        <f>SUMIF('1060 NQN'!$A$2:$A$2023,$G557,'1060 NQN'!$I$2:$I$2023)</f>
        <v/>
      </c>
      <c r="L557" s="18">
        <f>SUMIF('1060 NQN'!$A$2:$A$2023,$G557,'1060 NQN'!$Q$2:$Q$2023)</f>
        <v/>
      </c>
      <c r="M557" s="18">
        <f>$K557-$L557</f>
        <v/>
      </c>
      <c r="N557" s="19">
        <f>IFERROR(SUMIF('1060 NQN'!$A$2:$A$2023,$G557,'1060 NQN'!$M$2:$M$2023)/$K557,0)</f>
        <v/>
      </c>
      <c r="O557" s="19">
        <f>IFERROR($K557*$N557,"")</f>
        <v/>
      </c>
      <c r="P557" s="19">
        <f>IFERROR($L557*$N557,"")</f>
        <v/>
      </c>
      <c r="Q557" s="19">
        <f>IF(OR($U557="Dar de baja en SAP",$U557="Dar de alta en SAP"),$M557*$N557,"")</f>
        <v/>
      </c>
      <c r="R557" s="29" t="inlineStr">
        <is>
          <t>Valorización a validar: relación de cantidades 378 a 1 entre SAP y el recuento físico. Sugiere distinta unidad de medida (SAP por caja o envase y el recuento por unidad). La diferencia económica de esta fila no debe tomarse como definitiva.</t>
        </is>
      </c>
      <c r="S557" s="25" t="inlineStr">
        <is>
          <t>Alta</t>
        </is>
      </c>
      <c r="T557" s="17" t="inlineStr">
        <is>
          <t>Homologado – confianza Alta</t>
        </is>
      </c>
      <c r="U557" s="26" t="inlineStr">
        <is>
          <t>Dar de baja en SAP</t>
        </is>
      </c>
      <c r="V557" s="17" t="inlineStr">
        <is>
          <t>Cruce por nomenclatura SAP</t>
        </is>
      </c>
      <c r="W557" s="17" t="inlineStr">
        <is>
          <t>No</t>
        </is>
      </c>
      <c r="X557" s="17" t="inlineStr"/>
      <c r="Y557" s="17" t="inlineStr">
        <is>
          <t>No</t>
        </is>
      </c>
      <c r="Z557" s="17" t="inlineStr"/>
      <c r="AA557" s="17" t="inlineStr">
        <is>
          <t>Cruce por nomenclatura: similitud 1.00. El material ocupa 2 filas en la hoja 1060 NQN (lote/almacén). La cantidad SAP y la física de esta vista son el total del material.</t>
        </is>
      </c>
    </row>
    <row r="558">
      <c r="A558" s="17" t="inlineStr">
        <is>
          <t>Neuquén</t>
        </is>
      </c>
      <c r="B558" s="17" t="inlineStr">
        <is>
          <t>1060</t>
        </is>
      </c>
      <c r="C558" s="17" t="inlineStr">
        <is>
          <t>Stock SAP</t>
        </is>
      </c>
      <c r="D558" s="17" t="inlineStr">
        <is>
          <t>Medicamentos</t>
        </is>
      </c>
      <c r="E558" s="17" t="inlineStr">
        <is>
          <t>ZMED</t>
        </is>
      </c>
      <c r="F558" s="17" t="inlineStr">
        <is>
          <t>Dentro del alcance</t>
        </is>
      </c>
      <c r="G558" s="17" t="inlineStr">
        <is>
          <t>1000527</t>
        </is>
      </c>
      <c r="H558" s="17" t="inlineStr">
        <is>
          <t>AMOXIDAL CLAVULANICO 1 G</t>
        </is>
      </c>
      <c r="I558" s="17" t="inlineStr">
        <is>
          <t>16</t>
        </is>
      </c>
      <c r="J558" s="17" t="inlineStr">
        <is>
          <t>AMOXICILINA + AC. CLAVULANICO</t>
        </is>
      </c>
      <c r="K558" s="18">
        <f>SUMIF('1060 NQN'!$A$2:$A$2023,$G558,'1060 NQN'!$I$2:$I$2023)</f>
        <v/>
      </c>
      <c r="L558" s="18">
        <f>SUMIF('1060 NQN'!$A$2:$A$2023,$G558,'1060 NQN'!$Q$2:$Q$2023)</f>
        <v/>
      </c>
      <c r="M558" s="18">
        <f>$K558-$L558</f>
        <v/>
      </c>
      <c r="N558" s="19">
        <f>IFERROR(SUMIF('1060 NQN'!$A$2:$A$2023,$G558,'1060 NQN'!$M$2:$M$2023)/$K558,0)</f>
        <v/>
      </c>
      <c r="O558" s="19">
        <f>IFERROR($K558*$N558,"")</f>
        <v/>
      </c>
      <c r="P558" s="19">
        <f>IFERROR($L558*$N558,"")</f>
        <v/>
      </c>
      <c r="Q558" s="19">
        <f>IF(OR($U558="Dar de baja en SAP",$U558="Dar de alta en SAP"),$M558*$N558,"")</f>
        <v/>
      </c>
      <c r="R558" s="17" t="inlineStr"/>
      <c r="S558" s="26" t="inlineStr">
        <is>
          <t>Baja</t>
        </is>
      </c>
      <c r="T558" s="17" t="inlineStr">
        <is>
          <t>Homologado – confianza Baja – pendiente de validación</t>
        </is>
      </c>
      <c r="U558" s="26" t="inlineStr">
        <is>
          <t>Dar de baja en SAP</t>
        </is>
      </c>
      <c r="V558" s="17" t="inlineStr">
        <is>
          <t>Homologación por código Avain (master M11-001)</t>
        </is>
      </c>
      <c r="W558" s="17" t="inlineStr">
        <is>
          <t>No</t>
        </is>
      </c>
      <c r="X558" s="17" t="inlineStr"/>
      <c r="Y558" s="17" t="inlineStr">
        <is>
          <t>Sí</t>
        </is>
      </c>
      <c r="Z558" s="17" t="inlineStr">
        <is>
          <t>M11-001</t>
        </is>
      </c>
      <c r="AA558" s="1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17" t="inlineStr">
        <is>
          <t>Neuquén</t>
        </is>
      </c>
      <c r="B559" s="17" t="inlineStr">
        <is>
          <t>1060</t>
        </is>
      </c>
      <c r="C559" s="17" t="inlineStr">
        <is>
          <t>Stock SAP</t>
        </is>
      </c>
      <c r="D559" s="17" t="inlineStr">
        <is>
          <t>Medicamentos</t>
        </is>
      </c>
      <c r="E559" s="17" t="inlineStr">
        <is>
          <t>ZMED</t>
        </is>
      </c>
      <c r="F559" s="17" t="inlineStr">
        <is>
          <t>Dentro del alcance</t>
        </is>
      </c>
      <c r="G559" s="17" t="inlineStr">
        <is>
          <t>1000016</t>
        </is>
      </c>
      <c r="H559" s="17" t="inlineStr">
        <is>
          <t>AGUA BIDESTILADA AMPOLLA POR 5ML</t>
        </is>
      </c>
      <c r="I559" s="17" t="inlineStr">
        <is>
          <t>5</t>
        </is>
      </c>
      <c r="J559" s="17" t="inlineStr">
        <is>
          <t>AGUA DESTILADA AMP</t>
        </is>
      </c>
      <c r="K559" s="18">
        <f>SUMIF('1060 NQN'!$A$2:$A$2023,$G559,'1060 NQN'!$I$2:$I$2023)</f>
        <v/>
      </c>
      <c r="L559" s="18">
        <f>SUMIF('1060 NQN'!$A$2:$A$2023,$G559,'1060 NQN'!$Q$2:$Q$2023)</f>
        <v/>
      </c>
      <c r="M559" s="18">
        <f>$K559-$L559</f>
        <v/>
      </c>
      <c r="N559" s="19">
        <f>IFERROR(SUMIF('1060 NQN'!$A$2:$A$2023,$G559,'1060 NQN'!$M$2:$M$2023)/$K559,0)</f>
        <v/>
      </c>
      <c r="O559" s="19">
        <f>IFERROR($K559*$N559,"")</f>
        <v/>
      </c>
      <c r="P559" s="19">
        <f>IFERROR($L559*$N559,"")</f>
        <v/>
      </c>
      <c r="Q559" s="19">
        <f>IF(OR($U559="Dar de baja en SAP",$U559="Dar de alta en SAP"),$M559*$N559,"")</f>
        <v/>
      </c>
      <c r="R559" s="17" t="inlineStr"/>
      <c r="S559" s="30" t="inlineStr">
        <is>
          <t>Media</t>
        </is>
      </c>
      <c r="T559" s="17" t="inlineStr">
        <is>
          <t>Homologado – confianza Media – pendiente de validación</t>
        </is>
      </c>
      <c r="U559" s="26" t="inlineStr">
        <is>
          <t>Dar de baja en SAP</t>
        </is>
      </c>
      <c r="V559" s="17" t="inlineStr">
        <is>
          <t>Homologación por código Avain (master M13-006)</t>
        </is>
      </c>
      <c r="W559" s="17" t="inlineStr">
        <is>
          <t>No</t>
        </is>
      </c>
      <c r="X559" s="17" t="inlineStr"/>
      <c r="Y559" s="17" t="inlineStr">
        <is>
          <t>Sí</t>
        </is>
      </c>
      <c r="Z559" s="17" t="inlineStr">
        <is>
          <t>M13-006</t>
        </is>
      </c>
      <c r="AA559" s="17" t="inlineStr">
        <is>
          <t>Homologación: confianza base Media + confianza SAP Media → Media. El material ocupa 9 filas en la hoja 1060 NQN (lote/almacén). La cantidad SAP y la física de esta vista son el total del material.</t>
        </is>
      </c>
    </row>
    <row r="560">
      <c r="A560" s="17" t="inlineStr">
        <is>
          <t>Neuquén</t>
        </is>
      </c>
      <c r="B560" s="17" t="inlineStr">
        <is>
          <t>1060</t>
        </is>
      </c>
      <c r="C560" s="17" t="inlineStr">
        <is>
          <t>Stock SAP</t>
        </is>
      </c>
      <c r="D560" s="17" t="inlineStr">
        <is>
          <t>Descartables</t>
        </is>
      </c>
      <c r="E560" s="17" t="inlineStr">
        <is>
          <t>ZDES</t>
        </is>
      </c>
      <c r="F560" s="17" t="inlineStr">
        <is>
          <t>Dentro del alcance</t>
        </is>
      </c>
      <c r="G560" s="17" t="inlineStr">
        <is>
          <t>2000148</t>
        </is>
      </c>
      <c r="H560" s="17" t="inlineStr">
        <is>
          <t>GASA ESTERIL 10X10CM - IGALTEX</t>
        </is>
      </c>
      <c r="I560" s="17" t="inlineStr"/>
      <c r="J560" s="17" t="inlineStr"/>
      <c r="K560" s="18">
        <f>SUMIF('1060 NQN'!$A$2:$A$2023,$G560,'1060 NQN'!$I$2:$I$2023)</f>
        <v/>
      </c>
      <c r="L560" s="18">
        <f>SUMIF('1060 NQN'!$A$2:$A$2023,$G560,'1060 NQN'!$Q$2:$Q$2023)</f>
        <v/>
      </c>
      <c r="M560" s="18">
        <f>$K560-$L560</f>
        <v/>
      </c>
      <c r="N560" s="19">
        <f>IFERROR(SUMIF('1060 NQN'!$A$2:$A$2023,$G560,'1060 NQN'!$M$2:$M$2023)/$K560,0)</f>
        <v/>
      </c>
      <c r="O560" s="19">
        <f>IFERROR($K560*$N560,"")</f>
        <v/>
      </c>
      <c r="P560" s="19">
        <f>IFERROR($L560*$N560,"")</f>
        <v/>
      </c>
      <c r="Q560" s="19">
        <f>IF(OR($U560="Dar de baja en SAP",$U560="Dar de alta en SAP"),$M560*$N560,"")</f>
        <v/>
      </c>
      <c r="R560" s="17" t="inlineStr"/>
      <c r="S560" s="27" t="inlineStr"/>
      <c r="T560" s="17" t="inlineStr">
        <is>
          <t>Sin recuento físico en el inventario de Avain</t>
        </is>
      </c>
      <c r="U560" s="28" t="inlineStr">
        <is>
          <t>Sin recuento físico</t>
        </is>
      </c>
      <c r="V560" s="17" t="inlineStr"/>
      <c r="W560" s="17" t="inlineStr"/>
      <c r="X560" s="17" t="inlineStr"/>
      <c r="Y560" s="17" t="inlineStr"/>
      <c r="Z560" s="17" t="inlineStr"/>
      <c r="AA560" s="17" t="inlineStr"/>
    </row>
    <row r="561">
      <c r="A561" s="17" t="inlineStr">
        <is>
          <t>Neuquén</t>
        </is>
      </c>
      <c r="B561" s="17" t="inlineStr">
        <is>
          <t>1060</t>
        </is>
      </c>
      <c r="C561" s="17" t="inlineStr">
        <is>
          <t>Stock SAP</t>
        </is>
      </c>
      <c r="D561" s="17" t="inlineStr">
        <is>
          <t>Medicamentos</t>
        </is>
      </c>
      <c r="E561" s="17" t="inlineStr">
        <is>
          <t>ZMED</t>
        </is>
      </c>
      <c r="F561" s="17" t="inlineStr">
        <is>
          <t>Dentro del alcance</t>
        </is>
      </c>
      <c r="G561" s="17" t="inlineStr">
        <is>
          <t>1000104</t>
        </is>
      </c>
      <c r="H561" s="17" t="inlineStr">
        <is>
          <t>NALBUFINA 10MG/1ML AMPOLLA</t>
        </is>
      </c>
      <c r="I561" s="17" t="inlineStr">
        <is>
          <t>272</t>
        </is>
      </c>
      <c r="J561" s="17" t="inlineStr">
        <is>
          <t>NALBUFINA AMP</t>
        </is>
      </c>
      <c r="K561" s="18">
        <f>SUMIF('1060 NQN'!$A$2:$A$2023,$G561,'1060 NQN'!$I$2:$I$2023)</f>
        <v/>
      </c>
      <c r="L561" s="18">
        <f>SUMIF('1060 NQN'!$A$2:$A$2023,$G561,'1060 NQN'!$Q$2:$Q$2023)</f>
        <v/>
      </c>
      <c r="M561" s="18">
        <f>$K561-$L561</f>
        <v/>
      </c>
      <c r="N561" s="19">
        <f>IFERROR(SUMIF('1060 NQN'!$A$2:$A$2023,$G561,'1060 NQN'!$M$2:$M$2023)/$K561,0)</f>
        <v/>
      </c>
      <c r="O561" s="19">
        <f>IFERROR($K561*$N561,"")</f>
        <v/>
      </c>
      <c r="P561" s="19">
        <f>IFERROR($L561*$N561,"")</f>
        <v/>
      </c>
      <c r="Q561" s="19">
        <f>IF(OR($U561="Dar de baja en SAP",$U561="Dar de alta en SAP"),$M561*$N561,"")</f>
        <v/>
      </c>
      <c r="R561" s="17" t="inlineStr"/>
      <c r="S561" s="30" t="inlineStr">
        <is>
          <t>Media</t>
        </is>
      </c>
      <c r="T561" s="17" t="inlineStr">
        <is>
          <t>Homologado – confianza Media – pendiente de validación</t>
        </is>
      </c>
      <c r="U561" s="26" t="inlineStr">
        <is>
          <t>Dar de baja en SAP</t>
        </is>
      </c>
      <c r="V561" s="17" t="inlineStr">
        <is>
          <t>Homologación por código Avain (master M02-004)</t>
        </is>
      </c>
      <c r="W561" s="17" t="inlineStr">
        <is>
          <t>No</t>
        </is>
      </c>
      <c r="X561" s="17" t="inlineStr"/>
      <c r="Y561" s="17" t="inlineStr">
        <is>
          <t>Sí</t>
        </is>
      </c>
      <c r="Z561" s="17" t="inlineStr">
        <is>
          <t>M02-004</t>
        </is>
      </c>
      <c r="AA561" s="17" t="inlineStr">
        <is>
          <t>Homologación: confianza base Media + confianza SAP Alta → Media. El material ocupa 11 filas en la hoja 1060 NQN (lote/almacén). La cantidad SAP y la física de esta vista son el total del material.</t>
        </is>
      </c>
    </row>
    <row r="562">
      <c r="A562" s="17" t="inlineStr">
        <is>
          <t>Neuquén</t>
        </is>
      </c>
      <c r="B562" s="17" t="inlineStr">
        <is>
          <t>1060</t>
        </is>
      </c>
      <c r="C562" s="17" t="inlineStr">
        <is>
          <t>Stock SAP</t>
        </is>
      </c>
      <c r="D562" s="17" t="inlineStr">
        <is>
          <t>Medicamentos</t>
        </is>
      </c>
      <c r="E562" s="17" t="inlineStr">
        <is>
          <t>ZMED</t>
        </is>
      </c>
      <c r="F562" s="17" t="inlineStr">
        <is>
          <t>Dentro del alcance</t>
        </is>
      </c>
      <c r="G562" s="17" t="inlineStr">
        <is>
          <t>1000404</t>
        </is>
      </c>
      <c r="H562" s="17" t="inlineStr">
        <is>
          <t>FLUMAZENIL AMP 5 ML</t>
        </is>
      </c>
      <c r="I562" s="17" t="inlineStr">
        <is>
          <t>321</t>
        </is>
      </c>
      <c r="J562" s="17" t="inlineStr">
        <is>
          <t>FLUMAZENIL AMP</t>
        </is>
      </c>
      <c r="K562" s="18">
        <f>SUMIF('1060 NQN'!$A$2:$A$2023,$G562,'1060 NQN'!$I$2:$I$2023)</f>
        <v/>
      </c>
      <c r="L562" s="18">
        <f>SUMIF('1060 NQN'!$A$2:$A$2023,$G562,'1060 NQN'!$Q$2:$Q$2023)</f>
        <v/>
      </c>
      <c r="M562" s="18">
        <f>$K562-$L562</f>
        <v/>
      </c>
      <c r="N562" s="19">
        <f>IFERROR(SUMIF('1060 NQN'!$A$2:$A$2023,$G562,'1060 NQN'!$M$2:$M$2023)/$K562,0)</f>
        <v/>
      </c>
      <c r="O562" s="19">
        <f>IFERROR($K562*$N562,"")</f>
        <v/>
      </c>
      <c r="P562" s="19">
        <f>IFERROR($L562*$N562,"")</f>
        <v/>
      </c>
      <c r="Q562" s="19">
        <f>IF(OR($U562="Dar de baja en SAP",$U562="Dar de alta en SAP"),$M562*$N562,"")</f>
        <v/>
      </c>
      <c r="R562" s="17" t="inlineStr"/>
      <c r="S562" s="25" t="inlineStr">
        <is>
          <t>Alta</t>
        </is>
      </c>
      <c r="T562" s="17" t="inlineStr">
        <is>
          <t>Homologado – confianza Alta</t>
        </is>
      </c>
      <c r="U562" s="26" t="inlineStr">
        <is>
          <t>Dar de baja en SAP</t>
        </is>
      </c>
      <c r="V562" s="17" t="inlineStr">
        <is>
          <t>Cruce por nomenclatura SAP</t>
        </is>
      </c>
      <c r="W562" s="17" t="inlineStr">
        <is>
          <t>No</t>
        </is>
      </c>
      <c r="X562" s="17" t="inlineStr"/>
      <c r="Y562" s="17" t="inlineStr">
        <is>
          <t>No</t>
        </is>
      </c>
      <c r="Z562" s="17" t="inlineStr"/>
      <c r="AA562" s="17" t="inlineStr">
        <is>
          <t>Cruce por nomenclatura: una nomenclatura no informa dosis; similitud 0.86. El material ocupa 10 filas en la hoja 1060 NQN (lote/almacén). La cantidad SAP y la física de esta vista son el total del material.</t>
        </is>
      </c>
    </row>
    <row r="563">
      <c r="A563" s="17" t="inlineStr">
        <is>
          <t>Neuquén</t>
        </is>
      </c>
      <c r="B563" s="17" t="inlineStr">
        <is>
          <t>1060</t>
        </is>
      </c>
      <c r="C563" s="17" t="inlineStr">
        <is>
          <t>Stock SAP</t>
        </is>
      </c>
      <c r="D563" s="17" t="inlineStr">
        <is>
          <t>Descartables</t>
        </is>
      </c>
      <c r="E563" s="17" t="inlineStr">
        <is>
          <t>ZDES</t>
        </is>
      </c>
      <c r="F563" s="17" t="inlineStr">
        <is>
          <t>Dentro del alcance</t>
        </is>
      </c>
      <c r="G563" s="17" t="inlineStr">
        <is>
          <t>2000034</t>
        </is>
      </c>
      <c r="H563" s="17" t="inlineStr">
        <is>
          <t>TELA ADHESIVA 2.5CM HOSPITALARIA</t>
        </is>
      </c>
      <c r="I563" s="17" t="inlineStr"/>
      <c r="J563" s="17" t="inlineStr"/>
      <c r="K563" s="18">
        <f>SUMIF('1060 NQN'!$A$2:$A$2023,$G563,'1060 NQN'!$I$2:$I$2023)</f>
        <v/>
      </c>
      <c r="L563" s="18">
        <f>SUMIF('1060 NQN'!$A$2:$A$2023,$G563,'1060 NQN'!$Q$2:$Q$2023)</f>
        <v/>
      </c>
      <c r="M563" s="18">
        <f>$K563-$L563</f>
        <v/>
      </c>
      <c r="N563" s="19">
        <f>IFERROR(SUMIF('1060 NQN'!$A$2:$A$2023,$G563,'1060 NQN'!$M$2:$M$2023)/$K563,0)</f>
        <v/>
      </c>
      <c r="O563" s="19">
        <f>IFERROR($K563*$N563,"")</f>
        <v/>
      </c>
      <c r="P563" s="19">
        <f>IFERROR($L563*$N563,"")</f>
        <v/>
      </c>
      <c r="Q563" s="19">
        <f>IF(OR($U563="Dar de baja en SAP",$U563="Dar de alta en SAP"),$M563*$N563,"")</f>
        <v/>
      </c>
      <c r="R563" s="17" t="inlineStr"/>
      <c r="S563" s="27" t="inlineStr"/>
      <c r="T563" s="17" t="inlineStr">
        <is>
          <t>Sin recuento físico en el inventario de Avain</t>
        </is>
      </c>
      <c r="U563" s="28" t="inlineStr">
        <is>
          <t>Sin recuento físico</t>
        </is>
      </c>
      <c r="V563" s="17" t="inlineStr"/>
      <c r="W563" s="17" t="inlineStr"/>
      <c r="X563" s="17" t="inlineStr"/>
      <c r="Y563" s="17" t="inlineStr"/>
      <c r="Z563" s="17" t="inlineStr"/>
      <c r="AA563" s="17" t="inlineStr">
        <is>
          <t>El material ocupa 2 filas en la hoja 1060 NQN (lote/almacén). La cantidad SAP y la física de esta vista son el total del material.</t>
        </is>
      </c>
    </row>
    <row r="564">
      <c r="A564" s="17" t="inlineStr">
        <is>
          <t>Neuquén</t>
        </is>
      </c>
      <c r="B564" s="17" t="inlineStr">
        <is>
          <t>1060</t>
        </is>
      </c>
      <c r="C564" s="17" t="inlineStr">
        <is>
          <t>Stock SAP</t>
        </is>
      </c>
      <c r="D564" s="17" t="inlineStr">
        <is>
          <t>Medicamentos</t>
        </is>
      </c>
      <c r="E564" s="17" t="inlineStr">
        <is>
          <t>ZMED</t>
        </is>
      </c>
      <c r="F564" s="17" t="inlineStr">
        <is>
          <t>Dentro del alcance</t>
        </is>
      </c>
      <c r="G564" s="17" t="inlineStr">
        <is>
          <t>1000168</t>
        </is>
      </c>
      <c r="H564" s="17" t="inlineStr">
        <is>
          <t>BICARBONATO DE SODIO SOL. 1 MOL. 100 CM3</t>
        </is>
      </c>
      <c r="I564" s="17" t="inlineStr"/>
      <c r="J564" s="17" t="inlineStr"/>
      <c r="K564" s="18">
        <f>SUMIF('1060 NQN'!$A$2:$A$2023,$G564,'1060 NQN'!$I$2:$I$2023)</f>
        <v/>
      </c>
      <c r="L564" s="18">
        <f>SUMIF('1060 NQN'!$A$2:$A$2023,$G564,'1060 NQN'!$Q$2:$Q$2023)</f>
        <v/>
      </c>
      <c r="M564" s="18">
        <f>$K564-$L564</f>
        <v/>
      </c>
      <c r="N564" s="19">
        <f>IFERROR(SUMIF('1060 NQN'!$A$2:$A$2023,$G564,'1060 NQN'!$M$2:$M$2023)/$K564,0)</f>
        <v/>
      </c>
      <c r="O564" s="19">
        <f>IFERROR($K564*$N564,"")</f>
        <v/>
      </c>
      <c r="P564" s="19">
        <f>IFERROR($L564*$N564,"")</f>
        <v/>
      </c>
      <c r="Q564" s="19">
        <f>IF(OR($U564="Dar de baja en SAP",$U564="Dar de alta en SAP"),$M564*$N564,"")</f>
        <v/>
      </c>
      <c r="R564" s="17" t="inlineStr"/>
      <c r="S564" s="27" t="inlineStr"/>
      <c r="T564" s="17" t="inlineStr">
        <is>
          <t>Sin recuento físico en el inventario de Avain</t>
        </is>
      </c>
      <c r="U564" s="28" t="inlineStr">
        <is>
          <t>Sin recuento físico</t>
        </is>
      </c>
      <c r="V564" s="17" t="inlineStr"/>
      <c r="W564" s="17" t="inlineStr"/>
      <c r="X564" s="17" t="inlineStr"/>
      <c r="Y564" s="17" t="inlineStr"/>
      <c r="Z564" s="17" t="inlineStr"/>
      <c r="AA564" s="17" t="inlineStr">
        <is>
          <t>El material ocupa 15 filas en la hoja 1060 NQN (lote/almacén). La cantidad SAP y la física de esta vista son el total del material.</t>
        </is>
      </c>
    </row>
    <row r="565">
      <c r="A565" s="17" t="inlineStr">
        <is>
          <t>Neuquén</t>
        </is>
      </c>
      <c r="B565" s="17" t="inlineStr">
        <is>
          <t>1060</t>
        </is>
      </c>
      <c r="C565" s="17" t="inlineStr">
        <is>
          <t>Stock SAP</t>
        </is>
      </c>
      <c r="D565" s="17" t="inlineStr">
        <is>
          <t>Descartables</t>
        </is>
      </c>
      <c r="E565" s="17" t="inlineStr">
        <is>
          <t>ZDES</t>
        </is>
      </c>
      <c r="F565" s="17" t="inlineStr">
        <is>
          <t>Dentro del alcance</t>
        </is>
      </c>
      <c r="G565" s="17" t="inlineStr">
        <is>
          <t>2000096</t>
        </is>
      </c>
      <c r="H565" s="17" t="inlineStr">
        <is>
          <t>APOSITO NO ESTERIL (G+A) 15X20CM</t>
        </is>
      </c>
      <c r="I565" s="17" t="inlineStr"/>
      <c r="J565" s="17" t="inlineStr"/>
      <c r="K565" s="18">
        <f>SUMIF('1060 NQN'!$A$2:$A$2023,$G565,'1060 NQN'!$I$2:$I$2023)</f>
        <v/>
      </c>
      <c r="L565" s="18">
        <f>SUMIF('1060 NQN'!$A$2:$A$2023,$G565,'1060 NQN'!$Q$2:$Q$2023)</f>
        <v/>
      </c>
      <c r="M565" s="18">
        <f>$K565-$L565</f>
        <v/>
      </c>
      <c r="N565" s="19">
        <f>IFERROR(SUMIF('1060 NQN'!$A$2:$A$2023,$G565,'1060 NQN'!$M$2:$M$2023)/$K565,0)</f>
        <v/>
      </c>
      <c r="O565" s="19">
        <f>IFERROR($K565*$N565,"")</f>
        <v/>
      </c>
      <c r="P565" s="19">
        <f>IFERROR($L565*$N565,"")</f>
        <v/>
      </c>
      <c r="Q565" s="19">
        <f>IF(OR($U565="Dar de baja en SAP",$U565="Dar de alta en SAP"),$M565*$N565,"")</f>
        <v/>
      </c>
      <c r="R565" s="17" t="inlineStr"/>
      <c r="S565" s="27" t="inlineStr"/>
      <c r="T565" s="17" t="inlineStr">
        <is>
          <t>Sin recuento físico en el inventario de Avain</t>
        </is>
      </c>
      <c r="U565" s="28" t="inlineStr">
        <is>
          <t>Sin recuento físico</t>
        </is>
      </c>
      <c r="V565" s="17" t="inlineStr"/>
      <c r="W565" s="17" t="inlineStr"/>
      <c r="X565" s="17" t="inlineStr"/>
      <c r="Y565" s="17" t="inlineStr"/>
      <c r="Z565" s="17" t="inlineStr"/>
      <c r="AA565" s="17" t="inlineStr">
        <is>
          <t>El material ocupa 2 filas en la hoja 1060 NQN (lote/almacén). La cantidad SAP y la física de esta vista son el total del material.</t>
        </is>
      </c>
    </row>
    <row r="566">
      <c r="A566" s="17" t="inlineStr">
        <is>
          <t>Neuquén</t>
        </is>
      </c>
      <c r="B566" s="17" t="inlineStr">
        <is>
          <t>1060</t>
        </is>
      </c>
      <c r="C566" s="17" t="inlineStr">
        <is>
          <t>Stock SAP</t>
        </is>
      </c>
      <c r="D566" s="17" t="inlineStr">
        <is>
          <t>Descartables</t>
        </is>
      </c>
      <c r="E566" s="17" t="inlineStr">
        <is>
          <t>ZDES</t>
        </is>
      </c>
      <c r="F566" s="17" t="inlineStr">
        <is>
          <t>Dentro del alcance</t>
        </is>
      </c>
      <c r="G566" s="17" t="inlineStr">
        <is>
          <t>2000101</t>
        </is>
      </c>
      <c r="H566" s="17" t="inlineStr">
        <is>
          <t>BOLSA ROJA GRANDE</t>
        </is>
      </c>
      <c r="I566" s="17" t="inlineStr"/>
      <c r="J566" s="17" t="inlineStr"/>
      <c r="K566" s="18">
        <f>SUMIF('1060 NQN'!$A$2:$A$2023,$G566,'1060 NQN'!$I$2:$I$2023)</f>
        <v/>
      </c>
      <c r="L566" s="18">
        <f>SUMIF('1060 NQN'!$A$2:$A$2023,$G566,'1060 NQN'!$Q$2:$Q$2023)</f>
        <v/>
      </c>
      <c r="M566" s="18">
        <f>$K566-$L566</f>
        <v/>
      </c>
      <c r="N566" s="19">
        <f>IFERROR(SUMIF('1060 NQN'!$A$2:$A$2023,$G566,'1060 NQN'!$M$2:$M$2023)/$K566,0)</f>
        <v/>
      </c>
      <c r="O566" s="19">
        <f>IFERROR($K566*$N566,"")</f>
        <v/>
      </c>
      <c r="P566" s="19">
        <f>IFERROR($L566*$N566,"")</f>
        <v/>
      </c>
      <c r="Q566" s="19">
        <f>IF(OR($U566="Dar de baja en SAP",$U566="Dar de alta en SAP"),$M566*$N566,"")</f>
        <v/>
      </c>
      <c r="R566" s="17" t="inlineStr"/>
      <c r="S566" s="27" t="inlineStr"/>
      <c r="T566" s="17" t="inlineStr">
        <is>
          <t>Sin recuento físico en el inventario de Avain</t>
        </is>
      </c>
      <c r="U566" s="28" t="inlineStr">
        <is>
          <t>Sin recuento físico</t>
        </is>
      </c>
      <c r="V566" s="17" t="inlineStr"/>
      <c r="W566" s="17" t="inlineStr"/>
      <c r="X566" s="17" t="inlineStr"/>
      <c r="Y566" s="17" t="inlineStr"/>
      <c r="Z566" s="17" t="inlineStr"/>
      <c r="AA566" s="17" t="inlineStr">
        <is>
          <t>El material ocupa 2 filas en la hoja 1060 NQN (lote/almacén). La cantidad SAP y la física de esta vista son el total del material.</t>
        </is>
      </c>
    </row>
    <row r="567">
      <c r="A567" s="17" t="inlineStr">
        <is>
          <t>Neuquén</t>
        </is>
      </c>
      <c r="B567" s="17" t="inlineStr">
        <is>
          <t>1060</t>
        </is>
      </c>
      <c r="C567" s="17" t="inlineStr">
        <is>
          <t>Stock SAP</t>
        </is>
      </c>
      <c r="D567" s="17" t="inlineStr">
        <is>
          <t>Medicamentos</t>
        </is>
      </c>
      <c r="E567" s="17" t="inlineStr">
        <is>
          <t>ZMED</t>
        </is>
      </c>
      <c r="F567" s="17" t="inlineStr">
        <is>
          <t>Dentro del alcance</t>
        </is>
      </c>
      <c r="G567" s="17" t="inlineStr">
        <is>
          <t>1000304</t>
        </is>
      </c>
      <c r="H567" s="17" t="inlineStr">
        <is>
          <t>ADENOSINA 2 ML AMP 3 MG/1 ML</t>
        </is>
      </c>
      <c r="I567" s="17" t="inlineStr">
        <is>
          <t>311</t>
        </is>
      </c>
      <c r="J567" s="17" t="inlineStr">
        <is>
          <t>ADENOSINA AMP</t>
        </is>
      </c>
      <c r="K567" s="18">
        <f>SUMIF('1060 NQN'!$A$2:$A$2023,$G567,'1060 NQN'!$I$2:$I$2023)</f>
        <v/>
      </c>
      <c r="L567" s="18">
        <f>SUMIF('1060 NQN'!$A$2:$A$2023,$G567,'1060 NQN'!$Q$2:$Q$2023)</f>
        <v/>
      </c>
      <c r="M567" s="18">
        <f>$K567-$L567</f>
        <v/>
      </c>
      <c r="N567" s="19">
        <f>IFERROR(SUMIF('1060 NQN'!$A$2:$A$2023,$G567,'1060 NQN'!$M$2:$M$2023)/$K567,0)</f>
        <v/>
      </c>
      <c r="O567" s="19">
        <f>IFERROR($K567*$N567,"")</f>
        <v/>
      </c>
      <c r="P567" s="19">
        <f>IFERROR($L567*$N567,"")</f>
        <v/>
      </c>
      <c r="Q567" s="19">
        <f>IF(OR($U567="Dar de baja en SAP",$U567="Dar de alta en SAP"),$M567*$N567,"")</f>
        <v/>
      </c>
      <c r="R567" s="17" t="inlineStr"/>
      <c r="S567" s="30" t="inlineStr">
        <is>
          <t>Media</t>
        </is>
      </c>
      <c r="T567" s="17" t="inlineStr">
        <is>
          <t>Homologado – confianza Media – pendiente de validación</t>
        </is>
      </c>
      <c r="U567" s="26" t="inlineStr">
        <is>
          <t>Dar de baja en SAP</t>
        </is>
      </c>
      <c r="V567" s="17" t="inlineStr">
        <is>
          <t>Homologación por código Avain (master M03-004)</t>
        </is>
      </c>
      <c r="W567" s="17" t="inlineStr">
        <is>
          <t>No</t>
        </is>
      </c>
      <c r="X567" s="17" t="inlineStr"/>
      <c r="Y567" s="17" t="inlineStr">
        <is>
          <t>Sí</t>
        </is>
      </c>
      <c r="Z567" s="17" t="inlineStr">
        <is>
          <t>M03-004</t>
        </is>
      </c>
      <c r="AA567" s="17" t="inlineStr">
        <is>
          <t>Homologación: confianza base Media + confianza SAP Alta → Media. El material ocupa 15 filas en la hoja 1060 NQN (lote/almacén). La cantidad SAP y la física de esta vista son el total del material.</t>
        </is>
      </c>
    </row>
    <row r="568">
      <c r="A568" s="17" t="inlineStr">
        <is>
          <t>Neuquén</t>
        </is>
      </c>
      <c r="B568" s="17" t="inlineStr">
        <is>
          <t>1060</t>
        </is>
      </c>
      <c r="C568" s="17" t="inlineStr">
        <is>
          <t>Stock SAP</t>
        </is>
      </c>
      <c r="D568" s="17" t="inlineStr">
        <is>
          <t>Medicamentos</t>
        </is>
      </c>
      <c r="E568" s="17" t="inlineStr">
        <is>
          <t>ZMED</t>
        </is>
      </c>
      <c r="F568" s="17" t="inlineStr">
        <is>
          <t>Dentro del alcance</t>
        </is>
      </c>
      <c r="G568" s="17" t="inlineStr">
        <is>
          <t>1000244</t>
        </is>
      </c>
      <c r="H568" s="17" t="inlineStr">
        <is>
          <t>Hioscina Butilbromuro 10 mg,Dipirona AMP</t>
        </is>
      </c>
      <c r="I568" s="17" t="inlineStr">
        <is>
          <t>504</t>
        </is>
      </c>
      <c r="J568" s="17" t="inlineStr">
        <is>
          <t>Hioscina+Dipirona</t>
        </is>
      </c>
      <c r="K568" s="18">
        <f>SUMIF('1060 NQN'!$A$2:$A$2023,$G568,'1060 NQN'!$I$2:$I$2023)</f>
        <v/>
      </c>
      <c r="L568" s="18">
        <f>SUMIF('1060 NQN'!$A$2:$A$2023,$G568,'1060 NQN'!$Q$2:$Q$2023)</f>
        <v/>
      </c>
      <c r="M568" s="18">
        <f>$K568-$L568</f>
        <v/>
      </c>
      <c r="N568" s="19">
        <f>IFERROR(SUMIF('1060 NQN'!$A$2:$A$2023,$G568,'1060 NQN'!$M$2:$M$2023)/$K568,0)</f>
        <v/>
      </c>
      <c r="O568" s="19">
        <f>IFERROR($K568*$N568,"")</f>
        <v/>
      </c>
      <c r="P568" s="19">
        <f>IFERROR($L568*$N568,"")</f>
        <v/>
      </c>
      <c r="Q568" s="19">
        <f>IF(OR($U568="Dar de baja en SAP",$U568="Dar de alta en SAP"),$M568*$N568,"")</f>
        <v/>
      </c>
      <c r="R568" s="17" t="inlineStr"/>
      <c r="S568" s="25" t="inlineStr">
        <is>
          <t>Alta</t>
        </is>
      </c>
      <c r="T568" s="17" t="inlineStr">
        <is>
          <t>Homologado – confianza Alta</t>
        </is>
      </c>
      <c r="U568" s="26" t="inlineStr">
        <is>
          <t>Dar de baja en SAP</t>
        </is>
      </c>
      <c r="V568" s="17" t="inlineStr">
        <is>
          <t>Homologación por código Avain (master M08-005)</t>
        </is>
      </c>
      <c r="W568" s="17" t="inlineStr">
        <is>
          <t>No</t>
        </is>
      </c>
      <c r="X568" s="17" t="inlineStr"/>
      <c r="Y568" s="17" t="inlineStr">
        <is>
          <t>Sí</t>
        </is>
      </c>
      <c r="Z568" s="17" t="inlineStr">
        <is>
          <t>M08-005</t>
        </is>
      </c>
      <c r="AA568" s="17"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17" t="inlineStr">
        <is>
          <t>Neuquén</t>
        </is>
      </c>
      <c r="B569" s="17" t="inlineStr">
        <is>
          <t>1060</t>
        </is>
      </c>
      <c r="C569" s="17" t="inlineStr">
        <is>
          <t>Stock SAP</t>
        </is>
      </c>
      <c r="D569" s="17" t="inlineStr">
        <is>
          <t>Medicamentos</t>
        </is>
      </c>
      <c r="E569" s="17" t="inlineStr">
        <is>
          <t>ZMED</t>
        </is>
      </c>
      <c r="F569" s="17" t="inlineStr">
        <is>
          <t>Dentro del alcance</t>
        </is>
      </c>
      <c r="G569" s="17" t="inlineStr">
        <is>
          <t>1000425</t>
        </is>
      </c>
      <c r="H569" s="17" t="inlineStr">
        <is>
          <t>KLOSIDOL (TRAMADOL) 5ml Ampolla</t>
        </is>
      </c>
      <c r="I569" s="17" t="inlineStr">
        <is>
          <t>327</t>
        </is>
      </c>
      <c r="J569" s="17" t="inlineStr">
        <is>
          <t>TRAMADOL 100 MG AMP</t>
        </is>
      </c>
      <c r="K569" s="18">
        <f>SUMIF('1060 NQN'!$A$2:$A$2023,$G569,'1060 NQN'!$I$2:$I$2023)</f>
        <v/>
      </c>
      <c r="L569" s="18">
        <f>SUMIF('1060 NQN'!$A$2:$A$2023,$G569,'1060 NQN'!$Q$2:$Q$2023)</f>
        <v/>
      </c>
      <c r="M569" s="18">
        <f>$K569-$L569</f>
        <v/>
      </c>
      <c r="N569" s="19">
        <f>IFERROR(SUMIF('1060 NQN'!$A$2:$A$2023,$G569,'1060 NQN'!$M$2:$M$2023)/$K569,0)</f>
        <v/>
      </c>
      <c r="O569" s="19">
        <f>IFERROR($K569*$N569,"")</f>
        <v/>
      </c>
      <c r="P569" s="19">
        <f>IFERROR($L569*$N569,"")</f>
        <v/>
      </c>
      <c r="Q569" s="19">
        <f>IF(OR($U569="Dar de baja en SAP",$U569="Dar de alta en SAP"),$M569*$N569,"")</f>
        <v/>
      </c>
      <c r="R569" s="17" t="inlineStr"/>
      <c r="S569" s="26" t="inlineStr">
        <is>
          <t>Baja</t>
        </is>
      </c>
      <c r="T569" s="17" t="inlineStr">
        <is>
          <t>Homologado – confianza Baja – pendiente de validación</t>
        </is>
      </c>
      <c r="U569" s="26" t="inlineStr">
        <is>
          <t>Dar de baja en SAP</t>
        </is>
      </c>
      <c r="V569" s="17" t="inlineStr">
        <is>
          <t>Cruce por nomenclatura SAP</t>
        </is>
      </c>
      <c r="W569" s="17" t="inlineStr">
        <is>
          <t>Sí</t>
        </is>
      </c>
      <c r="X569" s="17" t="inlineStr">
        <is>
          <t>1000425, 1000128</t>
        </is>
      </c>
      <c r="Y569" s="17" t="inlineStr">
        <is>
          <t>Sí</t>
        </is>
      </c>
      <c r="Z569" s="17" t="inlineStr">
        <is>
          <t>M01-011</t>
        </is>
      </c>
      <c r="AA569" s="17"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17" t="inlineStr">
        <is>
          <t>Neuquén</t>
        </is>
      </c>
      <c r="B570" s="17" t="inlineStr">
        <is>
          <t>1060</t>
        </is>
      </c>
      <c r="C570" s="17" t="inlineStr">
        <is>
          <t>Stock SAP</t>
        </is>
      </c>
      <c r="D570" s="17" t="inlineStr">
        <is>
          <t>Medicamentos</t>
        </is>
      </c>
      <c r="E570" s="17" t="inlineStr">
        <is>
          <t>ZMED</t>
        </is>
      </c>
      <c r="F570" s="17" t="inlineStr">
        <is>
          <t>Dentro del alcance</t>
        </is>
      </c>
      <c r="G570" s="17" t="inlineStr">
        <is>
          <t>1000063</t>
        </is>
      </c>
      <c r="H570" s="17" t="inlineStr">
        <is>
          <t>DIGOXINA 0,25 MG/ML AMPOLLA DE 1ML</t>
        </is>
      </c>
      <c r="I570" s="17" t="inlineStr">
        <is>
          <t>308</t>
        </is>
      </c>
      <c r="J570" s="17" t="inlineStr">
        <is>
          <t>DIGOXINA</t>
        </is>
      </c>
      <c r="K570" s="18">
        <f>SUMIF('1060 NQN'!$A$2:$A$2023,$G570,'1060 NQN'!$I$2:$I$2023)</f>
        <v/>
      </c>
      <c r="L570" s="18">
        <f>SUMIF('1060 NQN'!$A$2:$A$2023,$G570,'1060 NQN'!$Q$2:$Q$2023)</f>
        <v/>
      </c>
      <c r="M570" s="18">
        <f>$K570-$L570</f>
        <v/>
      </c>
      <c r="N570" s="19">
        <f>IFERROR(SUMIF('1060 NQN'!$A$2:$A$2023,$G570,'1060 NQN'!$M$2:$M$2023)/$K570,0)</f>
        <v/>
      </c>
      <c r="O570" s="19">
        <f>IFERROR($K570*$N570,"")</f>
        <v/>
      </c>
      <c r="P570" s="19">
        <f>IFERROR($L570*$N570,"")</f>
        <v/>
      </c>
      <c r="Q570" s="19">
        <f>IF(OR($U570="Dar de baja en SAP",$U570="Dar de alta en SAP"),$M570*$N570,"")</f>
        <v/>
      </c>
      <c r="R570" s="17" t="inlineStr"/>
      <c r="S570" s="30" t="inlineStr">
        <is>
          <t>Media</t>
        </is>
      </c>
      <c r="T570" s="17" t="inlineStr">
        <is>
          <t>Homologado – confianza Media – pendiente de validación</t>
        </is>
      </c>
      <c r="U570" s="26" t="inlineStr">
        <is>
          <t>Dar de baja en SAP</t>
        </is>
      </c>
      <c r="V570" s="17" t="inlineStr">
        <is>
          <t>Homologación por código Avain (master M04-008)</t>
        </is>
      </c>
      <c r="W570" s="17" t="inlineStr">
        <is>
          <t>No</t>
        </is>
      </c>
      <c r="X570" s="17" t="inlineStr"/>
      <c r="Y570" s="17" t="inlineStr">
        <is>
          <t>Sí</t>
        </is>
      </c>
      <c r="Z570" s="17" t="inlineStr">
        <is>
          <t>M04-008</t>
        </is>
      </c>
      <c r="AA570" s="17" t="inlineStr">
        <is>
          <t>Homologación: confianza base Media + confianza SAP Alta → Media. El material ocupa 11 filas en la hoja 1060 NQN (lote/almacén). La cantidad SAP y la física de esta vista son el total del material.</t>
        </is>
      </c>
    </row>
    <row r="571">
      <c r="A571" s="17" t="inlineStr">
        <is>
          <t>Neuquén</t>
        </is>
      </c>
      <c r="B571" s="17" t="inlineStr">
        <is>
          <t>1060</t>
        </is>
      </c>
      <c r="C571" s="17" t="inlineStr">
        <is>
          <t>Stock SAP</t>
        </is>
      </c>
      <c r="D571" s="17" t="inlineStr">
        <is>
          <t>Medicamentos</t>
        </is>
      </c>
      <c r="E571" s="17" t="inlineStr">
        <is>
          <t>ZMED</t>
        </is>
      </c>
      <c r="F571" s="17" t="inlineStr">
        <is>
          <t>Dentro del alcance</t>
        </is>
      </c>
      <c r="G571" s="17" t="inlineStr">
        <is>
          <t>1000098</t>
        </is>
      </c>
      <c r="H571" s="17" t="inlineStr">
        <is>
          <t>MIDAZOLAN 15MG/3ML AMPOLLA INYECTABLE</t>
        </is>
      </c>
      <c r="I571" s="17" t="inlineStr">
        <is>
          <t>330</t>
        </is>
      </c>
      <c r="J571" s="17" t="inlineStr">
        <is>
          <t>MIDAZOLAM 5MG AMP</t>
        </is>
      </c>
      <c r="K571" s="18">
        <f>SUMIF('1060 NQN'!$A$2:$A$2023,$G571,'1060 NQN'!$I$2:$I$2023)</f>
        <v/>
      </c>
      <c r="L571" s="18">
        <f>SUMIF('1060 NQN'!$A$2:$A$2023,$G571,'1060 NQN'!$Q$2:$Q$2023)</f>
        <v/>
      </c>
      <c r="M571" s="18">
        <f>$K571-$L571</f>
        <v/>
      </c>
      <c r="N571" s="19">
        <f>IFERROR(SUMIF('1060 NQN'!$A$2:$A$2023,$G571,'1060 NQN'!$M$2:$M$2023)/$K571,0)</f>
        <v/>
      </c>
      <c r="O571" s="19">
        <f>IFERROR($K571*$N571,"")</f>
        <v/>
      </c>
      <c r="P571" s="19">
        <f>IFERROR($L571*$N571,"")</f>
        <v/>
      </c>
      <c r="Q571" s="19">
        <f>IF(OR($U571="Dar de baja en SAP",$U571="Dar de alta en SAP"),$M571*$N571,"")</f>
        <v/>
      </c>
      <c r="R571" s="17" t="inlineStr"/>
      <c r="S571" s="26" t="inlineStr">
        <is>
          <t>Baja</t>
        </is>
      </c>
      <c r="T571" s="17" t="inlineStr">
        <is>
          <t>Homologado – confianza Baja – pendiente de validación</t>
        </is>
      </c>
      <c r="U571" s="26" t="inlineStr">
        <is>
          <t>Dar de baja en SAP</t>
        </is>
      </c>
      <c r="V571" s="17" t="inlineStr">
        <is>
          <t>Homologación por código Avain (master M02-001)</t>
        </is>
      </c>
      <c r="W571" s="17" t="inlineStr">
        <is>
          <t>No</t>
        </is>
      </c>
      <c r="X571" s="17" t="inlineStr"/>
      <c r="Y571" s="17" t="inlineStr">
        <is>
          <t>Sí</t>
        </is>
      </c>
      <c r="Z571" s="17" t="inlineStr">
        <is>
          <t>M02-001</t>
        </is>
      </c>
      <c r="AA571" s="17"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17" t="inlineStr">
        <is>
          <t>Neuquén</t>
        </is>
      </c>
      <c r="B572" s="17" t="inlineStr">
        <is>
          <t>1060</t>
        </is>
      </c>
      <c r="C572" s="17" t="inlineStr">
        <is>
          <t>Stock SAP</t>
        </is>
      </c>
      <c r="D572" s="17" t="inlineStr">
        <is>
          <t>Medicamentos</t>
        </is>
      </c>
      <c r="E572" s="17" t="inlineStr">
        <is>
          <t>ZMED</t>
        </is>
      </c>
      <c r="F572" s="17" t="inlineStr">
        <is>
          <t>Dentro del alcance</t>
        </is>
      </c>
      <c r="G572" s="17" t="inlineStr">
        <is>
          <t>1000384</t>
        </is>
      </c>
      <c r="H572" s="17" t="inlineStr">
        <is>
          <t>RANITIDINA 50 MG AMP</t>
        </is>
      </c>
      <c r="I572" s="17" t="inlineStr">
        <is>
          <t>253</t>
        </is>
      </c>
      <c r="J572" s="17" t="inlineStr">
        <is>
          <t>RANITIDINA AMP</t>
        </is>
      </c>
      <c r="K572" s="18">
        <f>SUMIF('1060 NQN'!$A$2:$A$2023,$G572,'1060 NQN'!$I$2:$I$2023)</f>
        <v/>
      </c>
      <c r="L572" s="18">
        <f>SUMIF('1060 NQN'!$A$2:$A$2023,$G572,'1060 NQN'!$Q$2:$Q$2023)</f>
        <v/>
      </c>
      <c r="M572" s="18">
        <f>$K572-$L572</f>
        <v/>
      </c>
      <c r="N572" s="19">
        <f>IFERROR(SUMIF('1060 NQN'!$A$2:$A$2023,$G572,'1060 NQN'!$M$2:$M$2023)/$K572,0)</f>
        <v/>
      </c>
      <c r="O572" s="19">
        <f>IFERROR($K572*$N572,"")</f>
        <v/>
      </c>
      <c r="P572" s="19">
        <f>IFERROR($L572*$N572,"")</f>
        <v/>
      </c>
      <c r="Q572" s="19">
        <f>IF(OR($U572="Dar de baja en SAP",$U572="Dar de alta en SAP"),$M572*$N572,"")</f>
        <v/>
      </c>
      <c r="R572" s="17" t="inlineStr"/>
      <c r="S572" s="30" t="inlineStr">
        <is>
          <t>Media</t>
        </is>
      </c>
      <c r="T572" s="17" t="inlineStr">
        <is>
          <t>Homologado – confianza Media – pendiente de validación</t>
        </is>
      </c>
      <c r="U572" s="26" t="inlineStr">
        <is>
          <t>Dar de baja en SAP</t>
        </is>
      </c>
      <c r="V572" s="17" t="inlineStr">
        <is>
          <t>Cruce por nomenclatura SAP</t>
        </is>
      </c>
      <c r="W572" s="17" t="inlineStr">
        <is>
          <t>Sí</t>
        </is>
      </c>
      <c r="X572" s="17" t="inlineStr">
        <is>
          <t>1000384, 1000171</t>
        </is>
      </c>
      <c r="Y572" s="17" t="inlineStr">
        <is>
          <t>No</t>
        </is>
      </c>
      <c r="Z572" s="17" t="inlineStr"/>
      <c r="AA572" s="17"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17" t="inlineStr">
        <is>
          <t>Neuquén</t>
        </is>
      </c>
      <c r="B573" s="17" t="inlineStr">
        <is>
          <t>1060</t>
        </is>
      </c>
      <c r="C573" s="17" t="inlineStr">
        <is>
          <t>Stock SAP</t>
        </is>
      </c>
      <c r="D573" s="17" t="inlineStr">
        <is>
          <t>Medicamentos</t>
        </is>
      </c>
      <c r="E573" s="17" t="inlineStr">
        <is>
          <t>ZMED</t>
        </is>
      </c>
      <c r="F573" s="17" t="inlineStr">
        <is>
          <t>Dentro del alcance</t>
        </is>
      </c>
      <c r="G573" s="17" t="inlineStr">
        <is>
          <t>1000107</t>
        </is>
      </c>
      <c r="H573" s="17" t="inlineStr">
        <is>
          <t>ACIDO ACETIL SALICILICO 500MG COMPRIMIDO</t>
        </is>
      </c>
      <c r="I573" s="17" t="inlineStr"/>
      <c r="J573" s="17" t="inlineStr"/>
      <c r="K573" s="18">
        <f>SUMIF('1060 NQN'!$A$2:$A$2023,$G573,'1060 NQN'!$I$2:$I$2023)</f>
        <v/>
      </c>
      <c r="L573" s="18">
        <f>SUMIF('1060 NQN'!$A$2:$A$2023,$G573,'1060 NQN'!$Q$2:$Q$2023)</f>
        <v/>
      </c>
      <c r="M573" s="18">
        <f>$K573-$L573</f>
        <v/>
      </c>
      <c r="N573" s="19">
        <f>IFERROR(SUMIF('1060 NQN'!$A$2:$A$2023,$G573,'1060 NQN'!$M$2:$M$2023)/$K573,0)</f>
        <v/>
      </c>
      <c r="O573" s="19">
        <f>IFERROR($K573*$N573,"")</f>
        <v/>
      </c>
      <c r="P573" s="19">
        <f>IFERROR($L573*$N573,"")</f>
        <v/>
      </c>
      <c r="Q573" s="19">
        <f>IF(OR($U573="Dar de baja en SAP",$U573="Dar de alta en SAP"),$M573*$N573,"")</f>
        <v/>
      </c>
      <c r="R573" s="17" t="inlineStr"/>
      <c r="S573" s="27" t="inlineStr"/>
      <c r="T573" s="17" t="inlineStr">
        <is>
          <t>Sin recuento físico en el inventario de Avain</t>
        </is>
      </c>
      <c r="U573" s="28" t="inlineStr">
        <is>
          <t>Sin recuento físico</t>
        </is>
      </c>
      <c r="V573" s="17" t="inlineStr"/>
      <c r="W573" s="17" t="inlineStr"/>
      <c r="X573" s="17" t="inlineStr"/>
      <c r="Y573" s="17" t="inlineStr"/>
      <c r="Z573" s="17" t="inlineStr"/>
      <c r="AA573" s="17" t="inlineStr"/>
    </row>
    <row r="574">
      <c r="A574" s="17" t="inlineStr">
        <is>
          <t>Neuquén</t>
        </is>
      </c>
      <c r="B574" s="17" t="inlineStr">
        <is>
          <t>1060</t>
        </is>
      </c>
      <c r="C574" s="17" t="inlineStr">
        <is>
          <t>Stock SAP</t>
        </is>
      </c>
      <c r="D574" s="17" t="inlineStr">
        <is>
          <t>Descartables</t>
        </is>
      </c>
      <c r="E574" s="17" t="inlineStr">
        <is>
          <t>ZDES</t>
        </is>
      </c>
      <c r="F574" s="17" t="inlineStr">
        <is>
          <t>Dentro del alcance</t>
        </is>
      </c>
      <c r="G574" s="17" t="inlineStr">
        <is>
          <t>2000095</t>
        </is>
      </c>
      <c r="H574" s="17" t="inlineStr">
        <is>
          <t>APOSITO NO ESTERIL (G+A) 10X20CM</t>
        </is>
      </c>
      <c r="I574" s="17" t="inlineStr"/>
      <c r="J574" s="17" t="inlineStr"/>
      <c r="K574" s="18">
        <f>SUMIF('1060 NQN'!$A$2:$A$2023,$G574,'1060 NQN'!$I$2:$I$2023)</f>
        <v/>
      </c>
      <c r="L574" s="18">
        <f>SUMIF('1060 NQN'!$A$2:$A$2023,$G574,'1060 NQN'!$Q$2:$Q$2023)</f>
        <v/>
      </c>
      <c r="M574" s="18">
        <f>$K574-$L574</f>
        <v/>
      </c>
      <c r="N574" s="19">
        <f>IFERROR(SUMIF('1060 NQN'!$A$2:$A$2023,$G574,'1060 NQN'!$M$2:$M$2023)/$K574,0)</f>
        <v/>
      </c>
      <c r="O574" s="19">
        <f>IFERROR($K574*$N574,"")</f>
        <v/>
      </c>
      <c r="P574" s="19">
        <f>IFERROR($L574*$N574,"")</f>
        <v/>
      </c>
      <c r="Q574" s="19">
        <f>IF(OR($U574="Dar de baja en SAP",$U574="Dar de alta en SAP"),$M574*$N574,"")</f>
        <v/>
      </c>
      <c r="R574" s="17" t="inlineStr"/>
      <c r="S574" s="27" t="inlineStr"/>
      <c r="T574" s="17" t="inlineStr">
        <is>
          <t>Sin recuento físico en el inventario de Avain</t>
        </is>
      </c>
      <c r="U574" s="28" t="inlineStr">
        <is>
          <t>Sin recuento físico</t>
        </is>
      </c>
      <c r="V574" s="17" t="inlineStr"/>
      <c r="W574" s="17" t="inlineStr"/>
      <c r="X574" s="17" t="inlineStr"/>
      <c r="Y574" s="17" t="inlineStr"/>
      <c r="Z574" s="17" t="inlineStr"/>
      <c r="AA574" s="17" t="inlineStr">
        <is>
          <t>El material ocupa 2 filas en la hoja 1060 NQN (lote/almacén). La cantidad SAP y la física de esta vista son el total del material.</t>
        </is>
      </c>
    </row>
    <row r="575">
      <c r="A575" s="17" t="inlineStr">
        <is>
          <t>Neuquén</t>
        </is>
      </c>
      <c r="B575" s="17" t="inlineStr">
        <is>
          <t>1060</t>
        </is>
      </c>
      <c r="C575" s="17" t="inlineStr">
        <is>
          <t>Stock SAP</t>
        </is>
      </c>
      <c r="D575" s="17" t="inlineStr">
        <is>
          <t>Medicamentos</t>
        </is>
      </c>
      <c r="E575" s="17" t="inlineStr">
        <is>
          <t>ZMED</t>
        </is>
      </c>
      <c r="F575" s="17" t="inlineStr">
        <is>
          <t>Dentro del alcance</t>
        </is>
      </c>
      <c r="G575" s="17" t="inlineStr">
        <is>
          <t>1000108</t>
        </is>
      </c>
      <c r="H575" s="17" t="inlineStr">
        <is>
          <t>HALOPERIDOL  5MG/1ML AMPOLLA</t>
        </is>
      </c>
      <c r="I575" s="17" t="inlineStr">
        <is>
          <t>325</t>
        </is>
      </c>
      <c r="J575" s="17" t="inlineStr">
        <is>
          <t>HALOPERIDOL AMP</t>
        </is>
      </c>
      <c r="K575" s="18">
        <f>SUMIF('1060 NQN'!$A$2:$A$2023,$G575,'1060 NQN'!$I$2:$I$2023)</f>
        <v/>
      </c>
      <c r="L575" s="18">
        <f>SUMIF('1060 NQN'!$A$2:$A$2023,$G575,'1060 NQN'!$Q$2:$Q$2023)</f>
        <v/>
      </c>
      <c r="M575" s="18">
        <f>$K575-$L575</f>
        <v/>
      </c>
      <c r="N575" s="19">
        <f>IFERROR(SUMIF('1060 NQN'!$A$2:$A$2023,$G575,'1060 NQN'!$M$2:$M$2023)/$K575,0)</f>
        <v/>
      </c>
      <c r="O575" s="19">
        <f>IFERROR($K575*$N575,"")</f>
        <v/>
      </c>
      <c r="P575" s="19">
        <f>IFERROR($L575*$N575,"")</f>
        <v/>
      </c>
      <c r="Q575" s="19">
        <f>IF(OR($U575="Dar de baja en SAP",$U575="Dar de alta en SAP"),$M575*$N575,"")</f>
        <v/>
      </c>
      <c r="R575" s="17" t="inlineStr"/>
      <c r="S575" s="30" t="inlineStr">
        <is>
          <t>Media</t>
        </is>
      </c>
      <c r="T575" s="17" t="inlineStr">
        <is>
          <t>Homologado – confianza Media – pendiente de validación</t>
        </is>
      </c>
      <c r="U575" s="26" t="inlineStr">
        <is>
          <t>Dar de baja en SAP</t>
        </is>
      </c>
      <c r="V575" s="17" t="inlineStr">
        <is>
          <t>Homologación por código Avain (master M09-005)</t>
        </is>
      </c>
      <c r="W575" s="17" t="inlineStr">
        <is>
          <t>No</t>
        </is>
      </c>
      <c r="X575" s="17" t="inlineStr"/>
      <c r="Y575" s="17" t="inlineStr">
        <is>
          <t>Sí</t>
        </is>
      </c>
      <c r="Z575" s="17" t="inlineStr">
        <is>
          <t>M09-005</t>
        </is>
      </c>
      <c r="AA575" s="17" t="inlineStr">
        <is>
          <t>Homologación: confianza base Media + confianza SAP Alta → Media. El material ocupa 7 filas en la hoja 1060 NQN (lote/almacén). La cantidad SAP y la física de esta vista son el total del material.</t>
        </is>
      </c>
    </row>
    <row r="576">
      <c r="A576" s="17" t="inlineStr">
        <is>
          <t>Neuquén</t>
        </is>
      </c>
      <c r="B576" s="17" t="inlineStr">
        <is>
          <t>1060</t>
        </is>
      </c>
      <c r="C576" s="17" t="inlineStr">
        <is>
          <t>Stock SAP</t>
        </is>
      </c>
      <c r="D576" s="17" t="inlineStr">
        <is>
          <t>Medicamentos</t>
        </is>
      </c>
      <c r="E576" s="17" t="inlineStr">
        <is>
          <t>ZMED</t>
        </is>
      </c>
      <c r="F576" s="17" t="inlineStr">
        <is>
          <t>Dentro del alcance</t>
        </is>
      </c>
      <c r="G576" s="17" t="inlineStr">
        <is>
          <t>1000426</t>
        </is>
      </c>
      <c r="H576" s="17" t="inlineStr">
        <is>
          <t>DECADRON 8MG / 2ML F. AMP</t>
        </is>
      </c>
      <c r="I576" s="17" t="inlineStr"/>
      <c r="J576" s="17" t="inlineStr"/>
      <c r="K576" s="18">
        <f>SUMIF('1060 NQN'!$A$2:$A$2023,$G576,'1060 NQN'!$I$2:$I$2023)</f>
        <v/>
      </c>
      <c r="L576" s="18">
        <f>SUMIF('1060 NQN'!$A$2:$A$2023,$G576,'1060 NQN'!$Q$2:$Q$2023)</f>
        <v/>
      </c>
      <c r="M576" s="18">
        <f>$K576-$L576</f>
        <v/>
      </c>
      <c r="N576" s="19">
        <f>IFERROR(SUMIF('1060 NQN'!$A$2:$A$2023,$G576,'1060 NQN'!$M$2:$M$2023)/$K576,0)</f>
        <v/>
      </c>
      <c r="O576" s="19">
        <f>IFERROR($K576*$N576,"")</f>
        <v/>
      </c>
      <c r="P576" s="19">
        <f>IFERROR($L576*$N576,"")</f>
        <v/>
      </c>
      <c r="Q576" s="19">
        <f>IF(OR($U576="Dar de baja en SAP",$U576="Dar de alta en SAP"),$M576*$N576,"")</f>
        <v/>
      </c>
      <c r="R576" s="17" t="inlineStr"/>
      <c r="S576" s="27" t="inlineStr"/>
      <c r="T576" s="17" t="inlineStr">
        <is>
          <t>Sin recuento físico en el inventario de Avain</t>
        </is>
      </c>
      <c r="U576" s="28" t="inlineStr">
        <is>
          <t>Sin recuento físico</t>
        </is>
      </c>
      <c r="V576" s="17" t="inlineStr"/>
      <c r="W576" s="17" t="inlineStr"/>
      <c r="X576" s="17" t="inlineStr"/>
      <c r="Y576" s="17" t="inlineStr"/>
      <c r="Z576" s="17" t="inlineStr"/>
      <c r="AA576" s="17" t="inlineStr">
        <is>
          <t>El material ocupa 23 filas en la hoja 1060 NQN (lote/almacén). La cantidad SAP y la física de esta vista son el total del material.</t>
        </is>
      </c>
    </row>
    <row r="577">
      <c r="A577" s="17" t="inlineStr">
        <is>
          <t>Neuquén</t>
        </is>
      </c>
      <c r="B577" s="17" t="inlineStr">
        <is>
          <t>1060</t>
        </is>
      </c>
      <c r="C577" s="17" t="inlineStr">
        <is>
          <t>Stock SAP</t>
        </is>
      </c>
      <c r="D577" s="17" t="inlineStr">
        <is>
          <t>Medicamentos</t>
        </is>
      </c>
      <c r="E577" s="17" t="inlineStr">
        <is>
          <t>ZMED</t>
        </is>
      </c>
      <c r="F577" s="17" t="inlineStr">
        <is>
          <t>Dentro del alcance</t>
        </is>
      </c>
      <c r="G577" s="17" t="inlineStr">
        <is>
          <t>1000003</t>
        </is>
      </c>
      <c r="H577" s="17" t="inlineStr">
        <is>
          <t>AGUA BIDESTILADA AMPOLLA POR 10ML</t>
        </is>
      </c>
      <c r="I577" s="17" t="inlineStr"/>
      <c r="J577" s="17" t="inlineStr"/>
      <c r="K577" s="18">
        <f>SUMIF('1060 NQN'!$A$2:$A$2023,$G577,'1060 NQN'!$I$2:$I$2023)</f>
        <v/>
      </c>
      <c r="L577" s="18">
        <f>SUMIF('1060 NQN'!$A$2:$A$2023,$G577,'1060 NQN'!$Q$2:$Q$2023)</f>
        <v/>
      </c>
      <c r="M577" s="18">
        <f>$K577-$L577</f>
        <v/>
      </c>
      <c r="N577" s="19">
        <f>IFERROR(SUMIF('1060 NQN'!$A$2:$A$2023,$G577,'1060 NQN'!$M$2:$M$2023)/$K577,0)</f>
        <v/>
      </c>
      <c r="O577" s="19">
        <f>IFERROR($K577*$N577,"")</f>
        <v/>
      </c>
      <c r="P577" s="19">
        <f>IFERROR($L577*$N577,"")</f>
        <v/>
      </c>
      <c r="Q577" s="19">
        <f>IF(OR($U577="Dar de baja en SAP",$U577="Dar de alta en SAP"),$M577*$N577,"")</f>
        <v/>
      </c>
      <c r="R577" s="17" t="inlineStr"/>
      <c r="S577" s="27" t="inlineStr"/>
      <c r="T577" s="17" t="inlineStr">
        <is>
          <t>Sin recuento físico en el inventario de Avain</t>
        </is>
      </c>
      <c r="U577" s="28" t="inlineStr">
        <is>
          <t>Sin recuento físico</t>
        </is>
      </c>
      <c r="V577" s="17" t="inlineStr"/>
      <c r="W577" s="17" t="inlineStr"/>
      <c r="X577" s="17" t="inlineStr"/>
      <c r="Y577" s="17" t="inlineStr"/>
      <c r="Z577" s="17" t="inlineStr"/>
      <c r="AA577" s="17" t="inlineStr">
        <is>
          <t>El material ocupa 5 filas en la hoja 1060 NQN (lote/almacén). La cantidad SAP y la física de esta vista son el total del material.</t>
        </is>
      </c>
    </row>
    <row r="578">
      <c r="A578" s="17" t="inlineStr">
        <is>
          <t>Neuquén</t>
        </is>
      </c>
      <c r="B578" s="17" t="inlineStr">
        <is>
          <t>1060</t>
        </is>
      </c>
      <c r="C578" s="17" t="inlineStr">
        <is>
          <t>Stock SAP</t>
        </is>
      </c>
      <c r="D578" s="17" t="inlineStr">
        <is>
          <t>Medicamentos</t>
        </is>
      </c>
      <c r="E578" s="17" t="inlineStr">
        <is>
          <t>ZMED</t>
        </is>
      </c>
      <c r="F578" s="17" t="inlineStr">
        <is>
          <t>Dentro del alcance</t>
        </is>
      </c>
      <c r="G578" s="17" t="inlineStr">
        <is>
          <t>1000422</t>
        </is>
      </c>
      <c r="H578" s="17" t="inlineStr">
        <is>
          <t>ATENOLOL 50 mg</t>
        </is>
      </c>
      <c r="I578" s="17" t="inlineStr">
        <is>
          <t>313 | 314</t>
        </is>
      </c>
      <c r="J578" s="17" t="inlineStr">
        <is>
          <t>ATENOLOL 50 MG COMP</t>
        </is>
      </c>
      <c r="K578" s="18">
        <f>SUMIF('1060 NQN'!$A$2:$A$2023,$G578,'1060 NQN'!$I$2:$I$2023)</f>
        <v/>
      </c>
      <c r="L578" s="18">
        <f>SUMIF('1060 NQN'!$A$2:$A$2023,$G578,'1060 NQN'!$Q$2:$Q$2023)</f>
        <v/>
      </c>
      <c r="M578" s="18">
        <f>$K578-$L578</f>
        <v/>
      </c>
      <c r="N578" s="19">
        <f>IFERROR(SUMIF('1060 NQN'!$A$2:$A$2023,$G578,'1060 NQN'!$M$2:$M$2023)/$K578,0)</f>
        <v/>
      </c>
      <c r="O578" s="19">
        <f>IFERROR($K578*$N578,"")</f>
        <v/>
      </c>
      <c r="P578" s="19">
        <f>IFERROR($L578*$N578,"")</f>
        <v/>
      </c>
      <c r="Q578" s="19">
        <f>IF(OR($U578="Dar de baja en SAP",$U578="Dar de alta en SAP"),$M578*$N578,"")</f>
        <v/>
      </c>
      <c r="R578" s="17" t="inlineStr"/>
      <c r="S578" s="30" t="inlineStr">
        <is>
          <t>Media</t>
        </is>
      </c>
      <c r="T578" s="17" t="inlineStr">
        <is>
          <t>Homologado – confianza Media – pendiente de validación</t>
        </is>
      </c>
      <c r="U578" s="26" t="inlineStr">
        <is>
          <t>Dar de baja en SAP</t>
        </is>
      </c>
      <c r="V578" s="17" t="inlineStr">
        <is>
          <t>Homologación por nombre Avain (master M04-002)</t>
        </is>
      </c>
      <c r="W578" s="17" t="inlineStr">
        <is>
          <t>No</t>
        </is>
      </c>
      <c r="X578" s="17" t="inlineStr"/>
      <c r="Y578" s="17" t="inlineStr">
        <is>
          <t>Sí</t>
        </is>
      </c>
      <c r="Z578" s="17" t="inlineStr">
        <is>
          <t>M04-002</t>
        </is>
      </c>
      <c r="AA578" s="17"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17" t="inlineStr">
        <is>
          <t>Neuquén</t>
        </is>
      </c>
      <c r="B579" s="17" t="inlineStr">
        <is>
          <t>1060</t>
        </is>
      </c>
      <c r="C579" s="17" t="inlineStr">
        <is>
          <t>Stock SAP</t>
        </is>
      </c>
      <c r="D579" s="17" t="inlineStr">
        <is>
          <t>Medicamentos</t>
        </is>
      </c>
      <c r="E579" s="17" t="inlineStr">
        <is>
          <t>ZMED</t>
        </is>
      </c>
      <c r="F579" s="17" t="inlineStr">
        <is>
          <t>Dentro del alcance</t>
        </is>
      </c>
      <c r="G579" s="17" t="inlineStr">
        <is>
          <t>1000330</t>
        </is>
      </c>
      <c r="H579" s="17" t="inlineStr">
        <is>
          <t>ANGINOTRAC COMPRIMIDO</t>
        </is>
      </c>
      <c r="I579" s="17" t="inlineStr">
        <is>
          <t>271</t>
        </is>
      </c>
      <c r="J579" s="17" t="inlineStr">
        <is>
          <t>ANGINOTRAT</t>
        </is>
      </c>
      <c r="K579" s="18">
        <f>SUMIF('1060 NQN'!$A$2:$A$2023,$G579,'1060 NQN'!$I$2:$I$2023)</f>
        <v/>
      </c>
      <c r="L579" s="18">
        <f>SUMIF('1060 NQN'!$A$2:$A$2023,$G579,'1060 NQN'!$Q$2:$Q$2023)</f>
        <v/>
      </c>
      <c r="M579" s="18">
        <f>$K579-$L579</f>
        <v/>
      </c>
      <c r="N579" s="19">
        <f>IFERROR(SUMIF('1060 NQN'!$A$2:$A$2023,$G579,'1060 NQN'!$M$2:$M$2023)/$K579,0)</f>
        <v/>
      </c>
      <c r="O579" s="19">
        <f>IFERROR($K579*$N579,"")</f>
        <v/>
      </c>
      <c r="P579" s="19">
        <f>IFERROR($L579*$N579,"")</f>
        <v/>
      </c>
      <c r="Q579" s="19">
        <f>IF(OR($U579="Dar de baja en SAP",$U579="Dar de alta en SAP"),$M579*$N579,"")</f>
        <v/>
      </c>
      <c r="R579" s="17" t="inlineStr"/>
      <c r="S579" s="30" t="inlineStr">
        <is>
          <t>Media</t>
        </is>
      </c>
      <c r="T579" s="17" t="inlineStr">
        <is>
          <t>Homologado – confianza Media – pendiente de validación</t>
        </is>
      </c>
      <c r="U579" s="26" t="inlineStr">
        <is>
          <t>Dar de baja en SAP</t>
        </is>
      </c>
      <c r="V579" s="17" t="inlineStr">
        <is>
          <t>Cruce por nomenclatura SAP</t>
        </is>
      </c>
      <c r="W579" s="17" t="inlineStr">
        <is>
          <t>No</t>
        </is>
      </c>
      <c r="X579" s="17" t="inlineStr"/>
      <c r="Y579" s="17" t="inlineStr">
        <is>
          <t>No</t>
        </is>
      </c>
      <c r="Z579" s="17" t="inlineStr"/>
      <c r="AA579" s="17" t="inlineStr">
        <is>
          <t>Cruce por nomenclatura: similitud 0.57. El material ocupa 12 filas en la hoja 1060 NQN (lote/almacén). La cantidad SAP y la física de esta vista son el total del material.</t>
        </is>
      </c>
    </row>
    <row r="580">
      <c r="A580" s="17" t="inlineStr">
        <is>
          <t>Neuquén</t>
        </is>
      </c>
      <c r="B580" s="17" t="inlineStr">
        <is>
          <t>1060</t>
        </is>
      </c>
      <c r="C580" s="17" t="inlineStr">
        <is>
          <t>Stock SAP</t>
        </is>
      </c>
      <c r="D580" s="17" t="inlineStr">
        <is>
          <t>Medicamentos</t>
        </is>
      </c>
      <c r="E580" s="17" t="inlineStr">
        <is>
          <t>ZMED</t>
        </is>
      </c>
      <c r="F580" s="17" t="inlineStr">
        <is>
          <t>Dentro del alcance</t>
        </is>
      </c>
      <c r="G580" s="17" t="inlineStr">
        <is>
          <t>1000177</t>
        </is>
      </c>
      <c r="H580" s="17" t="inlineStr">
        <is>
          <t>DIPIRONA COMPRIMIDO</t>
        </is>
      </c>
      <c r="I580" s="17" t="inlineStr">
        <is>
          <t>515</t>
        </is>
      </c>
      <c r="J580" s="17" t="inlineStr">
        <is>
          <t>DIPIRONA COMP</t>
        </is>
      </c>
      <c r="K580" s="18">
        <f>SUMIF('1060 NQN'!$A$2:$A$2023,$G580,'1060 NQN'!$I$2:$I$2023)</f>
        <v/>
      </c>
      <c r="L580" s="18">
        <f>SUMIF('1060 NQN'!$A$2:$A$2023,$G580,'1060 NQN'!$Q$2:$Q$2023)</f>
        <v/>
      </c>
      <c r="M580" s="18">
        <f>$K580-$L580</f>
        <v/>
      </c>
      <c r="N580" s="19">
        <f>IFERROR(SUMIF('1060 NQN'!$A$2:$A$2023,$G580,'1060 NQN'!$M$2:$M$2023)/$K580,0)</f>
        <v/>
      </c>
      <c r="O580" s="19">
        <f>IFERROR($K580*$N580,"")</f>
        <v/>
      </c>
      <c r="P580" s="19">
        <f>IFERROR($L580*$N580,"")</f>
        <v/>
      </c>
      <c r="Q580" s="19">
        <f>IF(OR($U580="Dar de baja en SAP",$U580="Dar de alta en SAP"),$M580*$N580,"")</f>
        <v/>
      </c>
      <c r="R580" s="17" t="inlineStr"/>
      <c r="S580" s="25" t="inlineStr">
        <is>
          <t>Alta</t>
        </is>
      </c>
      <c r="T580" s="17" t="inlineStr">
        <is>
          <t>Homologado – confianza Alta</t>
        </is>
      </c>
      <c r="U580" s="26" t="inlineStr">
        <is>
          <t>Dar de baja en SAP</t>
        </is>
      </c>
      <c r="V580" s="17" t="inlineStr">
        <is>
          <t>Cruce por nomenclatura SAP</t>
        </is>
      </c>
      <c r="W580" s="17" t="inlineStr">
        <is>
          <t>No</t>
        </is>
      </c>
      <c r="X580" s="17" t="inlineStr"/>
      <c r="Y580" s="17" t="inlineStr">
        <is>
          <t>No</t>
        </is>
      </c>
      <c r="Z580" s="17" t="inlineStr"/>
      <c r="AA580" s="17"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17" t="inlineStr">
        <is>
          <t>Neuquén</t>
        </is>
      </c>
      <c r="B581" s="17" t="inlineStr">
        <is>
          <t>1060</t>
        </is>
      </c>
      <c r="C581" s="17" t="inlineStr">
        <is>
          <t>Stock SAP</t>
        </is>
      </c>
      <c r="D581" s="17" t="inlineStr">
        <is>
          <t>Descartables</t>
        </is>
      </c>
      <c r="E581" s="17" t="inlineStr">
        <is>
          <t>ZDES</t>
        </is>
      </c>
      <c r="F581" s="17" t="inlineStr">
        <is>
          <t>Dentro del alcance</t>
        </is>
      </c>
      <c r="G581" s="17" t="inlineStr">
        <is>
          <t>2000526</t>
        </is>
      </c>
      <c r="H581" s="17" t="inlineStr">
        <is>
          <t>VENDA TIPO CAMBRIC X 20 CM</t>
        </is>
      </c>
      <c r="I581" s="17" t="inlineStr">
        <is>
          <t>380</t>
        </is>
      </c>
      <c r="J581" s="17" t="inlineStr">
        <is>
          <t>VENDA CAMBRIC 20 CM</t>
        </is>
      </c>
      <c r="K581" s="18">
        <f>SUMIF('1060 NQN'!$A$2:$A$2023,$G581,'1060 NQN'!$I$2:$I$2023)</f>
        <v/>
      </c>
      <c r="L581" s="18">
        <f>SUMIF('1060 NQN'!$A$2:$A$2023,$G581,'1060 NQN'!$Q$2:$Q$2023)</f>
        <v/>
      </c>
      <c r="M581" s="18">
        <f>$K581-$L581</f>
        <v/>
      </c>
      <c r="N581" s="19">
        <f>IFERROR(SUMIF('1060 NQN'!$A$2:$A$2023,$G581,'1060 NQN'!$M$2:$M$2023)/$K581,0)</f>
        <v/>
      </c>
      <c r="O581" s="19">
        <f>IFERROR($K581*$N581,"")</f>
        <v/>
      </c>
      <c r="P581" s="19">
        <f>IFERROR($L581*$N581,"")</f>
        <v/>
      </c>
      <c r="Q581" s="19">
        <f>IF(OR($U581="Dar de baja en SAP",$U581="Dar de alta en SAP"),$M581*$N581,"")</f>
        <v/>
      </c>
      <c r="R581" s="17" t="inlineStr"/>
      <c r="S581" s="25" t="inlineStr">
        <is>
          <t>Alta</t>
        </is>
      </c>
      <c r="T581" s="17" t="inlineStr">
        <is>
          <t>Homologado – confianza Alta</t>
        </is>
      </c>
      <c r="U581" s="26" t="inlineStr">
        <is>
          <t>Dar de baja en SAP</t>
        </is>
      </c>
      <c r="V581" s="17" t="inlineStr">
        <is>
          <t>Cruce por nomenclatura SAP</t>
        </is>
      </c>
      <c r="W581" s="17" t="inlineStr">
        <is>
          <t>No</t>
        </is>
      </c>
      <c r="X581" s="17" t="inlineStr"/>
      <c r="Y581" s="17" t="inlineStr">
        <is>
          <t>No</t>
        </is>
      </c>
      <c r="Z581" s="17" t="inlineStr"/>
      <c r="AA581" s="17" t="inlineStr">
        <is>
          <t>Cruce por nomenclatura: dosis coincide; similitud 0.91. El material ocupa 3 filas en la hoja 1060 NQN (lote/almacén). La cantidad SAP y la física de esta vista son el total del material.</t>
        </is>
      </c>
    </row>
    <row r="582">
      <c r="A582" s="17" t="inlineStr">
        <is>
          <t>Neuquén</t>
        </is>
      </c>
      <c r="B582" s="17" t="inlineStr">
        <is>
          <t>1060</t>
        </is>
      </c>
      <c r="C582" s="17" t="inlineStr">
        <is>
          <t>Stock SAP</t>
        </is>
      </c>
      <c r="D582" s="17" t="inlineStr">
        <is>
          <t>Medicamentos</t>
        </is>
      </c>
      <c r="E582" s="17" t="inlineStr">
        <is>
          <t>ZMED</t>
        </is>
      </c>
      <c r="F582" s="17" t="inlineStr">
        <is>
          <t>Dentro del alcance</t>
        </is>
      </c>
      <c r="G582" s="17" t="inlineStr">
        <is>
          <t>1000166</t>
        </is>
      </c>
      <c r="H582" s="17" t="inlineStr">
        <is>
          <t>AMINOFILINA 250 MG AMPOLLA</t>
        </is>
      </c>
      <c r="I582" s="17" t="inlineStr">
        <is>
          <t>312</t>
        </is>
      </c>
      <c r="J582" s="17" t="inlineStr">
        <is>
          <t>AMINOFILINA AMP</t>
        </is>
      </c>
      <c r="K582" s="18">
        <f>SUMIF('1060 NQN'!$A$2:$A$2023,$G582,'1060 NQN'!$I$2:$I$2023)</f>
        <v/>
      </c>
      <c r="L582" s="18">
        <f>SUMIF('1060 NQN'!$A$2:$A$2023,$G582,'1060 NQN'!$Q$2:$Q$2023)</f>
        <v/>
      </c>
      <c r="M582" s="18">
        <f>$K582-$L582</f>
        <v/>
      </c>
      <c r="N582" s="19">
        <f>IFERROR(SUMIF('1060 NQN'!$A$2:$A$2023,$G582,'1060 NQN'!$M$2:$M$2023)/$K582,0)</f>
        <v/>
      </c>
      <c r="O582" s="19">
        <f>IFERROR($K582*$N582,"")</f>
        <v/>
      </c>
      <c r="P582" s="19">
        <f>IFERROR($L582*$N582,"")</f>
        <v/>
      </c>
      <c r="Q582" s="19">
        <f>IF(OR($U582="Dar de baja en SAP",$U582="Dar de alta en SAP"),$M582*$N582,"")</f>
        <v/>
      </c>
      <c r="R582" s="17" t="inlineStr"/>
      <c r="S582" s="30" t="inlineStr">
        <is>
          <t>Media</t>
        </is>
      </c>
      <c r="T582" s="17" t="inlineStr">
        <is>
          <t>Homologado – confianza Media – pendiente de validación</t>
        </is>
      </c>
      <c r="U582" s="26" t="inlineStr">
        <is>
          <t>Dar de baja en SAP</t>
        </is>
      </c>
      <c r="V582" s="17" t="inlineStr">
        <is>
          <t>Cruce por nomenclatura SAP</t>
        </is>
      </c>
      <c r="W582" s="17" t="inlineStr">
        <is>
          <t>No</t>
        </is>
      </c>
      <c r="X582" s="17" t="inlineStr"/>
      <c r="Y582" s="17" t="inlineStr">
        <is>
          <t>No</t>
        </is>
      </c>
      <c r="Z582" s="17" t="inlineStr"/>
      <c r="AA582" s="17" t="inlineStr">
        <is>
          <t>Cruce por nomenclatura: una nomenclatura no informa dosis; similitud 0.84. El material ocupa 7 filas en la hoja 1060 NQN (lote/almacén). La cantidad SAP y la física de esta vista son el total del material.</t>
        </is>
      </c>
    </row>
    <row r="583">
      <c r="A583" s="17" t="inlineStr">
        <is>
          <t>Neuquén</t>
        </is>
      </c>
      <c r="B583" s="17" t="inlineStr">
        <is>
          <t>1060</t>
        </is>
      </c>
      <c r="C583" s="17" t="inlineStr">
        <is>
          <t>Stock SAP</t>
        </is>
      </c>
      <c r="D583" s="17" t="inlineStr">
        <is>
          <t>Medicamentos</t>
        </is>
      </c>
      <c r="E583" s="17" t="inlineStr">
        <is>
          <t>ZMED</t>
        </is>
      </c>
      <c r="F583" s="17" t="inlineStr">
        <is>
          <t>Dentro del alcance</t>
        </is>
      </c>
      <c r="G583" s="17" t="inlineStr">
        <is>
          <t>1000143</t>
        </is>
      </c>
      <c r="H583" s="17" t="inlineStr">
        <is>
          <t>BUTIL BROMURO DE HIOSCINA COMPRIMIDO</t>
        </is>
      </c>
      <c r="I583" s="17" t="inlineStr">
        <is>
          <t>319</t>
        </is>
      </c>
      <c r="J583" s="17" t="inlineStr">
        <is>
          <t>HIOSCINA SIMPLE COMP</t>
        </is>
      </c>
      <c r="K583" s="18">
        <f>SUMIF('1060 NQN'!$A$2:$A$2023,$G583,'1060 NQN'!$I$2:$I$2023)</f>
        <v/>
      </c>
      <c r="L583" s="18">
        <f>SUMIF('1060 NQN'!$A$2:$A$2023,$G583,'1060 NQN'!$Q$2:$Q$2023)</f>
        <v/>
      </c>
      <c r="M583" s="18">
        <f>$K583-$L583</f>
        <v/>
      </c>
      <c r="N583" s="19">
        <f>IFERROR(SUMIF('1060 NQN'!$A$2:$A$2023,$G583,'1060 NQN'!$M$2:$M$2023)/$K583,0)</f>
        <v/>
      </c>
      <c r="O583" s="19">
        <f>IFERROR($K583*$N583,"")</f>
        <v/>
      </c>
      <c r="P583" s="19">
        <f>IFERROR($L583*$N583,"")</f>
        <v/>
      </c>
      <c r="Q583" s="19">
        <f>IF(OR($U583="Dar de baja en SAP",$U583="Dar de alta en SAP"),$M583*$N583,"")</f>
        <v/>
      </c>
      <c r="R583" s="17" t="inlineStr"/>
      <c r="S583" s="26" t="inlineStr">
        <is>
          <t>Baja</t>
        </is>
      </c>
      <c r="T583" s="17" t="inlineStr">
        <is>
          <t>Homologado – confianza Baja – pendiente de validación</t>
        </is>
      </c>
      <c r="U583" s="26" t="inlineStr">
        <is>
          <t>Dar de baja en SAP</t>
        </is>
      </c>
      <c r="V583" s="17" t="inlineStr">
        <is>
          <t>Cruce por nomenclatura SAP</t>
        </is>
      </c>
      <c r="W583" s="17" t="inlineStr">
        <is>
          <t>No</t>
        </is>
      </c>
      <c r="X583" s="17" t="inlineStr"/>
      <c r="Y583" s="17" t="inlineStr">
        <is>
          <t>No</t>
        </is>
      </c>
      <c r="Z583" s="17" t="inlineStr"/>
      <c r="AA583" s="17" t="inlineStr">
        <is>
          <t>Cruce por nomenclatura: similitud 0.54. El material ocupa 5 filas en la hoja 1060 NQN (lote/almacén). La cantidad SAP y la física de esta vista son el total del material.</t>
        </is>
      </c>
    </row>
    <row r="584">
      <c r="A584" s="17" t="inlineStr">
        <is>
          <t>Neuquén</t>
        </is>
      </c>
      <c r="B584" s="17" t="inlineStr">
        <is>
          <t>1060</t>
        </is>
      </c>
      <c r="C584" s="17" t="inlineStr">
        <is>
          <t>Stock SAP</t>
        </is>
      </c>
      <c r="D584" s="17" t="inlineStr">
        <is>
          <t>Medicamentos</t>
        </is>
      </c>
      <c r="E584" s="17" t="inlineStr">
        <is>
          <t>ZMED</t>
        </is>
      </c>
      <c r="F584" s="17" t="inlineStr">
        <is>
          <t>Dentro del alcance</t>
        </is>
      </c>
      <c r="G584" s="17" t="inlineStr">
        <is>
          <t>1000314</t>
        </is>
      </c>
      <c r="H584" s="17" t="inlineStr">
        <is>
          <t>MORFINA CLORHIDRATO 10MG</t>
        </is>
      </c>
      <c r="I584" s="17" t="inlineStr">
        <is>
          <t>331</t>
        </is>
      </c>
      <c r="J584" s="17" t="inlineStr">
        <is>
          <t>MORFINA 10MG AMP</t>
        </is>
      </c>
      <c r="K584" s="18">
        <f>SUMIF('1060 NQN'!$A$2:$A$2023,$G584,'1060 NQN'!$I$2:$I$2023)</f>
        <v/>
      </c>
      <c r="L584" s="18">
        <f>SUMIF('1060 NQN'!$A$2:$A$2023,$G584,'1060 NQN'!$Q$2:$Q$2023)</f>
        <v/>
      </c>
      <c r="M584" s="18">
        <f>$K584-$L584</f>
        <v/>
      </c>
      <c r="N584" s="19">
        <f>IFERROR(SUMIF('1060 NQN'!$A$2:$A$2023,$G584,'1060 NQN'!$M$2:$M$2023)/$K584,0)</f>
        <v/>
      </c>
      <c r="O584" s="19">
        <f>IFERROR($K584*$N584,"")</f>
        <v/>
      </c>
      <c r="P584" s="19">
        <f>IFERROR($L584*$N584,"")</f>
        <v/>
      </c>
      <c r="Q584" s="19">
        <f>IF(OR($U584="Dar de baja en SAP",$U584="Dar de alta en SAP"),$M584*$N584,"")</f>
        <v/>
      </c>
      <c r="R584" s="17" t="inlineStr"/>
      <c r="S584" s="30" t="inlineStr">
        <is>
          <t>Media</t>
        </is>
      </c>
      <c r="T584" s="17" t="inlineStr">
        <is>
          <t>Homologado – confianza Media – pendiente de validación</t>
        </is>
      </c>
      <c r="U584" s="26" t="inlineStr">
        <is>
          <t>Dar de baja en SAP</t>
        </is>
      </c>
      <c r="V584" s="17" t="inlineStr">
        <is>
          <t>Cruce por nomenclatura SAP</t>
        </is>
      </c>
      <c r="W584" s="17" t="inlineStr">
        <is>
          <t>No</t>
        </is>
      </c>
      <c r="X584" s="17" t="inlineStr"/>
      <c r="Y584" s="17" t="inlineStr">
        <is>
          <t>No</t>
        </is>
      </c>
      <c r="Z584" s="17" t="inlineStr"/>
      <c r="AA584" s="17" t="inlineStr">
        <is>
          <t>Cruce por nomenclatura: dosis coincide; similitud 0.70. El material ocupa 6 filas en la hoja 1060 NQN (lote/almacén). La cantidad SAP y la física de esta vista son el total del material.</t>
        </is>
      </c>
    </row>
    <row r="585">
      <c r="A585" s="17" t="inlineStr">
        <is>
          <t>Neuquén</t>
        </is>
      </c>
      <c r="B585" s="17" t="inlineStr">
        <is>
          <t>1060</t>
        </is>
      </c>
      <c r="C585" s="17" t="inlineStr">
        <is>
          <t>Stock SAP</t>
        </is>
      </c>
      <c r="D585" s="17" t="inlineStr">
        <is>
          <t>Medicamentos</t>
        </is>
      </c>
      <c r="E585" s="17" t="inlineStr">
        <is>
          <t>ZMED</t>
        </is>
      </c>
      <c r="F585" s="17" t="inlineStr">
        <is>
          <t>Dentro del alcance</t>
        </is>
      </c>
      <c r="G585" s="17" t="inlineStr">
        <is>
          <t>1001236</t>
        </is>
      </c>
      <c r="H585" s="17" t="inlineStr">
        <is>
          <t>RELIVERAN COMP X 10</t>
        </is>
      </c>
      <c r="I585" s="17" t="inlineStr"/>
      <c r="J585" s="17" t="inlineStr"/>
      <c r="K585" s="18">
        <f>SUMIF('1060 NQN'!$A$2:$A$2023,$G585,'1060 NQN'!$I$2:$I$2023)</f>
        <v/>
      </c>
      <c r="L585" s="18">
        <f>SUMIF('1060 NQN'!$A$2:$A$2023,$G585,'1060 NQN'!$Q$2:$Q$2023)</f>
        <v/>
      </c>
      <c r="M585" s="18">
        <f>$K585-$L585</f>
        <v/>
      </c>
      <c r="N585" s="19">
        <f>IFERROR(SUMIF('1060 NQN'!$A$2:$A$2023,$G585,'1060 NQN'!$M$2:$M$2023)/$K585,0)</f>
        <v/>
      </c>
      <c r="O585" s="19">
        <f>IFERROR($K585*$N585,"")</f>
        <v/>
      </c>
      <c r="P585" s="19">
        <f>IFERROR($L585*$N585,"")</f>
        <v/>
      </c>
      <c r="Q585" s="19">
        <f>IF(OR($U585="Dar de baja en SAP",$U585="Dar de alta en SAP"),$M585*$N585,"")</f>
        <v/>
      </c>
      <c r="R585" s="17" t="inlineStr"/>
      <c r="S585" s="27" t="inlineStr"/>
      <c r="T585" s="17" t="inlineStr">
        <is>
          <t>Sin recuento físico en el inventario de Avain</t>
        </is>
      </c>
      <c r="U585" s="28" t="inlineStr">
        <is>
          <t>Sin recuento físico</t>
        </is>
      </c>
      <c r="V585" s="17" t="inlineStr"/>
      <c r="W585" s="17" t="inlineStr"/>
      <c r="X585" s="17" t="inlineStr"/>
      <c r="Y585" s="17" t="inlineStr"/>
      <c r="Z585" s="17" t="inlineStr"/>
      <c r="AA585" s="17" t="inlineStr">
        <is>
          <t>El material ocupa 2 filas en la hoja 1060 NQN (lote/almacén). La cantidad SAP y la física de esta vista son el total del material.</t>
        </is>
      </c>
    </row>
    <row r="586">
      <c r="A586" s="17" t="inlineStr">
        <is>
          <t>Neuquén</t>
        </is>
      </c>
      <c r="B586" s="17" t="inlineStr">
        <is>
          <t>1060</t>
        </is>
      </c>
      <c r="C586" s="17" t="inlineStr">
        <is>
          <t>Stock SAP</t>
        </is>
      </c>
      <c r="D586" s="17" t="inlineStr">
        <is>
          <t>Descartables</t>
        </is>
      </c>
      <c r="E586" s="17" t="inlineStr">
        <is>
          <t>ZDES</t>
        </is>
      </c>
      <c r="F586" s="17" t="inlineStr">
        <is>
          <t>Dentro del alcance</t>
        </is>
      </c>
      <c r="G586" s="17" t="inlineStr">
        <is>
          <t>2000528</t>
        </is>
      </c>
      <c r="H586" s="17" t="inlineStr">
        <is>
          <t>VENDA TIPO CAMBRIC X 15 CM</t>
        </is>
      </c>
      <c r="I586" s="17" t="inlineStr">
        <is>
          <t>381</t>
        </is>
      </c>
      <c r="J586" s="17" t="inlineStr">
        <is>
          <t>VENDA CAMBRIC 15 CM</t>
        </is>
      </c>
      <c r="K586" s="18">
        <f>SUMIF('1060 NQN'!$A$2:$A$2023,$G586,'1060 NQN'!$I$2:$I$2023)</f>
        <v/>
      </c>
      <c r="L586" s="18">
        <f>SUMIF('1060 NQN'!$A$2:$A$2023,$G586,'1060 NQN'!$Q$2:$Q$2023)</f>
        <v/>
      </c>
      <c r="M586" s="18">
        <f>$K586-$L586</f>
        <v/>
      </c>
      <c r="N586" s="19">
        <f>IFERROR(SUMIF('1060 NQN'!$A$2:$A$2023,$G586,'1060 NQN'!$M$2:$M$2023)/$K586,0)</f>
        <v/>
      </c>
      <c r="O586" s="19">
        <f>IFERROR($K586*$N586,"")</f>
        <v/>
      </c>
      <c r="P586" s="19">
        <f>IFERROR($L586*$N586,"")</f>
        <v/>
      </c>
      <c r="Q586" s="19">
        <f>IF(OR($U586="Dar de baja en SAP",$U586="Dar de alta en SAP"),$M586*$N586,"")</f>
        <v/>
      </c>
      <c r="R586" s="29" t="inlineStr">
        <is>
          <t>Valorización a validar: relación de cantidades 79 a 1 entre SAP y el recuento físico. Sugiere distinta unidad de medida (SAP por caja o envase y el recuento por unidad). La diferencia económica de esta fila no debe tomarse como definitiva.</t>
        </is>
      </c>
      <c r="S586" s="25" t="inlineStr">
        <is>
          <t>Alta</t>
        </is>
      </c>
      <c r="T586" s="17" t="inlineStr">
        <is>
          <t>Homologado – confianza Alta</t>
        </is>
      </c>
      <c r="U586" s="26" t="inlineStr">
        <is>
          <t>Dar de baja en SAP</t>
        </is>
      </c>
      <c r="V586" s="17" t="inlineStr">
        <is>
          <t>Cruce por nomenclatura SAP</t>
        </is>
      </c>
      <c r="W586" s="17" t="inlineStr">
        <is>
          <t>No</t>
        </is>
      </c>
      <c r="X586" s="17" t="inlineStr"/>
      <c r="Y586" s="17" t="inlineStr">
        <is>
          <t>No</t>
        </is>
      </c>
      <c r="Z586" s="17" t="inlineStr"/>
      <c r="AA586" s="17" t="inlineStr">
        <is>
          <t>Cruce por nomenclatura: dosis coincide; similitud 0.91. El material ocupa 2 filas en la hoja 1060 NQN (lote/almacén). La cantidad SAP y la física de esta vista son el total del material.</t>
        </is>
      </c>
    </row>
    <row r="587">
      <c r="A587" s="17" t="inlineStr">
        <is>
          <t>Neuquén</t>
        </is>
      </c>
      <c r="B587" s="17" t="inlineStr">
        <is>
          <t>1060</t>
        </is>
      </c>
      <c r="C587" s="17" t="inlineStr">
        <is>
          <t>Stock SAP</t>
        </is>
      </c>
      <c r="D587" s="17" t="inlineStr">
        <is>
          <t>Medicamentos</t>
        </is>
      </c>
      <c r="E587" s="17" t="inlineStr">
        <is>
          <t>ZMED</t>
        </is>
      </c>
      <c r="F587" s="17" t="inlineStr">
        <is>
          <t>Dentro del alcance</t>
        </is>
      </c>
      <c r="G587" s="17" t="inlineStr">
        <is>
          <t>1000053</t>
        </is>
      </c>
      <c r="H587" s="17" t="inlineStr">
        <is>
          <t>ALCOHOL AL 96% X 1000ML</t>
        </is>
      </c>
      <c r="I587" s="17" t="inlineStr">
        <is>
          <t>255</t>
        </is>
      </c>
      <c r="J587" s="17" t="inlineStr">
        <is>
          <t>ALCOHOL ETILICO 96% X 1 LTS</t>
        </is>
      </c>
      <c r="K587" s="18">
        <f>SUMIF('1060 NQN'!$A$2:$A$2023,$G587,'1060 NQN'!$I$2:$I$2023)</f>
        <v/>
      </c>
      <c r="L587" s="18">
        <f>SUMIF('1060 NQN'!$A$2:$A$2023,$G587,'1060 NQN'!$Q$2:$Q$2023)</f>
        <v/>
      </c>
      <c r="M587" s="18">
        <f>$K587-$L587</f>
        <v/>
      </c>
      <c r="N587" s="19">
        <f>IFERROR(SUMIF('1060 NQN'!$A$2:$A$2023,$G587,'1060 NQN'!$M$2:$M$2023)/$K587,0)</f>
        <v/>
      </c>
      <c r="O587" s="19">
        <f>IFERROR($K587*$N587,"")</f>
        <v/>
      </c>
      <c r="P587" s="19">
        <f>IFERROR($L587*$N587,"")</f>
        <v/>
      </c>
      <c r="Q587" s="19">
        <f>IF(OR($U587="Dar de baja en SAP",$U587="Dar de alta en SAP"),$M587*$N587,"")</f>
        <v/>
      </c>
      <c r="R587" s="29" t="inlineStr">
        <is>
          <t>Valorización a validar: relación de cantidades 182 a 1 entre SAP y el recuento físico. Sugiere distinta unidad de medida (SAP por caja o envase y el recuento por unidad). La diferencia económica de esta fila no debe tomarse como definitiva.</t>
        </is>
      </c>
      <c r="S587" s="26" t="inlineStr">
        <is>
          <t>Baja</t>
        </is>
      </c>
      <c r="T587" s="17" t="inlineStr">
        <is>
          <t>Homologado – confianza Baja – pendiente de validación</t>
        </is>
      </c>
      <c r="U587" s="26" t="inlineStr">
        <is>
          <t>Dar de baja en SAP</t>
        </is>
      </c>
      <c r="V587" s="17" t="inlineStr">
        <is>
          <t>Homologación por código Avain (master D-174)</t>
        </is>
      </c>
      <c r="W587" s="17" t="inlineStr">
        <is>
          <t>No</t>
        </is>
      </c>
      <c r="X587" s="17" t="inlineStr"/>
      <c r="Y587" s="17" t="inlineStr">
        <is>
          <t>Sí</t>
        </is>
      </c>
      <c r="Z587" s="17" t="inlineStr">
        <is>
          <t>D-174</t>
        </is>
      </c>
      <c r="AA587" s="17"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17" t="inlineStr">
        <is>
          <t>Neuquén</t>
        </is>
      </c>
      <c r="B588" s="17" t="inlineStr">
        <is>
          <t>1060</t>
        </is>
      </c>
      <c r="C588" s="17" t="inlineStr">
        <is>
          <t>Stock SAP</t>
        </is>
      </c>
      <c r="D588" s="17" t="inlineStr">
        <is>
          <t>Medicamentos</t>
        </is>
      </c>
      <c r="E588" s="17" t="inlineStr">
        <is>
          <t>ZMED</t>
        </is>
      </c>
      <c r="F588" s="17" t="inlineStr">
        <is>
          <t>Dentro del alcance</t>
        </is>
      </c>
      <c r="G588" s="17" t="inlineStr">
        <is>
          <t>1000290</t>
        </is>
      </c>
      <c r="H588" s="17" t="inlineStr">
        <is>
          <t>AGUA DESTILADA DE 10 ML</t>
        </is>
      </c>
      <c r="I588" s="17" t="inlineStr"/>
      <c r="J588" s="17" t="inlineStr"/>
      <c r="K588" s="18">
        <f>SUMIF('1060 NQN'!$A$2:$A$2023,$G588,'1060 NQN'!$I$2:$I$2023)</f>
        <v/>
      </c>
      <c r="L588" s="18">
        <f>SUMIF('1060 NQN'!$A$2:$A$2023,$G588,'1060 NQN'!$Q$2:$Q$2023)</f>
        <v/>
      </c>
      <c r="M588" s="18">
        <f>$K588-$L588</f>
        <v/>
      </c>
      <c r="N588" s="19">
        <f>IFERROR(SUMIF('1060 NQN'!$A$2:$A$2023,$G588,'1060 NQN'!$M$2:$M$2023)/$K588,0)</f>
        <v/>
      </c>
      <c r="O588" s="19">
        <f>IFERROR($K588*$N588,"")</f>
        <v/>
      </c>
      <c r="P588" s="19">
        <f>IFERROR($L588*$N588,"")</f>
        <v/>
      </c>
      <c r="Q588" s="19">
        <f>IF(OR($U588="Dar de baja en SAP",$U588="Dar de alta en SAP"),$M588*$N588,"")</f>
        <v/>
      </c>
      <c r="R588" s="17" t="inlineStr"/>
      <c r="S588" s="27" t="inlineStr"/>
      <c r="T588" s="17" t="inlineStr">
        <is>
          <t>Sin recuento físico en el inventario de Avain</t>
        </is>
      </c>
      <c r="U588" s="28" t="inlineStr">
        <is>
          <t>Sin recuento físico</t>
        </is>
      </c>
      <c r="V588" s="17" t="inlineStr"/>
      <c r="W588" s="17" t="inlineStr"/>
      <c r="X588" s="17" t="inlineStr"/>
      <c r="Y588" s="17" t="inlineStr"/>
      <c r="Z588" s="17" t="inlineStr"/>
      <c r="AA588" s="17" t="inlineStr">
        <is>
          <t>El material ocupa 2 filas en la hoja 1060 NQN (lote/almacén). La cantidad SAP y la física de esta vista son el total del material.</t>
        </is>
      </c>
    </row>
    <row r="589">
      <c r="A589" s="17" t="inlineStr">
        <is>
          <t>Neuquén</t>
        </is>
      </c>
      <c r="B589" s="17" t="inlineStr">
        <is>
          <t>1060</t>
        </is>
      </c>
      <c r="C589" s="17" t="inlineStr">
        <is>
          <t>Stock SAP</t>
        </is>
      </c>
      <c r="D589" s="17" t="inlineStr">
        <is>
          <t>Medicamentos</t>
        </is>
      </c>
      <c r="E589" s="17" t="inlineStr">
        <is>
          <t>ZMED</t>
        </is>
      </c>
      <c r="F589" s="17" t="inlineStr">
        <is>
          <t>Dentro del alcance</t>
        </is>
      </c>
      <c r="G589" s="17" t="inlineStr">
        <is>
          <t>1000294</t>
        </is>
      </c>
      <c r="H589" s="17" t="inlineStr">
        <is>
          <t>IBUPROFENO AMP 400MG/3ML</t>
        </is>
      </c>
      <c r="I589" s="17" t="inlineStr"/>
      <c r="J589" s="17" t="inlineStr"/>
      <c r="K589" s="18">
        <f>SUMIF('1060 NQN'!$A$2:$A$2023,$G589,'1060 NQN'!$I$2:$I$2023)</f>
        <v/>
      </c>
      <c r="L589" s="18">
        <f>SUMIF('1060 NQN'!$A$2:$A$2023,$G589,'1060 NQN'!$Q$2:$Q$2023)</f>
        <v/>
      </c>
      <c r="M589" s="18">
        <f>$K589-$L589</f>
        <v/>
      </c>
      <c r="N589" s="19">
        <f>IFERROR(SUMIF('1060 NQN'!$A$2:$A$2023,$G589,'1060 NQN'!$M$2:$M$2023)/$K589,0)</f>
        <v/>
      </c>
      <c r="O589" s="19">
        <f>IFERROR($K589*$N589,"")</f>
        <v/>
      </c>
      <c r="P589" s="19">
        <f>IFERROR($L589*$N589,"")</f>
        <v/>
      </c>
      <c r="Q589" s="19">
        <f>IF(OR($U589="Dar de baja en SAP",$U589="Dar de alta en SAP"),$M589*$N589,"")</f>
        <v/>
      </c>
      <c r="R589" s="17" t="inlineStr"/>
      <c r="S589" s="27" t="inlineStr"/>
      <c r="T589" s="17" t="inlineStr">
        <is>
          <t>Sin recuento físico en el inventario de Avain</t>
        </is>
      </c>
      <c r="U589" s="28" t="inlineStr">
        <is>
          <t>Sin recuento físico</t>
        </is>
      </c>
      <c r="V589" s="17" t="inlineStr"/>
      <c r="W589" s="17" t="inlineStr"/>
      <c r="X589" s="17" t="inlineStr"/>
      <c r="Y589" s="17" t="inlineStr"/>
      <c r="Z589" s="17" t="inlineStr"/>
      <c r="AA589" s="17" t="inlineStr">
        <is>
          <t>El material ocupa 2 filas en la hoja 1060 NQN (lote/almacén). La cantidad SAP y la física de esta vista son el total del material.</t>
        </is>
      </c>
    </row>
    <row r="590">
      <c r="A590" s="17" t="inlineStr">
        <is>
          <t>Neuquén</t>
        </is>
      </c>
      <c r="B590" s="17" t="inlineStr">
        <is>
          <t>1060</t>
        </is>
      </c>
      <c r="C590" s="17" t="inlineStr">
        <is>
          <t>Stock SAP</t>
        </is>
      </c>
      <c r="D590" s="17" t="inlineStr">
        <is>
          <t>Descartables</t>
        </is>
      </c>
      <c r="E590" s="17" t="inlineStr">
        <is>
          <t>ZDES</t>
        </is>
      </c>
      <c r="F590" s="17" t="inlineStr">
        <is>
          <t>Dentro del alcance</t>
        </is>
      </c>
      <c r="G590" s="17" t="inlineStr">
        <is>
          <t>2000031</t>
        </is>
      </c>
      <c r="H590" s="17" t="inlineStr">
        <is>
          <t>SONDA NASOGASTRICA K-30 KOLLER</t>
        </is>
      </c>
      <c r="I590" s="17" t="inlineStr"/>
      <c r="J590" s="17" t="inlineStr"/>
      <c r="K590" s="18">
        <f>SUMIF('1060 NQN'!$A$2:$A$2023,$G590,'1060 NQN'!$I$2:$I$2023)</f>
        <v/>
      </c>
      <c r="L590" s="18">
        <f>SUMIF('1060 NQN'!$A$2:$A$2023,$G590,'1060 NQN'!$Q$2:$Q$2023)</f>
        <v/>
      </c>
      <c r="M590" s="18">
        <f>$K590-$L590</f>
        <v/>
      </c>
      <c r="N590" s="19">
        <f>IFERROR(SUMIF('1060 NQN'!$A$2:$A$2023,$G590,'1060 NQN'!$M$2:$M$2023)/$K590,0)</f>
        <v/>
      </c>
      <c r="O590" s="19">
        <f>IFERROR($K590*$N590,"")</f>
        <v/>
      </c>
      <c r="P590" s="19">
        <f>IFERROR($L590*$N590,"")</f>
        <v/>
      </c>
      <c r="Q590" s="19">
        <f>IF(OR($U590="Dar de baja en SAP",$U590="Dar de alta en SAP"),$M590*$N590,"")</f>
        <v/>
      </c>
      <c r="R590" s="17" t="inlineStr"/>
      <c r="S590" s="27" t="inlineStr"/>
      <c r="T590" s="17" t="inlineStr">
        <is>
          <t>Sin recuento físico en el inventario de Avain</t>
        </is>
      </c>
      <c r="U590" s="28" t="inlineStr">
        <is>
          <t>Sin recuento físico</t>
        </is>
      </c>
      <c r="V590" s="17" t="inlineStr"/>
      <c r="W590" s="17" t="inlineStr"/>
      <c r="X590" s="17" t="inlineStr"/>
      <c r="Y590" s="17" t="inlineStr"/>
      <c r="Z590" s="17" t="inlineStr"/>
      <c r="AA590" s="17" t="inlineStr">
        <is>
          <t>El material ocupa 3 filas en la hoja 1060 NQN (lote/almacén). La cantidad SAP y la física de esta vista son el total del material.</t>
        </is>
      </c>
    </row>
    <row r="591">
      <c r="A591" s="17" t="inlineStr">
        <is>
          <t>Neuquén</t>
        </is>
      </c>
      <c r="B591" s="17" t="inlineStr">
        <is>
          <t>1060</t>
        </is>
      </c>
      <c r="C591" s="17" t="inlineStr">
        <is>
          <t>Stock SAP</t>
        </is>
      </c>
      <c r="D591" s="17" t="inlineStr">
        <is>
          <t>Descartables</t>
        </is>
      </c>
      <c r="E591" s="17" t="inlineStr">
        <is>
          <t>ZDES</t>
        </is>
      </c>
      <c r="F591" s="17" t="inlineStr">
        <is>
          <t>Dentro del alcance</t>
        </is>
      </c>
      <c r="G591" s="17" t="inlineStr">
        <is>
          <t>2000366</t>
        </is>
      </c>
      <c r="H591" s="17" t="inlineStr">
        <is>
          <t>COFIA PLISADA 20GR. BLANCA C/AJUST ELAST</t>
        </is>
      </c>
      <c r="I591" s="17" t="inlineStr">
        <is>
          <t>510</t>
        </is>
      </c>
      <c r="J591" s="17" t="inlineStr">
        <is>
          <t>COFIA</t>
        </is>
      </c>
      <c r="K591" s="18">
        <f>SUMIF('1060 NQN'!$A$2:$A$2023,$G591,'1060 NQN'!$I$2:$I$2023)</f>
        <v/>
      </c>
      <c r="L591" s="18">
        <f>SUMIF('1060 NQN'!$A$2:$A$2023,$G591,'1060 NQN'!$Q$2:$Q$2023)</f>
        <v/>
      </c>
      <c r="M591" s="18">
        <f>$K591-$L591</f>
        <v/>
      </c>
      <c r="N591" s="19">
        <f>IFERROR(SUMIF('1060 NQN'!$A$2:$A$2023,$G591,'1060 NQN'!$M$2:$M$2023)/$K591,0)</f>
        <v/>
      </c>
      <c r="O591" s="19">
        <f>IFERROR($K591*$N591,"")</f>
        <v/>
      </c>
      <c r="P591" s="19">
        <f>IFERROR($L591*$N591,"")</f>
        <v/>
      </c>
      <c r="Q591" s="19">
        <f>IF(OR($U591="Dar de baja en SAP",$U591="Dar de alta en SAP"),$M591*$N591,"")</f>
        <v/>
      </c>
      <c r="R591" s="17" t="inlineStr"/>
      <c r="S591" s="26" t="inlineStr">
        <is>
          <t>Baja</t>
        </is>
      </c>
      <c r="T591" s="17" t="inlineStr">
        <is>
          <t>Homologado – confianza Baja – pendiente de validación</t>
        </is>
      </c>
      <c r="U591" s="26" t="inlineStr">
        <is>
          <t>Dar de baja en SAP</t>
        </is>
      </c>
      <c r="V591" s="17" t="inlineStr">
        <is>
          <t>Homologación por nombre Avain (master K-287)</t>
        </is>
      </c>
      <c r="W591" s="17" t="inlineStr">
        <is>
          <t>No</t>
        </is>
      </c>
      <c r="X591" s="17" t="inlineStr"/>
      <c r="Y591" s="17" t="inlineStr">
        <is>
          <t>Sí</t>
        </is>
      </c>
      <c r="Z591" s="17" t="inlineStr">
        <is>
          <t>K-287</t>
        </is>
      </c>
      <c r="AA591"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17" t="inlineStr">
        <is>
          <t>Neuquén</t>
        </is>
      </c>
      <c r="B592" s="17" t="inlineStr">
        <is>
          <t>1060</t>
        </is>
      </c>
      <c r="C592" s="17" t="inlineStr">
        <is>
          <t>Stock SAP</t>
        </is>
      </c>
      <c r="D592" s="17" t="inlineStr">
        <is>
          <t>Medicamentos</t>
        </is>
      </c>
      <c r="E592" s="17" t="inlineStr">
        <is>
          <t>ZMED</t>
        </is>
      </c>
      <c r="F592" s="17" t="inlineStr">
        <is>
          <t>Dentro del alcance</t>
        </is>
      </c>
      <c r="G592" s="17" t="inlineStr">
        <is>
          <t>1000205</t>
        </is>
      </c>
      <c r="H592" s="17" t="inlineStr">
        <is>
          <t>BAÑO OCULAR POEN 80 ML</t>
        </is>
      </c>
      <c r="I592" s="17" t="inlineStr"/>
      <c r="J592" s="17" t="inlineStr"/>
      <c r="K592" s="18">
        <f>SUMIF('1060 NQN'!$A$2:$A$2023,$G592,'1060 NQN'!$I$2:$I$2023)</f>
        <v/>
      </c>
      <c r="L592" s="18">
        <f>SUMIF('1060 NQN'!$A$2:$A$2023,$G592,'1060 NQN'!$Q$2:$Q$2023)</f>
        <v/>
      </c>
      <c r="M592" s="18">
        <f>$K592-$L592</f>
        <v/>
      </c>
      <c r="N592" s="19">
        <f>IFERROR(SUMIF('1060 NQN'!$A$2:$A$2023,$G592,'1060 NQN'!$M$2:$M$2023)/$K592,0)</f>
        <v/>
      </c>
      <c r="O592" s="19">
        <f>IFERROR($K592*$N592,"")</f>
        <v/>
      </c>
      <c r="P592" s="19">
        <f>IFERROR($L592*$N592,"")</f>
        <v/>
      </c>
      <c r="Q592" s="19">
        <f>IF(OR($U592="Dar de baja en SAP",$U592="Dar de alta en SAP"),$M592*$N592,"")</f>
        <v/>
      </c>
      <c r="R592" s="17" t="inlineStr"/>
      <c r="S592" s="27" t="inlineStr"/>
      <c r="T592" s="17" t="inlineStr">
        <is>
          <t>Sin recuento físico en el inventario de Avain</t>
        </is>
      </c>
      <c r="U592" s="28" t="inlineStr">
        <is>
          <t>Sin recuento físico</t>
        </is>
      </c>
      <c r="V592" s="17" t="inlineStr"/>
      <c r="W592" s="17" t="inlineStr"/>
      <c r="X592" s="17" t="inlineStr"/>
      <c r="Y592" s="17" t="inlineStr"/>
      <c r="Z592" s="17" t="inlineStr"/>
      <c r="AA592" s="17" t="inlineStr">
        <is>
          <t>El material ocupa 3 filas en la hoja 1060 NQN (lote/almacén). La cantidad SAP y la física de esta vista son el total del material.</t>
        </is>
      </c>
    </row>
    <row r="593">
      <c r="A593" s="17" t="inlineStr">
        <is>
          <t>Neuquén</t>
        </is>
      </c>
      <c r="B593" s="17" t="inlineStr">
        <is>
          <t>1060</t>
        </is>
      </c>
      <c r="C593" s="17" t="inlineStr">
        <is>
          <t>Stock SAP</t>
        </is>
      </c>
      <c r="D593" s="17" t="inlineStr">
        <is>
          <t>Medicamentos</t>
        </is>
      </c>
      <c r="E593" s="17" t="inlineStr">
        <is>
          <t>ZMED</t>
        </is>
      </c>
      <c r="F593" s="17" t="inlineStr">
        <is>
          <t>Dentro del alcance</t>
        </is>
      </c>
      <c r="G593" s="17" t="inlineStr">
        <is>
          <t>1000307</t>
        </is>
      </c>
      <c r="H593" s="17" t="inlineStr">
        <is>
          <t>NALOXONA AMPOLLA 0,4mg/1ml</t>
        </is>
      </c>
      <c r="I593" s="17" t="inlineStr">
        <is>
          <t>166</t>
        </is>
      </c>
      <c r="J593" s="17" t="inlineStr">
        <is>
          <t>NALOXONA AMP</t>
        </is>
      </c>
      <c r="K593" s="18">
        <f>SUMIF('1060 NQN'!$A$2:$A$2023,$G593,'1060 NQN'!$I$2:$I$2023)</f>
        <v/>
      </c>
      <c r="L593" s="18">
        <f>SUMIF('1060 NQN'!$A$2:$A$2023,$G593,'1060 NQN'!$Q$2:$Q$2023)</f>
        <v/>
      </c>
      <c r="M593" s="18">
        <f>$K593-$L593</f>
        <v/>
      </c>
      <c r="N593" s="19">
        <f>IFERROR(SUMIF('1060 NQN'!$A$2:$A$2023,$G593,'1060 NQN'!$M$2:$M$2023)/$K593,0)</f>
        <v/>
      </c>
      <c r="O593" s="19">
        <f>IFERROR($K593*$N593,"")</f>
        <v/>
      </c>
      <c r="P593" s="19">
        <f>IFERROR($L593*$N593,"")</f>
        <v/>
      </c>
      <c r="Q593" s="19">
        <f>IF(OR($U593="Dar de baja en SAP",$U593="Dar de alta en SAP"),$M593*$N593,"")</f>
        <v/>
      </c>
      <c r="R593" s="17" t="inlineStr"/>
      <c r="S593" s="30" t="inlineStr">
        <is>
          <t>Media</t>
        </is>
      </c>
      <c r="T593" s="17" t="inlineStr">
        <is>
          <t>Homologado – confianza Media – pendiente de validación</t>
        </is>
      </c>
      <c r="U593" s="26" t="inlineStr">
        <is>
          <t>Dar de baja en SAP</t>
        </is>
      </c>
      <c r="V593" s="17" t="inlineStr">
        <is>
          <t>Cruce por nomenclatura SAP</t>
        </is>
      </c>
      <c r="W593" s="17" t="inlineStr">
        <is>
          <t>No</t>
        </is>
      </c>
      <c r="X593" s="17" t="inlineStr"/>
      <c r="Y593" s="17" t="inlineStr">
        <is>
          <t>Sí</t>
        </is>
      </c>
      <c r="Z593" s="17" t="inlineStr"/>
      <c r="AA593" s="17" t="inlineStr">
        <is>
          <t>Cruce por nomenclatura: una nomenclatura no informa dosis; similitud 0.77. El material ocupa 15 filas en la hoja 1060 NQN (lote/almacén). La cantidad SAP y la física de esta vista son el total del material.</t>
        </is>
      </c>
    </row>
    <row r="594">
      <c r="A594" s="17" t="inlineStr">
        <is>
          <t>Neuquén</t>
        </is>
      </c>
      <c r="B594" s="17" t="inlineStr">
        <is>
          <t>1060</t>
        </is>
      </c>
      <c r="C594" s="17" t="inlineStr">
        <is>
          <t>Stock SAP</t>
        </is>
      </c>
      <c r="D594" s="17" t="inlineStr">
        <is>
          <t>Medicamentos</t>
        </is>
      </c>
      <c r="E594" s="17" t="inlineStr">
        <is>
          <t>ZMED</t>
        </is>
      </c>
      <c r="F594" s="17" t="inlineStr">
        <is>
          <t>Dentro del alcance</t>
        </is>
      </c>
      <c r="G594" s="17" t="inlineStr">
        <is>
          <t>1000430</t>
        </is>
      </c>
      <c r="H594" s="17" t="inlineStr">
        <is>
          <t>POEN BIOPTAL GOTAS</t>
        </is>
      </c>
      <c r="I594" s="17" t="inlineStr">
        <is>
          <t>188; 390</t>
        </is>
      </c>
      <c r="J594" s="17" t="inlineStr">
        <is>
          <t>POEN-BIOPTAL NF COLIRIO; POENBIOPTAL GOTAS OFT X 5 ML</t>
        </is>
      </c>
      <c r="K594" s="18">
        <f>SUMIF('1060 NQN'!$A$2:$A$2023,$G594,'1060 NQN'!$I$2:$I$2023)</f>
        <v/>
      </c>
      <c r="L594" s="18">
        <f>SUMIF('1060 NQN'!$A$2:$A$2023,$G594,'1060 NQN'!$Q$2:$Q$2023)</f>
        <v/>
      </c>
      <c r="M594" s="18">
        <f>$K594-$L594</f>
        <v/>
      </c>
      <c r="N594" s="19">
        <f>IFERROR(SUMIF('1060 NQN'!$A$2:$A$2023,$G594,'1060 NQN'!$M$2:$M$2023)/$K594,0)</f>
        <v/>
      </c>
      <c r="O594" s="19">
        <f>IFERROR($K594*$N594,"")</f>
        <v/>
      </c>
      <c r="P594" s="19">
        <f>IFERROR($L594*$N594,"")</f>
        <v/>
      </c>
      <c r="Q594" s="19">
        <f>IF(OR($U594="Dar de baja en SAP",$U594="Dar de alta en SAP"),$M594*$N594,"")</f>
        <v/>
      </c>
      <c r="R594" s="17" t="inlineStr"/>
      <c r="S594" s="26" t="inlineStr">
        <is>
          <t>Baja</t>
        </is>
      </c>
      <c r="T594" s="17" t="inlineStr">
        <is>
          <t>Homologado – confianza Baja – pendiente de validación</t>
        </is>
      </c>
      <c r="U594" s="26" t="inlineStr">
        <is>
          <t>Dar de baja en SAP</t>
        </is>
      </c>
      <c r="V594" s="17" t="inlineStr">
        <is>
          <t>Cruce por nomenclatura SAP</t>
        </is>
      </c>
      <c r="W594" s="17" t="inlineStr">
        <is>
          <t>No</t>
        </is>
      </c>
      <c r="X594" s="17" t="inlineStr"/>
      <c r="Y594" s="17" t="inlineStr">
        <is>
          <t>No</t>
        </is>
      </c>
      <c r="Z594" s="17" t="inlineStr"/>
      <c r="AA594" s="17"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17" t="inlineStr">
        <is>
          <t>Neuquén</t>
        </is>
      </c>
      <c r="B595" s="17" t="inlineStr">
        <is>
          <t>1060</t>
        </is>
      </c>
      <c r="C595" s="17" t="inlineStr">
        <is>
          <t>Stock SAP</t>
        </is>
      </c>
      <c r="D595" s="17" t="inlineStr">
        <is>
          <t>Medicamentos</t>
        </is>
      </c>
      <c r="E595" s="17" t="inlineStr">
        <is>
          <t>ZMED</t>
        </is>
      </c>
      <c r="F595" s="17" t="inlineStr">
        <is>
          <t>Dentro del alcance</t>
        </is>
      </c>
      <c r="G595" s="17" t="inlineStr">
        <is>
          <t>1000526</t>
        </is>
      </c>
      <c r="H595" s="17" t="inlineStr">
        <is>
          <t>CLARITROMICINA 500 COMPRIMIDOS</t>
        </is>
      </c>
      <c r="I595" s="17" t="inlineStr">
        <is>
          <t>59</t>
        </is>
      </c>
      <c r="J595" s="17" t="inlineStr">
        <is>
          <t>CLARITROMICINA</t>
        </is>
      </c>
      <c r="K595" s="18">
        <f>SUMIF('1060 NQN'!$A$2:$A$2023,$G595,'1060 NQN'!$I$2:$I$2023)</f>
        <v/>
      </c>
      <c r="L595" s="18">
        <f>SUMIF('1060 NQN'!$A$2:$A$2023,$G595,'1060 NQN'!$Q$2:$Q$2023)</f>
        <v/>
      </c>
      <c r="M595" s="18">
        <f>$K595-$L595</f>
        <v/>
      </c>
      <c r="N595" s="19">
        <f>IFERROR(SUMIF('1060 NQN'!$A$2:$A$2023,$G595,'1060 NQN'!$M$2:$M$2023)/$K595,0)</f>
        <v/>
      </c>
      <c r="O595" s="19">
        <f>IFERROR($K595*$N595,"")</f>
        <v/>
      </c>
      <c r="P595" s="19">
        <f>IFERROR($L595*$N595,"")</f>
        <v/>
      </c>
      <c r="Q595" s="19">
        <f>IF(OR($U595="Dar de baja en SAP",$U595="Dar de alta en SAP"),$M595*$N595,"")</f>
        <v/>
      </c>
      <c r="R595" s="17" t="inlineStr"/>
      <c r="S595" s="30" t="inlineStr">
        <is>
          <t>Media</t>
        </is>
      </c>
      <c r="T595" s="17" t="inlineStr">
        <is>
          <t>Homologado – confianza Media – pendiente de validación</t>
        </is>
      </c>
      <c r="U595" s="26" t="inlineStr">
        <is>
          <t>Dar de baja en SAP</t>
        </is>
      </c>
      <c r="V595" s="17" t="inlineStr">
        <is>
          <t>Homologación por código Avain (master M11-006)</t>
        </is>
      </c>
      <c r="W595" s="17" t="inlineStr">
        <is>
          <t>No</t>
        </is>
      </c>
      <c r="X595" s="17" t="inlineStr"/>
      <c r="Y595" s="17" t="inlineStr">
        <is>
          <t>Sí</t>
        </is>
      </c>
      <c r="Z595" s="17" t="inlineStr">
        <is>
          <t>M11-006</t>
        </is>
      </c>
      <c r="AA595" s="17" t="inlineStr">
        <is>
          <t>Homologación: confianza base Media + confianza SAP Media → Media. El material ocupa 4 filas en la hoja 1060 NQN (lote/almacén). La cantidad SAP y la física de esta vista son el total del material.</t>
        </is>
      </c>
    </row>
    <row r="596">
      <c r="A596" s="17" t="inlineStr">
        <is>
          <t>Neuquén</t>
        </is>
      </c>
      <c r="B596" s="17" t="inlineStr">
        <is>
          <t>1060</t>
        </is>
      </c>
      <c r="C596" s="17" t="inlineStr">
        <is>
          <t>Stock SAP</t>
        </is>
      </c>
      <c r="D596" s="17" t="inlineStr">
        <is>
          <t>Medicamentos</t>
        </is>
      </c>
      <c r="E596" s="17" t="inlineStr">
        <is>
          <t>ZMED</t>
        </is>
      </c>
      <c r="F596" s="17" t="inlineStr">
        <is>
          <t>Dentro del alcance</t>
        </is>
      </c>
      <c r="G596" s="17" t="inlineStr">
        <is>
          <t>1000082</t>
        </is>
      </c>
      <c r="H596" s="17" t="inlineStr">
        <is>
          <t>LIDOCAINA AL 2% SIN EPINEFRINA AMPOLLA</t>
        </is>
      </c>
      <c r="I596" s="17" t="inlineStr">
        <is>
          <t>150; 502</t>
        </is>
      </c>
      <c r="J596" s="17" t="inlineStr">
        <is>
          <t>LIDOCAINA 2 % SIN EPINEFRINA X 5 ML; LIDOCAINA 2% C/EPINEFRINA</t>
        </is>
      </c>
      <c r="K596" s="18">
        <f>SUMIF('1060 NQN'!$A$2:$A$2023,$G596,'1060 NQN'!$I$2:$I$2023)</f>
        <v/>
      </c>
      <c r="L596" s="18">
        <f>SUMIF('1060 NQN'!$A$2:$A$2023,$G596,'1060 NQN'!$Q$2:$Q$2023)</f>
        <v/>
      </c>
      <c r="M596" s="18">
        <f>$K596-$L596</f>
        <v/>
      </c>
      <c r="N596" s="19">
        <f>IFERROR(SUMIF('1060 NQN'!$A$2:$A$2023,$G596,'1060 NQN'!$M$2:$M$2023)/$K596,0)</f>
        <v/>
      </c>
      <c r="O596" s="19">
        <f>IFERROR($K596*$N596,"")</f>
        <v/>
      </c>
      <c r="P596" s="19">
        <f>IFERROR($L596*$N596,"")</f>
        <v/>
      </c>
      <c r="Q596" s="19">
        <f>IF(OR($U596="Dar de baja en SAP",$U596="Dar de alta en SAP"),$M596*$N596,"")</f>
        <v/>
      </c>
      <c r="R596" s="17" t="inlineStr"/>
      <c r="S596" s="25" t="inlineStr">
        <is>
          <t>Alta</t>
        </is>
      </c>
      <c r="T596" s="17" t="inlineStr">
        <is>
          <t>Homologado – confianza Alta</t>
        </is>
      </c>
      <c r="U596" s="26" t="inlineStr">
        <is>
          <t>Dar de baja en SAP</t>
        </is>
      </c>
      <c r="V596" s="17" t="inlineStr">
        <is>
          <t>Cruce por nomenclatura SAP; Homologación por código Avain (master M15-001)</t>
        </is>
      </c>
      <c r="W596" s="17" t="inlineStr">
        <is>
          <t>No</t>
        </is>
      </c>
      <c r="X596" s="17" t="inlineStr"/>
      <c r="Y596" s="17" t="inlineStr">
        <is>
          <t>Sí</t>
        </is>
      </c>
      <c r="Z596" s="17" t="inlineStr">
        <is>
          <t>M15-001</t>
        </is>
      </c>
      <c r="AA596" s="17"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17" t="inlineStr">
        <is>
          <t>Neuquén</t>
        </is>
      </c>
      <c r="B597" s="17" t="inlineStr">
        <is>
          <t>1060</t>
        </is>
      </c>
      <c r="C597" s="17" t="inlineStr">
        <is>
          <t>Stock SAP</t>
        </is>
      </c>
      <c r="D597" s="17" t="inlineStr">
        <is>
          <t>Descartables</t>
        </is>
      </c>
      <c r="E597" s="17" t="inlineStr">
        <is>
          <t>ZDES</t>
        </is>
      </c>
      <c r="F597" s="17" t="inlineStr">
        <is>
          <t>Dentro del alcance</t>
        </is>
      </c>
      <c r="G597" s="17" t="inlineStr">
        <is>
          <t>2000206</t>
        </is>
      </c>
      <c r="H597" s="17" t="inlineStr">
        <is>
          <t>TELA ADHESIVA 5CM HOSPITALARIA</t>
        </is>
      </c>
      <c r="I597" s="17" t="inlineStr"/>
      <c r="J597" s="17" t="inlineStr"/>
      <c r="K597" s="18">
        <f>SUMIF('1060 NQN'!$A$2:$A$2023,$G597,'1060 NQN'!$I$2:$I$2023)</f>
        <v/>
      </c>
      <c r="L597" s="18">
        <f>SUMIF('1060 NQN'!$A$2:$A$2023,$G597,'1060 NQN'!$Q$2:$Q$2023)</f>
        <v/>
      </c>
      <c r="M597" s="18">
        <f>$K597-$L597</f>
        <v/>
      </c>
      <c r="N597" s="19">
        <f>IFERROR(SUMIF('1060 NQN'!$A$2:$A$2023,$G597,'1060 NQN'!$M$2:$M$2023)/$K597,0)</f>
        <v/>
      </c>
      <c r="O597" s="19">
        <f>IFERROR($K597*$N597,"")</f>
        <v/>
      </c>
      <c r="P597" s="19">
        <f>IFERROR($L597*$N597,"")</f>
        <v/>
      </c>
      <c r="Q597" s="19">
        <f>IF(OR($U597="Dar de baja en SAP",$U597="Dar de alta en SAP"),$M597*$N597,"")</f>
        <v/>
      </c>
      <c r="R597" s="17" t="inlineStr"/>
      <c r="S597" s="27" t="inlineStr"/>
      <c r="T597" s="17" t="inlineStr">
        <is>
          <t>Sin recuento físico en el inventario de Avain</t>
        </is>
      </c>
      <c r="U597" s="28" t="inlineStr">
        <is>
          <t>Sin recuento físico</t>
        </is>
      </c>
      <c r="V597" s="17" t="inlineStr"/>
      <c r="W597" s="17" t="inlineStr"/>
      <c r="X597" s="17" t="inlineStr"/>
      <c r="Y597" s="17" t="inlineStr"/>
      <c r="Z597" s="17" t="inlineStr"/>
      <c r="AA597" s="17" t="inlineStr">
        <is>
          <t>El material ocupa 3 filas en la hoja 1060 NQN (lote/almacén). La cantidad SAP y la física de esta vista son el total del material.</t>
        </is>
      </c>
    </row>
    <row r="598">
      <c r="A598" s="17" t="inlineStr">
        <is>
          <t>Neuquén</t>
        </is>
      </c>
      <c r="B598" s="17" t="inlineStr">
        <is>
          <t>1060</t>
        </is>
      </c>
      <c r="C598" s="17" t="inlineStr">
        <is>
          <t>Stock SAP</t>
        </is>
      </c>
      <c r="D598" s="17" t="inlineStr">
        <is>
          <t>Descartables</t>
        </is>
      </c>
      <c r="E598" s="17" t="inlineStr">
        <is>
          <t>ZDES</t>
        </is>
      </c>
      <c r="F598" s="17" t="inlineStr">
        <is>
          <t>Dentro del alcance</t>
        </is>
      </c>
      <c r="G598" s="17" t="inlineStr">
        <is>
          <t>2000939</t>
        </is>
      </c>
      <c r="H598" s="17" t="inlineStr">
        <is>
          <t>SONDA T/K-11 SHINOBI</t>
        </is>
      </c>
      <c r="I598" s="17" t="inlineStr"/>
      <c r="J598" s="17" t="inlineStr"/>
      <c r="K598" s="18">
        <f>SUMIF('1060 NQN'!$A$2:$A$2023,$G598,'1060 NQN'!$I$2:$I$2023)</f>
        <v/>
      </c>
      <c r="L598" s="18">
        <f>SUMIF('1060 NQN'!$A$2:$A$2023,$G598,'1060 NQN'!$Q$2:$Q$2023)</f>
        <v/>
      </c>
      <c r="M598" s="18">
        <f>$K598-$L598</f>
        <v/>
      </c>
      <c r="N598" s="19">
        <f>IFERROR(SUMIF('1060 NQN'!$A$2:$A$2023,$G598,'1060 NQN'!$M$2:$M$2023)/$K598,0)</f>
        <v/>
      </c>
      <c r="O598" s="19">
        <f>IFERROR($K598*$N598,"")</f>
        <v/>
      </c>
      <c r="P598" s="19">
        <f>IFERROR($L598*$N598,"")</f>
        <v/>
      </c>
      <c r="Q598" s="19">
        <f>IF(OR($U598="Dar de baja en SAP",$U598="Dar de alta en SAP"),$M598*$N598,"")</f>
        <v/>
      </c>
      <c r="R598" s="17" t="inlineStr"/>
      <c r="S598" s="27" t="inlineStr"/>
      <c r="T598" s="17" t="inlineStr">
        <is>
          <t>Sin recuento físico en el inventario de Avain</t>
        </is>
      </c>
      <c r="U598" s="28" t="inlineStr">
        <is>
          <t>Sin recuento físico</t>
        </is>
      </c>
      <c r="V598" s="17" t="inlineStr"/>
      <c r="W598" s="17" t="inlineStr"/>
      <c r="X598" s="17" t="inlineStr"/>
      <c r="Y598" s="17" t="inlineStr"/>
      <c r="Z598" s="17" t="inlineStr"/>
      <c r="AA598" s="17" t="inlineStr">
        <is>
          <t>El material ocupa 2 filas en la hoja 1060 NQN (lote/almacén). La cantidad SAP y la física de esta vista son el total del material.</t>
        </is>
      </c>
    </row>
    <row r="599">
      <c r="A599" s="17" t="inlineStr">
        <is>
          <t>Neuquén</t>
        </is>
      </c>
      <c r="B599" s="17" t="inlineStr">
        <is>
          <t>1060</t>
        </is>
      </c>
      <c r="C599" s="17" t="inlineStr">
        <is>
          <t>Stock SAP</t>
        </is>
      </c>
      <c r="D599" s="17" t="inlineStr">
        <is>
          <t>Medicamentos</t>
        </is>
      </c>
      <c r="E599" s="17" t="inlineStr">
        <is>
          <t>ZMED</t>
        </is>
      </c>
      <c r="F599" s="17" t="inlineStr">
        <is>
          <t>Dentro del alcance</t>
        </is>
      </c>
      <c r="G599" s="17" t="inlineStr">
        <is>
          <t>1000017</t>
        </is>
      </c>
      <c r="H599" s="17" t="inlineStr">
        <is>
          <t>ALCOHOL AL 70% X 1000ML</t>
        </is>
      </c>
      <c r="I599" s="17" t="inlineStr"/>
      <c r="J599" s="17" t="inlineStr"/>
      <c r="K599" s="18">
        <f>SUMIF('1060 NQN'!$A$2:$A$2023,$G599,'1060 NQN'!$I$2:$I$2023)</f>
        <v/>
      </c>
      <c r="L599" s="18">
        <f>SUMIF('1060 NQN'!$A$2:$A$2023,$G599,'1060 NQN'!$Q$2:$Q$2023)</f>
        <v/>
      </c>
      <c r="M599" s="18">
        <f>$K599-$L599</f>
        <v/>
      </c>
      <c r="N599" s="19">
        <f>IFERROR(SUMIF('1060 NQN'!$A$2:$A$2023,$G599,'1060 NQN'!$M$2:$M$2023)/$K599,0)</f>
        <v/>
      </c>
      <c r="O599" s="19">
        <f>IFERROR($K599*$N599,"")</f>
        <v/>
      </c>
      <c r="P599" s="19">
        <f>IFERROR($L599*$N599,"")</f>
        <v/>
      </c>
      <c r="Q599" s="19">
        <f>IF(OR($U599="Dar de baja en SAP",$U599="Dar de alta en SAP"),$M599*$N599,"")</f>
        <v/>
      </c>
      <c r="R599" s="17" t="inlineStr"/>
      <c r="S599" s="27" t="inlineStr"/>
      <c r="T599" s="17" t="inlineStr">
        <is>
          <t>Sin recuento físico en el inventario de Avain</t>
        </is>
      </c>
      <c r="U599" s="28" t="inlineStr">
        <is>
          <t>Sin recuento físico</t>
        </is>
      </c>
      <c r="V599" s="17" t="inlineStr"/>
      <c r="W599" s="17" t="inlineStr"/>
      <c r="X599" s="17" t="inlineStr"/>
      <c r="Y599" s="17" t="inlineStr"/>
      <c r="Z599" s="17" t="inlineStr"/>
      <c r="AA599" s="17" t="inlineStr">
        <is>
          <t>El material ocupa 4 filas en la hoja 1060 NQN (lote/almacén). La cantidad SAP y la física de esta vista son el total del material.</t>
        </is>
      </c>
    </row>
    <row r="600">
      <c r="A600" s="17" t="inlineStr">
        <is>
          <t>Neuquén</t>
        </is>
      </c>
      <c r="B600" s="17" t="inlineStr">
        <is>
          <t>1060</t>
        </is>
      </c>
      <c r="C600" s="17" t="inlineStr">
        <is>
          <t>Stock SAP</t>
        </is>
      </c>
      <c r="D600" s="17" t="inlineStr">
        <is>
          <t>Medicamentos</t>
        </is>
      </c>
      <c r="E600" s="17" t="inlineStr">
        <is>
          <t>ZMED</t>
        </is>
      </c>
      <c r="F600" s="17" t="inlineStr">
        <is>
          <t>Dentro del alcance</t>
        </is>
      </c>
      <c r="G600" s="17" t="inlineStr">
        <is>
          <t>1000059</t>
        </is>
      </c>
      <c r="H600" s="17" t="inlineStr">
        <is>
          <t>BUTIL BROMURO DE HIOSCINA 20MG AMPOLLA</t>
        </is>
      </c>
      <c r="I600" s="17" t="inlineStr"/>
      <c r="J600" s="17" t="inlineStr"/>
      <c r="K600" s="18">
        <f>SUMIF('1060 NQN'!$A$2:$A$2023,$G600,'1060 NQN'!$I$2:$I$2023)</f>
        <v/>
      </c>
      <c r="L600" s="18">
        <f>SUMIF('1060 NQN'!$A$2:$A$2023,$G600,'1060 NQN'!$Q$2:$Q$2023)</f>
        <v/>
      </c>
      <c r="M600" s="18">
        <f>$K600-$L600</f>
        <v/>
      </c>
      <c r="N600" s="19">
        <f>IFERROR(SUMIF('1060 NQN'!$A$2:$A$2023,$G600,'1060 NQN'!$M$2:$M$2023)/$K600,0)</f>
        <v/>
      </c>
      <c r="O600" s="19">
        <f>IFERROR($K600*$N600,"")</f>
        <v/>
      </c>
      <c r="P600" s="19">
        <f>IFERROR($L600*$N600,"")</f>
        <v/>
      </c>
      <c r="Q600" s="19">
        <f>IF(OR($U600="Dar de baja en SAP",$U600="Dar de alta en SAP"),$M600*$N600,"")</f>
        <v/>
      </c>
      <c r="R600" s="17" t="inlineStr"/>
      <c r="S600" s="27" t="inlineStr"/>
      <c r="T600" s="17" t="inlineStr">
        <is>
          <t>Sin recuento físico en el inventario de Avain</t>
        </is>
      </c>
      <c r="U600" s="28" t="inlineStr">
        <is>
          <t>Sin recuento físico</t>
        </is>
      </c>
      <c r="V600" s="17" t="inlineStr"/>
      <c r="W600" s="17" t="inlineStr"/>
      <c r="X600" s="17" t="inlineStr"/>
      <c r="Y600" s="17" t="inlineStr"/>
      <c r="Z600" s="17" t="inlineStr"/>
      <c r="AA600" s="17" t="inlineStr">
        <is>
          <t>El material ocupa 4 filas en la hoja 1060 NQN (lote/almacén). La cantidad SAP y la física de esta vista son el total del material.</t>
        </is>
      </c>
    </row>
    <row r="601">
      <c r="A601" s="17" t="inlineStr">
        <is>
          <t>Neuquén</t>
        </is>
      </c>
      <c r="B601" s="17" t="inlineStr">
        <is>
          <t>1060</t>
        </is>
      </c>
      <c r="C601" s="17" t="inlineStr">
        <is>
          <t>Stock SAP</t>
        </is>
      </c>
      <c r="D601" s="17" t="inlineStr">
        <is>
          <t>Medicamentos</t>
        </is>
      </c>
      <c r="E601" s="17" t="inlineStr">
        <is>
          <t>ZMED</t>
        </is>
      </c>
      <c r="F601" s="17" t="inlineStr">
        <is>
          <t>Dentro del alcance</t>
        </is>
      </c>
      <c r="G601" s="17" t="inlineStr">
        <is>
          <t>1001118</t>
        </is>
      </c>
      <c r="H601" s="17" t="inlineStr">
        <is>
          <t>SALES REHIDRATANTES SOBRE POLVO</t>
        </is>
      </c>
      <c r="I601" s="17" t="inlineStr">
        <is>
          <t>401</t>
        </is>
      </c>
      <c r="J601" s="17" t="inlineStr">
        <is>
          <t>SALES DE REHIDRATACION ORAL X 28 GS</t>
        </is>
      </c>
      <c r="K601" s="18">
        <f>SUMIF('1060 NQN'!$A$2:$A$2023,$G601,'1060 NQN'!$I$2:$I$2023)</f>
        <v/>
      </c>
      <c r="L601" s="18">
        <f>SUMIF('1060 NQN'!$A$2:$A$2023,$G601,'1060 NQN'!$Q$2:$Q$2023)</f>
        <v/>
      </c>
      <c r="M601" s="18">
        <f>$K601-$L601</f>
        <v/>
      </c>
      <c r="N601" s="19">
        <f>IFERROR(SUMIF('1060 NQN'!$A$2:$A$2023,$G601,'1060 NQN'!$M$2:$M$2023)/$K601,0)</f>
        <v/>
      </c>
      <c r="O601" s="19">
        <f>IFERROR($K601*$N601,"")</f>
        <v/>
      </c>
      <c r="P601" s="19">
        <f>IFERROR($L601*$N601,"")</f>
        <v/>
      </c>
      <c r="Q601" s="19">
        <f>IF(OR($U601="Dar de baja en SAP",$U601="Dar de alta en SAP"),$M601*$N601,"")</f>
        <v/>
      </c>
      <c r="R601" s="17" t="inlineStr"/>
      <c r="S601" s="26" t="inlineStr">
        <is>
          <t>Baja</t>
        </is>
      </c>
      <c r="T601" s="17" t="inlineStr">
        <is>
          <t>Homologado – confianza Baja – pendiente de validación</t>
        </is>
      </c>
      <c r="U601" s="26" t="inlineStr">
        <is>
          <t>Dar de baja en SAP</t>
        </is>
      </c>
      <c r="V601" s="17" t="inlineStr">
        <is>
          <t>Homologación por código Avain (master M08-012)</t>
        </is>
      </c>
      <c r="W601" s="17" t="inlineStr">
        <is>
          <t>No</t>
        </is>
      </c>
      <c r="X601" s="17" t="inlineStr"/>
      <c r="Y601" s="17" t="inlineStr">
        <is>
          <t>Sí</t>
        </is>
      </c>
      <c r="Z601" s="17" t="inlineStr">
        <is>
          <t>M08-012</t>
        </is>
      </c>
      <c r="AA601" s="17" t="inlineStr">
        <is>
          <t>Homologación: confianza base Alta + confianza SAP Alta → Alta. La nomenclatura del material imputado no respalda por sí sola la equivalencia (similitud 0.32); el vínculo proviene sólo de la homologación. Nivel degradado a Baja.</t>
        </is>
      </c>
    </row>
    <row r="602">
      <c r="A602" s="17" t="inlineStr">
        <is>
          <t>Neuquén</t>
        </is>
      </c>
      <c r="B602" s="17" t="inlineStr">
        <is>
          <t>1060</t>
        </is>
      </c>
      <c r="C602" s="17" t="inlineStr">
        <is>
          <t>Stock SAP</t>
        </is>
      </c>
      <c r="D602" s="17" t="inlineStr">
        <is>
          <t>Descartables</t>
        </is>
      </c>
      <c r="E602" s="17" t="inlineStr">
        <is>
          <t>ZDES</t>
        </is>
      </c>
      <c r="F602" s="17" t="inlineStr">
        <is>
          <t>Dentro del alcance</t>
        </is>
      </c>
      <c r="G602" s="17" t="inlineStr">
        <is>
          <t>2000205</t>
        </is>
      </c>
      <c r="H602" s="17" t="inlineStr">
        <is>
          <t>TELA ADHE HIPOALERGENICA DE SEDA 5CM</t>
        </is>
      </c>
      <c r="I602" s="17" t="inlineStr">
        <is>
          <t>483</t>
        </is>
      </c>
      <c r="J602" s="17" t="inlineStr">
        <is>
          <t>CINTA ADHESIVA 5 CM</t>
        </is>
      </c>
      <c r="K602" s="18">
        <f>SUMIF('1060 NQN'!$A$2:$A$2023,$G602,'1060 NQN'!$I$2:$I$2023)</f>
        <v/>
      </c>
      <c r="L602" s="18">
        <f>SUMIF('1060 NQN'!$A$2:$A$2023,$G602,'1060 NQN'!$Q$2:$Q$2023)</f>
        <v/>
      </c>
      <c r="M602" s="18">
        <f>$K602-$L602</f>
        <v/>
      </c>
      <c r="N602" s="19">
        <f>IFERROR(SUMIF('1060 NQN'!$A$2:$A$2023,$G602,'1060 NQN'!$M$2:$M$2023)/$K602,0)</f>
        <v/>
      </c>
      <c r="O602" s="19">
        <f>IFERROR($K602*$N602,"")</f>
        <v/>
      </c>
      <c r="P602" s="19">
        <f>IFERROR($L602*$N602,"")</f>
        <v/>
      </c>
      <c r="Q602" s="19">
        <f>IF(OR($U602="Dar de baja en SAP",$U602="Dar de alta en SAP"),$M602*$N602,"")</f>
        <v/>
      </c>
      <c r="R602" s="17" t="inlineStr"/>
      <c r="S602" s="26" t="inlineStr">
        <is>
          <t>Baja</t>
        </is>
      </c>
      <c r="T602" s="17" t="inlineStr">
        <is>
          <t>Homologado – confianza Baja – pendiente de validación</t>
        </is>
      </c>
      <c r="U602" s="26" t="inlineStr">
        <is>
          <t>Dar de baja en SAP</t>
        </is>
      </c>
      <c r="V602" s="17" t="inlineStr">
        <is>
          <t>Homologación por código Avain (master D-145)</t>
        </is>
      </c>
      <c r="W602" s="17" t="inlineStr">
        <is>
          <t>No</t>
        </is>
      </c>
      <c r="X602" s="17" t="inlineStr"/>
      <c r="Y602" s="17" t="inlineStr">
        <is>
          <t>Sí</t>
        </is>
      </c>
      <c r="Z602" s="17" t="inlineStr">
        <is>
          <t>D-145</t>
        </is>
      </c>
      <c r="AA602" s="17"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17" t="inlineStr">
        <is>
          <t>Neuquén</t>
        </is>
      </c>
      <c r="B603" s="17" t="inlineStr">
        <is>
          <t>1060</t>
        </is>
      </c>
      <c r="C603" s="17" t="inlineStr">
        <is>
          <t>Stock SAP</t>
        </is>
      </c>
      <c r="D603" s="17" t="inlineStr">
        <is>
          <t>Descartables</t>
        </is>
      </c>
      <c r="E603" s="17" t="inlineStr">
        <is>
          <t>ZDES</t>
        </is>
      </c>
      <c r="F603" s="17" t="inlineStr">
        <is>
          <t>Dentro del alcance</t>
        </is>
      </c>
      <c r="G603" s="17" t="inlineStr">
        <is>
          <t>2000300</t>
        </is>
      </c>
      <c r="H603" s="17" t="inlineStr">
        <is>
          <t>SONDA DE ASPIRACION K-9 SIN REGULADOR</t>
        </is>
      </c>
      <c r="I603" s="17" t="inlineStr"/>
      <c r="J603" s="17" t="inlineStr"/>
      <c r="K603" s="18">
        <f>SUMIF('1060 NQN'!$A$2:$A$2023,$G603,'1060 NQN'!$I$2:$I$2023)</f>
        <v/>
      </c>
      <c r="L603" s="18">
        <f>SUMIF('1060 NQN'!$A$2:$A$2023,$G603,'1060 NQN'!$Q$2:$Q$2023)</f>
        <v/>
      </c>
      <c r="M603" s="18">
        <f>$K603-$L603</f>
        <v/>
      </c>
      <c r="N603" s="19">
        <f>IFERROR(SUMIF('1060 NQN'!$A$2:$A$2023,$G603,'1060 NQN'!$M$2:$M$2023)/$K603,0)</f>
        <v/>
      </c>
      <c r="O603" s="19">
        <f>IFERROR($K603*$N603,"")</f>
        <v/>
      </c>
      <c r="P603" s="19">
        <f>IFERROR($L603*$N603,"")</f>
        <v/>
      </c>
      <c r="Q603" s="19">
        <f>IF(OR($U603="Dar de baja en SAP",$U603="Dar de alta en SAP"),$M603*$N603,"")</f>
        <v/>
      </c>
      <c r="R603" s="17" t="inlineStr"/>
      <c r="S603" s="27" t="inlineStr"/>
      <c r="T603" s="17" t="inlineStr">
        <is>
          <t>Sin recuento físico en el inventario de Avain</t>
        </is>
      </c>
      <c r="U603" s="28" t="inlineStr">
        <is>
          <t>Sin recuento físico</t>
        </is>
      </c>
      <c r="V603" s="17" t="inlineStr"/>
      <c r="W603" s="17" t="inlineStr"/>
      <c r="X603" s="17" t="inlineStr"/>
      <c r="Y603" s="17" t="inlineStr"/>
      <c r="Z603" s="17" t="inlineStr"/>
      <c r="AA603" s="17" t="inlineStr">
        <is>
          <t>El material ocupa 2 filas en la hoja 1060 NQN (lote/almacén). La cantidad SAP y la física de esta vista son el total del material.</t>
        </is>
      </c>
    </row>
    <row r="604">
      <c r="A604" s="17" t="inlineStr">
        <is>
          <t>Neuquén</t>
        </is>
      </c>
      <c r="B604" s="17" t="inlineStr">
        <is>
          <t>1060</t>
        </is>
      </c>
      <c r="C604" s="17" t="inlineStr">
        <is>
          <t>Stock SAP</t>
        </is>
      </c>
      <c r="D604" s="17" t="inlineStr">
        <is>
          <t>Descartables</t>
        </is>
      </c>
      <c r="E604" s="17" t="inlineStr">
        <is>
          <t>ZDES</t>
        </is>
      </c>
      <c r="F604" s="17" t="inlineStr">
        <is>
          <t>Dentro del alcance</t>
        </is>
      </c>
      <c r="G604" s="17" t="inlineStr">
        <is>
          <t>2000090</t>
        </is>
      </c>
      <c r="H604" s="17" t="inlineStr">
        <is>
          <t>MASCARA PARA NEBULIZAR ADULTO</t>
        </is>
      </c>
      <c r="I604" s="17" t="inlineStr">
        <is>
          <t>366</t>
        </is>
      </c>
      <c r="J604" s="17" t="inlineStr">
        <is>
          <t>MASCARA PARA NEBULIZAR</t>
        </is>
      </c>
      <c r="K604" s="18">
        <f>SUMIF('1060 NQN'!$A$2:$A$2023,$G604,'1060 NQN'!$I$2:$I$2023)</f>
        <v/>
      </c>
      <c r="L604" s="18">
        <f>SUMIF('1060 NQN'!$A$2:$A$2023,$G604,'1060 NQN'!$Q$2:$Q$2023)</f>
        <v/>
      </c>
      <c r="M604" s="18">
        <f>$K604-$L604</f>
        <v/>
      </c>
      <c r="N604" s="19">
        <f>IFERROR(SUMIF('1060 NQN'!$A$2:$A$2023,$G604,'1060 NQN'!$M$2:$M$2023)/$K604,0)</f>
        <v/>
      </c>
      <c r="O604" s="19">
        <f>IFERROR($K604*$N604,"")</f>
        <v/>
      </c>
      <c r="P604" s="19">
        <f>IFERROR($L604*$N604,"")</f>
        <v/>
      </c>
      <c r="Q604" s="19">
        <f>IF(OR($U604="Dar de baja en SAP",$U604="Dar de alta en SAP"),$M604*$N604,"")</f>
        <v/>
      </c>
      <c r="R604" s="17" t="inlineStr"/>
      <c r="S604" s="25" t="inlineStr">
        <is>
          <t>Alta</t>
        </is>
      </c>
      <c r="T604" s="17" t="inlineStr">
        <is>
          <t>Homologado – confianza Alta</t>
        </is>
      </c>
      <c r="U604" s="26" t="inlineStr">
        <is>
          <t>Dar de baja en SAP</t>
        </is>
      </c>
      <c r="V604" s="17" t="inlineStr">
        <is>
          <t>Cruce por nomenclatura SAP</t>
        </is>
      </c>
      <c r="W604" s="17" t="inlineStr">
        <is>
          <t>No</t>
        </is>
      </c>
      <c r="X604" s="17" t="inlineStr"/>
      <c r="Y604" s="17" t="inlineStr">
        <is>
          <t>Sí</t>
        </is>
      </c>
      <c r="Z604" s="17" t="inlineStr"/>
      <c r="AA604" s="17" t="inlineStr">
        <is>
          <t>Cruce por nomenclatura: similitud 0.87. El material ocupa 3 filas en la hoja 1060 NQN (lote/almacén). La cantidad SAP y la física de esta vista son el total del material.</t>
        </is>
      </c>
    </row>
    <row r="605">
      <c r="A605" s="17" t="inlineStr">
        <is>
          <t>Neuquén</t>
        </is>
      </c>
      <c r="B605" s="17" t="inlineStr">
        <is>
          <t>1060</t>
        </is>
      </c>
      <c r="C605" s="17" t="inlineStr">
        <is>
          <t>Stock SAP</t>
        </is>
      </c>
      <c r="D605" s="17" t="inlineStr">
        <is>
          <t>Descartables</t>
        </is>
      </c>
      <c r="E605" s="17" t="inlineStr">
        <is>
          <t>ZDES</t>
        </is>
      </c>
      <c r="F605" s="17" t="inlineStr">
        <is>
          <t>Dentro del alcance</t>
        </is>
      </c>
      <c r="G605" s="17" t="inlineStr">
        <is>
          <t>2000078</t>
        </is>
      </c>
      <c r="H605" s="17" t="inlineStr">
        <is>
          <t>TUBO ENDOTRAQ N° 8 C/BALON</t>
        </is>
      </c>
      <c r="I605" s="17" t="inlineStr"/>
      <c r="J605" s="17" t="inlineStr"/>
      <c r="K605" s="18">
        <f>SUMIF('1060 NQN'!$A$2:$A$2023,$G605,'1060 NQN'!$I$2:$I$2023)</f>
        <v/>
      </c>
      <c r="L605" s="18">
        <f>SUMIF('1060 NQN'!$A$2:$A$2023,$G605,'1060 NQN'!$Q$2:$Q$2023)</f>
        <v/>
      </c>
      <c r="M605" s="18">
        <f>$K605-$L605</f>
        <v/>
      </c>
      <c r="N605" s="19">
        <f>IFERROR(SUMIF('1060 NQN'!$A$2:$A$2023,$G605,'1060 NQN'!$M$2:$M$2023)/$K605,0)</f>
        <v/>
      </c>
      <c r="O605" s="19">
        <f>IFERROR($K605*$N605,"")</f>
        <v/>
      </c>
      <c r="P605" s="19">
        <f>IFERROR($L605*$N605,"")</f>
        <v/>
      </c>
      <c r="Q605" s="19">
        <f>IF(OR($U605="Dar de baja en SAP",$U605="Dar de alta en SAP"),$M605*$N605,"")</f>
        <v/>
      </c>
      <c r="R605" s="17" t="inlineStr"/>
      <c r="S605" s="27" t="inlineStr"/>
      <c r="T605" s="17" t="inlineStr">
        <is>
          <t>Sin recuento físico en el inventario de Avain</t>
        </is>
      </c>
      <c r="U605" s="28" t="inlineStr">
        <is>
          <t>Sin recuento físico</t>
        </is>
      </c>
      <c r="V605" s="17" t="inlineStr"/>
      <c r="W605" s="17" t="inlineStr"/>
      <c r="X605" s="17" t="inlineStr"/>
      <c r="Y605" s="17" t="inlineStr"/>
      <c r="Z605" s="17" t="inlineStr"/>
      <c r="AA605" s="17" t="inlineStr">
        <is>
          <t>El material ocupa 4 filas en la hoja 1060 NQN (lote/almacén). La cantidad SAP y la física de esta vista son el total del material.</t>
        </is>
      </c>
    </row>
    <row r="606">
      <c r="A606" s="17" t="inlineStr">
        <is>
          <t>Neuquén</t>
        </is>
      </c>
      <c r="B606" s="17" t="inlineStr">
        <is>
          <t>1060</t>
        </is>
      </c>
      <c r="C606" s="17" t="inlineStr">
        <is>
          <t>Stock SAP</t>
        </is>
      </c>
      <c r="D606" s="17" t="inlineStr">
        <is>
          <t>Descartables</t>
        </is>
      </c>
      <c r="E606" s="17" t="inlineStr">
        <is>
          <t>ZDES</t>
        </is>
      </c>
      <c r="F606" s="17" t="inlineStr">
        <is>
          <t>Dentro del alcance</t>
        </is>
      </c>
      <c r="G606" s="17" t="inlineStr">
        <is>
          <t>2000100</t>
        </is>
      </c>
      <c r="H606" s="17" t="inlineStr">
        <is>
          <t>BOLSA COLECTORA DE ORINA X 2000 ML</t>
        </is>
      </c>
      <c r="I606" s="17" t="inlineStr">
        <is>
          <t>307</t>
        </is>
      </c>
      <c r="J606" s="17" t="inlineStr">
        <is>
          <t>BOLSA COLECTORA ORINA</t>
        </is>
      </c>
      <c r="K606" s="18">
        <f>SUMIF('1060 NQN'!$A$2:$A$2023,$G606,'1060 NQN'!$I$2:$I$2023)</f>
        <v/>
      </c>
      <c r="L606" s="18">
        <f>SUMIF('1060 NQN'!$A$2:$A$2023,$G606,'1060 NQN'!$Q$2:$Q$2023)</f>
        <v/>
      </c>
      <c r="M606" s="18">
        <f>$K606-$L606</f>
        <v/>
      </c>
      <c r="N606" s="19">
        <f>IFERROR(SUMIF('1060 NQN'!$A$2:$A$2023,$G606,'1060 NQN'!$M$2:$M$2023)/$K606,0)</f>
        <v/>
      </c>
      <c r="O606" s="19">
        <f>IFERROR($K606*$N606,"")</f>
        <v/>
      </c>
      <c r="P606" s="19">
        <f>IFERROR($L606*$N606,"")</f>
        <v/>
      </c>
      <c r="Q606" s="19">
        <f>IF(OR($U606="Dar de baja en SAP",$U606="Dar de alta en SAP"),$M606*$N606,"")</f>
        <v/>
      </c>
      <c r="R606" s="17" t="inlineStr"/>
      <c r="S606" s="25" t="inlineStr">
        <is>
          <t>Alta</t>
        </is>
      </c>
      <c r="T606" s="17" t="inlineStr">
        <is>
          <t>Homologado – confianza Alta</t>
        </is>
      </c>
      <c r="U606" s="26" t="inlineStr">
        <is>
          <t>Dar de baja en SAP</t>
        </is>
      </c>
      <c r="V606" s="17" t="inlineStr">
        <is>
          <t>Homologación por código Avain (master D-165)</t>
        </is>
      </c>
      <c r="W606" s="17" t="inlineStr">
        <is>
          <t>No</t>
        </is>
      </c>
      <c r="X606" s="17" t="inlineStr"/>
      <c r="Y606" s="17" t="inlineStr">
        <is>
          <t>Sí</t>
        </is>
      </c>
      <c r="Z606" s="17" t="inlineStr">
        <is>
          <t>D-165</t>
        </is>
      </c>
      <c r="AA606" s="17" t="inlineStr">
        <is>
          <t>Homologación: confianza base Alta + confianza SAP Alta → Alta. El material ocupa 3 filas en la hoja 1060 NQN (lote/almacén). La cantidad SAP y la física de esta vista son el total del material.</t>
        </is>
      </c>
    </row>
    <row r="607">
      <c r="A607" s="17" t="inlineStr">
        <is>
          <t>Neuquén</t>
        </is>
      </c>
      <c r="B607" s="17" t="inlineStr">
        <is>
          <t>1060</t>
        </is>
      </c>
      <c r="C607" s="17" t="inlineStr">
        <is>
          <t>Stock SAP</t>
        </is>
      </c>
      <c r="D607" s="17" t="inlineStr">
        <is>
          <t>Descartables</t>
        </is>
      </c>
      <c r="E607" s="17" t="inlineStr">
        <is>
          <t>ZDES</t>
        </is>
      </c>
      <c r="F607" s="17" t="inlineStr">
        <is>
          <t>Dentro del alcance</t>
        </is>
      </c>
      <c r="G607" s="17" t="inlineStr">
        <is>
          <t>2001234</t>
        </is>
      </c>
      <c r="H607" s="17" t="inlineStr">
        <is>
          <t>REGULADOR DE FLUJO</t>
        </is>
      </c>
      <c r="I607" s="17" t="inlineStr">
        <is>
          <t>348</t>
        </is>
      </c>
      <c r="J607" s="17" t="inlineStr">
        <is>
          <t>regulador de flujo</t>
        </is>
      </c>
      <c r="K607" s="18">
        <f>SUMIF('1060 NQN'!$A$2:$A$2023,$G607,'1060 NQN'!$I$2:$I$2023)</f>
        <v/>
      </c>
      <c r="L607" s="18">
        <f>SUMIF('1060 NQN'!$A$2:$A$2023,$G607,'1060 NQN'!$Q$2:$Q$2023)</f>
        <v/>
      </c>
      <c r="M607" s="18">
        <f>$K607-$L607</f>
        <v/>
      </c>
      <c r="N607" s="19">
        <f>IFERROR(SUMIF('1060 NQN'!$A$2:$A$2023,$G607,'1060 NQN'!$M$2:$M$2023)/$K607,0)</f>
        <v/>
      </c>
      <c r="O607" s="19">
        <f>IFERROR($K607*$N607,"")</f>
        <v/>
      </c>
      <c r="P607" s="19">
        <f>IFERROR($L607*$N607,"")</f>
        <v/>
      </c>
      <c r="Q607" s="19">
        <f>IF(OR($U607="Dar de baja en SAP",$U607="Dar de alta en SAP"),$M607*$N607,"")</f>
        <v/>
      </c>
      <c r="R607" s="17" t="inlineStr"/>
      <c r="S607" s="25" t="inlineStr">
        <is>
          <t>Alta</t>
        </is>
      </c>
      <c r="T607" s="17" t="inlineStr">
        <is>
          <t>Homologado – confianza Alta</t>
        </is>
      </c>
      <c r="U607" s="26" t="inlineStr">
        <is>
          <t>Dar de baja en SAP</t>
        </is>
      </c>
      <c r="V607" s="17" t="inlineStr">
        <is>
          <t>Cruce por nomenclatura SAP</t>
        </is>
      </c>
      <c r="W607" s="17" t="inlineStr">
        <is>
          <t>No</t>
        </is>
      </c>
      <c r="X607" s="17" t="inlineStr"/>
      <c r="Y607" s="17" t="inlineStr">
        <is>
          <t>No</t>
        </is>
      </c>
      <c r="Z607" s="17" t="inlineStr"/>
      <c r="AA607" s="17" t="inlineStr">
        <is>
          <t>Cruce por nomenclatura: similitud 1.00. El material ocupa 2 filas en la hoja 1060 NQN (lote/almacén). La cantidad SAP y la física de esta vista son el total del material.</t>
        </is>
      </c>
    </row>
    <row r="608">
      <c r="A608" s="17" t="inlineStr">
        <is>
          <t>Neuquén</t>
        </is>
      </c>
      <c r="B608" s="17" t="inlineStr">
        <is>
          <t>1060</t>
        </is>
      </c>
      <c r="C608" s="17" t="inlineStr">
        <is>
          <t>Stock SAP</t>
        </is>
      </c>
      <c r="D608" s="17" t="inlineStr">
        <is>
          <t>Medicamentos</t>
        </is>
      </c>
      <c r="E608" s="17" t="inlineStr">
        <is>
          <t>ZMED</t>
        </is>
      </c>
      <c r="F608" s="17" t="inlineStr">
        <is>
          <t>Dentro del alcance</t>
        </is>
      </c>
      <c r="G608" s="17" t="inlineStr">
        <is>
          <t>1000402</t>
        </is>
      </c>
      <c r="H608" s="17" t="inlineStr">
        <is>
          <t>SUCCINILCOLINA 100 mg</t>
        </is>
      </c>
      <c r="I608" s="17" t="inlineStr">
        <is>
          <t>262</t>
        </is>
      </c>
      <c r="J608" s="17" t="inlineStr">
        <is>
          <t>SUCCINILCOLINA 500 MG</t>
        </is>
      </c>
      <c r="K608" s="18">
        <f>SUMIF('1060 NQN'!$A$2:$A$2023,$G608,'1060 NQN'!$I$2:$I$2023)</f>
        <v/>
      </c>
      <c r="L608" s="18">
        <f>SUMIF('1060 NQN'!$A$2:$A$2023,$G608,'1060 NQN'!$Q$2:$Q$2023)</f>
        <v/>
      </c>
      <c r="M608" s="18">
        <f>$K608-$L608</f>
        <v/>
      </c>
      <c r="N608" s="19">
        <f>IFERROR(SUMIF('1060 NQN'!$A$2:$A$2023,$G608,'1060 NQN'!$M$2:$M$2023)/$K608,0)</f>
        <v/>
      </c>
      <c r="O608" s="19">
        <f>IFERROR($K608*$N608,"")</f>
        <v/>
      </c>
      <c r="P608" s="19">
        <f>IFERROR($L608*$N608,"")</f>
        <v/>
      </c>
      <c r="Q608" s="19">
        <f>IF(OR($U608="Dar de baja en SAP",$U608="Dar de alta en SAP"),$M608*$N608,"")</f>
        <v/>
      </c>
      <c r="R608" s="17" t="inlineStr"/>
      <c r="S608" s="26" t="inlineStr">
        <is>
          <t>Baja</t>
        </is>
      </c>
      <c r="T608" s="17" t="inlineStr">
        <is>
          <t>Homologado – confianza Baja – pendiente de validación</t>
        </is>
      </c>
      <c r="U608" s="26" t="inlineStr">
        <is>
          <t>Dar de baja en SAP</t>
        </is>
      </c>
      <c r="V608" s="17" t="inlineStr">
        <is>
          <t>Homologación por código Avain (master M02-007)</t>
        </is>
      </c>
      <c r="W608" s="17" t="inlineStr">
        <is>
          <t>No</t>
        </is>
      </c>
      <c r="X608" s="17" t="inlineStr"/>
      <c r="Y608" s="17" t="inlineStr">
        <is>
          <t>Sí</t>
        </is>
      </c>
      <c r="Z608" s="17" t="inlineStr">
        <is>
          <t>M02-007</t>
        </is>
      </c>
      <c r="AA608" s="17"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17" t="inlineStr">
        <is>
          <t>Neuquén</t>
        </is>
      </c>
      <c r="B609" s="17" t="inlineStr">
        <is>
          <t>1060</t>
        </is>
      </c>
      <c r="C609" s="17" t="inlineStr">
        <is>
          <t>Stock SAP</t>
        </is>
      </c>
      <c r="D609" s="17" t="inlineStr">
        <is>
          <t>Medicamentos</t>
        </is>
      </c>
      <c r="E609" s="17" t="inlineStr">
        <is>
          <t>ZMED</t>
        </is>
      </c>
      <c r="F609" s="17" t="inlineStr">
        <is>
          <t>Dentro del alcance</t>
        </is>
      </c>
      <c r="G609" s="17" t="inlineStr">
        <is>
          <t>1000093</t>
        </is>
      </c>
      <c r="H609" s="17" t="inlineStr">
        <is>
          <t>SALBUTAMOL 0,5% GOTAS FRASCO DE 20ML</t>
        </is>
      </c>
      <c r="I609" s="17" t="inlineStr"/>
      <c r="J609" s="17" t="inlineStr"/>
      <c r="K609" s="18">
        <f>SUMIF('1060 NQN'!$A$2:$A$2023,$G609,'1060 NQN'!$I$2:$I$2023)</f>
        <v/>
      </c>
      <c r="L609" s="18">
        <f>SUMIF('1060 NQN'!$A$2:$A$2023,$G609,'1060 NQN'!$Q$2:$Q$2023)</f>
        <v/>
      </c>
      <c r="M609" s="18">
        <f>$K609-$L609</f>
        <v/>
      </c>
      <c r="N609" s="19">
        <f>IFERROR(SUMIF('1060 NQN'!$A$2:$A$2023,$G609,'1060 NQN'!$M$2:$M$2023)/$K609,0)</f>
        <v/>
      </c>
      <c r="O609" s="19">
        <f>IFERROR($K609*$N609,"")</f>
        <v/>
      </c>
      <c r="P609" s="19">
        <f>IFERROR($L609*$N609,"")</f>
        <v/>
      </c>
      <c r="Q609" s="19">
        <f>IF(OR($U609="Dar de baja en SAP",$U609="Dar de alta en SAP"),$M609*$N609,"")</f>
        <v/>
      </c>
      <c r="R609" s="17" t="inlineStr"/>
      <c r="S609" s="27" t="inlineStr"/>
      <c r="T609" s="17" t="inlineStr">
        <is>
          <t>Sin recuento físico en el inventario de Avain</t>
        </is>
      </c>
      <c r="U609" s="28" t="inlineStr">
        <is>
          <t>Sin recuento físico</t>
        </is>
      </c>
      <c r="V609" s="17" t="inlineStr"/>
      <c r="W609" s="17" t="inlineStr"/>
      <c r="X609" s="17" t="inlineStr"/>
      <c r="Y609" s="17" t="inlineStr"/>
      <c r="Z609" s="17" t="inlineStr"/>
      <c r="AA609" s="17" t="inlineStr">
        <is>
          <t>El material ocupa 11 filas en la hoja 1060 NQN (lote/almacén). La cantidad SAP y la física de esta vista son el total del material.</t>
        </is>
      </c>
    </row>
    <row r="610">
      <c r="A610" s="17" t="inlineStr">
        <is>
          <t>Neuquén</t>
        </is>
      </c>
      <c r="B610" s="17" t="inlineStr">
        <is>
          <t>1060</t>
        </is>
      </c>
      <c r="C610" s="17" t="inlineStr">
        <is>
          <t>Stock SAP</t>
        </is>
      </c>
      <c r="D610" s="17" t="inlineStr">
        <is>
          <t>Descartables</t>
        </is>
      </c>
      <c r="E610" s="17" t="inlineStr">
        <is>
          <t>ZDES</t>
        </is>
      </c>
      <c r="F610" s="17" t="inlineStr">
        <is>
          <t>Dentro del alcance</t>
        </is>
      </c>
      <c r="G610" s="17" t="inlineStr">
        <is>
          <t>2000002</t>
        </is>
      </c>
      <c r="H610" s="17" t="inlineStr">
        <is>
          <t>CATETER INTRAVENOSO 14G T/ABBOCATH</t>
        </is>
      </c>
      <c r="I610" s="17" t="inlineStr">
        <is>
          <t>264</t>
        </is>
      </c>
      <c r="J610" s="17" t="inlineStr">
        <is>
          <t>Abocath n° 14</t>
        </is>
      </c>
      <c r="K610" s="18">
        <f>SUMIF('1060 NQN'!$A$2:$A$2023,$G610,'1060 NQN'!$I$2:$I$2023)</f>
        <v/>
      </c>
      <c r="L610" s="18">
        <f>SUMIF('1060 NQN'!$A$2:$A$2023,$G610,'1060 NQN'!$Q$2:$Q$2023)</f>
        <v/>
      </c>
      <c r="M610" s="18">
        <f>$K610-$L610</f>
        <v/>
      </c>
      <c r="N610" s="19">
        <f>IFERROR(SUMIF('1060 NQN'!$A$2:$A$2023,$G610,'1060 NQN'!$M$2:$M$2023)/$K610,0)</f>
        <v/>
      </c>
      <c r="O610" s="19">
        <f>IFERROR($K610*$N610,"")</f>
        <v/>
      </c>
      <c r="P610" s="19">
        <f>IFERROR($L610*$N610,"")</f>
        <v/>
      </c>
      <c r="Q610" s="19">
        <f>IF(OR($U610="Dar de baja en SAP",$U610="Dar de alta en SAP"),$M610*$N610,"")</f>
        <v/>
      </c>
      <c r="R610" s="17" t="inlineStr"/>
      <c r="S610" s="25" t="inlineStr">
        <is>
          <t>Alta</t>
        </is>
      </c>
      <c r="T610" s="17" t="inlineStr">
        <is>
          <t>Homologado – confianza Alta</t>
        </is>
      </c>
      <c r="U610" s="26" t="inlineStr">
        <is>
          <t>Dar de baja en SAP</t>
        </is>
      </c>
      <c r="V610" s="17" t="inlineStr">
        <is>
          <t>Homologación por código Avain (master D-125)</t>
        </is>
      </c>
      <c r="W610" s="17" t="inlineStr">
        <is>
          <t>No</t>
        </is>
      </c>
      <c r="X610" s="17" t="inlineStr"/>
      <c r="Y610" s="17" t="inlineStr">
        <is>
          <t>Sí</t>
        </is>
      </c>
      <c r="Z610" s="17" t="inlineStr">
        <is>
          <t>D-125</t>
        </is>
      </c>
      <c r="AA610" s="17"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17" t="inlineStr">
        <is>
          <t>Neuquén</t>
        </is>
      </c>
      <c r="B611" s="17" t="inlineStr">
        <is>
          <t>1060</t>
        </is>
      </c>
      <c r="C611" s="17" t="inlineStr">
        <is>
          <t>Stock SAP</t>
        </is>
      </c>
      <c r="D611" s="17" t="inlineStr">
        <is>
          <t>Medicamentos</t>
        </is>
      </c>
      <c r="E611" s="17" t="inlineStr">
        <is>
          <t>ZMED</t>
        </is>
      </c>
      <c r="F611" s="17" t="inlineStr">
        <is>
          <t>Dentro del alcance</t>
        </is>
      </c>
      <c r="G611" s="17" t="inlineStr">
        <is>
          <t>1000095</t>
        </is>
      </c>
      <c r="H611" s="17" t="inlineStr">
        <is>
          <t>LIDOCAINA AL 2% JALEA</t>
        </is>
      </c>
      <c r="I611" s="17" t="inlineStr">
        <is>
          <t>305</t>
        </is>
      </c>
      <c r="J611" s="17" t="inlineStr">
        <is>
          <t>LIDOCAINA EN JALEA</t>
        </is>
      </c>
      <c r="K611" s="18">
        <f>SUMIF('1060 NQN'!$A$2:$A$2023,$G611,'1060 NQN'!$I$2:$I$2023)</f>
        <v/>
      </c>
      <c r="L611" s="18">
        <f>SUMIF('1060 NQN'!$A$2:$A$2023,$G611,'1060 NQN'!$Q$2:$Q$2023)</f>
        <v/>
      </c>
      <c r="M611" s="18">
        <f>$K611-$L611</f>
        <v/>
      </c>
      <c r="N611" s="19">
        <f>IFERROR(SUMIF('1060 NQN'!$A$2:$A$2023,$G611,'1060 NQN'!$M$2:$M$2023)/$K611,0)</f>
        <v/>
      </c>
      <c r="O611" s="19">
        <f>IFERROR($K611*$N611,"")</f>
        <v/>
      </c>
      <c r="P611" s="19">
        <f>IFERROR($L611*$N611,"")</f>
        <v/>
      </c>
      <c r="Q611" s="19">
        <f>IF(OR($U611="Dar de baja en SAP",$U611="Dar de alta en SAP"),$M611*$N611,"")</f>
        <v/>
      </c>
      <c r="R611" s="17" t="inlineStr"/>
      <c r="S611" s="25" t="inlineStr">
        <is>
          <t>Alta</t>
        </is>
      </c>
      <c r="T611" s="17" t="inlineStr">
        <is>
          <t>Homologado – confianza Alta</t>
        </is>
      </c>
      <c r="U611" s="26" t="inlineStr">
        <is>
          <t>Dar de baja en SAP</t>
        </is>
      </c>
      <c r="V611" s="17" t="inlineStr">
        <is>
          <t>Cruce por nomenclatura SAP</t>
        </is>
      </c>
      <c r="W611" s="17" t="inlineStr">
        <is>
          <t>No</t>
        </is>
      </c>
      <c r="X611" s="17" t="inlineStr"/>
      <c r="Y611" s="17" t="inlineStr">
        <is>
          <t>Sí</t>
        </is>
      </c>
      <c r="Z611" s="17" t="inlineStr"/>
      <c r="AA611" s="17" t="inlineStr">
        <is>
          <t>Cruce por nomenclatura: una nomenclatura no informa dosis; similitud 0.88. El material ocupa 13 filas en la hoja 1060 NQN (lote/almacén). La cantidad SAP y la física de esta vista son el total del material.</t>
        </is>
      </c>
    </row>
    <row r="612">
      <c r="A612" s="17" t="inlineStr">
        <is>
          <t>Neuquén</t>
        </is>
      </c>
      <c r="B612" s="17" t="inlineStr">
        <is>
          <t>1060</t>
        </is>
      </c>
      <c r="C612" s="17" t="inlineStr">
        <is>
          <t>Stock SAP</t>
        </is>
      </c>
      <c r="D612" s="17" t="inlineStr">
        <is>
          <t>Medicamentos</t>
        </is>
      </c>
      <c r="E612" s="17" t="inlineStr">
        <is>
          <t>ZMED</t>
        </is>
      </c>
      <c r="F612" s="17" t="inlineStr">
        <is>
          <t>Dentro del alcance</t>
        </is>
      </c>
      <c r="G612" s="17" t="inlineStr">
        <is>
          <t>1000052</t>
        </is>
      </c>
      <c r="H612" s="17" t="inlineStr">
        <is>
          <t>AGUA OXIGENADA 10 VOL. X 500ML</t>
        </is>
      </c>
      <c r="I612" s="17" t="inlineStr"/>
      <c r="J612" s="17" t="inlineStr"/>
      <c r="K612" s="18">
        <f>SUMIF('1060 NQN'!$A$2:$A$2023,$G612,'1060 NQN'!$I$2:$I$2023)</f>
        <v/>
      </c>
      <c r="L612" s="18">
        <f>SUMIF('1060 NQN'!$A$2:$A$2023,$G612,'1060 NQN'!$Q$2:$Q$2023)</f>
        <v/>
      </c>
      <c r="M612" s="18">
        <f>$K612-$L612</f>
        <v/>
      </c>
      <c r="N612" s="19">
        <f>IFERROR(SUMIF('1060 NQN'!$A$2:$A$2023,$G612,'1060 NQN'!$M$2:$M$2023)/$K612,0)</f>
        <v/>
      </c>
      <c r="O612" s="19">
        <f>IFERROR($K612*$N612,"")</f>
        <v/>
      </c>
      <c r="P612" s="19">
        <f>IFERROR($L612*$N612,"")</f>
        <v/>
      </c>
      <c r="Q612" s="19">
        <f>IF(OR($U612="Dar de baja en SAP",$U612="Dar de alta en SAP"),$M612*$N612,"")</f>
        <v/>
      </c>
      <c r="R612" s="17" t="inlineStr"/>
      <c r="S612" s="27" t="inlineStr"/>
      <c r="T612" s="17" t="inlineStr">
        <is>
          <t>Sin recuento físico en el inventario de Avain</t>
        </is>
      </c>
      <c r="U612" s="28" t="inlineStr">
        <is>
          <t>Sin recuento físico</t>
        </is>
      </c>
      <c r="V612" s="17" t="inlineStr"/>
      <c r="W612" s="17" t="inlineStr"/>
      <c r="X612" s="17" t="inlineStr"/>
      <c r="Y612" s="17" t="inlineStr"/>
      <c r="Z612" s="17" t="inlineStr"/>
      <c r="AA612" s="17" t="inlineStr">
        <is>
          <t>El material ocupa 7 filas en la hoja 1060 NQN (lote/almacén). La cantidad SAP y la física de esta vista son el total del material.</t>
        </is>
      </c>
    </row>
    <row r="613">
      <c r="A613" s="17" t="inlineStr">
        <is>
          <t>Neuquén</t>
        </is>
      </c>
      <c r="B613" s="17" t="inlineStr">
        <is>
          <t>1060</t>
        </is>
      </c>
      <c r="C613" s="17" t="inlineStr">
        <is>
          <t>Stock SAP</t>
        </is>
      </c>
      <c r="D613" s="17" t="inlineStr">
        <is>
          <t>Descartables</t>
        </is>
      </c>
      <c r="E613" s="17" t="inlineStr">
        <is>
          <t>ZDES</t>
        </is>
      </c>
      <c r="F613" s="17" t="inlineStr">
        <is>
          <t>Dentro del alcance</t>
        </is>
      </c>
      <c r="G613" s="17" t="inlineStr">
        <is>
          <t>2000003</t>
        </is>
      </c>
      <c r="H613" s="17" t="inlineStr">
        <is>
          <t>CATETER INTRAVENOSO 16G T/ABBOCATH</t>
        </is>
      </c>
      <c r="I613" s="17" t="inlineStr">
        <is>
          <t>268</t>
        </is>
      </c>
      <c r="J613" s="17" t="inlineStr">
        <is>
          <t>Abocath n° 16</t>
        </is>
      </c>
      <c r="K613" s="18">
        <f>SUMIF('1060 NQN'!$A$2:$A$2023,$G613,'1060 NQN'!$I$2:$I$2023)</f>
        <v/>
      </c>
      <c r="L613" s="18">
        <f>SUMIF('1060 NQN'!$A$2:$A$2023,$G613,'1060 NQN'!$Q$2:$Q$2023)</f>
        <v/>
      </c>
      <c r="M613" s="18">
        <f>$K613-$L613</f>
        <v/>
      </c>
      <c r="N613" s="19">
        <f>IFERROR(SUMIF('1060 NQN'!$A$2:$A$2023,$G613,'1060 NQN'!$M$2:$M$2023)/$K613,0)</f>
        <v/>
      </c>
      <c r="O613" s="19">
        <f>IFERROR($K613*$N613,"")</f>
        <v/>
      </c>
      <c r="P613" s="19">
        <f>IFERROR($L613*$N613,"")</f>
        <v/>
      </c>
      <c r="Q613" s="19">
        <f>IF(OR($U613="Dar de baja en SAP",$U613="Dar de alta en SAP"),$M613*$N613,"")</f>
        <v/>
      </c>
      <c r="R613" s="17" t="inlineStr"/>
      <c r="S613" s="25" t="inlineStr">
        <is>
          <t>Alta</t>
        </is>
      </c>
      <c r="T613" s="17" t="inlineStr">
        <is>
          <t>Homologado – confianza Alta</t>
        </is>
      </c>
      <c r="U613" s="26" t="inlineStr">
        <is>
          <t>Dar de baja en SAP</t>
        </is>
      </c>
      <c r="V613" s="17" t="inlineStr">
        <is>
          <t>Homologación por código Avain (master D-126)</t>
        </is>
      </c>
      <c r="W613" s="17" t="inlineStr">
        <is>
          <t>No</t>
        </is>
      </c>
      <c r="X613" s="17" t="inlineStr"/>
      <c r="Y613" s="17" t="inlineStr">
        <is>
          <t>Sí</t>
        </is>
      </c>
      <c r="Z613" s="17" t="inlineStr">
        <is>
          <t>D-126</t>
        </is>
      </c>
      <c r="AA613" s="17"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17" t="inlineStr">
        <is>
          <t>Neuquén</t>
        </is>
      </c>
      <c r="B614" s="17" t="inlineStr">
        <is>
          <t>1060</t>
        </is>
      </c>
      <c r="C614" s="17" t="inlineStr">
        <is>
          <t>Stock SAP</t>
        </is>
      </c>
      <c r="D614" s="17" t="inlineStr">
        <is>
          <t>Medicamentos</t>
        </is>
      </c>
      <c r="E614" s="17" t="inlineStr">
        <is>
          <t>ZMED</t>
        </is>
      </c>
      <c r="F614" s="17" t="inlineStr">
        <is>
          <t>Dentro del alcance</t>
        </is>
      </c>
      <c r="G614" s="17" t="inlineStr">
        <is>
          <t>1000178</t>
        </is>
      </c>
      <c r="H614" s="17" t="inlineStr">
        <is>
          <t>DRAMAMINE COMPRIMIDO</t>
        </is>
      </c>
      <c r="I614" s="17" t="inlineStr"/>
      <c r="J614" s="17" t="inlineStr"/>
      <c r="K614" s="18">
        <f>SUMIF('1060 NQN'!$A$2:$A$2023,$G614,'1060 NQN'!$I$2:$I$2023)</f>
        <v/>
      </c>
      <c r="L614" s="18">
        <f>SUMIF('1060 NQN'!$A$2:$A$2023,$G614,'1060 NQN'!$Q$2:$Q$2023)</f>
        <v/>
      </c>
      <c r="M614" s="18">
        <f>$K614-$L614</f>
        <v/>
      </c>
      <c r="N614" s="19">
        <f>IFERROR(SUMIF('1060 NQN'!$A$2:$A$2023,$G614,'1060 NQN'!$M$2:$M$2023)/$K614,0)</f>
        <v/>
      </c>
      <c r="O614" s="19">
        <f>IFERROR($K614*$N614,"")</f>
        <v/>
      </c>
      <c r="P614" s="19">
        <f>IFERROR($L614*$N614,"")</f>
        <v/>
      </c>
      <c r="Q614" s="19">
        <f>IF(OR($U614="Dar de baja en SAP",$U614="Dar de alta en SAP"),$M614*$N614,"")</f>
        <v/>
      </c>
      <c r="R614" s="17" t="inlineStr"/>
      <c r="S614" s="27" t="inlineStr"/>
      <c r="T614" s="17" t="inlineStr">
        <is>
          <t>Sin recuento físico en el inventario de Avain</t>
        </is>
      </c>
      <c r="U614" s="28" t="inlineStr">
        <is>
          <t>Sin recuento físico</t>
        </is>
      </c>
      <c r="V614" s="17" t="inlineStr"/>
      <c r="W614" s="17" t="inlineStr"/>
      <c r="X614" s="17" t="inlineStr"/>
      <c r="Y614" s="17" t="inlineStr"/>
      <c r="Z614" s="17" t="inlineStr"/>
      <c r="AA614" s="17" t="inlineStr">
        <is>
          <t>El material ocupa 5 filas en la hoja 1060 NQN (lote/almacén). La cantidad SAP y la física de esta vista son el total del material.</t>
        </is>
      </c>
    </row>
    <row r="615">
      <c r="A615" s="17" t="inlineStr">
        <is>
          <t>Neuquén</t>
        </is>
      </c>
      <c r="B615" s="17" t="inlineStr">
        <is>
          <t>1060</t>
        </is>
      </c>
      <c r="C615" s="17" t="inlineStr">
        <is>
          <t>Stock SAP</t>
        </is>
      </c>
      <c r="D615" s="17" t="inlineStr">
        <is>
          <t>Descartables</t>
        </is>
      </c>
      <c r="E615" s="17" t="inlineStr">
        <is>
          <t>ZDES</t>
        </is>
      </c>
      <c r="F615" s="17" t="inlineStr">
        <is>
          <t>Dentro del alcance</t>
        </is>
      </c>
      <c r="G615" s="17" t="inlineStr">
        <is>
          <t>2000080</t>
        </is>
      </c>
      <c r="H615" s="17" t="inlineStr">
        <is>
          <t>VENDA TIPO CAMBRIC X 5 CM</t>
        </is>
      </c>
      <c r="I615" s="17" t="inlineStr">
        <is>
          <t>334</t>
        </is>
      </c>
      <c r="J615" s="17" t="inlineStr">
        <is>
          <t>VENDA CAMBRIC 5CM</t>
        </is>
      </c>
      <c r="K615" s="18">
        <f>SUMIF('1060 NQN'!$A$2:$A$2023,$G615,'1060 NQN'!$I$2:$I$2023)</f>
        <v/>
      </c>
      <c r="L615" s="18">
        <f>SUMIF('1060 NQN'!$A$2:$A$2023,$G615,'1060 NQN'!$Q$2:$Q$2023)</f>
        <v/>
      </c>
      <c r="M615" s="18">
        <f>$K615-$L615</f>
        <v/>
      </c>
      <c r="N615" s="19">
        <f>IFERROR(SUMIF('1060 NQN'!$A$2:$A$2023,$G615,'1060 NQN'!$M$2:$M$2023)/$K615,0)</f>
        <v/>
      </c>
      <c r="O615" s="19">
        <f>IFERROR($K615*$N615,"")</f>
        <v/>
      </c>
      <c r="P615" s="19">
        <f>IFERROR($L615*$N615,"")</f>
        <v/>
      </c>
      <c r="Q615" s="19">
        <f>IF(OR($U615="Dar de baja en SAP",$U615="Dar de alta en SAP"),$M615*$N615,"")</f>
        <v/>
      </c>
      <c r="R615" s="17" t="inlineStr"/>
      <c r="S615" s="30" t="inlineStr">
        <is>
          <t>Media</t>
        </is>
      </c>
      <c r="T615" s="17" t="inlineStr">
        <is>
          <t>Homologado – confianza Media – pendiente de validación</t>
        </is>
      </c>
      <c r="U615" s="26" t="inlineStr">
        <is>
          <t>Dar de baja en SAP</t>
        </is>
      </c>
      <c r="V615" s="17" t="inlineStr">
        <is>
          <t>Homologación por código Avain (master D-143)</t>
        </is>
      </c>
      <c r="W615" s="17" t="inlineStr">
        <is>
          <t>Sí</t>
        </is>
      </c>
      <c r="X615" s="17" t="inlineStr">
        <is>
          <t>2000080, 2000314</t>
        </is>
      </c>
      <c r="Y615" s="17" t="inlineStr">
        <is>
          <t>Sí</t>
        </is>
      </c>
      <c r="Z615" s="17" t="inlineStr">
        <is>
          <t>D-143</t>
        </is>
      </c>
      <c r="AA615" s="17"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17" t="inlineStr">
        <is>
          <t>Neuquén</t>
        </is>
      </c>
      <c r="B616" s="17" t="inlineStr">
        <is>
          <t>1060</t>
        </is>
      </c>
      <c r="C616" s="17" t="inlineStr">
        <is>
          <t>Stock SAP</t>
        </is>
      </c>
      <c r="D616" s="17" t="inlineStr">
        <is>
          <t>Descartables</t>
        </is>
      </c>
      <c r="E616" s="17" t="inlineStr">
        <is>
          <t>ZDES</t>
        </is>
      </c>
      <c r="F616" s="17" t="inlineStr">
        <is>
          <t>Dentro del alcance</t>
        </is>
      </c>
      <c r="G616" s="17" t="inlineStr">
        <is>
          <t>2000462</t>
        </is>
      </c>
      <c r="H616" s="17" t="inlineStr">
        <is>
          <t>BIGOTERA DESCARTABLE</t>
        </is>
      </c>
      <c r="I616" s="17" t="inlineStr">
        <is>
          <t>352; 353</t>
        </is>
      </c>
      <c r="J616" s="17" t="inlineStr">
        <is>
          <t>bigoteras; CANULAS DE MAYO N°2</t>
        </is>
      </c>
      <c r="K616" s="18">
        <f>SUMIF('1060 NQN'!$A$2:$A$2023,$G616,'1060 NQN'!$I$2:$I$2023)</f>
        <v/>
      </c>
      <c r="L616" s="18">
        <f>SUMIF('1060 NQN'!$A$2:$A$2023,$G616,'1060 NQN'!$Q$2:$Q$2023)</f>
        <v/>
      </c>
      <c r="M616" s="18">
        <f>$K616-$L616</f>
        <v/>
      </c>
      <c r="N616" s="19">
        <f>IFERROR(SUMIF('1060 NQN'!$A$2:$A$2023,$G616,'1060 NQN'!$M$2:$M$2023)/$K616,0)</f>
        <v/>
      </c>
      <c r="O616" s="19">
        <f>IFERROR($K616*$N616,"")</f>
        <v/>
      </c>
      <c r="P616" s="19">
        <f>IFERROR($L616*$N616,"")</f>
        <v/>
      </c>
      <c r="Q616" s="19">
        <f>IF(OR($U616="Dar de baja en SAP",$U616="Dar de alta en SAP"),$M616*$N616,"")</f>
        <v/>
      </c>
      <c r="R616" s="17" t="inlineStr"/>
      <c r="S616" s="26" t="inlineStr">
        <is>
          <t>Baja</t>
        </is>
      </c>
      <c r="T616" s="17" t="inlineStr">
        <is>
          <t>Homologado – confianza Baja – pendiente de validación</t>
        </is>
      </c>
      <c r="U616" s="25" t="inlineStr">
        <is>
          <t>Dar de alta en SAP</t>
        </is>
      </c>
      <c r="V616" s="17" t="inlineStr">
        <is>
          <t>Homologación por código Avain (master D-161); Homologación por código Avain (master K-228)</t>
        </is>
      </c>
      <c r="W616" s="17" t="inlineStr">
        <is>
          <t>No</t>
        </is>
      </c>
      <c r="X616" s="17" t="inlineStr"/>
      <c r="Y616" s="17" t="inlineStr">
        <is>
          <t>Sí</t>
        </is>
      </c>
      <c r="Z616" s="17" t="inlineStr">
        <is>
          <t>D-161; K-228</t>
        </is>
      </c>
      <c r="AA616" s="17"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17" t="inlineStr">
        <is>
          <t>Neuquén</t>
        </is>
      </c>
      <c r="B617" s="17" t="inlineStr">
        <is>
          <t>1060</t>
        </is>
      </c>
      <c r="C617" s="17" t="inlineStr">
        <is>
          <t>Stock SAP</t>
        </is>
      </c>
      <c r="D617" s="17" t="inlineStr">
        <is>
          <t>Medicamentos</t>
        </is>
      </c>
      <c r="E617" s="17" t="inlineStr">
        <is>
          <t>ZMED</t>
        </is>
      </c>
      <c r="F617" s="17" t="inlineStr">
        <is>
          <t>Dentro del alcance</t>
        </is>
      </c>
      <c r="G617" s="17" t="inlineStr">
        <is>
          <t>1000656</t>
        </is>
      </c>
      <c r="H617" s="17" t="inlineStr">
        <is>
          <t>HEXALER CORT</t>
        </is>
      </c>
      <c r="I617" s="17" t="inlineStr"/>
      <c r="J617" s="17" t="inlineStr"/>
      <c r="K617" s="18">
        <f>SUMIF('1060 NQN'!$A$2:$A$2023,$G617,'1060 NQN'!$I$2:$I$2023)</f>
        <v/>
      </c>
      <c r="L617" s="18">
        <f>SUMIF('1060 NQN'!$A$2:$A$2023,$G617,'1060 NQN'!$Q$2:$Q$2023)</f>
        <v/>
      </c>
      <c r="M617" s="18">
        <f>$K617-$L617</f>
        <v/>
      </c>
      <c r="N617" s="19">
        <f>IFERROR(SUMIF('1060 NQN'!$A$2:$A$2023,$G617,'1060 NQN'!$M$2:$M$2023)/$K617,0)</f>
        <v/>
      </c>
      <c r="O617" s="19">
        <f>IFERROR($K617*$N617,"")</f>
        <v/>
      </c>
      <c r="P617" s="19">
        <f>IFERROR($L617*$N617,"")</f>
        <v/>
      </c>
      <c r="Q617" s="19">
        <f>IF(OR($U617="Dar de baja en SAP",$U617="Dar de alta en SAP"),$M617*$N617,"")</f>
        <v/>
      </c>
      <c r="R617" s="17" t="inlineStr"/>
      <c r="S617" s="27" t="inlineStr"/>
      <c r="T617" s="17" t="inlineStr">
        <is>
          <t>Sin recuento físico en el inventario de Avain</t>
        </is>
      </c>
      <c r="U617" s="28" t="inlineStr">
        <is>
          <t>Sin recuento físico</t>
        </is>
      </c>
      <c r="V617" s="17" t="inlineStr"/>
      <c r="W617" s="17" t="inlineStr"/>
      <c r="X617" s="17" t="inlineStr"/>
      <c r="Y617" s="17" t="inlineStr"/>
      <c r="Z617" s="17" t="inlineStr"/>
      <c r="AA617" s="17" t="inlineStr">
        <is>
          <t>El material ocupa 11 filas en la hoja 1060 NQN (lote/almacén). La cantidad SAP y la física de esta vista son el total del material.</t>
        </is>
      </c>
    </row>
    <row r="618">
      <c r="A618" s="17" t="inlineStr">
        <is>
          <t>Neuquén</t>
        </is>
      </c>
      <c r="B618" s="17" t="inlineStr">
        <is>
          <t>1060</t>
        </is>
      </c>
      <c r="C618" s="17" t="inlineStr">
        <is>
          <t>Stock SAP</t>
        </is>
      </c>
      <c r="D618" s="17" t="inlineStr">
        <is>
          <t>Medicamentos</t>
        </is>
      </c>
      <c r="E618" s="17" t="inlineStr">
        <is>
          <t>ZMED</t>
        </is>
      </c>
      <c r="F618" s="17" t="inlineStr">
        <is>
          <t>Dentro del alcance</t>
        </is>
      </c>
      <c r="G618" s="17" t="inlineStr">
        <is>
          <t>1000196</t>
        </is>
      </c>
      <c r="H618" s="17" t="inlineStr">
        <is>
          <t>KETOROLAC 30 MG/1ML AMP</t>
        </is>
      </c>
      <c r="I618" s="17" t="inlineStr"/>
      <c r="J618" s="17" t="inlineStr"/>
      <c r="K618" s="18">
        <f>SUMIF('1060 NQN'!$A$2:$A$2023,$G618,'1060 NQN'!$I$2:$I$2023)</f>
        <v/>
      </c>
      <c r="L618" s="18">
        <f>SUMIF('1060 NQN'!$A$2:$A$2023,$G618,'1060 NQN'!$Q$2:$Q$2023)</f>
        <v/>
      </c>
      <c r="M618" s="18">
        <f>$K618-$L618</f>
        <v/>
      </c>
      <c r="N618" s="19">
        <f>IFERROR(SUMIF('1060 NQN'!$A$2:$A$2023,$G618,'1060 NQN'!$M$2:$M$2023)/$K618,0)</f>
        <v/>
      </c>
      <c r="O618" s="19">
        <f>IFERROR($K618*$N618,"")</f>
        <v/>
      </c>
      <c r="P618" s="19">
        <f>IFERROR($L618*$N618,"")</f>
        <v/>
      </c>
      <c r="Q618" s="19">
        <f>IF(OR($U618="Dar de baja en SAP",$U618="Dar de alta en SAP"),$M618*$N618,"")</f>
        <v/>
      </c>
      <c r="R618" s="17" t="inlineStr"/>
      <c r="S618" s="27" t="inlineStr"/>
      <c r="T618" s="17" t="inlineStr">
        <is>
          <t>Sin recuento físico en el inventario de Avain</t>
        </is>
      </c>
      <c r="U618" s="28" t="inlineStr">
        <is>
          <t>Sin recuento físico</t>
        </is>
      </c>
      <c r="V618" s="17" t="inlineStr"/>
      <c r="W618" s="17" t="inlineStr"/>
      <c r="X618" s="17" t="inlineStr"/>
      <c r="Y618" s="17" t="inlineStr"/>
      <c r="Z618" s="17" t="inlineStr"/>
      <c r="AA618" s="17" t="inlineStr">
        <is>
          <t>El material ocupa 6 filas en la hoja 1060 NQN (lote/almacén). La cantidad SAP y la física de esta vista son el total del material.</t>
        </is>
      </c>
    </row>
    <row r="619">
      <c r="A619" s="17" t="inlineStr">
        <is>
          <t>Neuquén</t>
        </is>
      </c>
      <c r="B619" s="17" t="inlineStr">
        <is>
          <t>1060</t>
        </is>
      </c>
      <c r="C619" s="17" t="inlineStr">
        <is>
          <t>Stock SAP</t>
        </is>
      </c>
      <c r="D619" s="17" t="inlineStr">
        <is>
          <t>Descartables</t>
        </is>
      </c>
      <c r="E619" s="17" t="inlineStr">
        <is>
          <t>ZDES</t>
        </is>
      </c>
      <c r="F619" s="17" t="inlineStr">
        <is>
          <t>Dentro del alcance</t>
        </is>
      </c>
      <c r="G619" s="17" t="inlineStr">
        <is>
          <t>2000021</t>
        </is>
      </c>
      <c r="H619" s="17" t="inlineStr">
        <is>
          <t>GUANTES ESTERILES Nº 7.5 POR PAR</t>
        </is>
      </c>
      <c r="I619" s="17" t="inlineStr">
        <is>
          <t>276</t>
        </is>
      </c>
      <c r="J619" s="17" t="inlineStr">
        <is>
          <t>Guantes Esteriles N° 7,5</t>
        </is>
      </c>
      <c r="K619" s="18">
        <f>SUMIF('1060 NQN'!$A$2:$A$2023,$G619,'1060 NQN'!$I$2:$I$2023)</f>
        <v/>
      </c>
      <c r="L619" s="18">
        <f>SUMIF('1060 NQN'!$A$2:$A$2023,$G619,'1060 NQN'!$Q$2:$Q$2023)</f>
        <v/>
      </c>
      <c r="M619" s="18">
        <f>$K619-$L619</f>
        <v/>
      </c>
      <c r="N619" s="19">
        <f>IFERROR(SUMIF('1060 NQN'!$A$2:$A$2023,$G619,'1060 NQN'!$M$2:$M$2023)/$K619,0)</f>
        <v/>
      </c>
      <c r="O619" s="19">
        <f>IFERROR($K619*$N619,"")</f>
        <v/>
      </c>
      <c r="P619" s="19">
        <f>IFERROR($L619*$N619,"")</f>
        <v/>
      </c>
      <c r="Q619" s="19">
        <f>IF(OR($U619="Dar de baja en SAP",$U619="Dar de alta en SAP"),$M619*$N619,"")</f>
        <v/>
      </c>
      <c r="R619" s="17" t="inlineStr"/>
      <c r="S619" s="25" t="inlineStr">
        <is>
          <t>Alta</t>
        </is>
      </c>
      <c r="T619" s="17" t="inlineStr">
        <is>
          <t>Homologado – confianza Alta</t>
        </is>
      </c>
      <c r="U619" s="26" t="inlineStr">
        <is>
          <t>Dar de baja en SAP</t>
        </is>
      </c>
      <c r="V619" s="17" t="inlineStr">
        <is>
          <t>Homologación por código Avain (master D-153)</t>
        </is>
      </c>
      <c r="W619" s="17" t="inlineStr">
        <is>
          <t>No</t>
        </is>
      </c>
      <c r="X619" s="17" t="inlineStr"/>
      <c r="Y619" s="17" t="inlineStr">
        <is>
          <t>Sí</t>
        </is>
      </c>
      <c r="Z619" s="17" t="inlineStr">
        <is>
          <t>D-153</t>
        </is>
      </c>
      <c r="AA619" s="17" t="inlineStr">
        <is>
          <t>Homologación: confianza base Alta + confianza SAP Alta → Alta. El material ocupa 2 filas en la hoja 1060 NQN (lote/almacén). La cantidad SAP y la física de esta vista son el total del material.</t>
        </is>
      </c>
    </row>
    <row r="620">
      <c r="A620" s="17" t="inlineStr">
        <is>
          <t>Neuquén</t>
        </is>
      </c>
      <c r="B620" s="17" t="inlineStr">
        <is>
          <t>1060</t>
        </is>
      </c>
      <c r="C620" s="17" t="inlineStr">
        <is>
          <t>Stock SAP</t>
        </is>
      </c>
      <c r="D620" s="17" t="inlineStr">
        <is>
          <t>Descartables</t>
        </is>
      </c>
      <c r="E620" s="17" t="inlineStr">
        <is>
          <t>ZDES</t>
        </is>
      </c>
      <c r="F620" s="17" t="inlineStr">
        <is>
          <t>Dentro del alcance</t>
        </is>
      </c>
      <c r="G620" s="17" t="inlineStr">
        <is>
          <t>2000029</t>
        </is>
      </c>
      <c r="H620" s="17" t="inlineStr">
        <is>
          <t>JERINGA 20 ML</t>
        </is>
      </c>
      <c r="I620" s="17" t="inlineStr">
        <is>
          <t>523</t>
        </is>
      </c>
      <c r="J620" s="17" t="inlineStr">
        <is>
          <t>JERINGAS 20 ML</t>
        </is>
      </c>
      <c r="K620" s="18">
        <f>SUMIF('1060 NQN'!$A$2:$A$2023,$G620,'1060 NQN'!$I$2:$I$2023)</f>
        <v/>
      </c>
      <c r="L620" s="18">
        <f>SUMIF('1060 NQN'!$A$2:$A$2023,$G620,'1060 NQN'!$Q$2:$Q$2023)</f>
        <v/>
      </c>
      <c r="M620" s="18">
        <f>$K620-$L620</f>
        <v/>
      </c>
      <c r="N620" s="19">
        <f>IFERROR(SUMIF('1060 NQN'!$A$2:$A$2023,$G620,'1060 NQN'!$M$2:$M$2023)/$K620,0)</f>
        <v/>
      </c>
      <c r="O620" s="19">
        <f>IFERROR($K620*$N620,"")</f>
        <v/>
      </c>
      <c r="P620" s="19">
        <f>IFERROR($L620*$N620,"")</f>
        <v/>
      </c>
      <c r="Q620" s="19">
        <f>IF(OR($U620="Dar de baja en SAP",$U620="Dar de alta en SAP"),$M620*$N620,"")</f>
        <v/>
      </c>
      <c r="R620" s="17" t="inlineStr"/>
      <c r="S620" s="26" t="inlineStr">
        <is>
          <t>Baja</t>
        </is>
      </c>
      <c r="T620" s="17" t="inlineStr">
        <is>
          <t>Homologado – confianza Baja – pendiente de validación</t>
        </is>
      </c>
      <c r="U620" s="26" t="inlineStr">
        <is>
          <t>Dar de baja en SAP</t>
        </is>
      </c>
      <c r="V620" s="17" t="inlineStr">
        <is>
          <t>Homologación por código Avain (master D-137)</t>
        </is>
      </c>
      <c r="W620" s="17" t="inlineStr">
        <is>
          <t>No</t>
        </is>
      </c>
      <c r="X620" s="17" t="inlineStr"/>
      <c r="Y620" s="17" t="inlineStr">
        <is>
          <t>Sí</t>
        </is>
      </c>
      <c r="Z620" s="17" t="inlineStr">
        <is>
          <t>D-137</t>
        </is>
      </c>
      <c r="AA620" s="17"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17" t="inlineStr">
        <is>
          <t>Neuquén</t>
        </is>
      </c>
      <c r="B621" s="17" t="inlineStr">
        <is>
          <t>1060</t>
        </is>
      </c>
      <c r="C621" s="17" t="inlineStr">
        <is>
          <t>Stock SAP</t>
        </is>
      </c>
      <c r="D621" s="17" t="inlineStr">
        <is>
          <t>Descartables</t>
        </is>
      </c>
      <c r="E621" s="17" t="inlineStr">
        <is>
          <t>ZDES</t>
        </is>
      </c>
      <c r="F621" s="17" t="inlineStr">
        <is>
          <t>Dentro del alcance</t>
        </is>
      </c>
      <c r="G621" s="17" t="inlineStr">
        <is>
          <t>2001240</t>
        </is>
      </c>
      <c r="H621" s="17" t="inlineStr">
        <is>
          <t>TEST ANTIGENO PANBIO COVID</t>
        </is>
      </c>
      <c r="I621" s="17" t="inlineStr"/>
      <c r="J621" s="17" t="inlineStr"/>
      <c r="K621" s="18">
        <f>SUMIF('1060 NQN'!$A$2:$A$2023,$G621,'1060 NQN'!$I$2:$I$2023)</f>
        <v/>
      </c>
      <c r="L621" s="18">
        <f>SUMIF('1060 NQN'!$A$2:$A$2023,$G621,'1060 NQN'!$Q$2:$Q$2023)</f>
        <v/>
      </c>
      <c r="M621" s="18">
        <f>$K621-$L621</f>
        <v/>
      </c>
      <c r="N621" s="19">
        <f>IFERROR(SUMIF('1060 NQN'!$A$2:$A$2023,$G621,'1060 NQN'!$M$2:$M$2023)/$K621,0)</f>
        <v/>
      </c>
      <c r="O621" s="19">
        <f>IFERROR($K621*$N621,"")</f>
        <v/>
      </c>
      <c r="P621" s="19">
        <f>IFERROR($L621*$N621,"")</f>
        <v/>
      </c>
      <c r="Q621" s="19">
        <f>IF(OR($U621="Dar de baja en SAP",$U621="Dar de alta en SAP"),$M621*$N621,"")</f>
        <v/>
      </c>
      <c r="R621" s="17" t="inlineStr"/>
      <c r="S621" s="27" t="inlineStr"/>
      <c r="T621" s="17" t="inlineStr">
        <is>
          <t>Sin recuento físico en el inventario de Avain</t>
        </is>
      </c>
      <c r="U621" s="28" t="inlineStr">
        <is>
          <t>Sin recuento físico</t>
        </is>
      </c>
      <c r="V621" s="17" t="inlineStr"/>
      <c r="W621" s="17" t="inlineStr"/>
      <c r="X621" s="17" t="inlineStr"/>
      <c r="Y621" s="17" t="inlineStr"/>
      <c r="Z621" s="17" t="inlineStr"/>
      <c r="AA621" s="17" t="inlineStr">
        <is>
          <t>El material ocupa 2 filas en la hoja 1060 NQN (lote/almacén). La cantidad SAP y la física de esta vista son el total del material.</t>
        </is>
      </c>
    </row>
    <row r="622">
      <c r="A622" s="17" t="inlineStr">
        <is>
          <t>Neuquén</t>
        </is>
      </c>
      <c r="B622" s="17" t="inlineStr">
        <is>
          <t>1060</t>
        </is>
      </c>
      <c r="C622" s="17" t="inlineStr">
        <is>
          <t>Stock SAP</t>
        </is>
      </c>
      <c r="D622" s="17" t="inlineStr">
        <is>
          <t>Medicamentos</t>
        </is>
      </c>
      <c r="E622" s="17" t="inlineStr">
        <is>
          <t>ZMED</t>
        </is>
      </c>
      <c r="F622" s="17" t="inlineStr">
        <is>
          <t>Dentro del alcance</t>
        </is>
      </c>
      <c r="G622" s="17" t="inlineStr">
        <is>
          <t>1000451</t>
        </is>
      </c>
      <c r="H622" s="17" t="inlineStr">
        <is>
          <t>ESOMEPRAZOL COMPRIMIDOS X 40MG</t>
        </is>
      </c>
      <c r="I622" s="17" t="inlineStr">
        <is>
          <t>535</t>
        </is>
      </c>
      <c r="J622" s="17" t="inlineStr">
        <is>
          <t>esomeprazol</t>
        </is>
      </c>
      <c r="K622" s="18">
        <f>SUMIF('1060 NQN'!$A$2:$A$2023,$G622,'1060 NQN'!$I$2:$I$2023)</f>
        <v/>
      </c>
      <c r="L622" s="18">
        <f>SUMIF('1060 NQN'!$A$2:$A$2023,$G622,'1060 NQN'!$Q$2:$Q$2023)</f>
        <v/>
      </c>
      <c r="M622" s="18">
        <f>$K622-$L622</f>
        <v/>
      </c>
      <c r="N622" s="19">
        <f>IFERROR(SUMIF('1060 NQN'!$A$2:$A$2023,$G622,'1060 NQN'!$M$2:$M$2023)/$K622,0)</f>
        <v/>
      </c>
      <c r="O622" s="19">
        <f>IFERROR($K622*$N622,"")</f>
        <v/>
      </c>
      <c r="P622" s="19">
        <f>IFERROR($L622*$N622,"")</f>
        <v/>
      </c>
      <c r="Q622" s="19">
        <f>IF(OR($U622="Dar de baja en SAP",$U622="Dar de alta en SAP"),$M622*$N622,"")</f>
        <v/>
      </c>
      <c r="R622" s="17" t="inlineStr"/>
      <c r="S622" s="30" t="inlineStr">
        <is>
          <t>Media</t>
        </is>
      </c>
      <c r="T622" s="17" t="inlineStr">
        <is>
          <t>Homologado – confianza Media – pendiente de validación</t>
        </is>
      </c>
      <c r="U622" s="26" t="inlineStr">
        <is>
          <t>Dar de baja en SAP</t>
        </is>
      </c>
      <c r="V622" s="17" t="inlineStr">
        <is>
          <t>Cruce por nomenclatura SAP</t>
        </is>
      </c>
      <c r="W622" s="17" t="inlineStr">
        <is>
          <t>No</t>
        </is>
      </c>
      <c r="X622" s="17" t="inlineStr"/>
      <c r="Y622" s="17" t="inlineStr">
        <is>
          <t>No</t>
        </is>
      </c>
      <c r="Z622" s="17" t="inlineStr"/>
      <c r="AA622" s="17" t="inlineStr">
        <is>
          <t>Cruce por nomenclatura: una nomenclatura no informa dosis; similitud 0.73. El material ocupa 3 filas en la hoja 1060 NQN (lote/almacén). La cantidad SAP y la física de esta vista son el total del material.</t>
        </is>
      </c>
    </row>
    <row r="623">
      <c r="A623" s="17" t="inlineStr">
        <is>
          <t>Neuquén</t>
        </is>
      </c>
      <c r="B623" s="17" t="inlineStr">
        <is>
          <t>1060</t>
        </is>
      </c>
      <c r="C623" s="17" t="inlineStr">
        <is>
          <t>Stock SAP</t>
        </is>
      </c>
      <c r="D623" s="17" t="inlineStr">
        <is>
          <t>Descartables</t>
        </is>
      </c>
      <c r="E623" s="17" t="inlineStr">
        <is>
          <t>ZDES</t>
        </is>
      </c>
      <c r="F623" s="17" t="inlineStr">
        <is>
          <t>Dentro del alcance</t>
        </is>
      </c>
      <c r="G623" s="17" t="inlineStr">
        <is>
          <t>2000077</t>
        </is>
      </c>
      <c r="H623" s="17" t="inlineStr">
        <is>
          <t>TUBO ENDOTRAQ Nº 7 C/BALON</t>
        </is>
      </c>
      <c r="I623" s="17" t="inlineStr">
        <is>
          <t>337</t>
        </is>
      </c>
      <c r="J623" s="17" t="inlineStr">
        <is>
          <t>TUBO ENDOTRAQUEAL 7.5</t>
        </is>
      </c>
      <c r="K623" s="18">
        <f>SUMIF('1060 NQN'!$A$2:$A$2023,$G623,'1060 NQN'!$I$2:$I$2023)</f>
        <v/>
      </c>
      <c r="L623" s="18">
        <f>SUMIF('1060 NQN'!$A$2:$A$2023,$G623,'1060 NQN'!$Q$2:$Q$2023)</f>
        <v/>
      </c>
      <c r="M623" s="18">
        <f>$K623-$L623</f>
        <v/>
      </c>
      <c r="N623" s="19">
        <f>IFERROR(SUMIF('1060 NQN'!$A$2:$A$2023,$G623,'1060 NQN'!$M$2:$M$2023)/$K623,0)</f>
        <v/>
      </c>
      <c r="O623" s="19">
        <f>IFERROR($K623*$N623,"")</f>
        <v/>
      </c>
      <c r="P623" s="19">
        <f>IFERROR($L623*$N623,"")</f>
        <v/>
      </c>
      <c r="Q623" s="19">
        <f>IF(OR($U623="Dar de baja en SAP",$U623="Dar de alta en SAP"),$M623*$N623,"")</f>
        <v/>
      </c>
      <c r="R623" s="17" t="inlineStr"/>
      <c r="S623" s="26" t="inlineStr">
        <is>
          <t>Baja</t>
        </is>
      </c>
      <c r="T623" s="17" t="inlineStr">
        <is>
          <t>Homologado – confianza Baja – pendiente de validación</t>
        </is>
      </c>
      <c r="U623" s="26" t="inlineStr">
        <is>
          <t>Dar de baja en SAP</t>
        </is>
      </c>
      <c r="V623" s="17" t="inlineStr">
        <is>
          <t>Homologación por código Avain (master D-166)</t>
        </is>
      </c>
      <c r="W623" s="17" t="inlineStr">
        <is>
          <t>Sí</t>
        </is>
      </c>
      <c r="X623" s="17" t="inlineStr">
        <is>
          <t>2000077, 2000019, 2000078</t>
        </is>
      </c>
      <c r="Y623" s="17" t="inlineStr">
        <is>
          <t>Sí</t>
        </is>
      </c>
      <c r="Z623" s="17" t="inlineStr">
        <is>
          <t>D-166</t>
        </is>
      </c>
      <c r="AA623" s="17"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17" t="inlineStr">
        <is>
          <t>Neuquén</t>
        </is>
      </c>
      <c r="B624" s="17" t="inlineStr">
        <is>
          <t>1060</t>
        </is>
      </c>
      <c r="C624" s="17" t="inlineStr">
        <is>
          <t>Stock SAP</t>
        </is>
      </c>
      <c r="D624" s="17" t="inlineStr">
        <is>
          <t>Medicamentos</t>
        </is>
      </c>
      <c r="E624" s="17" t="inlineStr">
        <is>
          <t>ZMED</t>
        </is>
      </c>
      <c r="F624" s="17" t="inlineStr">
        <is>
          <t>Dentro del alcance</t>
        </is>
      </c>
      <c r="G624" s="17" t="inlineStr">
        <is>
          <t>1000087</t>
        </is>
      </c>
      <c r="H624" s="17" t="inlineStr">
        <is>
          <t>SALBUTAMOL PUFF ("AEROS" 250 DOSIS) 100M</t>
        </is>
      </c>
      <c r="I624" s="17" t="inlineStr">
        <is>
          <t>204</t>
        </is>
      </c>
      <c r="J624" s="17" t="inlineStr">
        <is>
          <t>SALBUTAMOL</t>
        </is>
      </c>
      <c r="K624" s="18">
        <f>SUMIF('1060 NQN'!$A$2:$A$2023,$G624,'1060 NQN'!$I$2:$I$2023)</f>
        <v/>
      </c>
      <c r="L624" s="18">
        <f>SUMIF('1060 NQN'!$A$2:$A$2023,$G624,'1060 NQN'!$Q$2:$Q$2023)</f>
        <v/>
      </c>
      <c r="M624" s="18">
        <f>$K624-$L624</f>
        <v/>
      </c>
      <c r="N624" s="19">
        <f>IFERROR(SUMIF('1060 NQN'!$A$2:$A$2023,$G624,'1060 NQN'!$M$2:$M$2023)/$K624,0)</f>
        <v/>
      </c>
      <c r="O624" s="19">
        <f>IFERROR($K624*$N624,"")</f>
        <v/>
      </c>
      <c r="P624" s="19">
        <f>IFERROR($L624*$N624,"")</f>
        <v/>
      </c>
      <c r="Q624" s="19">
        <f>IF(OR($U624="Dar de baja en SAP",$U624="Dar de alta en SAP"),$M624*$N624,"")</f>
        <v/>
      </c>
      <c r="R624" s="17" t="inlineStr"/>
      <c r="S624" s="30" t="inlineStr">
        <is>
          <t>Media</t>
        </is>
      </c>
      <c r="T624" s="17" t="inlineStr">
        <is>
          <t>Homologado – confianza Media – pendiente de validación</t>
        </is>
      </c>
      <c r="U624" s="26" t="inlineStr">
        <is>
          <t>Dar de baja en SAP</t>
        </is>
      </c>
      <c r="V624" s="17" t="inlineStr">
        <is>
          <t>Homologación por código Avain (master M05-001)</t>
        </is>
      </c>
      <c r="W624" s="17" t="inlineStr">
        <is>
          <t>No</t>
        </is>
      </c>
      <c r="X624" s="17" t="inlineStr"/>
      <c r="Y624" s="17" t="inlineStr">
        <is>
          <t>Sí</t>
        </is>
      </c>
      <c r="Z624" s="17" t="inlineStr">
        <is>
          <t>M05-001</t>
        </is>
      </c>
      <c r="AA624" s="17" t="inlineStr">
        <is>
          <t>Homologación: confianza base Media + confianza SAP Alta → Media. El material ocupa 14 filas en la hoja 1060 NQN (lote/almacén). La cantidad SAP y la física de esta vista son el total del material.</t>
        </is>
      </c>
    </row>
    <row r="625">
      <c r="A625" s="17" t="inlineStr">
        <is>
          <t>Neuquén</t>
        </is>
      </c>
      <c r="B625" s="17" t="inlineStr">
        <is>
          <t>1060</t>
        </is>
      </c>
      <c r="C625" s="17" t="inlineStr">
        <is>
          <t>Stock SAP</t>
        </is>
      </c>
      <c r="D625" s="17" t="inlineStr">
        <is>
          <t>Medicamentos</t>
        </is>
      </c>
      <c r="E625" s="17" t="inlineStr">
        <is>
          <t>ZMED</t>
        </is>
      </c>
      <c r="F625" s="17" t="inlineStr">
        <is>
          <t>Dentro del alcance</t>
        </is>
      </c>
      <c r="G625" s="17" t="inlineStr">
        <is>
          <t>1000173</t>
        </is>
      </c>
      <c r="H625" s="17" t="inlineStr">
        <is>
          <t>BAYASPIRINA COMPRIMIDOS</t>
        </is>
      </c>
      <c r="I625" s="17" t="inlineStr"/>
      <c r="J625" s="17" t="inlineStr"/>
      <c r="K625" s="18">
        <f>SUMIF('1060 NQN'!$A$2:$A$2023,$G625,'1060 NQN'!$I$2:$I$2023)</f>
        <v/>
      </c>
      <c r="L625" s="18">
        <f>SUMIF('1060 NQN'!$A$2:$A$2023,$G625,'1060 NQN'!$Q$2:$Q$2023)</f>
        <v/>
      </c>
      <c r="M625" s="18">
        <f>$K625-$L625</f>
        <v/>
      </c>
      <c r="N625" s="19">
        <f>IFERROR(SUMIF('1060 NQN'!$A$2:$A$2023,$G625,'1060 NQN'!$M$2:$M$2023)/$K625,0)</f>
        <v/>
      </c>
      <c r="O625" s="19">
        <f>IFERROR($K625*$N625,"")</f>
        <v/>
      </c>
      <c r="P625" s="19">
        <f>IFERROR($L625*$N625,"")</f>
        <v/>
      </c>
      <c r="Q625" s="19">
        <f>IF(OR($U625="Dar de baja en SAP",$U625="Dar de alta en SAP"),$M625*$N625,"")</f>
        <v/>
      </c>
      <c r="R625" s="17" t="inlineStr"/>
      <c r="S625" s="27" t="inlineStr"/>
      <c r="T625" s="17" t="inlineStr">
        <is>
          <t>Sin recuento físico en el inventario de Avain</t>
        </is>
      </c>
      <c r="U625" s="28" t="inlineStr">
        <is>
          <t>Sin recuento físico</t>
        </is>
      </c>
      <c r="V625" s="17" t="inlineStr"/>
      <c r="W625" s="17" t="inlineStr"/>
      <c r="X625" s="17" t="inlineStr"/>
      <c r="Y625" s="17" t="inlineStr"/>
      <c r="Z625" s="17" t="inlineStr"/>
      <c r="AA625" s="17" t="inlineStr">
        <is>
          <t>El material ocupa 2 filas en la hoja 1060 NQN (lote/almacén). La cantidad SAP y la física de esta vista son el total del material.</t>
        </is>
      </c>
    </row>
    <row r="626">
      <c r="A626" s="17" t="inlineStr">
        <is>
          <t>Neuquén</t>
        </is>
      </c>
      <c r="B626" s="17" t="inlineStr">
        <is>
          <t>1060</t>
        </is>
      </c>
      <c r="C626" s="17" t="inlineStr">
        <is>
          <t>Stock SAP</t>
        </is>
      </c>
      <c r="D626" s="17" t="inlineStr">
        <is>
          <t>Medicamentos</t>
        </is>
      </c>
      <c r="E626" s="17" t="inlineStr">
        <is>
          <t>ZMED</t>
        </is>
      </c>
      <c r="F626" s="17" t="inlineStr">
        <is>
          <t>Dentro del alcance</t>
        </is>
      </c>
      <c r="G626" s="17" t="inlineStr">
        <is>
          <t>1000406</t>
        </is>
      </c>
      <c r="H626" s="17" t="inlineStr">
        <is>
          <t>FURASIN DE 1L</t>
        </is>
      </c>
      <c r="I626" s="17" t="inlineStr"/>
      <c r="J626" s="17" t="inlineStr"/>
      <c r="K626" s="18">
        <f>SUMIF('1060 NQN'!$A$2:$A$2023,$G626,'1060 NQN'!$I$2:$I$2023)</f>
        <v/>
      </c>
      <c r="L626" s="18">
        <f>SUMIF('1060 NQN'!$A$2:$A$2023,$G626,'1060 NQN'!$Q$2:$Q$2023)</f>
        <v/>
      </c>
      <c r="M626" s="18">
        <f>$K626-$L626</f>
        <v/>
      </c>
      <c r="N626" s="19">
        <f>IFERROR(SUMIF('1060 NQN'!$A$2:$A$2023,$G626,'1060 NQN'!$M$2:$M$2023)/$K626,0)</f>
        <v/>
      </c>
      <c r="O626" s="19">
        <f>IFERROR($K626*$N626,"")</f>
        <v/>
      </c>
      <c r="P626" s="19">
        <f>IFERROR($L626*$N626,"")</f>
        <v/>
      </c>
      <c r="Q626" s="19">
        <f>IF(OR($U626="Dar de baja en SAP",$U626="Dar de alta en SAP"),$M626*$N626,"")</f>
        <v/>
      </c>
      <c r="R626" s="17" t="inlineStr"/>
      <c r="S626" s="27" t="inlineStr"/>
      <c r="T626" s="17" t="inlineStr">
        <is>
          <t>Sin recuento físico en el inventario de Avain</t>
        </is>
      </c>
      <c r="U626" s="28" t="inlineStr">
        <is>
          <t>Sin recuento físico</t>
        </is>
      </c>
      <c r="V626" s="17" t="inlineStr"/>
      <c r="W626" s="17" t="inlineStr"/>
      <c r="X626" s="17" t="inlineStr"/>
      <c r="Y626" s="17" t="inlineStr"/>
      <c r="Z626" s="17" t="inlineStr"/>
      <c r="AA626" s="17" t="inlineStr">
        <is>
          <t>El material ocupa 15 filas en la hoja 1060 NQN (lote/almacén). La cantidad SAP y la física de esta vista son el total del material.</t>
        </is>
      </c>
    </row>
    <row r="627">
      <c r="A627" s="17" t="inlineStr">
        <is>
          <t>Neuquén</t>
        </is>
      </c>
      <c r="B627" s="17" t="inlineStr">
        <is>
          <t>1060</t>
        </is>
      </c>
      <c r="C627" s="17" t="inlineStr">
        <is>
          <t>Stock SAP</t>
        </is>
      </c>
      <c r="D627" s="17" t="inlineStr">
        <is>
          <t>Medicamentos</t>
        </is>
      </c>
      <c r="E627" s="17" t="inlineStr">
        <is>
          <t>ZMED</t>
        </is>
      </c>
      <c r="F627" s="17" t="inlineStr">
        <is>
          <t>Dentro del alcance</t>
        </is>
      </c>
      <c r="G627" s="17" t="inlineStr">
        <is>
          <t>1000305</t>
        </is>
      </c>
      <c r="H627" s="17" t="inlineStr">
        <is>
          <t>FENTANILO AMP 0,25mg/5ml</t>
        </is>
      </c>
      <c r="I627" s="17" t="inlineStr">
        <is>
          <t>309</t>
        </is>
      </c>
      <c r="J627" s="17" t="inlineStr">
        <is>
          <t>FENTANILO AMP</t>
        </is>
      </c>
      <c r="K627" s="18">
        <f>SUMIF('1060 NQN'!$A$2:$A$2023,$G627,'1060 NQN'!$I$2:$I$2023)</f>
        <v/>
      </c>
      <c r="L627" s="18">
        <f>SUMIF('1060 NQN'!$A$2:$A$2023,$G627,'1060 NQN'!$Q$2:$Q$2023)</f>
        <v/>
      </c>
      <c r="M627" s="18">
        <f>$K627-$L627</f>
        <v/>
      </c>
      <c r="N627" s="19">
        <f>IFERROR(SUMIF('1060 NQN'!$A$2:$A$2023,$G627,'1060 NQN'!$M$2:$M$2023)/$K627,0)</f>
        <v/>
      </c>
      <c r="O627" s="19">
        <f>IFERROR($K627*$N627,"")</f>
        <v/>
      </c>
      <c r="P627" s="19">
        <f>IFERROR($L627*$N627,"")</f>
        <v/>
      </c>
      <c r="Q627" s="19">
        <f>IF(OR($U627="Dar de baja en SAP",$U627="Dar de alta en SAP"),$M627*$N627,"")</f>
        <v/>
      </c>
      <c r="R627" s="17" t="inlineStr"/>
      <c r="S627" s="30" t="inlineStr">
        <is>
          <t>Media</t>
        </is>
      </c>
      <c r="T627" s="17" t="inlineStr">
        <is>
          <t>Homologado – confianza Media – pendiente de validación</t>
        </is>
      </c>
      <c r="U627" s="26" t="inlineStr">
        <is>
          <t>Dar de baja en SAP</t>
        </is>
      </c>
      <c r="V627" s="17" t="inlineStr">
        <is>
          <t>Cruce por nomenclatura SAP</t>
        </is>
      </c>
      <c r="W627" s="17" t="inlineStr">
        <is>
          <t>No</t>
        </is>
      </c>
      <c r="X627" s="17" t="inlineStr"/>
      <c r="Y627" s="17" t="inlineStr">
        <is>
          <t>No</t>
        </is>
      </c>
      <c r="Z627" s="17" t="inlineStr"/>
      <c r="AA627" s="17" t="inlineStr">
        <is>
          <t>Cruce por nomenclatura: una nomenclatura no informa dosis; similitud 0.77. El material ocupa 6 filas en la hoja 1060 NQN (lote/almacén). La cantidad SAP y la física de esta vista son el total del material.</t>
        </is>
      </c>
    </row>
    <row r="628">
      <c r="A628" s="17" t="inlineStr">
        <is>
          <t>Neuquén</t>
        </is>
      </c>
      <c r="B628" s="17" t="inlineStr">
        <is>
          <t>1060</t>
        </is>
      </c>
      <c r="C628" s="17" t="inlineStr">
        <is>
          <t>Stock SAP</t>
        </is>
      </c>
      <c r="D628" s="17" t="inlineStr">
        <is>
          <t>Medicamentos</t>
        </is>
      </c>
      <c r="E628" s="17" t="inlineStr">
        <is>
          <t>ZMED</t>
        </is>
      </c>
      <c r="F628" s="17" t="inlineStr">
        <is>
          <t>Dentro del alcance</t>
        </is>
      </c>
      <c r="G628" s="17" t="inlineStr">
        <is>
          <t>1000657</t>
        </is>
      </c>
      <c r="H628" s="17" t="inlineStr">
        <is>
          <t>HEXALER PLUS</t>
        </is>
      </c>
      <c r="I628" s="17" t="inlineStr"/>
      <c r="J628" s="17" t="inlineStr"/>
      <c r="K628" s="18">
        <f>SUMIF('1060 NQN'!$A$2:$A$2023,$G628,'1060 NQN'!$I$2:$I$2023)</f>
        <v/>
      </c>
      <c r="L628" s="18">
        <f>SUMIF('1060 NQN'!$A$2:$A$2023,$G628,'1060 NQN'!$Q$2:$Q$2023)</f>
        <v/>
      </c>
      <c r="M628" s="18">
        <f>$K628-$L628</f>
        <v/>
      </c>
      <c r="N628" s="19">
        <f>IFERROR(SUMIF('1060 NQN'!$A$2:$A$2023,$G628,'1060 NQN'!$M$2:$M$2023)/$K628,0)</f>
        <v/>
      </c>
      <c r="O628" s="19">
        <f>IFERROR($K628*$N628,"")</f>
        <v/>
      </c>
      <c r="P628" s="19">
        <f>IFERROR($L628*$N628,"")</f>
        <v/>
      </c>
      <c r="Q628" s="19">
        <f>IF(OR($U628="Dar de baja en SAP",$U628="Dar de alta en SAP"),$M628*$N628,"")</f>
        <v/>
      </c>
      <c r="R628" s="17" t="inlineStr"/>
      <c r="S628" s="27" t="inlineStr"/>
      <c r="T628" s="17" t="inlineStr">
        <is>
          <t>Sin recuento físico en el inventario de Avain</t>
        </is>
      </c>
      <c r="U628" s="28" t="inlineStr">
        <is>
          <t>Sin recuento físico</t>
        </is>
      </c>
      <c r="V628" s="17" t="inlineStr"/>
      <c r="W628" s="17" t="inlineStr"/>
      <c r="X628" s="17" t="inlineStr"/>
      <c r="Y628" s="17" t="inlineStr"/>
      <c r="Z628" s="17" t="inlineStr"/>
      <c r="AA628" s="17" t="inlineStr">
        <is>
          <t>El material ocupa 7 filas en la hoja 1060 NQN (lote/almacén). La cantidad SAP y la física de esta vista son el total del material.</t>
        </is>
      </c>
    </row>
    <row r="629">
      <c r="A629" s="17" t="inlineStr">
        <is>
          <t>Neuquén</t>
        </is>
      </c>
      <c r="B629" s="17" t="inlineStr">
        <is>
          <t>1060</t>
        </is>
      </c>
      <c r="C629" s="17" t="inlineStr">
        <is>
          <t>Stock SAP</t>
        </is>
      </c>
      <c r="D629" s="17" t="inlineStr">
        <is>
          <t>Medicamentos</t>
        </is>
      </c>
      <c r="E629" s="17" t="inlineStr">
        <is>
          <t>ZMED</t>
        </is>
      </c>
      <c r="F629" s="17" t="inlineStr">
        <is>
          <t>Dentro del alcance</t>
        </is>
      </c>
      <c r="G629" s="17" t="inlineStr">
        <is>
          <t>1000659</t>
        </is>
      </c>
      <c r="H629" s="17" t="inlineStr">
        <is>
          <t>BUSCA FEM COMP.</t>
        </is>
      </c>
      <c r="I629" s="17" t="inlineStr"/>
      <c r="J629" s="17" t="inlineStr"/>
      <c r="K629" s="18">
        <f>SUMIF('1060 NQN'!$A$2:$A$2023,$G629,'1060 NQN'!$I$2:$I$2023)</f>
        <v/>
      </c>
      <c r="L629" s="18">
        <f>SUMIF('1060 NQN'!$A$2:$A$2023,$G629,'1060 NQN'!$Q$2:$Q$2023)</f>
        <v/>
      </c>
      <c r="M629" s="18">
        <f>$K629-$L629</f>
        <v/>
      </c>
      <c r="N629" s="19">
        <f>IFERROR(SUMIF('1060 NQN'!$A$2:$A$2023,$G629,'1060 NQN'!$M$2:$M$2023)/$K629,0)</f>
        <v/>
      </c>
      <c r="O629" s="19">
        <f>IFERROR($K629*$N629,"")</f>
        <v/>
      </c>
      <c r="P629" s="19">
        <f>IFERROR($L629*$N629,"")</f>
        <v/>
      </c>
      <c r="Q629" s="19">
        <f>IF(OR($U629="Dar de baja en SAP",$U629="Dar de alta en SAP"),$M629*$N629,"")</f>
        <v/>
      </c>
      <c r="R629" s="17" t="inlineStr"/>
      <c r="S629" s="27" t="inlineStr"/>
      <c r="T629" s="17" t="inlineStr">
        <is>
          <t>Sin recuento físico en el inventario de Avain</t>
        </is>
      </c>
      <c r="U629" s="28" t="inlineStr">
        <is>
          <t>Sin recuento físico</t>
        </is>
      </c>
      <c r="V629" s="17" t="inlineStr"/>
      <c r="W629" s="17" t="inlineStr"/>
      <c r="X629" s="17" t="inlineStr"/>
      <c r="Y629" s="17" t="inlineStr"/>
      <c r="Z629" s="17" t="inlineStr"/>
      <c r="AA629" s="17" t="inlineStr">
        <is>
          <t>El material ocupa 7 filas en la hoja 1060 NQN (lote/almacén). La cantidad SAP y la física de esta vista son el total del material.</t>
        </is>
      </c>
    </row>
    <row r="630">
      <c r="A630" s="17" t="inlineStr">
        <is>
          <t>Neuquén</t>
        </is>
      </c>
      <c r="B630" s="17" t="inlineStr">
        <is>
          <t>1060</t>
        </is>
      </c>
      <c r="C630" s="17" t="inlineStr">
        <is>
          <t>Stock SAP</t>
        </is>
      </c>
      <c r="D630" s="17" t="inlineStr">
        <is>
          <t>Medicamentos</t>
        </is>
      </c>
      <c r="E630" s="17" t="inlineStr">
        <is>
          <t>ZMED</t>
        </is>
      </c>
      <c r="F630" s="17" t="inlineStr">
        <is>
          <t>Dentro del alcance</t>
        </is>
      </c>
      <c r="G630" s="17" t="inlineStr">
        <is>
          <t>1000041</t>
        </is>
      </c>
      <c r="H630" s="17" t="inlineStr">
        <is>
          <t>IODOPOVIDONA SOLUCION 10% X 1000ML</t>
        </is>
      </c>
      <c r="I630" s="17" t="inlineStr"/>
      <c r="J630" s="17" t="inlineStr"/>
      <c r="K630" s="18">
        <f>SUMIF('1060 NQN'!$A$2:$A$2023,$G630,'1060 NQN'!$I$2:$I$2023)</f>
        <v/>
      </c>
      <c r="L630" s="18">
        <f>SUMIF('1060 NQN'!$A$2:$A$2023,$G630,'1060 NQN'!$Q$2:$Q$2023)</f>
        <v/>
      </c>
      <c r="M630" s="18">
        <f>$K630-$L630</f>
        <v/>
      </c>
      <c r="N630" s="19">
        <f>IFERROR(SUMIF('1060 NQN'!$A$2:$A$2023,$G630,'1060 NQN'!$M$2:$M$2023)/$K630,0)</f>
        <v/>
      </c>
      <c r="O630" s="19">
        <f>IFERROR($K630*$N630,"")</f>
        <v/>
      </c>
      <c r="P630" s="19">
        <f>IFERROR($L630*$N630,"")</f>
        <v/>
      </c>
      <c r="Q630" s="19">
        <f>IF(OR($U630="Dar de baja en SAP",$U630="Dar de alta en SAP"),$M630*$N630,"")</f>
        <v/>
      </c>
      <c r="R630" s="17" t="inlineStr"/>
      <c r="S630" s="27" t="inlineStr"/>
      <c r="T630" s="17" t="inlineStr">
        <is>
          <t>Sin recuento físico en el inventario de Avain</t>
        </is>
      </c>
      <c r="U630" s="28" t="inlineStr">
        <is>
          <t>Sin recuento físico</t>
        </is>
      </c>
      <c r="V630" s="17" t="inlineStr"/>
      <c r="W630" s="17" t="inlineStr"/>
      <c r="X630" s="17" t="inlineStr"/>
      <c r="Y630" s="17" t="inlineStr"/>
      <c r="Z630" s="17" t="inlineStr"/>
      <c r="AA630" s="17" t="inlineStr">
        <is>
          <t>El material ocupa 14 filas en la hoja 1060 NQN (lote/almacén). La cantidad SAP y la física de esta vista son el total del material.</t>
        </is>
      </c>
    </row>
    <row r="631">
      <c r="A631" s="17" t="inlineStr">
        <is>
          <t>Neuquén</t>
        </is>
      </c>
      <c r="B631" s="17" t="inlineStr">
        <is>
          <t>1060</t>
        </is>
      </c>
      <c r="C631" s="17" t="inlineStr">
        <is>
          <t>Stock SAP</t>
        </is>
      </c>
      <c r="D631" s="17" t="inlineStr">
        <is>
          <t>Medicamentos</t>
        </is>
      </c>
      <c r="E631" s="17" t="inlineStr">
        <is>
          <t>ZMED</t>
        </is>
      </c>
      <c r="F631" s="17" t="inlineStr">
        <is>
          <t>Dentro del alcance</t>
        </is>
      </c>
      <c r="G631" s="17" t="inlineStr">
        <is>
          <t>1000730</t>
        </is>
      </c>
      <c r="H631" s="17" t="inlineStr">
        <is>
          <t>SUPRADYN</t>
        </is>
      </c>
      <c r="I631" s="17" t="inlineStr"/>
      <c r="J631" s="17" t="inlineStr"/>
      <c r="K631" s="18">
        <f>SUMIF('1060 NQN'!$A$2:$A$2023,$G631,'1060 NQN'!$I$2:$I$2023)</f>
        <v/>
      </c>
      <c r="L631" s="18">
        <f>SUMIF('1060 NQN'!$A$2:$A$2023,$G631,'1060 NQN'!$Q$2:$Q$2023)</f>
        <v/>
      </c>
      <c r="M631" s="18">
        <f>$K631-$L631</f>
        <v/>
      </c>
      <c r="N631" s="19">
        <f>IFERROR(SUMIF('1060 NQN'!$A$2:$A$2023,$G631,'1060 NQN'!$M$2:$M$2023)/$K631,0)</f>
        <v/>
      </c>
      <c r="O631" s="19">
        <f>IFERROR($K631*$N631,"")</f>
        <v/>
      </c>
      <c r="P631" s="19">
        <f>IFERROR($L631*$N631,"")</f>
        <v/>
      </c>
      <c r="Q631" s="19">
        <f>IF(OR($U631="Dar de baja en SAP",$U631="Dar de alta en SAP"),$M631*$N631,"")</f>
        <v/>
      </c>
      <c r="R631" s="17" t="inlineStr"/>
      <c r="S631" s="27" t="inlineStr"/>
      <c r="T631" s="17" t="inlineStr">
        <is>
          <t>Sin recuento físico en el inventario de Avain</t>
        </is>
      </c>
      <c r="U631" s="28" t="inlineStr">
        <is>
          <t>Sin recuento físico</t>
        </is>
      </c>
      <c r="V631" s="17" t="inlineStr"/>
      <c r="W631" s="17" t="inlineStr"/>
      <c r="X631" s="17" t="inlineStr"/>
      <c r="Y631" s="17" t="inlineStr"/>
      <c r="Z631" s="17" t="inlineStr"/>
      <c r="AA631" s="17" t="inlineStr">
        <is>
          <t>El material ocupa 2 filas en la hoja 1060 NQN (lote/almacén). La cantidad SAP y la física de esta vista son el total del material.</t>
        </is>
      </c>
    </row>
    <row r="632">
      <c r="A632" s="17" t="inlineStr">
        <is>
          <t>Neuquén</t>
        </is>
      </c>
      <c r="B632" s="17" t="inlineStr">
        <is>
          <t>1060</t>
        </is>
      </c>
      <c r="C632" s="17" t="inlineStr">
        <is>
          <t>Stock SAP</t>
        </is>
      </c>
      <c r="D632" s="17" t="inlineStr">
        <is>
          <t>Medicamentos</t>
        </is>
      </c>
      <c r="E632" s="17" t="inlineStr">
        <is>
          <t>ZMED</t>
        </is>
      </c>
      <c r="F632" s="17" t="inlineStr">
        <is>
          <t>Dentro del alcance</t>
        </is>
      </c>
      <c r="G632" s="17" t="inlineStr">
        <is>
          <t>1000182</t>
        </is>
      </c>
      <c r="H632" s="17" t="inlineStr">
        <is>
          <t>METOCLOPRAMIDA COMPRIMIDO</t>
        </is>
      </c>
      <c r="I632" s="17" t="inlineStr">
        <is>
          <t>397</t>
        </is>
      </c>
      <c r="J632" s="17" t="inlineStr">
        <is>
          <t>METOCLOPRAMIDA COMP SUBLINGUALES</t>
        </is>
      </c>
      <c r="K632" s="18">
        <f>SUMIF('1060 NQN'!$A$2:$A$2023,$G632,'1060 NQN'!$I$2:$I$2023)</f>
        <v/>
      </c>
      <c r="L632" s="18">
        <f>SUMIF('1060 NQN'!$A$2:$A$2023,$G632,'1060 NQN'!$Q$2:$Q$2023)</f>
        <v/>
      </c>
      <c r="M632" s="18">
        <f>$K632-$L632</f>
        <v/>
      </c>
      <c r="N632" s="19">
        <f>IFERROR(SUMIF('1060 NQN'!$A$2:$A$2023,$G632,'1060 NQN'!$M$2:$M$2023)/$K632,0)</f>
        <v/>
      </c>
      <c r="O632" s="19">
        <f>IFERROR($K632*$N632,"")</f>
        <v/>
      </c>
      <c r="P632" s="19">
        <f>IFERROR($L632*$N632,"")</f>
        <v/>
      </c>
      <c r="Q632" s="19">
        <f>IF(OR($U632="Dar de baja en SAP",$U632="Dar de alta en SAP"),$M632*$N632,"")</f>
        <v/>
      </c>
      <c r="R632" s="17" t="inlineStr"/>
      <c r="S632" s="26" t="inlineStr">
        <is>
          <t>Baja</t>
        </is>
      </c>
      <c r="T632" s="17" t="inlineStr">
        <is>
          <t>Homologado – confianza Baja – pendiente de validación</t>
        </is>
      </c>
      <c r="U632" s="26" t="inlineStr">
        <is>
          <t>Dar de baja en SAP</t>
        </is>
      </c>
      <c r="V632" s="17" t="inlineStr">
        <is>
          <t>Cruce por nomenclatura SAP</t>
        </is>
      </c>
      <c r="W632" s="17" t="inlineStr">
        <is>
          <t>No</t>
        </is>
      </c>
      <c r="X632" s="17" t="inlineStr"/>
      <c r="Y632" s="17" t="inlineStr">
        <is>
          <t>No</t>
        </is>
      </c>
      <c r="Z632" s="17" t="inlineStr"/>
      <c r="AA632" s="17" t="inlineStr">
        <is>
          <t>Cruce por nomenclatura: similitud 0.77. El material ocupa 5 filas en la hoja 1060 NQN (lote/almacén). La cantidad SAP y la física de esta vista son el total del material.</t>
        </is>
      </c>
    </row>
    <row r="633">
      <c r="A633" s="17" t="inlineStr">
        <is>
          <t>Neuquén</t>
        </is>
      </c>
      <c r="B633" s="17" t="inlineStr">
        <is>
          <t>1060</t>
        </is>
      </c>
      <c r="C633" s="17" t="inlineStr">
        <is>
          <t>Stock SAP</t>
        </is>
      </c>
      <c r="D633" s="17" t="inlineStr">
        <is>
          <t>Descartables</t>
        </is>
      </c>
      <c r="E633" s="17" t="inlineStr">
        <is>
          <t>ZDES</t>
        </is>
      </c>
      <c r="F633" s="17" t="inlineStr">
        <is>
          <t>Dentro del alcance</t>
        </is>
      </c>
      <c r="G633" s="17" t="inlineStr">
        <is>
          <t>2000022</t>
        </is>
      </c>
      <c r="H633" s="17" t="inlineStr">
        <is>
          <t>GUANTES ESTERILES Nº 8 POR PAR</t>
        </is>
      </c>
      <c r="I633" s="17" t="inlineStr">
        <is>
          <t>275; 279; 280</t>
        </is>
      </c>
      <c r="J633" s="17" t="inlineStr">
        <is>
          <t>Guantes Esteriles N°8; GUANTES NO ESTERILES M; GUANTES NO ESTERILES S</t>
        </is>
      </c>
      <c r="K633" s="18">
        <f>SUMIF('1060 NQN'!$A$2:$A$2023,$G633,'1060 NQN'!$I$2:$I$2023)</f>
        <v/>
      </c>
      <c r="L633" s="18">
        <f>SUMIF('1060 NQN'!$A$2:$A$2023,$G633,'1060 NQN'!$Q$2:$Q$2023)</f>
        <v/>
      </c>
      <c r="M633" s="18">
        <f>$K633-$L633</f>
        <v/>
      </c>
      <c r="N633" s="19">
        <f>IFERROR(SUMIF('1060 NQN'!$A$2:$A$2023,$G633,'1060 NQN'!$M$2:$M$2023)/$K633,0)</f>
        <v/>
      </c>
      <c r="O633" s="19">
        <f>IFERROR($K633*$N633,"")</f>
        <v/>
      </c>
      <c r="P633" s="19">
        <f>IFERROR($L633*$N633,"")</f>
        <v/>
      </c>
      <c r="Q633" s="19">
        <f>IF(OR($U633="Dar de baja en SAP",$U633="Dar de alta en SAP"),$M633*$N633,"")</f>
        <v/>
      </c>
      <c r="R633" s="17" t="inlineStr"/>
      <c r="S633" s="26" t="inlineStr">
        <is>
          <t>Baja</t>
        </is>
      </c>
      <c r="T633" s="17" t="inlineStr">
        <is>
          <t>Homologado – confianza Baja – pendiente de validación</t>
        </is>
      </c>
      <c r="U633" s="26" t="inlineStr">
        <is>
          <t>Dar de baja en SAP</t>
        </is>
      </c>
      <c r="V633" s="17" t="inlineStr">
        <is>
          <t>Cruce por nomenclatura SAP; Homologación por código Avain (master D-154)</t>
        </is>
      </c>
      <c r="W633" s="17" t="inlineStr">
        <is>
          <t>Sí</t>
        </is>
      </c>
      <c r="X633" s="17" t="inlineStr">
        <is>
          <t>2000022, 2000156, 2000021, 2000089</t>
        </is>
      </c>
      <c r="Y633" s="17" t="inlineStr">
        <is>
          <t>Sí</t>
        </is>
      </c>
      <c r="Z633" s="17" t="inlineStr">
        <is>
          <t>D-154</t>
        </is>
      </c>
      <c r="AA633" s="17"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17" t="inlineStr">
        <is>
          <t>Neuquén</t>
        </is>
      </c>
      <c r="B634" s="17" t="inlineStr">
        <is>
          <t>1060</t>
        </is>
      </c>
      <c r="C634" s="17" t="inlineStr">
        <is>
          <t>Stock SAP</t>
        </is>
      </c>
      <c r="D634" s="17" t="inlineStr">
        <is>
          <t>Descartables</t>
        </is>
      </c>
      <c r="E634" s="17" t="inlineStr">
        <is>
          <t>ZDES</t>
        </is>
      </c>
      <c r="F634" s="17" t="inlineStr">
        <is>
          <t>Dentro del alcance</t>
        </is>
      </c>
      <c r="G634" s="17" t="inlineStr">
        <is>
          <t>2000168</t>
        </is>
      </c>
      <c r="H634" s="17" t="inlineStr">
        <is>
          <t>MASCARA PARA O2 ADULT C/INTERCAMBIADOR D</t>
        </is>
      </c>
      <c r="I634" s="17" t="inlineStr"/>
      <c r="J634" s="17" t="inlineStr"/>
      <c r="K634" s="18">
        <f>SUMIF('1060 NQN'!$A$2:$A$2023,$G634,'1060 NQN'!$I$2:$I$2023)</f>
        <v/>
      </c>
      <c r="L634" s="18">
        <f>SUMIF('1060 NQN'!$A$2:$A$2023,$G634,'1060 NQN'!$Q$2:$Q$2023)</f>
        <v/>
      </c>
      <c r="M634" s="18">
        <f>$K634-$L634</f>
        <v/>
      </c>
      <c r="N634" s="19">
        <f>IFERROR(SUMIF('1060 NQN'!$A$2:$A$2023,$G634,'1060 NQN'!$M$2:$M$2023)/$K634,0)</f>
        <v/>
      </c>
      <c r="O634" s="19">
        <f>IFERROR($K634*$N634,"")</f>
        <v/>
      </c>
      <c r="P634" s="19">
        <f>IFERROR($L634*$N634,"")</f>
        <v/>
      </c>
      <c r="Q634" s="19">
        <f>IF(OR($U634="Dar de baja en SAP",$U634="Dar de alta en SAP"),$M634*$N634,"")</f>
        <v/>
      </c>
      <c r="R634" s="17" t="inlineStr"/>
      <c r="S634" s="27" t="inlineStr"/>
      <c r="T634" s="17" t="inlineStr">
        <is>
          <t>Sin recuento físico en el inventario de Avain</t>
        </is>
      </c>
      <c r="U634" s="28" t="inlineStr">
        <is>
          <t>Sin recuento físico</t>
        </is>
      </c>
      <c r="V634" s="17" t="inlineStr"/>
      <c r="W634" s="17" t="inlineStr"/>
      <c r="X634" s="17" t="inlineStr"/>
      <c r="Y634" s="17" t="inlineStr"/>
      <c r="Z634" s="17" t="inlineStr"/>
      <c r="AA634" s="17" t="inlineStr">
        <is>
          <t>El material ocupa 2 filas en la hoja 1060 NQN (lote/almacén). La cantidad SAP y la física de esta vista son el total del material.</t>
        </is>
      </c>
    </row>
    <row r="635">
      <c r="A635" s="17" t="inlineStr">
        <is>
          <t>Neuquén</t>
        </is>
      </c>
      <c r="B635" s="17" t="inlineStr">
        <is>
          <t>1060</t>
        </is>
      </c>
      <c r="C635" s="17" t="inlineStr">
        <is>
          <t>Stock SAP</t>
        </is>
      </c>
      <c r="D635" s="17" t="inlineStr">
        <is>
          <t>Descartables</t>
        </is>
      </c>
      <c r="E635" s="17" t="inlineStr">
        <is>
          <t>ZDES</t>
        </is>
      </c>
      <c r="F635" s="17" t="inlineStr">
        <is>
          <t>Dentro del alcance</t>
        </is>
      </c>
      <c r="G635" s="17" t="inlineStr">
        <is>
          <t>2000278</t>
        </is>
      </c>
      <c r="H635" s="17" t="inlineStr">
        <is>
          <t>APOS ESTERIL (G+A) 10X20 IGALTEX S/POUCH</t>
        </is>
      </c>
      <c r="I635" s="17" t="inlineStr"/>
      <c r="J635" s="17" t="inlineStr"/>
      <c r="K635" s="18">
        <f>SUMIF('1060 NQN'!$A$2:$A$2023,$G635,'1060 NQN'!$I$2:$I$2023)</f>
        <v/>
      </c>
      <c r="L635" s="18">
        <f>SUMIF('1060 NQN'!$A$2:$A$2023,$G635,'1060 NQN'!$Q$2:$Q$2023)</f>
        <v/>
      </c>
      <c r="M635" s="18">
        <f>$K635-$L635</f>
        <v/>
      </c>
      <c r="N635" s="19">
        <f>IFERROR(SUMIF('1060 NQN'!$A$2:$A$2023,$G635,'1060 NQN'!$M$2:$M$2023)/$K635,0)</f>
        <v/>
      </c>
      <c r="O635" s="19">
        <f>IFERROR($K635*$N635,"")</f>
        <v/>
      </c>
      <c r="P635" s="19">
        <f>IFERROR($L635*$N635,"")</f>
        <v/>
      </c>
      <c r="Q635" s="19">
        <f>IF(OR($U635="Dar de baja en SAP",$U635="Dar de alta en SAP"),$M635*$N635,"")</f>
        <v/>
      </c>
      <c r="R635" s="17" t="inlineStr"/>
      <c r="S635" s="27" t="inlineStr"/>
      <c r="T635" s="17" t="inlineStr">
        <is>
          <t>Sin recuento físico en el inventario de Avain</t>
        </is>
      </c>
      <c r="U635" s="28" t="inlineStr">
        <is>
          <t>Sin recuento físico</t>
        </is>
      </c>
      <c r="V635" s="17" t="inlineStr"/>
      <c r="W635" s="17" t="inlineStr"/>
      <c r="X635" s="17" t="inlineStr"/>
      <c r="Y635" s="17" t="inlineStr"/>
      <c r="Z635" s="17" t="inlineStr"/>
      <c r="AA635" s="17" t="inlineStr"/>
    </row>
    <row r="636">
      <c r="A636" s="17" t="inlineStr">
        <is>
          <t>Neuquén</t>
        </is>
      </c>
      <c r="B636" s="17" t="inlineStr">
        <is>
          <t>1060</t>
        </is>
      </c>
      <c r="C636" s="17" t="inlineStr">
        <is>
          <t>Stock SAP</t>
        </is>
      </c>
      <c r="D636" s="17" t="inlineStr">
        <is>
          <t>Descartables</t>
        </is>
      </c>
      <c r="E636" s="17" t="inlineStr">
        <is>
          <t>ZDES</t>
        </is>
      </c>
      <c r="F636" s="17" t="inlineStr">
        <is>
          <t>Dentro del alcance</t>
        </is>
      </c>
      <c r="G636" s="17" t="inlineStr">
        <is>
          <t>2000658</t>
        </is>
      </c>
      <c r="H636" s="17" t="inlineStr">
        <is>
          <t>KIT CANULAS NASOFARINGEAS (GUEDEL)</t>
        </is>
      </c>
      <c r="I636" s="17" t="inlineStr"/>
      <c r="J636" s="17" t="inlineStr"/>
      <c r="K636" s="18">
        <f>SUMIF('1060 NQN'!$A$2:$A$2023,$G636,'1060 NQN'!$I$2:$I$2023)</f>
        <v/>
      </c>
      <c r="L636" s="18">
        <f>SUMIF('1060 NQN'!$A$2:$A$2023,$G636,'1060 NQN'!$Q$2:$Q$2023)</f>
        <v/>
      </c>
      <c r="M636" s="18">
        <f>$K636-$L636</f>
        <v/>
      </c>
      <c r="N636" s="19">
        <f>IFERROR(SUMIF('1060 NQN'!$A$2:$A$2023,$G636,'1060 NQN'!$M$2:$M$2023)/$K636,0)</f>
        <v/>
      </c>
      <c r="O636" s="19">
        <f>IFERROR($K636*$N636,"")</f>
        <v/>
      </c>
      <c r="P636" s="19">
        <f>IFERROR($L636*$N636,"")</f>
        <v/>
      </c>
      <c r="Q636" s="19">
        <f>IF(OR($U636="Dar de baja en SAP",$U636="Dar de alta en SAP"),$M636*$N636,"")</f>
        <v/>
      </c>
      <c r="R636" s="17" t="inlineStr"/>
      <c r="S636" s="27" t="inlineStr"/>
      <c r="T636" s="17" t="inlineStr">
        <is>
          <t>Sin recuento físico en el inventario de Avain</t>
        </is>
      </c>
      <c r="U636" s="28" t="inlineStr">
        <is>
          <t>Sin recuento físico</t>
        </is>
      </c>
      <c r="V636" s="17" t="inlineStr"/>
      <c r="W636" s="17" t="inlineStr"/>
      <c r="X636" s="17" t="inlineStr"/>
      <c r="Y636" s="17" t="inlineStr"/>
      <c r="Z636" s="17" t="inlineStr"/>
      <c r="AA636" s="17" t="inlineStr"/>
    </row>
    <row r="637">
      <c r="A637" s="17" t="inlineStr">
        <is>
          <t>Neuquén</t>
        </is>
      </c>
      <c r="B637" s="17" t="inlineStr">
        <is>
          <t>1060</t>
        </is>
      </c>
      <c r="C637" s="17" t="inlineStr">
        <is>
          <t>Stock SAP</t>
        </is>
      </c>
      <c r="D637" s="17" t="inlineStr">
        <is>
          <t>Medicamentos</t>
        </is>
      </c>
      <c r="E637" s="17" t="inlineStr">
        <is>
          <t>ZMED</t>
        </is>
      </c>
      <c r="F637" s="17" t="inlineStr">
        <is>
          <t>Dentro del alcance</t>
        </is>
      </c>
      <c r="G637" s="17" t="inlineStr">
        <is>
          <t>1000525</t>
        </is>
      </c>
      <c r="H637" s="17" t="inlineStr">
        <is>
          <t>OMEPRAZOL DE 40 MG COMPRIMIDOS</t>
        </is>
      </c>
      <c r="I637" s="17" t="inlineStr"/>
      <c r="J637" s="17" t="inlineStr"/>
      <c r="K637" s="18">
        <f>SUMIF('1060 NQN'!$A$2:$A$2023,$G637,'1060 NQN'!$I$2:$I$2023)</f>
        <v/>
      </c>
      <c r="L637" s="18">
        <f>SUMIF('1060 NQN'!$A$2:$A$2023,$G637,'1060 NQN'!$Q$2:$Q$2023)</f>
        <v/>
      </c>
      <c r="M637" s="18">
        <f>$K637-$L637</f>
        <v/>
      </c>
      <c r="N637" s="19">
        <f>IFERROR(SUMIF('1060 NQN'!$A$2:$A$2023,$G637,'1060 NQN'!$M$2:$M$2023)/$K637,0)</f>
        <v/>
      </c>
      <c r="O637" s="19">
        <f>IFERROR($K637*$N637,"")</f>
        <v/>
      </c>
      <c r="P637" s="19">
        <f>IFERROR($L637*$N637,"")</f>
        <v/>
      </c>
      <c r="Q637" s="19">
        <f>IF(OR($U637="Dar de baja en SAP",$U637="Dar de alta en SAP"),$M637*$N637,"")</f>
        <v/>
      </c>
      <c r="R637" s="17" t="inlineStr"/>
      <c r="S637" s="27" t="inlineStr"/>
      <c r="T637" s="17" t="inlineStr">
        <is>
          <t>Sin recuento físico en el inventario de Avain</t>
        </is>
      </c>
      <c r="U637" s="28" t="inlineStr">
        <is>
          <t>Sin recuento físico</t>
        </is>
      </c>
      <c r="V637" s="17" t="inlineStr"/>
      <c r="W637" s="17" t="inlineStr"/>
      <c r="X637" s="17" t="inlineStr"/>
      <c r="Y637" s="17" t="inlineStr"/>
      <c r="Z637" s="17" t="inlineStr"/>
      <c r="AA637" s="17" t="inlineStr">
        <is>
          <t>El material ocupa 2 filas en la hoja 1060 NQN (lote/almacén). La cantidad SAP y la física de esta vista son el total del material.</t>
        </is>
      </c>
    </row>
    <row r="638">
      <c r="A638" s="17" t="inlineStr">
        <is>
          <t>Neuquén</t>
        </is>
      </c>
      <c r="B638" s="17" t="inlineStr">
        <is>
          <t>1060</t>
        </is>
      </c>
      <c r="C638" s="17" t="inlineStr">
        <is>
          <t>Stock SAP</t>
        </is>
      </c>
      <c r="D638" s="17" t="inlineStr">
        <is>
          <t>Descartables</t>
        </is>
      </c>
      <c r="E638" s="17" t="inlineStr">
        <is>
          <t>ZDES</t>
        </is>
      </c>
      <c r="F638" s="17" t="inlineStr">
        <is>
          <t>Dentro del alcance</t>
        </is>
      </c>
      <c r="G638" s="17" t="inlineStr">
        <is>
          <t>2001051</t>
        </is>
      </c>
      <c r="H638" s="17" t="inlineStr">
        <is>
          <t>SUTURA MONONYLON 3-0 AGUJA REDONDA</t>
        </is>
      </c>
      <c r="I638" s="17" t="inlineStr"/>
      <c r="J638" s="17" t="inlineStr"/>
      <c r="K638" s="18">
        <f>SUMIF('1060 NQN'!$A$2:$A$2023,$G638,'1060 NQN'!$I$2:$I$2023)</f>
        <v/>
      </c>
      <c r="L638" s="18">
        <f>SUMIF('1060 NQN'!$A$2:$A$2023,$G638,'1060 NQN'!$Q$2:$Q$2023)</f>
        <v/>
      </c>
      <c r="M638" s="18">
        <f>$K638-$L638</f>
        <v/>
      </c>
      <c r="N638" s="19">
        <f>IFERROR(SUMIF('1060 NQN'!$A$2:$A$2023,$G638,'1060 NQN'!$M$2:$M$2023)/$K638,0)</f>
        <v/>
      </c>
      <c r="O638" s="19">
        <f>IFERROR($K638*$N638,"")</f>
        <v/>
      </c>
      <c r="P638" s="19">
        <f>IFERROR($L638*$N638,"")</f>
        <v/>
      </c>
      <c r="Q638" s="19">
        <f>IF(OR($U638="Dar de baja en SAP",$U638="Dar de alta en SAP"),$M638*$N638,"")</f>
        <v/>
      </c>
      <c r="R638" s="17" t="inlineStr"/>
      <c r="S638" s="27" t="inlineStr"/>
      <c r="T638" s="17" t="inlineStr">
        <is>
          <t>Sin recuento físico en el inventario de Avain</t>
        </is>
      </c>
      <c r="U638" s="28" t="inlineStr">
        <is>
          <t>Sin recuento físico</t>
        </is>
      </c>
      <c r="V638" s="17" t="inlineStr"/>
      <c r="W638" s="17" t="inlineStr"/>
      <c r="X638" s="17" t="inlineStr"/>
      <c r="Y638" s="17" t="inlineStr"/>
      <c r="Z638" s="17" t="inlineStr"/>
      <c r="AA638" s="17" t="inlineStr"/>
    </row>
    <row r="639">
      <c r="A639" s="17" t="inlineStr">
        <is>
          <t>Neuquén</t>
        </is>
      </c>
      <c r="B639" s="17" t="inlineStr">
        <is>
          <t>1060</t>
        </is>
      </c>
      <c r="C639" s="17" t="inlineStr">
        <is>
          <t>Stock SAP</t>
        </is>
      </c>
      <c r="D639" s="17" t="inlineStr">
        <is>
          <t>Medicamentos</t>
        </is>
      </c>
      <c r="E639" s="17" t="inlineStr">
        <is>
          <t>ZMED</t>
        </is>
      </c>
      <c r="F639" s="17" t="inlineStr">
        <is>
          <t>Dentro del alcance</t>
        </is>
      </c>
      <c r="G639" s="17" t="inlineStr">
        <is>
          <t>1000497</t>
        </is>
      </c>
      <c r="H639" s="17" t="inlineStr">
        <is>
          <t>IODOPOVIDONA SOLUC 10% X 60 ML</t>
        </is>
      </c>
      <c r="I639" s="17" t="inlineStr">
        <is>
          <t>137; 469</t>
        </is>
      </c>
      <c r="J639" s="17" t="inlineStr">
        <is>
          <t>IODOPOVIDONA 1000 ML; iodopovidona x 60 ml</t>
        </is>
      </c>
      <c r="K639" s="18">
        <f>SUMIF('1060 NQN'!$A$2:$A$2023,$G639,'1060 NQN'!$I$2:$I$2023)</f>
        <v/>
      </c>
      <c r="L639" s="18">
        <f>SUMIF('1060 NQN'!$A$2:$A$2023,$G639,'1060 NQN'!$Q$2:$Q$2023)</f>
        <v/>
      </c>
      <c r="M639" s="18">
        <f>$K639-$L639</f>
        <v/>
      </c>
      <c r="N639" s="19">
        <f>IFERROR(SUMIF('1060 NQN'!$A$2:$A$2023,$G639,'1060 NQN'!$M$2:$M$2023)/$K639,0)</f>
        <v/>
      </c>
      <c r="O639" s="19">
        <f>IFERROR($K639*$N639,"")</f>
        <v/>
      </c>
      <c r="P639" s="19">
        <f>IFERROR($L639*$N639,"")</f>
        <v/>
      </c>
      <c r="Q639" s="19">
        <f>IF(OR($U639="Dar de baja en SAP",$U639="Dar de alta en SAP"),$M639*$N639,"")</f>
        <v/>
      </c>
      <c r="R639" s="17" t="inlineStr"/>
      <c r="S639" s="26" t="inlineStr">
        <is>
          <t>Baja</t>
        </is>
      </c>
      <c r="T639" s="17" t="inlineStr">
        <is>
          <t>Homologado – confianza Baja – pendiente de validación</t>
        </is>
      </c>
      <c r="U639" s="26" t="inlineStr">
        <is>
          <t>Dar de baja en SAP</t>
        </is>
      </c>
      <c r="V639" s="17" t="inlineStr">
        <is>
          <t>Cruce por nomenclatura SAP; Homologación por código Avain (master D-175)</t>
        </is>
      </c>
      <c r="W639" s="17" t="inlineStr">
        <is>
          <t>No</t>
        </is>
      </c>
      <c r="X639" s="17" t="inlineStr"/>
      <c r="Y639" s="17" t="inlineStr">
        <is>
          <t>Sí</t>
        </is>
      </c>
      <c r="Z639" s="17" t="inlineStr">
        <is>
          <t>D-175</t>
        </is>
      </c>
      <c r="AA639" s="17"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17" t="inlineStr">
        <is>
          <t>Neuquén</t>
        </is>
      </c>
      <c r="B640" s="17" t="inlineStr">
        <is>
          <t>1060</t>
        </is>
      </c>
      <c r="C640" s="17" t="inlineStr">
        <is>
          <t>Stock SAP</t>
        </is>
      </c>
      <c r="D640" s="17" t="inlineStr">
        <is>
          <t>Medicamentos</t>
        </is>
      </c>
      <c r="E640" s="17" t="inlineStr">
        <is>
          <t>ZMED</t>
        </is>
      </c>
      <c r="F640" s="17" t="inlineStr">
        <is>
          <t>Dentro del alcance</t>
        </is>
      </c>
      <c r="G640" s="17" t="inlineStr">
        <is>
          <t>1000509</t>
        </is>
      </c>
      <c r="H640" s="17" t="inlineStr">
        <is>
          <t>DICLOFENAC + PRIDINOL</t>
        </is>
      </c>
      <c r="I640" s="17" t="inlineStr"/>
      <c r="J640" s="17" t="inlineStr"/>
      <c r="K640" s="18">
        <f>SUMIF('1060 NQN'!$A$2:$A$2023,$G640,'1060 NQN'!$I$2:$I$2023)</f>
        <v/>
      </c>
      <c r="L640" s="18">
        <f>SUMIF('1060 NQN'!$A$2:$A$2023,$G640,'1060 NQN'!$Q$2:$Q$2023)</f>
        <v/>
      </c>
      <c r="M640" s="18">
        <f>$K640-$L640</f>
        <v/>
      </c>
      <c r="N640" s="19">
        <f>IFERROR(SUMIF('1060 NQN'!$A$2:$A$2023,$G640,'1060 NQN'!$M$2:$M$2023)/$K640,0)</f>
        <v/>
      </c>
      <c r="O640" s="19">
        <f>IFERROR($K640*$N640,"")</f>
        <v/>
      </c>
      <c r="P640" s="19">
        <f>IFERROR($L640*$N640,"")</f>
        <v/>
      </c>
      <c r="Q640" s="19">
        <f>IF(OR($U640="Dar de baja en SAP",$U640="Dar de alta en SAP"),$M640*$N640,"")</f>
        <v/>
      </c>
      <c r="R640" s="17" t="inlineStr"/>
      <c r="S640" s="27" t="inlineStr"/>
      <c r="T640" s="17" t="inlineStr">
        <is>
          <t>Sin recuento físico en el inventario de Avain</t>
        </is>
      </c>
      <c r="U640" s="28" t="inlineStr">
        <is>
          <t>Sin recuento físico</t>
        </is>
      </c>
      <c r="V640" s="17" t="inlineStr"/>
      <c r="W640" s="17" t="inlineStr"/>
      <c r="X640" s="17" t="inlineStr"/>
      <c r="Y640" s="17" t="inlineStr"/>
      <c r="Z640" s="17" t="inlineStr"/>
      <c r="AA640" s="17" t="inlineStr">
        <is>
          <t>El material ocupa 6 filas en la hoja 1060 NQN (lote/almacén). La cantidad SAP y la física de esta vista son el total del material.</t>
        </is>
      </c>
    </row>
    <row r="641">
      <c r="A641" s="17" t="inlineStr">
        <is>
          <t>Neuquén</t>
        </is>
      </c>
      <c r="B641" s="17" t="inlineStr">
        <is>
          <t>1060</t>
        </is>
      </c>
      <c r="C641" s="17" t="inlineStr">
        <is>
          <t>Stock SAP</t>
        </is>
      </c>
      <c r="D641" s="17" t="inlineStr">
        <is>
          <t>Descartables</t>
        </is>
      </c>
      <c r="E641" s="17" t="inlineStr">
        <is>
          <t>ZDES</t>
        </is>
      </c>
      <c r="F641" s="17" t="inlineStr">
        <is>
          <t>Dentro del alcance</t>
        </is>
      </c>
      <c r="G641" s="17" t="inlineStr">
        <is>
          <t>2000402</t>
        </is>
      </c>
      <c r="H641" s="17" t="inlineStr">
        <is>
          <t>CANULA DE GUEDEL 80CM N1.5 VERDE</t>
        </is>
      </c>
      <c r="I641" s="17" t="inlineStr"/>
      <c r="J641" s="17" t="inlineStr"/>
      <c r="K641" s="18">
        <f>SUMIF('1060 NQN'!$A$2:$A$2023,$G641,'1060 NQN'!$I$2:$I$2023)</f>
        <v/>
      </c>
      <c r="L641" s="18">
        <f>SUMIF('1060 NQN'!$A$2:$A$2023,$G641,'1060 NQN'!$Q$2:$Q$2023)</f>
        <v/>
      </c>
      <c r="M641" s="18">
        <f>$K641-$L641</f>
        <v/>
      </c>
      <c r="N641" s="19">
        <f>IFERROR(SUMIF('1060 NQN'!$A$2:$A$2023,$G641,'1060 NQN'!$M$2:$M$2023)/$K641,0)</f>
        <v/>
      </c>
      <c r="O641" s="19">
        <f>IFERROR($K641*$N641,"")</f>
        <v/>
      </c>
      <c r="P641" s="19">
        <f>IFERROR($L641*$N641,"")</f>
        <v/>
      </c>
      <c r="Q641" s="19">
        <f>IF(OR($U641="Dar de baja en SAP",$U641="Dar de alta en SAP"),$M641*$N641,"")</f>
        <v/>
      </c>
      <c r="R641" s="17" t="inlineStr"/>
      <c r="S641" s="27" t="inlineStr"/>
      <c r="T641" s="17" t="inlineStr">
        <is>
          <t>Sin recuento físico en el inventario de Avain</t>
        </is>
      </c>
      <c r="U641" s="28" t="inlineStr">
        <is>
          <t>Sin recuento físico</t>
        </is>
      </c>
      <c r="V641" s="17" t="inlineStr"/>
      <c r="W641" s="17" t="inlineStr"/>
      <c r="X641" s="17" t="inlineStr"/>
      <c r="Y641" s="17" t="inlineStr"/>
      <c r="Z641" s="17" t="inlineStr"/>
      <c r="AA641" s="17" t="inlineStr"/>
    </row>
    <row r="642">
      <c r="A642" s="17" t="inlineStr">
        <is>
          <t>Neuquén</t>
        </is>
      </c>
      <c r="B642" s="17" t="inlineStr">
        <is>
          <t>1060</t>
        </is>
      </c>
      <c r="C642" s="17" t="inlineStr">
        <is>
          <t>Stock SAP</t>
        </is>
      </c>
      <c r="D642" s="17" t="inlineStr">
        <is>
          <t>Descartables</t>
        </is>
      </c>
      <c r="E642" s="17" t="inlineStr">
        <is>
          <t>ZDES</t>
        </is>
      </c>
      <c r="F642" s="17" t="inlineStr">
        <is>
          <t>Dentro del alcance</t>
        </is>
      </c>
      <c r="G642" s="17" t="inlineStr">
        <is>
          <t>2001752</t>
        </is>
      </c>
      <c r="H642" s="17" t="inlineStr">
        <is>
          <t>TEST 6 DROGAS x saliva</t>
        </is>
      </c>
      <c r="I642" s="17" t="inlineStr">
        <is>
          <t>374</t>
        </is>
      </c>
      <c r="J642" s="17" t="inlineStr">
        <is>
          <t>TEST DE DROGA SALIVA (CAJA X 25 UNIDADES)</t>
        </is>
      </c>
      <c r="K642" s="18">
        <f>SUMIF('1060 NQN'!$A$2:$A$2023,$G642,'1060 NQN'!$I$2:$I$2023)</f>
        <v/>
      </c>
      <c r="L642" s="18">
        <f>SUMIF('1060 NQN'!$A$2:$A$2023,$G642,'1060 NQN'!$Q$2:$Q$2023)</f>
        <v/>
      </c>
      <c r="M642" s="18">
        <f>$K642-$L642</f>
        <v/>
      </c>
      <c r="N642" s="19">
        <f>IFERROR(SUMIF('1060 NQN'!$A$2:$A$2023,$G642,'1060 NQN'!$M$2:$M$2023)/$K642,0)</f>
        <v/>
      </c>
      <c r="O642" s="19">
        <f>IFERROR($K642*$N642,"")</f>
        <v/>
      </c>
      <c r="P642" s="19">
        <f>IFERROR($L642*$N642,"")</f>
        <v/>
      </c>
      <c r="Q642" s="19">
        <f>IF(OR($U642="Dar de baja en SAP",$U642="Dar de alta en SAP"),$M642*$N642,"")</f>
        <v/>
      </c>
      <c r="R642" s="17" t="inlineStr"/>
      <c r="S642" s="26" t="inlineStr">
        <is>
          <t>Baja</t>
        </is>
      </c>
      <c r="T642" s="17" t="inlineStr">
        <is>
          <t>Homologado – confianza Baja – pendiente de validación</t>
        </is>
      </c>
      <c r="U642" s="26" t="inlineStr">
        <is>
          <t>Dar de baja en SAP</t>
        </is>
      </c>
      <c r="V642" s="17" t="inlineStr">
        <is>
          <t>Cruce por nomenclatura SAP</t>
        </is>
      </c>
      <c r="W642" s="17" t="inlineStr">
        <is>
          <t>No</t>
        </is>
      </c>
      <c r="X642" s="17" t="inlineStr"/>
      <c r="Y642" s="17" t="inlineStr">
        <is>
          <t>No</t>
        </is>
      </c>
      <c r="Z642" s="17" t="inlineStr"/>
      <c r="AA642" s="17" t="inlineStr">
        <is>
          <t>Cruce por nomenclatura: calibre/talle/medida distinta; similitud 0.62. El material ocupa 2 filas en la hoja 1060 NQN (lote/almacén). La cantidad SAP y la física de esta vista son el total del material.</t>
        </is>
      </c>
    </row>
    <row r="643">
      <c r="A643" s="17" t="inlineStr">
        <is>
          <t>Neuquén</t>
        </is>
      </c>
      <c r="B643" s="17" t="inlineStr">
        <is>
          <t>1060</t>
        </is>
      </c>
      <c r="C643" s="17" t="inlineStr">
        <is>
          <t>Stock SAP</t>
        </is>
      </c>
      <c r="D643" s="17" t="inlineStr">
        <is>
          <t>Medicamentos</t>
        </is>
      </c>
      <c r="E643" s="17" t="inlineStr">
        <is>
          <t>ZMED</t>
        </is>
      </c>
      <c r="F643" s="17" t="inlineStr">
        <is>
          <t>Dentro del alcance</t>
        </is>
      </c>
      <c r="G643" s="17" t="inlineStr">
        <is>
          <t>1000468</t>
        </is>
      </c>
      <c r="H643" s="17" t="inlineStr">
        <is>
          <t>AMOXICILINA  500 MGR</t>
        </is>
      </c>
      <c r="I643" s="17" t="inlineStr">
        <is>
          <t>MED-003</t>
        </is>
      </c>
      <c r="J643" s="17" t="inlineStr">
        <is>
          <t>Amoxicilina 500mg</t>
        </is>
      </c>
      <c r="K643" s="18">
        <f>SUMIF('1060 NQN'!$A$2:$A$2023,$G643,'1060 NQN'!$I$2:$I$2023)</f>
        <v/>
      </c>
      <c r="L643" s="18">
        <f>SUMIF('1060 NQN'!$A$2:$A$2023,$G643,'1060 NQN'!$Q$2:$Q$2023)</f>
        <v/>
      </c>
      <c r="M643" s="18">
        <f>$K643-$L643</f>
        <v/>
      </c>
      <c r="N643" s="19">
        <f>IFERROR(SUMIF('1060 NQN'!$A$2:$A$2023,$G643,'1060 NQN'!$M$2:$M$2023)/$K643,0)</f>
        <v/>
      </c>
      <c r="O643" s="19">
        <f>IFERROR($K643*$N643,"")</f>
        <v/>
      </c>
      <c r="P643" s="19">
        <f>IFERROR($L643*$N643,"")</f>
        <v/>
      </c>
      <c r="Q643" s="19">
        <f>IF(OR($U643="Dar de baja en SAP",$U643="Dar de alta en SAP"),$M643*$N643,"")</f>
        <v/>
      </c>
      <c r="R643" s="17" t="inlineStr"/>
      <c r="S643" s="25" t="inlineStr">
        <is>
          <t>Alta</t>
        </is>
      </c>
      <c r="T643" s="17" t="inlineStr">
        <is>
          <t>Homologado – confianza Alta</t>
        </is>
      </c>
      <c r="U643" s="26" t="inlineStr">
        <is>
          <t>Dar de baja en SAP</t>
        </is>
      </c>
      <c r="V643" s="17" t="inlineStr">
        <is>
          <t>Cruce por nomenclatura SAP</t>
        </is>
      </c>
      <c r="W643" s="17" t="inlineStr">
        <is>
          <t>No</t>
        </is>
      </c>
      <c r="X643" s="17" t="inlineStr"/>
      <c r="Y643" s="17" t="inlineStr">
        <is>
          <t>No</t>
        </is>
      </c>
      <c r="Z643" s="17" t="inlineStr"/>
      <c r="AA643" s="17" t="inlineStr">
        <is>
          <t>Cruce por nomenclatura: dosis coincide; similitud 1.00. El material ocupa 5 filas en la hoja 1060 NQN (lote/almacén). La cantidad SAP y la física de esta vista son el total del material.</t>
        </is>
      </c>
    </row>
    <row r="644">
      <c r="A644" s="17" t="inlineStr">
        <is>
          <t>Neuquén</t>
        </is>
      </c>
      <c r="B644" s="17" t="inlineStr">
        <is>
          <t>1060</t>
        </is>
      </c>
      <c r="C644" s="17" t="inlineStr">
        <is>
          <t>Stock SAP</t>
        </is>
      </c>
      <c r="D644" s="17" t="inlineStr">
        <is>
          <t>Medicamentos</t>
        </is>
      </c>
      <c r="E644" s="17" t="inlineStr">
        <is>
          <t>ZMED</t>
        </is>
      </c>
      <c r="F644" s="17" t="inlineStr">
        <is>
          <t>Dentro del alcance</t>
        </is>
      </c>
      <c r="G644" s="17" t="inlineStr">
        <is>
          <t>1000754</t>
        </is>
      </c>
      <c r="H644" s="17" t="inlineStr">
        <is>
          <t>PLATSUL  30GR</t>
        </is>
      </c>
      <c r="I644" s="17" t="inlineStr">
        <is>
          <t>185</t>
        </is>
      </c>
      <c r="J644" s="17" t="inlineStr">
        <is>
          <t>PLATSUL</t>
        </is>
      </c>
      <c r="K644" s="18">
        <f>SUMIF('1060 NQN'!$A$2:$A$2023,$G644,'1060 NQN'!$I$2:$I$2023)</f>
        <v/>
      </c>
      <c r="L644" s="18">
        <f>SUMIF('1060 NQN'!$A$2:$A$2023,$G644,'1060 NQN'!$Q$2:$Q$2023)</f>
        <v/>
      </c>
      <c r="M644" s="18">
        <f>$K644-$L644</f>
        <v/>
      </c>
      <c r="N644" s="19">
        <f>IFERROR(SUMIF('1060 NQN'!$A$2:$A$2023,$G644,'1060 NQN'!$M$2:$M$2023)/$K644,0)</f>
        <v/>
      </c>
      <c r="O644" s="19">
        <f>IFERROR($K644*$N644,"")</f>
        <v/>
      </c>
      <c r="P644" s="19">
        <f>IFERROR($L644*$N644,"")</f>
        <v/>
      </c>
      <c r="Q644" s="19">
        <f>IF(OR($U644="Dar de baja en SAP",$U644="Dar de alta en SAP"),$M644*$N644,"")</f>
        <v/>
      </c>
      <c r="R644" s="17" t="inlineStr"/>
      <c r="S644" s="30" t="inlineStr">
        <is>
          <t>Media</t>
        </is>
      </c>
      <c r="T644" s="17" t="inlineStr">
        <is>
          <t>Homologado – confianza Media – pendiente de validación</t>
        </is>
      </c>
      <c r="U644" s="26" t="inlineStr">
        <is>
          <t>Dar de baja en SAP</t>
        </is>
      </c>
      <c r="V644" s="17" t="inlineStr">
        <is>
          <t>Cruce por nomenclatura SAP</t>
        </is>
      </c>
      <c r="W644" s="17" t="inlineStr">
        <is>
          <t>Sí</t>
        </is>
      </c>
      <c r="X644" s="17" t="inlineStr">
        <is>
          <t>1000754, 1000185</t>
        </is>
      </c>
      <c r="Y644" s="17" t="inlineStr">
        <is>
          <t>Sí</t>
        </is>
      </c>
      <c r="Z644" s="17" t="inlineStr">
        <is>
          <t>M15-004</t>
        </is>
      </c>
      <c r="AA644" s="17"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17" t="inlineStr">
        <is>
          <t>Neuquén</t>
        </is>
      </c>
      <c r="B645" s="17" t="inlineStr">
        <is>
          <t>1060</t>
        </is>
      </c>
      <c r="C645" s="17" t="inlineStr">
        <is>
          <t>Stock SAP</t>
        </is>
      </c>
      <c r="D645" s="17" t="inlineStr">
        <is>
          <t>Medicamentos</t>
        </is>
      </c>
      <c r="E645" s="17" t="inlineStr">
        <is>
          <t>ZMED</t>
        </is>
      </c>
      <c r="F645" s="17" t="inlineStr">
        <is>
          <t>Dentro del alcance</t>
        </is>
      </c>
      <c r="G645" s="17" t="inlineStr">
        <is>
          <t>1000043</t>
        </is>
      </c>
      <c r="H645" s="17" t="inlineStr">
        <is>
          <t>ALCOHOL EN GEL X 250ML</t>
        </is>
      </c>
      <c r="I645" s="17" t="inlineStr"/>
      <c r="J645" s="17" t="inlineStr"/>
      <c r="K645" s="18">
        <f>SUMIF('1060 NQN'!$A$2:$A$2023,$G645,'1060 NQN'!$I$2:$I$2023)</f>
        <v/>
      </c>
      <c r="L645" s="18">
        <f>SUMIF('1060 NQN'!$A$2:$A$2023,$G645,'1060 NQN'!$Q$2:$Q$2023)</f>
        <v/>
      </c>
      <c r="M645" s="18">
        <f>$K645-$L645</f>
        <v/>
      </c>
      <c r="N645" s="19">
        <f>IFERROR(SUMIF('1060 NQN'!$A$2:$A$2023,$G645,'1060 NQN'!$M$2:$M$2023)/$K645,0)</f>
        <v/>
      </c>
      <c r="O645" s="19">
        <f>IFERROR($K645*$N645,"")</f>
        <v/>
      </c>
      <c r="P645" s="19">
        <f>IFERROR($L645*$N645,"")</f>
        <v/>
      </c>
      <c r="Q645" s="19">
        <f>IF(OR($U645="Dar de baja en SAP",$U645="Dar de alta en SAP"),$M645*$N645,"")</f>
        <v/>
      </c>
      <c r="R645" s="17" t="inlineStr"/>
      <c r="S645" s="27" t="inlineStr"/>
      <c r="T645" s="17" t="inlineStr">
        <is>
          <t>Sin recuento físico en el inventario de Avain</t>
        </is>
      </c>
      <c r="U645" s="28" t="inlineStr">
        <is>
          <t>Sin recuento físico</t>
        </is>
      </c>
      <c r="V645" s="17" t="inlineStr"/>
      <c r="W645" s="17" t="inlineStr"/>
      <c r="X645" s="17" t="inlineStr"/>
      <c r="Y645" s="17" t="inlineStr"/>
      <c r="Z645" s="17" t="inlineStr"/>
      <c r="AA645" s="17" t="inlineStr">
        <is>
          <t>El material ocupa 7 filas en la hoja 1060 NQN (lote/almacén). La cantidad SAP y la física de esta vista son el total del material.</t>
        </is>
      </c>
    </row>
    <row r="646">
      <c r="A646" s="17" t="inlineStr">
        <is>
          <t>Neuquén</t>
        </is>
      </c>
      <c r="B646" s="17" t="inlineStr">
        <is>
          <t>1060</t>
        </is>
      </c>
      <c r="C646" s="17" t="inlineStr">
        <is>
          <t>Stock SAP</t>
        </is>
      </c>
      <c r="D646" s="17" t="inlineStr">
        <is>
          <t>Medicamentos</t>
        </is>
      </c>
      <c r="E646" s="17" t="inlineStr">
        <is>
          <t>ZMED</t>
        </is>
      </c>
      <c r="F646" s="17" t="inlineStr">
        <is>
          <t>Dentro del alcance</t>
        </is>
      </c>
      <c r="G646" s="17" t="inlineStr">
        <is>
          <t>1000106</t>
        </is>
      </c>
      <c r="H646" s="17" t="inlineStr">
        <is>
          <t>RIFAMICINA SPRAY 30ML</t>
        </is>
      </c>
      <c r="I646" s="17" t="inlineStr">
        <is>
          <t>199</t>
        </is>
      </c>
      <c r="J646" s="17" t="inlineStr">
        <is>
          <t>RIFAMICINA SV 1% X 30ML</t>
        </is>
      </c>
      <c r="K646" s="18">
        <f>SUMIF('1060 NQN'!$A$2:$A$2023,$G646,'1060 NQN'!$I$2:$I$2023)</f>
        <v/>
      </c>
      <c r="L646" s="18">
        <f>SUMIF('1060 NQN'!$A$2:$A$2023,$G646,'1060 NQN'!$Q$2:$Q$2023)</f>
        <v/>
      </c>
      <c r="M646" s="18">
        <f>$K646-$L646</f>
        <v/>
      </c>
      <c r="N646" s="19">
        <f>IFERROR(SUMIF('1060 NQN'!$A$2:$A$2023,$G646,'1060 NQN'!$M$2:$M$2023)/$K646,0)</f>
        <v/>
      </c>
      <c r="O646" s="19">
        <f>IFERROR($K646*$N646,"")</f>
        <v/>
      </c>
      <c r="P646" s="19">
        <f>IFERROR($L646*$N646,"")</f>
        <v/>
      </c>
      <c r="Q646" s="19">
        <f>IF(OR($U646="Dar de baja en SAP",$U646="Dar de alta en SAP"),$M646*$N646,"")</f>
        <v/>
      </c>
      <c r="R646" s="17" t="inlineStr"/>
      <c r="S646" s="30" t="inlineStr">
        <is>
          <t>Media</t>
        </is>
      </c>
      <c r="T646" s="17" t="inlineStr">
        <is>
          <t>Homologado – confianza Media – pendiente de validación</t>
        </is>
      </c>
      <c r="U646" s="26" t="inlineStr">
        <is>
          <t>Dar de baja en SAP</t>
        </is>
      </c>
      <c r="V646" s="17" t="inlineStr">
        <is>
          <t>Cruce por nomenclatura SAP</t>
        </is>
      </c>
      <c r="W646" s="17" t="inlineStr">
        <is>
          <t>No</t>
        </is>
      </c>
      <c r="X646" s="17" t="inlineStr"/>
      <c r="Y646" s="17" t="inlineStr">
        <is>
          <t>No</t>
        </is>
      </c>
      <c r="Z646" s="17" t="inlineStr"/>
      <c r="AA646" s="17" t="inlineStr">
        <is>
          <t>Cruce por nomenclatura: dosis coincide; similitud 0.62. El material ocupa 12 filas en la hoja 1060 NQN (lote/almacén). La cantidad SAP y la física de esta vista son el total del material.</t>
        </is>
      </c>
    </row>
    <row r="647">
      <c r="A647" s="17" t="inlineStr">
        <is>
          <t>Neuquén</t>
        </is>
      </c>
      <c r="B647" s="17" t="inlineStr">
        <is>
          <t>1060</t>
        </is>
      </c>
      <c r="C647" s="17" t="inlineStr">
        <is>
          <t>Stock SAP</t>
        </is>
      </c>
      <c r="D647" s="17" t="inlineStr">
        <is>
          <t>Medicamentos</t>
        </is>
      </c>
      <c r="E647" s="17" t="inlineStr">
        <is>
          <t>ZMED</t>
        </is>
      </c>
      <c r="F647" s="17" t="inlineStr">
        <is>
          <t>Dentro del alcance</t>
        </is>
      </c>
      <c r="G647" s="17" t="inlineStr">
        <is>
          <t>1000645</t>
        </is>
      </c>
      <c r="H647" s="17" t="inlineStr">
        <is>
          <t>BIL 13 COMPRIMIDOS</t>
        </is>
      </c>
      <c r="I647" s="17" t="inlineStr"/>
      <c r="J647" s="17" t="inlineStr"/>
      <c r="K647" s="18">
        <f>SUMIF('1060 NQN'!$A$2:$A$2023,$G647,'1060 NQN'!$I$2:$I$2023)</f>
        <v/>
      </c>
      <c r="L647" s="18">
        <f>SUMIF('1060 NQN'!$A$2:$A$2023,$G647,'1060 NQN'!$Q$2:$Q$2023)</f>
        <v/>
      </c>
      <c r="M647" s="18">
        <f>$K647-$L647</f>
        <v/>
      </c>
      <c r="N647" s="19">
        <f>IFERROR(SUMIF('1060 NQN'!$A$2:$A$2023,$G647,'1060 NQN'!$M$2:$M$2023)/$K647,0)</f>
        <v/>
      </c>
      <c r="O647" s="19">
        <f>IFERROR($K647*$N647,"")</f>
        <v/>
      </c>
      <c r="P647" s="19">
        <f>IFERROR($L647*$N647,"")</f>
        <v/>
      </c>
      <c r="Q647" s="19">
        <f>IF(OR($U647="Dar de baja en SAP",$U647="Dar de alta en SAP"),$M647*$N647,"")</f>
        <v/>
      </c>
      <c r="R647" s="17" t="inlineStr"/>
      <c r="S647" s="27" t="inlineStr"/>
      <c r="T647" s="17" t="inlineStr">
        <is>
          <t>Sin recuento físico en el inventario de Avain</t>
        </is>
      </c>
      <c r="U647" s="28" t="inlineStr">
        <is>
          <t>Sin recuento físico</t>
        </is>
      </c>
      <c r="V647" s="17" t="inlineStr"/>
      <c r="W647" s="17" t="inlineStr"/>
      <c r="X647" s="17" t="inlineStr"/>
      <c r="Y647" s="17" t="inlineStr"/>
      <c r="Z647" s="17" t="inlineStr"/>
      <c r="AA647" s="17" t="inlineStr">
        <is>
          <t>El material ocupa 5 filas en la hoja 1060 NQN (lote/almacén). La cantidad SAP y la física de esta vista son el total del material.</t>
        </is>
      </c>
    </row>
    <row r="648">
      <c r="A648" s="17" t="inlineStr">
        <is>
          <t>Neuquén</t>
        </is>
      </c>
      <c r="B648" s="17" t="inlineStr">
        <is>
          <t>1060</t>
        </is>
      </c>
      <c r="C648" s="17" t="inlineStr">
        <is>
          <t>Stock SAP</t>
        </is>
      </c>
      <c r="D648" s="17" t="inlineStr">
        <is>
          <t>Descartables</t>
        </is>
      </c>
      <c r="E648" s="17" t="inlineStr">
        <is>
          <t>ZDES</t>
        </is>
      </c>
      <c r="F648" s="17" t="inlineStr">
        <is>
          <t>Dentro del alcance</t>
        </is>
      </c>
      <c r="G648" s="17" t="inlineStr">
        <is>
          <t>2000019</t>
        </is>
      </c>
      <c r="H648" s="17" t="inlineStr">
        <is>
          <t>TUBO ENDOTRAQ N° 7.5 C/BALON</t>
        </is>
      </c>
      <c r="I648" s="17" t="inlineStr"/>
      <c r="J648" s="17" t="inlineStr"/>
      <c r="K648" s="18">
        <f>SUMIF('1060 NQN'!$A$2:$A$2023,$G648,'1060 NQN'!$I$2:$I$2023)</f>
        <v/>
      </c>
      <c r="L648" s="18">
        <f>SUMIF('1060 NQN'!$A$2:$A$2023,$G648,'1060 NQN'!$Q$2:$Q$2023)</f>
        <v/>
      </c>
      <c r="M648" s="18">
        <f>$K648-$L648</f>
        <v/>
      </c>
      <c r="N648" s="19">
        <f>IFERROR(SUMIF('1060 NQN'!$A$2:$A$2023,$G648,'1060 NQN'!$M$2:$M$2023)/$K648,0)</f>
        <v/>
      </c>
      <c r="O648" s="19">
        <f>IFERROR($K648*$N648,"")</f>
        <v/>
      </c>
      <c r="P648" s="19">
        <f>IFERROR($L648*$N648,"")</f>
        <v/>
      </c>
      <c r="Q648" s="19">
        <f>IF(OR($U648="Dar de baja en SAP",$U648="Dar de alta en SAP"),$M648*$N648,"")</f>
        <v/>
      </c>
      <c r="R648" s="17" t="inlineStr"/>
      <c r="S648" s="27" t="inlineStr"/>
      <c r="T648" s="17" t="inlineStr">
        <is>
          <t>Sin recuento físico en el inventario de Avain</t>
        </is>
      </c>
      <c r="U648" s="28" t="inlineStr">
        <is>
          <t>Sin recuento físico</t>
        </is>
      </c>
      <c r="V648" s="17" t="inlineStr"/>
      <c r="W648" s="17" t="inlineStr"/>
      <c r="X648" s="17" t="inlineStr"/>
      <c r="Y648" s="17" t="inlineStr"/>
      <c r="Z648" s="17" t="inlineStr"/>
      <c r="AA648" s="17" t="inlineStr">
        <is>
          <t>El material ocupa 2 filas en la hoja 1060 NQN (lote/almacén). La cantidad SAP y la física de esta vista son el total del material.</t>
        </is>
      </c>
    </row>
    <row r="649">
      <c r="A649" s="17" t="inlineStr">
        <is>
          <t>Neuquén</t>
        </is>
      </c>
      <c r="B649" s="17" t="inlineStr">
        <is>
          <t>1060</t>
        </is>
      </c>
      <c r="C649" s="17" t="inlineStr">
        <is>
          <t>Stock SAP</t>
        </is>
      </c>
      <c r="D649" s="17" t="inlineStr">
        <is>
          <t>Descartables</t>
        </is>
      </c>
      <c r="E649" s="17" t="inlineStr">
        <is>
          <t>ZDES</t>
        </is>
      </c>
      <c r="F649" s="17" t="inlineStr">
        <is>
          <t>Dentro del alcance</t>
        </is>
      </c>
      <c r="G649" s="17" t="inlineStr">
        <is>
          <t>2000052</t>
        </is>
      </c>
      <c r="H649" s="17" t="inlineStr">
        <is>
          <t>DESCARTADOR GRANDE MODELO E4</t>
        </is>
      </c>
      <c r="I649" s="17" t="inlineStr"/>
      <c r="J649" s="17" t="inlineStr"/>
      <c r="K649" s="18">
        <f>SUMIF('1060 NQN'!$A$2:$A$2023,$G649,'1060 NQN'!$I$2:$I$2023)</f>
        <v/>
      </c>
      <c r="L649" s="18">
        <f>SUMIF('1060 NQN'!$A$2:$A$2023,$G649,'1060 NQN'!$Q$2:$Q$2023)</f>
        <v/>
      </c>
      <c r="M649" s="18">
        <f>$K649-$L649</f>
        <v/>
      </c>
      <c r="N649" s="19">
        <f>IFERROR(SUMIF('1060 NQN'!$A$2:$A$2023,$G649,'1060 NQN'!$M$2:$M$2023)/$K649,0)</f>
        <v/>
      </c>
      <c r="O649" s="19">
        <f>IFERROR($K649*$N649,"")</f>
        <v/>
      </c>
      <c r="P649" s="19">
        <f>IFERROR($L649*$N649,"")</f>
        <v/>
      </c>
      <c r="Q649" s="19">
        <f>IF(OR($U649="Dar de baja en SAP",$U649="Dar de alta en SAP"),$M649*$N649,"")</f>
        <v/>
      </c>
      <c r="R649" s="17" t="inlineStr"/>
      <c r="S649" s="27" t="inlineStr"/>
      <c r="T649" s="17" t="inlineStr">
        <is>
          <t>Sin recuento físico en el inventario de Avain</t>
        </is>
      </c>
      <c r="U649" s="28" t="inlineStr">
        <is>
          <t>Sin recuento físico</t>
        </is>
      </c>
      <c r="V649" s="17" t="inlineStr"/>
      <c r="W649" s="17" t="inlineStr"/>
      <c r="X649" s="17" t="inlineStr"/>
      <c r="Y649" s="17" t="inlineStr"/>
      <c r="Z649" s="17" t="inlineStr"/>
      <c r="AA649" s="17" t="inlineStr">
        <is>
          <t>El material ocupa 3 filas en la hoja 1060 NQN (lote/almacén). La cantidad SAP y la física de esta vista son el total del material.</t>
        </is>
      </c>
    </row>
    <row r="650">
      <c r="A650" s="17" t="inlineStr">
        <is>
          <t>Neuquén</t>
        </is>
      </c>
      <c r="B650" s="17" t="inlineStr">
        <is>
          <t>1060</t>
        </is>
      </c>
      <c r="C650" s="17" t="inlineStr">
        <is>
          <t>Stock SAP</t>
        </is>
      </c>
      <c r="D650" s="17" t="inlineStr">
        <is>
          <t>Medicamentos</t>
        </is>
      </c>
      <c r="E650" s="17" t="inlineStr">
        <is>
          <t>ZMED</t>
        </is>
      </c>
      <c r="F650" s="17" t="inlineStr">
        <is>
          <t>Dentro del alcance</t>
        </is>
      </c>
      <c r="G650" s="17" t="inlineStr">
        <is>
          <t>1000480</t>
        </is>
      </c>
      <c r="H650" s="17" t="inlineStr">
        <is>
          <t>CEFALEXINA 500MG COMPRIMIDOS</t>
        </is>
      </c>
      <c r="I650" s="17" t="inlineStr">
        <is>
          <t>50</t>
        </is>
      </c>
      <c r="J650" s="17" t="inlineStr">
        <is>
          <t>CEFALEXINA</t>
        </is>
      </c>
      <c r="K650" s="18">
        <f>SUMIF('1060 NQN'!$A$2:$A$2023,$G650,'1060 NQN'!$I$2:$I$2023)</f>
        <v/>
      </c>
      <c r="L650" s="18">
        <f>SUMIF('1060 NQN'!$A$2:$A$2023,$G650,'1060 NQN'!$Q$2:$Q$2023)</f>
        <v/>
      </c>
      <c r="M650" s="18">
        <f>$K650-$L650</f>
        <v/>
      </c>
      <c r="N650" s="19">
        <f>IFERROR(SUMIF('1060 NQN'!$A$2:$A$2023,$G650,'1060 NQN'!$M$2:$M$2023)/$K650,0)</f>
        <v/>
      </c>
      <c r="O650" s="19">
        <f>IFERROR($K650*$N650,"")</f>
        <v/>
      </c>
      <c r="P650" s="19">
        <f>IFERROR($L650*$N650,"")</f>
        <v/>
      </c>
      <c r="Q650" s="19">
        <f>IF(OR($U650="Dar de baja en SAP",$U650="Dar de alta en SAP"),$M650*$N650,"")</f>
        <v/>
      </c>
      <c r="R650" s="17" t="inlineStr"/>
      <c r="S650" s="25" t="inlineStr">
        <is>
          <t>Alta</t>
        </is>
      </c>
      <c r="T650" s="17" t="inlineStr">
        <is>
          <t>Homologado – confianza Alta</t>
        </is>
      </c>
      <c r="U650" s="25" t="inlineStr">
        <is>
          <t>Dar de alta en SAP</t>
        </is>
      </c>
      <c r="V650" s="17" t="inlineStr">
        <is>
          <t>Homologación por código Avain (master M11-002)</t>
        </is>
      </c>
      <c r="W650" s="17" t="inlineStr">
        <is>
          <t>No</t>
        </is>
      </c>
      <c r="X650" s="17" t="inlineStr"/>
      <c r="Y650" s="17" t="inlineStr">
        <is>
          <t>Sí</t>
        </is>
      </c>
      <c r="Z650" s="17" t="inlineStr">
        <is>
          <t>M11-002</t>
        </is>
      </c>
      <c r="AA650" s="17"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17" t="inlineStr">
        <is>
          <t>Neuquén</t>
        </is>
      </c>
      <c r="B651" s="17" t="inlineStr">
        <is>
          <t>1060</t>
        </is>
      </c>
      <c r="C651" s="17" t="inlineStr">
        <is>
          <t>Stock SAP</t>
        </is>
      </c>
      <c r="D651" s="17" t="inlineStr">
        <is>
          <t>Descartables</t>
        </is>
      </c>
      <c r="E651" s="17" t="inlineStr">
        <is>
          <t>ZDES</t>
        </is>
      </c>
      <c r="F651" s="17" t="inlineStr">
        <is>
          <t>Dentro del alcance</t>
        </is>
      </c>
      <c r="G651" s="17" t="inlineStr">
        <is>
          <t>2000038</t>
        </is>
      </c>
      <c r="H651" s="17" t="inlineStr">
        <is>
          <t>ALGODON HIDROFILO X 500GR</t>
        </is>
      </c>
      <c r="I651" s="17" t="inlineStr">
        <is>
          <t>12</t>
        </is>
      </c>
      <c r="J651" s="17" t="inlineStr">
        <is>
          <t>ALGODÓN</t>
        </is>
      </c>
      <c r="K651" s="18">
        <f>SUMIF('1060 NQN'!$A$2:$A$2023,$G651,'1060 NQN'!$I$2:$I$2023)</f>
        <v/>
      </c>
      <c r="L651" s="18">
        <f>SUMIF('1060 NQN'!$A$2:$A$2023,$G651,'1060 NQN'!$Q$2:$Q$2023)</f>
        <v/>
      </c>
      <c r="M651" s="18">
        <f>$K651-$L651</f>
        <v/>
      </c>
      <c r="N651" s="19">
        <f>IFERROR(SUMIF('1060 NQN'!$A$2:$A$2023,$G651,'1060 NQN'!$M$2:$M$2023)/$K651,0)</f>
        <v/>
      </c>
      <c r="O651" s="19">
        <f>IFERROR($K651*$N651,"")</f>
        <v/>
      </c>
      <c r="P651" s="19">
        <f>IFERROR($L651*$N651,"")</f>
        <v/>
      </c>
      <c r="Q651" s="19">
        <f>IF(OR($U651="Dar de baja en SAP",$U651="Dar de alta en SAP"),$M651*$N651,"")</f>
        <v/>
      </c>
      <c r="R651" s="17" t="inlineStr"/>
      <c r="S651" s="30" t="inlineStr">
        <is>
          <t>Media</t>
        </is>
      </c>
      <c r="T651" s="17" t="inlineStr">
        <is>
          <t>Homologado – confianza Media – pendiente de validación</t>
        </is>
      </c>
      <c r="U651" s="26" t="inlineStr">
        <is>
          <t>Dar de baja en SAP</t>
        </is>
      </c>
      <c r="V651" s="17" t="inlineStr">
        <is>
          <t>Homologación por código Avain (master D-149)</t>
        </is>
      </c>
      <c r="W651" s="17" t="inlineStr">
        <is>
          <t>Sí</t>
        </is>
      </c>
      <c r="X651" s="17" t="inlineStr">
        <is>
          <t>2000038, 2001054</t>
        </is>
      </c>
      <c r="Y651" s="17" t="inlineStr">
        <is>
          <t>Sí</t>
        </is>
      </c>
      <c r="Z651" s="17" t="inlineStr">
        <is>
          <t>D-149</t>
        </is>
      </c>
      <c r="AA651" s="17"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17" t="inlineStr">
        <is>
          <t>Neuquén</t>
        </is>
      </c>
      <c r="B652" s="17" t="inlineStr">
        <is>
          <t>1060</t>
        </is>
      </c>
      <c r="C652" s="17" t="inlineStr">
        <is>
          <t>Stock SAP</t>
        </is>
      </c>
      <c r="D652" s="17" t="inlineStr">
        <is>
          <t>Medicamentos</t>
        </is>
      </c>
      <c r="E652" s="17" t="inlineStr">
        <is>
          <t>ZMED</t>
        </is>
      </c>
      <c r="F652" s="17" t="inlineStr">
        <is>
          <t>Dentro del alcance</t>
        </is>
      </c>
      <c r="G652" s="17" t="inlineStr">
        <is>
          <t>1000648</t>
        </is>
      </c>
      <c r="H652" s="17" t="inlineStr">
        <is>
          <t>BISOPROLOL COMP</t>
        </is>
      </c>
      <c r="I652" s="17" t="inlineStr"/>
      <c r="J652" s="17" t="inlineStr"/>
      <c r="K652" s="18">
        <f>SUMIF('1060 NQN'!$A$2:$A$2023,$G652,'1060 NQN'!$I$2:$I$2023)</f>
        <v/>
      </c>
      <c r="L652" s="18">
        <f>SUMIF('1060 NQN'!$A$2:$A$2023,$G652,'1060 NQN'!$Q$2:$Q$2023)</f>
        <v/>
      </c>
      <c r="M652" s="18">
        <f>$K652-$L652</f>
        <v/>
      </c>
      <c r="N652" s="19">
        <f>IFERROR(SUMIF('1060 NQN'!$A$2:$A$2023,$G652,'1060 NQN'!$M$2:$M$2023)/$K652,0)</f>
        <v/>
      </c>
      <c r="O652" s="19">
        <f>IFERROR($K652*$N652,"")</f>
        <v/>
      </c>
      <c r="P652" s="19">
        <f>IFERROR($L652*$N652,"")</f>
        <v/>
      </c>
      <c r="Q652" s="19">
        <f>IF(OR($U652="Dar de baja en SAP",$U652="Dar de alta en SAP"),$M652*$N652,"")</f>
        <v/>
      </c>
      <c r="R652" s="17" t="inlineStr"/>
      <c r="S652" s="27" t="inlineStr"/>
      <c r="T652" s="17" t="inlineStr">
        <is>
          <t>Sin recuento físico en el inventario de Avain</t>
        </is>
      </c>
      <c r="U652" s="28" t="inlineStr">
        <is>
          <t>Sin recuento físico</t>
        </is>
      </c>
      <c r="V652" s="17" t="inlineStr"/>
      <c r="W652" s="17" t="inlineStr"/>
      <c r="X652" s="17" t="inlineStr"/>
      <c r="Y652" s="17" t="inlineStr"/>
      <c r="Z652" s="17" t="inlineStr"/>
      <c r="AA652" s="17" t="inlineStr"/>
    </row>
    <row r="653">
      <c r="A653" s="17" t="inlineStr">
        <is>
          <t>Neuquén</t>
        </is>
      </c>
      <c r="B653" s="17" t="inlineStr">
        <is>
          <t>1060</t>
        </is>
      </c>
      <c r="C653" s="17" t="inlineStr">
        <is>
          <t>Stock SAP</t>
        </is>
      </c>
      <c r="D653" s="17" t="inlineStr">
        <is>
          <t>Descartables</t>
        </is>
      </c>
      <c r="E653" s="17" t="inlineStr">
        <is>
          <t>ZDES</t>
        </is>
      </c>
      <c r="F653" s="17" t="inlineStr">
        <is>
          <t>Dentro del alcance</t>
        </is>
      </c>
      <c r="G653" s="17" t="inlineStr">
        <is>
          <t>2000006</t>
        </is>
      </c>
      <c r="H653" s="17" t="inlineStr">
        <is>
          <t>CATETER INTRAVENOSO 22G T/ABBOCATH</t>
        </is>
      </c>
      <c r="I653" s="17" t="inlineStr">
        <is>
          <t>522</t>
        </is>
      </c>
      <c r="J653" s="17" t="inlineStr">
        <is>
          <t>Abbocath n° 22</t>
        </is>
      </c>
      <c r="K653" s="18">
        <f>SUMIF('1060 NQN'!$A$2:$A$2023,$G653,'1060 NQN'!$I$2:$I$2023)</f>
        <v/>
      </c>
      <c r="L653" s="18">
        <f>SUMIF('1060 NQN'!$A$2:$A$2023,$G653,'1060 NQN'!$Q$2:$Q$2023)</f>
        <v/>
      </c>
      <c r="M653" s="18">
        <f>$K653-$L653</f>
        <v/>
      </c>
      <c r="N653" s="19">
        <f>IFERROR(SUMIF('1060 NQN'!$A$2:$A$2023,$G653,'1060 NQN'!$M$2:$M$2023)/$K653,0)</f>
        <v/>
      </c>
      <c r="O653" s="19">
        <f>IFERROR($K653*$N653,"")</f>
        <v/>
      </c>
      <c r="P653" s="19">
        <f>IFERROR($L653*$N653,"")</f>
        <v/>
      </c>
      <c r="Q653" s="19">
        <f>IF(OR($U653="Dar de baja en SAP",$U653="Dar de alta en SAP"),$M653*$N653,"")</f>
        <v/>
      </c>
      <c r="R653" s="17" t="inlineStr"/>
      <c r="S653" s="26" t="inlineStr">
        <is>
          <t>Baja</t>
        </is>
      </c>
      <c r="T653" s="17" t="inlineStr">
        <is>
          <t>Homologado – confianza Baja – pendiente de validación</t>
        </is>
      </c>
      <c r="U653" s="26" t="inlineStr">
        <is>
          <t>Dar de baja en SAP</t>
        </is>
      </c>
      <c r="V653" s="17" t="inlineStr">
        <is>
          <t>Homologación por código Avain (master D-129)</t>
        </is>
      </c>
      <c r="W653" s="17" t="inlineStr">
        <is>
          <t>No</t>
        </is>
      </c>
      <c r="X653" s="17" t="inlineStr"/>
      <c r="Y653" s="17" t="inlineStr">
        <is>
          <t>Sí</t>
        </is>
      </c>
      <c r="Z653" s="17" t="inlineStr">
        <is>
          <t>D-129</t>
        </is>
      </c>
      <c r="AA653" s="17" t="inlineStr">
        <is>
          <t>Homologación: confianza base Baja + confianza SAP Alta → Baja. El material ocupa 2 filas en la hoja 1060 NQN (lote/almacén). La cantidad SAP y la física de esta vista son el total del material.</t>
        </is>
      </c>
    </row>
    <row r="654">
      <c r="A654" s="17" t="inlineStr">
        <is>
          <t>Neuquén</t>
        </is>
      </c>
      <c r="B654" s="17" t="inlineStr">
        <is>
          <t>1060</t>
        </is>
      </c>
      <c r="C654" s="17" t="inlineStr">
        <is>
          <t>Stock SAP</t>
        </is>
      </c>
      <c r="D654" s="17" t="inlineStr">
        <is>
          <t>Descartables</t>
        </is>
      </c>
      <c r="E654" s="17" t="inlineStr">
        <is>
          <t>ZDES</t>
        </is>
      </c>
      <c r="F654" s="17" t="inlineStr">
        <is>
          <t>Dentro del alcance</t>
        </is>
      </c>
      <c r="G654" s="17" t="inlineStr">
        <is>
          <t>2000156</t>
        </is>
      </c>
      <c r="H654" s="17" t="inlineStr">
        <is>
          <t>GUANTES ESTERILES Nº 7 POR PAR</t>
        </is>
      </c>
      <c r="I654" s="17" t="inlineStr">
        <is>
          <t>281</t>
        </is>
      </c>
      <c r="J654" s="17" t="inlineStr">
        <is>
          <t>GUANTES NO ESTERILES L</t>
        </is>
      </c>
      <c r="K654" s="18">
        <f>SUMIF('1060 NQN'!$A$2:$A$2023,$G654,'1060 NQN'!$I$2:$I$2023)</f>
        <v/>
      </c>
      <c r="L654" s="18">
        <f>SUMIF('1060 NQN'!$A$2:$A$2023,$G654,'1060 NQN'!$Q$2:$Q$2023)</f>
        <v/>
      </c>
      <c r="M654" s="18">
        <f>$K654-$L654</f>
        <v/>
      </c>
      <c r="N654" s="19">
        <f>IFERROR(SUMIF('1060 NQN'!$A$2:$A$2023,$G654,'1060 NQN'!$M$2:$M$2023)/$K654,0)</f>
        <v/>
      </c>
      <c r="O654" s="19">
        <f>IFERROR($K654*$N654,"")</f>
        <v/>
      </c>
      <c r="P654" s="19">
        <f>IFERROR($L654*$N654,"")</f>
        <v/>
      </c>
      <c r="Q654" s="19">
        <f>IF(OR($U654="Dar de baja en SAP",$U654="Dar de alta en SAP"),$M654*$N654,"")</f>
        <v/>
      </c>
      <c r="R654" s="29" t="inlineStr">
        <is>
          <t>Valorización a validar: relación de cantidades 75 a 1 entre SAP y el recuento físico. Sugiere distinta unidad de medida (SAP por caja o envase y el recuento por unidad). La diferencia económica de esta fila no debe tomarse como definitiva.</t>
        </is>
      </c>
      <c r="S654" s="30" t="inlineStr">
        <is>
          <t>Media</t>
        </is>
      </c>
      <c r="T654" s="17" t="inlineStr">
        <is>
          <t>Homologado – confianza Media – pendiente de validación</t>
        </is>
      </c>
      <c r="U654" s="26" t="inlineStr">
        <is>
          <t>Dar de baja en SAP</t>
        </is>
      </c>
      <c r="V654" s="17" t="inlineStr">
        <is>
          <t>Homologación por código Avain (master K-281)</t>
        </is>
      </c>
      <c r="W654" s="17" t="inlineStr">
        <is>
          <t>Sí</t>
        </is>
      </c>
      <c r="X654" s="17" t="inlineStr">
        <is>
          <t>2000156, 2000022, 2000270, 2000158, 2000157</t>
        </is>
      </c>
      <c r="Y654" s="17" t="inlineStr">
        <is>
          <t>Sí</t>
        </is>
      </c>
      <c r="Z654" s="17" t="inlineStr">
        <is>
          <t>K-281</t>
        </is>
      </c>
      <c r="AA654" s="17"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17" t="inlineStr">
        <is>
          <t>Neuquén</t>
        </is>
      </c>
      <c r="B655" s="17" t="inlineStr">
        <is>
          <t>1060</t>
        </is>
      </c>
      <c r="C655" s="17" t="inlineStr">
        <is>
          <t>Stock SAP</t>
        </is>
      </c>
      <c r="D655" s="17" t="inlineStr">
        <is>
          <t>Medicamentos</t>
        </is>
      </c>
      <c r="E655" s="17" t="inlineStr">
        <is>
          <t>ZMED</t>
        </is>
      </c>
      <c r="F655" s="17" t="inlineStr">
        <is>
          <t>Dentro del alcance</t>
        </is>
      </c>
      <c r="G655" s="17" t="inlineStr">
        <is>
          <t>1000013</t>
        </is>
      </c>
      <c r="H655" s="17" t="inlineStr">
        <is>
          <t>NITROGLICERINA 25 MG AMPOLLA</t>
        </is>
      </c>
      <c r="I655" s="17" t="inlineStr">
        <is>
          <t>479</t>
        </is>
      </c>
      <c r="J655" s="17" t="inlineStr">
        <is>
          <t>NITROGLICERINA 25 MG</t>
        </is>
      </c>
      <c r="K655" s="18">
        <f>SUMIF('1060 NQN'!$A$2:$A$2023,$G655,'1060 NQN'!$I$2:$I$2023)</f>
        <v/>
      </c>
      <c r="L655" s="18">
        <f>SUMIF('1060 NQN'!$A$2:$A$2023,$G655,'1060 NQN'!$Q$2:$Q$2023)</f>
        <v/>
      </c>
      <c r="M655" s="18">
        <f>$K655-$L655</f>
        <v/>
      </c>
      <c r="N655" s="19">
        <f>IFERROR(SUMIF('1060 NQN'!$A$2:$A$2023,$G655,'1060 NQN'!$M$2:$M$2023)/$K655,0)</f>
        <v/>
      </c>
      <c r="O655" s="19">
        <f>IFERROR($K655*$N655,"")</f>
        <v/>
      </c>
      <c r="P655" s="19">
        <f>IFERROR($L655*$N655,"")</f>
        <v/>
      </c>
      <c r="Q655" s="19">
        <f>IF(OR($U655="Dar de baja en SAP",$U655="Dar de alta en SAP"),$M655*$N655,"")</f>
        <v/>
      </c>
      <c r="R655" s="17" t="inlineStr"/>
      <c r="S655" s="30" t="inlineStr">
        <is>
          <t>Media</t>
        </is>
      </c>
      <c r="T655" s="17" t="inlineStr">
        <is>
          <t>Homologado – confianza Media – pendiente de validación</t>
        </is>
      </c>
      <c r="U655" s="26" t="inlineStr">
        <is>
          <t>Dar de baja en SAP</t>
        </is>
      </c>
      <c r="V655" s="17" t="inlineStr">
        <is>
          <t>Homologación por código Avain (master M04-007)</t>
        </is>
      </c>
      <c r="W655" s="17" t="inlineStr">
        <is>
          <t>No</t>
        </is>
      </c>
      <c r="X655" s="17" t="inlineStr"/>
      <c r="Y655" s="17" t="inlineStr">
        <is>
          <t>Sí</t>
        </is>
      </c>
      <c r="Z655" s="17" t="inlineStr">
        <is>
          <t>M04-007</t>
        </is>
      </c>
      <c r="AA655" s="17" t="inlineStr">
        <is>
          <t>Homologación: confianza base Alta + confianza SAP Media → Media. El material ocupa 3 filas en la hoja 1060 NQN (lote/almacén). La cantidad SAP y la física de esta vista son el total del material.</t>
        </is>
      </c>
    </row>
    <row r="656">
      <c r="A656" s="17" t="inlineStr">
        <is>
          <t>Neuquén</t>
        </is>
      </c>
      <c r="B656" s="17" t="inlineStr">
        <is>
          <t>1060</t>
        </is>
      </c>
      <c r="C656" s="17" t="inlineStr">
        <is>
          <t>Stock SAP</t>
        </is>
      </c>
      <c r="D656" s="17" t="inlineStr">
        <is>
          <t>Medicamentos</t>
        </is>
      </c>
      <c r="E656" s="17" t="inlineStr">
        <is>
          <t>ZMED</t>
        </is>
      </c>
      <c r="F656" s="17" t="inlineStr">
        <is>
          <t>Dentro del alcance</t>
        </is>
      </c>
      <c r="G656" s="17" t="inlineStr">
        <is>
          <t>1000360</t>
        </is>
      </c>
      <c r="H656" s="17" t="inlineStr">
        <is>
          <t>GOTAS OTOSPORIN</t>
        </is>
      </c>
      <c r="I656" s="17" t="inlineStr">
        <is>
          <t>173</t>
        </is>
      </c>
      <c r="J656" s="17" t="inlineStr">
        <is>
          <t>OTOSPORIN</t>
        </is>
      </c>
      <c r="K656" s="18">
        <f>SUMIF('1060 NQN'!$A$2:$A$2023,$G656,'1060 NQN'!$I$2:$I$2023)</f>
        <v/>
      </c>
      <c r="L656" s="18">
        <f>SUMIF('1060 NQN'!$A$2:$A$2023,$G656,'1060 NQN'!$Q$2:$Q$2023)</f>
        <v/>
      </c>
      <c r="M656" s="18">
        <f>$K656-$L656</f>
        <v/>
      </c>
      <c r="N656" s="19">
        <f>IFERROR(SUMIF('1060 NQN'!$A$2:$A$2023,$G656,'1060 NQN'!$M$2:$M$2023)/$K656,0)</f>
        <v/>
      </c>
      <c r="O656" s="19">
        <f>IFERROR($K656*$N656,"")</f>
        <v/>
      </c>
      <c r="P656" s="19">
        <f>IFERROR($L656*$N656,"")</f>
        <v/>
      </c>
      <c r="Q656" s="19">
        <f>IF(OR($U656="Dar de baja en SAP",$U656="Dar de alta en SAP"),$M656*$N656,"")</f>
        <v/>
      </c>
      <c r="R656" s="17" t="inlineStr"/>
      <c r="S656" s="25" t="inlineStr">
        <is>
          <t>Alta</t>
        </is>
      </c>
      <c r="T656" s="17" t="inlineStr">
        <is>
          <t>Homologado – confianza Alta</t>
        </is>
      </c>
      <c r="U656" s="26" t="inlineStr">
        <is>
          <t>Dar de baja en SAP</t>
        </is>
      </c>
      <c r="V656" s="17" t="inlineStr">
        <is>
          <t>Cruce por nomenclatura SAP</t>
        </is>
      </c>
      <c r="W656" s="17" t="inlineStr">
        <is>
          <t>No</t>
        </is>
      </c>
      <c r="X656" s="17" t="inlineStr"/>
      <c r="Y656" s="17" t="inlineStr">
        <is>
          <t>No</t>
        </is>
      </c>
      <c r="Z656" s="17" t="inlineStr"/>
      <c r="AA656" s="17" t="inlineStr">
        <is>
          <t>Cruce por nomenclatura: similitud 0.81. El material ocupa 14 filas en la hoja 1060 NQN (lote/almacén). La cantidad SAP y la física de esta vista son el total del material.</t>
        </is>
      </c>
    </row>
    <row r="657">
      <c r="A657" s="17" t="inlineStr">
        <is>
          <t>Neuquén</t>
        </is>
      </c>
      <c r="B657" s="17" t="inlineStr">
        <is>
          <t>1060</t>
        </is>
      </c>
      <c r="C657" s="17" t="inlineStr">
        <is>
          <t>Stock SAP</t>
        </is>
      </c>
      <c r="D657" s="17" t="inlineStr">
        <is>
          <t>Descartables</t>
        </is>
      </c>
      <c r="E657" s="17" t="inlineStr">
        <is>
          <t>ZDES</t>
        </is>
      </c>
      <c r="F657" s="17" t="inlineStr">
        <is>
          <t>Dentro del alcance</t>
        </is>
      </c>
      <c r="G657" s="17" t="inlineStr">
        <is>
          <t>2000076</t>
        </is>
      </c>
      <c r="H657" s="17" t="inlineStr">
        <is>
          <t>TUBO ENDOTRAQ N° 6 C/BALON</t>
        </is>
      </c>
      <c r="I657" s="17" t="inlineStr"/>
      <c r="J657" s="17" t="inlineStr"/>
      <c r="K657" s="18">
        <f>SUMIF('1060 NQN'!$A$2:$A$2023,$G657,'1060 NQN'!$I$2:$I$2023)</f>
        <v/>
      </c>
      <c r="L657" s="18">
        <f>SUMIF('1060 NQN'!$A$2:$A$2023,$G657,'1060 NQN'!$Q$2:$Q$2023)</f>
        <v/>
      </c>
      <c r="M657" s="18">
        <f>$K657-$L657</f>
        <v/>
      </c>
      <c r="N657" s="19">
        <f>IFERROR(SUMIF('1060 NQN'!$A$2:$A$2023,$G657,'1060 NQN'!$M$2:$M$2023)/$K657,0)</f>
        <v/>
      </c>
      <c r="O657" s="19">
        <f>IFERROR($K657*$N657,"")</f>
        <v/>
      </c>
      <c r="P657" s="19">
        <f>IFERROR($L657*$N657,"")</f>
        <v/>
      </c>
      <c r="Q657" s="19">
        <f>IF(OR($U657="Dar de baja en SAP",$U657="Dar de alta en SAP"),$M657*$N657,"")</f>
        <v/>
      </c>
      <c r="R657" s="17" t="inlineStr"/>
      <c r="S657" s="27" t="inlineStr"/>
      <c r="T657" s="17" t="inlineStr">
        <is>
          <t>Sin recuento físico en el inventario de Avain</t>
        </is>
      </c>
      <c r="U657" s="28" t="inlineStr">
        <is>
          <t>Sin recuento físico</t>
        </is>
      </c>
      <c r="V657" s="17" t="inlineStr"/>
      <c r="W657" s="17" t="inlineStr"/>
      <c r="X657" s="17" t="inlineStr"/>
      <c r="Y657" s="17" t="inlineStr"/>
      <c r="Z657" s="17" t="inlineStr"/>
      <c r="AA657" s="17" t="inlineStr">
        <is>
          <t>El material ocupa 2 filas en la hoja 1060 NQN (lote/almacén). La cantidad SAP y la física de esta vista son el total del material.</t>
        </is>
      </c>
    </row>
    <row r="658">
      <c r="A658" s="17" t="inlineStr">
        <is>
          <t>Neuquén</t>
        </is>
      </c>
      <c r="B658" s="17" t="inlineStr">
        <is>
          <t>1060</t>
        </is>
      </c>
      <c r="C658" s="17" t="inlineStr">
        <is>
          <t>Stock SAP</t>
        </is>
      </c>
      <c r="D658" s="17" t="inlineStr">
        <is>
          <t>Descartables</t>
        </is>
      </c>
      <c r="E658" s="17" t="inlineStr">
        <is>
          <t>ZDES</t>
        </is>
      </c>
      <c r="F658" s="17" t="inlineStr">
        <is>
          <t>Dentro del alcance</t>
        </is>
      </c>
      <c r="G658" s="17" t="inlineStr">
        <is>
          <t>2000244</t>
        </is>
      </c>
      <c r="H658" s="17" t="inlineStr">
        <is>
          <t>SONDA FOLEY 2 VIAS Nº16 DE LÁTEX</t>
        </is>
      </c>
      <c r="I658" s="17" t="inlineStr">
        <is>
          <t>346</t>
        </is>
      </c>
      <c r="J658" s="17" t="inlineStr">
        <is>
          <t>sonda foley 16</t>
        </is>
      </c>
      <c r="K658" s="18">
        <f>SUMIF('1060 NQN'!$A$2:$A$2023,$G658,'1060 NQN'!$I$2:$I$2023)</f>
        <v/>
      </c>
      <c r="L658" s="18">
        <f>SUMIF('1060 NQN'!$A$2:$A$2023,$G658,'1060 NQN'!$Q$2:$Q$2023)</f>
        <v/>
      </c>
      <c r="M658" s="18">
        <f>$K658-$L658</f>
        <v/>
      </c>
      <c r="N658" s="19">
        <f>IFERROR(SUMIF('1060 NQN'!$A$2:$A$2023,$G658,'1060 NQN'!$M$2:$M$2023)/$K658,0)</f>
        <v/>
      </c>
      <c r="O658" s="19">
        <f>IFERROR($K658*$N658,"")</f>
        <v/>
      </c>
      <c r="P658" s="19">
        <f>IFERROR($L658*$N658,"")</f>
        <v/>
      </c>
      <c r="Q658" s="19">
        <f>IF(OR($U658="Dar de baja en SAP",$U658="Dar de alta en SAP"),$M658*$N658,"")</f>
        <v/>
      </c>
      <c r="R658" s="17" t="inlineStr"/>
      <c r="S658" s="30" t="inlineStr">
        <is>
          <t>Media</t>
        </is>
      </c>
      <c r="T658" s="17" t="inlineStr">
        <is>
          <t>Homologado – confianza Media – pendiente de validación</t>
        </is>
      </c>
      <c r="U658" s="26" t="inlineStr">
        <is>
          <t>Dar de baja en SAP</t>
        </is>
      </c>
      <c r="V658" s="17" t="inlineStr">
        <is>
          <t>Homologación por código Avain (master D-164)</t>
        </is>
      </c>
      <c r="W658" s="17" t="inlineStr">
        <is>
          <t>Sí</t>
        </is>
      </c>
      <c r="X658" s="17" t="inlineStr">
        <is>
          <t>2000244, 2000093, 2000066, 2000330, 2000201</t>
        </is>
      </c>
      <c r="Y658" s="17" t="inlineStr">
        <is>
          <t>Sí</t>
        </is>
      </c>
      <c r="Z658" s="17" t="inlineStr">
        <is>
          <t>D-164</t>
        </is>
      </c>
      <c r="AA658" s="17"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17" t="inlineStr">
        <is>
          <t>Neuquén</t>
        </is>
      </c>
      <c r="B659" s="17" t="inlineStr">
        <is>
          <t>1060</t>
        </is>
      </c>
      <c r="C659" s="17" t="inlineStr">
        <is>
          <t>Stock SAP</t>
        </is>
      </c>
      <c r="D659" s="17" t="inlineStr">
        <is>
          <t>Descartables</t>
        </is>
      </c>
      <c r="E659" s="17" t="inlineStr">
        <is>
          <t>ZDES</t>
        </is>
      </c>
      <c r="F659" s="17" t="inlineStr">
        <is>
          <t>Dentro del alcance</t>
        </is>
      </c>
      <c r="G659" s="17" t="inlineStr">
        <is>
          <t>2000404</t>
        </is>
      </c>
      <c r="H659" s="17" t="inlineStr">
        <is>
          <t>CANULA DE GUEDEL 10CM N4 ROJO</t>
        </is>
      </c>
      <c r="I659" s="17" t="inlineStr"/>
      <c r="J659" s="17" t="inlineStr"/>
      <c r="K659" s="18">
        <f>SUMIF('1060 NQN'!$A$2:$A$2023,$G659,'1060 NQN'!$I$2:$I$2023)</f>
        <v/>
      </c>
      <c r="L659" s="18">
        <f>SUMIF('1060 NQN'!$A$2:$A$2023,$G659,'1060 NQN'!$Q$2:$Q$2023)</f>
        <v/>
      </c>
      <c r="M659" s="18">
        <f>$K659-$L659</f>
        <v/>
      </c>
      <c r="N659" s="19">
        <f>IFERROR(SUMIF('1060 NQN'!$A$2:$A$2023,$G659,'1060 NQN'!$M$2:$M$2023)/$K659,0)</f>
        <v/>
      </c>
      <c r="O659" s="19">
        <f>IFERROR($K659*$N659,"")</f>
        <v/>
      </c>
      <c r="P659" s="19">
        <f>IFERROR($L659*$N659,"")</f>
        <v/>
      </c>
      <c r="Q659" s="19">
        <f>IF(OR($U659="Dar de baja en SAP",$U659="Dar de alta en SAP"),$M659*$N659,"")</f>
        <v/>
      </c>
      <c r="R659" s="17" t="inlineStr"/>
      <c r="S659" s="27" t="inlineStr"/>
      <c r="T659" s="17" t="inlineStr">
        <is>
          <t>Sin recuento físico en el inventario de Avain</t>
        </is>
      </c>
      <c r="U659" s="28" t="inlineStr">
        <is>
          <t>Sin recuento físico</t>
        </is>
      </c>
      <c r="V659" s="17" t="inlineStr"/>
      <c r="W659" s="17" t="inlineStr"/>
      <c r="X659" s="17" t="inlineStr"/>
      <c r="Y659" s="17" t="inlineStr"/>
      <c r="Z659" s="17" t="inlineStr"/>
      <c r="AA659" s="17" t="inlineStr"/>
    </row>
    <row r="660">
      <c r="A660" s="17" t="inlineStr">
        <is>
          <t>Neuquén</t>
        </is>
      </c>
      <c r="B660" s="17" t="inlineStr">
        <is>
          <t>1060</t>
        </is>
      </c>
      <c r="C660" s="17" t="inlineStr">
        <is>
          <t>Stock SAP</t>
        </is>
      </c>
      <c r="D660" s="17" t="inlineStr">
        <is>
          <t>Descartables</t>
        </is>
      </c>
      <c r="E660" s="17" t="inlineStr">
        <is>
          <t>ZDES</t>
        </is>
      </c>
      <c r="F660" s="17" t="inlineStr">
        <is>
          <t>Dentro del alcance</t>
        </is>
      </c>
      <c r="G660" s="17" t="inlineStr">
        <is>
          <t>2000403</t>
        </is>
      </c>
      <c r="H660" s="17" t="inlineStr">
        <is>
          <t>CANULA DE GUEDEL 90CM N2 AMARILLO</t>
        </is>
      </c>
      <c r="I660" s="17" t="inlineStr">
        <is>
          <t>536</t>
        </is>
      </c>
      <c r="J660" s="17" t="inlineStr">
        <is>
          <t>MARTILLO</t>
        </is>
      </c>
      <c r="K660" s="18">
        <f>SUMIF('1060 NQN'!$A$2:$A$2023,$G660,'1060 NQN'!$I$2:$I$2023)</f>
        <v/>
      </c>
      <c r="L660" s="18">
        <f>SUMIF('1060 NQN'!$A$2:$A$2023,$G660,'1060 NQN'!$Q$2:$Q$2023)</f>
        <v/>
      </c>
      <c r="M660" s="18">
        <f>$K660-$L660</f>
        <v/>
      </c>
      <c r="N660" s="19">
        <f>IFERROR(SUMIF('1060 NQN'!$A$2:$A$2023,$G660,'1060 NQN'!$M$2:$M$2023)/$K660,0)</f>
        <v/>
      </c>
      <c r="O660" s="19">
        <f>IFERROR($K660*$N660,"")</f>
        <v/>
      </c>
      <c r="P660" s="19">
        <f>IFERROR($L660*$N660,"")</f>
        <v/>
      </c>
      <c r="Q660" s="19">
        <f>IF(OR($U660="Dar de baja en SAP",$U660="Dar de alta en SAP"),$M660*$N660,"")</f>
        <v/>
      </c>
      <c r="R660" s="29" t="inlineStr">
        <is>
          <t>Valorización a validar: relación de cantidades 68 a 1 entre SAP y el recuento físico. Sugiere distinta unidad de medida (SAP por caja o envase y el recuento por unidad). La diferencia económica de esta fila no debe tomarse como definitiva.</t>
        </is>
      </c>
      <c r="S660" s="26" t="inlineStr">
        <is>
          <t>Baja</t>
        </is>
      </c>
      <c r="T660" s="17" t="inlineStr">
        <is>
          <t>Homologado – confianza Baja – pendiente de validación</t>
        </is>
      </c>
      <c r="U660" s="26" t="inlineStr">
        <is>
          <t>Dar de baja en SAP</t>
        </is>
      </c>
      <c r="V660" s="17" t="inlineStr">
        <is>
          <t>Cruce por nomenclatura SAP</t>
        </is>
      </c>
      <c r="W660" s="17" t="inlineStr">
        <is>
          <t>No</t>
        </is>
      </c>
      <c r="X660" s="17" t="inlineStr"/>
      <c r="Y660" s="17" t="inlineStr">
        <is>
          <t>Sí</t>
        </is>
      </c>
      <c r="Z660" s="17" t="inlineStr"/>
      <c r="AA660" s="17"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17" t="inlineStr">
        <is>
          <t>Neuquén</t>
        </is>
      </c>
      <c r="B661" s="17" t="inlineStr">
        <is>
          <t>1060</t>
        </is>
      </c>
      <c r="C661" s="17" t="inlineStr">
        <is>
          <t>Stock SAP</t>
        </is>
      </c>
      <c r="D661" s="17" t="inlineStr">
        <is>
          <t>Descartables</t>
        </is>
      </c>
      <c r="E661" s="17" t="inlineStr">
        <is>
          <t>ZDES</t>
        </is>
      </c>
      <c r="F661" s="17" t="inlineStr">
        <is>
          <t>Dentro del alcance</t>
        </is>
      </c>
      <c r="G661" s="17" t="inlineStr">
        <is>
          <t>2000662</t>
        </is>
      </c>
      <c r="H661" s="17" t="inlineStr">
        <is>
          <t>MASCARA DE RESUCITACION POCKET CPR</t>
        </is>
      </c>
      <c r="I661" s="17" t="inlineStr"/>
      <c r="J661" s="17" t="inlineStr"/>
      <c r="K661" s="18">
        <f>SUMIF('1060 NQN'!$A$2:$A$2023,$G661,'1060 NQN'!$I$2:$I$2023)</f>
        <v/>
      </c>
      <c r="L661" s="18">
        <f>SUMIF('1060 NQN'!$A$2:$A$2023,$G661,'1060 NQN'!$Q$2:$Q$2023)</f>
        <v/>
      </c>
      <c r="M661" s="18">
        <f>$K661-$L661</f>
        <v/>
      </c>
      <c r="N661" s="19">
        <f>IFERROR(SUMIF('1060 NQN'!$A$2:$A$2023,$G661,'1060 NQN'!$M$2:$M$2023)/$K661,0)</f>
        <v/>
      </c>
      <c r="O661" s="19">
        <f>IFERROR($K661*$N661,"")</f>
        <v/>
      </c>
      <c r="P661" s="19">
        <f>IFERROR($L661*$N661,"")</f>
        <v/>
      </c>
      <c r="Q661" s="19">
        <f>IF(OR($U661="Dar de baja en SAP",$U661="Dar de alta en SAP"),$M661*$N661,"")</f>
        <v/>
      </c>
      <c r="R661" s="17" t="inlineStr"/>
      <c r="S661" s="27" t="inlineStr"/>
      <c r="T661" s="17" t="inlineStr">
        <is>
          <t>Sin recuento físico en el inventario de Avain</t>
        </is>
      </c>
      <c r="U661" s="28" t="inlineStr">
        <is>
          <t>Sin recuento físico</t>
        </is>
      </c>
      <c r="V661" s="17" t="inlineStr"/>
      <c r="W661" s="17" t="inlineStr"/>
      <c r="X661" s="17" t="inlineStr"/>
      <c r="Y661" s="17" t="inlineStr"/>
      <c r="Z661" s="17" t="inlineStr"/>
      <c r="AA661" s="17" t="inlineStr">
        <is>
          <t>El material ocupa 2 filas en la hoja 1060 NQN (lote/almacén). La cantidad SAP y la física de esta vista son el total del material.</t>
        </is>
      </c>
    </row>
    <row r="662">
      <c r="A662" s="17" t="inlineStr">
        <is>
          <t>Neuquén</t>
        </is>
      </c>
      <c r="B662" s="17" t="inlineStr">
        <is>
          <t>1060</t>
        </is>
      </c>
      <c r="C662" s="17" t="inlineStr">
        <is>
          <t>Stock SAP</t>
        </is>
      </c>
      <c r="D662" s="17" t="inlineStr">
        <is>
          <t>Descartables</t>
        </is>
      </c>
      <c r="E662" s="17" t="inlineStr">
        <is>
          <t>ZDES</t>
        </is>
      </c>
      <c r="F662" s="17" t="inlineStr">
        <is>
          <t>Dentro del alcance</t>
        </is>
      </c>
      <c r="G662" s="17" t="inlineStr">
        <is>
          <t>2000018</t>
        </is>
      </c>
      <c r="H662" s="17" t="inlineStr">
        <is>
          <t>TUBO ENDOTRAQ N° 6.5 C/BALON</t>
        </is>
      </c>
      <c r="I662" s="17" t="inlineStr">
        <is>
          <t>518</t>
        </is>
      </c>
      <c r="J662" s="17" t="inlineStr">
        <is>
          <t>TUBO ENDOTRAQUEAL N° 6,5</t>
        </is>
      </c>
      <c r="K662" s="18">
        <f>SUMIF('1060 NQN'!$A$2:$A$2023,$G662,'1060 NQN'!$I$2:$I$2023)</f>
        <v/>
      </c>
      <c r="L662" s="18">
        <f>SUMIF('1060 NQN'!$A$2:$A$2023,$G662,'1060 NQN'!$Q$2:$Q$2023)</f>
        <v/>
      </c>
      <c r="M662" s="18">
        <f>$K662-$L662</f>
        <v/>
      </c>
      <c r="N662" s="19">
        <f>IFERROR(SUMIF('1060 NQN'!$A$2:$A$2023,$G662,'1060 NQN'!$M$2:$M$2023)/$K662,0)</f>
        <v/>
      </c>
      <c r="O662" s="19">
        <f>IFERROR($K662*$N662,"")</f>
        <v/>
      </c>
      <c r="P662" s="19">
        <f>IFERROR($L662*$N662,"")</f>
        <v/>
      </c>
      <c r="Q662" s="19">
        <f>IF(OR($U662="Dar de baja en SAP",$U662="Dar de alta en SAP"),$M662*$N662,"")</f>
        <v/>
      </c>
      <c r="R662" s="17" t="inlineStr"/>
      <c r="S662" s="26" t="inlineStr">
        <is>
          <t>Baja</t>
        </is>
      </c>
      <c r="T662" s="17" t="inlineStr">
        <is>
          <t>Homologado – confianza Baja – pendiente de validación</t>
        </is>
      </c>
      <c r="U662" s="26" t="inlineStr">
        <is>
          <t>Dar de baja en SAP</t>
        </is>
      </c>
      <c r="V662" s="17" t="inlineStr">
        <is>
          <t>Cruce por nomenclatura SAP</t>
        </is>
      </c>
      <c r="W662" s="17" t="inlineStr">
        <is>
          <t>No</t>
        </is>
      </c>
      <c r="X662" s="17" t="inlineStr"/>
      <c r="Y662" s="17" t="inlineStr">
        <is>
          <t>No</t>
        </is>
      </c>
      <c r="Z662" s="17" t="inlineStr"/>
      <c r="AA662" s="17"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17" t="inlineStr">
        <is>
          <t>Neuquén</t>
        </is>
      </c>
      <c r="B663" s="17" t="inlineStr">
        <is>
          <t>1060</t>
        </is>
      </c>
      <c r="C663" s="17" t="inlineStr">
        <is>
          <t>Stock SAP</t>
        </is>
      </c>
      <c r="D663" s="17" t="inlineStr">
        <is>
          <t>Descartables</t>
        </is>
      </c>
      <c r="E663" s="17" t="inlineStr">
        <is>
          <t>ZDES</t>
        </is>
      </c>
      <c r="F663" s="17" t="inlineStr">
        <is>
          <t>Dentro del alcance</t>
        </is>
      </c>
      <c r="G663" s="17" t="inlineStr">
        <is>
          <t>2000089</t>
        </is>
      </c>
      <c r="H663" s="17" t="inlineStr">
        <is>
          <t>GUANTES ESTERILES Nº 8.5 POR PAR</t>
        </is>
      </c>
      <c r="I663" s="17" t="inlineStr">
        <is>
          <t>277</t>
        </is>
      </c>
      <c r="J663" s="17" t="inlineStr">
        <is>
          <t>Guantes Esteriles N° 8,5</t>
        </is>
      </c>
      <c r="K663" s="18">
        <f>SUMIF('1060 NQN'!$A$2:$A$2023,$G663,'1060 NQN'!$I$2:$I$2023)</f>
        <v/>
      </c>
      <c r="L663" s="18">
        <f>SUMIF('1060 NQN'!$A$2:$A$2023,$G663,'1060 NQN'!$Q$2:$Q$2023)</f>
        <v/>
      </c>
      <c r="M663" s="18">
        <f>$K663-$L663</f>
        <v/>
      </c>
      <c r="N663" s="19">
        <f>IFERROR(SUMIF('1060 NQN'!$A$2:$A$2023,$G663,'1060 NQN'!$M$2:$M$2023)/$K663,0)</f>
        <v/>
      </c>
      <c r="O663" s="19">
        <f>IFERROR($K663*$N663,"")</f>
        <v/>
      </c>
      <c r="P663" s="19">
        <f>IFERROR($L663*$N663,"")</f>
        <v/>
      </c>
      <c r="Q663" s="19">
        <f>IF(OR($U663="Dar de baja en SAP",$U663="Dar de alta en SAP"),$M663*$N663,"")</f>
        <v/>
      </c>
      <c r="R663" s="17" t="inlineStr"/>
      <c r="S663" s="25" t="inlineStr">
        <is>
          <t>Alta</t>
        </is>
      </c>
      <c r="T663" s="17" t="inlineStr">
        <is>
          <t>Homologado – confianza Alta</t>
        </is>
      </c>
      <c r="U663" s="26" t="inlineStr">
        <is>
          <t>Dar de baja en SAP</t>
        </is>
      </c>
      <c r="V663" s="17" t="inlineStr">
        <is>
          <t>Cruce por nomenclatura SAP</t>
        </is>
      </c>
      <c r="W663" s="17" t="inlineStr">
        <is>
          <t>No</t>
        </is>
      </c>
      <c r="X663" s="17" t="inlineStr"/>
      <c r="Y663" s="17" t="inlineStr">
        <is>
          <t>Sí</t>
        </is>
      </c>
      <c r="Z663" s="17" t="inlineStr"/>
      <c r="AA663" s="17" t="inlineStr">
        <is>
          <t>Cruce por nomenclatura: similitud 0.90.</t>
        </is>
      </c>
    </row>
    <row r="664">
      <c r="A664" s="17" t="inlineStr">
        <is>
          <t>Neuquén</t>
        </is>
      </c>
      <c r="B664" s="17" t="inlineStr">
        <is>
          <t>1060</t>
        </is>
      </c>
      <c r="C664" s="17" t="inlineStr">
        <is>
          <t>Stock SAP</t>
        </is>
      </c>
      <c r="D664" s="17" t="inlineStr">
        <is>
          <t>Descartables</t>
        </is>
      </c>
      <c r="E664" s="17" t="inlineStr">
        <is>
          <t>ZDES</t>
        </is>
      </c>
      <c r="F664" s="17" t="inlineStr">
        <is>
          <t>Dentro del alcance</t>
        </is>
      </c>
      <c r="G664" s="17" t="inlineStr">
        <is>
          <t>2000867</t>
        </is>
      </c>
      <c r="H664" s="17" t="inlineStr">
        <is>
          <t>SONDA NASOGASTRICA K-10</t>
        </is>
      </c>
      <c r="I664" s="17" t="inlineStr">
        <is>
          <t>287; 288</t>
        </is>
      </c>
      <c r="J664" s="17" t="inlineStr">
        <is>
          <t>Sonda nasogastrica N° 10; Sonda nasogastrica N°11</t>
        </is>
      </c>
      <c r="K664" s="18">
        <f>SUMIF('1060 NQN'!$A$2:$A$2023,$G664,'1060 NQN'!$I$2:$I$2023)</f>
        <v/>
      </c>
      <c r="L664" s="18">
        <f>SUMIF('1060 NQN'!$A$2:$A$2023,$G664,'1060 NQN'!$Q$2:$Q$2023)</f>
        <v/>
      </c>
      <c r="M664" s="18">
        <f>$K664-$L664</f>
        <v/>
      </c>
      <c r="N664" s="19">
        <f>IFERROR(SUMIF('1060 NQN'!$A$2:$A$2023,$G664,'1060 NQN'!$M$2:$M$2023)/$K664,0)</f>
        <v/>
      </c>
      <c r="O664" s="19">
        <f>IFERROR($K664*$N664,"")</f>
        <v/>
      </c>
      <c r="P664" s="19">
        <f>IFERROR($L664*$N664,"")</f>
        <v/>
      </c>
      <c r="Q664" s="19">
        <f>IF(OR($U664="Dar de baja en SAP",$U664="Dar de alta en SAP"),$M664*$N664,"")</f>
        <v/>
      </c>
      <c r="R664" s="17" t="inlineStr"/>
      <c r="S664" s="26" t="inlineStr">
        <is>
          <t>Baja</t>
        </is>
      </c>
      <c r="T664" s="17" t="inlineStr">
        <is>
          <t>Homologado – confianza Baja – pendiente de validación</t>
        </is>
      </c>
      <c r="U664" s="26" t="inlineStr">
        <is>
          <t>Dar de baja en SAP</t>
        </is>
      </c>
      <c r="V664" s="17" t="inlineStr">
        <is>
          <t>Cruce por nomenclatura SAP; Homologación por código Avain (master D-163)</t>
        </is>
      </c>
      <c r="W664" s="17" t="inlineStr">
        <is>
          <t>No</t>
        </is>
      </c>
      <c r="X664" s="17" t="inlineStr"/>
      <c r="Y664" s="17" t="inlineStr">
        <is>
          <t>Sí</t>
        </is>
      </c>
      <c r="Z664" s="17" t="inlineStr">
        <is>
          <t>D-163</t>
        </is>
      </c>
      <c r="AA664" s="17"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17" t="inlineStr">
        <is>
          <t>Neuquén</t>
        </is>
      </c>
      <c r="B665" s="17" t="inlineStr">
        <is>
          <t>1060</t>
        </is>
      </c>
      <c r="C665" s="17" t="inlineStr">
        <is>
          <t>Stock SAP</t>
        </is>
      </c>
      <c r="D665" s="17" t="inlineStr">
        <is>
          <t>Medicamentos</t>
        </is>
      </c>
      <c r="E665" s="17" t="inlineStr">
        <is>
          <t>ZMED</t>
        </is>
      </c>
      <c r="F665" s="17" t="inlineStr">
        <is>
          <t>Dentro del alcance</t>
        </is>
      </c>
      <c r="G665" s="17" t="inlineStr">
        <is>
          <t>1000179</t>
        </is>
      </c>
      <c r="H665" s="17" t="inlineStr">
        <is>
          <t>FUROSEMIDA COMPRIMIDO</t>
        </is>
      </c>
      <c r="I665" s="17" t="inlineStr"/>
      <c r="J665" s="17" t="inlineStr"/>
      <c r="K665" s="18">
        <f>SUMIF('1060 NQN'!$A$2:$A$2023,$G665,'1060 NQN'!$I$2:$I$2023)</f>
        <v/>
      </c>
      <c r="L665" s="18">
        <f>SUMIF('1060 NQN'!$A$2:$A$2023,$G665,'1060 NQN'!$Q$2:$Q$2023)</f>
        <v/>
      </c>
      <c r="M665" s="18">
        <f>$K665-$L665</f>
        <v/>
      </c>
      <c r="N665" s="19">
        <f>IFERROR(SUMIF('1060 NQN'!$A$2:$A$2023,$G665,'1060 NQN'!$M$2:$M$2023)/$K665,0)</f>
        <v/>
      </c>
      <c r="O665" s="19">
        <f>IFERROR($K665*$N665,"")</f>
        <v/>
      </c>
      <c r="P665" s="19">
        <f>IFERROR($L665*$N665,"")</f>
        <v/>
      </c>
      <c r="Q665" s="19">
        <f>IF(OR($U665="Dar de baja en SAP",$U665="Dar de alta en SAP"),$M665*$N665,"")</f>
        <v/>
      </c>
      <c r="R665" s="17" t="inlineStr"/>
      <c r="S665" s="27" t="inlineStr"/>
      <c r="T665" s="17" t="inlineStr">
        <is>
          <t>Sin recuento físico en el inventario de Avain</t>
        </is>
      </c>
      <c r="U665" s="28" t="inlineStr">
        <is>
          <t>Sin recuento físico</t>
        </is>
      </c>
      <c r="V665" s="17" t="inlineStr"/>
      <c r="W665" s="17" t="inlineStr"/>
      <c r="X665" s="17" t="inlineStr"/>
      <c r="Y665" s="17" t="inlineStr"/>
      <c r="Z665" s="17" t="inlineStr"/>
      <c r="AA665" s="17" t="inlineStr">
        <is>
          <t>El material ocupa 4 filas en la hoja 1060 NQN (lote/almacén). La cantidad SAP y la física de esta vista son el total del material.</t>
        </is>
      </c>
    </row>
    <row r="666">
      <c r="A666" s="17" t="inlineStr">
        <is>
          <t>Neuquén</t>
        </is>
      </c>
      <c r="B666" s="17" t="inlineStr">
        <is>
          <t>1060</t>
        </is>
      </c>
      <c r="C666" s="17" t="inlineStr">
        <is>
          <t>Stock SAP</t>
        </is>
      </c>
      <c r="D666" s="17" t="inlineStr">
        <is>
          <t>Medicamentos</t>
        </is>
      </c>
      <c r="E666" s="17" t="inlineStr">
        <is>
          <t>ZMED</t>
        </is>
      </c>
      <c r="F666" s="17" t="inlineStr">
        <is>
          <t>Dentro del alcance</t>
        </is>
      </c>
      <c r="G666" s="17" t="inlineStr">
        <is>
          <t>1000369</t>
        </is>
      </c>
      <c r="H666" s="17" t="inlineStr">
        <is>
          <t>TOBRAMICINA+ DEX G</t>
        </is>
      </c>
      <c r="I666" s="17" t="inlineStr">
        <is>
          <t>228</t>
        </is>
      </c>
      <c r="J666" s="17" t="inlineStr">
        <is>
          <t>TOBRAMICINA</t>
        </is>
      </c>
      <c r="K666" s="18">
        <f>SUMIF('1060 NQN'!$A$2:$A$2023,$G666,'1060 NQN'!$I$2:$I$2023)</f>
        <v/>
      </c>
      <c r="L666" s="18">
        <f>SUMIF('1060 NQN'!$A$2:$A$2023,$G666,'1060 NQN'!$Q$2:$Q$2023)</f>
        <v/>
      </c>
      <c r="M666" s="18">
        <f>$K666-$L666</f>
        <v/>
      </c>
      <c r="N666" s="19">
        <f>IFERROR(SUMIF('1060 NQN'!$A$2:$A$2023,$G666,'1060 NQN'!$M$2:$M$2023)/$K666,0)</f>
        <v/>
      </c>
      <c r="O666" s="19">
        <f>IFERROR($K666*$N666,"")</f>
        <v/>
      </c>
      <c r="P666" s="19">
        <f>IFERROR($L666*$N666,"")</f>
        <v/>
      </c>
      <c r="Q666" s="19">
        <f>IF(OR($U666="Dar de baja en SAP",$U666="Dar de alta en SAP"),$M666*$N666,"")</f>
        <v/>
      </c>
      <c r="R666" s="17" t="inlineStr"/>
      <c r="S666" s="25" t="inlineStr">
        <is>
          <t>Alta</t>
        </is>
      </c>
      <c r="T666" s="17" t="inlineStr">
        <is>
          <t>Homologado – confianza Alta</t>
        </is>
      </c>
      <c r="U666" s="26" t="inlineStr">
        <is>
          <t>Dar de baja en SAP</t>
        </is>
      </c>
      <c r="V666" s="17" t="inlineStr">
        <is>
          <t>Cruce por nomenclatura SAP</t>
        </is>
      </c>
      <c r="W666" s="17" t="inlineStr">
        <is>
          <t>No</t>
        </is>
      </c>
      <c r="X666" s="17" t="inlineStr"/>
      <c r="Y666" s="17" t="inlineStr">
        <is>
          <t>No</t>
        </is>
      </c>
      <c r="Z666" s="17" t="inlineStr"/>
      <c r="AA666" s="17" t="inlineStr">
        <is>
          <t>Cruce por nomenclatura: similitud 0.78. El material ocupa 8 filas en la hoja 1060 NQN (lote/almacén). La cantidad SAP y la física de esta vista son el total del material.</t>
        </is>
      </c>
    </row>
    <row r="667">
      <c r="A667" s="17" t="inlineStr">
        <is>
          <t>Neuquén</t>
        </is>
      </c>
      <c r="B667" s="17" t="inlineStr">
        <is>
          <t>1060</t>
        </is>
      </c>
      <c r="C667" s="17" t="inlineStr">
        <is>
          <t>Stock SAP</t>
        </is>
      </c>
      <c r="D667" s="17" t="inlineStr">
        <is>
          <t>Medicamentos</t>
        </is>
      </c>
      <c r="E667" s="17" t="inlineStr">
        <is>
          <t>ZMED</t>
        </is>
      </c>
      <c r="F667" s="17" t="inlineStr">
        <is>
          <t>Dentro del alcance</t>
        </is>
      </c>
      <c r="G667" s="17" t="inlineStr">
        <is>
          <t>1000001</t>
        </is>
      </c>
      <c r="H667" s="17" t="inlineStr">
        <is>
          <t>AGUA OXIGENADA 10 VOL. X 1000ML</t>
        </is>
      </c>
      <c r="I667" s="17" t="inlineStr">
        <is>
          <t>395</t>
        </is>
      </c>
      <c r="J667" s="17" t="inlineStr">
        <is>
          <t>AGUA OXIGENADA 1 LTS</t>
        </is>
      </c>
      <c r="K667" s="18">
        <f>SUMIF('1060 NQN'!$A$2:$A$2023,$G667,'1060 NQN'!$I$2:$I$2023)</f>
        <v/>
      </c>
      <c r="L667" s="18">
        <f>SUMIF('1060 NQN'!$A$2:$A$2023,$G667,'1060 NQN'!$Q$2:$Q$2023)</f>
        <v/>
      </c>
      <c r="M667" s="18">
        <f>$K667-$L667</f>
        <v/>
      </c>
      <c r="N667" s="19">
        <f>IFERROR(SUMIF('1060 NQN'!$A$2:$A$2023,$G667,'1060 NQN'!$M$2:$M$2023)/$K667,0)</f>
        <v/>
      </c>
      <c r="O667" s="19">
        <f>IFERROR($K667*$N667,"")</f>
        <v/>
      </c>
      <c r="P667" s="19">
        <f>IFERROR($L667*$N667,"")</f>
        <v/>
      </c>
      <c r="Q667" s="19">
        <f>IF(OR($U667="Dar de baja en SAP",$U667="Dar de alta en SAP"),$M667*$N667,"")</f>
        <v/>
      </c>
      <c r="R667" s="17" t="inlineStr"/>
      <c r="S667" s="25" t="inlineStr">
        <is>
          <t>Alta</t>
        </is>
      </c>
      <c r="T667" s="17" t="inlineStr">
        <is>
          <t>Homologado – confianza Alta</t>
        </is>
      </c>
      <c r="U667" s="26" t="inlineStr">
        <is>
          <t>Dar de baja en SAP</t>
        </is>
      </c>
      <c r="V667" s="17" t="inlineStr">
        <is>
          <t>Homologación por código Avain (master D-176)</t>
        </is>
      </c>
      <c r="W667" s="17" t="inlineStr">
        <is>
          <t>No</t>
        </is>
      </c>
      <c r="X667" s="17" t="inlineStr"/>
      <c r="Y667" s="17" t="inlineStr">
        <is>
          <t>Sí</t>
        </is>
      </c>
      <c r="Z667" s="17" t="inlineStr">
        <is>
          <t>D-176</t>
        </is>
      </c>
      <c r="AA667" s="17" t="inlineStr">
        <is>
          <t>Homologación: confianza base Alta + confianza SAP Alta → Alta. El material ocupa 2 filas en la hoja 1060 NQN (lote/almacén). La cantidad SAP y la física de esta vista son el total del material.</t>
        </is>
      </c>
    </row>
    <row r="668">
      <c r="A668" s="17" t="inlineStr">
        <is>
          <t>Neuquén</t>
        </is>
      </c>
      <c r="B668" s="17" t="inlineStr">
        <is>
          <t>1060</t>
        </is>
      </c>
      <c r="C668" s="17" t="inlineStr">
        <is>
          <t>Stock SAP</t>
        </is>
      </c>
      <c r="D668" s="17" t="inlineStr">
        <is>
          <t>Medicamentos</t>
        </is>
      </c>
      <c r="E668" s="17" t="inlineStr">
        <is>
          <t>ZMED</t>
        </is>
      </c>
      <c r="F668" s="17" t="inlineStr">
        <is>
          <t>Dentro del alcance</t>
        </is>
      </c>
      <c r="G668" s="17" t="inlineStr">
        <is>
          <t>1000655</t>
        </is>
      </c>
      <c r="H668" s="17" t="inlineStr">
        <is>
          <t>DOMPERIDONA COMP.</t>
        </is>
      </c>
      <c r="I668" s="17" t="inlineStr"/>
      <c r="J668" s="17" t="inlineStr"/>
      <c r="K668" s="18">
        <f>SUMIF('1060 NQN'!$A$2:$A$2023,$G668,'1060 NQN'!$I$2:$I$2023)</f>
        <v/>
      </c>
      <c r="L668" s="18">
        <f>SUMIF('1060 NQN'!$A$2:$A$2023,$G668,'1060 NQN'!$Q$2:$Q$2023)</f>
        <v/>
      </c>
      <c r="M668" s="18">
        <f>$K668-$L668</f>
        <v/>
      </c>
      <c r="N668" s="19">
        <f>IFERROR(SUMIF('1060 NQN'!$A$2:$A$2023,$G668,'1060 NQN'!$M$2:$M$2023)/$K668,0)</f>
        <v/>
      </c>
      <c r="O668" s="19">
        <f>IFERROR($K668*$N668,"")</f>
        <v/>
      </c>
      <c r="P668" s="19">
        <f>IFERROR($L668*$N668,"")</f>
        <v/>
      </c>
      <c r="Q668" s="19">
        <f>IF(OR($U668="Dar de baja en SAP",$U668="Dar de alta en SAP"),$M668*$N668,"")</f>
        <v/>
      </c>
      <c r="R668" s="17" t="inlineStr"/>
      <c r="S668" s="27" t="inlineStr"/>
      <c r="T668" s="17" t="inlineStr">
        <is>
          <t>Sin recuento físico en el inventario de Avain</t>
        </is>
      </c>
      <c r="U668" s="28" t="inlineStr">
        <is>
          <t>Sin recuento físico</t>
        </is>
      </c>
      <c r="V668" s="17" t="inlineStr"/>
      <c r="W668" s="17" t="inlineStr"/>
      <c r="X668" s="17" t="inlineStr"/>
      <c r="Y668" s="17" t="inlineStr"/>
      <c r="Z668" s="17" t="inlineStr"/>
      <c r="AA668" s="17" t="inlineStr">
        <is>
          <t>El material ocupa 4 filas en la hoja 1060 NQN (lote/almacén). La cantidad SAP y la física de esta vista son el total del material.</t>
        </is>
      </c>
    </row>
    <row r="669">
      <c r="A669" s="17" t="inlineStr">
        <is>
          <t>Neuquén</t>
        </is>
      </c>
      <c r="B669" s="17" t="inlineStr">
        <is>
          <t>1060</t>
        </is>
      </c>
      <c r="C669" s="17" t="inlineStr">
        <is>
          <t>Stock SAP</t>
        </is>
      </c>
      <c r="D669" s="17" t="inlineStr">
        <is>
          <t>Descartables</t>
        </is>
      </c>
      <c r="E669" s="17" t="inlineStr">
        <is>
          <t>ZDES</t>
        </is>
      </c>
      <c r="F669" s="17" t="inlineStr">
        <is>
          <t>Dentro del alcance</t>
        </is>
      </c>
      <c r="G669" s="17" t="inlineStr">
        <is>
          <t>2000020</t>
        </is>
      </c>
      <c r="H669" s="17" t="inlineStr">
        <is>
          <t>TUBO ENDOTRAQ N° 8.5 C/BALON</t>
        </is>
      </c>
      <c r="I669" s="17" t="inlineStr"/>
      <c r="J669" s="17" t="inlineStr"/>
      <c r="K669" s="18">
        <f>SUMIF('1060 NQN'!$A$2:$A$2023,$G669,'1060 NQN'!$I$2:$I$2023)</f>
        <v/>
      </c>
      <c r="L669" s="18">
        <f>SUMIF('1060 NQN'!$A$2:$A$2023,$G669,'1060 NQN'!$Q$2:$Q$2023)</f>
        <v/>
      </c>
      <c r="M669" s="18">
        <f>$K669-$L669</f>
        <v/>
      </c>
      <c r="N669" s="19">
        <f>IFERROR(SUMIF('1060 NQN'!$A$2:$A$2023,$G669,'1060 NQN'!$M$2:$M$2023)/$K669,0)</f>
        <v/>
      </c>
      <c r="O669" s="19">
        <f>IFERROR($K669*$N669,"")</f>
        <v/>
      </c>
      <c r="P669" s="19">
        <f>IFERROR($L669*$N669,"")</f>
        <v/>
      </c>
      <c r="Q669" s="19">
        <f>IF(OR($U669="Dar de baja en SAP",$U669="Dar de alta en SAP"),$M669*$N669,"")</f>
        <v/>
      </c>
      <c r="R669" s="17" t="inlineStr"/>
      <c r="S669" s="27" t="inlineStr"/>
      <c r="T669" s="17" t="inlineStr">
        <is>
          <t>Sin recuento físico en el inventario de Avain</t>
        </is>
      </c>
      <c r="U669" s="28" t="inlineStr">
        <is>
          <t>Sin recuento físico</t>
        </is>
      </c>
      <c r="V669" s="17" t="inlineStr"/>
      <c r="W669" s="17" t="inlineStr"/>
      <c r="X669" s="17" t="inlineStr"/>
      <c r="Y669" s="17" t="inlineStr"/>
      <c r="Z669" s="17" t="inlineStr"/>
      <c r="AA669" s="17" t="inlineStr">
        <is>
          <t>El material ocupa 2 filas en la hoja 1060 NQN (lote/almacén). La cantidad SAP y la física de esta vista son el total del material.</t>
        </is>
      </c>
    </row>
    <row r="670">
      <c r="A670" s="17" t="inlineStr">
        <is>
          <t>Neuquén</t>
        </is>
      </c>
      <c r="B670" s="17" t="inlineStr">
        <is>
          <t>1060</t>
        </is>
      </c>
      <c r="C670" s="17" t="inlineStr">
        <is>
          <t>Stock SAP</t>
        </is>
      </c>
      <c r="D670" s="17" t="inlineStr">
        <is>
          <t>Descartables</t>
        </is>
      </c>
      <c r="E670" s="17" t="inlineStr">
        <is>
          <t>ZDES</t>
        </is>
      </c>
      <c r="F670" s="17" t="inlineStr">
        <is>
          <t>Dentro del alcance</t>
        </is>
      </c>
      <c r="G670" s="17" t="inlineStr">
        <is>
          <t>2000102</t>
        </is>
      </c>
      <c r="H670" s="17" t="inlineStr">
        <is>
          <t>CAMPOS ESTERILES 90x90</t>
        </is>
      </c>
      <c r="I670" s="17" t="inlineStr">
        <is>
          <t>358</t>
        </is>
      </c>
      <c r="J670" s="17" t="inlineStr">
        <is>
          <t>CAMPO ESTERIL</t>
        </is>
      </c>
      <c r="K670" s="18">
        <f>SUMIF('1060 NQN'!$A$2:$A$2023,$G670,'1060 NQN'!$I$2:$I$2023)</f>
        <v/>
      </c>
      <c r="L670" s="18">
        <f>SUMIF('1060 NQN'!$A$2:$A$2023,$G670,'1060 NQN'!$Q$2:$Q$2023)</f>
        <v/>
      </c>
      <c r="M670" s="18">
        <f>$K670-$L670</f>
        <v/>
      </c>
      <c r="N670" s="19">
        <f>IFERROR(SUMIF('1060 NQN'!$A$2:$A$2023,$G670,'1060 NQN'!$M$2:$M$2023)/$K670,0)</f>
        <v/>
      </c>
      <c r="O670" s="19">
        <f>IFERROR($K670*$N670,"")</f>
        <v/>
      </c>
      <c r="P670" s="19">
        <f>IFERROR($L670*$N670,"")</f>
        <v/>
      </c>
      <c r="Q670" s="19">
        <f>IF(OR($U670="Dar de baja en SAP",$U670="Dar de alta en SAP"),$M670*$N670,"")</f>
        <v/>
      </c>
      <c r="R670" s="17" t="inlineStr"/>
      <c r="S670" s="25" t="inlineStr">
        <is>
          <t>Alta</t>
        </is>
      </c>
      <c r="T670" s="17" t="inlineStr">
        <is>
          <t>Homologado – confianza Alta</t>
        </is>
      </c>
      <c r="U670" s="26" t="inlineStr">
        <is>
          <t>Dar de baja en SAP</t>
        </is>
      </c>
      <c r="V670" s="17" t="inlineStr">
        <is>
          <t>Homologación por código Avain (master K-288)</t>
        </is>
      </c>
      <c r="W670" s="17" t="inlineStr">
        <is>
          <t>No</t>
        </is>
      </c>
      <c r="X670" s="17" t="inlineStr"/>
      <c r="Y670" s="17" t="inlineStr">
        <is>
          <t>Sí</t>
        </is>
      </c>
      <c r="Z670" s="17" t="inlineStr">
        <is>
          <t>K-288</t>
        </is>
      </c>
      <c r="AA670" s="17" t="inlineStr">
        <is>
          <t>Homologación: confianza base Alta + confianza SAP Alta → Alta. El material ocupa 2 filas en la hoja 1060 NQN (lote/almacén). La cantidad SAP y la física de esta vista son el total del material.</t>
        </is>
      </c>
    </row>
    <row r="671">
      <c r="A671" s="17" t="inlineStr">
        <is>
          <t>Neuquén</t>
        </is>
      </c>
      <c r="B671" s="17" t="inlineStr">
        <is>
          <t>1060</t>
        </is>
      </c>
      <c r="C671" s="17" t="inlineStr">
        <is>
          <t>Stock SAP</t>
        </is>
      </c>
      <c r="D671" s="17" t="inlineStr">
        <is>
          <t>Descartables</t>
        </is>
      </c>
      <c r="E671" s="17" t="inlineStr">
        <is>
          <t>ZDES</t>
        </is>
      </c>
      <c r="F671" s="17" t="inlineStr">
        <is>
          <t>Dentro del alcance</t>
        </is>
      </c>
      <c r="G671" s="17" t="inlineStr">
        <is>
          <t>2000033</t>
        </is>
      </c>
      <c r="H671" s="17" t="inlineStr">
        <is>
          <t>STERI STRIP 3M REF 1547</t>
        </is>
      </c>
      <c r="I671" s="17" t="inlineStr">
        <is>
          <t>536</t>
        </is>
      </c>
      <c r="J671" s="17" t="inlineStr">
        <is>
          <t>SUT.CUTANEA</t>
        </is>
      </c>
      <c r="K671" s="18">
        <f>SUMIF('1060 NQN'!$A$2:$A$2023,$G671,'1060 NQN'!$I$2:$I$2023)</f>
        <v/>
      </c>
      <c r="L671" s="18">
        <f>SUMIF('1060 NQN'!$A$2:$A$2023,$G671,'1060 NQN'!$Q$2:$Q$2023)</f>
        <v/>
      </c>
      <c r="M671" s="18">
        <f>$K671-$L671</f>
        <v/>
      </c>
      <c r="N671" s="19">
        <f>IFERROR(SUMIF('1060 NQN'!$A$2:$A$2023,$G671,'1060 NQN'!$M$2:$M$2023)/$K671,0)</f>
        <v/>
      </c>
      <c r="O671" s="19">
        <f>IFERROR($K671*$N671,"")</f>
        <v/>
      </c>
      <c r="P671" s="19">
        <f>IFERROR($L671*$N671,"")</f>
        <v/>
      </c>
      <c r="Q671" s="19">
        <f>IF(OR($U671="Dar de baja en SAP",$U671="Dar de alta en SAP"),$M671*$N671,"")</f>
        <v/>
      </c>
      <c r="R671" s="17" t="inlineStr"/>
      <c r="S671" s="26" t="inlineStr">
        <is>
          <t>Baja</t>
        </is>
      </c>
      <c r="T671" s="17" t="inlineStr">
        <is>
          <t>Homologado – confianza Baja – pendiente de validación</t>
        </is>
      </c>
      <c r="U671" s="26" t="inlineStr">
        <is>
          <t>Dar de baja en SAP</t>
        </is>
      </c>
      <c r="V671" s="17" t="inlineStr">
        <is>
          <t>Homologación por código Avain (master D-147)</t>
        </is>
      </c>
      <c r="W671" s="17" t="inlineStr">
        <is>
          <t>No</t>
        </is>
      </c>
      <c r="X671" s="17" t="inlineStr"/>
      <c r="Y671" s="17" t="inlineStr">
        <is>
          <t>Sí</t>
        </is>
      </c>
      <c r="Z671" s="17" t="inlineStr">
        <is>
          <t>D-147</t>
        </is>
      </c>
      <c r="AA671"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17" t="inlineStr">
        <is>
          <t>Neuquén</t>
        </is>
      </c>
      <c r="B672" s="17" t="inlineStr">
        <is>
          <t>1060</t>
        </is>
      </c>
      <c r="C672" s="17" t="inlineStr">
        <is>
          <t>Stock SAP</t>
        </is>
      </c>
      <c r="D672" s="17" t="inlineStr">
        <is>
          <t>Medicamentos</t>
        </is>
      </c>
      <c r="E672" s="17" t="inlineStr">
        <is>
          <t>ZMED</t>
        </is>
      </c>
      <c r="F672" s="17" t="inlineStr">
        <is>
          <t>Dentro del alcance</t>
        </is>
      </c>
      <c r="G672" s="17" t="inlineStr">
        <is>
          <t>1000651</t>
        </is>
      </c>
      <c r="H672" s="17" t="inlineStr">
        <is>
          <t>HIDROCLOROTIAZIDA COMP</t>
        </is>
      </c>
      <c r="I672" s="17" t="inlineStr"/>
      <c r="J672" s="17" t="inlineStr"/>
      <c r="K672" s="18">
        <f>SUMIF('1060 NQN'!$A$2:$A$2023,$G672,'1060 NQN'!$I$2:$I$2023)</f>
        <v/>
      </c>
      <c r="L672" s="18">
        <f>SUMIF('1060 NQN'!$A$2:$A$2023,$G672,'1060 NQN'!$Q$2:$Q$2023)</f>
        <v/>
      </c>
      <c r="M672" s="18">
        <f>$K672-$L672</f>
        <v/>
      </c>
      <c r="N672" s="19">
        <f>IFERROR(SUMIF('1060 NQN'!$A$2:$A$2023,$G672,'1060 NQN'!$M$2:$M$2023)/$K672,0)</f>
        <v/>
      </c>
      <c r="O672" s="19">
        <f>IFERROR($K672*$N672,"")</f>
        <v/>
      </c>
      <c r="P672" s="19">
        <f>IFERROR($L672*$N672,"")</f>
        <v/>
      </c>
      <c r="Q672" s="19">
        <f>IF(OR($U672="Dar de baja en SAP",$U672="Dar de alta en SAP"),$M672*$N672,"")</f>
        <v/>
      </c>
      <c r="R672" s="17" t="inlineStr"/>
      <c r="S672" s="27" t="inlineStr"/>
      <c r="T672" s="17" t="inlineStr">
        <is>
          <t>Sin recuento físico en el inventario de Avain</t>
        </is>
      </c>
      <c r="U672" s="28" t="inlineStr">
        <is>
          <t>Sin recuento físico</t>
        </is>
      </c>
      <c r="V672" s="17" t="inlineStr"/>
      <c r="W672" s="17" t="inlineStr"/>
      <c r="X672" s="17" t="inlineStr"/>
      <c r="Y672" s="17" t="inlineStr"/>
      <c r="Z672" s="17" t="inlineStr"/>
      <c r="AA672" s="17" t="inlineStr"/>
    </row>
    <row r="673">
      <c r="A673" s="17" t="inlineStr">
        <is>
          <t>Neuquén</t>
        </is>
      </c>
      <c r="B673" s="17" t="inlineStr">
        <is>
          <t>1060</t>
        </is>
      </c>
      <c r="C673" s="17" t="inlineStr">
        <is>
          <t>Stock SAP</t>
        </is>
      </c>
      <c r="D673" s="17" t="inlineStr">
        <is>
          <t>Descartables</t>
        </is>
      </c>
      <c r="E673" s="17" t="inlineStr">
        <is>
          <t>ZDES</t>
        </is>
      </c>
      <c r="F673" s="17" t="inlineStr">
        <is>
          <t>Dentro del alcance</t>
        </is>
      </c>
      <c r="G673" s="17" t="inlineStr">
        <is>
          <t>2000330</t>
        </is>
      </c>
      <c r="H673" s="17" t="inlineStr">
        <is>
          <t>SONDA FOLEY 2 VIAS Nº 18 100% SILICONA</t>
        </is>
      </c>
      <c r="I673" s="17" t="inlineStr"/>
      <c r="J673" s="17" t="inlineStr"/>
      <c r="K673" s="18">
        <f>SUMIF('1060 NQN'!$A$2:$A$2023,$G673,'1060 NQN'!$I$2:$I$2023)</f>
        <v/>
      </c>
      <c r="L673" s="18">
        <f>SUMIF('1060 NQN'!$A$2:$A$2023,$G673,'1060 NQN'!$Q$2:$Q$2023)</f>
        <v/>
      </c>
      <c r="M673" s="18">
        <f>$K673-$L673</f>
        <v/>
      </c>
      <c r="N673" s="19">
        <f>IFERROR(SUMIF('1060 NQN'!$A$2:$A$2023,$G673,'1060 NQN'!$M$2:$M$2023)/$K673,0)</f>
        <v/>
      </c>
      <c r="O673" s="19">
        <f>IFERROR($K673*$N673,"")</f>
        <v/>
      </c>
      <c r="P673" s="19">
        <f>IFERROR($L673*$N673,"")</f>
        <v/>
      </c>
      <c r="Q673" s="19">
        <f>IF(OR($U673="Dar de baja en SAP",$U673="Dar de alta en SAP"),$M673*$N673,"")</f>
        <v/>
      </c>
      <c r="R673" s="17" t="inlineStr"/>
      <c r="S673" s="27" t="inlineStr"/>
      <c r="T673" s="17" t="inlineStr">
        <is>
          <t>Sin recuento físico en el inventario de Avain</t>
        </is>
      </c>
      <c r="U673" s="28" t="inlineStr">
        <is>
          <t>Sin recuento físico</t>
        </is>
      </c>
      <c r="V673" s="17" t="inlineStr"/>
      <c r="W673" s="17" t="inlineStr"/>
      <c r="X673" s="17" t="inlineStr"/>
      <c r="Y673" s="17" t="inlineStr"/>
      <c r="Z673" s="17" t="inlineStr"/>
      <c r="AA673" s="17" t="inlineStr"/>
    </row>
    <row r="674">
      <c r="A674" s="17" t="inlineStr">
        <is>
          <t>Neuquén</t>
        </is>
      </c>
      <c r="B674" s="17" t="inlineStr">
        <is>
          <t>1060</t>
        </is>
      </c>
      <c r="C674" s="17" t="inlineStr">
        <is>
          <t>Stock SAP</t>
        </is>
      </c>
      <c r="D674" s="17" t="inlineStr">
        <is>
          <t>Medicamentos</t>
        </is>
      </c>
      <c r="E674" s="17" t="inlineStr">
        <is>
          <t>ZMED</t>
        </is>
      </c>
      <c r="F674" s="17" t="inlineStr">
        <is>
          <t>Dentro del alcance</t>
        </is>
      </c>
      <c r="G674" s="17" t="inlineStr">
        <is>
          <t>1000295</t>
        </is>
      </c>
      <c r="H674" s="17" t="inlineStr">
        <is>
          <t>NORADRENALINA 1MG AMPOLLA DE 1 ML INYEC</t>
        </is>
      </c>
      <c r="I674" s="17" t="inlineStr">
        <is>
          <t>480</t>
        </is>
      </c>
      <c r="J674" s="17" t="inlineStr">
        <is>
          <t>NORADRENALINA</t>
        </is>
      </c>
      <c r="K674" s="18">
        <f>SUMIF('1060 NQN'!$A$2:$A$2023,$G674,'1060 NQN'!$I$2:$I$2023)</f>
        <v/>
      </c>
      <c r="L674" s="18">
        <f>SUMIF('1060 NQN'!$A$2:$A$2023,$G674,'1060 NQN'!$Q$2:$Q$2023)</f>
        <v/>
      </c>
      <c r="M674" s="18">
        <f>$K674-$L674</f>
        <v/>
      </c>
      <c r="N674" s="19">
        <f>IFERROR(SUMIF('1060 NQN'!$A$2:$A$2023,$G674,'1060 NQN'!$M$2:$M$2023)/$K674,0)</f>
        <v/>
      </c>
      <c r="O674" s="19">
        <f>IFERROR($K674*$N674,"")</f>
        <v/>
      </c>
      <c r="P674" s="19">
        <f>IFERROR($L674*$N674,"")</f>
        <v/>
      </c>
      <c r="Q674" s="19">
        <f>IF(OR($U674="Dar de baja en SAP",$U674="Dar de alta en SAP"),$M674*$N674,"")</f>
        <v/>
      </c>
      <c r="R674" s="17" t="inlineStr"/>
      <c r="S674" s="30" t="inlineStr">
        <is>
          <t>Media</t>
        </is>
      </c>
      <c r="T674" s="17" t="inlineStr">
        <is>
          <t>Homologado – confianza Media – pendiente de validación</t>
        </is>
      </c>
      <c r="U674" s="26" t="inlineStr">
        <is>
          <t>Dar de baja en SAP</t>
        </is>
      </c>
      <c r="V674" s="17" t="inlineStr">
        <is>
          <t>Homologación por código Avain (master M03-008)</t>
        </is>
      </c>
      <c r="W674" s="17" t="inlineStr">
        <is>
          <t>No</t>
        </is>
      </c>
      <c r="X674" s="17" t="inlineStr"/>
      <c r="Y674" s="17" t="inlineStr">
        <is>
          <t>Sí</t>
        </is>
      </c>
      <c r="Z674" s="17" t="inlineStr">
        <is>
          <t>M03-008</t>
        </is>
      </c>
      <c r="AA674" s="17" t="inlineStr">
        <is>
          <t>Homologación: confianza base Alta + confianza SAP Media → Media.</t>
        </is>
      </c>
    </row>
    <row r="675">
      <c r="A675" s="17" t="inlineStr">
        <is>
          <t>Neuquén</t>
        </is>
      </c>
      <c r="B675" s="17" t="inlineStr">
        <is>
          <t>1060</t>
        </is>
      </c>
      <c r="C675" s="17" t="inlineStr">
        <is>
          <t>Stock SAP</t>
        </is>
      </c>
      <c r="D675" s="17" t="inlineStr">
        <is>
          <t>Medicamentos</t>
        </is>
      </c>
      <c r="E675" s="17" t="inlineStr">
        <is>
          <t>ZMED</t>
        </is>
      </c>
      <c r="F675" s="17" t="inlineStr">
        <is>
          <t>Dentro del alcance</t>
        </is>
      </c>
      <c r="G675" s="17" t="inlineStr">
        <is>
          <t>1000128</t>
        </is>
      </c>
      <c r="H675" s="17" t="inlineStr">
        <is>
          <t>TRAMADOL GOTAS</t>
        </is>
      </c>
      <c r="I675" s="17" t="inlineStr"/>
      <c r="J675" s="17" t="inlineStr"/>
      <c r="K675" s="18">
        <f>SUMIF('1060 NQN'!$A$2:$A$2023,$G675,'1060 NQN'!$I$2:$I$2023)</f>
        <v/>
      </c>
      <c r="L675" s="18">
        <f>SUMIF('1060 NQN'!$A$2:$A$2023,$G675,'1060 NQN'!$Q$2:$Q$2023)</f>
        <v/>
      </c>
      <c r="M675" s="18">
        <f>$K675-$L675</f>
        <v/>
      </c>
      <c r="N675" s="19">
        <f>IFERROR(SUMIF('1060 NQN'!$A$2:$A$2023,$G675,'1060 NQN'!$M$2:$M$2023)/$K675,0)</f>
        <v/>
      </c>
      <c r="O675" s="19">
        <f>IFERROR($K675*$N675,"")</f>
        <v/>
      </c>
      <c r="P675" s="19">
        <f>IFERROR($L675*$N675,"")</f>
        <v/>
      </c>
      <c r="Q675" s="19">
        <f>IF(OR($U675="Dar de baja en SAP",$U675="Dar de alta en SAP"),$M675*$N675,"")</f>
        <v/>
      </c>
      <c r="R675" s="17" t="inlineStr"/>
      <c r="S675" s="27" t="inlineStr"/>
      <c r="T675" s="17" t="inlineStr">
        <is>
          <t>Sin recuento físico en el inventario de Avain</t>
        </is>
      </c>
      <c r="U675" s="28" t="inlineStr">
        <is>
          <t>Sin recuento físico</t>
        </is>
      </c>
      <c r="V675" s="17" t="inlineStr"/>
      <c r="W675" s="17" t="inlineStr"/>
      <c r="X675" s="17" t="inlineStr"/>
      <c r="Y675" s="17" t="inlineStr"/>
      <c r="Z675" s="17" t="inlineStr"/>
      <c r="AA675" s="17" t="inlineStr">
        <is>
          <t>El material ocupa 2 filas en la hoja 1060 NQN (lote/almacén). La cantidad SAP y la física de esta vista son el total del material.</t>
        </is>
      </c>
    </row>
    <row r="676">
      <c r="A676" s="17" t="inlineStr">
        <is>
          <t>Neuquén</t>
        </is>
      </c>
      <c r="B676" s="17" t="inlineStr">
        <is>
          <t>1060</t>
        </is>
      </c>
      <c r="C676" s="17" t="inlineStr">
        <is>
          <t>Stock SAP</t>
        </is>
      </c>
      <c r="D676" s="17" t="inlineStr">
        <is>
          <t>Medicamentos</t>
        </is>
      </c>
      <c r="E676" s="17" t="inlineStr">
        <is>
          <t>ZMED</t>
        </is>
      </c>
      <c r="F676" s="17" t="inlineStr">
        <is>
          <t>Dentro del alcance</t>
        </is>
      </c>
      <c r="G676" s="17" t="inlineStr">
        <is>
          <t>1000387</t>
        </is>
      </c>
      <c r="H676" s="17" t="inlineStr">
        <is>
          <t>AMLODIPINA 10 mg COMPRIMIDOS</t>
        </is>
      </c>
      <c r="I676" s="17" t="inlineStr">
        <is>
          <t>14</t>
        </is>
      </c>
      <c r="J676" s="17" t="inlineStr">
        <is>
          <t>AMLODIPINA</t>
        </is>
      </c>
      <c r="K676" s="18">
        <f>SUMIF('1060 NQN'!$A$2:$A$2023,$G676,'1060 NQN'!$I$2:$I$2023)</f>
        <v/>
      </c>
      <c r="L676" s="18">
        <f>SUMIF('1060 NQN'!$A$2:$A$2023,$G676,'1060 NQN'!$Q$2:$Q$2023)</f>
        <v/>
      </c>
      <c r="M676" s="18">
        <f>$K676-$L676</f>
        <v/>
      </c>
      <c r="N676" s="19">
        <f>IFERROR(SUMIF('1060 NQN'!$A$2:$A$2023,$G676,'1060 NQN'!$M$2:$M$2023)/$K676,0)</f>
        <v/>
      </c>
      <c r="O676" s="19">
        <f>IFERROR($K676*$N676,"")</f>
        <v/>
      </c>
      <c r="P676" s="19">
        <f>IFERROR($L676*$N676,"")</f>
        <v/>
      </c>
      <c r="Q676" s="19">
        <f>IF(OR($U676="Dar de baja en SAP",$U676="Dar de alta en SAP"),$M676*$N676,"")</f>
        <v/>
      </c>
      <c r="R676" s="17" t="inlineStr"/>
      <c r="S676" s="25" t="inlineStr">
        <is>
          <t>Alta</t>
        </is>
      </c>
      <c r="T676" s="17" t="inlineStr">
        <is>
          <t>Homologado – confianza Alta</t>
        </is>
      </c>
      <c r="U676" s="26" t="inlineStr">
        <is>
          <t>Dar de baja en SAP</t>
        </is>
      </c>
      <c r="V676" s="17" t="inlineStr">
        <is>
          <t>Homologación por código Avain (master M04-004)</t>
        </is>
      </c>
      <c r="W676" s="17" t="inlineStr">
        <is>
          <t>No</t>
        </is>
      </c>
      <c r="X676" s="17" t="inlineStr"/>
      <c r="Y676" s="17" t="inlineStr">
        <is>
          <t>Sí</t>
        </is>
      </c>
      <c r="Z676" s="17" t="inlineStr">
        <is>
          <t>M04-004</t>
        </is>
      </c>
      <c r="AA676" s="17" t="inlineStr">
        <is>
          <t>Homologación: confianza base Alta + confianza SAP Alta → Alta.</t>
        </is>
      </c>
    </row>
    <row r="677">
      <c r="A677" s="17" t="inlineStr">
        <is>
          <t>Neuquén</t>
        </is>
      </c>
      <c r="B677" s="17" t="inlineStr">
        <is>
          <t>1060</t>
        </is>
      </c>
      <c r="C677" s="17" t="inlineStr">
        <is>
          <t>Stock SAP</t>
        </is>
      </c>
      <c r="D677" s="17" t="inlineStr">
        <is>
          <t>Medicamentos</t>
        </is>
      </c>
      <c r="E677" s="17" t="inlineStr">
        <is>
          <t>ZMED</t>
        </is>
      </c>
      <c r="F677" s="17" t="inlineStr">
        <is>
          <t>Dentro del alcance</t>
        </is>
      </c>
      <c r="G677" s="17" t="inlineStr">
        <is>
          <t>1000652</t>
        </is>
      </c>
      <c r="H677" s="17" t="inlineStr">
        <is>
          <t>ONDANSETRON AMP</t>
        </is>
      </c>
      <c r="I677" s="17" t="inlineStr"/>
      <c r="J677" s="17" t="inlineStr"/>
      <c r="K677" s="18">
        <f>SUMIF('1060 NQN'!$A$2:$A$2023,$G677,'1060 NQN'!$I$2:$I$2023)</f>
        <v/>
      </c>
      <c r="L677" s="18">
        <f>SUMIF('1060 NQN'!$A$2:$A$2023,$G677,'1060 NQN'!$Q$2:$Q$2023)</f>
        <v/>
      </c>
      <c r="M677" s="18">
        <f>$K677-$L677</f>
        <v/>
      </c>
      <c r="N677" s="19">
        <f>IFERROR(SUMIF('1060 NQN'!$A$2:$A$2023,$G677,'1060 NQN'!$M$2:$M$2023)/$K677,0)</f>
        <v/>
      </c>
      <c r="O677" s="19">
        <f>IFERROR($K677*$N677,"")</f>
        <v/>
      </c>
      <c r="P677" s="19">
        <f>IFERROR($L677*$N677,"")</f>
        <v/>
      </c>
      <c r="Q677" s="19">
        <f>IF(OR($U677="Dar de baja en SAP",$U677="Dar de alta en SAP"),$M677*$N677,"")</f>
        <v/>
      </c>
      <c r="R677" s="17" t="inlineStr"/>
      <c r="S677" s="27" t="inlineStr"/>
      <c r="T677" s="17" t="inlineStr">
        <is>
          <t>Sin recuento físico en el inventario de Avain</t>
        </is>
      </c>
      <c r="U677" s="28" t="inlineStr">
        <is>
          <t>Sin recuento físico</t>
        </is>
      </c>
      <c r="V677" s="17" t="inlineStr"/>
      <c r="W677" s="17" t="inlineStr"/>
      <c r="X677" s="17" t="inlineStr"/>
      <c r="Y677" s="17" t="inlineStr"/>
      <c r="Z677" s="17" t="inlineStr"/>
      <c r="AA677" s="17" t="inlineStr"/>
    </row>
    <row r="678">
      <c r="A678" s="17" t="inlineStr">
        <is>
          <t>Neuquén</t>
        </is>
      </c>
      <c r="B678" s="17" t="inlineStr">
        <is>
          <t>1060</t>
        </is>
      </c>
      <c r="C678" s="17" t="inlineStr">
        <is>
          <t>Stock SAP</t>
        </is>
      </c>
      <c r="D678" s="17" t="inlineStr">
        <is>
          <t>Medicamentos</t>
        </is>
      </c>
      <c r="E678" s="17" t="inlineStr">
        <is>
          <t>ZMED</t>
        </is>
      </c>
      <c r="F678" s="17" t="inlineStr">
        <is>
          <t>Dentro del alcance</t>
        </is>
      </c>
      <c r="G678" s="17" t="inlineStr">
        <is>
          <t>1000653</t>
        </is>
      </c>
      <c r="H678" s="17" t="inlineStr">
        <is>
          <t>PROPOFOL AMP</t>
        </is>
      </c>
      <c r="I678" s="17" t="inlineStr"/>
      <c r="J678" s="17" t="inlineStr"/>
      <c r="K678" s="18">
        <f>SUMIF('1060 NQN'!$A$2:$A$2023,$G678,'1060 NQN'!$I$2:$I$2023)</f>
        <v/>
      </c>
      <c r="L678" s="18">
        <f>SUMIF('1060 NQN'!$A$2:$A$2023,$G678,'1060 NQN'!$Q$2:$Q$2023)</f>
        <v/>
      </c>
      <c r="M678" s="18">
        <f>$K678-$L678</f>
        <v/>
      </c>
      <c r="N678" s="19">
        <f>IFERROR(SUMIF('1060 NQN'!$A$2:$A$2023,$G678,'1060 NQN'!$M$2:$M$2023)/$K678,0)</f>
        <v/>
      </c>
      <c r="O678" s="19">
        <f>IFERROR($K678*$N678,"")</f>
        <v/>
      </c>
      <c r="P678" s="19">
        <f>IFERROR($L678*$N678,"")</f>
        <v/>
      </c>
      <c r="Q678" s="19">
        <f>IF(OR($U678="Dar de baja en SAP",$U678="Dar de alta en SAP"),$M678*$N678,"")</f>
        <v/>
      </c>
      <c r="R678" s="17" t="inlineStr"/>
      <c r="S678" s="27" t="inlineStr"/>
      <c r="T678" s="17" t="inlineStr">
        <is>
          <t>Sin recuento físico en el inventario de Avain</t>
        </is>
      </c>
      <c r="U678" s="28" t="inlineStr">
        <is>
          <t>Sin recuento físico</t>
        </is>
      </c>
      <c r="V678" s="17" t="inlineStr"/>
      <c r="W678" s="17" t="inlineStr"/>
      <c r="X678" s="17" t="inlineStr"/>
      <c r="Y678" s="17" t="inlineStr"/>
      <c r="Z678" s="17" t="inlineStr"/>
      <c r="AA678" s="17" t="inlineStr"/>
    </row>
    <row r="679">
      <c r="A679" s="17" t="inlineStr">
        <is>
          <t>Neuquén</t>
        </is>
      </c>
      <c r="B679" s="17" t="inlineStr">
        <is>
          <t>1060</t>
        </is>
      </c>
      <c r="C679" s="17" t="inlineStr">
        <is>
          <t>Stock SAP</t>
        </is>
      </c>
      <c r="D679" s="17" t="inlineStr">
        <is>
          <t>Descartables</t>
        </is>
      </c>
      <c r="E679" s="17" t="inlineStr">
        <is>
          <t>ZDES</t>
        </is>
      </c>
      <c r="F679" s="17" t="inlineStr">
        <is>
          <t>Dentro del alcance</t>
        </is>
      </c>
      <c r="G679" s="17" t="inlineStr">
        <is>
          <t>2000194</t>
        </is>
      </c>
      <c r="H679" s="17" t="inlineStr">
        <is>
          <t>SONDA DE ASPIRACION K-32P TOM FAC C/REG</t>
        </is>
      </c>
      <c r="I679" s="17" t="inlineStr"/>
      <c r="J679" s="17" t="inlineStr"/>
      <c r="K679" s="18">
        <f>SUMIF('1060 NQN'!$A$2:$A$2023,$G679,'1060 NQN'!$I$2:$I$2023)</f>
        <v/>
      </c>
      <c r="L679" s="18">
        <f>SUMIF('1060 NQN'!$A$2:$A$2023,$G679,'1060 NQN'!$Q$2:$Q$2023)</f>
        <v/>
      </c>
      <c r="M679" s="18">
        <f>$K679-$L679</f>
        <v/>
      </c>
      <c r="N679" s="19">
        <f>IFERROR(SUMIF('1060 NQN'!$A$2:$A$2023,$G679,'1060 NQN'!$M$2:$M$2023)/$K679,0)</f>
        <v/>
      </c>
      <c r="O679" s="19">
        <f>IFERROR($K679*$N679,"")</f>
        <v/>
      </c>
      <c r="P679" s="19">
        <f>IFERROR($L679*$N679,"")</f>
        <v/>
      </c>
      <c r="Q679" s="19">
        <f>IF(OR($U679="Dar de baja en SAP",$U679="Dar de alta en SAP"),$M679*$N679,"")</f>
        <v/>
      </c>
      <c r="R679" s="17" t="inlineStr"/>
      <c r="S679" s="27" t="inlineStr"/>
      <c r="T679" s="17" t="inlineStr">
        <is>
          <t>Sin recuento físico en el inventario de Avain</t>
        </is>
      </c>
      <c r="U679" s="28" t="inlineStr">
        <is>
          <t>Sin recuento físico</t>
        </is>
      </c>
      <c r="V679" s="17" t="inlineStr"/>
      <c r="W679" s="17" t="inlineStr"/>
      <c r="X679" s="17" t="inlineStr"/>
      <c r="Y679" s="17" t="inlineStr"/>
      <c r="Z679" s="17" t="inlineStr"/>
      <c r="AA679" s="17" t="inlineStr">
        <is>
          <t>El material ocupa 2 filas en la hoja 1060 NQN (lote/almacén). La cantidad SAP y la física de esta vista son el total del material.</t>
        </is>
      </c>
    </row>
    <row r="680">
      <c r="A680" s="17" t="inlineStr">
        <is>
          <t>Neuquén</t>
        </is>
      </c>
      <c r="B680" s="17" t="inlineStr">
        <is>
          <t>1060</t>
        </is>
      </c>
      <c r="C680" s="17" t="inlineStr">
        <is>
          <t>Stock SAP</t>
        </is>
      </c>
      <c r="D680" s="17" t="inlineStr">
        <is>
          <t>Descartables</t>
        </is>
      </c>
      <c r="E680" s="17" t="inlineStr">
        <is>
          <t>ZDES</t>
        </is>
      </c>
      <c r="F680" s="17" t="inlineStr">
        <is>
          <t>Dentro del alcance</t>
        </is>
      </c>
      <c r="G680" s="17" t="inlineStr">
        <is>
          <t>2000320</t>
        </is>
      </c>
      <c r="H680" s="17" t="inlineStr">
        <is>
          <t>SONDA VESICAL Nº 10 DE LÁTEX</t>
        </is>
      </c>
      <c r="I680" s="17" t="inlineStr"/>
      <c r="J680" s="17" t="inlineStr"/>
      <c r="K680" s="18">
        <f>SUMIF('1060 NQN'!$A$2:$A$2023,$G680,'1060 NQN'!$I$2:$I$2023)</f>
        <v/>
      </c>
      <c r="L680" s="18">
        <f>SUMIF('1060 NQN'!$A$2:$A$2023,$G680,'1060 NQN'!$Q$2:$Q$2023)</f>
        <v/>
      </c>
      <c r="M680" s="18">
        <f>$K680-$L680</f>
        <v/>
      </c>
      <c r="N680" s="19">
        <f>IFERROR(SUMIF('1060 NQN'!$A$2:$A$2023,$G680,'1060 NQN'!$M$2:$M$2023)/$K680,0)</f>
        <v/>
      </c>
      <c r="O680" s="19">
        <f>IFERROR($K680*$N680,"")</f>
        <v/>
      </c>
      <c r="P680" s="19">
        <f>IFERROR($L680*$N680,"")</f>
        <v/>
      </c>
      <c r="Q680" s="19">
        <f>IF(OR($U680="Dar de baja en SAP",$U680="Dar de alta en SAP"),$M680*$N680,"")</f>
        <v/>
      </c>
      <c r="R680" s="17" t="inlineStr"/>
      <c r="S680" s="27" t="inlineStr"/>
      <c r="T680" s="17" t="inlineStr">
        <is>
          <t>Sin recuento físico en el inventario de Avain</t>
        </is>
      </c>
      <c r="U680" s="28" t="inlineStr">
        <is>
          <t>Sin recuento físico</t>
        </is>
      </c>
      <c r="V680" s="17" t="inlineStr"/>
      <c r="W680" s="17" t="inlineStr"/>
      <c r="X680" s="17" t="inlineStr"/>
      <c r="Y680" s="17" t="inlineStr"/>
      <c r="Z680" s="17" t="inlineStr"/>
      <c r="AA680" s="17" t="inlineStr"/>
    </row>
    <row r="681">
      <c r="A681" s="17" t="inlineStr">
        <is>
          <t>Neuquén</t>
        </is>
      </c>
      <c r="B681" s="17" t="inlineStr">
        <is>
          <t>1060</t>
        </is>
      </c>
      <c r="C681" s="17" t="inlineStr">
        <is>
          <t>Stock SAP</t>
        </is>
      </c>
      <c r="D681" s="17" t="inlineStr">
        <is>
          <t>Descartables</t>
        </is>
      </c>
      <c r="E681" s="17" t="inlineStr">
        <is>
          <t>ZDES</t>
        </is>
      </c>
      <c r="F681" s="17" t="inlineStr">
        <is>
          <t>Dentro del alcance</t>
        </is>
      </c>
      <c r="G681" s="17" t="inlineStr">
        <is>
          <t>2000449</t>
        </is>
      </c>
      <c r="H681" s="17" t="inlineStr">
        <is>
          <t>VENDA ELASTICA 10 CM x 2,5 MTS</t>
        </is>
      </c>
      <c r="I681" s="17" t="inlineStr"/>
      <c r="J681" s="17" t="inlineStr"/>
      <c r="K681" s="18">
        <f>SUMIF('1060 NQN'!$A$2:$A$2023,$G681,'1060 NQN'!$I$2:$I$2023)</f>
        <v/>
      </c>
      <c r="L681" s="18">
        <f>SUMIF('1060 NQN'!$A$2:$A$2023,$G681,'1060 NQN'!$Q$2:$Q$2023)</f>
        <v/>
      </c>
      <c r="M681" s="18">
        <f>$K681-$L681</f>
        <v/>
      </c>
      <c r="N681" s="19">
        <f>IFERROR(SUMIF('1060 NQN'!$A$2:$A$2023,$G681,'1060 NQN'!$M$2:$M$2023)/$K681,0)</f>
        <v/>
      </c>
      <c r="O681" s="19">
        <f>IFERROR($K681*$N681,"")</f>
        <v/>
      </c>
      <c r="P681" s="19">
        <f>IFERROR($L681*$N681,"")</f>
        <v/>
      </c>
      <c r="Q681" s="19">
        <f>IF(OR($U681="Dar de baja en SAP",$U681="Dar de alta en SAP"),$M681*$N681,"")</f>
        <v/>
      </c>
      <c r="R681" s="17" t="inlineStr"/>
      <c r="S681" s="27" t="inlineStr"/>
      <c r="T681" s="17" t="inlineStr">
        <is>
          <t>Sin recuento físico en el inventario de Avain</t>
        </is>
      </c>
      <c r="U681" s="28" t="inlineStr">
        <is>
          <t>Sin recuento físico</t>
        </is>
      </c>
      <c r="V681" s="17" t="inlineStr"/>
      <c r="W681" s="17" t="inlineStr"/>
      <c r="X681" s="17" t="inlineStr"/>
      <c r="Y681" s="17" t="inlineStr"/>
      <c r="Z681" s="17" t="inlineStr"/>
      <c r="AA681" s="17" t="inlineStr"/>
    </row>
    <row r="682">
      <c r="A682" s="17" t="inlineStr">
        <is>
          <t>Neuquén</t>
        </is>
      </c>
      <c r="B682" s="17" t="inlineStr">
        <is>
          <t>1060</t>
        </is>
      </c>
      <c r="C682" s="17" t="inlineStr">
        <is>
          <t>Stock SAP</t>
        </is>
      </c>
      <c r="D682" s="17" t="inlineStr">
        <is>
          <t>Medicamentos</t>
        </is>
      </c>
      <c r="E682" s="17" t="inlineStr">
        <is>
          <t>ZMED</t>
        </is>
      </c>
      <c r="F682" s="17" t="inlineStr">
        <is>
          <t>Dentro del alcance</t>
        </is>
      </c>
      <c r="G682" s="17" t="inlineStr">
        <is>
          <t>1000194</t>
        </is>
      </c>
      <c r="H682" s="17" t="inlineStr">
        <is>
          <t>CAINA GOTAS</t>
        </is>
      </c>
      <c r="I682" s="17" t="inlineStr"/>
      <c r="J682" s="17" t="inlineStr"/>
      <c r="K682" s="18">
        <f>SUMIF('1060 NQN'!$A$2:$A$2023,$G682,'1060 NQN'!$I$2:$I$2023)</f>
        <v/>
      </c>
      <c r="L682" s="18">
        <f>SUMIF('1060 NQN'!$A$2:$A$2023,$G682,'1060 NQN'!$Q$2:$Q$2023)</f>
        <v/>
      </c>
      <c r="M682" s="18">
        <f>$K682-$L682</f>
        <v/>
      </c>
      <c r="N682" s="19">
        <f>IFERROR(SUMIF('1060 NQN'!$A$2:$A$2023,$G682,'1060 NQN'!$M$2:$M$2023)/$K682,0)</f>
        <v/>
      </c>
      <c r="O682" s="19">
        <f>IFERROR($K682*$N682,"")</f>
        <v/>
      </c>
      <c r="P682" s="19">
        <f>IFERROR($L682*$N682,"")</f>
        <v/>
      </c>
      <c r="Q682" s="19">
        <f>IF(OR($U682="Dar de baja en SAP",$U682="Dar de alta en SAP"),$M682*$N682,"")</f>
        <v/>
      </c>
      <c r="R682" s="17" t="inlineStr"/>
      <c r="S682" s="27" t="inlineStr"/>
      <c r="T682" s="17" t="inlineStr">
        <is>
          <t>Sin recuento físico en el inventario de Avain</t>
        </is>
      </c>
      <c r="U682" s="28" t="inlineStr">
        <is>
          <t>Sin recuento físico</t>
        </is>
      </c>
      <c r="V682" s="17" t="inlineStr"/>
      <c r="W682" s="17" t="inlineStr"/>
      <c r="X682" s="17" t="inlineStr"/>
      <c r="Y682" s="17" t="inlineStr"/>
      <c r="Z682" s="17" t="inlineStr"/>
      <c r="AA682" s="17" t="inlineStr">
        <is>
          <t>El material ocupa 8 filas en la hoja 1060 NQN (lote/almacén). La cantidad SAP y la física de esta vista son el total del material.</t>
        </is>
      </c>
    </row>
    <row r="683">
      <c r="A683" s="17" t="inlineStr">
        <is>
          <t>Neuquén</t>
        </is>
      </c>
      <c r="B683" s="17" t="inlineStr">
        <is>
          <t>1060</t>
        </is>
      </c>
      <c r="C683" s="17" t="inlineStr">
        <is>
          <t>Stock SAP</t>
        </is>
      </c>
      <c r="D683" s="17" t="inlineStr">
        <is>
          <t>Descartables</t>
        </is>
      </c>
      <c r="E683" s="17" t="inlineStr">
        <is>
          <t>ZDES</t>
        </is>
      </c>
      <c r="F683" s="17" t="inlineStr">
        <is>
          <t>Dentro del alcance</t>
        </is>
      </c>
      <c r="G683" s="17" t="inlineStr">
        <is>
          <t>2000245</t>
        </is>
      </c>
      <c r="H683" s="17" t="inlineStr">
        <is>
          <t>SONDA DE ASPIRACION K-32P KOLLER</t>
        </is>
      </c>
      <c r="I683" s="17" t="inlineStr"/>
      <c r="J683" s="17" t="inlineStr"/>
      <c r="K683" s="18">
        <f>SUMIF('1060 NQN'!$A$2:$A$2023,$G683,'1060 NQN'!$I$2:$I$2023)</f>
        <v/>
      </c>
      <c r="L683" s="18">
        <f>SUMIF('1060 NQN'!$A$2:$A$2023,$G683,'1060 NQN'!$Q$2:$Q$2023)</f>
        <v/>
      </c>
      <c r="M683" s="18">
        <f>$K683-$L683</f>
        <v/>
      </c>
      <c r="N683" s="19">
        <f>IFERROR(SUMIF('1060 NQN'!$A$2:$A$2023,$G683,'1060 NQN'!$M$2:$M$2023)/$K683,0)</f>
        <v/>
      </c>
      <c r="O683" s="19">
        <f>IFERROR($K683*$N683,"")</f>
        <v/>
      </c>
      <c r="P683" s="19">
        <f>IFERROR($L683*$N683,"")</f>
        <v/>
      </c>
      <c r="Q683" s="19">
        <f>IF(OR($U683="Dar de baja en SAP",$U683="Dar de alta en SAP"),$M683*$N683,"")</f>
        <v/>
      </c>
      <c r="R683" s="17" t="inlineStr"/>
      <c r="S683" s="27" t="inlineStr"/>
      <c r="T683" s="17" t="inlineStr">
        <is>
          <t>Sin recuento físico en el inventario de Avain</t>
        </is>
      </c>
      <c r="U683" s="28" t="inlineStr">
        <is>
          <t>Sin recuento físico</t>
        </is>
      </c>
      <c r="V683" s="17" t="inlineStr"/>
      <c r="W683" s="17" t="inlineStr"/>
      <c r="X683" s="17" t="inlineStr"/>
      <c r="Y683" s="17" t="inlineStr"/>
      <c r="Z683" s="17" t="inlineStr"/>
      <c r="AA683" s="17" t="inlineStr"/>
    </row>
    <row r="684">
      <c r="A684" s="17" t="inlineStr">
        <is>
          <t>Neuquén</t>
        </is>
      </c>
      <c r="B684" s="17" t="inlineStr">
        <is>
          <t>1060</t>
        </is>
      </c>
      <c r="C684" s="17" t="inlineStr">
        <is>
          <t>Stock SAP</t>
        </is>
      </c>
      <c r="D684" s="17" t="inlineStr">
        <is>
          <t>Medicamentos</t>
        </is>
      </c>
      <c r="E684" s="17" t="inlineStr">
        <is>
          <t>ZMED</t>
        </is>
      </c>
      <c r="F684" s="17" t="inlineStr">
        <is>
          <t>Dentro del alcance</t>
        </is>
      </c>
      <c r="G684" s="17" t="inlineStr">
        <is>
          <t>1000485</t>
        </is>
      </c>
      <c r="H684" s="17" t="inlineStr">
        <is>
          <t>CIPROFLOXACINA 500MG COMP</t>
        </is>
      </c>
      <c r="I684" s="17" t="inlineStr"/>
      <c r="J684" s="17" t="inlineStr"/>
      <c r="K684" s="18">
        <f>SUMIF('1060 NQN'!$A$2:$A$2023,$G684,'1060 NQN'!$I$2:$I$2023)</f>
        <v/>
      </c>
      <c r="L684" s="18">
        <f>SUMIF('1060 NQN'!$A$2:$A$2023,$G684,'1060 NQN'!$Q$2:$Q$2023)</f>
        <v/>
      </c>
      <c r="M684" s="18">
        <f>$K684-$L684</f>
        <v/>
      </c>
      <c r="N684" s="19">
        <f>IFERROR(SUMIF('1060 NQN'!$A$2:$A$2023,$G684,'1060 NQN'!$M$2:$M$2023)/$K684,0)</f>
        <v/>
      </c>
      <c r="O684" s="19">
        <f>IFERROR($K684*$N684,"")</f>
        <v/>
      </c>
      <c r="P684" s="19">
        <f>IFERROR($L684*$N684,"")</f>
        <v/>
      </c>
      <c r="Q684" s="19">
        <f>IF(OR($U684="Dar de baja en SAP",$U684="Dar de alta en SAP"),$M684*$N684,"")</f>
        <v/>
      </c>
      <c r="R684" s="17" t="inlineStr"/>
      <c r="S684" s="27" t="inlineStr"/>
      <c r="T684" s="17" t="inlineStr">
        <is>
          <t>Sin recuento físico en el inventario de Avain</t>
        </is>
      </c>
      <c r="U684" s="28" t="inlineStr">
        <is>
          <t>Sin recuento físico</t>
        </is>
      </c>
      <c r="V684" s="17" t="inlineStr"/>
      <c r="W684" s="17" t="inlineStr"/>
      <c r="X684" s="17" t="inlineStr"/>
      <c r="Y684" s="17" t="inlineStr"/>
      <c r="Z684" s="17" t="inlineStr"/>
      <c r="AA684" s="17" t="inlineStr">
        <is>
          <t>El material ocupa 4 filas en la hoja 1060 NQN (lote/almacén). La cantidad SAP y la física de esta vista son el total del material.</t>
        </is>
      </c>
    </row>
    <row r="685">
      <c r="A685" s="17" t="inlineStr">
        <is>
          <t>Neuquén</t>
        </is>
      </c>
      <c r="B685" s="17" t="inlineStr">
        <is>
          <t>1060</t>
        </is>
      </c>
      <c r="C685" s="17" t="inlineStr">
        <is>
          <t>Stock SAP</t>
        </is>
      </c>
      <c r="D685" s="17" t="inlineStr">
        <is>
          <t>Medicamentos</t>
        </is>
      </c>
      <c r="E685" s="17" t="inlineStr">
        <is>
          <t>ZMED</t>
        </is>
      </c>
      <c r="F685" s="17" t="inlineStr">
        <is>
          <t>Dentro del alcance</t>
        </is>
      </c>
      <c r="G685" s="17" t="inlineStr">
        <is>
          <t>1000029</t>
        </is>
      </c>
      <c r="H685" s="17" t="inlineStr">
        <is>
          <t>ORINAL MASCULINO (PAPAGAYO)</t>
        </is>
      </c>
      <c r="I685" s="17" t="inlineStr">
        <is>
          <t>392</t>
        </is>
      </c>
      <c r="J685" s="17" t="inlineStr">
        <is>
          <t>PAPAGAYO</t>
        </is>
      </c>
      <c r="K685" s="18">
        <f>SUMIF('1060 NQN'!$A$2:$A$2023,$G685,'1060 NQN'!$I$2:$I$2023)</f>
        <v/>
      </c>
      <c r="L685" s="18">
        <f>SUMIF('1060 NQN'!$A$2:$A$2023,$G685,'1060 NQN'!$Q$2:$Q$2023)</f>
        <v/>
      </c>
      <c r="M685" s="18">
        <f>$K685-$L685</f>
        <v/>
      </c>
      <c r="N685" s="19">
        <f>IFERROR(SUMIF('1060 NQN'!$A$2:$A$2023,$G685,'1060 NQN'!$M$2:$M$2023)/$K685,0)</f>
        <v/>
      </c>
      <c r="O685" s="19">
        <f>IFERROR($K685*$N685,"")</f>
        <v/>
      </c>
      <c r="P685" s="19">
        <f>IFERROR($L685*$N685,"")</f>
        <v/>
      </c>
      <c r="Q685" s="19">
        <f>IF(OR($U685="Dar de baja en SAP",$U685="Dar de alta en SAP"),$M685*$N685,"")</f>
        <v/>
      </c>
      <c r="R685" s="17" t="inlineStr"/>
      <c r="S685" s="30" t="inlineStr">
        <is>
          <t>Media</t>
        </is>
      </c>
      <c r="T685" s="17" t="inlineStr">
        <is>
          <t>Homologado – confianza Media – pendiente de validación</t>
        </is>
      </c>
      <c r="U685" s="26" t="inlineStr">
        <is>
          <t>Dar de baja en SAP</t>
        </is>
      </c>
      <c r="V685" s="17" t="inlineStr">
        <is>
          <t>Cruce por nomenclatura SAP</t>
        </is>
      </c>
      <c r="W685" s="17" t="inlineStr">
        <is>
          <t>No</t>
        </is>
      </c>
      <c r="X685" s="17" t="inlineStr"/>
      <c r="Y685" s="17" t="inlineStr">
        <is>
          <t>No</t>
        </is>
      </c>
      <c r="Z685" s="17" t="inlineStr"/>
      <c r="AA685" s="17" t="inlineStr">
        <is>
          <t>Cruce por nomenclatura: similitud 0.68. El material ocupa 6 filas en la hoja 1060 NQN (lote/almacén). La cantidad SAP y la física de esta vista son el total del material.</t>
        </is>
      </c>
    </row>
    <row r="686">
      <c r="A686" s="17" t="inlineStr">
        <is>
          <t>Neuquén</t>
        </is>
      </c>
      <c r="B686" s="17" t="inlineStr">
        <is>
          <t>1060</t>
        </is>
      </c>
      <c r="C686" s="17" t="inlineStr">
        <is>
          <t>Stock SAP</t>
        </is>
      </c>
      <c r="D686" s="17" t="inlineStr">
        <is>
          <t>Medicamentos</t>
        </is>
      </c>
      <c r="E686" s="17" t="inlineStr">
        <is>
          <t>ZMED</t>
        </is>
      </c>
      <c r="F686" s="17" t="inlineStr">
        <is>
          <t>Dentro del alcance</t>
        </is>
      </c>
      <c r="G686" s="17" t="inlineStr">
        <is>
          <t>1000122</t>
        </is>
      </c>
      <c r="H686" s="17" t="inlineStr">
        <is>
          <t>METOCLOPRAMIDA DE 10MG SL</t>
        </is>
      </c>
      <c r="I686" s="17" t="inlineStr"/>
      <c r="J686" s="17" t="inlineStr"/>
      <c r="K686" s="18">
        <f>SUMIF('1060 NQN'!$A$2:$A$2023,$G686,'1060 NQN'!$I$2:$I$2023)</f>
        <v/>
      </c>
      <c r="L686" s="18">
        <f>SUMIF('1060 NQN'!$A$2:$A$2023,$G686,'1060 NQN'!$Q$2:$Q$2023)</f>
        <v/>
      </c>
      <c r="M686" s="18">
        <f>$K686-$L686</f>
        <v/>
      </c>
      <c r="N686" s="19">
        <f>IFERROR(SUMIF('1060 NQN'!$A$2:$A$2023,$G686,'1060 NQN'!$M$2:$M$2023)/$K686,0)</f>
        <v/>
      </c>
      <c r="O686" s="19">
        <f>IFERROR($K686*$N686,"")</f>
        <v/>
      </c>
      <c r="P686" s="19">
        <f>IFERROR($L686*$N686,"")</f>
        <v/>
      </c>
      <c r="Q686" s="19">
        <f>IF(OR($U686="Dar de baja en SAP",$U686="Dar de alta en SAP"),$M686*$N686,"")</f>
        <v/>
      </c>
      <c r="R686" s="17" t="inlineStr"/>
      <c r="S686" s="27" t="inlineStr"/>
      <c r="T686" s="17" t="inlineStr">
        <is>
          <t>Sin recuento físico en el inventario de Avain</t>
        </is>
      </c>
      <c r="U686" s="28" t="inlineStr">
        <is>
          <t>Sin recuento físico</t>
        </is>
      </c>
      <c r="V686" s="17" t="inlineStr"/>
      <c r="W686" s="17" t="inlineStr"/>
      <c r="X686" s="17" t="inlineStr"/>
      <c r="Y686" s="17" t="inlineStr"/>
      <c r="Z686" s="17" t="inlineStr"/>
      <c r="AA686" s="17" t="inlineStr">
        <is>
          <t>El material ocupa 4 filas en la hoja 1060 NQN (lote/almacén). La cantidad SAP y la física de esta vista son el total del material.</t>
        </is>
      </c>
    </row>
    <row r="687">
      <c r="A687" s="17" t="inlineStr">
        <is>
          <t>Neuquén</t>
        </is>
      </c>
      <c r="B687" s="17" t="inlineStr">
        <is>
          <t>1060</t>
        </is>
      </c>
      <c r="C687" s="17" t="inlineStr">
        <is>
          <t>Stock SAP</t>
        </is>
      </c>
      <c r="D687" s="17" t="inlineStr">
        <is>
          <t>Descartables</t>
        </is>
      </c>
      <c r="E687" s="17" t="inlineStr">
        <is>
          <t>ZDES</t>
        </is>
      </c>
      <c r="F687" s="17" t="inlineStr">
        <is>
          <t>Dentro del alcance</t>
        </is>
      </c>
      <c r="G687" s="17" t="inlineStr">
        <is>
          <t>2000037</t>
        </is>
      </c>
      <c r="H687" s="17" t="inlineStr">
        <is>
          <t>TERMOMETRO DIGITAL</t>
        </is>
      </c>
      <c r="I687" s="17" t="inlineStr">
        <is>
          <t>423</t>
        </is>
      </c>
      <c r="J687" s="17" t="inlineStr">
        <is>
          <t>TERMOMETRO DIGITAL</t>
        </is>
      </c>
      <c r="K687" s="18">
        <f>SUMIF('1060 NQN'!$A$2:$A$2023,$G687,'1060 NQN'!$I$2:$I$2023)</f>
        <v/>
      </c>
      <c r="L687" s="18">
        <f>SUMIF('1060 NQN'!$A$2:$A$2023,$G687,'1060 NQN'!$Q$2:$Q$2023)</f>
        <v/>
      </c>
      <c r="M687" s="18">
        <f>$K687-$L687</f>
        <v/>
      </c>
      <c r="N687" s="19">
        <f>IFERROR(SUMIF('1060 NQN'!$A$2:$A$2023,$G687,'1060 NQN'!$M$2:$M$2023)/$K687,0)</f>
        <v/>
      </c>
      <c r="O687" s="19">
        <f>IFERROR($K687*$N687,"")</f>
        <v/>
      </c>
      <c r="P687" s="19">
        <f>IFERROR($L687*$N687,"")</f>
        <v/>
      </c>
      <c r="Q687" s="19">
        <f>IF(OR($U687="Dar de baja en SAP",$U687="Dar de alta en SAP"),$M687*$N687,"")</f>
        <v/>
      </c>
      <c r="R687" s="17" t="inlineStr"/>
      <c r="S687" s="25" t="inlineStr">
        <is>
          <t>Alta</t>
        </is>
      </c>
      <c r="T687" s="17" t="inlineStr">
        <is>
          <t>Homologado – confianza Alta</t>
        </is>
      </c>
      <c r="U687" s="26" t="inlineStr">
        <is>
          <t>Dar de baja en SAP</t>
        </is>
      </c>
      <c r="V687" s="17" t="inlineStr">
        <is>
          <t>Homologación por código Avain (master E-208)</t>
        </is>
      </c>
      <c r="W687" s="17" t="inlineStr">
        <is>
          <t>No</t>
        </is>
      </c>
      <c r="X687" s="17" t="inlineStr"/>
      <c r="Y687" s="17" t="inlineStr">
        <is>
          <t>Sí</t>
        </is>
      </c>
      <c r="Z687" s="17" t="inlineStr">
        <is>
          <t>E-208</t>
        </is>
      </c>
      <c r="AA687" s="17" t="inlineStr">
        <is>
          <t>Homologación: confianza base Alta + confianza SAP Alta → Alta. El material ocupa 4 filas en la hoja 1060 NQN (lote/almacén). La cantidad SAP y la física de esta vista son el total del material.</t>
        </is>
      </c>
    </row>
    <row r="688">
      <c r="A688" s="17" t="inlineStr">
        <is>
          <t>Neuquén</t>
        </is>
      </c>
      <c r="B688" s="17" t="inlineStr">
        <is>
          <t>1060</t>
        </is>
      </c>
      <c r="C688" s="17" t="inlineStr">
        <is>
          <t>Stock SAP</t>
        </is>
      </c>
      <c r="D688" s="17" t="inlineStr">
        <is>
          <t>Medicamentos</t>
        </is>
      </c>
      <c r="E688" s="17" t="inlineStr">
        <is>
          <t>ZMED</t>
        </is>
      </c>
      <c r="F688" s="17" t="inlineStr">
        <is>
          <t>Dentro del alcance</t>
        </is>
      </c>
      <c r="G688" s="17" t="inlineStr">
        <is>
          <t>1000251</t>
        </is>
      </c>
      <c r="H688" s="17" t="inlineStr">
        <is>
          <t>AMOXIXILINA 875 Mg (AMOXIDAL DUO)</t>
        </is>
      </c>
      <c r="I688" s="17" t="inlineStr"/>
      <c r="J688" s="17" t="inlineStr"/>
      <c r="K688" s="18">
        <f>SUMIF('1060 NQN'!$A$2:$A$2023,$G688,'1060 NQN'!$I$2:$I$2023)</f>
        <v/>
      </c>
      <c r="L688" s="18">
        <f>SUMIF('1060 NQN'!$A$2:$A$2023,$G688,'1060 NQN'!$Q$2:$Q$2023)</f>
        <v/>
      </c>
      <c r="M688" s="18">
        <f>$K688-$L688</f>
        <v/>
      </c>
      <c r="N688" s="19">
        <f>IFERROR(SUMIF('1060 NQN'!$A$2:$A$2023,$G688,'1060 NQN'!$M$2:$M$2023)/$K688,0)</f>
        <v/>
      </c>
      <c r="O688" s="19">
        <f>IFERROR($K688*$N688,"")</f>
        <v/>
      </c>
      <c r="P688" s="19">
        <f>IFERROR($L688*$N688,"")</f>
        <v/>
      </c>
      <c r="Q688" s="19">
        <f>IF(OR($U688="Dar de baja en SAP",$U688="Dar de alta en SAP"),$M688*$N688,"")</f>
        <v/>
      </c>
      <c r="R688" s="17" t="inlineStr"/>
      <c r="S688" s="27" t="inlineStr"/>
      <c r="T688" s="17" t="inlineStr">
        <is>
          <t>Sin recuento físico en el inventario de Avain</t>
        </is>
      </c>
      <c r="U688" s="28" t="inlineStr">
        <is>
          <t>Sin recuento físico</t>
        </is>
      </c>
      <c r="V688" s="17" t="inlineStr"/>
      <c r="W688" s="17" t="inlineStr"/>
      <c r="X688" s="17" t="inlineStr"/>
      <c r="Y688" s="17" t="inlineStr"/>
      <c r="Z688" s="17" t="inlineStr"/>
      <c r="AA688" s="17" t="inlineStr">
        <is>
          <t>El material ocupa 2 filas en la hoja 1060 NQN (lote/almacén). La cantidad SAP y la física de esta vista son el total del material.</t>
        </is>
      </c>
    </row>
    <row r="689">
      <c r="A689" s="17" t="inlineStr">
        <is>
          <t>Neuquén</t>
        </is>
      </c>
      <c r="B689" s="17" t="inlineStr">
        <is>
          <t>1060</t>
        </is>
      </c>
      <c r="C689" s="17" t="inlineStr">
        <is>
          <t>Stock SAP</t>
        </is>
      </c>
      <c r="D689" s="17" t="inlineStr">
        <is>
          <t>Descartables</t>
        </is>
      </c>
      <c r="E689" s="17" t="inlineStr">
        <is>
          <t>ZDES</t>
        </is>
      </c>
      <c r="F689" s="17" t="inlineStr">
        <is>
          <t>Dentro del alcance</t>
        </is>
      </c>
      <c r="G689" s="17" t="inlineStr">
        <is>
          <t>2000397</t>
        </is>
      </c>
      <c r="H689" s="17" t="inlineStr">
        <is>
          <t>MASCARA LARINGEA Nº 4</t>
        </is>
      </c>
      <c r="I689" s="17" t="inlineStr">
        <is>
          <t>284; 283</t>
        </is>
      </c>
      <c r="J689" s="17" t="inlineStr">
        <is>
          <t>Mascara laringea N° 5; Mascara laringea n°4</t>
        </is>
      </c>
      <c r="K689" s="18">
        <f>SUMIF('1060 NQN'!$A$2:$A$2023,$G689,'1060 NQN'!$I$2:$I$2023)</f>
        <v/>
      </c>
      <c r="L689" s="18">
        <f>SUMIF('1060 NQN'!$A$2:$A$2023,$G689,'1060 NQN'!$Q$2:$Q$2023)</f>
        <v/>
      </c>
      <c r="M689" s="18">
        <f>$K689-$L689</f>
        <v/>
      </c>
      <c r="N689" s="19">
        <f>IFERROR(SUMIF('1060 NQN'!$A$2:$A$2023,$G689,'1060 NQN'!$M$2:$M$2023)/$K689,0)</f>
        <v/>
      </c>
      <c r="O689" s="19">
        <f>IFERROR($K689*$N689,"")</f>
        <v/>
      </c>
      <c r="P689" s="19">
        <f>IFERROR($L689*$N689,"")</f>
        <v/>
      </c>
      <c r="Q689" s="19">
        <f>IF(OR($U689="Dar de baja en SAP",$U689="Dar de alta en SAP"),$M689*$N689,"")</f>
        <v/>
      </c>
      <c r="R689" s="17" t="inlineStr"/>
      <c r="S689" s="26" t="inlineStr">
        <is>
          <t>Baja</t>
        </is>
      </c>
      <c r="T689" s="17" t="inlineStr">
        <is>
          <t>Homologado – confianza Baja – pendiente de validación</t>
        </is>
      </c>
      <c r="U689" s="26" t="inlineStr">
        <is>
          <t>Dar de baja en SAP</t>
        </is>
      </c>
      <c r="V689" s="17" t="inlineStr">
        <is>
          <t>Cruce por nomenclatura SAP; Homologación por código Avain (master D-168)</t>
        </is>
      </c>
      <c r="W689" s="17" t="inlineStr">
        <is>
          <t>Sí</t>
        </is>
      </c>
      <c r="X689" s="17" t="inlineStr">
        <is>
          <t>2000397, 2000398</t>
        </is>
      </c>
      <c r="Y689" s="17" t="inlineStr">
        <is>
          <t>Sí</t>
        </is>
      </c>
      <c r="Z689" s="17" t="inlineStr">
        <is>
          <t>D-168</t>
        </is>
      </c>
      <c r="AA689" s="17"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17" t="inlineStr">
        <is>
          <t>Neuquén</t>
        </is>
      </c>
      <c r="B690" s="17" t="inlineStr">
        <is>
          <t>1060</t>
        </is>
      </c>
      <c r="C690" s="17" t="inlineStr">
        <is>
          <t>Stock SAP</t>
        </is>
      </c>
      <c r="D690" s="17" t="inlineStr">
        <is>
          <t>Medicamentos</t>
        </is>
      </c>
      <c r="E690" s="17" t="inlineStr">
        <is>
          <t>ZMED</t>
        </is>
      </c>
      <c r="F690" s="17" t="inlineStr">
        <is>
          <t>Dentro del alcance</t>
        </is>
      </c>
      <c r="G690" s="17" t="inlineStr">
        <is>
          <t>1000511</t>
        </is>
      </c>
      <c r="H690" s="17" t="inlineStr">
        <is>
          <t>REFRIANEX COMPUESTO</t>
        </is>
      </c>
      <c r="I690" s="17" t="inlineStr"/>
      <c r="J690" s="17" t="inlineStr"/>
      <c r="K690" s="18">
        <f>SUMIF('1060 NQN'!$A$2:$A$2023,$G690,'1060 NQN'!$I$2:$I$2023)</f>
        <v/>
      </c>
      <c r="L690" s="18">
        <f>SUMIF('1060 NQN'!$A$2:$A$2023,$G690,'1060 NQN'!$Q$2:$Q$2023)</f>
        <v/>
      </c>
      <c r="M690" s="18">
        <f>$K690-$L690</f>
        <v/>
      </c>
      <c r="N690" s="19">
        <f>IFERROR(SUMIF('1060 NQN'!$A$2:$A$2023,$G690,'1060 NQN'!$M$2:$M$2023)/$K690,0)</f>
        <v/>
      </c>
      <c r="O690" s="19">
        <f>IFERROR($K690*$N690,"")</f>
        <v/>
      </c>
      <c r="P690" s="19">
        <f>IFERROR($L690*$N690,"")</f>
        <v/>
      </c>
      <c r="Q690" s="19">
        <f>IF(OR($U690="Dar de baja en SAP",$U690="Dar de alta en SAP"),$M690*$N690,"")</f>
        <v/>
      </c>
      <c r="R690" s="17" t="inlineStr"/>
      <c r="S690" s="27" t="inlineStr"/>
      <c r="T690" s="17" t="inlineStr">
        <is>
          <t>Sin recuento físico en el inventario de Avain</t>
        </is>
      </c>
      <c r="U690" s="28" t="inlineStr">
        <is>
          <t>Sin recuento físico</t>
        </is>
      </c>
      <c r="V690" s="17" t="inlineStr"/>
      <c r="W690" s="17" t="inlineStr"/>
      <c r="X690" s="17" t="inlineStr"/>
      <c r="Y690" s="17" t="inlineStr"/>
      <c r="Z690" s="17" t="inlineStr"/>
      <c r="AA690" s="17" t="inlineStr">
        <is>
          <t>El material ocupa 2 filas en la hoja 1060 NQN (lote/almacén). La cantidad SAP y la física de esta vista son el total del material.</t>
        </is>
      </c>
    </row>
    <row r="691">
      <c r="A691" s="17" t="inlineStr">
        <is>
          <t>Neuquén</t>
        </is>
      </c>
      <c r="B691" s="17" t="inlineStr">
        <is>
          <t>1060</t>
        </is>
      </c>
      <c r="C691" s="17" t="inlineStr">
        <is>
          <t>Stock SAP</t>
        </is>
      </c>
      <c r="D691" s="17" t="inlineStr">
        <is>
          <t>Descartables</t>
        </is>
      </c>
      <c r="E691" s="17" t="inlineStr">
        <is>
          <t>ZDES</t>
        </is>
      </c>
      <c r="F691" s="17" t="inlineStr">
        <is>
          <t>Dentro del alcance</t>
        </is>
      </c>
      <c r="G691" s="17" t="inlineStr">
        <is>
          <t>2000035</t>
        </is>
      </c>
      <c r="H691" s="17" t="inlineStr">
        <is>
          <t>TENSIOMETRO ADULTO</t>
        </is>
      </c>
      <c r="I691" s="17" t="inlineStr">
        <is>
          <t>524</t>
        </is>
      </c>
      <c r="J691" s="17" t="inlineStr">
        <is>
          <t>TENSIOMETRO</t>
        </is>
      </c>
      <c r="K691" s="18">
        <f>SUMIF('1060 NQN'!$A$2:$A$2023,$G691,'1060 NQN'!$I$2:$I$2023)</f>
        <v/>
      </c>
      <c r="L691" s="18">
        <f>SUMIF('1060 NQN'!$A$2:$A$2023,$G691,'1060 NQN'!$Q$2:$Q$2023)</f>
        <v/>
      </c>
      <c r="M691" s="18">
        <f>$K691-$L691</f>
        <v/>
      </c>
      <c r="N691" s="19">
        <f>IFERROR(SUMIF('1060 NQN'!$A$2:$A$2023,$G691,'1060 NQN'!$M$2:$M$2023)/$K691,0)</f>
        <v/>
      </c>
      <c r="O691" s="19">
        <f>IFERROR($K691*$N691,"")</f>
        <v/>
      </c>
      <c r="P691" s="19">
        <f>IFERROR($L691*$N691,"")</f>
        <v/>
      </c>
      <c r="Q691" s="19">
        <f>IF(OR($U691="Dar de baja en SAP",$U691="Dar de alta en SAP"),$M691*$N691,"")</f>
        <v/>
      </c>
      <c r="R691" s="29" t="inlineStr">
        <is>
          <t>Valorización a validar: relación de cantidades 155 a 1 entre SAP y el recuento físico. Sugiere distinta unidad de medida (SAP por caja o envase y el recuento por unidad). La diferencia económica de esta fila no debe tomarse como definitiva.</t>
        </is>
      </c>
      <c r="S691" s="25" t="inlineStr">
        <is>
          <t>Alta</t>
        </is>
      </c>
      <c r="T691" s="17" t="inlineStr">
        <is>
          <t>Homologado – confianza Alta</t>
        </is>
      </c>
      <c r="U691" s="26" t="inlineStr">
        <is>
          <t>Dar de baja en SAP</t>
        </is>
      </c>
      <c r="V691" s="17" t="inlineStr">
        <is>
          <t>Cruce por nomenclatura SAP</t>
        </is>
      </c>
      <c r="W691" s="17" t="inlineStr">
        <is>
          <t>Sí</t>
        </is>
      </c>
      <c r="X691" s="17" t="inlineStr">
        <is>
          <t>2000035, 2001121</t>
        </is>
      </c>
      <c r="Y691" s="17" t="inlineStr">
        <is>
          <t>Sí</t>
        </is>
      </c>
      <c r="Z691" s="17" t="inlineStr"/>
      <c r="AA691" s="17"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17" t="inlineStr">
        <is>
          <t>Neuquén</t>
        </is>
      </c>
      <c r="B692" s="17" t="inlineStr">
        <is>
          <t>1060</t>
        </is>
      </c>
      <c r="C692" s="17" t="inlineStr">
        <is>
          <t>Stock SAP</t>
        </is>
      </c>
      <c r="D692" s="17" t="inlineStr">
        <is>
          <t>Uniformes</t>
        </is>
      </c>
      <c r="E692" s="17" t="inlineStr">
        <is>
          <t>ZUNI</t>
        </is>
      </c>
      <c r="F692" s="17" t="inlineStr">
        <is>
          <t>Fuera del alcance</t>
        </is>
      </c>
      <c r="G692" s="17" t="inlineStr">
        <is>
          <t>3000435</t>
        </is>
      </c>
      <c r="H692" s="17" t="inlineStr">
        <is>
          <t>Chaqueta Blanca ML yacimiento T XL</t>
        </is>
      </c>
      <c r="I692" s="17" t="inlineStr"/>
      <c r="J692" s="17" t="inlineStr"/>
      <c r="K692" s="18">
        <f>SUMIF('1060 NQN'!$A$2:$A$2023,$G692,'1060 NQN'!$I$2:$I$2023)</f>
        <v/>
      </c>
      <c r="L692" s="18">
        <f>SUMIF('1060 NQN'!$A$2:$A$2023,$G692,'1060 NQN'!$Q$2:$Q$2023)</f>
        <v/>
      </c>
      <c r="M692" s="18">
        <f>$K692-$L692</f>
        <v/>
      </c>
      <c r="N692" s="19">
        <f>IFERROR(SUMIF('1060 NQN'!$A$2:$A$2023,$G692,'1060 NQN'!$M$2:$M$2023)/$K692,0)</f>
        <v/>
      </c>
      <c r="O692" s="19">
        <f>IFERROR($K692*$N692,"")</f>
        <v/>
      </c>
      <c r="P692" s="19">
        <f>IFERROR($L692*$N692,"")</f>
        <v/>
      </c>
      <c r="Q692" s="19">
        <f>IF(OR($U692="Dar de baja en SAP",$U692="Dar de alta en SAP"),$M692*$N692,"")</f>
        <v/>
      </c>
      <c r="R692" s="17" t="inlineStr"/>
      <c r="S692" s="27" t="inlineStr"/>
      <c r="T692" s="17" t="inlineStr">
        <is>
          <t>No aplica: uniformes, clasificación que el inventario físico de Farmacia no releva</t>
        </is>
      </c>
      <c r="U692" s="28" t="inlineStr">
        <is>
          <t>Fuera del alcance del inventario físico</t>
        </is>
      </c>
      <c r="V692" s="17" t="inlineStr"/>
      <c r="W692" s="17" t="inlineStr"/>
      <c r="X692" s="17" t="inlineStr"/>
      <c r="Y692" s="17" t="inlineStr"/>
      <c r="Z692" s="17" t="inlineStr"/>
      <c r="AA692" s="17" t="inlineStr">
        <is>
          <t>El material ocupa 2 filas en la hoja 1060 NQN (lote/almacén). La cantidad SAP y la física de esta vista son el total del material.</t>
        </is>
      </c>
    </row>
    <row r="693">
      <c r="A693" s="17" t="inlineStr">
        <is>
          <t>Neuquén</t>
        </is>
      </c>
      <c r="B693" s="17" t="inlineStr">
        <is>
          <t>1060</t>
        </is>
      </c>
      <c r="C693" s="17" t="inlineStr">
        <is>
          <t>Stock SAP</t>
        </is>
      </c>
      <c r="D693" s="17" t="inlineStr">
        <is>
          <t>Medicamentos</t>
        </is>
      </c>
      <c r="E693" s="17" t="inlineStr">
        <is>
          <t>ZMED</t>
        </is>
      </c>
      <c r="F693" s="17" t="inlineStr">
        <is>
          <t>Dentro del alcance</t>
        </is>
      </c>
      <c r="G693" s="17" t="inlineStr">
        <is>
          <t>1000452</t>
        </is>
      </c>
      <c r="H693" s="17" t="inlineStr">
        <is>
          <t>INSULINA RAPIDA LISPRO</t>
        </is>
      </c>
      <c r="I693" s="17" t="inlineStr"/>
      <c r="J693" s="17" t="inlineStr"/>
      <c r="K693" s="18">
        <f>SUMIF('1060 NQN'!$A$2:$A$2023,$G693,'1060 NQN'!$I$2:$I$2023)</f>
        <v/>
      </c>
      <c r="L693" s="18">
        <f>SUMIF('1060 NQN'!$A$2:$A$2023,$G693,'1060 NQN'!$Q$2:$Q$2023)</f>
        <v/>
      </c>
      <c r="M693" s="18">
        <f>$K693-$L693</f>
        <v/>
      </c>
      <c r="N693" s="19">
        <f>IFERROR(SUMIF('1060 NQN'!$A$2:$A$2023,$G693,'1060 NQN'!$M$2:$M$2023)/$K693,0)</f>
        <v/>
      </c>
      <c r="O693" s="19">
        <f>IFERROR($K693*$N693,"")</f>
        <v/>
      </c>
      <c r="P693" s="19">
        <f>IFERROR($L693*$N693,"")</f>
        <v/>
      </c>
      <c r="Q693" s="19">
        <f>IF(OR($U693="Dar de baja en SAP",$U693="Dar de alta en SAP"),$M693*$N693,"")</f>
        <v/>
      </c>
      <c r="R693" s="17" t="inlineStr"/>
      <c r="S693" s="27" t="inlineStr"/>
      <c r="T693" s="17" t="inlineStr">
        <is>
          <t>Sin recuento físico en el inventario de Avain</t>
        </is>
      </c>
      <c r="U693" s="28" t="inlineStr">
        <is>
          <t>Sin recuento físico</t>
        </is>
      </c>
      <c r="V693" s="17" t="inlineStr"/>
      <c r="W693" s="17" t="inlineStr"/>
      <c r="X693" s="17" t="inlineStr"/>
      <c r="Y693" s="17" t="inlineStr"/>
      <c r="Z693" s="17" t="inlineStr"/>
      <c r="AA693" s="17" t="inlineStr">
        <is>
          <t>El material ocupa 11 filas en la hoja 1060 NQN (lote/almacén). La cantidad SAP y la física de esta vista son el total del material.</t>
        </is>
      </c>
    </row>
    <row r="694">
      <c r="A694" s="17" t="inlineStr">
        <is>
          <t>Neuquén</t>
        </is>
      </c>
      <c r="B694" s="17" t="inlineStr">
        <is>
          <t>1060</t>
        </is>
      </c>
      <c r="C694" s="17" t="inlineStr">
        <is>
          <t>Stock SAP</t>
        </is>
      </c>
      <c r="D694" s="17" t="inlineStr">
        <is>
          <t>Descartables</t>
        </is>
      </c>
      <c r="E694" s="17" t="inlineStr">
        <is>
          <t>ZDES</t>
        </is>
      </c>
      <c r="F694" s="17" t="inlineStr">
        <is>
          <t>Dentro del alcance</t>
        </is>
      </c>
      <c r="G694" s="17" t="inlineStr">
        <is>
          <t>2000067</t>
        </is>
      </c>
      <c r="H694" s="17" t="inlineStr">
        <is>
          <t>TUBO ENDOTRAQ. Nº 2 C/BALON</t>
        </is>
      </c>
      <c r="I694" s="17" t="inlineStr"/>
      <c r="J694" s="17" t="inlineStr"/>
      <c r="K694" s="18">
        <f>SUMIF('1060 NQN'!$A$2:$A$2023,$G694,'1060 NQN'!$I$2:$I$2023)</f>
        <v/>
      </c>
      <c r="L694" s="18">
        <f>SUMIF('1060 NQN'!$A$2:$A$2023,$G694,'1060 NQN'!$Q$2:$Q$2023)</f>
        <v/>
      </c>
      <c r="M694" s="18">
        <f>$K694-$L694</f>
        <v/>
      </c>
      <c r="N694" s="19">
        <f>IFERROR(SUMIF('1060 NQN'!$A$2:$A$2023,$G694,'1060 NQN'!$M$2:$M$2023)/$K694,0)</f>
        <v/>
      </c>
      <c r="O694" s="19">
        <f>IFERROR($K694*$N694,"")</f>
        <v/>
      </c>
      <c r="P694" s="19">
        <f>IFERROR($L694*$N694,"")</f>
        <v/>
      </c>
      <c r="Q694" s="19">
        <f>IF(OR($U694="Dar de baja en SAP",$U694="Dar de alta en SAP"),$M694*$N694,"")</f>
        <v/>
      </c>
      <c r="R694" s="17" t="inlineStr"/>
      <c r="S694" s="27" t="inlineStr"/>
      <c r="T694" s="17" t="inlineStr">
        <is>
          <t>Sin recuento físico en el inventario de Avain</t>
        </is>
      </c>
      <c r="U694" s="28" t="inlineStr">
        <is>
          <t>Sin recuento físico</t>
        </is>
      </c>
      <c r="V694" s="17" t="inlineStr"/>
      <c r="W694" s="17" t="inlineStr"/>
      <c r="X694" s="17" t="inlineStr"/>
      <c r="Y694" s="17" t="inlineStr"/>
      <c r="Z694" s="17" t="inlineStr"/>
      <c r="AA694" s="17" t="inlineStr"/>
    </row>
    <row r="695">
      <c r="A695" s="17" t="inlineStr">
        <is>
          <t>Neuquén</t>
        </is>
      </c>
      <c r="B695" s="17" t="inlineStr">
        <is>
          <t>1060</t>
        </is>
      </c>
      <c r="C695" s="17" t="inlineStr">
        <is>
          <t>Stock SAP</t>
        </is>
      </c>
      <c r="D695" s="17" t="inlineStr">
        <is>
          <t>Descartables</t>
        </is>
      </c>
      <c r="E695" s="17" t="inlineStr">
        <is>
          <t>ZDES</t>
        </is>
      </c>
      <c r="F695" s="17" t="inlineStr">
        <is>
          <t>Dentro del alcance</t>
        </is>
      </c>
      <c r="G695" s="17" t="inlineStr">
        <is>
          <t>2000072</t>
        </is>
      </c>
      <c r="H695" s="17" t="inlineStr">
        <is>
          <t>TUBO ENDOTRAQ. Nº 4 C/BALON</t>
        </is>
      </c>
      <c r="I695" s="17" t="inlineStr"/>
      <c r="J695" s="17" t="inlineStr"/>
      <c r="K695" s="18">
        <f>SUMIF('1060 NQN'!$A$2:$A$2023,$G695,'1060 NQN'!$I$2:$I$2023)</f>
        <v/>
      </c>
      <c r="L695" s="18">
        <f>SUMIF('1060 NQN'!$A$2:$A$2023,$G695,'1060 NQN'!$Q$2:$Q$2023)</f>
        <v/>
      </c>
      <c r="M695" s="18">
        <f>$K695-$L695</f>
        <v/>
      </c>
      <c r="N695" s="19">
        <f>IFERROR(SUMIF('1060 NQN'!$A$2:$A$2023,$G695,'1060 NQN'!$M$2:$M$2023)/$K695,0)</f>
        <v/>
      </c>
      <c r="O695" s="19">
        <f>IFERROR($K695*$N695,"")</f>
        <v/>
      </c>
      <c r="P695" s="19">
        <f>IFERROR($L695*$N695,"")</f>
        <v/>
      </c>
      <c r="Q695" s="19">
        <f>IF(OR($U695="Dar de baja en SAP",$U695="Dar de alta en SAP"),$M695*$N695,"")</f>
        <v/>
      </c>
      <c r="R695" s="17" t="inlineStr"/>
      <c r="S695" s="27" t="inlineStr"/>
      <c r="T695" s="17" t="inlineStr">
        <is>
          <t>Sin recuento físico en el inventario de Avain</t>
        </is>
      </c>
      <c r="U695" s="28" t="inlineStr">
        <is>
          <t>Sin recuento físico</t>
        </is>
      </c>
      <c r="V695" s="17" t="inlineStr"/>
      <c r="W695" s="17" t="inlineStr"/>
      <c r="X695" s="17" t="inlineStr"/>
      <c r="Y695" s="17" t="inlineStr"/>
      <c r="Z695" s="17" t="inlineStr"/>
      <c r="AA695" s="17" t="inlineStr"/>
    </row>
    <row r="696">
      <c r="A696" s="17" t="inlineStr">
        <is>
          <t>Neuquén</t>
        </is>
      </c>
      <c r="B696" s="17" t="inlineStr">
        <is>
          <t>1060</t>
        </is>
      </c>
      <c r="C696" s="17" t="inlineStr">
        <is>
          <t>Stock SAP</t>
        </is>
      </c>
      <c r="D696" s="17" t="inlineStr">
        <is>
          <t>Descartables</t>
        </is>
      </c>
      <c r="E696" s="17" t="inlineStr">
        <is>
          <t>ZDES</t>
        </is>
      </c>
      <c r="F696" s="17" t="inlineStr">
        <is>
          <t>Dentro del alcance</t>
        </is>
      </c>
      <c r="G696" s="17" t="inlineStr">
        <is>
          <t>2000314</t>
        </is>
      </c>
      <c r="H696" s="17" t="inlineStr">
        <is>
          <t>VENDA TIPO CAMBRIC X 5 CM</t>
        </is>
      </c>
      <c r="I696" s="17" t="inlineStr"/>
      <c r="J696" s="17" t="inlineStr"/>
      <c r="K696" s="18">
        <f>SUMIF('1060 NQN'!$A$2:$A$2023,$G696,'1060 NQN'!$I$2:$I$2023)</f>
        <v/>
      </c>
      <c r="L696" s="18">
        <f>SUMIF('1060 NQN'!$A$2:$A$2023,$G696,'1060 NQN'!$Q$2:$Q$2023)</f>
        <v/>
      </c>
      <c r="M696" s="18">
        <f>$K696-$L696</f>
        <v/>
      </c>
      <c r="N696" s="19">
        <f>IFERROR(SUMIF('1060 NQN'!$A$2:$A$2023,$G696,'1060 NQN'!$M$2:$M$2023)/$K696,0)</f>
        <v/>
      </c>
      <c r="O696" s="19">
        <f>IFERROR($K696*$N696,"")</f>
        <v/>
      </c>
      <c r="P696" s="19">
        <f>IFERROR($L696*$N696,"")</f>
        <v/>
      </c>
      <c r="Q696" s="19">
        <f>IF(OR($U696="Dar de baja en SAP",$U696="Dar de alta en SAP"),$M696*$N696,"")</f>
        <v/>
      </c>
      <c r="R696" s="17" t="inlineStr"/>
      <c r="S696" s="27" t="inlineStr"/>
      <c r="T696" s="17" t="inlineStr">
        <is>
          <t>Sin recuento físico en el inventario de Avain</t>
        </is>
      </c>
      <c r="U696" s="28" t="inlineStr">
        <is>
          <t>Sin recuento físico</t>
        </is>
      </c>
      <c r="V696" s="17" t="inlineStr"/>
      <c r="W696" s="17" t="inlineStr"/>
      <c r="X696" s="17" t="inlineStr"/>
      <c r="Y696" s="17" t="inlineStr"/>
      <c r="Z696" s="17" t="inlineStr"/>
      <c r="AA696" s="17" t="inlineStr">
        <is>
          <t>El material ocupa 2 filas en la hoja 1060 NQN (lote/almacén). La cantidad SAP y la física de esta vista son el total del material.</t>
        </is>
      </c>
    </row>
    <row r="697">
      <c r="A697" s="17" t="inlineStr">
        <is>
          <t>Neuquén</t>
        </is>
      </c>
      <c r="B697" s="17" t="inlineStr">
        <is>
          <t>1060</t>
        </is>
      </c>
      <c r="C697" s="17" t="inlineStr">
        <is>
          <t>Stock SAP</t>
        </is>
      </c>
      <c r="D697" s="17" t="inlineStr">
        <is>
          <t>Descartables</t>
        </is>
      </c>
      <c r="E697" s="17" t="inlineStr">
        <is>
          <t>ZDES</t>
        </is>
      </c>
      <c r="F697" s="17" t="inlineStr">
        <is>
          <t>Dentro del alcance</t>
        </is>
      </c>
      <c r="G697" s="17" t="inlineStr">
        <is>
          <t>2000355</t>
        </is>
      </c>
      <c r="H697" s="17" t="inlineStr">
        <is>
          <t>APOSITO ESTERIL (G+A) 15X20CM</t>
        </is>
      </c>
      <c r="I697" s="17" t="inlineStr"/>
      <c r="J697" s="17" t="inlineStr"/>
      <c r="K697" s="18">
        <f>SUMIF('1060 NQN'!$A$2:$A$2023,$G697,'1060 NQN'!$I$2:$I$2023)</f>
        <v/>
      </c>
      <c r="L697" s="18">
        <f>SUMIF('1060 NQN'!$A$2:$A$2023,$G697,'1060 NQN'!$Q$2:$Q$2023)</f>
        <v/>
      </c>
      <c r="M697" s="18">
        <f>$K697-$L697</f>
        <v/>
      </c>
      <c r="N697" s="19">
        <f>IFERROR(SUMIF('1060 NQN'!$A$2:$A$2023,$G697,'1060 NQN'!$M$2:$M$2023)/$K697,0)</f>
        <v/>
      </c>
      <c r="O697" s="19">
        <f>IFERROR($K697*$N697,"")</f>
        <v/>
      </c>
      <c r="P697" s="19">
        <f>IFERROR($L697*$N697,"")</f>
        <v/>
      </c>
      <c r="Q697" s="19">
        <f>IF(OR($U697="Dar de baja en SAP",$U697="Dar de alta en SAP"),$M697*$N697,"")</f>
        <v/>
      </c>
      <c r="R697" s="17" t="inlineStr"/>
      <c r="S697" s="27" t="inlineStr"/>
      <c r="T697" s="17" t="inlineStr">
        <is>
          <t>Sin recuento físico en el inventario de Avain</t>
        </is>
      </c>
      <c r="U697" s="28" t="inlineStr">
        <is>
          <t>Sin recuento físico</t>
        </is>
      </c>
      <c r="V697" s="17" t="inlineStr"/>
      <c r="W697" s="17" t="inlineStr"/>
      <c r="X697" s="17" t="inlineStr"/>
      <c r="Y697" s="17" t="inlineStr"/>
      <c r="Z697" s="17" t="inlineStr"/>
      <c r="AA697" s="17" t="inlineStr"/>
    </row>
    <row r="698">
      <c r="A698" s="17" t="inlineStr">
        <is>
          <t>Neuquén</t>
        </is>
      </c>
      <c r="B698" s="17" t="inlineStr">
        <is>
          <t>1060</t>
        </is>
      </c>
      <c r="C698" s="17" t="inlineStr">
        <is>
          <t>Stock SAP</t>
        </is>
      </c>
      <c r="D698" s="17" t="inlineStr">
        <is>
          <t>Descartables</t>
        </is>
      </c>
      <c r="E698" s="17" t="inlineStr">
        <is>
          <t>ZDES</t>
        </is>
      </c>
      <c r="F698" s="17" t="inlineStr">
        <is>
          <t>Dentro del alcance</t>
        </is>
      </c>
      <c r="G698" s="17" t="inlineStr">
        <is>
          <t>2000868</t>
        </is>
      </c>
      <c r="H698" s="17" t="inlineStr">
        <is>
          <t>DESCARTADOR C/TAPA GIRATORIA MOD M5 4.8L</t>
        </is>
      </c>
      <c r="I698" s="17" t="inlineStr"/>
      <c r="J698" s="17" t="inlineStr"/>
      <c r="K698" s="18">
        <f>SUMIF('1060 NQN'!$A$2:$A$2023,$G698,'1060 NQN'!$I$2:$I$2023)</f>
        <v/>
      </c>
      <c r="L698" s="18">
        <f>SUMIF('1060 NQN'!$A$2:$A$2023,$G698,'1060 NQN'!$Q$2:$Q$2023)</f>
        <v/>
      </c>
      <c r="M698" s="18">
        <f>$K698-$L698</f>
        <v/>
      </c>
      <c r="N698" s="19">
        <f>IFERROR(SUMIF('1060 NQN'!$A$2:$A$2023,$G698,'1060 NQN'!$M$2:$M$2023)/$K698,0)</f>
        <v/>
      </c>
      <c r="O698" s="19">
        <f>IFERROR($K698*$N698,"")</f>
        <v/>
      </c>
      <c r="P698" s="19">
        <f>IFERROR($L698*$N698,"")</f>
        <v/>
      </c>
      <c r="Q698" s="19">
        <f>IF(OR($U698="Dar de baja en SAP",$U698="Dar de alta en SAP"),$M698*$N698,"")</f>
        <v/>
      </c>
      <c r="R698" s="17" t="inlineStr"/>
      <c r="S698" s="27" t="inlineStr"/>
      <c r="T698" s="17" t="inlineStr">
        <is>
          <t>Sin recuento físico en el inventario de Avain</t>
        </is>
      </c>
      <c r="U698" s="28" t="inlineStr">
        <is>
          <t>Sin recuento físico</t>
        </is>
      </c>
      <c r="V698" s="17" t="inlineStr"/>
      <c r="W698" s="17" t="inlineStr"/>
      <c r="X698" s="17" t="inlineStr"/>
      <c r="Y698" s="17" t="inlineStr"/>
      <c r="Z698" s="17" t="inlineStr"/>
      <c r="AA698" s="17" t="inlineStr">
        <is>
          <t>El material ocupa 2 filas en la hoja 1060 NQN (lote/almacén). La cantidad SAP y la física de esta vista son el total del material.</t>
        </is>
      </c>
    </row>
    <row r="699">
      <c r="A699" s="17" t="inlineStr">
        <is>
          <t>Neuquén</t>
        </is>
      </c>
      <c r="B699" s="17" t="inlineStr">
        <is>
          <t>1060</t>
        </is>
      </c>
      <c r="C699" s="17" t="inlineStr">
        <is>
          <t>Stock SAP</t>
        </is>
      </c>
      <c r="D699" s="17" t="inlineStr">
        <is>
          <t>Descartables</t>
        </is>
      </c>
      <c r="E699" s="17" t="inlineStr">
        <is>
          <t>ZDES</t>
        </is>
      </c>
      <c r="F699" s="17" t="inlineStr">
        <is>
          <t>Dentro del alcance</t>
        </is>
      </c>
      <c r="G699" s="17" t="inlineStr">
        <is>
          <t>2000659</t>
        </is>
      </c>
      <c r="H699" s="17" t="inlineStr">
        <is>
          <t>KIT CANULAS OROFARINGEAS (TUBOS DE MAYO)</t>
        </is>
      </c>
      <c r="I699" s="17" t="inlineStr">
        <is>
          <t>394; 500</t>
        </is>
      </c>
      <c r="J699" s="17" t="inlineStr">
        <is>
          <t>CANULAS DE MAYO N°4; CANULAS DE MAYO N°5</t>
        </is>
      </c>
      <c r="K699" s="18">
        <f>SUMIF('1060 NQN'!$A$2:$A$2023,$G699,'1060 NQN'!$I$2:$I$2023)</f>
        <v/>
      </c>
      <c r="L699" s="18">
        <f>SUMIF('1060 NQN'!$A$2:$A$2023,$G699,'1060 NQN'!$Q$2:$Q$2023)</f>
        <v/>
      </c>
      <c r="M699" s="18">
        <f>$K699-$L699</f>
        <v/>
      </c>
      <c r="N699" s="19">
        <f>IFERROR(SUMIF('1060 NQN'!$A$2:$A$2023,$G699,'1060 NQN'!$M$2:$M$2023)/$K699,0)</f>
        <v/>
      </c>
      <c r="O699" s="19">
        <f>IFERROR($K699*$N699,"")</f>
        <v/>
      </c>
      <c r="P699" s="19">
        <f>IFERROR($L699*$N699,"")</f>
        <v/>
      </c>
      <c r="Q699" s="19">
        <f>IF(OR($U699="Dar de baja en SAP",$U699="Dar de alta en SAP"),$M699*$N699,"")</f>
        <v/>
      </c>
      <c r="R699" s="17" t="inlineStr"/>
      <c r="S699" s="26" t="inlineStr">
        <is>
          <t>Baja</t>
        </is>
      </c>
      <c r="T699" s="17" t="inlineStr">
        <is>
          <t>Homologado – confianza Baja – pendiente de validación</t>
        </is>
      </c>
      <c r="U699" s="26" t="inlineStr">
        <is>
          <t>Dar de baja en SAP</t>
        </is>
      </c>
      <c r="V699" s="17" t="inlineStr">
        <is>
          <t>Cruce por nomenclatura SAP</t>
        </is>
      </c>
      <c r="W699" s="17" t="inlineStr">
        <is>
          <t>No</t>
        </is>
      </c>
      <c r="X699" s="17" t="inlineStr"/>
      <c r="Y699" s="17" t="inlineStr">
        <is>
          <t>No</t>
        </is>
      </c>
      <c r="Z699" s="17" t="inlineStr"/>
      <c r="AA699" s="17"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17" t="inlineStr">
        <is>
          <t>Neuquén</t>
        </is>
      </c>
      <c r="B700" s="17" t="inlineStr">
        <is>
          <t>1060</t>
        </is>
      </c>
      <c r="C700" s="17" t="inlineStr">
        <is>
          <t>Stock SAP</t>
        </is>
      </c>
      <c r="D700" s="17" t="inlineStr">
        <is>
          <t>Medicamentos</t>
        </is>
      </c>
      <c r="E700" s="17" t="inlineStr">
        <is>
          <t>ZMED</t>
        </is>
      </c>
      <c r="F700" s="17" t="inlineStr">
        <is>
          <t>Dentro del alcance</t>
        </is>
      </c>
      <c r="G700" s="17" t="inlineStr">
        <is>
          <t>1000019</t>
        </is>
      </c>
      <c r="H700" s="17" t="inlineStr">
        <is>
          <t>CHATA ORINAL FEMENINO</t>
        </is>
      </c>
      <c r="I700" s="17" t="inlineStr">
        <is>
          <t>391</t>
        </is>
      </c>
      <c r="J700" s="17" t="inlineStr">
        <is>
          <t>CHATA</t>
        </is>
      </c>
      <c r="K700" s="18">
        <f>SUMIF('1060 NQN'!$A$2:$A$2023,$G700,'1060 NQN'!$I$2:$I$2023)</f>
        <v/>
      </c>
      <c r="L700" s="18">
        <f>SUMIF('1060 NQN'!$A$2:$A$2023,$G700,'1060 NQN'!$Q$2:$Q$2023)</f>
        <v/>
      </c>
      <c r="M700" s="18">
        <f>$K700-$L700</f>
        <v/>
      </c>
      <c r="N700" s="19">
        <f>IFERROR(SUMIF('1060 NQN'!$A$2:$A$2023,$G700,'1060 NQN'!$M$2:$M$2023)/$K700,0)</f>
        <v/>
      </c>
      <c r="O700" s="19">
        <f>IFERROR($K700*$N700,"")</f>
        <v/>
      </c>
      <c r="P700" s="19">
        <f>IFERROR($L700*$N700,"")</f>
        <v/>
      </c>
      <c r="Q700" s="19">
        <f>IF(OR($U700="Dar de baja en SAP",$U700="Dar de alta en SAP"),$M700*$N700,"")</f>
        <v/>
      </c>
      <c r="R700" s="17" t="inlineStr"/>
      <c r="S700" s="30" t="inlineStr">
        <is>
          <t>Media</t>
        </is>
      </c>
      <c r="T700" s="17" t="inlineStr">
        <is>
          <t>Homologado – confianza Media – pendiente de validación</t>
        </is>
      </c>
      <c r="U700" s="26" t="inlineStr">
        <is>
          <t>Dar de baja en SAP</t>
        </is>
      </c>
      <c r="V700" s="17" t="inlineStr">
        <is>
          <t>Cruce por nomenclatura SAP</t>
        </is>
      </c>
      <c r="W700" s="17" t="inlineStr">
        <is>
          <t>No</t>
        </is>
      </c>
      <c r="X700" s="17" t="inlineStr"/>
      <c r="Y700" s="17" t="inlineStr">
        <is>
          <t>No</t>
        </is>
      </c>
      <c r="Z700" s="17" t="inlineStr"/>
      <c r="AA700" s="17" t="inlineStr">
        <is>
          <t>Cruce por nomenclatura: similitud 0.66. El material ocupa 5 filas en la hoja 1060 NQN (lote/almacén). La cantidad SAP y la física de esta vista son el total del material.</t>
        </is>
      </c>
    </row>
    <row r="701">
      <c r="A701" s="17" t="inlineStr">
        <is>
          <t>Neuquén</t>
        </is>
      </c>
      <c r="B701" s="17" t="inlineStr">
        <is>
          <t>1060</t>
        </is>
      </c>
      <c r="C701" s="17" t="inlineStr">
        <is>
          <t>Stock SAP</t>
        </is>
      </c>
      <c r="D701" s="17" t="inlineStr">
        <is>
          <t>Medicamentos</t>
        </is>
      </c>
      <c r="E701" s="17" t="inlineStr">
        <is>
          <t>ZMED</t>
        </is>
      </c>
      <c r="F701" s="17" t="inlineStr">
        <is>
          <t>Dentro del alcance</t>
        </is>
      </c>
      <c r="G701" s="17" t="inlineStr">
        <is>
          <t>1000410</t>
        </is>
      </c>
      <c r="H701" s="17" t="inlineStr">
        <is>
          <t>DOPAMINA 200MG/5 ML</t>
        </is>
      </c>
      <c r="I701" s="17" t="inlineStr"/>
      <c r="J701" s="17" t="inlineStr"/>
      <c r="K701" s="18">
        <f>SUMIF('1060 NQN'!$A$2:$A$2023,$G701,'1060 NQN'!$I$2:$I$2023)</f>
        <v/>
      </c>
      <c r="L701" s="18">
        <f>SUMIF('1060 NQN'!$A$2:$A$2023,$G701,'1060 NQN'!$Q$2:$Q$2023)</f>
        <v/>
      </c>
      <c r="M701" s="18">
        <f>$K701-$L701</f>
        <v/>
      </c>
      <c r="N701" s="19">
        <f>IFERROR(SUMIF('1060 NQN'!$A$2:$A$2023,$G701,'1060 NQN'!$M$2:$M$2023)/$K701,0)</f>
        <v/>
      </c>
      <c r="O701" s="19">
        <f>IFERROR($K701*$N701,"")</f>
        <v/>
      </c>
      <c r="P701" s="19">
        <f>IFERROR($L701*$N701,"")</f>
        <v/>
      </c>
      <c r="Q701" s="19">
        <f>IF(OR($U701="Dar de baja en SAP",$U701="Dar de alta en SAP"),$M701*$N701,"")</f>
        <v/>
      </c>
      <c r="R701" s="17" t="inlineStr"/>
      <c r="S701" s="27" t="inlineStr"/>
      <c r="T701" s="17" t="inlineStr">
        <is>
          <t>Sin recuento físico en el inventario de Avain</t>
        </is>
      </c>
      <c r="U701" s="28" t="inlineStr">
        <is>
          <t>Sin recuento físico</t>
        </is>
      </c>
      <c r="V701" s="17" t="inlineStr"/>
      <c r="W701" s="17" t="inlineStr"/>
      <c r="X701" s="17" t="inlineStr"/>
      <c r="Y701" s="17" t="inlineStr"/>
      <c r="Z701" s="17" t="inlineStr"/>
      <c r="AA701" s="17" t="inlineStr">
        <is>
          <t>El material ocupa 2 filas en la hoja 1060 NQN (lote/almacén). La cantidad SAP y la física de esta vista son el total del material.</t>
        </is>
      </c>
    </row>
    <row r="702">
      <c r="A702" s="17" t="inlineStr">
        <is>
          <t>Neuquén</t>
        </is>
      </c>
      <c r="B702" s="17" t="inlineStr">
        <is>
          <t>1060</t>
        </is>
      </c>
      <c r="C702" s="17" t="inlineStr">
        <is>
          <t>Stock SAP</t>
        </is>
      </c>
      <c r="D702" s="17" t="inlineStr">
        <is>
          <t>Descartables</t>
        </is>
      </c>
      <c r="E702" s="17" t="inlineStr">
        <is>
          <t>ZDES</t>
        </is>
      </c>
      <c r="F702" s="17" t="inlineStr">
        <is>
          <t>Dentro del alcance</t>
        </is>
      </c>
      <c r="G702" s="17" t="inlineStr">
        <is>
          <t>2000073</t>
        </is>
      </c>
      <c r="H702" s="17" t="inlineStr">
        <is>
          <t>TUBO ENDOTRAQ N° 4.5 C/BALON</t>
        </is>
      </c>
      <c r="I702" s="17" t="inlineStr"/>
      <c r="J702" s="17" t="inlineStr"/>
      <c r="K702" s="18">
        <f>SUMIF('1060 NQN'!$A$2:$A$2023,$G702,'1060 NQN'!$I$2:$I$2023)</f>
        <v/>
      </c>
      <c r="L702" s="18">
        <f>SUMIF('1060 NQN'!$A$2:$A$2023,$G702,'1060 NQN'!$Q$2:$Q$2023)</f>
        <v/>
      </c>
      <c r="M702" s="18">
        <f>$K702-$L702</f>
        <v/>
      </c>
      <c r="N702" s="19">
        <f>IFERROR(SUMIF('1060 NQN'!$A$2:$A$2023,$G702,'1060 NQN'!$M$2:$M$2023)/$K702,0)</f>
        <v/>
      </c>
      <c r="O702" s="19">
        <f>IFERROR($K702*$N702,"")</f>
        <v/>
      </c>
      <c r="P702" s="19">
        <f>IFERROR($L702*$N702,"")</f>
        <v/>
      </c>
      <c r="Q702" s="19">
        <f>IF(OR($U702="Dar de baja en SAP",$U702="Dar de alta en SAP"),$M702*$N702,"")</f>
        <v/>
      </c>
      <c r="R702" s="17" t="inlineStr"/>
      <c r="S702" s="27" t="inlineStr"/>
      <c r="T702" s="17" t="inlineStr">
        <is>
          <t>Sin recuento físico en el inventario de Avain</t>
        </is>
      </c>
      <c r="U702" s="28" t="inlineStr">
        <is>
          <t>Sin recuento físico</t>
        </is>
      </c>
      <c r="V702" s="17" t="inlineStr"/>
      <c r="W702" s="17" t="inlineStr"/>
      <c r="X702" s="17" t="inlineStr"/>
      <c r="Y702" s="17" t="inlineStr"/>
      <c r="Z702" s="17" t="inlineStr"/>
      <c r="AA702" s="17" t="inlineStr"/>
    </row>
    <row r="703">
      <c r="A703" s="17" t="inlineStr">
        <is>
          <t>Neuquén</t>
        </is>
      </c>
      <c r="B703" s="17" t="inlineStr">
        <is>
          <t>1060</t>
        </is>
      </c>
      <c r="C703" s="17" t="inlineStr">
        <is>
          <t>Stock SAP</t>
        </is>
      </c>
      <c r="D703" s="17" t="inlineStr">
        <is>
          <t>Descartables</t>
        </is>
      </c>
      <c r="E703" s="17" t="inlineStr">
        <is>
          <t>ZDES</t>
        </is>
      </c>
      <c r="F703" s="17" t="inlineStr">
        <is>
          <t>Dentro del alcance</t>
        </is>
      </c>
      <c r="G703" s="17" t="inlineStr">
        <is>
          <t>2000075</t>
        </is>
      </c>
      <c r="H703" s="17" t="inlineStr">
        <is>
          <t>TUBO ENDOTRAQ N° 5.5 C/BALON</t>
        </is>
      </c>
      <c r="I703" s="17" t="inlineStr"/>
      <c r="J703" s="17" t="inlineStr"/>
      <c r="K703" s="18">
        <f>SUMIF('1060 NQN'!$A$2:$A$2023,$G703,'1060 NQN'!$I$2:$I$2023)</f>
        <v/>
      </c>
      <c r="L703" s="18">
        <f>SUMIF('1060 NQN'!$A$2:$A$2023,$G703,'1060 NQN'!$Q$2:$Q$2023)</f>
        <v/>
      </c>
      <c r="M703" s="18">
        <f>$K703-$L703</f>
        <v/>
      </c>
      <c r="N703" s="19">
        <f>IFERROR(SUMIF('1060 NQN'!$A$2:$A$2023,$G703,'1060 NQN'!$M$2:$M$2023)/$K703,0)</f>
        <v/>
      </c>
      <c r="O703" s="19">
        <f>IFERROR($K703*$N703,"")</f>
        <v/>
      </c>
      <c r="P703" s="19">
        <f>IFERROR($L703*$N703,"")</f>
        <v/>
      </c>
      <c r="Q703" s="19">
        <f>IF(OR($U703="Dar de baja en SAP",$U703="Dar de alta en SAP"),$M703*$N703,"")</f>
        <v/>
      </c>
      <c r="R703" s="17" t="inlineStr"/>
      <c r="S703" s="27" t="inlineStr"/>
      <c r="T703" s="17" t="inlineStr">
        <is>
          <t>Sin recuento físico en el inventario de Avain</t>
        </is>
      </c>
      <c r="U703" s="28" t="inlineStr">
        <is>
          <t>Sin recuento físico</t>
        </is>
      </c>
      <c r="V703" s="17" t="inlineStr"/>
      <c r="W703" s="17" t="inlineStr"/>
      <c r="X703" s="17" t="inlineStr"/>
      <c r="Y703" s="17" t="inlineStr"/>
      <c r="Z703" s="17" t="inlineStr"/>
      <c r="AA703" s="17" t="inlineStr">
        <is>
          <t>El material ocupa 2 filas en la hoja 1060 NQN (lote/almacén). La cantidad SAP y la física de esta vista son el total del material.</t>
        </is>
      </c>
    </row>
    <row r="704">
      <c r="A704" s="17" t="inlineStr">
        <is>
          <t>Neuquén</t>
        </is>
      </c>
      <c r="B704" s="17" t="inlineStr">
        <is>
          <t>1060</t>
        </is>
      </c>
      <c r="C704" s="17" t="inlineStr">
        <is>
          <t>Stock SAP</t>
        </is>
      </c>
      <c r="D704" s="17" t="inlineStr">
        <is>
          <t>Medicamentos</t>
        </is>
      </c>
      <c r="E704" s="17" t="inlineStr">
        <is>
          <t>ZMED</t>
        </is>
      </c>
      <c r="F704" s="17" t="inlineStr">
        <is>
          <t>Dentro del alcance</t>
        </is>
      </c>
      <c r="G704" s="17" t="inlineStr">
        <is>
          <t>1000054</t>
        </is>
      </c>
      <c r="H704" s="17" t="inlineStr">
        <is>
          <t>ALCOHOL AL 96% X 500ML</t>
        </is>
      </c>
      <c r="I704" s="17" t="inlineStr"/>
      <c r="J704" s="17" t="inlineStr"/>
      <c r="K704" s="18">
        <f>SUMIF('1060 NQN'!$A$2:$A$2023,$G704,'1060 NQN'!$I$2:$I$2023)</f>
        <v/>
      </c>
      <c r="L704" s="18">
        <f>SUMIF('1060 NQN'!$A$2:$A$2023,$G704,'1060 NQN'!$Q$2:$Q$2023)</f>
        <v/>
      </c>
      <c r="M704" s="18">
        <f>$K704-$L704</f>
        <v/>
      </c>
      <c r="N704" s="19">
        <f>IFERROR(SUMIF('1060 NQN'!$A$2:$A$2023,$G704,'1060 NQN'!$M$2:$M$2023)/$K704,0)</f>
        <v/>
      </c>
      <c r="O704" s="19">
        <f>IFERROR($K704*$N704,"")</f>
        <v/>
      </c>
      <c r="P704" s="19">
        <f>IFERROR($L704*$N704,"")</f>
        <v/>
      </c>
      <c r="Q704" s="19">
        <f>IF(OR($U704="Dar de baja en SAP",$U704="Dar de alta en SAP"),$M704*$N704,"")</f>
        <v/>
      </c>
      <c r="R704" s="17" t="inlineStr"/>
      <c r="S704" s="27" t="inlineStr"/>
      <c r="T704" s="17" t="inlineStr">
        <is>
          <t>Sin recuento físico en el inventario de Avain</t>
        </is>
      </c>
      <c r="U704" s="28" t="inlineStr">
        <is>
          <t>Sin recuento físico</t>
        </is>
      </c>
      <c r="V704" s="17" t="inlineStr"/>
      <c r="W704" s="17" t="inlineStr"/>
      <c r="X704" s="17" t="inlineStr"/>
      <c r="Y704" s="17" t="inlineStr"/>
      <c r="Z704" s="17" t="inlineStr"/>
      <c r="AA704" s="17" t="inlineStr">
        <is>
          <t>El material ocupa 3 filas en la hoja 1060 NQN (lote/almacén). La cantidad SAP y la física de esta vista son el total del material.</t>
        </is>
      </c>
    </row>
    <row r="705">
      <c r="A705" s="17" t="inlineStr">
        <is>
          <t>Neuquén</t>
        </is>
      </c>
      <c r="B705" s="17" t="inlineStr">
        <is>
          <t>1060</t>
        </is>
      </c>
      <c r="C705" s="17" t="inlineStr">
        <is>
          <t>Stock SAP</t>
        </is>
      </c>
      <c r="D705" s="17" t="inlineStr">
        <is>
          <t>Descartables</t>
        </is>
      </c>
      <c r="E705" s="17" t="inlineStr">
        <is>
          <t>ZDES</t>
        </is>
      </c>
      <c r="F705" s="17" t="inlineStr">
        <is>
          <t>Dentro del alcance</t>
        </is>
      </c>
      <c r="G705" s="17" t="inlineStr">
        <is>
          <t>2000717</t>
        </is>
      </c>
      <c r="H705" s="17" t="inlineStr">
        <is>
          <t>CIRCUITO ARM ADULTO LEISTUNG</t>
        </is>
      </c>
      <c r="I705" s="17" t="inlineStr"/>
      <c r="J705" s="17" t="inlineStr"/>
      <c r="K705" s="18">
        <f>SUMIF('1060 NQN'!$A$2:$A$2023,$G705,'1060 NQN'!$I$2:$I$2023)</f>
        <v/>
      </c>
      <c r="L705" s="18">
        <f>SUMIF('1060 NQN'!$A$2:$A$2023,$G705,'1060 NQN'!$Q$2:$Q$2023)</f>
        <v/>
      </c>
      <c r="M705" s="18">
        <f>$K705-$L705</f>
        <v/>
      </c>
      <c r="N705" s="19">
        <f>IFERROR(SUMIF('1060 NQN'!$A$2:$A$2023,$G705,'1060 NQN'!$M$2:$M$2023)/$K705,0)</f>
        <v/>
      </c>
      <c r="O705" s="19">
        <f>IFERROR($K705*$N705,"")</f>
        <v/>
      </c>
      <c r="P705" s="19">
        <f>IFERROR($L705*$N705,"")</f>
        <v/>
      </c>
      <c r="Q705" s="19">
        <f>IF(OR($U705="Dar de baja en SAP",$U705="Dar de alta en SAP"),$M705*$N705,"")</f>
        <v/>
      </c>
      <c r="R705" s="17" t="inlineStr"/>
      <c r="S705" s="27" t="inlineStr"/>
      <c r="T705" s="17" t="inlineStr">
        <is>
          <t>Sin recuento físico en el inventario de Avain</t>
        </is>
      </c>
      <c r="U705" s="28" t="inlineStr">
        <is>
          <t>Sin recuento físico</t>
        </is>
      </c>
      <c r="V705" s="17" t="inlineStr"/>
      <c r="W705" s="17" t="inlineStr"/>
      <c r="X705" s="17" t="inlineStr"/>
      <c r="Y705" s="17" t="inlineStr"/>
      <c r="Z705" s="17" t="inlineStr"/>
      <c r="AA705" s="17" t="inlineStr">
        <is>
          <t>El material ocupa 2 filas en la hoja 1060 NQN (lote/almacén). La cantidad SAP y la física de esta vista son el total del material.</t>
        </is>
      </c>
    </row>
    <row r="706">
      <c r="A706" s="17" t="inlineStr">
        <is>
          <t>Neuquén</t>
        </is>
      </c>
      <c r="B706" s="17" t="inlineStr">
        <is>
          <t>1060</t>
        </is>
      </c>
      <c r="C706" s="17" t="inlineStr">
        <is>
          <t>Stock SAP</t>
        </is>
      </c>
      <c r="D706" s="17" t="inlineStr">
        <is>
          <t>Uniformes</t>
        </is>
      </c>
      <c r="E706" s="17" t="inlineStr">
        <is>
          <t>ZUNI</t>
        </is>
      </c>
      <c r="F706" s="17" t="inlineStr">
        <is>
          <t>Fuera del alcance</t>
        </is>
      </c>
      <c r="G706" s="17" t="inlineStr">
        <is>
          <t>3000434</t>
        </is>
      </c>
      <c r="H706" s="17" t="inlineStr">
        <is>
          <t>Chaqueta Blanca ML yacimiento T L</t>
        </is>
      </c>
      <c r="I706" s="17" t="inlineStr"/>
      <c r="J706" s="17" t="inlineStr"/>
      <c r="K706" s="18">
        <f>SUMIF('1060 NQN'!$A$2:$A$2023,$G706,'1060 NQN'!$I$2:$I$2023)</f>
        <v/>
      </c>
      <c r="L706" s="18">
        <f>SUMIF('1060 NQN'!$A$2:$A$2023,$G706,'1060 NQN'!$Q$2:$Q$2023)</f>
        <v/>
      </c>
      <c r="M706" s="18">
        <f>$K706-$L706</f>
        <v/>
      </c>
      <c r="N706" s="19">
        <f>IFERROR(SUMIF('1060 NQN'!$A$2:$A$2023,$G706,'1060 NQN'!$M$2:$M$2023)/$K706,0)</f>
        <v/>
      </c>
      <c r="O706" s="19">
        <f>IFERROR($K706*$N706,"")</f>
        <v/>
      </c>
      <c r="P706" s="19">
        <f>IFERROR($L706*$N706,"")</f>
        <v/>
      </c>
      <c r="Q706" s="19">
        <f>IF(OR($U706="Dar de baja en SAP",$U706="Dar de alta en SAP"),$M706*$N706,"")</f>
        <v/>
      </c>
      <c r="R706" s="17" t="inlineStr"/>
      <c r="S706" s="27" t="inlineStr"/>
      <c r="T706" s="17" t="inlineStr">
        <is>
          <t>No aplica: uniformes, clasificación que el inventario físico de Farmacia no releva</t>
        </is>
      </c>
      <c r="U706" s="28" t="inlineStr">
        <is>
          <t>Fuera del alcance del inventario físico</t>
        </is>
      </c>
      <c r="V706" s="17" t="inlineStr"/>
      <c r="W706" s="17" t="inlineStr"/>
      <c r="X706" s="17" t="inlineStr"/>
      <c r="Y706" s="17" t="inlineStr"/>
      <c r="Z706" s="17" t="inlineStr"/>
      <c r="AA706" s="17" t="inlineStr">
        <is>
          <t>El material ocupa 2 filas en la hoja 1060 NQN (lote/almacén). La cantidad SAP y la física de esta vista son el total del material.</t>
        </is>
      </c>
    </row>
    <row r="707">
      <c r="A707" s="17" t="inlineStr">
        <is>
          <t>Neuquén</t>
        </is>
      </c>
      <c r="B707" s="17" t="inlineStr">
        <is>
          <t>1060</t>
        </is>
      </c>
      <c r="C707" s="17" t="inlineStr">
        <is>
          <t>Stock SAP</t>
        </is>
      </c>
      <c r="D707" s="17" t="inlineStr">
        <is>
          <t>Uniformes</t>
        </is>
      </c>
      <c r="E707" s="17" t="inlineStr">
        <is>
          <t>ZUNI</t>
        </is>
      </c>
      <c r="F707" s="17" t="inlineStr">
        <is>
          <t>Fuera del alcance</t>
        </is>
      </c>
      <c r="G707" s="17" t="inlineStr">
        <is>
          <t>3000914</t>
        </is>
      </c>
      <c r="H707" s="17" t="inlineStr">
        <is>
          <t>BOTIN DE SEGURIDAD T42</t>
        </is>
      </c>
      <c r="I707" s="17" t="inlineStr"/>
      <c r="J707" s="17" t="inlineStr"/>
      <c r="K707" s="18">
        <f>SUMIF('1060 NQN'!$A$2:$A$2023,$G707,'1060 NQN'!$I$2:$I$2023)</f>
        <v/>
      </c>
      <c r="L707" s="18">
        <f>SUMIF('1060 NQN'!$A$2:$A$2023,$G707,'1060 NQN'!$Q$2:$Q$2023)</f>
        <v/>
      </c>
      <c r="M707" s="18">
        <f>$K707-$L707</f>
        <v/>
      </c>
      <c r="N707" s="19">
        <f>IFERROR(SUMIF('1060 NQN'!$A$2:$A$2023,$G707,'1060 NQN'!$M$2:$M$2023)/$K707,0)</f>
        <v/>
      </c>
      <c r="O707" s="19">
        <f>IFERROR($K707*$N707,"")</f>
        <v/>
      </c>
      <c r="P707" s="19">
        <f>IFERROR($L707*$N707,"")</f>
        <v/>
      </c>
      <c r="Q707" s="19">
        <f>IF(OR($U707="Dar de baja en SAP",$U707="Dar de alta en SAP"),$M707*$N707,"")</f>
        <v/>
      </c>
      <c r="R707" s="17" t="inlineStr"/>
      <c r="S707" s="27" t="inlineStr"/>
      <c r="T707" s="17" t="inlineStr">
        <is>
          <t>No aplica: uniformes, clasificación que el inventario físico de Farmacia no releva</t>
        </is>
      </c>
      <c r="U707" s="28" t="inlineStr">
        <is>
          <t>Fuera del alcance del inventario físico</t>
        </is>
      </c>
      <c r="V707" s="17" t="inlineStr"/>
      <c r="W707" s="17" t="inlineStr"/>
      <c r="X707" s="17" t="inlineStr"/>
      <c r="Y707" s="17" t="inlineStr"/>
      <c r="Z707" s="17" t="inlineStr"/>
      <c r="AA707" s="17" t="inlineStr">
        <is>
          <t>El material ocupa 2 filas en la hoja 1060 NQN (lote/almacén). La cantidad SAP y la física de esta vista son el total del material.</t>
        </is>
      </c>
    </row>
    <row r="708">
      <c r="A708" s="17" t="inlineStr">
        <is>
          <t>Neuquén</t>
        </is>
      </c>
      <c r="B708" s="17" t="inlineStr">
        <is>
          <t>1060</t>
        </is>
      </c>
      <c r="C708" s="17" t="inlineStr">
        <is>
          <t>Stock SAP</t>
        </is>
      </c>
      <c r="D708" s="17" t="inlineStr">
        <is>
          <t>Medicamentos</t>
        </is>
      </c>
      <c r="E708" s="17" t="inlineStr">
        <is>
          <t>ZMED</t>
        </is>
      </c>
      <c r="F708" s="17" t="inlineStr">
        <is>
          <t>Dentro del alcance</t>
        </is>
      </c>
      <c r="G708" s="17" t="inlineStr">
        <is>
          <t>1000146</t>
        </is>
      </c>
      <c r="H708" s="17" t="inlineStr">
        <is>
          <t>OXA B12 X 30COMP</t>
        </is>
      </c>
      <c r="I708" s="17" t="inlineStr"/>
      <c r="J708" s="17" t="inlineStr"/>
      <c r="K708" s="18">
        <f>SUMIF('1060 NQN'!$A$2:$A$2023,$G708,'1060 NQN'!$I$2:$I$2023)</f>
        <v/>
      </c>
      <c r="L708" s="18">
        <f>SUMIF('1060 NQN'!$A$2:$A$2023,$G708,'1060 NQN'!$Q$2:$Q$2023)</f>
        <v/>
      </c>
      <c r="M708" s="18">
        <f>$K708-$L708</f>
        <v/>
      </c>
      <c r="N708" s="19">
        <f>IFERROR(SUMIF('1060 NQN'!$A$2:$A$2023,$G708,'1060 NQN'!$M$2:$M$2023)/$K708,0)</f>
        <v/>
      </c>
      <c r="O708" s="19">
        <f>IFERROR($K708*$N708,"")</f>
        <v/>
      </c>
      <c r="P708" s="19">
        <f>IFERROR($L708*$N708,"")</f>
        <v/>
      </c>
      <c r="Q708" s="19">
        <f>IF(OR($U708="Dar de baja en SAP",$U708="Dar de alta en SAP"),$M708*$N708,"")</f>
        <v/>
      </c>
      <c r="R708" s="17" t="inlineStr"/>
      <c r="S708" s="27" t="inlineStr"/>
      <c r="T708" s="17" t="inlineStr">
        <is>
          <t>Sin recuento físico en el inventario de Avain</t>
        </is>
      </c>
      <c r="U708" s="28" t="inlineStr">
        <is>
          <t>Sin recuento físico</t>
        </is>
      </c>
      <c r="V708" s="17" t="inlineStr"/>
      <c r="W708" s="17" t="inlineStr"/>
      <c r="X708" s="17" t="inlineStr"/>
      <c r="Y708" s="17" t="inlineStr"/>
      <c r="Z708" s="17" t="inlineStr"/>
      <c r="AA708" s="17" t="inlineStr">
        <is>
          <t>El material ocupa 7 filas en la hoja 1060 NQN (lote/almacén). La cantidad SAP y la física de esta vista son el total del material.</t>
        </is>
      </c>
    </row>
    <row r="709">
      <c r="A709" s="17" t="inlineStr">
        <is>
          <t>Neuquén</t>
        </is>
      </c>
      <c r="B709" s="17" t="inlineStr">
        <is>
          <t>1060</t>
        </is>
      </c>
      <c r="C709" s="17" t="inlineStr">
        <is>
          <t>Stock SAP</t>
        </is>
      </c>
      <c r="D709" s="17" t="inlineStr">
        <is>
          <t>Medicamentos</t>
        </is>
      </c>
      <c r="E709" s="17" t="inlineStr">
        <is>
          <t>ZMED</t>
        </is>
      </c>
      <c r="F709" s="17" t="inlineStr">
        <is>
          <t>Dentro del alcance</t>
        </is>
      </c>
      <c r="G709" s="17" t="inlineStr">
        <is>
          <t>1000671</t>
        </is>
      </c>
      <c r="H709" s="17" t="inlineStr">
        <is>
          <t>SULFATO DE MAGNESIO AL 25% AMP</t>
        </is>
      </c>
      <c r="I709" s="17" t="inlineStr">
        <is>
          <t>527</t>
        </is>
      </c>
      <c r="J709" s="17" t="inlineStr">
        <is>
          <t>SULFATO DE MAGNESIO AMP X 5 ML</t>
        </is>
      </c>
      <c r="K709" s="18">
        <f>SUMIF('1060 NQN'!$A$2:$A$2023,$G709,'1060 NQN'!$I$2:$I$2023)</f>
        <v/>
      </c>
      <c r="L709" s="18">
        <f>SUMIF('1060 NQN'!$A$2:$A$2023,$G709,'1060 NQN'!$Q$2:$Q$2023)</f>
        <v/>
      </c>
      <c r="M709" s="18">
        <f>$K709-$L709</f>
        <v/>
      </c>
      <c r="N709" s="19">
        <f>IFERROR(SUMIF('1060 NQN'!$A$2:$A$2023,$G709,'1060 NQN'!$M$2:$M$2023)/$K709,0)</f>
        <v/>
      </c>
      <c r="O709" s="19">
        <f>IFERROR($K709*$N709,"")</f>
        <v/>
      </c>
      <c r="P709" s="19">
        <f>IFERROR($L709*$N709,"")</f>
        <v/>
      </c>
      <c r="Q709" s="19">
        <f>IF(OR($U709="Dar de baja en SAP",$U709="Dar de alta en SAP"),$M709*$N709,"")</f>
        <v/>
      </c>
      <c r="R709" s="17" t="inlineStr"/>
      <c r="S709" s="30" t="inlineStr">
        <is>
          <t>Media</t>
        </is>
      </c>
      <c r="T709" s="17" t="inlineStr">
        <is>
          <t>Homologado – confianza Media – pendiente de validación</t>
        </is>
      </c>
      <c r="U709" s="26" t="inlineStr">
        <is>
          <t>Dar de baja en SAP</t>
        </is>
      </c>
      <c r="V709" s="17" t="inlineStr">
        <is>
          <t>Cruce por nomenclatura SAP</t>
        </is>
      </c>
      <c r="W709" s="17" t="inlineStr">
        <is>
          <t>No</t>
        </is>
      </c>
      <c r="X709" s="17" t="inlineStr"/>
      <c r="Y709" s="17" t="inlineStr">
        <is>
          <t>Sí</t>
        </is>
      </c>
      <c r="Z709" s="17" t="inlineStr"/>
      <c r="AA709" s="17" t="inlineStr">
        <is>
          <t>Cruce por nomenclatura: similitud 0.74. El material ocupa 2 filas en la hoja 1060 NQN (lote/almacén). La cantidad SAP y la física de esta vista son el total del material.</t>
        </is>
      </c>
    </row>
    <row r="710">
      <c r="A710" s="17" t="inlineStr">
        <is>
          <t>Neuquén</t>
        </is>
      </c>
      <c r="B710" s="17" t="inlineStr">
        <is>
          <t>1060</t>
        </is>
      </c>
      <c r="C710" s="17" t="inlineStr">
        <is>
          <t>Stock SAP</t>
        </is>
      </c>
      <c r="D710" s="17" t="inlineStr">
        <is>
          <t>Descartables</t>
        </is>
      </c>
      <c r="E710" s="17" t="inlineStr">
        <is>
          <t>ZDES</t>
        </is>
      </c>
      <c r="F710" s="17" t="inlineStr">
        <is>
          <t>Dentro del alcance</t>
        </is>
      </c>
      <c r="G710" s="17" t="inlineStr">
        <is>
          <t>2000068</t>
        </is>
      </c>
      <c r="H710" s="17" t="inlineStr">
        <is>
          <t>TUBO ENDOTRAQ. Nº 2.5 C/BALON</t>
        </is>
      </c>
      <c r="I710" s="17" t="inlineStr"/>
      <c r="J710" s="17" t="inlineStr"/>
      <c r="K710" s="18">
        <f>SUMIF('1060 NQN'!$A$2:$A$2023,$G710,'1060 NQN'!$I$2:$I$2023)</f>
        <v/>
      </c>
      <c r="L710" s="18">
        <f>SUMIF('1060 NQN'!$A$2:$A$2023,$G710,'1060 NQN'!$Q$2:$Q$2023)</f>
        <v/>
      </c>
      <c r="M710" s="18">
        <f>$K710-$L710</f>
        <v/>
      </c>
      <c r="N710" s="19">
        <f>IFERROR(SUMIF('1060 NQN'!$A$2:$A$2023,$G710,'1060 NQN'!$M$2:$M$2023)/$K710,0)</f>
        <v/>
      </c>
      <c r="O710" s="19">
        <f>IFERROR($K710*$N710,"")</f>
        <v/>
      </c>
      <c r="P710" s="19">
        <f>IFERROR($L710*$N710,"")</f>
        <v/>
      </c>
      <c r="Q710" s="19">
        <f>IF(OR($U710="Dar de baja en SAP",$U710="Dar de alta en SAP"),$M710*$N710,"")</f>
        <v/>
      </c>
      <c r="R710" s="17" t="inlineStr"/>
      <c r="S710" s="27" t="inlineStr"/>
      <c r="T710" s="17" t="inlineStr">
        <is>
          <t>Sin recuento físico en el inventario de Avain</t>
        </is>
      </c>
      <c r="U710" s="28" t="inlineStr">
        <is>
          <t>Sin recuento físico</t>
        </is>
      </c>
      <c r="V710" s="17" t="inlineStr"/>
      <c r="W710" s="17" t="inlineStr"/>
      <c r="X710" s="17" t="inlineStr"/>
      <c r="Y710" s="17" t="inlineStr"/>
      <c r="Z710" s="17" t="inlineStr"/>
      <c r="AA710" s="17" t="inlineStr"/>
    </row>
    <row r="711">
      <c r="A711" s="17" t="inlineStr">
        <is>
          <t>Neuquén</t>
        </is>
      </c>
      <c r="B711" s="17" t="inlineStr">
        <is>
          <t>1060</t>
        </is>
      </c>
      <c r="C711" s="17" t="inlineStr">
        <is>
          <t>Stock SAP</t>
        </is>
      </c>
      <c r="D711" s="17" t="inlineStr">
        <is>
          <t>Descartables</t>
        </is>
      </c>
      <c r="E711" s="17" t="inlineStr">
        <is>
          <t>ZDES</t>
        </is>
      </c>
      <c r="F711" s="17" t="inlineStr">
        <is>
          <t>Dentro del alcance</t>
        </is>
      </c>
      <c r="G711" s="17" t="inlineStr">
        <is>
          <t>2000609</t>
        </is>
      </c>
      <c r="H711" s="17" t="inlineStr">
        <is>
          <t>SABANA PARA QUEMADO CUERPO COMPLETO</t>
        </is>
      </c>
      <c r="I711" s="17" t="inlineStr"/>
      <c r="J711" s="17" t="inlineStr"/>
      <c r="K711" s="18">
        <f>SUMIF('1060 NQN'!$A$2:$A$2023,$G711,'1060 NQN'!$I$2:$I$2023)</f>
        <v/>
      </c>
      <c r="L711" s="18">
        <f>SUMIF('1060 NQN'!$A$2:$A$2023,$G711,'1060 NQN'!$Q$2:$Q$2023)</f>
        <v/>
      </c>
      <c r="M711" s="18">
        <f>$K711-$L711</f>
        <v/>
      </c>
      <c r="N711" s="19">
        <f>IFERROR(SUMIF('1060 NQN'!$A$2:$A$2023,$G711,'1060 NQN'!$M$2:$M$2023)/$K711,0)</f>
        <v/>
      </c>
      <c r="O711" s="19">
        <f>IFERROR($K711*$N711,"")</f>
        <v/>
      </c>
      <c r="P711" s="19">
        <f>IFERROR($L711*$N711,"")</f>
        <v/>
      </c>
      <c r="Q711" s="19">
        <f>IF(OR($U711="Dar de baja en SAP",$U711="Dar de alta en SAP"),$M711*$N711,"")</f>
        <v/>
      </c>
      <c r="R711" s="17" t="inlineStr"/>
      <c r="S711" s="27" t="inlineStr"/>
      <c r="T711" s="17" t="inlineStr">
        <is>
          <t>Sin recuento físico en el inventario de Avain</t>
        </is>
      </c>
      <c r="U711" s="28" t="inlineStr">
        <is>
          <t>Sin recuento físico</t>
        </is>
      </c>
      <c r="V711" s="17" t="inlineStr"/>
      <c r="W711" s="17" t="inlineStr"/>
      <c r="X711" s="17" t="inlineStr"/>
      <c r="Y711" s="17" t="inlineStr"/>
      <c r="Z711" s="17" t="inlineStr"/>
      <c r="AA711" s="17" t="inlineStr">
        <is>
          <t>El material ocupa 2 filas en la hoja 1060 NQN (lote/almacén). La cantidad SAP y la física de esta vista son el total del material.</t>
        </is>
      </c>
    </row>
    <row r="712">
      <c r="A712" s="17" t="inlineStr">
        <is>
          <t>Neuquén</t>
        </is>
      </c>
      <c r="B712" s="17" t="inlineStr">
        <is>
          <t>1060</t>
        </is>
      </c>
      <c r="C712" s="17" t="inlineStr">
        <is>
          <t>Stock SAP</t>
        </is>
      </c>
      <c r="D712" s="17" t="inlineStr">
        <is>
          <t>Uniformes</t>
        </is>
      </c>
      <c r="E712" s="17" t="inlineStr">
        <is>
          <t>ZUNI</t>
        </is>
      </c>
      <c r="F712" s="17" t="inlineStr">
        <is>
          <t>Fuera del alcance</t>
        </is>
      </c>
      <c r="G712" s="17" t="inlineStr">
        <is>
          <t>3000712</t>
        </is>
      </c>
      <c r="H712" s="17" t="inlineStr">
        <is>
          <t>PANTALON CARGO ANTI DESGARRO T42</t>
        </is>
      </c>
      <c r="I712" s="17" t="inlineStr"/>
      <c r="J712" s="17" t="inlineStr"/>
      <c r="K712" s="18">
        <f>SUMIF('1060 NQN'!$A$2:$A$2023,$G712,'1060 NQN'!$I$2:$I$2023)</f>
        <v/>
      </c>
      <c r="L712" s="18">
        <f>SUMIF('1060 NQN'!$A$2:$A$2023,$G712,'1060 NQN'!$Q$2:$Q$2023)</f>
        <v/>
      </c>
      <c r="M712" s="18">
        <f>$K712-$L712</f>
        <v/>
      </c>
      <c r="N712" s="19">
        <f>IFERROR(SUMIF('1060 NQN'!$A$2:$A$2023,$G712,'1060 NQN'!$M$2:$M$2023)/$K712,0)</f>
        <v/>
      </c>
      <c r="O712" s="19">
        <f>IFERROR($K712*$N712,"")</f>
        <v/>
      </c>
      <c r="P712" s="19">
        <f>IFERROR($L712*$N712,"")</f>
        <v/>
      </c>
      <c r="Q712" s="19">
        <f>IF(OR($U712="Dar de baja en SAP",$U712="Dar de alta en SAP"),$M712*$N712,"")</f>
        <v/>
      </c>
      <c r="R712" s="17" t="inlineStr"/>
      <c r="S712" s="27" t="inlineStr"/>
      <c r="T712" s="17" t="inlineStr">
        <is>
          <t>No aplica: uniformes, clasificación que el inventario físico de Farmacia no releva</t>
        </is>
      </c>
      <c r="U712" s="28" t="inlineStr">
        <is>
          <t>Fuera del alcance del inventario físico</t>
        </is>
      </c>
      <c r="V712" s="17" t="inlineStr"/>
      <c r="W712" s="17" t="inlineStr"/>
      <c r="X712" s="17" t="inlineStr"/>
      <c r="Y712" s="17" t="inlineStr"/>
      <c r="Z712" s="17" t="inlineStr"/>
      <c r="AA712" s="17" t="inlineStr">
        <is>
          <t>El material ocupa 2 filas en la hoja 1060 NQN (lote/almacén). La cantidad SAP y la física de esta vista son el total del material.</t>
        </is>
      </c>
    </row>
    <row r="713">
      <c r="A713" s="17" t="inlineStr">
        <is>
          <t>Neuquén</t>
        </is>
      </c>
      <c r="B713" s="17" t="inlineStr">
        <is>
          <t>1060</t>
        </is>
      </c>
      <c r="C713" s="17" t="inlineStr">
        <is>
          <t>Stock SAP</t>
        </is>
      </c>
      <c r="D713" s="17" t="inlineStr">
        <is>
          <t>Descartables</t>
        </is>
      </c>
      <c r="E713" s="17" t="inlineStr">
        <is>
          <t>ZDES</t>
        </is>
      </c>
      <c r="F713" s="17" t="inlineStr">
        <is>
          <t>Dentro del alcance</t>
        </is>
      </c>
      <c r="G713" s="17" t="inlineStr">
        <is>
          <t>2001329</t>
        </is>
      </c>
      <c r="H713" s="17" t="inlineStr">
        <is>
          <t>JUEGOS DE PERAS PRECORDIALES</t>
        </is>
      </c>
      <c r="I713" s="17" t="inlineStr"/>
      <c r="J713" s="17" t="inlineStr"/>
      <c r="K713" s="18">
        <f>SUMIF('1060 NQN'!$A$2:$A$2023,$G713,'1060 NQN'!$I$2:$I$2023)</f>
        <v/>
      </c>
      <c r="L713" s="18">
        <f>SUMIF('1060 NQN'!$A$2:$A$2023,$G713,'1060 NQN'!$Q$2:$Q$2023)</f>
        <v/>
      </c>
      <c r="M713" s="18">
        <f>$K713-$L713</f>
        <v/>
      </c>
      <c r="N713" s="19">
        <f>IFERROR(SUMIF('1060 NQN'!$A$2:$A$2023,$G713,'1060 NQN'!$M$2:$M$2023)/$K713,0)</f>
        <v/>
      </c>
      <c r="O713" s="19">
        <f>IFERROR($K713*$N713,"")</f>
        <v/>
      </c>
      <c r="P713" s="19">
        <f>IFERROR($L713*$N713,"")</f>
        <v/>
      </c>
      <c r="Q713" s="19">
        <f>IF(OR($U713="Dar de baja en SAP",$U713="Dar de alta en SAP"),$M713*$N713,"")</f>
        <v/>
      </c>
      <c r="R713" s="17" t="inlineStr"/>
      <c r="S713" s="27" t="inlineStr"/>
      <c r="T713" s="17" t="inlineStr">
        <is>
          <t>Sin recuento físico en el inventario de Avain</t>
        </is>
      </c>
      <c r="U713" s="28" t="inlineStr">
        <is>
          <t>Sin recuento físico</t>
        </is>
      </c>
      <c r="V713" s="17" t="inlineStr"/>
      <c r="W713" s="17" t="inlineStr"/>
      <c r="X713" s="17" t="inlineStr"/>
      <c r="Y713" s="17" t="inlineStr"/>
      <c r="Z713" s="17" t="inlineStr"/>
      <c r="AA713" s="17" t="inlineStr"/>
    </row>
    <row r="714">
      <c r="A714" s="17" t="inlineStr">
        <is>
          <t>Neuquén</t>
        </is>
      </c>
      <c r="B714" s="17" t="inlineStr">
        <is>
          <t>1060</t>
        </is>
      </c>
      <c r="C714" s="17" t="inlineStr">
        <is>
          <t>Stock SAP</t>
        </is>
      </c>
      <c r="D714" s="17" t="inlineStr">
        <is>
          <t>Medicamentos</t>
        </is>
      </c>
      <c r="E714" s="17" t="inlineStr">
        <is>
          <t>ZMED</t>
        </is>
      </c>
      <c r="F714" s="17" t="inlineStr">
        <is>
          <t>Dentro del alcance</t>
        </is>
      </c>
      <c r="G714" s="17" t="inlineStr">
        <is>
          <t>1000424</t>
        </is>
      </c>
      <c r="H714" s="17" t="inlineStr">
        <is>
          <t>QURA PLUS</t>
        </is>
      </c>
      <c r="I714" s="17" t="inlineStr"/>
      <c r="J714" s="17" t="inlineStr"/>
      <c r="K714" s="18">
        <f>SUMIF('1060 NQN'!$A$2:$A$2023,$G714,'1060 NQN'!$I$2:$I$2023)</f>
        <v/>
      </c>
      <c r="L714" s="18">
        <f>SUMIF('1060 NQN'!$A$2:$A$2023,$G714,'1060 NQN'!$Q$2:$Q$2023)</f>
        <v/>
      </c>
      <c r="M714" s="18">
        <f>$K714-$L714</f>
        <v/>
      </c>
      <c r="N714" s="19">
        <f>IFERROR(SUMIF('1060 NQN'!$A$2:$A$2023,$G714,'1060 NQN'!$M$2:$M$2023)/$K714,0)</f>
        <v/>
      </c>
      <c r="O714" s="19">
        <f>IFERROR($K714*$N714,"")</f>
        <v/>
      </c>
      <c r="P714" s="19">
        <f>IFERROR($L714*$N714,"")</f>
        <v/>
      </c>
      <c r="Q714" s="19">
        <f>IF(OR($U714="Dar de baja en SAP",$U714="Dar de alta en SAP"),$M714*$N714,"")</f>
        <v/>
      </c>
      <c r="R714" s="17" t="inlineStr"/>
      <c r="S714" s="27" t="inlineStr"/>
      <c r="T714" s="17" t="inlineStr">
        <is>
          <t>Sin recuento físico en el inventario de Avain</t>
        </is>
      </c>
      <c r="U714" s="28" t="inlineStr">
        <is>
          <t>Sin recuento físico</t>
        </is>
      </c>
      <c r="V714" s="17" t="inlineStr"/>
      <c r="W714" s="17" t="inlineStr"/>
      <c r="X714" s="17" t="inlineStr"/>
      <c r="Y714" s="17" t="inlineStr"/>
      <c r="Z714" s="17" t="inlineStr"/>
      <c r="AA714" s="17" t="inlineStr"/>
    </row>
    <row r="715">
      <c r="A715" s="17" t="inlineStr">
        <is>
          <t>Neuquén</t>
        </is>
      </c>
      <c r="B715" s="17" t="inlineStr">
        <is>
          <t>1060</t>
        </is>
      </c>
      <c r="C715" s="17" t="inlineStr">
        <is>
          <t>Stock SAP</t>
        </is>
      </c>
      <c r="D715" s="17" t="inlineStr">
        <is>
          <t>Medicamentos</t>
        </is>
      </c>
      <c r="E715" s="17" t="inlineStr">
        <is>
          <t>ZMED</t>
        </is>
      </c>
      <c r="F715" s="17" t="inlineStr">
        <is>
          <t>Dentro del alcance</t>
        </is>
      </c>
      <c r="G715" s="17" t="inlineStr">
        <is>
          <t>1000646</t>
        </is>
      </c>
      <c r="H715" s="17" t="inlineStr">
        <is>
          <t>FACTOR AG200 200MG COMPRIMIDOS</t>
        </is>
      </c>
      <c r="I715" s="17" t="inlineStr"/>
      <c r="J715" s="17" t="inlineStr"/>
      <c r="K715" s="18">
        <f>SUMIF('1060 NQN'!$A$2:$A$2023,$G715,'1060 NQN'!$I$2:$I$2023)</f>
        <v/>
      </c>
      <c r="L715" s="18">
        <f>SUMIF('1060 NQN'!$A$2:$A$2023,$G715,'1060 NQN'!$Q$2:$Q$2023)</f>
        <v/>
      </c>
      <c r="M715" s="18">
        <f>$K715-$L715</f>
        <v/>
      </c>
      <c r="N715" s="19">
        <f>IFERROR(SUMIF('1060 NQN'!$A$2:$A$2023,$G715,'1060 NQN'!$M$2:$M$2023)/$K715,0)</f>
        <v/>
      </c>
      <c r="O715" s="19">
        <f>IFERROR($K715*$N715,"")</f>
        <v/>
      </c>
      <c r="P715" s="19">
        <f>IFERROR($L715*$N715,"")</f>
        <v/>
      </c>
      <c r="Q715" s="19">
        <f>IF(OR($U715="Dar de baja en SAP",$U715="Dar de alta en SAP"),$M715*$N715,"")</f>
        <v/>
      </c>
      <c r="R715" s="17" t="inlineStr"/>
      <c r="S715" s="27" t="inlineStr"/>
      <c r="T715" s="17" t="inlineStr">
        <is>
          <t>Sin recuento físico en el inventario de Avain</t>
        </is>
      </c>
      <c r="U715" s="28" t="inlineStr">
        <is>
          <t>Sin recuento físico</t>
        </is>
      </c>
      <c r="V715" s="17" t="inlineStr"/>
      <c r="W715" s="17" t="inlineStr"/>
      <c r="X715" s="17" t="inlineStr"/>
      <c r="Y715" s="17" t="inlineStr"/>
      <c r="Z715" s="17" t="inlineStr"/>
      <c r="AA715" s="17" t="inlineStr">
        <is>
          <t>El material ocupa 3 filas en la hoja 1060 NQN (lote/almacén). La cantidad SAP y la física de esta vista son el total del material.</t>
        </is>
      </c>
    </row>
    <row r="716">
      <c r="A716" s="17" t="inlineStr">
        <is>
          <t>Neuquén</t>
        </is>
      </c>
      <c r="B716" s="17" t="inlineStr">
        <is>
          <t>1060</t>
        </is>
      </c>
      <c r="C716" s="17" t="inlineStr">
        <is>
          <t>Stock SAP</t>
        </is>
      </c>
      <c r="D716" s="17" t="inlineStr">
        <is>
          <t>Descartables</t>
        </is>
      </c>
      <c r="E716" s="17" t="inlineStr">
        <is>
          <t>ZDES</t>
        </is>
      </c>
      <c r="F716" s="17" t="inlineStr">
        <is>
          <t>Dentro del alcance</t>
        </is>
      </c>
      <c r="G716" s="17" t="inlineStr">
        <is>
          <t>2000074</t>
        </is>
      </c>
      <c r="H716" s="17" t="inlineStr">
        <is>
          <t>TUBO ENDOTRAQ. Nº 5 C/BALON</t>
        </is>
      </c>
      <c r="I716" s="17" t="inlineStr"/>
      <c r="J716" s="17" t="inlineStr"/>
      <c r="K716" s="18">
        <f>SUMIF('1060 NQN'!$A$2:$A$2023,$G716,'1060 NQN'!$I$2:$I$2023)</f>
        <v/>
      </c>
      <c r="L716" s="18">
        <f>SUMIF('1060 NQN'!$A$2:$A$2023,$G716,'1060 NQN'!$Q$2:$Q$2023)</f>
        <v/>
      </c>
      <c r="M716" s="18">
        <f>$K716-$L716</f>
        <v/>
      </c>
      <c r="N716" s="19">
        <f>IFERROR(SUMIF('1060 NQN'!$A$2:$A$2023,$G716,'1060 NQN'!$M$2:$M$2023)/$K716,0)</f>
        <v/>
      </c>
      <c r="O716" s="19">
        <f>IFERROR($K716*$N716,"")</f>
        <v/>
      </c>
      <c r="P716" s="19">
        <f>IFERROR($L716*$N716,"")</f>
        <v/>
      </c>
      <c r="Q716" s="19">
        <f>IF(OR($U716="Dar de baja en SAP",$U716="Dar de alta en SAP"),$M716*$N716,"")</f>
        <v/>
      </c>
      <c r="R716" s="17" t="inlineStr"/>
      <c r="S716" s="27" t="inlineStr"/>
      <c r="T716" s="17" t="inlineStr">
        <is>
          <t>Sin recuento físico en el inventario de Avain</t>
        </is>
      </c>
      <c r="U716" s="28" t="inlineStr">
        <is>
          <t>Sin recuento físico</t>
        </is>
      </c>
      <c r="V716" s="17" t="inlineStr"/>
      <c r="W716" s="17" t="inlineStr"/>
      <c r="X716" s="17" t="inlineStr"/>
      <c r="Y716" s="17" t="inlineStr"/>
      <c r="Z716" s="17" t="inlineStr"/>
      <c r="AA716" s="17" t="inlineStr">
        <is>
          <t>El material ocupa 2 filas en la hoja 1060 NQN (lote/almacén). La cantidad SAP y la física de esta vista son el total del material.</t>
        </is>
      </c>
    </row>
    <row r="717">
      <c r="A717" s="17" t="inlineStr">
        <is>
          <t>Neuquén</t>
        </is>
      </c>
      <c r="B717" s="17" t="inlineStr">
        <is>
          <t>1060</t>
        </is>
      </c>
      <c r="C717" s="17" t="inlineStr">
        <is>
          <t>Stock SAP</t>
        </is>
      </c>
      <c r="D717" s="17" t="inlineStr">
        <is>
          <t>Descartables</t>
        </is>
      </c>
      <c r="E717" s="17" t="inlineStr">
        <is>
          <t>ZDES</t>
        </is>
      </c>
      <c r="F717" s="17" t="inlineStr">
        <is>
          <t>Dentro del alcance</t>
        </is>
      </c>
      <c r="G717" s="17" t="inlineStr">
        <is>
          <t>2000193</t>
        </is>
      </c>
      <c r="H717" s="17" t="inlineStr">
        <is>
          <t>SONDA DE ASPIRACION K-29P KOLLER C/REG</t>
        </is>
      </c>
      <c r="I717" s="17" t="inlineStr"/>
      <c r="J717" s="17" t="inlineStr"/>
      <c r="K717" s="18">
        <f>SUMIF('1060 NQN'!$A$2:$A$2023,$G717,'1060 NQN'!$I$2:$I$2023)</f>
        <v/>
      </c>
      <c r="L717" s="18">
        <f>SUMIF('1060 NQN'!$A$2:$A$2023,$G717,'1060 NQN'!$Q$2:$Q$2023)</f>
        <v/>
      </c>
      <c r="M717" s="18">
        <f>$K717-$L717</f>
        <v/>
      </c>
      <c r="N717" s="19">
        <f>IFERROR(SUMIF('1060 NQN'!$A$2:$A$2023,$G717,'1060 NQN'!$M$2:$M$2023)/$K717,0)</f>
        <v/>
      </c>
      <c r="O717" s="19">
        <f>IFERROR($K717*$N717,"")</f>
        <v/>
      </c>
      <c r="P717" s="19">
        <f>IFERROR($L717*$N717,"")</f>
        <v/>
      </c>
      <c r="Q717" s="19">
        <f>IF(OR($U717="Dar de baja en SAP",$U717="Dar de alta en SAP"),$M717*$N717,"")</f>
        <v/>
      </c>
      <c r="R717" s="17" t="inlineStr"/>
      <c r="S717" s="27" t="inlineStr"/>
      <c r="T717" s="17" t="inlineStr">
        <is>
          <t>Sin recuento físico en el inventario de Avain</t>
        </is>
      </c>
      <c r="U717" s="28" t="inlineStr">
        <is>
          <t>Sin recuento físico</t>
        </is>
      </c>
      <c r="V717" s="17" t="inlineStr"/>
      <c r="W717" s="17" t="inlineStr"/>
      <c r="X717" s="17" t="inlineStr"/>
      <c r="Y717" s="17" t="inlineStr"/>
      <c r="Z717" s="17" t="inlineStr"/>
      <c r="AA717" s="17" t="inlineStr"/>
    </row>
    <row r="718">
      <c r="A718" s="17" t="inlineStr">
        <is>
          <t>Neuquén</t>
        </is>
      </c>
      <c r="B718" s="17" t="inlineStr">
        <is>
          <t>1060</t>
        </is>
      </c>
      <c r="C718" s="17" t="inlineStr">
        <is>
          <t>Stock SAP</t>
        </is>
      </c>
      <c r="D718" s="17" t="inlineStr">
        <is>
          <t>Descartables</t>
        </is>
      </c>
      <c r="E718" s="17" t="inlineStr">
        <is>
          <t>ZDES</t>
        </is>
      </c>
      <c r="F718" s="17" t="inlineStr">
        <is>
          <t>Dentro del alcance</t>
        </is>
      </c>
      <c r="G718" s="17" t="inlineStr">
        <is>
          <t>2000438</t>
        </is>
      </c>
      <c r="H718" s="17" t="inlineStr">
        <is>
          <t>TUBO ENDOTRAQ Nº 3.5 S/BALON</t>
        </is>
      </c>
      <c r="I718" s="17" t="inlineStr"/>
      <c r="J718" s="17" t="inlineStr"/>
      <c r="K718" s="18">
        <f>SUMIF('1060 NQN'!$A$2:$A$2023,$G718,'1060 NQN'!$I$2:$I$2023)</f>
        <v/>
      </c>
      <c r="L718" s="18">
        <f>SUMIF('1060 NQN'!$A$2:$A$2023,$G718,'1060 NQN'!$Q$2:$Q$2023)</f>
        <v/>
      </c>
      <c r="M718" s="18">
        <f>$K718-$L718</f>
        <v/>
      </c>
      <c r="N718" s="19">
        <f>IFERROR(SUMIF('1060 NQN'!$A$2:$A$2023,$G718,'1060 NQN'!$M$2:$M$2023)/$K718,0)</f>
        <v/>
      </c>
      <c r="O718" s="19">
        <f>IFERROR($K718*$N718,"")</f>
        <v/>
      </c>
      <c r="P718" s="19">
        <f>IFERROR($L718*$N718,"")</f>
        <v/>
      </c>
      <c r="Q718" s="19">
        <f>IF(OR($U718="Dar de baja en SAP",$U718="Dar de alta en SAP"),$M718*$N718,"")</f>
        <v/>
      </c>
      <c r="R718" s="17" t="inlineStr"/>
      <c r="S718" s="27" t="inlineStr"/>
      <c r="T718" s="17" t="inlineStr">
        <is>
          <t>Sin recuento físico en el inventario de Avain</t>
        </is>
      </c>
      <c r="U718" s="28" t="inlineStr">
        <is>
          <t>Sin recuento físico</t>
        </is>
      </c>
      <c r="V718" s="17" t="inlineStr"/>
      <c r="W718" s="17" t="inlineStr"/>
      <c r="X718" s="17" t="inlineStr"/>
      <c r="Y718" s="17" t="inlineStr"/>
      <c r="Z718" s="17" t="inlineStr"/>
      <c r="AA718" s="17" t="inlineStr"/>
    </row>
    <row r="719">
      <c r="A719" s="17" t="inlineStr">
        <is>
          <t>Neuquén</t>
        </is>
      </c>
      <c r="B719" s="17" t="inlineStr">
        <is>
          <t>1060</t>
        </is>
      </c>
      <c r="C719" s="17" t="inlineStr">
        <is>
          <t>Stock SAP</t>
        </is>
      </c>
      <c r="D719" s="17" t="inlineStr">
        <is>
          <t>Descartables</t>
        </is>
      </c>
      <c r="E719" s="17" t="inlineStr">
        <is>
          <t>ZDES</t>
        </is>
      </c>
      <c r="F719" s="17" t="inlineStr">
        <is>
          <t>Dentro del alcance</t>
        </is>
      </c>
      <c r="G719" s="17" t="inlineStr">
        <is>
          <t>2001254</t>
        </is>
      </c>
      <c r="H719" s="17" t="inlineStr">
        <is>
          <t>CANULA DE GUEDEL 12CM N5 NARANJA</t>
        </is>
      </c>
      <c r="I719" s="17" t="inlineStr"/>
      <c r="J719" s="17" t="inlineStr"/>
      <c r="K719" s="18">
        <f>SUMIF('1060 NQN'!$A$2:$A$2023,$G719,'1060 NQN'!$I$2:$I$2023)</f>
        <v/>
      </c>
      <c r="L719" s="18">
        <f>SUMIF('1060 NQN'!$A$2:$A$2023,$G719,'1060 NQN'!$Q$2:$Q$2023)</f>
        <v/>
      </c>
      <c r="M719" s="18">
        <f>$K719-$L719</f>
        <v/>
      </c>
      <c r="N719" s="19">
        <f>IFERROR(SUMIF('1060 NQN'!$A$2:$A$2023,$G719,'1060 NQN'!$M$2:$M$2023)/$K719,0)</f>
        <v/>
      </c>
      <c r="O719" s="19">
        <f>IFERROR($K719*$N719,"")</f>
        <v/>
      </c>
      <c r="P719" s="19">
        <f>IFERROR($L719*$N719,"")</f>
        <v/>
      </c>
      <c r="Q719" s="19">
        <f>IF(OR($U719="Dar de baja en SAP",$U719="Dar de alta en SAP"),$M719*$N719,"")</f>
        <v/>
      </c>
      <c r="R719" s="17" t="inlineStr"/>
      <c r="S719" s="27" t="inlineStr"/>
      <c r="T719" s="17" t="inlineStr">
        <is>
          <t>Sin recuento físico en el inventario de Avain</t>
        </is>
      </c>
      <c r="U719" s="28" t="inlineStr">
        <is>
          <t>Sin recuento físico</t>
        </is>
      </c>
      <c r="V719" s="17" t="inlineStr"/>
      <c r="W719" s="17" t="inlineStr"/>
      <c r="X719" s="17" t="inlineStr"/>
      <c r="Y719" s="17" t="inlineStr"/>
      <c r="Z719" s="17" t="inlineStr"/>
      <c r="AA719" s="17" t="inlineStr"/>
    </row>
    <row r="720">
      <c r="A720" s="17" t="inlineStr">
        <is>
          <t>Neuquén</t>
        </is>
      </c>
      <c r="B720" s="17" t="inlineStr">
        <is>
          <t>1060</t>
        </is>
      </c>
      <c r="C720" s="17" t="inlineStr">
        <is>
          <t>Stock SAP</t>
        </is>
      </c>
      <c r="D720" s="17" t="inlineStr">
        <is>
          <t>Uniformes</t>
        </is>
      </c>
      <c r="E720" s="17" t="inlineStr">
        <is>
          <t>ZUNI</t>
        </is>
      </c>
      <c r="F720" s="17" t="inlineStr">
        <is>
          <t>Fuera del alcance</t>
        </is>
      </c>
      <c r="G720" s="17" t="inlineStr">
        <is>
          <t>3000219</t>
        </is>
      </c>
      <c r="H720" s="17" t="inlineStr">
        <is>
          <t>BOTIN DE SEGURIDAD T41</t>
        </is>
      </c>
      <c r="I720" s="17" t="inlineStr"/>
      <c r="J720" s="17" t="inlineStr"/>
      <c r="K720" s="18">
        <f>SUMIF('1060 NQN'!$A$2:$A$2023,$G720,'1060 NQN'!$I$2:$I$2023)</f>
        <v/>
      </c>
      <c r="L720" s="18">
        <f>SUMIF('1060 NQN'!$A$2:$A$2023,$G720,'1060 NQN'!$Q$2:$Q$2023)</f>
        <v/>
      </c>
      <c r="M720" s="18">
        <f>$K720-$L720</f>
        <v/>
      </c>
      <c r="N720" s="19">
        <f>IFERROR(SUMIF('1060 NQN'!$A$2:$A$2023,$G720,'1060 NQN'!$M$2:$M$2023)/$K720,0)</f>
        <v/>
      </c>
      <c r="O720" s="19">
        <f>IFERROR($K720*$N720,"")</f>
        <v/>
      </c>
      <c r="P720" s="19">
        <f>IFERROR($L720*$N720,"")</f>
        <v/>
      </c>
      <c r="Q720" s="19">
        <f>IF(OR($U720="Dar de baja en SAP",$U720="Dar de alta en SAP"),$M720*$N720,"")</f>
        <v/>
      </c>
      <c r="R720" s="17" t="inlineStr"/>
      <c r="S720" s="27" t="inlineStr"/>
      <c r="T720" s="17" t="inlineStr">
        <is>
          <t>No aplica: uniformes, clasificación que el inventario físico de Farmacia no releva</t>
        </is>
      </c>
      <c r="U720" s="28" t="inlineStr">
        <is>
          <t>Fuera del alcance del inventario físico</t>
        </is>
      </c>
      <c r="V720" s="17" t="inlineStr"/>
      <c r="W720" s="17" t="inlineStr"/>
      <c r="X720" s="17" t="inlineStr"/>
      <c r="Y720" s="17" t="inlineStr"/>
      <c r="Z720" s="17" t="inlineStr"/>
      <c r="AA720" s="17" t="inlineStr">
        <is>
          <t>El material ocupa 2 filas en la hoja 1060 NQN (lote/almacén). La cantidad SAP y la física de esta vista son el total del material.</t>
        </is>
      </c>
    </row>
    <row r="721">
      <c r="A721" s="17" t="inlineStr">
        <is>
          <t>Neuquén</t>
        </is>
      </c>
      <c r="B721" s="17" t="inlineStr">
        <is>
          <t>1060</t>
        </is>
      </c>
      <c r="C721" s="17" t="inlineStr">
        <is>
          <t>Stock SAP</t>
        </is>
      </c>
      <c r="D721" s="17" t="inlineStr">
        <is>
          <t>Medicamentos</t>
        </is>
      </c>
      <c r="E721" s="17" t="inlineStr">
        <is>
          <t>ZMED</t>
        </is>
      </c>
      <c r="F721" s="17" t="inlineStr">
        <is>
          <t>Dentro del alcance</t>
        </is>
      </c>
      <c r="G721" s="17" t="inlineStr">
        <is>
          <t>1000206</t>
        </is>
      </c>
      <c r="H721" s="17" t="inlineStr">
        <is>
          <t>LIDOCAINA SPRAY SIN EPINEFRINA</t>
        </is>
      </c>
      <c r="I721" s="17" t="inlineStr"/>
      <c r="J721" s="17" t="inlineStr"/>
      <c r="K721" s="18">
        <f>SUMIF('1060 NQN'!$A$2:$A$2023,$G721,'1060 NQN'!$I$2:$I$2023)</f>
        <v/>
      </c>
      <c r="L721" s="18">
        <f>SUMIF('1060 NQN'!$A$2:$A$2023,$G721,'1060 NQN'!$Q$2:$Q$2023)</f>
        <v/>
      </c>
      <c r="M721" s="18">
        <f>$K721-$L721</f>
        <v/>
      </c>
      <c r="N721" s="19">
        <f>IFERROR(SUMIF('1060 NQN'!$A$2:$A$2023,$G721,'1060 NQN'!$M$2:$M$2023)/$K721,0)</f>
        <v/>
      </c>
      <c r="O721" s="19">
        <f>IFERROR($K721*$N721,"")</f>
        <v/>
      </c>
      <c r="P721" s="19">
        <f>IFERROR($L721*$N721,"")</f>
        <v/>
      </c>
      <c r="Q721" s="19">
        <f>IF(OR($U721="Dar de baja en SAP",$U721="Dar de alta en SAP"),$M721*$N721,"")</f>
        <v/>
      </c>
      <c r="R721" s="17" t="inlineStr"/>
      <c r="S721" s="27" t="inlineStr"/>
      <c r="T721" s="17" t="inlineStr">
        <is>
          <t>Sin recuento físico en el inventario de Avain</t>
        </is>
      </c>
      <c r="U721" s="28" t="inlineStr">
        <is>
          <t>Sin recuento físico</t>
        </is>
      </c>
      <c r="V721" s="17" t="inlineStr"/>
      <c r="W721" s="17" t="inlineStr"/>
      <c r="X721" s="17" t="inlineStr"/>
      <c r="Y721" s="17" t="inlineStr"/>
      <c r="Z721" s="17" t="inlineStr"/>
      <c r="AA721" s="17" t="inlineStr">
        <is>
          <t>El material ocupa 3 filas en la hoja 1060 NQN (lote/almacén). La cantidad SAP y la física de esta vista son el total del material.</t>
        </is>
      </c>
    </row>
    <row r="722">
      <c r="A722" s="17" t="inlineStr">
        <is>
          <t>Neuquén</t>
        </is>
      </c>
      <c r="B722" s="17" t="inlineStr">
        <is>
          <t>1060</t>
        </is>
      </c>
      <c r="C722" s="17" t="inlineStr">
        <is>
          <t>Stock SAP</t>
        </is>
      </c>
      <c r="D722" s="17" t="inlineStr">
        <is>
          <t>Descartables</t>
        </is>
      </c>
      <c r="E722" s="17" t="inlineStr">
        <is>
          <t>ZDES</t>
        </is>
      </c>
      <c r="F722" s="17" t="inlineStr">
        <is>
          <t>Dentro del alcance</t>
        </is>
      </c>
      <c r="G722" s="17" t="inlineStr">
        <is>
          <t>2000094</t>
        </is>
      </c>
      <c r="H722" s="17" t="inlineStr">
        <is>
          <t>TUBO ENDOTRAQ Nº 9 C/BALON</t>
        </is>
      </c>
      <c r="I722" s="17" t="inlineStr"/>
      <c r="J722" s="17" t="inlineStr"/>
      <c r="K722" s="18">
        <f>SUMIF('1060 NQN'!$A$2:$A$2023,$G722,'1060 NQN'!$I$2:$I$2023)</f>
        <v/>
      </c>
      <c r="L722" s="18">
        <f>SUMIF('1060 NQN'!$A$2:$A$2023,$G722,'1060 NQN'!$Q$2:$Q$2023)</f>
        <v/>
      </c>
      <c r="M722" s="18">
        <f>$K722-$L722</f>
        <v/>
      </c>
      <c r="N722" s="19">
        <f>IFERROR(SUMIF('1060 NQN'!$A$2:$A$2023,$G722,'1060 NQN'!$M$2:$M$2023)/$K722,0)</f>
        <v/>
      </c>
      <c r="O722" s="19">
        <f>IFERROR($K722*$N722,"")</f>
        <v/>
      </c>
      <c r="P722" s="19">
        <f>IFERROR($L722*$N722,"")</f>
        <v/>
      </c>
      <c r="Q722" s="19">
        <f>IF(OR($U722="Dar de baja en SAP",$U722="Dar de alta en SAP"),$M722*$N722,"")</f>
        <v/>
      </c>
      <c r="R722" s="17" t="inlineStr"/>
      <c r="S722" s="27" t="inlineStr"/>
      <c r="T722" s="17" t="inlineStr">
        <is>
          <t>Sin recuento físico en el inventario de Avain</t>
        </is>
      </c>
      <c r="U722" s="28" t="inlineStr">
        <is>
          <t>Sin recuento físico</t>
        </is>
      </c>
      <c r="V722" s="17" t="inlineStr"/>
      <c r="W722" s="17" t="inlineStr"/>
      <c r="X722" s="17" t="inlineStr"/>
      <c r="Y722" s="17" t="inlineStr"/>
      <c r="Z722" s="17" t="inlineStr"/>
      <c r="AA722" s="17" t="inlineStr"/>
    </row>
    <row r="723">
      <c r="A723" s="17" t="inlineStr">
        <is>
          <t>Neuquén</t>
        </is>
      </c>
      <c r="B723" s="17" t="inlineStr">
        <is>
          <t>1060</t>
        </is>
      </c>
      <c r="C723" s="17" t="inlineStr">
        <is>
          <t>Stock SAP</t>
        </is>
      </c>
      <c r="D723" s="17" t="inlineStr">
        <is>
          <t>Descartables</t>
        </is>
      </c>
      <c r="E723" s="17" t="inlineStr">
        <is>
          <t>ZDES</t>
        </is>
      </c>
      <c r="F723" s="17" t="inlineStr">
        <is>
          <t>Dentro del alcance</t>
        </is>
      </c>
      <c r="G723" s="17" t="inlineStr">
        <is>
          <t>2000069</t>
        </is>
      </c>
      <c r="H723" s="17" t="inlineStr">
        <is>
          <t>TUBO ENDOTRAQ. Nº 3 C/BALON</t>
        </is>
      </c>
      <c r="I723" s="17" t="inlineStr"/>
      <c r="J723" s="17" t="inlineStr"/>
      <c r="K723" s="18">
        <f>SUMIF('1060 NQN'!$A$2:$A$2023,$G723,'1060 NQN'!$I$2:$I$2023)</f>
        <v/>
      </c>
      <c r="L723" s="18">
        <f>SUMIF('1060 NQN'!$A$2:$A$2023,$G723,'1060 NQN'!$Q$2:$Q$2023)</f>
        <v/>
      </c>
      <c r="M723" s="18">
        <f>$K723-$L723</f>
        <v/>
      </c>
      <c r="N723" s="19">
        <f>IFERROR(SUMIF('1060 NQN'!$A$2:$A$2023,$G723,'1060 NQN'!$M$2:$M$2023)/$K723,0)</f>
        <v/>
      </c>
      <c r="O723" s="19">
        <f>IFERROR($K723*$N723,"")</f>
        <v/>
      </c>
      <c r="P723" s="19">
        <f>IFERROR($L723*$N723,"")</f>
        <v/>
      </c>
      <c r="Q723" s="19">
        <f>IF(OR($U723="Dar de baja en SAP",$U723="Dar de alta en SAP"),$M723*$N723,"")</f>
        <v/>
      </c>
      <c r="R723" s="17" t="inlineStr"/>
      <c r="S723" s="27" t="inlineStr"/>
      <c r="T723" s="17" t="inlineStr">
        <is>
          <t>Sin recuento físico en el inventario de Avain</t>
        </is>
      </c>
      <c r="U723" s="28" t="inlineStr">
        <is>
          <t>Sin recuento físico</t>
        </is>
      </c>
      <c r="V723" s="17" t="inlineStr"/>
      <c r="W723" s="17" t="inlineStr"/>
      <c r="X723" s="17" t="inlineStr"/>
      <c r="Y723" s="17" t="inlineStr"/>
      <c r="Z723" s="17" t="inlineStr"/>
      <c r="AA723" s="17" t="inlineStr"/>
    </row>
    <row r="724">
      <c r="A724" s="17" t="inlineStr">
        <is>
          <t>Neuquén</t>
        </is>
      </c>
      <c r="B724" s="17" t="inlineStr">
        <is>
          <t>1060</t>
        </is>
      </c>
      <c r="C724" s="17" t="inlineStr">
        <is>
          <t>Stock SAP</t>
        </is>
      </c>
      <c r="D724" s="17" t="inlineStr">
        <is>
          <t>Descartables</t>
        </is>
      </c>
      <c r="E724" s="17" t="inlineStr">
        <is>
          <t>ZDES</t>
        </is>
      </c>
      <c r="F724" s="17" t="inlineStr">
        <is>
          <t>Dentro del alcance</t>
        </is>
      </c>
      <c r="G724" s="17" t="inlineStr">
        <is>
          <t>2000414</t>
        </is>
      </c>
      <c r="H724" s="17" t="inlineStr">
        <is>
          <t>CANULA DE GUEDEL 11CM N3 CELESTE</t>
        </is>
      </c>
      <c r="I724" s="17" t="inlineStr">
        <is>
          <t>354</t>
        </is>
      </c>
      <c r="J724" s="17" t="inlineStr">
        <is>
          <t>CANULAS DE MAYO N°3</t>
        </is>
      </c>
      <c r="K724" s="18">
        <f>SUMIF('1060 NQN'!$A$2:$A$2023,$G724,'1060 NQN'!$I$2:$I$2023)</f>
        <v/>
      </c>
      <c r="L724" s="18">
        <f>SUMIF('1060 NQN'!$A$2:$A$2023,$G724,'1060 NQN'!$Q$2:$Q$2023)</f>
        <v/>
      </c>
      <c r="M724" s="18">
        <f>$K724-$L724</f>
        <v/>
      </c>
      <c r="N724" s="19">
        <f>IFERROR(SUMIF('1060 NQN'!$A$2:$A$2023,$G724,'1060 NQN'!$M$2:$M$2023)/$K724,0)</f>
        <v/>
      </c>
      <c r="O724" s="19">
        <f>IFERROR($K724*$N724,"")</f>
        <v/>
      </c>
      <c r="P724" s="19">
        <f>IFERROR($L724*$N724,"")</f>
        <v/>
      </c>
      <c r="Q724" s="19">
        <f>IF(OR($U724="Dar de baja en SAP",$U724="Dar de alta en SAP"),$M724*$N724,"")</f>
        <v/>
      </c>
      <c r="R724" s="17" t="inlineStr"/>
      <c r="S724" s="26" t="inlineStr">
        <is>
          <t>Baja</t>
        </is>
      </c>
      <c r="T724" s="17" t="inlineStr">
        <is>
          <t>Homologado – confianza Baja – pendiente de validación</t>
        </is>
      </c>
      <c r="U724" s="26" t="inlineStr">
        <is>
          <t>Dar de baja en SAP</t>
        </is>
      </c>
      <c r="V724" s="17" t="inlineStr">
        <is>
          <t>Homologación por código Avain (master D-167)</t>
        </is>
      </c>
      <c r="W724" s="17" t="inlineStr">
        <is>
          <t>Sí</t>
        </is>
      </c>
      <c r="X724" s="17" t="inlineStr">
        <is>
          <t>2000414, 2000404, 2001254</t>
        </is>
      </c>
      <c r="Y724" s="17" t="inlineStr">
        <is>
          <t>Sí</t>
        </is>
      </c>
      <c r="Z724" s="17" t="inlineStr">
        <is>
          <t>D-167</t>
        </is>
      </c>
      <c r="AA724" s="17"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17" t="inlineStr">
        <is>
          <t>Neuquén</t>
        </is>
      </c>
      <c r="B725" s="17" t="inlineStr">
        <is>
          <t>1060</t>
        </is>
      </c>
      <c r="C725" s="17" t="inlineStr">
        <is>
          <t>Stock SAP</t>
        </is>
      </c>
      <c r="D725" s="17" t="inlineStr">
        <is>
          <t>Medicamentos</t>
        </is>
      </c>
      <c r="E725" s="17" t="inlineStr">
        <is>
          <t>ZMED</t>
        </is>
      </c>
      <c r="F725" s="17" t="inlineStr">
        <is>
          <t>Dentro del alcance</t>
        </is>
      </c>
      <c r="G725" s="17" t="inlineStr">
        <is>
          <t>1000381</t>
        </is>
      </c>
      <c r="H725" s="17" t="inlineStr">
        <is>
          <t>BUDESONIDA DENVER SOL 20ML</t>
        </is>
      </c>
      <c r="I725" s="17" t="inlineStr">
        <is>
          <t>315</t>
        </is>
      </c>
      <c r="J725" s="17" t="inlineStr">
        <is>
          <t>Budesonide</t>
        </is>
      </c>
      <c r="K725" s="18">
        <f>SUMIF('1060 NQN'!$A$2:$A$2023,$G725,'1060 NQN'!$I$2:$I$2023)</f>
        <v/>
      </c>
      <c r="L725" s="18">
        <f>SUMIF('1060 NQN'!$A$2:$A$2023,$G725,'1060 NQN'!$Q$2:$Q$2023)</f>
        <v/>
      </c>
      <c r="M725" s="18">
        <f>$K725-$L725</f>
        <v/>
      </c>
      <c r="N725" s="19">
        <f>IFERROR(SUMIF('1060 NQN'!$A$2:$A$2023,$G725,'1060 NQN'!$M$2:$M$2023)/$K725,0)</f>
        <v/>
      </c>
      <c r="O725" s="19">
        <f>IFERROR($K725*$N725,"")</f>
        <v/>
      </c>
      <c r="P725" s="19">
        <f>IFERROR($L725*$N725,"")</f>
        <v/>
      </c>
      <c r="Q725" s="19">
        <f>IF(OR($U725="Dar de baja en SAP",$U725="Dar de alta en SAP"),$M725*$N725,"")</f>
        <v/>
      </c>
      <c r="R725" s="17" t="inlineStr"/>
      <c r="S725" s="26" t="inlineStr">
        <is>
          <t>Baja</t>
        </is>
      </c>
      <c r="T725" s="17" t="inlineStr">
        <is>
          <t>Homologado – confianza Baja – pendiente de validación</t>
        </is>
      </c>
      <c r="U725" s="26" t="inlineStr">
        <is>
          <t>Dar de baja en SAP</t>
        </is>
      </c>
      <c r="V725" s="17" t="inlineStr">
        <is>
          <t>Cruce por nomenclatura SAP</t>
        </is>
      </c>
      <c r="W725" s="17" t="inlineStr">
        <is>
          <t>No</t>
        </is>
      </c>
      <c r="X725" s="17" t="inlineStr"/>
      <c r="Y725" s="17" t="inlineStr">
        <is>
          <t>Sí</t>
        </is>
      </c>
      <c r="Z725" s="17" t="inlineStr">
        <is>
          <t>M05-004</t>
        </is>
      </c>
      <c r="AA725" s="17"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17" t="inlineStr">
        <is>
          <t>Neuquén</t>
        </is>
      </c>
      <c r="B726" s="17" t="inlineStr">
        <is>
          <t>1060</t>
        </is>
      </c>
      <c r="C726" s="17" t="inlineStr">
        <is>
          <t>Stock SAP</t>
        </is>
      </c>
      <c r="D726" s="17" t="inlineStr">
        <is>
          <t>Uniformes</t>
        </is>
      </c>
      <c r="E726" s="17" t="inlineStr">
        <is>
          <t>ZUNI</t>
        </is>
      </c>
      <c r="F726" s="17" t="inlineStr">
        <is>
          <t>Fuera del alcance</t>
        </is>
      </c>
      <c r="G726" s="17" t="inlineStr">
        <is>
          <t>3000714</t>
        </is>
      </c>
      <c r="H726" s="17" t="inlineStr">
        <is>
          <t>PANTALON CARGO ANTI DESGARRO T44</t>
        </is>
      </c>
      <c r="I726" s="17" t="inlineStr"/>
      <c r="J726" s="17" t="inlineStr"/>
      <c r="K726" s="18">
        <f>SUMIF('1060 NQN'!$A$2:$A$2023,$G726,'1060 NQN'!$I$2:$I$2023)</f>
        <v/>
      </c>
      <c r="L726" s="18">
        <f>SUMIF('1060 NQN'!$A$2:$A$2023,$G726,'1060 NQN'!$Q$2:$Q$2023)</f>
        <v/>
      </c>
      <c r="M726" s="18">
        <f>$K726-$L726</f>
        <v/>
      </c>
      <c r="N726" s="19">
        <f>IFERROR(SUMIF('1060 NQN'!$A$2:$A$2023,$G726,'1060 NQN'!$M$2:$M$2023)/$K726,0)</f>
        <v/>
      </c>
      <c r="O726" s="19">
        <f>IFERROR($K726*$N726,"")</f>
        <v/>
      </c>
      <c r="P726" s="19">
        <f>IFERROR($L726*$N726,"")</f>
        <v/>
      </c>
      <c r="Q726" s="19">
        <f>IF(OR($U726="Dar de baja en SAP",$U726="Dar de alta en SAP"),$M726*$N726,"")</f>
        <v/>
      </c>
      <c r="R726" s="17" t="inlineStr"/>
      <c r="S726" s="27" t="inlineStr"/>
      <c r="T726" s="17" t="inlineStr">
        <is>
          <t>No aplica: uniformes, clasificación que el inventario físico de Farmacia no releva</t>
        </is>
      </c>
      <c r="U726" s="28" t="inlineStr">
        <is>
          <t>Fuera del alcance del inventario físico</t>
        </is>
      </c>
      <c r="V726" s="17" t="inlineStr"/>
      <c r="W726" s="17" t="inlineStr"/>
      <c r="X726" s="17" t="inlineStr"/>
      <c r="Y726" s="17" t="inlineStr"/>
      <c r="Z726" s="17" t="inlineStr"/>
      <c r="AA726" s="17" t="inlineStr"/>
    </row>
    <row r="727">
      <c r="A727" s="17" t="inlineStr">
        <is>
          <t>Neuquén</t>
        </is>
      </c>
      <c r="B727" s="17" t="inlineStr">
        <is>
          <t>1060</t>
        </is>
      </c>
      <c r="C727" s="17" t="inlineStr">
        <is>
          <t>Stock SAP</t>
        </is>
      </c>
      <c r="D727" s="17" t="inlineStr">
        <is>
          <t>Descartables</t>
        </is>
      </c>
      <c r="E727" s="17" t="inlineStr">
        <is>
          <t>ZDES</t>
        </is>
      </c>
      <c r="F727" s="17" t="inlineStr">
        <is>
          <t>Dentro del alcance</t>
        </is>
      </c>
      <c r="G727" s="17" t="inlineStr">
        <is>
          <t>2000396</t>
        </is>
      </c>
      <c r="H727" s="17" t="inlineStr">
        <is>
          <t>MASCARA LARINGEA Nº 3</t>
        </is>
      </c>
      <c r="I727" s="17" t="inlineStr">
        <is>
          <t>363</t>
        </is>
      </c>
      <c r="J727" s="17" t="inlineStr">
        <is>
          <t>mascara laríngea n3</t>
        </is>
      </c>
      <c r="K727" s="18">
        <f>SUMIF('1060 NQN'!$A$2:$A$2023,$G727,'1060 NQN'!$I$2:$I$2023)</f>
        <v/>
      </c>
      <c r="L727" s="18">
        <f>SUMIF('1060 NQN'!$A$2:$A$2023,$G727,'1060 NQN'!$Q$2:$Q$2023)</f>
        <v/>
      </c>
      <c r="M727" s="18">
        <f>$K727-$L727</f>
        <v/>
      </c>
      <c r="N727" s="19">
        <f>IFERROR(SUMIF('1060 NQN'!$A$2:$A$2023,$G727,'1060 NQN'!$M$2:$M$2023)/$K727,0)</f>
        <v/>
      </c>
      <c r="O727" s="19">
        <f>IFERROR($K727*$N727,"")</f>
        <v/>
      </c>
      <c r="P727" s="19">
        <f>IFERROR($L727*$N727,"")</f>
        <v/>
      </c>
      <c r="Q727" s="19">
        <f>IF(OR($U727="Dar de baja en SAP",$U727="Dar de alta en SAP"),$M727*$N727,"")</f>
        <v/>
      </c>
      <c r="R727" s="17" t="inlineStr"/>
      <c r="S727" s="30" t="inlineStr">
        <is>
          <t>Media</t>
        </is>
      </c>
      <c r="T727" s="17" t="inlineStr">
        <is>
          <t>Homologado – confianza Media – pendiente de validación</t>
        </is>
      </c>
      <c r="U727" s="26" t="inlineStr">
        <is>
          <t>Dar de baja en SAP</t>
        </is>
      </c>
      <c r="V727" s="17" t="inlineStr">
        <is>
          <t>Cruce por nomenclatura SAP</t>
        </is>
      </c>
      <c r="W727" s="17" t="inlineStr">
        <is>
          <t>Sí</t>
        </is>
      </c>
      <c r="X727" s="17" t="inlineStr">
        <is>
          <t>2000396, 2000398, 2000397</t>
        </is>
      </c>
      <c r="Y727" s="17" t="inlineStr">
        <is>
          <t>No</t>
        </is>
      </c>
      <c r="Z727" s="17" t="inlineStr"/>
      <c r="AA727" s="17"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17" t="inlineStr">
        <is>
          <t>Neuquén</t>
        </is>
      </c>
      <c r="B728" s="17" t="inlineStr">
        <is>
          <t>1060</t>
        </is>
      </c>
      <c r="C728" s="17" t="inlineStr">
        <is>
          <t>Stock SAP</t>
        </is>
      </c>
      <c r="D728" s="17" t="inlineStr">
        <is>
          <t>Medicamentos</t>
        </is>
      </c>
      <c r="E728" s="17" t="inlineStr">
        <is>
          <t>ZMED</t>
        </is>
      </c>
      <c r="F728" s="17" t="inlineStr">
        <is>
          <t>Dentro del alcance</t>
        </is>
      </c>
      <c r="G728" s="17" t="inlineStr">
        <is>
          <t>1000162</t>
        </is>
      </c>
      <c r="H728" s="17" t="inlineStr">
        <is>
          <t>GEL CONDUCTOR KINESIO</t>
        </is>
      </c>
      <c r="I728" s="17" t="inlineStr">
        <is>
          <t>460</t>
        </is>
      </c>
      <c r="J728" s="17" t="inlineStr">
        <is>
          <t>GEL CONDUCTOR 500 GRS</t>
        </is>
      </c>
      <c r="K728" s="18">
        <f>SUMIF('1060 NQN'!$A$2:$A$2023,$G728,'1060 NQN'!$I$2:$I$2023)</f>
        <v/>
      </c>
      <c r="L728" s="18">
        <f>SUMIF('1060 NQN'!$A$2:$A$2023,$G728,'1060 NQN'!$Q$2:$Q$2023)</f>
        <v/>
      </c>
      <c r="M728" s="18">
        <f>$K728-$L728</f>
        <v/>
      </c>
      <c r="N728" s="19">
        <f>IFERROR(SUMIF('1060 NQN'!$A$2:$A$2023,$G728,'1060 NQN'!$M$2:$M$2023)/$K728,0)</f>
        <v/>
      </c>
      <c r="O728" s="19">
        <f>IFERROR($K728*$N728,"")</f>
        <v/>
      </c>
      <c r="P728" s="19">
        <f>IFERROR($L728*$N728,"")</f>
        <v/>
      </c>
      <c r="Q728" s="19">
        <f>IF(OR($U728="Dar de baja en SAP",$U728="Dar de alta en SAP"),$M728*$N728,"")</f>
        <v/>
      </c>
      <c r="R728" s="17" t="inlineStr"/>
      <c r="S728" s="30" t="inlineStr">
        <is>
          <t>Media</t>
        </is>
      </c>
      <c r="T728" s="17" t="inlineStr">
        <is>
          <t>Homologado – confianza Media – pendiente de validación</t>
        </is>
      </c>
      <c r="U728" s="26" t="inlineStr">
        <is>
          <t>Dar de baja en SAP</t>
        </is>
      </c>
      <c r="V728" s="17" t="inlineStr">
        <is>
          <t>Cruce por nomenclatura SAP</t>
        </is>
      </c>
      <c r="W728" s="17" t="inlineStr">
        <is>
          <t>No</t>
        </is>
      </c>
      <c r="X728" s="17" t="inlineStr"/>
      <c r="Y728" s="17" t="inlineStr">
        <is>
          <t>No</t>
        </is>
      </c>
      <c r="Z728" s="17" t="inlineStr"/>
      <c r="AA728" s="17" t="inlineStr">
        <is>
          <t>Cruce por nomenclatura: una nomenclatura no informa dosis; similitud 0.60. El material ocupa 6 filas en la hoja 1060 NQN (lote/almacén). La cantidad SAP y la física de esta vista son el total del material.</t>
        </is>
      </c>
    </row>
    <row r="729">
      <c r="A729" s="17" t="inlineStr">
        <is>
          <t>Neuquén</t>
        </is>
      </c>
      <c r="B729" s="17" t="inlineStr">
        <is>
          <t>1060</t>
        </is>
      </c>
      <c r="C729" s="17" t="inlineStr">
        <is>
          <t>Stock SAP</t>
        </is>
      </c>
      <c r="D729" s="17" t="inlineStr">
        <is>
          <t>Uniformes</t>
        </is>
      </c>
      <c r="E729" s="17" t="inlineStr">
        <is>
          <t>ZUNI</t>
        </is>
      </c>
      <c r="F729" s="17" t="inlineStr">
        <is>
          <t>Fuera del alcance</t>
        </is>
      </c>
      <c r="G729" s="17" t="inlineStr">
        <is>
          <t>3000689</t>
        </is>
      </c>
      <c r="H729" s="17" t="inlineStr">
        <is>
          <t>Chaqueta Chofer ML Gris yac T XXL</t>
        </is>
      </c>
      <c r="I729" s="17" t="inlineStr"/>
      <c r="J729" s="17" t="inlineStr"/>
      <c r="K729" s="18">
        <f>SUMIF('1060 NQN'!$A$2:$A$2023,$G729,'1060 NQN'!$I$2:$I$2023)</f>
        <v/>
      </c>
      <c r="L729" s="18">
        <f>SUMIF('1060 NQN'!$A$2:$A$2023,$G729,'1060 NQN'!$Q$2:$Q$2023)</f>
        <v/>
      </c>
      <c r="M729" s="18">
        <f>$K729-$L729</f>
        <v/>
      </c>
      <c r="N729" s="19">
        <f>IFERROR(SUMIF('1060 NQN'!$A$2:$A$2023,$G729,'1060 NQN'!$M$2:$M$2023)/$K729,0)</f>
        <v/>
      </c>
      <c r="O729" s="19">
        <f>IFERROR($K729*$N729,"")</f>
        <v/>
      </c>
      <c r="P729" s="19">
        <f>IFERROR($L729*$N729,"")</f>
        <v/>
      </c>
      <c r="Q729" s="19">
        <f>IF(OR($U729="Dar de baja en SAP",$U729="Dar de alta en SAP"),$M729*$N729,"")</f>
        <v/>
      </c>
      <c r="R729" s="17" t="inlineStr"/>
      <c r="S729" s="27" t="inlineStr"/>
      <c r="T729" s="17" t="inlineStr">
        <is>
          <t>No aplica: uniformes, clasificación que el inventario físico de Farmacia no releva</t>
        </is>
      </c>
      <c r="U729" s="28" t="inlineStr">
        <is>
          <t>Fuera del alcance del inventario físico</t>
        </is>
      </c>
      <c r="V729" s="17" t="inlineStr"/>
      <c r="W729" s="17" t="inlineStr"/>
      <c r="X729" s="17" t="inlineStr"/>
      <c r="Y729" s="17" t="inlineStr"/>
      <c r="Z729" s="17" t="inlineStr"/>
      <c r="AA729" s="17" t="inlineStr">
        <is>
          <t>El material ocupa 2 filas en la hoja 1060 NQN (lote/almacén). La cantidad SAP y la física de esta vista son el total del material.</t>
        </is>
      </c>
    </row>
    <row r="730">
      <c r="A730" s="17" t="inlineStr">
        <is>
          <t>Neuquén</t>
        </is>
      </c>
      <c r="B730" s="17" t="inlineStr">
        <is>
          <t>1060</t>
        </is>
      </c>
      <c r="C730" s="17" t="inlineStr">
        <is>
          <t>Stock SAP</t>
        </is>
      </c>
      <c r="D730" s="17" t="inlineStr">
        <is>
          <t>Descartables</t>
        </is>
      </c>
      <c r="E730" s="17" t="inlineStr">
        <is>
          <t>ZDES</t>
        </is>
      </c>
      <c r="F730" s="17" t="inlineStr">
        <is>
          <t>Dentro del alcance</t>
        </is>
      </c>
      <c r="G730" s="17" t="inlineStr">
        <is>
          <t>2000429</t>
        </is>
      </c>
      <c r="H730" s="17" t="inlineStr">
        <is>
          <t>AGUJA HIPODERMICA 30G x ½ - 13/3</t>
        </is>
      </c>
      <c r="I730" s="17" t="inlineStr"/>
      <c r="J730" s="17" t="inlineStr"/>
      <c r="K730" s="18">
        <f>SUMIF('1060 NQN'!$A$2:$A$2023,$G730,'1060 NQN'!$I$2:$I$2023)</f>
        <v/>
      </c>
      <c r="L730" s="18">
        <f>SUMIF('1060 NQN'!$A$2:$A$2023,$G730,'1060 NQN'!$Q$2:$Q$2023)</f>
        <v/>
      </c>
      <c r="M730" s="18">
        <f>$K730-$L730</f>
        <v/>
      </c>
      <c r="N730" s="19">
        <f>IFERROR(SUMIF('1060 NQN'!$A$2:$A$2023,$G730,'1060 NQN'!$M$2:$M$2023)/$K730,0)</f>
        <v/>
      </c>
      <c r="O730" s="19">
        <f>IFERROR($K730*$N730,"")</f>
        <v/>
      </c>
      <c r="P730" s="19">
        <f>IFERROR($L730*$N730,"")</f>
        <v/>
      </c>
      <c r="Q730" s="19">
        <f>IF(OR($U730="Dar de baja en SAP",$U730="Dar de alta en SAP"),$M730*$N730,"")</f>
        <v/>
      </c>
      <c r="R730" s="17" t="inlineStr"/>
      <c r="S730" s="27" t="inlineStr"/>
      <c r="T730" s="17" t="inlineStr">
        <is>
          <t>Sin recuento físico en el inventario de Avain</t>
        </is>
      </c>
      <c r="U730" s="28" t="inlineStr">
        <is>
          <t>Sin recuento físico</t>
        </is>
      </c>
      <c r="V730" s="17" t="inlineStr"/>
      <c r="W730" s="17" t="inlineStr"/>
      <c r="X730" s="17" t="inlineStr"/>
      <c r="Y730" s="17" t="inlineStr"/>
      <c r="Z730" s="17" t="inlineStr"/>
      <c r="AA730" s="17" t="inlineStr"/>
    </row>
    <row r="731">
      <c r="A731" s="17" t="inlineStr">
        <is>
          <t>Neuquén</t>
        </is>
      </c>
      <c r="B731" s="17" t="inlineStr">
        <is>
          <t>1060</t>
        </is>
      </c>
      <c r="C731" s="17" t="inlineStr">
        <is>
          <t>Stock SAP</t>
        </is>
      </c>
      <c r="D731" s="17" t="inlineStr">
        <is>
          <t>Medicamentos</t>
        </is>
      </c>
      <c r="E731" s="17" t="inlineStr">
        <is>
          <t>ZMED</t>
        </is>
      </c>
      <c r="F731" s="17" t="inlineStr">
        <is>
          <t>Dentro del alcance</t>
        </is>
      </c>
      <c r="G731" s="17" t="inlineStr">
        <is>
          <t>1000234</t>
        </is>
      </c>
      <c r="H731" s="17" t="inlineStr">
        <is>
          <t>GLUCOSADO HIPERTÓNICO 50% AMPOLLA</t>
        </is>
      </c>
      <c r="I731" s="17" t="inlineStr">
        <is>
          <t>123</t>
        </is>
      </c>
      <c r="J731" s="17" t="inlineStr">
        <is>
          <t>GLUCOSADO HIPERTONICO AMP</t>
        </is>
      </c>
      <c r="K731" s="18">
        <f>SUMIF('1060 NQN'!$A$2:$A$2023,$G731,'1060 NQN'!$I$2:$I$2023)</f>
        <v/>
      </c>
      <c r="L731" s="18">
        <f>SUMIF('1060 NQN'!$A$2:$A$2023,$G731,'1060 NQN'!$Q$2:$Q$2023)</f>
        <v/>
      </c>
      <c r="M731" s="18">
        <f>$K731-$L731</f>
        <v/>
      </c>
      <c r="N731" s="19">
        <f>IFERROR(SUMIF('1060 NQN'!$A$2:$A$2023,$G731,'1060 NQN'!$M$2:$M$2023)/$K731,0)</f>
        <v/>
      </c>
      <c r="O731" s="19">
        <f>IFERROR($K731*$N731,"")</f>
        <v/>
      </c>
      <c r="P731" s="19">
        <f>IFERROR($L731*$N731,"")</f>
        <v/>
      </c>
      <c r="Q731" s="19">
        <f>IF(OR($U731="Dar de baja en SAP",$U731="Dar de alta en SAP"),$M731*$N731,"")</f>
        <v/>
      </c>
      <c r="R731" s="17" t="inlineStr"/>
      <c r="S731" s="25" t="inlineStr">
        <is>
          <t>Alta</t>
        </is>
      </c>
      <c r="T731" s="17" t="inlineStr">
        <is>
          <t>Homologado – confianza Alta</t>
        </is>
      </c>
      <c r="U731" s="26" t="inlineStr">
        <is>
          <t>Dar de baja en SAP</t>
        </is>
      </c>
      <c r="V731" s="17" t="inlineStr">
        <is>
          <t>Cruce por nomenclatura SAP</t>
        </is>
      </c>
      <c r="W731" s="17" t="inlineStr">
        <is>
          <t>No</t>
        </is>
      </c>
      <c r="X731" s="17" t="inlineStr"/>
      <c r="Y731" s="17" t="inlineStr">
        <is>
          <t>Sí</t>
        </is>
      </c>
      <c r="Z731" s="17" t="inlineStr">
        <is>
          <t>M05-005</t>
        </is>
      </c>
      <c r="AA731" s="17" t="inlineStr">
        <is>
          <t>Homologado al master M05-005, pero sus códigos SAP (1000783) no figuran en el stock SAP de este centro. Cruce por nomenclatura: una nomenclatura no informa dosis; similitud 0.89.</t>
        </is>
      </c>
    </row>
    <row r="732">
      <c r="A732" s="17" t="inlineStr">
        <is>
          <t>Neuquén</t>
        </is>
      </c>
      <c r="B732" s="17" t="inlineStr">
        <is>
          <t>1060</t>
        </is>
      </c>
      <c r="C732" s="17" t="inlineStr">
        <is>
          <t>Stock SAP</t>
        </is>
      </c>
      <c r="D732" s="17" t="inlineStr">
        <is>
          <t>Medicamentos</t>
        </is>
      </c>
      <c r="E732" s="17" t="inlineStr">
        <is>
          <t>ZMED</t>
        </is>
      </c>
      <c r="F732" s="17" t="inlineStr">
        <is>
          <t>Dentro del alcance</t>
        </is>
      </c>
      <c r="G732" s="17" t="inlineStr">
        <is>
          <t>1000440</t>
        </is>
      </c>
      <c r="H732" s="17" t="inlineStr">
        <is>
          <t>DEXAMETASONA 0.5MG COMPRIMIDOS</t>
        </is>
      </c>
      <c r="I732" s="17" t="inlineStr"/>
      <c r="J732" s="17" t="inlineStr"/>
      <c r="K732" s="18">
        <f>SUMIF('1060 NQN'!$A$2:$A$2023,$G732,'1060 NQN'!$I$2:$I$2023)</f>
        <v/>
      </c>
      <c r="L732" s="18">
        <f>SUMIF('1060 NQN'!$A$2:$A$2023,$G732,'1060 NQN'!$Q$2:$Q$2023)</f>
        <v/>
      </c>
      <c r="M732" s="18">
        <f>$K732-$L732</f>
        <v/>
      </c>
      <c r="N732" s="19">
        <f>IFERROR(SUMIF('1060 NQN'!$A$2:$A$2023,$G732,'1060 NQN'!$M$2:$M$2023)/$K732,0)</f>
        <v/>
      </c>
      <c r="O732" s="19">
        <f>IFERROR($K732*$N732,"")</f>
        <v/>
      </c>
      <c r="P732" s="19">
        <f>IFERROR($L732*$N732,"")</f>
        <v/>
      </c>
      <c r="Q732" s="19">
        <f>IF(OR($U732="Dar de baja en SAP",$U732="Dar de alta en SAP"),$M732*$N732,"")</f>
        <v/>
      </c>
      <c r="R732" s="17" t="inlineStr"/>
      <c r="S732" s="27" t="inlineStr"/>
      <c r="T732" s="17" t="inlineStr">
        <is>
          <t>Sin recuento físico en el inventario de Avain</t>
        </is>
      </c>
      <c r="U732" s="28" t="inlineStr">
        <is>
          <t>Sin recuento físico</t>
        </is>
      </c>
      <c r="V732" s="17" t="inlineStr"/>
      <c r="W732" s="17" t="inlineStr"/>
      <c r="X732" s="17" t="inlineStr"/>
      <c r="Y732" s="17" t="inlineStr"/>
      <c r="Z732" s="17" t="inlineStr"/>
      <c r="AA732" s="17" t="inlineStr"/>
    </row>
    <row r="733">
      <c r="A733" s="17" t="inlineStr">
        <is>
          <t>Neuquén</t>
        </is>
      </c>
      <c r="B733" s="17" t="inlineStr">
        <is>
          <t>1060</t>
        </is>
      </c>
      <c r="C733" s="17" t="inlineStr">
        <is>
          <t>Stock SAP</t>
        </is>
      </c>
      <c r="D733" s="17" t="inlineStr">
        <is>
          <t>Medicamentos</t>
        </is>
      </c>
      <c r="E733" s="17" t="inlineStr">
        <is>
          <t>ZMED</t>
        </is>
      </c>
      <c r="F733" s="17" t="inlineStr">
        <is>
          <t>Dentro del alcance</t>
        </is>
      </c>
      <c r="G733" s="17" t="inlineStr">
        <is>
          <t>1000597</t>
        </is>
      </c>
      <c r="H733" s="17" t="inlineStr">
        <is>
          <t>LOPERAMIDA 2MG COMPRIMIDO</t>
        </is>
      </c>
      <c r="I733" s="17" t="inlineStr">
        <is>
          <t>152</t>
        </is>
      </c>
      <c r="J733" s="17" t="inlineStr">
        <is>
          <t>LOPERAMIDA COMP</t>
        </is>
      </c>
      <c r="K733" s="18">
        <f>SUMIF('1060 NQN'!$A$2:$A$2023,$G733,'1060 NQN'!$I$2:$I$2023)</f>
        <v/>
      </c>
      <c r="L733" s="18">
        <f>SUMIF('1060 NQN'!$A$2:$A$2023,$G733,'1060 NQN'!$Q$2:$Q$2023)</f>
        <v/>
      </c>
      <c r="M733" s="18">
        <f>$K733-$L733</f>
        <v/>
      </c>
      <c r="N733" s="19">
        <f>IFERROR(SUMIF('1060 NQN'!$A$2:$A$2023,$G733,'1060 NQN'!$M$2:$M$2023)/$K733,0)</f>
        <v/>
      </c>
      <c r="O733" s="19">
        <f>IFERROR($K733*$N733,"")</f>
        <v/>
      </c>
      <c r="P733" s="19">
        <f>IFERROR($L733*$N733,"")</f>
        <v/>
      </c>
      <c r="Q733" s="19">
        <f>IF(OR($U733="Dar de baja en SAP",$U733="Dar de alta en SAP"),$M733*$N733,"")</f>
        <v/>
      </c>
      <c r="R733" s="17" t="inlineStr"/>
      <c r="S733" s="30" t="inlineStr">
        <is>
          <t>Media</t>
        </is>
      </c>
      <c r="T733" s="17" t="inlineStr">
        <is>
          <t>Homologado – confianza Media – pendiente de validación</t>
        </is>
      </c>
      <c r="U733" s="26" t="inlineStr">
        <is>
          <t>Dar de baja en SAP</t>
        </is>
      </c>
      <c r="V733" s="17" t="inlineStr">
        <is>
          <t>Homologación por código Avain (master M08-010)</t>
        </is>
      </c>
      <c r="W733" s="17" t="inlineStr">
        <is>
          <t>No</t>
        </is>
      </c>
      <c r="X733" s="17" t="inlineStr"/>
      <c r="Y733" s="17" t="inlineStr">
        <is>
          <t>Sí</t>
        </is>
      </c>
      <c r="Z733" s="17" t="inlineStr">
        <is>
          <t>M08-010</t>
        </is>
      </c>
      <c r="AA733" s="17" t="inlineStr">
        <is>
          <t>Homologación: confianza base Media + confianza SAP Alta → Media.</t>
        </is>
      </c>
    </row>
    <row r="734">
      <c r="A734" s="17" t="inlineStr">
        <is>
          <t>Neuquén</t>
        </is>
      </c>
      <c r="B734" s="17" t="inlineStr">
        <is>
          <t>1060</t>
        </is>
      </c>
      <c r="C734" s="17" t="inlineStr">
        <is>
          <t>Stock SAP</t>
        </is>
      </c>
      <c r="D734" s="17" t="inlineStr">
        <is>
          <t>Medicamentos</t>
        </is>
      </c>
      <c r="E734" s="17" t="inlineStr">
        <is>
          <t>ZMED</t>
        </is>
      </c>
      <c r="F734" s="17" t="inlineStr">
        <is>
          <t>Dentro del alcance</t>
        </is>
      </c>
      <c r="G734" s="17" t="inlineStr">
        <is>
          <t>1000615</t>
        </is>
      </c>
      <c r="H734" s="17" t="inlineStr">
        <is>
          <t>GOTAS OFTALMICAS CON GLICERINA</t>
        </is>
      </c>
      <c r="I734" s="17" t="inlineStr"/>
      <c r="J734" s="17" t="inlineStr"/>
      <c r="K734" s="18">
        <f>SUMIF('1060 NQN'!$A$2:$A$2023,$G734,'1060 NQN'!$I$2:$I$2023)</f>
        <v/>
      </c>
      <c r="L734" s="18">
        <f>SUMIF('1060 NQN'!$A$2:$A$2023,$G734,'1060 NQN'!$Q$2:$Q$2023)</f>
        <v/>
      </c>
      <c r="M734" s="18">
        <f>$K734-$L734</f>
        <v/>
      </c>
      <c r="N734" s="19">
        <f>IFERROR(SUMIF('1060 NQN'!$A$2:$A$2023,$G734,'1060 NQN'!$M$2:$M$2023)/$K734,0)</f>
        <v/>
      </c>
      <c r="O734" s="19">
        <f>IFERROR($K734*$N734,"")</f>
        <v/>
      </c>
      <c r="P734" s="19">
        <f>IFERROR($L734*$N734,"")</f>
        <v/>
      </c>
      <c r="Q734" s="19">
        <f>IF(OR($U734="Dar de baja en SAP",$U734="Dar de alta en SAP"),$M734*$N734,"")</f>
        <v/>
      </c>
      <c r="R734" s="17" t="inlineStr"/>
      <c r="S734" s="27" t="inlineStr"/>
      <c r="T734" s="17" t="inlineStr">
        <is>
          <t>Sin recuento físico en el inventario de Avain</t>
        </is>
      </c>
      <c r="U734" s="28" t="inlineStr">
        <is>
          <t>Sin recuento físico</t>
        </is>
      </c>
      <c r="V734" s="17" t="inlineStr"/>
      <c r="W734" s="17" t="inlineStr"/>
      <c r="X734" s="17" t="inlineStr"/>
      <c r="Y734" s="17" t="inlineStr"/>
      <c r="Z734" s="17" t="inlineStr"/>
      <c r="AA734" s="17" t="inlineStr"/>
    </row>
    <row r="735">
      <c r="A735" s="17" t="inlineStr">
        <is>
          <t>Neuquén</t>
        </is>
      </c>
      <c r="B735" s="17" t="inlineStr">
        <is>
          <t>1060</t>
        </is>
      </c>
      <c r="C735" s="17" t="inlineStr">
        <is>
          <t>Stock SAP</t>
        </is>
      </c>
      <c r="D735" s="17" t="inlineStr">
        <is>
          <t>Descartables</t>
        </is>
      </c>
      <c r="E735" s="17" t="inlineStr">
        <is>
          <t>ZDES</t>
        </is>
      </c>
      <c r="F735" s="17" t="inlineStr">
        <is>
          <t>Dentro del alcance</t>
        </is>
      </c>
      <c r="G735" s="17" t="inlineStr">
        <is>
          <t>2000024</t>
        </is>
      </c>
      <c r="H735" s="17" t="inlineStr">
        <is>
          <t>GUIA MICROGOTERO Nº17</t>
        </is>
      </c>
      <c r="I735" s="17" t="inlineStr">
        <is>
          <t>528</t>
        </is>
      </c>
      <c r="J735" s="17" t="inlineStr">
        <is>
          <t>GUIA V-17 S/AGUJA MICROGOTERO</t>
        </is>
      </c>
      <c r="K735" s="18">
        <f>SUMIF('1060 NQN'!$A$2:$A$2023,$G735,'1060 NQN'!$I$2:$I$2023)</f>
        <v/>
      </c>
      <c r="L735" s="18">
        <f>SUMIF('1060 NQN'!$A$2:$A$2023,$G735,'1060 NQN'!$Q$2:$Q$2023)</f>
        <v/>
      </c>
      <c r="M735" s="18">
        <f>$K735-$L735</f>
        <v/>
      </c>
      <c r="N735" s="19">
        <f>IFERROR(SUMIF('1060 NQN'!$A$2:$A$2023,$G735,'1060 NQN'!$M$2:$M$2023)/$K735,0)</f>
        <v/>
      </c>
      <c r="O735" s="19">
        <f>IFERROR($K735*$N735,"")</f>
        <v/>
      </c>
      <c r="P735" s="19">
        <f>IFERROR($L735*$N735,"")</f>
        <v/>
      </c>
      <c r="Q735" s="19">
        <f>IF(OR($U735="Dar de baja en SAP",$U735="Dar de alta en SAP"),$M735*$N735,"")</f>
        <v/>
      </c>
      <c r="R735" s="17" t="inlineStr"/>
      <c r="S735" s="30" t="inlineStr">
        <is>
          <t>Media</t>
        </is>
      </c>
      <c r="T735" s="17" t="inlineStr">
        <is>
          <t>Homologado – confianza Media – pendiente de validación</t>
        </is>
      </c>
      <c r="U735" s="25" t="inlineStr">
        <is>
          <t>Dar de alta en SAP</t>
        </is>
      </c>
      <c r="V735" s="17" t="inlineStr">
        <is>
          <t>Cruce por nomenclatura SAP</t>
        </is>
      </c>
      <c r="W735" s="17" t="inlineStr">
        <is>
          <t>Sí</t>
        </is>
      </c>
      <c r="X735" s="17" t="inlineStr">
        <is>
          <t>2000024, 2000023</t>
        </is>
      </c>
      <c r="Y735" s="17" t="inlineStr">
        <is>
          <t>Sí</t>
        </is>
      </c>
      <c r="Z735" s="17" t="inlineStr"/>
      <c r="AA735" s="17" t="inlineStr">
        <is>
          <t>Cruce por nomenclatura: similitud 0.57. El cruce SAP–Avain identificó 2 códigos SAP como posibles equivalentes del mismo ítem de Avain (2000024, 2000023). Se imputó al primero (lógica BUSCARV); requiere validación posterior.</t>
        </is>
      </c>
    </row>
    <row r="736">
      <c r="A736" s="17" t="inlineStr">
        <is>
          <t>Neuquén</t>
        </is>
      </c>
      <c r="B736" s="17" t="inlineStr">
        <is>
          <t>1060</t>
        </is>
      </c>
      <c r="C736" s="17" t="inlineStr">
        <is>
          <t>Stock SAP</t>
        </is>
      </c>
      <c r="D736" s="17" t="inlineStr">
        <is>
          <t>Descartables</t>
        </is>
      </c>
      <c r="E736" s="17" t="inlineStr">
        <is>
          <t>ZDES</t>
        </is>
      </c>
      <c r="F736" s="17" t="inlineStr">
        <is>
          <t>Dentro del alcance</t>
        </is>
      </c>
      <c r="G736" s="17" t="inlineStr">
        <is>
          <t>2000085</t>
        </is>
      </c>
      <c r="H736" s="17" t="inlineStr">
        <is>
          <t>BOLSAS ROJA CHICAS CON CIERRE ZIPLOC</t>
        </is>
      </c>
      <c r="I736" s="17" t="inlineStr"/>
      <c r="J736" s="17" t="inlineStr"/>
      <c r="K736" s="18">
        <f>SUMIF('1060 NQN'!$A$2:$A$2023,$G736,'1060 NQN'!$I$2:$I$2023)</f>
        <v/>
      </c>
      <c r="L736" s="18">
        <f>SUMIF('1060 NQN'!$A$2:$A$2023,$G736,'1060 NQN'!$Q$2:$Q$2023)</f>
        <v/>
      </c>
      <c r="M736" s="18">
        <f>$K736-$L736</f>
        <v/>
      </c>
      <c r="N736" s="19">
        <f>IFERROR(SUMIF('1060 NQN'!$A$2:$A$2023,$G736,'1060 NQN'!$M$2:$M$2023)/$K736,0)</f>
        <v/>
      </c>
      <c r="O736" s="19">
        <f>IFERROR($K736*$N736,"")</f>
        <v/>
      </c>
      <c r="P736" s="19">
        <f>IFERROR($L736*$N736,"")</f>
        <v/>
      </c>
      <c r="Q736" s="19">
        <f>IF(OR($U736="Dar de baja en SAP",$U736="Dar de alta en SAP"),$M736*$N736,"")</f>
        <v/>
      </c>
      <c r="R736" s="17" t="inlineStr"/>
      <c r="S736" s="27" t="inlineStr"/>
      <c r="T736" s="17" t="inlineStr">
        <is>
          <t>Sin recuento físico en el inventario de Avain</t>
        </is>
      </c>
      <c r="U736" s="28" t="inlineStr">
        <is>
          <t>Sin recuento físico</t>
        </is>
      </c>
      <c r="V736" s="17" t="inlineStr"/>
      <c r="W736" s="17" t="inlineStr"/>
      <c r="X736" s="17" t="inlineStr"/>
      <c r="Y736" s="17" t="inlineStr"/>
      <c r="Z736" s="17" t="inlineStr"/>
      <c r="AA736" s="17" t="inlineStr">
        <is>
          <t>El material ocupa 2 filas en la hoja 1060 NQN (lote/almacén). La cantidad SAP y la física de esta vista son el total del material.</t>
        </is>
      </c>
    </row>
    <row r="737">
      <c r="A737" s="17" t="inlineStr">
        <is>
          <t>Neuquén</t>
        </is>
      </c>
      <c r="B737" s="17" t="inlineStr">
        <is>
          <t>1060</t>
        </is>
      </c>
      <c r="C737" s="17" t="inlineStr">
        <is>
          <t>Stock SAP</t>
        </is>
      </c>
      <c r="D737" s="17" t="inlineStr">
        <is>
          <t>Descartables</t>
        </is>
      </c>
      <c r="E737" s="17" t="inlineStr">
        <is>
          <t>ZDES</t>
        </is>
      </c>
      <c r="F737" s="17" t="inlineStr">
        <is>
          <t>Dentro del alcance</t>
        </is>
      </c>
      <c r="G737" s="17" t="inlineStr">
        <is>
          <t>2000103</t>
        </is>
      </c>
      <c r="H737" s="17" t="inlineStr">
        <is>
          <t>CANULA NASAL O2T SIL 100% COD 230-09 PED</t>
        </is>
      </c>
      <c r="I737" s="17" t="inlineStr"/>
      <c r="J737" s="17" t="inlineStr"/>
      <c r="K737" s="18">
        <f>SUMIF('1060 NQN'!$A$2:$A$2023,$G737,'1060 NQN'!$I$2:$I$2023)</f>
        <v/>
      </c>
      <c r="L737" s="18">
        <f>SUMIF('1060 NQN'!$A$2:$A$2023,$G737,'1060 NQN'!$Q$2:$Q$2023)</f>
        <v/>
      </c>
      <c r="M737" s="18">
        <f>$K737-$L737</f>
        <v/>
      </c>
      <c r="N737" s="19">
        <f>IFERROR(SUMIF('1060 NQN'!$A$2:$A$2023,$G737,'1060 NQN'!$M$2:$M$2023)/$K737,0)</f>
        <v/>
      </c>
      <c r="O737" s="19">
        <f>IFERROR($K737*$N737,"")</f>
        <v/>
      </c>
      <c r="P737" s="19">
        <f>IFERROR($L737*$N737,"")</f>
        <v/>
      </c>
      <c r="Q737" s="19">
        <f>IF(OR($U737="Dar de baja en SAP",$U737="Dar de alta en SAP"),$M737*$N737,"")</f>
        <v/>
      </c>
      <c r="R737" s="17" t="inlineStr"/>
      <c r="S737" s="27" t="inlineStr"/>
      <c r="T737" s="17" t="inlineStr">
        <is>
          <t>Sin recuento físico en el inventario de Avain</t>
        </is>
      </c>
      <c r="U737" s="28" t="inlineStr">
        <is>
          <t>Sin recuento físico</t>
        </is>
      </c>
      <c r="V737" s="17" t="inlineStr"/>
      <c r="W737" s="17" t="inlineStr"/>
      <c r="X737" s="17" t="inlineStr"/>
      <c r="Y737" s="17" t="inlineStr"/>
      <c r="Z737" s="17" t="inlineStr"/>
      <c r="AA737" s="17" t="inlineStr"/>
    </row>
    <row r="738">
      <c r="A738" s="17" t="inlineStr">
        <is>
          <t>Neuquén</t>
        </is>
      </c>
      <c r="B738" s="17" t="inlineStr">
        <is>
          <t>1060</t>
        </is>
      </c>
      <c r="C738" s="17" t="inlineStr">
        <is>
          <t>Stock SAP</t>
        </is>
      </c>
      <c r="D738" s="17" t="inlineStr">
        <is>
          <t>Descartables</t>
        </is>
      </c>
      <c r="E738" s="17" t="inlineStr">
        <is>
          <t>ZDES</t>
        </is>
      </c>
      <c r="F738" s="17" t="inlineStr">
        <is>
          <t>Dentro del alcance</t>
        </is>
      </c>
      <c r="G738" s="17" t="inlineStr">
        <is>
          <t>2000291</t>
        </is>
      </c>
      <c r="H738" s="17" t="inlineStr">
        <is>
          <t>AGUJA HUBER</t>
        </is>
      </c>
      <c r="I738" s="17" t="inlineStr"/>
      <c r="J738" s="17" t="inlineStr"/>
      <c r="K738" s="18">
        <f>SUMIF('1060 NQN'!$A$2:$A$2023,$G738,'1060 NQN'!$I$2:$I$2023)</f>
        <v/>
      </c>
      <c r="L738" s="18">
        <f>SUMIF('1060 NQN'!$A$2:$A$2023,$G738,'1060 NQN'!$Q$2:$Q$2023)</f>
        <v/>
      </c>
      <c r="M738" s="18">
        <f>$K738-$L738</f>
        <v/>
      </c>
      <c r="N738" s="19">
        <f>IFERROR(SUMIF('1060 NQN'!$A$2:$A$2023,$G738,'1060 NQN'!$M$2:$M$2023)/$K738,0)</f>
        <v/>
      </c>
      <c r="O738" s="19">
        <f>IFERROR($K738*$N738,"")</f>
        <v/>
      </c>
      <c r="P738" s="19">
        <f>IFERROR($L738*$N738,"")</f>
        <v/>
      </c>
      <c r="Q738" s="19">
        <f>IF(OR($U738="Dar de baja en SAP",$U738="Dar de alta en SAP"),$M738*$N738,"")</f>
        <v/>
      </c>
      <c r="R738" s="17" t="inlineStr"/>
      <c r="S738" s="27" t="inlineStr"/>
      <c r="T738" s="17" t="inlineStr">
        <is>
          <t>Sin recuento físico en el inventario de Avain</t>
        </is>
      </c>
      <c r="U738" s="28" t="inlineStr">
        <is>
          <t>Sin recuento físico</t>
        </is>
      </c>
      <c r="V738" s="17" t="inlineStr"/>
      <c r="W738" s="17" t="inlineStr"/>
      <c r="X738" s="17" t="inlineStr"/>
      <c r="Y738" s="17" t="inlineStr"/>
      <c r="Z738" s="17" t="inlineStr"/>
      <c r="AA738" s="17" t="inlineStr"/>
    </row>
    <row r="739">
      <c r="A739" s="17" t="inlineStr">
        <is>
          <t>Neuquén</t>
        </is>
      </c>
      <c r="B739" s="17" t="inlineStr">
        <is>
          <t>1060</t>
        </is>
      </c>
      <c r="C739" s="17" t="inlineStr">
        <is>
          <t>Stock SAP</t>
        </is>
      </c>
      <c r="D739" s="17" t="inlineStr">
        <is>
          <t>Descartables</t>
        </is>
      </c>
      <c r="E739" s="17" t="inlineStr">
        <is>
          <t>ZDES</t>
        </is>
      </c>
      <c r="F739" s="17" t="inlineStr">
        <is>
          <t>Dentro del alcance</t>
        </is>
      </c>
      <c r="G739" s="17" t="inlineStr">
        <is>
          <t>2000349</t>
        </is>
      </c>
      <c r="H739" s="17" t="inlineStr">
        <is>
          <t>CANULA O2 SILMAG COD 230-12</t>
        </is>
      </c>
      <c r="I739" s="17" t="inlineStr"/>
      <c r="J739" s="17" t="inlineStr"/>
      <c r="K739" s="18">
        <f>SUMIF('1060 NQN'!$A$2:$A$2023,$G739,'1060 NQN'!$I$2:$I$2023)</f>
        <v/>
      </c>
      <c r="L739" s="18">
        <f>SUMIF('1060 NQN'!$A$2:$A$2023,$G739,'1060 NQN'!$Q$2:$Q$2023)</f>
        <v/>
      </c>
      <c r="M739" s="18">
        <f>$K739-$L739</f>
        <v/>
      </c>
      <c r="N739" s="19">
        <f>IFERROR(SUMIF('1060 NQN'!$A$2:$A$2023,$G739,'1060 NQN'!$M$2:$M$2023)/$K739,0)</f>
        <v/>
      </c>
      <c r="O739" s="19">
        <f>IFERROR($K739*$N739,"")</f>
        <v/>
      </c>
      <c r="P739" s="19">
        <f>IFERROR($L739*$N739,"")</f>
        <v/>
      </c>
      <c r="Q739" s="19">
        <f>IF(OR($U739="Dar de baja en SAP",$U739="Dar de alta en SAP"),$M739*$N739,"")</f>
        <v/>
      </c>
      <c r="R739" s="17" t="inlineStr"/>
      <c r="S739" s="27" t="inlineStr"/>
      <c r="T739" s="17" t="inlineStr">
        <is>
          <t>Sin recuento físico en el inventario de Avain</t>
        </is>
      </c>
      <c r="U739" s="28" t="inlineStr">
        <is>
          <t>Sin recuento físico</t>
        </is>
      </c>
      <c r="V739" s="17" t="inlineStr"/>
      <c r="W739" s="17" t="inlineStr"/>
      <c r="X739" s="17" t="inlineStr"/>
      <c r="Y739" s="17" t="inlineStr"/>
      <c r="Z739" s="17" t="inlineStr"/>
      <c r="AA739" s="17" t="inlineStr"/>
    </row>
    <row r="740">
      <c r="A740" s="17" t="inlineStr">
        <is>
          <t>Neuquén</t>
        </is>
      </c>
      <c r="B740" s="17" t="inlineStr">
        <is>
          <t>1060</t>
        </is>
      </c>
      <c r="C740" s="17" t="inlineStr">
        <is>
          <t>Stock SAP</t>
        </is>
      </c>
      <c r="D740" s="17" t="inlineStr">
        <is>
          <t>Descartables</t>
        </is>
      </c>
      <c r="E740" s="17" t="inlineStr">
        <is>
          <t>ZDES</t>
        </is>
      </c>
      <c r="F740" s="17" t="inlineStr">
        <is>
          <t>Dentro del alcance</t>
        </is>
      </c>
      <c r="G740" s="17" t="inlineStr">
        <is>
          <t>2000364</t>
        </is>
      </c>
      <c r="H740" s="17" t="inlineStr">
        <is>
          <t>MASCARA PARA O2 PEDIATRICA CON RESERVORI</t>
        </is>
      </c>
      <c r="I740" s="17" t="inlineStr"/>
      <c r="J740" s="17" t="inlineStr"/>
      <c r="K740" s="18">
        <f>SUMIF('1060 NQN'!$A$2:$A$2023,$G740,'1060 NQN'!$I$2:$I$2023)</f>
        <v/>
      </c>
      <c r="L740" s="18">
        <f>SUMIF('1060 NQN'!$A$2:$A$2023,$G740,'1060 NQN'!$Q$2:$Q$2023)</f>
        <v/>
      </c>
      <c r="M740" s="18">
        <f>$K740-$L740</f>
        <v/>
      </c>
      <c r="N740" s="19">
        <f>IFERROR(SUMIF('1060 NQN'!$A$2:$A$2023,$G740,'1060 NQN'!$M$2:$M$2023)/$K740,0)</f>
        <v/>
      </c>
      <c r="O740" s="19">
        <f>IFERROR($K740*$N740,"")</f>
        <v/>
      </c>
      <c r="P740" s="19">
        <f>IFERROR($L740*$N740,"")</f>
        <v/>
      </c>
      <c r="Q740" s="19">
        <f>IF(OR($U740="Dar de baja en SAP",$U740="Dar de alta en SAP"),$M740*$N740,"")</f>
        <v/>
      </c>
      <c r="R740" s="17" t="inlineStr"/>
      <c r="S740" s="27" t="inlineStr"/>
      <c r="T740" s="17" t="inlineStr">
        <is>
          <t>Sin recuento físico en el inventario de Avain</t>
        </is>
      </c>
      <c r="U740" s="28" t="inlineStr">
        <is>
          <t>Sin recuento físico</t>
        </is>
      </c>
      <c r="V740" s="17" t="inlineStr"/>
      <c r="W740" s="17" t="inlineStr"/>
      <c r="X740" s="17" t="inlineStr"/>
      <c r="Y740" s="17" t="inlineStr"/>
      <c r="Z740" s="17" t="inlineStr"/>
      <c r="AA740" s="17" t="inlineStr">
        <is>
          <t>El material ocupa 2 filas en la hoja 1060 NQN (lote/almacén). La cantidad SAP y la física de esta vista son el total del material.</t>
        </is>
      </c>
    </row>
    <row r="741">
      <c r="A741" s="17" t="inlineStr">
        <is>
          <t>Neuquén</t>
        </is>
      </c>
      <c r="B741" s="17" t="inlineStr">
        <is>
          <t>1060</t>
        </is>
      </c>
      <c r="C741" s="17" t="inlineStr">
        <is>
          <t>Stock SAP</t>
        </is>
      </c>
      <c r="D741" s="17" t="inlineStr">
        <is>
          <t>Descartables</t>
        </is>
      </c>
      <c r="E741" s="17" t="inlineStr">
        <is>
          <t>ZDES</t>
        </is>
      </c>
      <c r="F741" s="17" t="inlineStr">
        <is>
          <t>Dentro del alcance</t>
        </is>
      </c>
      <c r="G741" s="17" t="inlineStr">
        <is>
          <t>2000371</t>
        </is>
      </c>
      <c r="H741" s="17" t="inlineStr">
        <is>
          <t>BOLSA DE ORINA AMBULATORIA</t>
        </is>
      </c>
      <c r="I741" s="17" t="inlineStr"/>
      <c r="J741" s="17" t="inlineStr"/>
      <c r="K741" s="18">
        <f>SUMIF('1060 NQN'!$A$2:$A$2023,$G741,'1060 NQN'!$I$2:$I$2023)</f>
        <v/>
      </c>
      <c r="L741" s="18">
        <f>SUMIF('1060 NQN'!$A$2:$A$2023,$G741,'1060 NQN'!$Q$2:$Q$2023)</f>
        <v/>
      </c>
      <c r="M741" s="18">
        <f>$K741-$L741</f>
        <v/>
      </c>
      <c r="N741" s="19">
        <f>IFERROR(SUMIF('1060 NQN'!$A$2:$A$2023,$G741,'1060 NQN'!$M$2:$M$2023)/$K741,0)</f>
        <v/>
      </c>
      <c r="O741" s="19">
        <f>IFERROR($K741*$N741,"")</f>
        <v/>
      </c>
      <c r="P741" s="19">
        <f>IFERROR($L741*$N741,"")</f>
        <v/>
      </c>
      <c r="Q741" s="19">
        <f>IF(OR($U741="Dar de baja en SAP",$U741="Dar de alta en SAP"),$M741*$N741,"")</f>
        <v/>
      </c>
      <c r="R741" s="17" t="inlineStr"/>
      <c r="S741" s="27" t="inlineStr"/>
      <c r="T741" s="17" t="inlineStr">
        <is>
          <t>Sin recuento físico en el inventario de Avain</t>
        </is>
      </c>
      <c r="U741" s="28" t="inlineStr">
        <is>
          <t>Sin recuento físico</t>
        </is>
      </c>
      <c r="V741" s="17" t="inlineStr"/>
      <c r="W741" s="17" t="inlineStr"/>
      <c r="X741" s="17" t="inlineStr"/>
      <c r="Y741" s="17" t="inlineStr"/>
      <c r="Z741" s="17" t="inlineStr"/>
      <c r="AA741" s="17" t="inlineStr"/>
    </row>
    <row r="742">
      <c r="A742" s="17" t="inlineStr">
        <is>
          <t>Neuquén</t>
        </is>
      </c>
      <c r="B742" s="17" t="inlineStr">
        <is>
          <t>1060</t>
        </is>
      </c>
      <c r="C742" s="17" t="inlineStr">
        <is>
          <t>Stock SAP</t>
        </is>
      </c>
      <c r="D742" s="17" t="inlineStr">
        <is>
          <t>Descartables</t>
        </is>
      </c>
      <c r="E742" s="17" t="inlineStr">
        <is>
          <t>ZDES</t>
        </is>
      </c>
      <c r="F742" s="17" t="inlineStr">
        <is>
          <t>Dentro del alcance</t>
        </is>
      </c>
      <c r="G742" s="17" t="inlineStr">
        <is>
          <t>2000412</t>
        </is>
      </c>
      <c r="H742" s="17" t="inlineStr">
        <is>
          <t>JERINGA INSULINA x 1cc</t>
        </is>
      </c>
      <c r="I742" s="17" t="inlineStr"/>
      <c r="J742" s="17" t="inlineStr"/>
      <c r="K742" s="18">
        <f>SUMIF('1060 NQN'!$A$2:$A$2023,$G742,'1060 NQN'!$I$2:$I$2023)</f>
        <v/>
      </c>
      <c r="L742" s="18">
        <f>SUMIF('1060 NQN'!$A$2:$A$2023,$G742,'1060 NQN'!$Q$2:$Q$2023)</f>
        <v/>
      </c>
      <c r="M742" s="18">
        <f>$K742-$L742</f>
        <v/>
      </c>
      <c r="N742" s="19">
        <f>IFERROR(SUMIF('1060 NQN'!$A$2:$A$2023,$G742,'1060 NQN'!$M$2:$M$2023)/$K742,0)</f>
        <v/>
      </c>
      <c r="O742" s="19">
        <f>IFERROR($K742*$N742,"")</f>
        <v/>
      </c>
      <c r="P742" s="19">
        <f>IFERROR($L742*$N742,"")</f>
        <v/>
      </c>
      <c r="Q742" s="19">
        <f>IF(OR($U742="Dar de baja en SAP",$U742="Dar de alta en SAP"),$M742*$N742,"")</f>
        <v/>
      </c>
      <c r="R742" s="17" t="inlineStr"/>
      <c r="S742" s="27" t="inlineStr"/>
      <c r="T742" s="17" t="inlineStr">
        <is>
          <t>Sin recuento físico en el inventario de Avain</t>
        </is>
      </c>
      <c r="U742" s="28" t="inlineStr">
        <is>
          <t>Sin recuento físico</t>
        </is>
      </c>
      <c r="V742" s="17" t="inlineStr"/>
      <c r="W742" s="17" t="inlineStr"/>
      <c r="X742" s="17" t="inlineStr"/>
      <c r="Y742" s="17" t="inlineStr"/>
      <c r="Z742" s="17" t="inlineStr"/>
      <c r="AA742" s="17" t="inlineStr">
        <is>
          <t>El material ocupa 2 filas en la hoja 1060 NQN (lote/almacén). La cantidad SAP y la física de esta vista son el total del material.</t>
        </is>
      </c>
    </row>
    <row r="743">
      <c r="A743" s="17" t="inlineStr">
        <is>
          <t>Neuquén</t>
        </is>
      </c>
      <c r="B743" s="17" t="inlineStr">
        <is>
          <t>1060</t>
        </is>
      </c>
      <c r="C743" s="17" t="inlineStr">
        <is>
          <t>Stock SAP</t>
        </is>
      </c>
      <c r="D743" s="17" t="inlineStr">
        <is>
          <t>Descartables</t>
        </is>
      </c>
      <c r="E743" s="17" t="inlineStr">
        <is>
          <t>ZDES</t>
        </is>
      </c>
      <c r="F743" s="17" t="inlineStr">
        <is>
          <t>Dentro del alcance</t>
        </is>
      </c>
      <c r="G743" s="17" t="inlineStr">
        <is>
          <t>2000455</t>
        </is>
      </c>
      <c r="H743" s="17" t="inlineStr">
        <is>
          <t>HOJA DE BISTURI Nº 24</t>
        </is>
      </c>
      <c r="I743" s="17" t="inlineStr">
        <is>
          <t>564</t>
        </is>
      </c>
      <c r="J743" s="17" t="inlineStr">
        <is>
          <t>HOJA DE BISTURI Nº24</t>
        </is>
      </c>
      <c r="K743" s="18">
        <f>SUMIF('1060 NQN'!$A$2:$A$2023,$G743,'1060 NQN'!$I$2:$I$2023)</f>
        <v/>
      </c>
      <c r="L743" s="18">
        <f>SUMIF('1060 NQN'!$A$2:$A$2023,$G743,'1060 NQN'!$Q$2:$Q$2023)</f>
        <v/>
      </c>
      <c r="M743" s="18">
        <f>$K743-$L743</f>
        <v/>
      </c>
      <c r="N743" s="19">
        <f>IFERROR(SUMIF('1060 NQN'!$A$2:$A$2023,$G743,'1060 NQN'!$M$2:$M$2023)/$K743,0)</f>
        <v/>
      </c>
      <c r="O743" s="19">
        <f>IFERROR($K743*$N743,"")</f>
        <v/>
      </c>
      <c r="P743" s="19">
        <f>IFERROR($L743*$N743,"")</f>
        <v/>
      </c>
      <c r="Q743" s="19">
        <f>IF(OR($U743="Dar de baja en SAP",$U743="Dar de alta en SAP"),$M743*$N743,"")</f>
        <v/>
      </c>
      <c r="R743" s="17" t="inlineStr"/>
      <c r="S743" s="25" t="inlineStr">
        <is>
          <t>Alta</t>
        </is>
      </c>
      <c r="T743" s="17" t="inlineStr">
        <is>
          <t>Homologado – confianza Alta</t>
        </is>
      </c>
      <c r="U743" s="26" t="inlineStr">
        <is>
          <t>Dar de baja en SAP</t>
        </is>
      </c>
      <c r="V743" s="17" t="inlineStr">
        <is>
          <t>Cruce por nomenclatura SAP</t>
        </is>
      </c>
      <c r="W743" s="17" t="inlineStr">
        <is>
          <t>No</t>
        </is>
      </c>
      <c r="X743" s="17" t="inlineStr"/>
      <c r="Y743" s="17" t="inlineStr">
        <is>
          <t>Sí</t>
        </is>
      </c>
      <c r="Z743" s="17" t="inlineStr"/>
      <c r="AA743" s="17" t="inlineStr">
        <is>
          <t>Cruce por nomenclatura: similitud 1.00.</t>
        </is>
      </c>
    </row>
    <row r="744">
      <c r="A744" s="17" t="inlineStr">
        <is>
          <t>Neuquén</t>
        </is>
      </c>
      <c r="B744" s="17" t="inlineStr">
        <is>
          <t>1060</t>
        </is>
      </c>
      <c r="C744" s="17" t="inlineStr">
        <is>
          <t>Stock SAP</t>
        </is>
      </c>
      <c r="D744" s="17" t="inlineStr">
        <is>
          <t>Descartables</t>
        </is>
      </c>
      <c r="E744" s="17" t="inlineStr">
        <is>
          <t>ZDES</t>
        </is>
      </c>
      <c r="F744" s="17" t="inlineStr">
        <is>
          <t>Dentro del alcance</t>
        </is>
      </c>
      <c r="G744" s="17" t="inlineStr">
        <is>
          <t>2000474</t>
        </is>
      </c>
      <c r="H744" s="17" t="inlineStr">
        <is>
          <t>PILA GRANDE</t>
        </is>
      </c>
      <c r="I744" s="17" t="inlineStr"/>
      <c r="J744" s="17" t="inlineStr"/>
      <c r="K744" s="18">
        <f>SUMIF('1060 NQN'!$A$2:$A$2023,$G744,'1060 NQN'!$I$2:$I$2023)</f>
        <v/>
      </c>
      <c r="L744" s="18">
        <f>SUMIF('1060 NQN'!$A$2:$A$2023,$G744,'1060 NQN'!$Q$2:$Q$2023)</f>
        <v/>
      </c>
      <c r="M744" s="18">
        <f>$K744-$L744</f>
        <v/>
      </c>
      <c r="N744" s="19">
        <f>IFERROR(SUMIF('1060 NQN'!$A$2:$A$2023,$G744,'1060 NQN'!$M$2:$M$2023)/$K744,0)</f>
        <v/>
      </c>
      <c r="O744" s="19">
        <f>IFERROR($K744*$N744,"")</f>
        <v/>
      </c>
      <c r="P744" s="19">
        <f>IFERROR($L744*$N744,"")</f>
        <v/>
      </c>
      <c r="Q744" s="19">
        <f>IF(OR($U744="Dar de baja en SAP",$U744="Dar de alta en SAP"),$M744*$N744,"")</f>
        <v/>
      </c>
      <c r="R744" s="17" t="inlineStr"/>
      <c r="S744" s="27" t="inlineStr"/>
      <c r="T744" s="17" t="inlineStr">
        <is>
          <t>Sin recuento físico en el inventario de Avain</t>
        </is>
      </c>
      <c r="U744" s="28" t="inlineStr">
        <is>
          <t>Sin recuento físico</t>
        </is>
      </c>
      <c r="V744" s="17" t="inlineStr"/>
      <c r="W744" s="17" t="inlineStr"/>
      <c r="X744" s="17" t="inlineStr"/>
      <c r="Y744" s="17" t="inlineStr"/>
      <c r="Z744" s="17" t="inlineStr"/>
      <c r="AA744" s="17" t="inlineStr"/>
    </row>
    <row r="745">
      <c r="A745" s="17" t="inlineStr">
        <is>
          <t>Neuquén</t>
        </is>
      </c>
      <c r="B745" s="17" t="inlineStr">
        <is>
          <t>1060</t>
        </is>
      </c>
      <c r="C745" s="17" t="inlineStr">
        <is>
          <t>Stock SAP</t>
        </is>
      </c>
      <c r="D745" s="17" t="inlineStr">
        <is>
          <t>Descartables</t>
        </is>
      </c>
      <c r="E745" s="17" t="inlineStr">
        <is>
          <t>ZDES</t>
        </is>
      </c>
      <c r="F745" s="17" t="inlineStr">
        <is>
          <t>Dentro del alcance</t>
        </is>
      </c>
      <c r="G745" s="17" t="inlineStr">
        <is>
          <t>2000980</t>
        </is>
      </c>
      <c r="H745" s="17" t="inlineStr">
        <is>
          <t>BATERIAS 9 VOLTIOS</t>
        </is>
      </c>
      <c r="I745" s="17" t="inlineStr"/>
      <c r="J745" s="17" t="inlineStr"/>
      <c r="K745" s="18">
        <f>SUMIF('1060 NQN'!$A$2:$A$2023,$G745,'1060 NQN'!$I$2:$I$2023)</f>
        <v/>
      </c>
      <c r="L745" s="18">
        <f>SUMIF('1060 NQN'!$A$2:$A$2023,$G745,'1060 NQN'!$Q$2:$Q$2023)</f>
        <v/>
      </c>
      <c r="M745" s="18">
        <f>$K745-$L745</f>
        <v/>
      </c>
      <c r="N745" s="19">
        <f>IFERROR(SUMIF('1060 NQN'!$A$2:$A$2023,$G745,'1060 NQN'!$M$2:$M$2023)/$K745,0)</f>
        <v/>
      </c>
      <c r="O745" s="19">
        <f>IFERROR($K745*$N745,"")</f>
        <v/>
      </c>
      <c r="P745" s="19">
        <f>IFERROR($L745*$N745,"")</f>
        <v/>
      </c>
      <c r="Q745" s="19">
        <f>IF(OR($U745="Dar de baja en SAP",$U745="Dar de alta en SAP"),$M745*$N745,"")</f>
        <v/>
      </c>
      <c r="R745" s="17" t="inlineStr"/>
      <c r="S745" s="27" t="inlineStr"/>
      <c r="T745" s="17" t="inlineStr">
        <is>
          <t>Sin recuento físico en el inventario de Avain</t>
        </is>
      </c>
      <c r="U745" s="28" t="inlineStr">
        <is>
          <t>Sin recuento físico</t>
        </is>
      </c>
      <c r="V745" s="17" t="inlineStr"/>
      <c r="W745" s="17" t="inlineStr"/>
      <c r="X745" s="17" t="inlineStr"/>
      <c r="Y745" s="17" t="inlineStr"/>
      <c r="Z745" s="17" t="inlineStr"/>
      <c r="AA745" s="17" t="inlineStr"/>
    </row>
    <row r="746">
      <c r="A746" s="17" t="inlineStr">
        <is>
          <t>Neuquén</t>
        </is>
      </c>
      <c r="B746" s="17" t="inlineStr">
        <is>
          <t>1060</t>
        </is>
      </c>
      <c r="C746" s="17" t="inlineStr">
        <is>
          <t>Stock SAP</t>
        </is>
      </c>
      <c r="D746" s="17" t="inlineStr">
        <is>
          <t>Descartables</t>
        </is>
      </c>
      <c r="E746" s="17" t="inlineStr">
        <is>
          <t>ZDES</t>
        </is>
      </c>
      <c r="F746" s="17" t="inlineStr">
        <is>
          <t>Dentro del alcance</t>
        </is>
      </c>
      <c r="G746" s="17" t="inlineStr">
        <is>
          <t>2001084</t>
        </is>
      </c>
      <c r="H746" s="17" t="inlineStr">
        <is>
          <t>APOSITO 10X10 SYRA</t>
        </is>
      </c>
      <c r="I746" s="17" t="inlineStr"/>
      <c r="J746" s="17" t="inlineStr"/>
      <c r="K746" s="18">
        <f>SUMIF('1060 NQN'!$A$2:$A$2023,$G746,'1060 NQN'!$I$2:$I$2023)</f>
        <v/>
      </c>
      <c r="L746" s="18">
        <f>SUMIF('1060 NQN'!$A$2:$A$2023,$G746,'1060 NQN'!$Q$2:$Q$2023)</f>
        <v/>
      </c>
      <c r="M746" s="18">
        <f>$K746-$L746</f>
        <v/>
      </c>
      <c r="N746" s="19">
        <f>IFERROR(SUMIF('1060 NQN'!$A$2:$A$2023,$G746,'1060 NQN'!$M$2:$M$2023)/$K746,0)</f>
        <v/>
      </c>
      <c r="O746" s="19">
        <f>IFERROR($K746*$N746,"")</f>
        <v/>
      </c>
      <c r="P746" s="19">
        <f>IFERROR($L746*$N746,"")</f>
        <v/>
      </c>
      <c r="Q746" s="19">
        <f>IF(OR($U746="Dar de baja en SAP",$U746="Dar de alta en SAP"),$M746*$N746,"")</f>
        <v/>
      </c>
      <c r="R746" s="17" t="inlineStr"/>
      <c r="S746" s="27" t="inlineStr"/>
      <c r="T746" s="17" t="inlineStr">
        <is>
          <t>Sin recuento físico en el inventario de Avain</t>
        </is>
      </c>
      <c r="U746" s="28" t="inlineStr">
        <is>
          <t>Sin recuento físico</t>
        </is>
      </c>
      <c r="V746" s="17" t="inlineStr"/>
      <c r="W746" s="17" t="inlineStr"/>
      <c r="X746" s="17" t="inlineStr"/>
      <c r="Y746" s="17" t="inlineStr"/>
      <c r="Z746" s="17" t="inlineStr"/>
      <c r="AA746" s="17" t="inlineStr"/>
    </row>
    <row r="747">
      <c r="A747" s="17" t="inlineStr">
        <is>
          <t>Neuquén</t>
        </is>
      </c>
      <c r="B747" s="17" t="inlineStr">
        <is>
          <t>1060</t>
        </is>
      </c>
      <c r="C747" s="17" t="inlineStr">
        <is>
          <t>Stock SAP</t>
        </is>
      </c>
      <c r="D747" s="17" t="inlineStr">
        <is>
          <t>Descartables</t>
        </is>
      </c>
      <c r="E747" s="17" t="inlineStr">
        <is>
          <t>ZDES</t>
        </is>
      </c>
      <c r="F747" s="17" t="inlineStr">
        <is>
          <t>Dentro del alcance</t>
        </is>
      </c>
      <c r="G747" s="17" t="inlineStr">
        <is>
          <t>2001118</t>
        </is>
      </c>
      <c r="H747" s="17" t="inlineStr">
        <is>
          <t>MAMELUCO DESCARTABLE</t>
        </is>
      </c>
      <c r="I747" s="17" t="inlineStr"/>
      <c r="J747" s="17" t="inlineStr"/>
      <c r="K747" s="18">
        <f>SUMIF('1060 NQN'!$A$2:$A$2023,$G747,'1060 NQN'!$I$2:$I$2023)</f>
        <v/>
      </c>
      <c r="L747" s="18">
        <f>SUMIF('1060 NQN'!$A$2:$A$2023,$G747,'1060 NQN'!$Q$2:$Q$2023)</f>
        <v/>
      </c>
      <c r="M747" s="18">
        <f>$K747-$L747</f>
        <v/>
      </c>
      <c r="N747" s="19">
        <f>IFERROR(SUMIF('1060 NQN'!$A$2:$A$2023,$G747,'1060 NQN'!$M$2:$M$2023)/$K747,0)</f>
        <v/>
      </c>
      <c r="O747" s="19">
        <f>IFERROR($K747*$N747,"")</f>
        <v/>
      </c>
      <c r="P747" s="19">
        <f>IFERROR($L747*$N747,"")</f>
        <v/>
      </c>
      <c r="Q747" s="19">
        <f>IF(OR($U747="Dar de baja en SAP",$U747="Dar de alta en SAP"),$M747*$N747,"")</f>
        <v/>
      </c>
      <c r="R747" s="17" t="inlineStr"/>
      <c r="S747" s="27" t="inlineStr"/>
      <c r="T747" s="17" t="inlineStr">
        <is>
          <t>Sin recuento físico en el inventario de Avain</t>
        </is>
      </c>
      <c r="U747" s="28" t="inlineStr">
        <is>
          <t>Sin recuento físico</t>
        </is>
      </c>
      <c r="V747" s="17" t="inlineStr"/>
      <c r="W747" s="17" t="inlineStr"/>
      <c r="X747" s="17" t="inlineStr"/>
      <c r="Y747" s="17" t="inlineStr"/>
      <c r="Z747" s="17" t="inlineStr"/>
      <c r="AA747" s="17" t="inlineStr">
        <is>
          <t>El material ocupa 2 filas en la hoja 1060 NQN (lote/almacén). La cantidad SAP y la física de esta vista son el total del material.</t>
        </is>
      </c>
    </row>
    <row r="748">
      <c r="A748" s="17" t="inlineStr">
        <is>
          <t>Neuquén</t>
        </is>
      </c>
      <c r="B748" s="17" t="inlineStr">
        <is>
          <t>1060</t>
        </is>
      </c>
      <c r="C748" s="17" t="inlineStr">
        <is>
          <t>Stock SAP</t>
        </is>
      </c>
      <c r="D748" s="17" t="inlineStr">
        <is>
          <t>Descartables</t>
        </is>
      </c>
      <c r="E748" s="17" t="inlineStr">
        <is>
          <t>ZDES</t>
        </is>
      </c>
      <c r="F748" s="17" t="inlineStr">
        <is>
          <t>Dentro del alcance</t>
        </is>
      </c>
      <c r="G748" s="17" t="inlineStr">
        <is>
          <t>2001761</t>
        </is>
      </c>
      <c r="H748" s="17" t="inlineStr">
        <is>
          <t>GUANTES ESTERILES Nº 6.5 POR PAR</t>
        </is>
      </c>
      <c r="I748" s="17" t="inlineStr">
        <is>
          <t>1006</t>
        </is>
      </c>
      <c r="J748" s="17" t="inlineStr">
        <is>
          <t>Guantes Esteriles N° 6,5</t>
        </is>
      </c>
      <c r="K748" s="18">
        <f>SUMIF('1060 NQN'!$A$2:$A$2023,$G748,'1060 NQN'!$I$2:$I$2023)</f>
        <v/>
      </c>
      <c r="L748" s="18">
        <f>SUMIF('1060 NQN'!$A$2:$A$2023,$G748,'1060 NQN'!$Q$2:$Q$2023)</f>
        <v/>
      </c>
      <c r="M748" s="18">
        <f>$K748-$L748</f>
        <v/>
      </c>
      <c r="N748" s="19">
        <f>IFERROR(SUMIF('1060 NQN'!$A$2:$A$2023,$G748,'1060 NQN'!$M$2:$M$2023)/$K748,0)</f>
        <v/>
      </c>
      <c r="O748" s="19">
        <f>IFERROR($K748*$N748,"")</f>
        <v/>
      </c>
      <c r="P748" s="19">
        <f>IFERROR($L748*$N748,"")</f>
        <v/>
      </c>
      <c r="Q748" s="19">
        <f>IF(OR($U748="Dar de baja en SAP",$U748="Dar de alta en SAP"),$M748*$N748,"")</f>
        <v/>
      </c>
      <c r="R748" s="17" t="inlineStr"/>
      <c r="S748" s="25" t="inlineStr">
        <is>
          <t>Alta</t>
        </is>
      </c>
      <c r="T748" s="17" t="inlineStr">
        <is>
          <t>Homologado – confianza Alta</t>
        </is>
      </c>
      <c r="U748" s="26" t="inlineStr">
        <is>
          <t>Dar de baja en SAP</t>
        </is>
      </c>
      <c r="V748" s="17" t="inlineStr">
        <is>
          <t>Cruce por nomenclatura SAP</t>
        </is>
      </c>
      <c r="W748" s="17" t="inlineStr">
        <is>
          <t>No</t>
        </is>
      </c>
      <c r="X748" s="17" t="inlineStr"/>
      <c r="Y748" s="17" t="inlineStr">
        <is>
          <t>Sí</t>
        </is>
      </c>
      <c r="Z748" s="17" t="inlineStr"/>
      <c r="AA748" s="17" t="inlineStr">
        <is>
          <t>Cruce por nomenclatura: similitud 0.90.</t>
        </is>
      </c>
    </row>
    <row r="749">
      <c r="A749" s="17" t="inlineStr">
        <is>
          <t>Neuquén</t>
        </is>
      </c>
      <c r="B749" s="17" t="inlineStr">
        <is>
          <t>1060</t>
        </is>
      </c>
      <c r="C749" s="17" t="inlineStr">
        <is>
          <t>Stock SAP</t>
        </is>
      </c>
      <c r="D749" s="17" t="inlineStr">
        <is>
          <t>Descartables</t>
        </is>
      </c>
      <c r="E749" s="17" t="inlineStr">
        <is>
          <t>ZDES</t>
        </is>
      </c>
      <c r="F749" s="17" t="inlineStr">
        <is>
          <t>Dentro del alcance</t>
        </is>
      </c>
      <c r="G749" s="17" t="inlineStr">
        <is>
          <t>2000491</t>
        </is>
      </c>
      <c r="H749" s="17" t="inlineStr">
        <is>
          <t>BOLSA RESUCITACION MANUAL(TIPO AMBU)ADUL</t>
        </is>
      </c>
      <c r="I749" s="17" t="inlineStr">
        <is>
          <t>379</t>
        </is>
      </c>
      <c r="J749" s="17" t="inlineStr">
        <is>
          <t>AMBU</t>
        </is>
      </c>
      <c r="K749" s="18">
        <f>SUMIF('1060 NQN'!$A$2:$A$2023,$G749,'1060 NQN'!$I$2:$I$2023)</f>
        <v/>
      </c>
      <c r="L749" s="18">
        <f>SUMIF('1060 NQN'!$A$2:$A$2023,$G749,'1060 NQN'!$Q$2:$Q$2023)</f>
        <v/>
      </c>
      <c r="M749" s="18">
        <f>$K749-$L749</f>
        <v/>
      </c>
      <c r="N749" s="19">
        <f>IFERROR(SUMIF('1060 NQN'!$A$2:$A$2023,$G749,'1060 NQN'!$M$2:$M$2023)/$K749,0)</f>
        <v/>
      </c>
      <c r="O749" s="19">
        <f>IFERROR($K749*$N749,"")</f>
        <v/>
      </c>
      <c r="P749" s="19">
        <f>IFERROR($L749*$N749,"")</f>
        <v/>
      </c>
      <c r="Q749" s="19">
        <f>IF(OR($U749="Dar de baja en SAP",$U749="Dar de alta en SAP"),$M749*$N749,"")</f>
        <v/>
      </c>
      <c r="R749" s="17" t="inlineStr"/>
      <c r="S749" s="30" t="inlineStr">
        <is>
          <t>Media</t>
        </is>
      </c>
      <c r="T749" s="17" t="inlineStr">
        <is>
          <t>Homologado – confianza Media – pendiente de validación</t>
        </is>
      </c>
      <c r="U749" s="26" t="inlineStr">
        <is>
          <t>Dar de baja en SAP</t>
        </is>
      </c>
      <c r="V749" s="17" t="inlineStr">
        <is>
          <t>Homologación por código Avain (master E-199)</t>
        </is>
      </c>
      <c r="W749" s="17" t="inlineStr">
        <is>
          <t>No</t>
        </is>
      </c>
      <c r="X749" s="17" t="inlineStr"/>
      <c r="Y749" s="17" t="inlineStr">
        <is>
          <t>Sí</t>
        </is>
      </c>
      <c r="Z749" s="17" t="inlineStr">
        <is>
          <t>E-199</t>
        </is>
      </c>
      <c r="AA749" s="17" t="inlineStr">
        <is>
          <t>Homologación: confianza base Media + confianza SAP Alta → Media. El material ocupa 2 filas en la hoja 1060 NQN (lote/almacén). La cantidad SAP y la física de esta vista son el total del material.</t>
        </is>
      </c>
    </row>
    <row r="750">
      <c r="A750" s="17" t="inlineStr">
        <is>
          <t>Neuquén</t>
        </is>
      </c>
      <c r="B750" s="17" t="inlineStr">
        <is>
          <t>1060</t>
        </is>
      </c>
      <c r="C750" s="17" t="inlineStr">
        <is>
          <t>Stock SAP</t>
        </is>
      </c>
      <c r="D750" s="17" t="inlineStr">
        <is>
          <t>Medicamentos</t>
        </is>
      </c>
      <c r="E750" s="17" t="inlineStr">
        <is>
          <t>ZMED</t>
        </is>
      </c>
      <c r="F750" s="17" t="inlineStr">
        <is>
          <t>Dentro del alcance</t>
        </is>
      </c>
      <c r="G750" s="17" t="inlineStr">
        <is>
          <t>1000351</t>
        </is>
      </c>
      <c r="H750" s="17" t="inlineStr">
        <is>
          <t>DICLOFENACSODICO75mg+VITB 12+BETAMETASON</t>
        </is>
      </c>
      <c r="I750" s="17" t="inlineStr"/>
      <c r="J750" s="17" t="inlineStr"/>
      <c r="K750" s="18">
        <f>SUMIF('1060 NQN'!$A$2:$A$2023,$G750,'1060 NQN'!$I$2:$I$2023)</f>
        <v/>
      </c>
      <c r="L750" s="18">
        <f>SUMIF('1060 NQN'!$A$2:$A$2023,$G750,'1060 NQN'!$Q$2:$Q$2023)</f>
        <v/>
      </c>
      <c r="M750" s="18">
        <f>$K750-$L750</f>
        <v/>
      </c>
      <c r="N750" s="19">
        <f>IFERROR(SUMIF('1060 NQN'!$A$2:$A$2023,$G750,'1060 NQN'!$M$2:$M$2023)/$K750,0)</f>
        <v/>
      </c>
      <c r="O750" s="19">
        <f>IFERROR($K750*$N750,"")</f>
        <v/>
      </c>
      <c r="P750" s="19">
        <f>IFERROR($L750*$N750,"")</f>
        <v/>
      </c>
      <c r="Q750" s="19">
        <f>IF(OR($U750="Dar de baja en SAP",$U750="Dar de alta en SAP"),$M750*$N750,"")</f>
        <v/>
      </c>
      <c r="R750" s="17" t="inlineStr"/>
      <c r="S750" s="27" t="inlineStr"/>
      <c r="T750" s="17" t="inlineStr">
        <is>
          <t>Sin recuento físico en el inventario de Avain</t>
        </is>
      </c>
      <c r="U750" s="28" t="inlineStr">
        <is>
          <t>Sin recuento físico</t>
        </is>
      </c>
      <c r="V750" s="17" t="inlineStr"/>
      <c r="W750" s="17" t="inlineStr"/>
      <c r="X750" s="17" t="inlineStr"/>
      <c r="Y750" s="17" t="inlineStr"/>
      <c r="Z750" s="17" t="inlineStr"/>
      <c r="AA750" s="17" t="inlineStr">
        <is>
          <t>El material ocupa 4 filas en la hoja 1060 NQN (lote/almacén). La cantidad SAP y la física de esta vista son el total del material.</t>
        </is>
      </c>
    </row>
    <row r="751">
      <c r="A751" s="17" t="inlineStr">
        <is>
          <t>Neuquén</t>
        </is>
      </c>
      <c r="B751" s="17" t="inlineStr">
        <is>
          <t>1060</t>
        </is>
      </c>
      <c r="C751" s="17" t="inlineStr">
        <is>
          <t>Stock SAP</t>
        </is>
      </c>
      <c r="D751" s="17" t="inlineStr">
        <is>
          <t>Medicamentos</t>
        </is>
      </c>
      <c r="E751" s="17" t="inlineStr">
        <is>
          <t>ZMED</t>
        </is>
      </c>
      <c r="F751" s="17" t="inlineStr">
        <is>
          <t>Dentro del alcance</t>
        </is>
      </c>
      <c r="G751" s="17" t="inlineStr">
        <is>
          <t>1000165</t>
        </is>
      </c>
      <c r="H751" s="17" t="inlineStr">
        <is>
          <t>ISOPROTERENOL 1MG AMP</t>
        </is>
      </c>
      <c r="I751" s="17" t="inlineStr"/>
      <c r="J751" s="17" t="inlineStr"/>
      <c r="K751" s="18">
        <f>SUMIF('1060 NQN'!$A$2:$A$2023,$G751,'1060 NQN'!$I$2:$I$2023)</f>
        <v/>
      </c>
      <c r="L751" s="18">
        <f>SUMIF('1060 NQN'!$A$2:$A$2023,$G751,'1060 NQN'!$Q$2:$Q$2023)</f>
        <v/>
      </c>
      <c r="M751" s="18">
        <f>$K751-$L751</f>
        <v/>
      </c>
      <c r="N751" s="19">
        <f>IFERROR(SUMIF('1060 NQN'!$A$2:$A$2023,$G751,'1060 NQN'!$M$2:$M$2023)/$K751,0)</f>
        <v/>
      </c>
      <c r="O751" s="19">
        <f>IFERROR($K751*$N751,"")</f>
        <v/>
      </c>
      <c r="P751" s="19">
        <f>IFERROR($L751*$N751,"")</f>
        <v/>
      </c>
      <c r="Q751" s="19">
        <f>IF(OR($U751="Dar de baja en SAP",$U751="Dar de alta en SAP"),$M751*$N751,"")</f>
        <v/>
      </c>
      <c r="R751" s="17" t="inlineStr"/>
      <c r="S751" s="27" t="inlineStr"/>
      <c r="T751" s="17" t="inlineStr">
        <is>
          <t>Sin recuento físico en el inventario de Avain</t>
        </is>
      </c>
      <c r="U751" s="28" t="inlineStr">
        <is>
          <t>Sin recuento físico</t>
        </is>
      </c>
      <c r="V751" s="17" t="inlineStr"/>
      <c r="W751" s="17" t="inlineStr"/>
      <c r="X751" s="17" t="inlineStr"/>
      <c r="Y751" s="17" t="inlineStr"/>
      <c r="Z751" s="17" t="inlineStr"/>
      <c r="AA751" s="17" t="inlineStr"/>
    </row>
    <row r="752">
      <c r="A752" s="17" t="inlineStr">
        <is>
          <t>Neuquén</t>
        </is>
      </c>
      <c r="B752" s="17" t="inlineStr">
        <is>
          <t>1060</t>
        </is>
      </c>
      <c r="C752" s="17" t="inlineStr">
        <is>
          <t>Stock SAP</t>
        </is>
      </c>
      <c r="D752" s="17" t="inlineStr">
        <is>
          <t>Medicamentos</t>
        </is>
      </c>
      <c r="E752" s="17" t="inlineStr">
        <is>
          <t>ZMED</t>
        </is>
      </c>
      <c r="F752" s="17" t="inlineStr">
        <is>
          <t>Dentro del alcance</t>
        </is>
      </c>
      <c r="G752" s="17" t="inlineStr">
        <is>
          <t>1000169</t>
        </is>
      </c>
      <c r="H752" s="17" t="inlineStr">
        <is>
          <t>BUSCAPINA COMPUESTA AMP</t>
        </is>
      </c>
      <c r="I752" s="17" t="inlineStr">
        <is>
          <t>317</t>
        </is>
      </c>
      <c r="J752" s="17" t="inlineStr">
        <is>
          <t>BUSCAPINA COMPUESTA</t>
        </is>
      </c>
      <c r="K752" s="18">
        <f>SUMIF('1060 NQN'!$A$2:$A$2023,$G752,'1060 NQN'!$I$2:$I$2023)</f>
        <v/>
      </c>
      <c r="L752" s="18">
        <f>SUMIF('1060 NQN'!$A$2:$A$2023,$G752,'1060 NQN'!$Q$2:$Q$2023)</f>
        <v/>
      </c>
      <c r="M752" s="18">
        <f>$K752-$L752</f>
        <v/>
      </c>
      <c r="N752" s="19">
        <f>IFERROR(SUMIF('1060 NQN'!$A$2:$A$2023,$G752,'1060 NQN'!$M$2:$M$2023)/$K752,0)</f>
        <v/>
      </c>
      <c r="O752" s="19">
        <f>IFERROR($K752*$N752,"")</f>
        <v/>
      </c>
      <c r="P752" s="19">
        <f>IFERROR($L752*$N752,"")</f>
        <v/>
      </c>
      <c r="Q752" s="19">
        <f>IF(OR($U752="Dar de baja en SAP",$U752="Dar de alta en SAP"),$M752*$N752,"")</f>
        <v/>
      </c>
      <c r="R752" s="17" t="inlineStr"/>
      <c r="S752" s="25" t="inlineStr">
        <is>
          <t>Alta</t>
        </is>
      </c>
      <c r="T752" s="17" t="inlineStr">
        <is>
          <t>Homologado – confianza Alta</t>
        </is>
      </c>
      <c r="U752" s="26" t="inlineStr">
        <is>
          <t>Dar de baja en SAP</t>
        </is>
      </c>
      <c r="V752" s="17" t="inlineStr">
        <is>
          <t>Cruce por nomenclatura SAP</t>
        </is>
      </c>
      <c r="W752" s="17" t="inlineStr">
        <is>
          <t>No</t>
        </is>
      </c>
      <c r="X752" s="17" t="inlineStr"/>
      <c r="Y752" s="17" t="inlineStr">
        <is>
          <t>No</t>
        </is>
      </c>
      <c r="Z752" s="17" t="inlineStr"/>
      <c r="AA752" s="17" t="inlineStr">
        <is>
          <t>Cruce por nomenclatura: similitud 0.92. El material ocupa 2 filas en la hoja 1060 NQN (lote/almacén). La cantidad SAP y la física de esta vista son el total del material.</t>
        </is>
      </c>
    </row>
    <row r="753">
      <c r="A753" s="17" t="inlineStr">
        <is>
          <t>Neuquén</t>
        </is>
      </c>
      <c r="B753" s="17" t="inlineStr">
        <is>
          <t>1060</t>
        </is>
      </c>
      <c r="C753" s="17" t="inlineStr">
        <is>
          <t>Stock SAP</t>
        </is>
      </c>
      <c r="D753" s="17" t="inlineStr">
        <is>
          <t>Uniformes</t>
        </is>
      </c>
      <c r="E753" s="17" t="inlineStr">
        <is>
          <t>ZUNI</t>
        </is>
      </c>
      <c r="F753" s="17" t="inlineStr">
        <is>
          <t>Fuera del alcance</t>
        </is>
      </c>
      <c r="G753" s="17" t="inlineStr">
        <is>
          <t>3000252</t>
        </is>
      </c>
      <c r="H753" s="17" t="inlineStr">
        <is>
          <t>BOTIN DE SEGURIDAD T40</t>
        </is>
      </c>
      <c r="I753" s="17" t="inlineStr"/>
      <c r="J753" s="17" t="inlineStr"/>
      <c r="K753" s="18">
        <f>SUMIF('1060 NQN'!$A$2:$A$2023,$G753,'1060 NQN'!$I$2:$I$2023)</f>
        <v/>
      </c>
      <c r="L753" s="18">
        <f>SUMIF('1060 NQN'!$A$2:$A$2023,$G753,'1060 NQN'!$Q$2:$Q$2023)</f>
        <v/>
      </c>
      <c r="M753" s="18">
        <f>$K753-$L753</f>
        <v/>
      </c>
      <c r="N753" s="19">
        <f>IFERROR(SUMIF('1060 NQN'!$A$2:$A$2023,$G753,'1060 NQN'!$M$2:$M$2023)/$K753,0)</f>
        <v/>
      </c>
      <c r="O753" s="19">
        <f>IFERROR($K753*$N753,"")</f>
        <v/>
      </c>
      <c r="P753" s="19">
        <f>IFERROR($L753*$N753,"")</f>
        <v/>
      </c>
      <c r="Q753" s="19">
        <f>IF(OR($U753="Dar de baja en SAP",$U753="Dar de alta en SAP"),$M753*$N753,"")</f>
        <v/>
      </c>
      <c r="R753" s="17" t="inlineStr"/>
      <c r="S753" s="27" t="inlineStr"/>
      <c r="T753" s="17" t="inlineStr">
        <is>
          <t>No aplica: uniformes, clasificación que el inventario físico de Farmacia no releva</t>
        </is>
      </c>
      <c r="U753" s="28" t="inlineStr">
        <is>
          <t>Fuera del alcance del inventario físico</t>
        </is>
      </c>
      <c r="V753" s="17" t="inlineStr"/>
      <c r="W753" s="17" t="inlineStr"/>
      <c r="X753" s="17" t="inlineStr"/>
      <c r="Y753" s="17" t="inlineStr"/>
      <c r="Z753" s="17" t="inlineStr"/>
      <c r="AA753" s="17" t="inlineStr">
        <is>
          <t>El material ocupa 2 filas en la hoja 1060 NQN (lote/almacén). La cantidad SAP y la física de esta vista son el total del material.</t>
        </is>
      </c>
    </row>
    <row r="754">
      <c r="A754" s="17" t="inlineStr">
        <is>
          <t>Neuquén</t>
        </is>
      </c>
      <c r="B754" s="17" t="inlineStr">
        <is>
          <t>1060</t>
        </is>
      </c>
      <c r="C754" s="17" t="inlineStr">
        <is>
          <t>Stock SAP</t>
        </is>
      </c>
      <c r="D754" s="17" t="inlineStr">
        <is>
          <t>Uniformes</t>
        </is>
      </c>
      <c r="E754" s="17" t="inlineStr">
        <is>
          <t>ZUNI</t>
        </is>
      </c>
      <c r="F754" s="17" t="inlineStr">
        <is>
          <t>Fuera del alcance</t>
        </is>
      </c>
      <c r="G754" s="17" t="inlineStr">
        <is>
          <t>3000915</t>
        </is>
      </c>
      <c r="H754" s="17" t="inlineStr">
        <is>
          <t>BOTIN DE SEGURIDAD T43</t>
        </is>
      </c>
      <c r="I754" s="17" t="inlineStr"/>
      <c r="J754" s="17" t="inlineStr"/>
      <c r="K754" s="18">
        <f>SUMIF('1060 NQN'!$A$2:$A$2023,$G754,'1060 NQN'!$I$2:$I$2023)</f>
        <v/>
      </c>
      <c r="L754" s="18">
        <f>SUMIF('1060 NQN'!$A$2:$A$2023,$G754,'1060 NQN'!$Q$2:$Q$2023)</f>
        <v/>
      </c>
      <c r="M754" s="18">
        <f>$K754-$L754</f>
        <v/>
      </c>
      <c r="N754" s="19">
        <f>IFERROR(SUMIF('1060 NQN'!$A$2:$A$2023,$G754,'1060 NQN'!$M$2:$M$2023)/$K754,0)</f>
        <v/>
      </c>
      <c r="O754" s="19">
        <f>IFERROR($K754*$N754,"")</f>
        <v/>
      </c>
      <c r="P754" s="19">
        <f>IFERROR($L754*$N754,"")</f>
        <v/>
      </c>
      <c r="Q754" s="19">
        <f>IF(OR($U754="Dar de baja en SAP",$U754="Dar de alta en SAP"),$M754*$N754,"")</f>
        <v/>
      </c>
      <c r="R754" s="17" t="inlineStr"/>
      <c r="S754" s="27" t="inlineStr"/>
      <c r="T754" s="17" t="inlineStr">
        <is>
          <t>No aplica: uniformes, clasificación que el inventario físico de Farmacia no releva</t>
        </is>
      </c>
      <c r="U754" s="28" t="inlineStr">
        <is>
          <t>Fuera del alcance del inventario físico</t>
        </is>
      </c>
      <c r="V754" s="17" t="inlineStr"/>
      <c r="W754" s="17" t="inlineStr"/>
      <c r="X754" s="17" t="inlineStr"/>
      <c r="Y754" s="17" t="inlineStr"/>
      <c r="Z754" s="17" t="inlineStr"/>
      <c r="AA754" s="17" t="inlineStr">
        <is>
          <t>El material ocupa 2 filas en la hoja 1060 NQN (lote/almacén). La cantidad SAP y la física de esta vista son el total del material.</t>
        </is>
      </c>
    </row>
    <row r="755">
      <c r="A755" s="17" t="inlineStr">
        <is>
          <t>Neuquén</t>
        </is>
      </c>
      <c r="B755" s="17" t="inlineStr">
        <is>
          <t>1060</t>
        </is>
      </c>
      <c r="C755" s="17" t="inlineStr">
        <is>
          <t>Stock SAP</t>
        </is>
      </c>
      <c r="D755" s="17" t="inlineStr">
        <is>
          <t>Descartables</t>
        </is>
      </c>
      <c r="E755" s="17" t="inlineStr">
        <is>
          <t>ZDES</t>
        </is>
      </c>
      <c r="F755" s="17" t="inlineStr">
        <is>
          <t>Dentro del alcance</t>
        </is>
      </c>
      <c r="G755" s="17" t="inlineStr">
        <is>
          <t>2000059</t>
        </is>
      </c>
      <c r="H755" s="17" t="inlineStr">
        <is>
          <t>LAZO  DE GOMA POR MTS (HEMOSTATICO)</t>
        </is>
      </c>
      <c r="I755" s="17" t="inlineStr"/>
      <c r="J755" s="17" t="inlineStr"/>
      <c r="K755" s="18">
        <f>SUMIF('1060 NQN'!$A$2:$A$2023,$G755,'1060 NQN'!$I$2:$I$2023)</f>
        <v/>
      </c>
      <c r="L755" s="18">
        <f>SUMIF('1060 NQN'!$A$2:$A$2023,$G755,'1060 NQN'!$Q$2:$Q$2023)</f>
        <v/>
      </c>
      <c r="M755" s="18">
        <f>$K755-$L755</f>
        <v/>
      </c>
      <c r="N755" s="19">
        <f>IFERROR(SUMIF('1060 NQN'!$A$2:$A$2023,$G755,'1060 NQN'!$M$2:$M$2023)/$K755,0)</f>
        <v/>
      </c>
      <c r="O755" s="19">
        <f>IFERROR($K755*$N755,"")</f>
        <v/>
      </c>
      <c r="P755" s="19">
        <f>IFERROR($L755*$N755,"")</f>
        <v/>
      </c>
      <c r="Q755" s="19">
        <f>IF(OR($U755="Dar de baja en SAP",$U755="Dar de alta en SAP"),$M755*$N755,"")</f>
        <v/>
      </c>
      <c r="R755" s="17" t="inlineStr"/>
      <c r="S755" s="27" t="inlineStr"/>
      <c r="T755" s="17" t="inlineStr">
        <is>
          <t>Sin recuento físico en el inventario de Avain</t>
        </is>
      </c>
      <c r="U755" s="28" t="inlineStr">
        <is>
          <t>Sin recuento físico</t>
        </is>
      </c>
      <c r="V755" s="17" t="inlineStr"/>
      <c r="W755" s="17" t="inlineStr"/>
      <c r="X755" s="17" t="inlineStr"/>
      <c r="Y755" s="17" t="inlineStr"/>
      <c r="Z755" s="17" t="inlineStr"/>
      <c r="AA755" s="17" t="inlineStr">
        <is>
          <t>El material ocupa 2 filas en la hoja 1060 NQN (lote/almacén). La cantidad SAP y la física de esta vista son el total del material.</t>
        </is>
      </c>
    </row>
    <row r="756">
      <c r="A756" s="17" t="inlineStr">
        <is>
          <t>Neuquén</t>
        </is>
      </c>
      <c r="B756" s="17" t="inlineStr">
        <is>
          <t>1060</t>
        </is>
      </c>
      <c r="C756" s="17" t="inlineStr">
        <is>
          <t>Stock SAP</t>
        </is>
      </c>
      <c r="D756" s="17" t="inlineStr">
        <is>
          <t>Descartables</t>
        </is>
      </c>
      <c r="E756" s="17" t="inlineStr">
        <is>
          <t>ZDES</t>
        </is>
      </c>
      <c r="F756" s="17" t="inlineStr">
        <is>
          <t>Dentro del alcance</t>
        </is>
      </c>
      <c r="G756" s="17" t="inlineStr">
        <is>
          <t>2001054</t>
        </is>
      </c>
      <c r="H756" s="17" t="inlineStr">
        <is>
          <t>ALGODÓN HIDROFILO CLASICO X 300 Grs</t>
        </is>
      </c>
      <c r="I756" s="17" t="inlineStr"/>
      <c r="J756" s="17" t="inlineStr"/>
      <c r="K756" s="18">
        <f>SUMIF('1060 NQN'!$A$2:$A$2023,$G756,'1060 NQN'!$I$2:$I$2023)</f>
        <v/>
      </c>
      <c r="L756" s="18">
        <f>SUMIF('1060 NQN'!$A$2:$A$2023,$G756,'1060 NQN'!$Q$2:$Q$2023)</f>
        <v/>
      </c>
      <c r="M756" s="18">
        <f>$K756-$L756</f>
        <v/>
      </c>
      <c r="N756" s="19">
        <f>IFERROR(SUMIF('1060 NQN'!$A$2:$A$2023,$G756,'1060 NQN'!$M$2:$M$2023)/$K756,0)</f>
        <v/>
      </c>
      <c r="O756" s="19">
        <f>IFERROR($K756*$N756,"")</f>
        <v/>
      </c>
      <c r="P756" s="19">
        <f>IFERROR($L756*$N756,"")</f>
        <v/>
      </c>
      <c r="Q756" s="19">
        <f>IF(OR($U756="Dar de baja en SAP",$U756="Dar de alta en SAP"),$M756*$N756,"")</f>
        <v/>
      </c>
      <c r="R756" s="17" t="inlineStr"/>
      <c r="S756" s="27" t="inlineStr"/>
      <c r="T756" s="17" t="inlineStr">
        <is>
          <t>Sin recuento físico en el inventario de Avain</t>
        </is>
      </c>
      <c r="U756" s="28" t="inlineStr">
        <is>
          <t>Sin recuento físico</t>
        </is>
      </c>
      <c r="V756" s="17" t="inlineStr"/>
      <c r="W756" s="17" t="inlineStr"/>
      <c r="X756" s="17" t="inlineStr"/>
      <c r="Y756" s="17" t="inlineStr"/>
      <c r="Z756" s="17" t="inlineStr"/>
      <c r="AA756" s="17" t="inlineStr"/>
    </row>
    <row r="757">
      <c r="A757" s="17" t="inlineStr">
        <is>
          <t>Neuquén</t>
        </is>
      </c>
      <c r="B757" s="17" t="inlineStr">
        <is>
          <t>1060</t>
        </is>
      </c>
      <c r="C757" s="17" t="inlineStr">
        <is>
          <t>Stock SAP</t>
        </is>
      </c>
      <c r="D757" s="17" t="inlineStr">
        <is>
          <t>Descartables</t>
        </is>
      </c>
      <c r="E757" s="17" t="inlineStr">
        <is>
          <t>ZDES</t>
        </is>
      </c>
      <c r="F757" s="17" t="inlineStr">
        <is>
          <t>Dentro del alcance</t>
        </is>
      </c>
      <c r="G757" s="17" t="inlineStr">
        <is>
          <t>2001219</t>
        </is>
      </c>
      <c r="H757" s="17" t="inlineStr">
        <is>
          <t>OXIMETRO DE PULSO</t>
        </is>
      </c>
      <c r="I757" s="17" t="inlineStr">
        <is>
          <t>393; 530</t>
        </is>
      </c>
      <c r="J757" s="17" t="inlineStr">
        <is>
          <t>OXIMETRO DE PULSO; SATUROMETRO</t>
        </is>
      </c>
      <c r="K757" s="18">
        <f>SUMIF('1060 NQN'!$A$2:$A$2023,$G757,'1060 NQN'!$I$2:$I$2023)</f>
        <v/>
      </c>
      <c r="L757" s="18">
        <f>SUMIF('1060 NQN'!$A$2:$A$2023,$G757,'1060 NQN'!$Q$2:$Q$2023)</f>
        <v/>
      </c>
      <c r="M757" s="18">
        <f>$K757-$L757</f>
        <v/>
      </c>
      <c r="N757" s="19">
        <f>IFERROR(SUMIF('1060 NQN'!$A$2:$A$2023,$G757,'1060 NQN'!$M$2:$M$2023)/$K757,0)</f>
        <v/>
      </c>
      <c r="O757" s="19">
        <f>IFERROR($K757*$N757,"")</f>
        <v/>
      </c>
      <c r="P757" s="19">
        <f>IFERROR($L757*$N757,"")</f>
        <v/>
      </c>
      <c r="Q757" s="19">
        <f>IF(OR($U757="Dar de baja en SAP",$U757="Dar de alta en SAP"),$M757*$N757,"")</f>
        <v/>
      </c>
      <c r="R757" s="17" t="inlineStr"/>
      <c r="S757" s="30" t="inlineStr">
        <is>
          <t>Media</t>
        </is>
      </c>
      <c r="T757" s="17" t="inlineStr">
        <is>
          <t>Homologado – confianza Media – pendiente de validación</t>
        </is>
      </c>
      <c r="U757" s="26" t="inlineStr">
        <is>
          <t>Dar de baja en SAP</t>
        </is>
      </c>
      <c r="V757" s="17" t="inlineStr">
        <is>
          <t>Cruce por nomenclatura SAP; Homologación por código Avain (master K-230)</t>
        </is>
      </c>
      <c r="W757" s="17" t="inlineStr">
        <is>
          <t>No</t>
        </is>
      </c>
      <c r="X757" s="17" t="inlineStr"/>
      <c r="Y757" s="17" t="inlineStr">
        <is>
          <t>Sí</t>
        </is>
      </c>
      <c r="Z757" s="17" t="inlineStr">
        <is>
          <t>K-230</t>
        </is>
      </c>
      <c r="AA757" s="17"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17" t="inlineStr">
        <is>
          <t>Neuquén</t>
        </is>
      </c>
      <c r="B758" s="17" t="inlineStr">
        <is>
          <t>1060</t>
        </is>
      </c>
      <c r="C758" s="17" t="inlineStr">
        <is>
          <t>Stock SAP</t>
        </is>
      </c>
      <c r="D758" s="17" t="inlineStr">
        <is>
          <t>Medicamentos</t>
        </is>
      </c>
      <c r="E758" s="17" t="inlineStr">
        <is>
          <t>ZMED</t>
        </is>
      </c>
      <c r="F758" s="17" t="inlineStr">
        <is>
          <t>Dentro del alcance</t>
        </is>
      </c>
      <c r="G758" s="17" t="inlineStr">
        <is>
          <t>1000535</t>
        </is>
      </c>
      <c r="H758" s="17" t="inlineStr">
        <is>
          <t>MEDIDOR GLUCEMIA FREESTYLE OPTIUM NEO H</t>
        </is>
      </c>
      <c r="I758" s="17" t="inlineStr">
        <is>
          <t>383</t>
        </is>
      </c>
      <c r="J758" s="17" t="inlineStr">
        <is>
          <t>GLUCOMETRO</t>
        </is>
      </c>
      <c r="K758" s="18">
        <f>SUMIF('1060 NQN'!$A$2:$A$2023,$G758,'1060 NQN'!$I$2:$I$2023)</f>
        <v/>
      </c>
      <c r="L758" s="18">
        <f>SUMIF('1060 NQN'!$A$2:$A$2023,$G758,'1060 NQN'!$Q$2:$Q$2023)</f>
        <v/>
      </c>
      <c r="M758" s="18">
        <f>$K758-$L758</f>
        <v/>
      </c>
      <c r="N758" s="19">
        <f>IFERROR(SUMIF('1060 NQN'!$A$2:$A$2023,$G758,'1060 NQN'!$M$2:$M$2023)/$K758,0)</f>
        <v/>
      </c>
      <c r="O758" s="19">
        <f>IFERROR($K758*$N758,"")</f>
        <v/>
      </c>
      <c r="P758" s="19">
        <f>IFERROR($L758*$N758,"")</f>
        <v/>
      </c>
      <c r="Q758" s="19">
        <f>IF(OR($U758="Dar de baja en SAP",$U758="Dar de alta en SAP"),$M758*$N758,"")</f>
        <v/>
      </c>
      <c r="R758" s="17" t="inlineStr"/>
      <c r="S758" s="26" t="inlineStr">
        <is>
          <t>Baja</t>
        </is>
      </c>
      <c r="T758" s="17" t="inlineStr">
        <is>
          <t>Homologado – confianza Baja – pendiente de validación</t>
        </is>
      </c>
      <c r="U758" s="26" t="inlineStr">
        <is>
          <t>Dar de baja en SAP</t>
        </is>
      </c>
      <c r="V758" s="17" t="inlineStr">
        <is>
          <t>Homologación por código Avain (master E-182)</t>
        </is>
      </c>
      <c r="W758" s="17" t="inlineStr">
        <is>
          <t>No</t>
        </is>
      </c>
      <c r="X758" s="17" t="inlineStr"/>
      <c r="Y758" s="17" t="inlineStr">
        <is>
          <t>Sí</t>
        </is>
      </c>
      <c r="Z758" s="17" t="inlineStr">
        <is>
          <t>E-182</t>
        </is>
      </c>
      <c r="AA758" s="17"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17" t="inlineStr">
        <is>
          <t>Neuquén</t>
        </is>
      </c>
      <c r="B759" s="17" t="inlineStr">
        <is>
          <t>1060</t>
        </is>
      </c>
      <c r="C759" s="17" t="inlineStr">
        <is>
          <t>Stock SAP</t>
        </is>
      </c>
      <c r="D759" s="17" t="inlineStr">
        <is>
          <t>Uniformes</t>
        </is>
      </c>
      <c r="E759" s="17" t="inlineStr">
        <is>
          <t>ZUNI</t>
        </is>
      </c>
      <c r="F759" s="17" t="inlineStr">
        <is>
          <t>Fuera del alcance</t>
        </is>
      </c>
      <c r="G759" s="17" t="inlineStr">
        <is>
          <t>3000709</t>
        </is>
      </c>
      <c r="H759" s="17" t="inlineStr">
        <is>
          <t>PANTALON CARGO ANTI DESGARRO T40</t>
        </is>
      </c>
      <c r="I759" s="17" t="inlineStr"/>
      <c r="J759" s="17" t="inlineStr"/>
      <c r="K759" s="18">
        <f>SUMIF('1060 NQN'!$A$2:$A$2023,$G759,'1060 NQN'!$I$2:$I$2023)</f>
        <v/>
      </c>
      <c r="L759" s="18">
        <f>SUMIF('1060 NQN'!$A$2:$A$2023,$G759,'1060 NQN'!$Q$2:$Q$2023)</f>
        <v/>
      </c>
      <c r="M759" s="18">
        <f>$K759-$L759</f>
        <v/>
      </c>
      <c r="N759" s="19">
        <f>IFERROR(SUMIF('1060 NQN'!$A$2:$A$2023,$G759,'1060 NQN'!$M$2:$M$2023)/$K759,0)</f>
        <v/>
      </c>
      <c r="O759" s="19">
        <f>IFERROR($K759*$N759,"")</f>
        <v/>
      </c>
      <c r="P759" s="19">
        <f>IFERROR($L759*$N759,"")</f>
        <v/>
      </c>
      <c r="Q759" s="19">
        <f>IF(OR($U759="Dar de baja en SAP",$U759="Dar de alta en SAP"),$M759*$N759,"")</f>
        <v/>
      </c>
      <c r="R759" s="17" t="inlineStr"/>
      <c r="S759" s="27" t="inlineStr"/>
      <c r="T759" s="17" t="inlineStr">
        <is>
          <t>No aplica: uniformes, clasificación que el inventario físico de Farmacia no releva</t>
        </is>
      </c>
      <c r="U759" s="28" t="inlineStr">
        <is>
          <t>Fuera del alcance del inventario físico</t>
        </is>
      </c>
      <c r="V759" s="17" t="inlineStr"/>
      <c r="W759" s="17" t="inlineStr"/>
      <c r="X759" s="17" t="inlineStr"/>
      <c r="Y759" s="17" t="inlineStr"/>
      <c r="Z759" s="17" t="inlineStr"/>
      <c r="AA759" s="17" t="inlineStr">
        <is>
          <t>El material ocupa 2 filas en la hoja 1060 NQN (lote/almacén). La cantidad SAP y la física de esta vista son el total del material.</t>
        </is>
      </c>
    </row>
    <row r="760">
      <c r="A760" s="17" t="inlineStr">
        <is>
          <t>Neuquén</t>
        </is>
      </c>
      <c r="B760" s="17" t="inlineStr">
        <is>
          <t>1060</t>
        </is>
      </c>
      <c r="C760" s="17" t="inlineStr">
        <is>
          <t>Stock SAP</t>
        </is>
      </c>
      <c r="D760" s="17" t="inlineStr">
        <is>
          <t>Medicamentos</t>
        </is>
      </c>
      <c r="E760" s="17" t="inlineStr">
        <is>
          <t>ZMED</t>
        </is>
      </c>
      <c r="F760" s="17" t="inlineStr">
        <is>
          <t>Dentro del alcance</t>
        </is>
      </c>
      <c r="G760" s="17" t="inlineStr">
        <is>
          <t>1000097</t>
        </is>
      </c>
      <c r="H760" s="17" t="inlineStr">
        <is>
          <t>ALCOHOL AL 96% X 250ML</t>
        </is>
      </c>
      <c r="I760" s="17" t="inlineStr"/>
      <c r="J760" s="17" t="inlineStr"/>
      <c r="K760" s="18">
        <f>SUMIF('1060 NQN'!$A$2:$A$2023,$G760,'1060 NQN'!$I$2:$I$2023)</f>
        <v/>
      </c>
      <c r="L760" s="18">
        <f>SUMIF('1060 NQN'!$A$2:$A$2023,$G760,'1060 NQN'!$Q$2:$Q$2023)</f>
        <v/>
      </c>
      <c r="M760" s="18">
        <f>$K760-$L760</f>
        <v/>
      </c>
      <c r="N760" s="19">
        <f>IFERROR(SUMIF('1060 NQN'!$A$2:$A$2023,$G760,'1060 NQN'!$M$2:$M$2023)/$K760,0)</f>
        <v/>
      </c>
      <c r="O760" s="19">
        <f>IFERROR($K760*$N760,"")</f>
        <v/>
      </c>
      <c r="P760" s="19">
        <f>IFERROR($L760*$N760,"")</f>
        <v/>
      </c>
      <c r="Q760" s="19">
        <f>IF(OR($U760="Dar de baja en SAP",$U760="Dar de alta en SAP"),$M760*$N760,"")</f>
        <v/>
      </c>
      <c r="R760" s="17" t="inlineStr"/>
      <c r="S760" s="27" t="inlineStr"/>
      <c r="T760" s="17" t="inlineStr">
        <is>
          <t>Sin recuento físico en el inventario de Avain</t>
        </is>
      </c>
      <c r="U760" s="28" t="inlineStr">
        <is>
          <t>Sin recuento físico</t>
        </is>
      </c>
      <c r="V760" s="17" t="inlineStr"/>
      <c r="W760" s="17" t="inlineStr"/>
      <c r="X760" s="17" t="inlineStr"/>
      <c r="Y760" s="17" t="inlineStr"/>
      <c r="Z760" s="17" t="inlineStr"/>
      <c r="AA760" s="17" t="inlineStr"/>
    </row>
    <row r="761">
      <c r="A761" s="17" t="inlineStr">
        <is>
          <t>Neuquén</t>
        </is>
      </c>
      <c r="B761" s="17" t="inlineStr">
        <is>
          <t>1060</t>
        </is>
      </c>
      <c r="C761" s="17" t="inlineStr">
        <is>
          <t>Stock SAP</t>
        </is>
      </c>
      <c r="D761" s="17" t="inlineStr">
        <is>
          <t>Descartables</t>
        </is>
      </c>
      <c r="E761" s="17" t="inlineStr">
        <is>
          <t>ZDES</t>
        </is>
      </c>
      <c r="F761" s="17" t="inlineStr">
        <is>
          <t>Dentro del alcance</t>
        </is>
      </c>
      <c r="G761" s="17" t="inlineStr">
        <is>
          <t>2000553</t>
        </is>
      </c>
      <c r="H761" s="17" t="inlineStr">
        <is>
          <t>TORNIQUETE TACTICO</t>
        </is>
      </c>
      <c r="I761" s="17" t="inlineStr">
        <is>
          <t>303</t>
        </is>
      </c>
      <c r="J761" s="17" t="inlineStr">
        <is>
          <t>TORNIQUETE</t>
        </is>
      </c>
      <c r="K761" s="18">
        <f>SUMIF('1060 NQN'!$A$2:$A$2023,$G761,'1060 NQN'!$I$2:$I$2023)</f>
        <v/>
      </c>
      <c r="L761" s="18">
        <f>SUMIF('1060 NQN'!$A$2:$A$2023,$G761,'1060 NQN'!$Q$2:$Q$2023)</f>
        <v/>
      </c>
      <c r="M761" s="18">
        <f>$K761-$L761</f>
        <v/>
      </c>
      <c r="N761" s="19">
        <f>IFERROR(SUMIF('1060 NQN'!$A$2:$A$2023,$G761,'1060 NQN'!$M$2:$M$2023)/$K761,0)</f>
        <v/>
      </c>
      <c r="O761" s="19">
        <f>IFERROR($K761*$N761,"")</f>
        <v/>
      </c>
      <c r="P761" s="19">
        <f>IFERROR($L761*$N761,"")</f>
        <v/>
      </c>
      <c r="Q761" s="19">
        <f>IF(OR($U761="Dar de baja en SAP",$U761="Dar de alta en SAP"),$M761*$N761,"")</f>
        <v/>
      </c>
      <c r="R761" s="17" t="inlineStr"/>
      <c r="S761" s="30" t="inlineStr">
        <is>
          <t>Media</t>
        </is>
      </c>
      <c r="T761" s="17" t="inlineStr">
        <is>
          <t>Homologado – confianza Media – pendiente de validación</t>
        </is>
      </c>
      <c r="U761" s="26" t="inlineStr">
        <is>
          <t>Dar de baja en SAP</t>
        </is>
      </c>
      <c r="V761" s="17" t="inlineStr">
        <is>
          <t>Homologación por código Avain (master E-195)</t>
        </is>
      </c>
      <c r="W761" s="17" t="inlineStr">
        <is>
          <t>No</t>
        </is>
      </c>
      <c r="X761" s="17" t="inlineStr"/>
      <c r="Y761" s="17" t="inlineStr">
        <is>
          <t>Sí</t>
        </is>
      </c>
      <c r="Z761" s="17" t="inlineStr">
        <is>
          <t>E-195</t>
        </is>
      </c>
      <c r="AA761" s="17" t="inlineStr">
        <is>
          <t>Homologación: confianza base Media + confianza SAP Alta → Media. El material ocupa 3 filas en la hoja 1060 NQN (lote/almacén). La cantidad SAP y la física de esta vista son el total del material.</t>
        </is>
      </c>
    </row>
    <row r="762">
      <c r="A762" s="17" t="inlineStr">
        <is>
          <t>Neuquén</t>
        </is>
      </c>
      <c r="B762" s="17" t="inlineStr">
        <is>
          <t>1060</t>
        </is>
      </c>
      <c r="C762" s="17" t="inlineStr">
        <is>
          <t>Stock SAP</t>
        </is>
      </c>
      <c r="D762" s="17" t="inlineStr">
        <is>
          <t>Medicamentos</t>
        </is>
      </c>
      <c r="E762" s="17" t="inlineStr">
        <is>
          <t>ZMED</t>
        </is>
      </c>
      <c r="F762" s="17" t="inlineStr">
        <is>
          <t>Dentro del alcance</t>
        </is>
      </c>
      <c r="G762" s="17" t="inlineStr">
        <is>
          <t>1000026</t>
        </is>
      </c>
      <c r="H762" s="17" t="inlineStr">
        <is>
          <t>HIDROCORTISONA 100 MG. (Fada / Richmond)</t>
        </is>
      </c>
      <c r="I762" s="17" t="inlineStr"/>
      <c r="J762" s="17" t="inlineStr"/>
      <c r="K762" s="18">
        <f>SUMIF('1060 NQN'!$A$2:$A$2023,$G762,'1060 NQN'!$I$2:$I$2023)</f>
        <v/>
      </c>
      <c r="L762" s="18">
        <f>SUMIF('1060 NQN'!$A$2:$A$2023,$G762,'1060 NQN'!$Q$2:$Q$2023)</f>
        <v/>
      </c>
      <c r="M762" s="18">
        <f>$K762-$L762</f>
        <v/>
      </c>
      <c r="N762" s="19">
        <f>IFERROR(SUMIF('1060 NQN'!$A$2:$A$2023,$G762,'1060 NQN'!$M$2:$M$2023)/$K762,0)</f>
        <v/>
      </c>
      <c r="O762" s="19">
        <f>IFERROR($K762*$N762,"")</f>
        <v/>
      </c>
      <c r="P762" s="19">
        <f>IFERROR($L762*$N762,"")</f>
        <v/>
      </c>
      <c r="Q762" s="19">
        <f>IF(OR($U762="Dar de baja en SAP",$U762="Dar de alta en SAP"),$M762*$N762,"")</f>
        <v/>
      </c>
      <c r="R762" s="17" t="inlineStr"/>
      <c r="S762" s="27" t="inlineStr"/>
      <c r="T762" s="17" t="inlineStr">
        <is>
          <t>Sin recuento físico en el inventario de Avain</t>
        </is>
      </c>
      <c r="U762" s="28" t="inlineStr">
        <is>
          <t>Sin recuento físico</t>
        </is>
      </c>
      <c r="V762" s="17" t="inlineStr"/>
      <c r="W762" s="17" t="inlineStr"/>
      <c r="X762" s="17" t="inlineStr"/>
      <c r="Y762" s="17" t="inlineStr"/>
      <c r="Z762" s="17" t="inlineStr"/>
      <c r="AA762" s="17" t="inlineStr"/>
    </row>
    <row r="763">
      <c r="A763" s="17" t="inlineStr">
        <is>
          <t>Neuquén</t>
        </is>
      </c>
      <c r="B763" s="17" t="inlineStr">
        <is>
          <t>1060</t>
        </is>
      </c>
      <c r="C763" s="17" t="inlineStr">
        <is>
          <t>Stock SAP</t>
        </is>
      </c>
      <c r="D763" s="17" t="inlineStr">
        <is>
          <t>Medicamentos</t>
        </is>
      </c>
      <c r="E763" s="17" t="inlineStr">
        <is>
          <t>ZMED</t>
        </is>
      </c>
      <c r="F763" s="17" t="inlineStr">
        <is>
          <t>Dentro del alcance</t>
        </is>
      </c>
      <c r="G763" s="17" t="inlineStr">
        <is>
          <t>1000441</t>
        </is>
      </c>
      <c r="H763" s="17" t="inlineStr">
        <is>
          <t>SERTAL COMPUESTO COMPRIMIDOS</t>
        </is>
      </c>
      <c r="I763" s="17" t="inlineStr">
        <is>
          <t>206</t>
        </is>
      </c>
      <c r="J763" s="17" t="inlineStr">
        <is>
          <t>SERTAL</t>
        </is>
      </c>
      <c r="K763" s="18">
        <f>SUMIF('1060 NQN'!$A$2:$A$2023,$G763,'1060 NQN'!$I$2:$I$2023)</f>
        <v/>
      </c>
      <c r="L763" s="18">
        <f>SUMIF('1060 NQN'!$A$2:$A$2023,$G763,'1060 NQN'!$Q$2:$Q$2023)</f>
        <v/>
      </c>
      <c r="M763" s="18">
        <f>$K763-$L763</f>
        <v/>
      </c>
      <c r="N763" s="19">
        <f>IFERROR(SUMIF('1060 NQN'!$A$2:$A$2023,$G763,'1060 NQN'!$M$2:$M$2023)/$K763,0)</f>
        <v/>
      </c>
      <c r="O763" s="19">
        <f>IFERROR($K763*$N763,"")</f>
        <v/>
      </c>
      <c r="P763" s="19">
        <f>IFERROR($L763*$N763,"")</f>
        <v/>
      </c>
      <c r="Q763" s="19">
        <f>IF(OR($U763="Dar de baja en SAP",$U763="Dar de alta en SAP"),$M763*$N763,"")</f>
        <v/>
      </c>
      <c r="R763" s="17" t="inlineStr"/>
      <c r="S763" s="30" t="inlineStr">
        <is>
          <t>Media</t>
        </is>
      </c>
      <c r="T763" s="17" t="inlineStr">
        <is>
          <t>Homologado – confianza Media – pendiente de validación</t>
        </is>
      </c>
      <c r="U763" s="25" t="inlineStr">
        <is>
          <t>Dar de alta en SAP</t>
        </is>
      </c>
      <c r="V763" s="17" t="inlineStr">
        <is>
          <t>Cruce por nomenclatura SAP</t>
        </is>
      </c>
      <c r="W763" s="17" t="inlineStr">
        <is>
          <t>No</t>
        </is>
      </c>
      <c r="X763" s="17" t="inlineStr"/>
      <c r="Y763" s="17" t="inlineStr">
        <is>
          <t>No</t>
        </is>
      </c>
      <c r="Z763" s="17" t="inlineStr"/>
      <c r="AA763" s="17" t="inlineStr">
        <is>
          <t>Cruce por nomenclatura: similitud 0.68. El material ocupa 5 filas en la hoja 1060 NQN (lote/almacén). La cantidad SAP y la física de esta vista son el total del material.</t>
        </is>
      </c>
    </row>
    <row r="764">
      <c r="A764" s="17" t="inlineStr">
        <is>
          <t>Neuquén</t>
        </is>
      </c>
      <c r="B764" s="17" t="inlineStr">
        <is>
          <t>1060</t>
        </is>
      </c>
      <c r="C764" s="17" t="inlineStr">
        <is>
          <t>Stock SAP</t>
        </is>
      </c>
      <c r="D764" s="17" t="inlineStr">
        <is>
          <t>Uniformes</t>
        </is>
      </c>
      <c r="E764" s="17" t="inlineStr">
        <is>
          <t>ZUNI</t>
        </is>
      </c>
      <c r="F764" s="17" t="inlineStr">
        <is>
          <t>Fuera del alcance</t>
        </is>
      </c>
      <c r="G764" s="17" t="inlineStr">
        <is>
          <t>3000441</t>
        </is>
      </c>
      <c r="H764" s="17" t="inlineStr">
        <is>
          <t>Chaqueta Chofer ML Gris yac T M</t>
        </is>
      </c>
      <c r="I764" s="17" t="inlineStr"/>
      <c r="J764" s="17" t="inlineStr"/>
      <c r="K764" s="18">
        <f>SUMIF('1060 NQN'!$A$2:$A$2023,$G764,'1060 NQN'!$I$2:$I$2023)</f>
        <v/>
      </c>
      <c r="L764" s="18">
        <f>SUMIF('1060 NQN'!$A$2:$A$2023,$G764,'1060 NQN'!$Q$2:$Q$2023)</f>
        <v/>
      </c>
      <c r="M764" s="18">
        <f>$K764-$L764</f>
        <v/>
      </c>
      <c r="N764" s="19">
        <f>IFERROR(SUMIF('1060 NQN'!$A$2:$A$2023,$G764,'1060 NQN'!$M$2:$M$2023)/$K764,0)</f>
        <v/>
      </c>
      <c r="O764" s="19">
        <f>IFERROR($K764*$N764,"")</f>
        <v/>
      </c>
      <c r="P764" s="19">
        <f>IFERROR($L764*$N764,"")</f>
        <v/>
      </c>
      <c r="Q764" s="19">
        <f>IF(OR($U764="Dar de baja en SAP",$U764="Dar de alta en SAP"),$M764*$N764,"")</f>
        <v/>
      </c>
      <c r="R764" s="17" t="inlineStr"/>
      <c r="S764" s="27" t="inlineStr"/>
      <c r="T764" s="17" t="inlineStr">
        <is>
          <t>No aplica: uniformes, clasificación que el inventario físico de Farmacia no releva</t>
        </is>
      </c>
      <c r="U764" s="28" t="inlineStr">
        <is>
          <t>Fuera del alcance del inventario físico</t>
        </is>
      </c>
      <c r="V764" s="17" t="inlineStr"/>
      <c r="W764" s="17" t="inlineStr"/>
      <c r="X764" s="17" t="inlineStr"/>
      <c r="Y764" s="17" t="inlineStr"/>
      <c r="Z764" s="17" t="inlineStr"/>
      <c r="AA764" s="17" t="inlineStr">
        <is>
          <t>El material ocupa 2 filas en la hoja 1060 NQN (lote/almacén). La cantidad SAP y la física de esta vista son el total del material.</t>
        </is>
      </c>
    </row>
    <row r="765">
      <c r="A765" s="17" t="inlineStr">
        <is>
          <t>Neuquén</t>
        </is>
      </c>
      <c r="B765" s="17" t="inlineStr">
        <is>
          <t>1060</t>
        </is>
      </c>
      <c r="C765" s="17" t="inlineStr">
        <is>
          <t>Stock SAP</t>
        </is>
      </c>
      <c r="D765" s="17" t="inlineStr">
        <is>
          <t>Uniformes</t>
        </is>
      </c>
      <c r="E765" s="17" t="inlineStr">
        <is>
          <t>ZUNI</t>
        </is>
      </c>
      <c r="F765" s="17" t="inlineStr">
        <is>
          <t>Fuera del alcance</t>
        </is>
      </c>
      <c r="G765" s="17" t="inlineStr">
        <is>
          <t>3000698</t>
        </is>
      </c>
      <c r="H765" s="17" t="inlineStr">
        <is>
          <t>Chaqueta Blanca ML yacimiento M</t>
        </is>
      </c>
      <c r="I765" s="17" t="inlineStr"/>
      <c r="J765" s="17" t="inlineStr"/>
      <c r="K765" s="18">
        <f>SUMIF('1060 NQN'!$A$2:$A$2023,$G765,'1060 NQN'!$I$2:$I$2023)</f>
        <v/>
      </c>
      <c r="L765" s="18">
        <f>SUMIF('1060 NQN'!$A$2:$A$2023,$G765,'1060 NQN'!$Q$2:$Q$2023)</f>
        <v/>
      </c>
      <c r="M765" s="18">
        <f>$K765-$L765</f>
        <v/>
      </c>
      <c r="N765" s="19">
        <f>IFERROR(SUMIF('1060 NQN'!$A$2:$A$2023,$G765,'1060 NQN'!$M$2:$M$2023)/$K765,0)</f>
        <v/>
      </c>
      <c r="O765" s="19">
        <f>IFERROR($K765*$N765,"")</f>
        <v/>
      </c>
      <c r="P765" s="19">
        <f>IFERROR($L765*$N765,"")</f>
        <v/>
      </c>
      <c r="Q765" s="19">
        <f>IF(OR($U765="Dar de baja en SAP",$U765="Dar de alta en SAP"),$M765*$N765,"")</f>
        <v/>
      </c>
      <c r="R765" s="17" t="inlineStr"/>
      <c r="S765" s="27" t="inlineStr"/>
      <c r="T765" s="17" t="inlineStr">
        <is>
          <t>No aplica: uniformes, clasificación que el inventario físico de Farmacia no releva</t>
        </is>
      </c>
      <c r="U765" s="28" t="inlineStr">
        <is>
          <t>Fuera del alcance del inventario físico</t>
        </is>
      </c>
      <c r="V765" s="17" t="inlineStr"/>
      <c r="W765" s="17" t="inlineStr"/>
      <c r="X765" s="17" t="inlineStr"/>
      <c r="Y765" s="17" t="inlineStr"/>
      <c r="Z765" s="17" t="inlineStr"/>
      <c r="AA765" s="17" t="inlineStr">
        <is>
          <t>El material ocupa 3 filas en la hoja 1060 NQN (lote/almacén). La cantidad SAP y la física de esta vista son el total del material.</t>
        </is>
      </c>
    </row>
    <row r="766">
      <c r="A766" s="17" t="inlineStr">
        <is>
          <t>Neuquén</t>
        </is>
      </c>
      <c r="B766" s="17" t="inlineStr">
        <is>
          <t>1060</t>
        </is>
      </c>
      <c r="C766" s="17" t="inlineStr">
        <is>
          <t>Stock SAP</t>
        </is>
      </c>
      <c r="D766" s="17" t="inlineStr">
        <is>
          <t>Medicamentos</t>
        </is>
      </c>
      <c r="E766" s="17" t="inlineStr">
        <is>
          <t>ZMED</t>
        </is>
      </c>
      <c r="F766" s="17" t="inlineStr">
        <is>
          <t>Dentro del alcance</t>
        </is>
      </c>
      <c r="G766" s="17" t="inlineStr">
        <is>
          <t>1000131</t>
        </is>
      </c>
      <c r="H766" s="17" t="inlineStr">
        <is>
          <t>CORREAS VELCRO TABLA LARGAS DIAGONALES</t>
        </is>
      </c>
      <c r="I766" s="17" t="inlineStr"/>
      <c r="J766" s="17" t="inlineStr"/>
      <c r="K766" s="18">
        <f>SUMIF('1060 NQN'!$A$2:$A$2023,$G766,'1060 NQN'!$I$2:$I$2023)</f>
        <v/>
      </c>
      <c r="L766" s="18">
        <f>SUMIF('1060 NQN'!$A$2:$A$2023,$G766,'1060 NQN'!$Q$2:$Q$2023)</f>
        <v/>
      </c>
      <c r="M766" s="18">
        <f>$K766-$L766</f>
        <v/>
      </c>
      <c r="N766" s="19">
        <f>IFERROR(SUMIF('1060 NQN'!$A$2:$A$2023,$G766,'1060 NQN'!$M$2:$M$2023)/$K766,0)</f>
        <v/>
      </c>
      <c r="O766" s="19">
        <f>IFERROR($K766*$N766,"")</f>
        <v/>
      </c>
      <c r="P766" s="19">
        <f>IFERROR($L766*$N766,"")</f>
        <v/>
      </c>
      <c r="Q766" s="19">
        <f>IF(OR($U766="Dar de baja en SAP",$U766="Dar de alta en SAP"),$M766*$N766,"")</f>
        <v/>
      </c>
      <c r="R766" s="17" t="inlineStr"/>
      <c r="S766" s="27" t="inlineStr"/>
      <c r="T766" s="17" t="inlineStr">
        <is>
          <t>Sin recuento físico en el inventario de Avain</t>
        </is>
      </c>
      <c r="U766" s="28" t="inlineStr">
        <is>
          <t>Sin recuento físico</t>
        </is>
      </c>
      <c r="V766" s="17" t="inlineStr"/>
      <c r="W766" s="17" t="inlineStr"/>
      <c r="X766" s="17" t="inlineStr"/>
      <c r="Y766" s="17" t="inlineStr"/>
      <c r="Z766" s="17" t="inlineStr"/>
      <c r="AA766" s="17" t="inlineStr">
        <is>
          <t>El material ocupa 2 filas en la hoja 1060 NQN (lote/almacén). La cantidad SAP y la física de esta vista son el total del material.</t>
        </is>
      </c>
    </row>
    <row r="767">
      <c r="A767" s="17" t="inlineStr">
        <is>
          <t>Neuquén</t>
        </is>
      </c>
      <c r="B767" s="17" t="inlineStr">
        <is>
          <t>1060</t>
        </is>
      </c>
      <c r="C767" s="17" t="inlineStr">
        <is>
          <t>Stock SAP</t>
        </is>
      </c>
      <c r="D767" s="17" t="inlineStr">
        <is>
          <t>Descartables</t>
        </is>
      </c>
      <c r="E767" s="17" t="inlineStr">
        <is>
          <t>ZDES</t>
        </is>
      </c>
      <c r="F767" s="17" t="inlineStr">
        <is>
          <t>Dentro del alcance</t>
        </is>
      </c>
      <c r="G767" s="17" t="inlineStr">
        <is>
          <t>2000066</t>
        </is>
      </c>
      <c r="H767" s="17" t="inlineStr">
        <is>
          <t>SONDA FOLEY 100% SILICONA 2 VÍAS Nº18</t>
        </is>
      </c>
      <c r="I767" s="17" t="inlineStr"/>
      <c r="J767" s="17" t="inlineStr"/>
      <c r="K767" s="18">
        <f>SUMIF('1060 NQN'!$A$2:$A$2023,$G767,'1060 NQN'!$I$2:$I$2023)</f>
        <v/>
      </c>
      <c r="L767" s="18">
        <f>SUMIF('1060 NQN'!$A$2:$A$2023,$G767,'1060 NQN'!$Q$2:$Q$2023)</f>
        <v/>
      </c>
      <c r="M767" s="18">
        <f>$K767-$L767</f>
        <v/>
      </c>
      <c r="N767" s="19">
        <f>IFERROR(SUMIF('1060 NQN'!$A$2:$A$2023,$G767,'1060 NQN'!$M$2:$M$2023)/$K767,0)</f>
        <v/>
      </c>
      <c r="O767" s="19">
        <f>IFERROR($K767*$N767,"")</f>
        <v/>
      </c>
      <c r="P767" s="19">
        <f>IFERROR($L767*$N767,"")</f>
        <v/>
      </c>
      <c r="Q767" s="19">
        <f>IF(OR($U767="Dar de baja en SAP",$U767="Dar de alta en SAP"),$M767*$N767,"")</f>
        <v/>
      </c>
      <c r="R767" s="17" t="inlineStr"/>
      <c r="S767" s="27" t="inlineStr"/>
      <c r="T767" s="17" t="inlineStr">
        <is>
          <t>Sin recuento físico en el inventario de Avain</t>
        </is>
      </c>
      <c r="U767" s="28" t="inlineStr">
        <is>
          <t>Sin recuento físico</t>
        </is>
      </c>
      <c r="V767" s="17" t="inlineStr"/>
      <c r="W767" s="17" t="inlineStr"/>
      <c r="X767" s="17" t="inlineStr"/>
      <c r="Y767" s="17" t="inlineStr"/>
      <c r="Z767" s="17" t="inlineStr"/>
      <c r="AA767" s="17" t="inlineStr"/>
    </row>
    <row r="768">
      <c r="A768" s="17" t="inlineStr">
        <is>
          <t>Neuquén</t>
        </is>
      </c>
      <c r="B768" s="17" t="inlineStr">
        <is>
          <t>1060</t>
        </is>
      </c>
      <c r="C768" s="17" t="inlineStr">
        <is>
          <t>Stock SAP</t>
        </is>
      </c>
      <c r="D768" s="17" t="inlineStr">
        <is>
          <t>Descartables</t>
        </is>
      </c>
      <c r="E768" s="17" t="inlineStr">
        <is>
          <t>ZDES</t>
        </is>
      </c>
      <c r="F768" s="17" t="inlineStr">
        <is>
          <t>Dentro del alcance</t>
        </is>
      </c>
      <c r="G768" s="17" t="inlineStr">
        <is>
          <t>2000294</t>
        </is>
      </c>
      <c r="H768" s="17" t="inlineStr">
        <is>
          <t>SONDA URETRAL K-97 TOM-FAC</t>
        </is>
      </c>
      <c r="I768" s="17" t="inlineStr"/>
      <c r="J768" s="17" t="inlineStr"/>
      <c r="K768" s="18">
        <f>SUMIF('1060 NQN'!$A$2:$A$2023,$G768,'1060 NQN'!$I$2:$I$2023)</f>
        <v/>
      </c>
      <c r="L768" s="18">
        <f>SUMIF('1060 NQN'!$A$2:$A$2023,$G768,'1060 NQN'!$Q$2:$Q$2023)</f>
        <v/>
      </c>
      <c r="M768" s="18">
        <f>$K768-$L768</f>
        <v/>
      </c>
      <c r="N768" s="19">
        <f>IFERROR(SUMIF('1060 NQN'!$A$2:$A$2023,$G768,'1060 NQN'!$M$2:$M$2023)/$K768,0)</f>
        <v/>
      </c>
      <c r="O768" s="19">
        <f>IFERROR($K768*$N768,"")</f>
        <v/>
      </c>
      <c r="P768" s="19">
        <f>IFERROR($L768*$N768,"")</f>
        <v/>
      </c>
      <c r="Q768" s="19">
        <f>IF(OR($U768="Dar de baja en SAP",$U768="Dar de alta en SAP"),$M768*$N768,"")</f>
        <v/>
      </c>
      <c r="R768" s="17" t="inlineStr"/>
      <c r="S768" s="27" t="inlineStr"/>
      <c r="T768" s="17" t="inlineStr">
        <is>
          <t>Sin recuento físico en el inventario de Avain</t>
        </is>
      </c>
      <c r="U768" s="28" t="inlineStr">
        <is>
          <t>Sin recuento físico</t>
        </is>
      </c>
      <c r="V768" s="17" t="inlineStr"/>
      <c r="W768" s="17" t="inlineStr"/>
      <c r="X768" s="17" t="inlineStr"/>
      <c r="Y768" s="17" t="inlineStr"/>
      <c r="Z768" s="17" t="inlineStr"/>
      <c r="AA768" s="17" t="inlineStr"/>
    </row>
    <row r="769">
      <c r="A769" s="17" t="inlineStr">
        <is>
          <t>Neuquén</t>
        </is>
      </c>
      <c r="B769" s="17" t="inlineStr">
        <is>
          <t>1060</t>
        </is>
      </c>
      <c r="C769" s="17" t="inlineStr">
        <is>
          <t>Stock SAP</t>
        </is>
      </c>
      <c r="D769" s="17" t="inlineStr">
        <is>
          <t>Descartables</t>
        </is>
      </c>
      <c r="E769" s="17" t="inlineStr">
        <is>
          <t>ZDES</t>
        </is>
      </c>
      <c r="F769" s="17" t="inlineStr">
        <is>
          <t>Dentro del alcance</t>
        </is>
      </c>
      <c r="G769" s="17" t="inlineStr">
        <is>
          <t>2000973</t>
        </is>
      </c>
      <c r="H769" s="17" t="inlineStr">
        <is>
          <t>MANTA BURN FREE</t>
        </is>
      </c>
      <c r="I769" s="17" t="inlineStr"/>
      <c r="J769" s="17" t="inlineStr"/>
      <c r="K769" s="18">
        <f>SUMIF('1060 NQN'!$A$2:$A$2023,$G769,'1060 NQN'!$I$2:$I$2023)</f>
        <v/>
      </c>
      <c r="L769" s="18">
        <f>SUMIF('1060 NQN'!$A$2:$A$2023,$G769,'1060 NQN'!$Q$2:$Q$2023)</f>
        <v/>
      </c>
      <c r="M769" s="18">
        <f>$K769-$L769</f>
        <v/>
      </c>
      <c r="N769" s="19">
        <f>IFERROR(SUMIF('1060 NQN'!$A$2:$A$2023,$G769,'1060 NQN'!$M$2:$M$2023)/$K769,0)</f>
        <v/>
      </c>
      <c r="O769" s="19">
        <f>IFERROR($K769*$N769,"")</f>
        <v/>
      </c>
      <c r="P769" s="19">
        <f>IFERROR($L769*$N769,"")</f>
        <v/>
      </c>
      <c r="Q769" s="19">
        <f>IF(OR($U769="Dar de baja en SAP",$U769="Dar de alta en SAP"),$M769*$N769,"")</f>
        <v/>
      </c>
      <c r="R769" s="17" t="inlineStr"/>
      <c r="S769" s="27" t="inlineStr"/>
      <c r="T769" s="17" t="inlineStr">
        <is>
          <t>Sin recuento físico en el inventario de Avain</t>
        </is>
      </c>
      <c r="U769" s="28" t="inlineStr">
        <is>
          <t>Sin recuento físico</t>
        </is>
      </c>
      <c r="V769" s="17" t="inlineStr"/>
      <c r="W769" s="17" t="inlineStr"/>
      <c r="X769" s="17" t="inlineStr"/>
      <c r="Y769" s="17" t="inlineStr"/>
      <c r="Z769" s="17" t="inlineStr"/>
      <c r="AA769" s="17" t="inlineStr">
        <is>
          <t>El material ocupa 2 filas en la hoja 1060 NQN (lote/almacén). La cantidad SAP y la física de esta vista son el total del material.</t>
        </is>
      </c>
    </row>
    <row r="770">
      <c r="A770" s="17" t="inlineStr">
        <is>
          <t>Neuquén</t>
        </is>
      </c>
      <c r="B770" s="17" t="inlineStr">
        <is>
          <t>1060</t>
        </is>
      </c>
      <c r="C770" s="17" t="inlineStr">
        <is>
          <t>Stock SAP</t>
        </is>
      </c>
      <c r="D770" s="17" t="inlineStr">
        <is>
          <t>Descartables</t>
        </is>
      </c>
      <c r="E770" s="17" t="inlineStr">
        <is>
          <t>ZDES</t>
        </is>
      </c>
      <c r="F770" s="17" t="inlineStr">
        <is>
          <t>Dentro del alcance</t>
        </is>
      </c>
      <c r="G770" s="17" t="inlineStr">
        <is>
          <t>2001704</t>
        </is>
      </c>
      <c r="H770" s="17" t="inlineStr">
        <is>
          <t>YERBA 500G</t>
        </is>
      </c>
      <c r="I770" s="17" t="inlineStr"/>
      <c r="J770" s="17" t="inlineStr"/>
      <c r="K770" s="18">
        <f>SUMIF('1060 NQN'!$A$2:$A$2023,$G770,'1060 NQN'!$I$2:$I$2023)</f>
        <v/>
      </c>
      <c r="L770" s="18">
        <f>SUMIF('1060 NQN'!$A$2:$A$2023,$G770,'1060 NQN'!$Q$2:$Q$2023)</f>
        <v/>
      </c>
      <c r="M770" s="18">
        <f>$K770-$L770</f>
        <v/>
      </c>
      <c r="N770" s="19">
        <f>IFERROR(SUMIF('1060 NQN'!$A$2:$A$2023,$G770,'1060 NQN'!$M$2:$M$2023)/$K770,0)</f>
        <v/>
      </c>
      <c r="O770" s="19">
        <f>IFERROR($K770*$N770,"")</f>
        <v/>
      </c>
      <c r="P770" s="19">
        <f>IFERROR($L770*$N770,"")</f>
        <v/>
      </c>
      <c r="Q770" s="19">
        <f>IF(OR($U770="Dar de baja en SAP",$U770="Dar de alta en SAP"),$M770*$N770,"")</f>
        <v/>
      </c>
      <c r="R770" s="17" t="inlineStr"/>
      <c r="S770" s="27" t="inlineStr"/>
      <c r="T770" s="17" t="inlineStr">
        <is>
          <t>Sin recuento físico en el inventario de Avain</t>
        </is>
      </c>
      <c r="U770" s="28" t="inlineStr">
        <is>
          <t>Sin recuento físico</t>
        </is>
      </c>
      <c r="V770" s="17" t="inlineStr"/>
      <c r="W770" s="17" t="inlineStr"/>
      <c r="X770" s="17" t="inlineStr"/>
      <c r="Y770" s="17" t="inlineStr"/>
      <c r="Z770" s="17" t="inlineStr"/>
      <c r="AA770" s="17" t="inlineStr"/>
    </row>
    <row r="771">
      <c r="A771" s="17" t="inlineStr">
        <is>
          <t>Neuquén</t>
        </is>
      </c>
      <c r="B771" s="17" t="inlineStr">
        <is>
          <t>1060</t>
        </is>
      </c>
      <c r="C771" s="17" t="inlineStr">
        <is>
          <t>Stock SAP</t>
        </is>
      </c>
      <c r="D771" s="17" t="inlineStr">
        <is>
          <t>Medicamentos</t>
        </is>
      </c>
      <c r="E771" s="17" t="inlineStr">
        <is>
          <t>ZMED</t>
        </is>
      </c>
      <c r="F771" s="17" t="inlineStr">
        <is>
          <t>Dentro del alcance</t>
        </is>
      </c>
      <c r="G771" s="17" t="inlineStr">
        <is>
          <t>1000117</t>
        </is>
      </c>
      <c r="H771" s="17" t="inlineStr">
        <is>
          <t>SULFADIZINA DE PLATA X 400GR</t>
        </is>
      </c>
      <c r="I771" s="17" t="inlineStr"/>
      <c r="J771" s="17" t="inlineStr"/>
      <c r="K771" s="18">
        <f>SUMIF('1060 NQN'!$A$2:$A$2023,$G771,'1060 NQN'!$I$2:$I$2023)</f>
        <v/>
      </c>
      <c r="L771" s="18">
        <f>SUMIF('1060 NQN'!$A$2:$A$2023,$G771,'1060 NQN'!$Q$2:$Q$2023)</f>
        <v/>
      </c>
      <c r="M771" s="18">
        <f>$K771-$L771</f>
        <v/>
      </c>
      <c r="N771" s="19">
        <f>IFERROR(SUMIF('1060 NQN'!$A$2:$A$2023,$G771,'1060 NQN'!$M$2:$M$2023)/$K771,0)</f>
        <v/>
      </c>
      <c r="O771" s="19">
        <f>IFERROR($K771*$N771,"")</f>
        <v/>
      </c>
      <c r="P771" s="19">
        <f>IFERROR($L771*$N771,"")</f>
        <v/>
      </c>
      <c r="Q771" s="19">
        <f>IF(OR($U771="Dar de baja en SAP",$U771="Dar de alta en SAP"),$M771*$N771,"")</f>
        <v/>
      </c>
      <c r="R771" s="17" t="inlineStr"/>
      <c r="S771" s="27" t="inlineStr"/>
      <c r="T771" s="17" t="inlineStr">
        <is>
          <t>Sin recuento físico en el inventario de Avain</t>
        </is>
      </c>
      <c r="U771" s="28" t="inlineStr">
        <is>
          <t>Sin recuento físico</t>
        </is>
      </c>
      <c r="V771" s="17" t="inlineStr"/>
      <c r="W771" s="17" t="inlineStr"/>
      <c r="X771" s="17" t="inlineStr"/>
      <c r="Y771" s="17" t="inlineStr"/>
      <c r="Z771" s="17" t="inlineStr"/>
      <c r="AA771" s="17" t="inlineStr">
        <is>
          <t>El material ocupa 2 filas en la hoja 1060 NQN (lote/almacén). La cantidad SAP y la física de esta vista son el total del material.</t>
        </is>
      </c>
    </row>
    <row r="772">
      <c r="A772" s="17" t="inlineStr">
        <is>
          <t>Neuquén</t>
        </is>
      </c>
      <c r="B772" s="17" t="inlineStr">
        <is>
          <t>1060</t>
        </is>
      </c>
      <c r="C772" s="17" t="inlineStr">
        <is>
          <t>Stock SAP</t>
        </is>
      </c>
      <c r="D772" s="17" t="inlineStr">
        <is>
          <t>Uniformes</t>
        </is>
      </c>
      <c r="E772" s="17" t="inlineStr">
        <is>
          <t>ZUNI</t>
        </is>
      </c>
      <c r="F772" s="17" t="inlineStr">
        <is>
          <t>Fuera del alcance</t>
        </is>
      </c>
      <c r="G772" s="17" t="inlineStr">
        <is>
          <t>3000438</t>
        </is>
      </c>
      <c r="H772" s="17" t="inlineStr">
        <is>
          <t>Chaqueta Celeste ML yacimiento XL</t>
        </is>
      </c>
      <c r="I772" s="17" t="inlineStr"/>
      <c r="J772" s="17" t="inlineStr"/>
      <c r="K772" s="18">
        <f>SUMIF('1060 NQN'!$A$2:$A$2023,$G772,'1060 NQN'!$I$2:$I$2023)</f>
        <v/>
      </c>
      <c r="L772" s="18">
        <f>SUMIF('1060 NQN'!$A$2:$A$2023,$G772,'1060 NQN'!$Q$2:$Q$2023)</f>
        <v/>
      </c>
      <c r="M772" s="18">
        <f>$K772-$L772</f>
        <v/>
      </c>
      <c r="N772" s="19">
        <f>IFERROR(SUMIF('1060 NQN'!$A$2:$A$2023,$G772,'1060 NQN'!$M$2:$M$2023)/$K772,0)</f>
        <v/>
      </c>
      <c r="O772" s="19">
        <f>IFERROR($K772*$N772,"")</f>
        <v/>
      </c>
      <c r="P772" s="19">
        <f>IFERROR($L772*$N772,"")</f>
        <v/>
      </c>
      <c r="Q772" s="19">
        <f>IF(OR($U772="Dar de baja en SAP",$U772="Dar de alta en SAP"),$M772*$N772,"")</f>
        <v/>
      </c>
      <c r="R772" s="17" t="inlineStr"/>
      <c r="S772" s="27" t="inlineStr"/>
      <c r="T772" s="17" t="inlineStr">
        <is>
          <t>No aplica: uniformes, clasificación que el inventario físico de Farmacia no releva</t>
        </is>
      </c>
      <c r="U772" s="28" t="inlineStr">
        <is>
          <t>Fuera del alcance del inventario físico</t>
        </is>
      </c>
      <c r="V772" s="17" t="inlineStr"/>
      <c r="W772" s="17" t="inlineStr"/>
      <c r="X772" s="17" t="inlineStr"/>
      <c r="Y772" s="17" t="inlineStr"/>
      <c r="Z772" s="17" t="inlineStr"/>
      <c r="AA772" s="17" t="inlineStr">
        <is>
          <t>El material ocupa 2 filas en la hoja 1060 NQN (lote/almacén). La cantidad SAP y la física de esta vista son el total del material.</t>
        </is>
      </c>
    </row>
    <row r="773">
      <c r="A773" s="17" t="inlineStr">
        <is>
          <t>Neuquén</t>
        </is>
      </c>
      <c r="B773" s="17" t="inlineStr">
        <is>
          <t>1060</t>
        </is>
      </c>
      <c r="C773" s="17" t="inlineStr">
        <is>
          <t>Stock SAP</t>
        </is>
      </c>
      <c r="D773" s="17" t="inlineStr">
        <is>
          <t>Descartables</t>
        </is>
      </c>
      <c r="E773" s="17" t="inlineStr">
        <is>
          <t>ZDES</t>
        </is>
      </c>
      <c r="F773" s="17" t="inlineStr">
        <is>
          <t>Dentro del alcance</t>
        </is>
      </c>
      <c r="G773" s="17" t="inlineStr">
        <is>
          <t>2000398</t>
        </is>
      </c>
      <c r="H773" s="17" t="inlineStr">
        <is>
          <t>MASCARA LARINGEA Nº 5</t>
        </is>
      </c>
      <c r="I773" s="17" t="inlineStr"/>
      <c r="J773" s="17" t="inlineStr"/>
      <c r="K773" s="18">
        <f>SUMIF('1060 NQN'!$A$2:$A$2023,$G773,'1060 NQN'!$I$2:$I$2023)</f>
        <v/>
      </c>
      <c r="L773" s="18">
        <f>SUMIF('1060 NQN'!$A$2:$A$2023,$G773,'1060 NQN'!$Q$2:$Q$2023)</f>
        <v/>
      </c>
      <c r="M773" s="18">
        <f>$K773-$L773</f>
        <v/>
      </c>
      <c r="N773" s="19">
        <f>IFERROR(SUMIF('1060 NQN'!$A$2:$A$2023,$G773,'1060 NQN'!$M$2:$M$2023)/$K773,0)</f>
        <v/>
      </c>
      <c r="O773" s="19">
        <f>IFERROR($K773*$N773,"")</f>
        <v/>
      </c>
      <c r="P773" s="19">
        <f>IFERROR($L773*$N773,"")</f>
        <v/>
      </c>
      <c r="Q773" s="19">
        <f>IF(OR($U773="Dar de baja en SAP",$U773="Dar de alta en SAP"),$M773*$N773,"")</f>
        <v/>
      </c>
      <c r="R773" s="17" t="inlineStr"/>
      <c r="S773" s="27" t="inlineStr"/>
      <c r="T773" s="17" t="inlineStr">
        <is>
          <t>Sin recuento físico en el inventario de Avain</t>
        </is>
      </c>
      <c r="U773" s="28" t="inlineStr">
        <is>
          <t>Sin recuento físico</t>
        </is>
      </c>
      <c r="V773" s="17" t="inlineStr"/>
      <c r="W773" s="17" t="inlineStr"/>
      <c r="X773" s="17" t="inlineStr"/>
      <c r="Y773" s="17" t="inlineStr"/>
      <c r="Z773" s="17" t="inlineStr"/>
      <c r="AA773" s="17" t="inlineStr">
        <is>
          <t>El material ocupa 2 filas en la hoja 1060 NQN (lote/almacén). La cantidad SAP y la física de esta vista son el total del material.</t>
        </is>
      </c>
    </row>
    <row r="774">
      <c r="A774" s="17" t="inlineStr">
        <is>
          <t>Neuquén</t>
        </is>
      </c>
      <c r="B774" s="17" t="inlineStr">
        <is>
          <t>1060</t>
        </is>
      </c>
      <c r="C774" s="17" t="inlineStr">
        <is>
          <t>Stock SAP</t>
        </is>
      </c>
      <c r="D774" s="17" t="inlineStr">
        <is>
          <t>Descartables</t>
        </is>
      </c>
      <c r="E774" s="17" t="inlineStr">
        <is>
          <t>ZDES</t>
        </is>
      </c>
      <c r="F774" s="17" t="inlineStr">
        <is>
          <t>Dentro del alcance</t>
        </is>
      </c>
      <c r="G774" s="17" t="inlineStr">
        <is>
          <t>2001024</t>
        </is>
      </c>
      <c r="H774" s="17" t="inlineStr">
        <is>
          <t>VALVULA ESPIRATORIA</t>
        </is>
      </c>
      <c r="I774" s="17" t="inlineStr"/>
      <c r="J774" s="17" t="inlineStr"/>
      <c r="K774" s="18">
        <f>SUMIF('1060 NQN'!$A$2:$A$2023,$G774,'1060 NQN'!$I$2:$I$2023)</f>
        <v/>
      </c>
      <c r="L774" s="18">
        <f>SUMIF('1060 NQN'!$A$2:$A$2023,$G774,'1060 NQN'!$Q$2:$Q$2023)</f>
        <v/>
      </c>
      <c r="M774" s="18">
        <f>$K774-$L774</f>
        <v/>
      </c>
      <c r="N774" s="19">
        <f>IFERROR(SUMIF('1060 NQN'!$A$2:$A$2023,$G774,'1060 NQN'!$M$2:$M$2023)/$K774,0)</f>
        <v/>
      </c>
      <c r="O774" s="19">
        <f>IFERROR($K774*$N774,"")</f>
        <v/>
      </c>
      <c r="P774" s="19">
        <f>IFERROR($L774*$N774,"")</f>
        <v/>
      </c>
      <c r="Q774" s="19">
        <f>IF(OR($U774="Dar de baja en SAP",$U774="Dar de alta en SAP"),$M774*$N774,"")</f>
        <v/>
      </c>
      <c r="R774" s="17" t="inlineStr"/>
      <c r="S774" s="27" t="inlineStr"/>
      <c r="T774" s="17" t="inlineStr">
        <is>
          <t>Sin recuento físico en el inventario de Avain</t>
        </is>
      </c>
      <c r="U774" s="28" t="inlineStr">
        <is>
          <t>Sin recuento físico</t>
        </is>
      </c>
      <c r="V774" s="17" t="inlineStr"/>
      <c r="W774" s="17" t="inlineStr"/>
      <c r="X774" s="17" t="inlineStr"/>
      <c r="Y774" s="17" t="inlineStr"/>
      <c r="Z774" s="17" t="inlineStr"/>
      <c r="AA774" s="17" t="inlineStr"/>
    </row>
    <row r="775">
      <c r="A775" s="17" t="inlineStr">
        <is>
          <t>Neuquén</t>
        </is>
      </c>
      <c r="B775" s="17" t="inlineStr">
        <is>
          <t>1060</t>
        </is>
      </c>
      <c r="C775" s="17" t="inlineStr">
        <is>
          <t>Stock SAP</t>
        </is>
      </c>
      <c r="D775" s="17" t="inlineStr">
        <is>
          <t>Uniformes</t>
        </is>
      </c>
      <c r="E775" s="17" t="inlineStr">
        <is>
          <t>ZUNI</t>
        </is>
      </c>
      <c r="F775" s="17" t="inlineStr">
        <is>
          <t>Fuera del alcance</t>
        </is>
      </c>
      <c r="G775" s="17" t="inlineStr">
        <is>
          <t>3000876</t>
        </is>
      </c>
      <c r="H775" s="17" t="inlineStr">
        <is>
          <t>REMERA PRIMERA PIEL TALLE 46</t>
        </is>
      </c>
      <c r="I775" s="17" t="inlineStr"/>
      <c r="J775" s="17" t="inlineStr"/>
      <c r="K775" s="18">
        <f>SUMIF('1060 NQN'!$A$2:$A$2023,$G775,'1060 NQN'!$I$2:$I$2023)</f>
        <v/>
      </c>
      <c r="L775" s="18">
        <f>SUMIF('1060 NQN'!$A$2:$A$2023,$G775,'1060 NQN'!$Q$2:$Q$2023)</f>
        <v/>
      </c>
      <c r="M775" s="18">
        <f>$K775-$L775</f>
        <v/>
      </c>
      <c r="N775" s="19">
        <f>IFERROR(SUMIF('1060 NQN'!$A$2:$A$2023,$G775,'1060 NQN'!$M$2:$M$2023)/$K775,0)</f>
        <v/>
      </c>
      <c r="O775" s="19">
        <f>IFERROR($K775*$N775,"")</f>
        <v/>
      </c>
      <c r="P775" s="19">
        <f>IFERROR($L775*$N775,"")</f>
        <v/>
      </c>
      <c r="Q775" s="19">
        <f>IF(OR($U775="Dar de baja en SAP",$U775="Dar de alta en SAP"),$M775*$N775,"")</f>
        <v/>
      </c>
      <c r="R775" s="17" t="inlineStr"/>
      <c r="S775" s="27" t="inlineStr"/>
      <c r="T775" s="17" t="inlineStr">
        <is>
          <t>No aplica: uniformes, clasificación que el inventario físico de Farmacia no releva</t>
        </is>
      </c>
      <c r="U775" s="28" t="inlineStr">
        <is>
          <t>Fuera del alcance del inventario físico</t>
        </is>
      </c>
      <c r="V775" s="17" t="inlineStr"/>
      <c r="W775" s="17" t="inlineStr"/>
      <c r="X775" s="17" t="inlineStr"/>
      <c r="Y775" s="17" t="inlineStr"/>
      <c r="Z775" s="17" t="inlineStr"/>
      <c r="AA775" s="17" t="inlineStr">
        <is>
          <t>El material ocupa 2 filas en la hoja 1060 NQN (lote/almacén). La cantidad SAP y la física de esta vista son el total del material.</t>
        </is>
      </c>
    </row>
    <row r="776">
      <c r="A776" s="17" t="inlineStr">
        <is>
          <t>Neuquén</t>
        </is>
      </c>
      <c r="B776" s="17" t="inlineStr">
        <is>
          <t>1060</t>
        </is>
      </c>
      <c r="C776" s="17" t="inlineStr">
        <is>
          <t>Stock SAP</t>
        </is>
      </c>
      <c r="D776" s="17" t="inlineStr">
        <is>
          <t>Descartables</t>
        </is>
      </c>
      <c r="E776" s="17" t="inlineStr">
        <is>
          <t>ZDES</t>
        </is>
      </c>
      <c r="F776" s="17" t="inlineStr">
        <is>
          <t>Dentro del alcance</t>
        </is>
      </c>
      <c r="G776" s="17" t="inlineStr">
        <is>
          <t>2001114</t>
        </is>
      </c>
      <c r="H776" s="17" t="inlineStr">
        <is>
          <t>DESCARTADOR GRANDE MODELO E7</t>
        </is>
      </c>
      <c r="I776" s="17" t="inlineStr"/>
      <c r="J776" s="17" t="inlineStr"/>
      <c r="K776" s="18">
        <f>SUMIF('1060 NQN'!$A$2:$A$2023,$G776,'1060 NQN'!$I$2:$I$2023)</f>
        <v/>
      </c>
      <c r="L776" s="18">
        <f>SUMIF('1060 NQN'!$A$2:$A$2023,$G776,'1060 NQN'!$Q$2:$Q$2023)</f>
        <v/>
      </c>
      <c r="M776" s="18">
        <f>$K776-$L776</f>
        <v/>
      </c>
      <c r="N776" s="19">
        <f>IFERROR(SUMIF('1060 NQN'!$A$2:$A$2023,$G776,'1060 NQN'!$M$2:$M$2023)/$K776,0)</f>
        <v/>
      </c>
      <c r="O776" s="19">
        <f>IFERROR($K776*$N776,"")</f>
        <v/>
      </c>
      <c r="P776" s="19">
        <f>IFERROR($L776*$N776,"")</f>
        <v/>
      </c>
      <c r="Q776" s="19">
        <f>IF(OR($U776="Dar de baja en SAP",$U776="Dar de alta en SAP"),$M776*$N776,"")</f>
        <v/>
      </c>
      <c r="R776" s="17" t="inlineStr"/>
      <c r="S776" s="27" t="inlineStr"/>
      <c r="T776" s="17" t="inlineStr">
        <is>
          <t>Sin recuento físico en el inventario de Avain</t>
        </is>
      </c>
      <c r="U776" s="28" t="inlineStr">
        <is>
          <t>Sin recuento físico</t>
        </is>
      </c>
      <c r="V776" s="17" t="inlineStr"/>
      <c r="W776" s="17" t="inlineStr"/>
      <c r="X776" s="17" t="inlineStr"/>
      <c r="Y776" s="17" t="inlineStr"/>
      <c r="Z776" s="17" t="inlineStr"/>
      <c r="AA776" s="17" t="inlineStr">
        <is>
          <t>El material ocupa 2 filas en la hoja 1060 NQN (lote/almacén). La cantidad SAP y la física de esta vista son el total del material.</t>
        </is>
      </c>
    </row>
    <row r="777">
      <c r="A777" s="17" t="inlineStr">
        <is>
          <t>Neuquén</t>
        </is>
      </c>
      <c r="B777" s="17" t="inlineStr">
        <is>
          <t>1060</t>
        </is>
      </c>
      <c r="C777" s="17" t="inlineStr">
        <is>
          <t>Stock SAP</t>
        </is>
      </c>
      <c r="D777" s="17" t="inlineStr">
        <is>
          <t>Uniformes</t>
        </is>
      </c>
      <c r="E777" s="17" t="inlineStr">
        <is>
          <t>ZUNI</t>
        </is>
      </c>
      <c r="F777" s="17" t="inlineStr">
        <is>
          <t>Fuera del alcance</t>
        </is>
      </c>
      <c r="G777" s="17" t="inlineStr">
        <is>
          <t>3000916</t>
        </is>
      </c>
      <c r="H777" s="17" t="inlineStr">
        <is>
          <t>BOTIN DE SEGURIDAD T44</t>
        </is>
      </c>
      <c r="I777" s="17" t="inlineStr"/>
      <c r="J777" s="17" t="inlineStr"/>
      <c r="K777" s="18">
        <f>SUMIF('1060 NQN'!$A$2:$A$2023,$G777,'1060 NQN'!$I$2:$I$2023)</f>
        <v/>
      </c>
      <c r="L777" s="18">
        <f>SUMIF('1060 NQN'!$A$2:$A$2023,$G777,'1060 NQN'!$Q$2:$Q$2023)</f>
        <v/>
      </c>
      <c r="M777" s="18">
        <f>$K777-$L777</f>
        <v/>
      </c>
      <c r="N777" s="19">
        <f>IFERROR(SUMIF('1060 NQN'!$A$2:$A$2023,$G777,'1060 NQN'!$M$2:$M$2023)/$K777,0)</f>
        <v/>
      </c>
      <c r="O777" s="19">
        <f>IFERROR($K777*$N777,"")</f>
        <v/>
      </c>
      <c r="P777" s="19">
        <f>IFERROR($L777*$N777,"")</f>
        <v/>
      </c>
      <c r="Q777" s="19">
        <f>IF(OR($U777="Dar de baja en SAP",$U777="Dar de alta en SAP"),$M777*$N777,"")</f>
        <v/>
      </c>
      <c r="R777" s="17" t="inlineStr"/>
      <c r="S777" s="27" t="inlineStr"/>
      <c r="T777" s="17" t="inlineStr">
        <is>
          <t>No aplica: uniformes, clasificación que el inventario físico de Farmacia no releva</t>
        </is>
      </c>
      <c r="U777" s="28" t="inlineStr">
        <is>
          <t>Fuera del alcance del inventario físico</t>
        </is>
      </c>
      <c r="V777" s="17" t="inlineStr"/>
      <c r="W777" s="17" t="inlineStr"/>
      <c r="X777" s="17" t="inlineStr"/>
      <c r="Y777" s="17" t="inlineStr"/>
      <c r="Z777" s="17" t="inlineStr"/>
      <c r="AA777" s="17" t="inlineStr">
        <is>
          <t>El material ocupa 2 filas en la hoja 1060 NQN (lote/almacén). La cantidad SAP y la física de esta vista son el total del material.</t>
        </is>
      </c>
    </row>
    <row r="778">
      <c r="A778" s="17" t="inlineStr">
        <is>
          <t>Neuquén</t>
        </is>
      </c>
      <c r="B778" s="17" t="inlineStr">
        <is>
          <t>1060</t>
        </is>
      </c>
      <c r="C778" s="17" t="inlineStr">
        <is>
          <t>Stock SAP</t>
        </is>
      </c>
      <c r="D778" s="17" t="inlineStr">
        <is>
          <t>Descartables</t>
        </is>
      </c>
      <c r="E778" s="17" t="inlineStr">
        <is>
          <t>ZDES</t>
        </is>
      </c>
      <c r="F778" s="17" t="inlineStr">
        <is>
          <t>Dentro del alcance</t>
        </is>
      </c>
      <c r="G778" s="17" t="inlineStr">
        <is>
          <t>2001052</t>
        </is>
      </c>
      <c r="H778" s="17" t="inlineStr">
        <is>
          <t>SUTURA MONONYLON 4-0 AGUJA REDONDA</t>
        </is>
      </c>
      <c r="I778" s="17" t="inlineStr"/>
      <c r="J778" s="17" t="inlineStr"/>
      <c r="K778" s="18">
        <f>SUMIF('1060 NQN'!$A$2:$A$2023,$G778,'1060 NQN'!$I$2:$I$2023)</f>
        <v/>
      </c>
      <c r="L778" s="18">
        <f>SUMIF('1060 NQN'!$A$2:$A$2023,$G778,'1060 NQN'!$Q$2:$Q$2023)</f>
        <v/>
      </c>
      <c r="M778" s="18">
        <f>$K778-$L778</f>
        <v/>
      </c>
      <c r="N778" s="19">
        <f>IFERROR(SUMIF('1060 NQN'!$A$2:$A$2023,$G778,'1060 NQN'!$M$2:$M$2023)/$K778,0)</f>
        <v/>
      </c>
      <c r="O778" s="19">
        <f>IFERROR($K778*$N778,"")</f>
        <v/>
      </c>
      <c r="P778" s="19">
        <f>IFERROR($L778*$N778,"")</f>
        <v/>
      </c>
      <c r="Q778" s="19">
        <f>IF(OR($U778="Dar de baja en SAP",$U778="Dar de alta en SAP"),$M778*$N778,"")</f>
        <v/>
      </c>
      <c r="R778" s="17" t="inlineStr"/>
      <c r="S778" s="27" t="inlineStr"/>
      <c r="T778" s="17" t="inlineStr">
        <is>
          <t>Sin recuento físico en el inventario de Avain</t>
        </is>
      </c>
      <c r="U778" s="28" t="inlineStr">
        <is>
          <t>Sin recuento físico</t>
        </is>
      </c>
      <c r="V778" s="17" t="inlineStr"/>
      <c r="W778" s="17" t="inlineStr"/>
      <c r="X778" s="17" t="inlineStr"/>
      <c r="Y778" s="17" t="inlineStr"/>
      <c r="Z778" s="17" t="inlineStr"/>
      <c r="AA778" s="17" t="inlineStr"/>
    </row>
    <row r="779">
      <c r="A779" s="17" t="inlineStr">
        <is>
          <t>Neuquén</t>
        </is>
      </c>
      <c r="B779" s="17" t="inlineStr">
        <is>
          <t>1060</t>
        </is>
      </c>
      <c r="C779" s="17" t="inlineStr">
        <is>
          <t>Stock SAP</t>
        </is>
      </c>
      <c r="D779" s="17" t="inlineStr">
        <is>
          <t>Descartables</t>
        </is>
      </c>
      <c r="E779" s="17" t="inlineStr">
        <is>
          <t>ZDES</t>
        </is>
      </c>
      <c r="F779" s="17" t="inlineStr">
        <is>
          <t>Dentro del alcance</t>
        </is>
      </c>
      <c r="G779" s="17" t="inlineStr">
        <is>
          <t>2001053</t>
        </is>
      </c>
      <c r="H779" s="17" t="inlineStr">
        <is>
          <t>SUTURA MONONYLON 5-0 AGUJA REDONDA</t>
        </is>
      </c>
      <c r="I779" s="17" t="inlineStr"/>
      <c r="J779" s="17" t="inlineStr"/>
      <c r="K779" s="18">
        <f>SUMIF('1060 NQN'!$A$2:$A$2023,$G779,'1060 NQN'!$I$2:$I$2023)</f>
        <v/>
      </c>
      <c r="L779" s="18">
        <f>SUMIF('1060 NQN'!$A$2:$A$2023,$G779,'1060 NQN'!$Q$2:$Q$2023)</f>
        <v/>
      </c>
      <c r="M779" s="18">
        <f>$K779-$L779</f>
        <v/>
      </c>
      <c r="N779" s="19">
        <f>IFERROR(SUMIF('1060 NQN'!$A$2:$A$2023,$G779,'1060 NQN'!$M$2:$M$2023)/$K779,0)</f>
        <v/>
      </c>
      <c r="O779" s="19">
        <f>IFERROR($K779*$N779,"")</f>
        <v/>
      </c>
      <c r="P779" s="19">
        <f>IFERROR($L779*$N779,"")</f>
        <v/>
      </c>
      <c r="Q779" s="19">
        <f>IF(OR($U779="Dar de baja en SAP",$U779="Dar de alta en SAP"),$M779*$N779,"")</f>
        <v/>
      </c>
      <c r="R779" s="17" t="inlineStr"/>
      <c r="S779" s="27" t="inlineStr"/>
      <c r="T779" s="17" t="inlineStr">
        <is>
          <t>Sin recuento físico en el inventario de Avain</t>
        </is>
      </c>
      <c r="U779" s="28" t="inlineStr">
        <is>
          <t>Sin recuento físico</t>
        </is>
      </c>
      <c r="V779" s="17" t="inlineStr"/>
      <c r="W779" s="17" t="inlineStr"/>
      <c r="X779" s="17" t="inlineStr"/>
      <c r="Y779" s="17" t="inlineStr"/>
      <c r="Z779" s="17" t="inlineStr"/>
      <c r="AA779" s="17" t="inlineStr"/>
    </row>
    <row r="780">
      <c r="A780" s="17" t="inlineStr">
        <is>
          <t>Neuquén</t>
        </is>
      </c>
      <c r="B780" s="17" t="inlineStr">
        <is>
          <t>1060</t>
        </is>
      </c>
      <c r="C780" s="17" t="inlineStr">
        <is>
          <t>Stock SAP</t>
        </is>
      </c>
      <c r="D780" s="17" t="inlineStr">
        <is>
          <t>Descartables</t>
        </is>
      </c>
      <c r="E780" s="17" t="inlineStr">
        <is>
          <t>ZDES</t>
        </is>
      </c>
      <c r="F780" s="17" t="inlineStr">
        <is>
          <t>Dentro del alcance</t>
        </is>
      </c>
      <c r="G780" s="17" t="inlineStr">
        <is>
          <t>2000470</t>
        </is>
      </c>
      <c r="H780" s="17" t="inlineStr">
        <is>
          <t>OTOSCOPIO</t>
        </is>
      </c>
      <c r="I780" s="17" t="inlineStr">
        <is>
          <t>530</t>
        </is>
      </c>
      <c r="J780" s="17" t="inlineStr">
        <is>
          <t>OTOSCOPIO</t>
        </is>
      </c>
      <c r="K780" s="18">
        <f>SUMIF('1060 NQN'!$A$2:$A$2023,$G780,'1060 NQN'!$I$2:$I$2023)</f>
        <v/>
      </c>
      <c r="L780" s="18">
        <f>SUMIF('1060 NQN'!$A$2:$A$2023,$G780,'1060 NQN'!$Q$2:$Q$2023)</f>
        <v/>
      </c>
      <c r="M780" s="18">
        <f>$K780-$L780</f>
        <v/>
      </c>
      <c r="N780" s="19">
        <f>IFERROR(SUMIF('1060 NQN'!$A$2:$A$2023,$G780,'1060 NQN'!$M$2:$M$2023)/$K780,0)</f>
        <v/>
      </c>
      <c r="O780" s="19">
        <f>IFERROR($K780*$N780,"")</f>
        <v/>
      </c>
      <c r="P780" s="19">
        <f>IFERROR($L780*$N780,"")</f>
        <v/>
      </c>
      <c r="Q780" s="19">
        <f>IF(OR($U780="Dar de baja en SAP",$U780="Dar de alta en SAP"),$M780*$N780,"")</f>
        <v/>
      </c>
      <c r="R780" s="17" t="inlineStr"/>
      <c r="S780" s="25" t="inlineStr">
        <is>
          <t>Alta</t>
        </is>
      </c>
      <c r="T780" s="17" t="inlineStr">
        <is>
          <t>Homologado – confianza Alta</t>
        </is>
      </c>
      <c r="U780" s="26" t="inlineStr">
        <is>
          <t>Dar de baja en SAP</t>
        </is>
      </c>
      <c r="V780" s="17" t="inlineStr">
        <is>
          <t>Homologación por nombre Avain (master E-209)</t>
        </is>
      </c>
      <c r="W780" s="17" t="inlineStr">
        <is>
          <t>No</t>
        </is>
      </c>
      <c r="X780" s="17" t="inlineStr"/>
      <c r="Y780" s="17" t="inlineStr">
        <is>
          <t>Sí</t>
        </is>
      </c>
      <c r="Z780" s="17" t="inlineStr">
        <is>
          <t>E-209</t>
        </is>
      </c>
      <c r="AA780" s="17" t="inlineStr">
        <is>
          <t>Homologación: confianza base Alta + confianza SAP Alta → Alta. El material ocupa 2 filas en la hoja 1060 NQN (lote/almacén). La cantidad SAP y la física de esta vista son el total del material.</t>
        </is>
      </c>
    </row>
    <row r="781">
      <c r="A781" s="17" t="inlineStr">
        <is>
          <t>Neuquén</t>
        </is>
      </c>
      <c r="B781" s="17" t="inlineStr">
        <is>
          <t>1060</t>
        </is>
      </c>
      <c r="C781" s="17" t="inlineStr">
        <is>
          <t>Stock SAP</t>
        </is>
      </c>
      <c r="D781" s="17" t="inlineStr">
        <is>
          <t>Medicamentos</t>
        </is>
      </c>
      <c r="E781" s="17" t="inlineStr">
        <is>
          <t>ZMED</t>
        </is>
      </c>
      <c r="F781" s="17" t="inlineStr">
        <is>
          <t>Dentro del alcance</t>
        </is>
      </c>
      <c r="G781" s="17" t="inlineStr">
        <is>
          <t>1000175</t>
        </is>
      </c>
      <c r="H781" s="17" t="inlineStr">
        <is>
          <t>AMOXICILINA 1 GR</t>
        </is>
      </c>
      <c r="I781" s="17" t="inlineStr"/>
      <c r="J781" s="17" t="inlineStr"/>
      <c r="K781" s="18">
        <f>SUMIF('1060 NQN'!$A$2:$A$2023,$G781,'1060 NQN'!$I$2:$I$2023)</f>
        <v/>
      </c>
      <c r="L781" s="18">
        <f>SUMIF('1060 NQN'!$A$2:$A$2023,$G781,'1060 NQN'!$Q$2:$Q$2023)</f>
        <v/>
      </c>
      <c r="M781" s="18">
        <f>$K781-$L781</f>
        <v/>
      </c>
      <c r="N781" s="19">
        <f>IFERROR(SUMIF('1060 NQN'!$A$2:$A$2023,$G781,'1060 NQN'!$M$2:$M$2023)/$K781,0)</f>
        <v/>
      </c>
      <c r="O781" s="19">
        <f>IFERROR($K781*$N781,"")</f>
        <v/>
      </c>
      <c r="P781" s="19">
        <f>IFERROR($L781*$N781,"")</f>
        <v/>
      </c>
      <c r="Q781" s="19">
        <f>IF(OR($U781="Dar de baja en SAP",$U781="Dar de alta en SAP"),$M781*$N781,"")</f>
        <v/>
      </c>
      <c r="R781" s="17" t="inlineStr"/>
      <c r="S781" s="27" t="inlineStr"/>
      <c r="T781" s="17" t="inlineStr">
        <is>
          <t>Sin recuento físico en el inventario de Avain</t>
        </is>
      </c>
      <c r="U781" s="28" t="inlineStr">
        <is>
          <t>Sin recuento físico</t>
        </is>
      </c>
      <c r="V781" s="17" t="inlineStr"/>
      <c r="W781" s="17" t="inlineStr"/>
      <c r="X781" s="17" t="inlineStr"/>
      <c r="Y781" s="17" t="inlineStr"/>
      <c r="Z781" s="17" t="inlineStr"/>
      <c r="AA781" s="17" t="inlineStr"/>
    </row>
    <row r="782">
      <c r="A782" s="17" t="inlineStr">
        <is>
          <t>Neuquén</t>
        </is>
      </c>
      <c r="B782" s="17" t="inlineStr">
        <is>
          <t>1060</t>
        </is>
      </c>
      <c r="C782" s="17" t="inlineStr">
        <is>
          <t>Stock SAP</t>
        </is>
      </c>
      <c r="D782" s="17" t="inlineStr">
        <is>
          <t>Descartables</t>
        </is>
      </c>
      <c r="E782" s="17" t="inlineStr">
        <is>
          <t>ZDES</t>
        </is>
      </c>
      <c r="F782" s="17" t="inlineStr">
        <is>
          <t>Dentro del alcance</t>
        </is>
      </c>
      <c r="G782" s="17" t="inlineStr">
        <is>
          <t>2000082</t>
        </is>
      </c>
      <c r="H782" s="17" t="inlineStr">
        <is>
          <t>ROLLO PARA E.C.G DE 50X30CM</t>
        </is>
      </c>
      <c r="I782" s="17" t="inlineStr"/>
      <c r="J782" s="17" t="inlineStr"/>
      <c r="K782" s="18">
        <f>SUMIF('1060 NQN'!$A$2:$A$2023,$G782,'1060 NQN'!$I$2:$I$2023)</f>
        <v/>
      </c>
      <c r="L782" s="18">
        <f>SUMIF('1060 NQN'!$A$2:$A$2023,$G782,'1060 NQN'!$Q$2:$Q$2023)</f>
        <v/>
      </c>
      <c r="M782" s="18">
        <f>$K782-$L782</f>
        <v/>
      </c>
      <c r="N782" s="19">
        <f>IFERROR(SUMIF('1060 NQN'!$A$2:$A$2023,$G782,'1060 NQN'!$M$2:$M$2023)/$K782,0)</f>
        <v/>
      </c>
      <c r="O782" s="19">
        <f>IFERROR($K782*$N782,"")</f>
        <v/>
      </c>
      <c r="P782" s="19">
        <f>IFERROR($L782*$N782,"")</f>
        <v/>
      </c>
      <c r="Q782" s="19">
        <f>IF(OR($U782="Dar de baja en SAP",$U782="Dar de alta en SAP"),$M782*$N782,"")</f>
        <v/>
      </c>
      <c r="R782" s="17" t="inlineStr"/>
      <c r="S782" s="27" t="inlineStr"/>
      <c r="T782" s="17" t="inlineStr">
        <is>
          <t>Sin recuento físico en el inventario de Avain</t>
        </is>
      </c>
      <c r="U782" s="28" t="inlineStr">
        <is>
          <t>Sin recuento físico</t>
        </is>
      </c>
      <c r="V782" s="17" t="inlineStr"/>
      <c r="W782" s="17" t="inlineStr"/>
      <c r="X782" s="17" t="inlineStr"/>
      <c r="Y782" s="17" t="inlineStr"/>
      <c r="Z782" s="17" t="inlineStr"/>
      <c r="AA782" s="17" t="inlineStr"/>
    </row>
    <row r="783">
      <c r="A783" s="17" t="inlineStr">
        <is>
          <t>Neuquén</t>
        </is>
      </c>
      <c r="B783" s="17" t="inlineStr">
        <is>
          <t>1060</t>
        </is>
      </c>
      <c r="C783" s="17" t="inlineStr">
        <is>
          <t>Stock SAP</t>
        </is>
      </c>
      <c r="D783" s="17" t="inlineStr">
        <is>
          <t>Uniformes</t>
        </is>
      </c>
      <c r="E783" s="17" t="inlineStr">
        <is>
          <t>ZUNI</t>
        </is>
      </c>
      <c r="F783" s="17" t="inlineStr">
        <is>
          <t>Fuera del alcance</t>
        </is>
      </c>
      <c r="G783" s="17" t="inlineStr">
        <is>
          <t>3000125</t>
        </is>
      </c>
      <c r="H783" s="17" t="inlineStr">
        <is>
          <t>PANTALON CARGO AZUL T40</t>
        </is>
      </c>
      <c r="I783" s="17" t="inlineStr"/>
      <c r="J783" s="17" t="inlineStr"/>
      <c r="K783" s="18">
        <f>SUMIF('1060 NQN'!$A$2:$A$2023,$G783,'1060 NQN'!$I$2:$I$2023)</f>
        <v/>
      </c>
      <c r="L783" s="18">
        <f>SUMIF('1060 NQN'!$A$2:$A$2023,$G783,'1060 NQN'!$Q$2:$Q$2023)</f>
        <v/>
      </c>
      <c r="M783" s="18">
        <f>$K783-$L783</f>
        <v/>
      </c>
      <c r="N783" s="19">
        <f>IFERROR(SUMIF('1060 NQN'!$A$2:$A$2023,$G783,'1060 NQN'!$M$2:$M$2023)/$K783,0)</f>
        <v/>
      </c>
      <c r="O783" s="19">
        <f>IFERROR($K783*$N783,"")</f>
        <v/>
      </c>
      <c r="P783" s="19">
        <f>IFERROR($L783*$N783,"")</f>
        <v/>
      </c>
      <c r="Q783" s="19">
        <f>IF(OR($U783="Dar de baja en SAP",$U783="Dar de alta en SAP"),$M783*$N783,"")</f>
        <v/>
      </c>
      <c r="R783" s="17" t="inlineStr"/>
      <c r="S783" s="27" t="inlineStr"/>
      <c r="T783" s="17" t="inlineStr">
        <is>
          <t>No aplica: uniformes, clasificación que el inventario físico de Farmacia no releva</t>
        </is>
      </c>
      <c r="U783" s="28" t="inlineStr">
        <is>
          <t>Fuera del alcance del inventario físico</t>
        </is>
      </c>
      <c r="V783" s="17" t="inlineStr"/>
      <c r="W783" s="17" t="inlineStr"/>
      <c r="X783" s="17" t="inlineStr"/>
      <c r="Y783" s="17" t="inlineStr"/>
      <c r="Z783" s="17" t="inlineStr"/>
      <c r="AA783" s="17" t="inlineStr"/>
    </row>
    <row r="784">
      <c r="A784" s="17" t="inlineStr">
        <is>
          <t>Neuquén</t>
        </is>
      </c>
      <c r="B784" s="17" t="inlineStr">
        <is>
          <t>1060</t>
        </is>
      </c>
      <c r="C784" s="17" t="inlineStr">
        <is>
          <t>Stock SAP</t>
        </is>
      </c>
      <c r="D784" s="17" t="inlineStr">
        <is>
          <t>Uniformes</t>
        </is>
      </c>
      <c r="E784" s="17" t="inlineStr">
        <is>
          <t>ZUNI</t>
        </is>
      </c>
      <c r="F784" s="17" t="inlineStr">
        <is>
          <t>Fuera del alcance</t>
        </is>
      </c>
      <c r="G784" s="17" t="inlineStr">
        <is>
          <t>3000734</t>
        </is>
      </c>
      <c r="H784" s="17" t="inlineStr">
        <is>
          <t>CHAQUETA GRIS MCORTA YACIMIENTO T XL</t>
        </is>
      </c>
      <c r="I784" s="17" t="inlineStr"/>
      <c r="J784" s="17" t="inlineStr"/>
      <c r="K784" s="18">
        <f>SUMIF('1060 NQN'!$A$2:$A$2023,$G784,'1060 NQN'!$I$2:$I$2023)</f>
        <v/>
      </c>
      <c r="L784" s="18">
        <f>SUMIF('1060 NQN'!$A$2:$A$2023,$G784,'1060 NQN'!$Q$2:$Q$2023)</f>
        <v/>
      </c>
      <c r="M784" s="18">
        <f>$K784-$L784</f>
        <v/>
      </c>
      <c r="N784" s="19">
        <f>IFERROR(SUMIF('1060 NQN'!$A$2:$A$2023,$G784,'1060 NQN'!$M$2:$M$2023)/$K784,0)</f>
        <v/>
      </c>
      <c r="O784" s="19">
        <f>IFERROR($K784*$N784,"")</f>
        <v/>
      </c>
      <c r="P784" s="19">
        <f>IFERROR($L784*$N784,"")</f>
        <v/>
      </c>
      <c r="Q784" s="19">
        <f>IF(OR($U784="Dar de baja en SAP",$U784="Dar de alta en SAP"),$M784*$N784,"")</f>
        <v/>
      </c>
      <c r="R784" s="17" t="inlineStr"/>
      <c r="S784" s="27" t="inlineStr"/>
      <c r="T784" s="17" t="inlineStr">
        <is>
          <t>No aplica: uniformes, clasificación que el inventario físico de Farmacia no releva</t>
        </is>
      </c>
      <c r="U784" s="28" t="inlineStr">
        <is>
          <t>Fuera del alcance del inventario físico</t>
        </is>
      </c>
      <c r="V784" s="17" t="inlineStr"/>
      <c r="W784" s="17" t="inlineStr"/>
      <c r="X784" s="17" t="inlineStr"/>
      <c r="Y784" s="17" t="inlineStr"/>
      <c r="Z784" s="17" t="inlineStr"/>
      <c r="AA784" s="17" t="inlineStr"/>
    </row>
    <row r="785">
      <c r="A785" s="17" t="inlineStr">
        <is>
          <t>Neuquén</t>
        </is>
      </c>
      <c r="B785" s="17" t="inlineStr">
        <is>
          <t>1060</t>
        </is>
      </c>
      <c r="C785" s="17" t="inlineStr">
        <is>
          <t>Stock SAP</t>
        </is>
      </c>
      <c r="D785" s="17" t="inlineStr">
        <is>
          <t>Uniformes</t>
        </is>
      </c>
      <c r="E785" s="17" t="inlineStr">
        <is>
          <t>ZUNI</t>
        </is>
      </c>
      <c r="F785" s="17" t="inlineStr">
        <is>
          <t>Fuera del alcance</t>
        </is>
      </c>
      <c r="G785" s="17" t="inlineStr">
        <is>
          <t>3000440</t>
        </is>
      </c>
      <c r="H785" s="17" t="inlineStr">
        <is>
          <t>Chaqueta Chofer ML Gris yac T S</t>
        </is>
      </c>
      <c r="I785" s="17" t="inlineStr"/>
      <c r="J785" s="17" t="inlineStr"/>
      <c r="K785" s="18">
        <f>SUMIF('1060 NQN'!$A$2:$A$2023,$G785,'1060 NQN'!$I$2:$I$2023)</f>
        <v/>
      </c>
      <c r="L785" s="18">
        <f>SUMIF('1060 NQN'!$A$2:$A$2023,$G785,'1060 NQN'!$Q$2:$Q$2023)</f>
        <v/>
      </c>
      <c r="M785" s="18">
        <f>$K785-$L785</f>
        <v/>
      </c>
      <c r="N785" s="19">
        <f>IFERROR(SUMIF('1060 NQN'!$A$2:$A$2023,$G785,'1060 NQN'!$M$2:$M$2023)/$K785,0)</f>
        <v/>
      </c>
      <c r="O785" s="19">
        <f>IFERROR($K785*$N785,"")</f>
        <v/>
      </c>
      <c r="P785" s="19">
        <f>IFERROR($L785*$N785,"")</f>
        <v/>
      </c>
      <c r="Q785" s="19">
        <f>IF(OR($U785="Dar de baja en SAP",$U785="Dar de alta en SAP"),$M785*$N785,"")</f>
        <v/>
      </c>
      <c r="R785" s="17" t="inlineStr"/>
      <c r="S785" s="27" t="inlineStr"/>
      <c r="T785" s="17" t="inlineStr">
        <is>
          <t>No aplica: uniformes, clasificación que el inventario físico de Farmacia no releva</t>
        </is>
      </c>
      <c r="U785" s="28" t="inlineStr">
        <is>
          <t>Fuera del alcance del inventario físico</t>
        </is>
      </c>
      <c r="V785" s="17" t="inlineStr"/>
      <c r="W785" s="17" t="inlineStr"/>
      <c r="X785" s="17" t="inlineStr"/>
      <c r="Y785" s="17" t="inlineStr"/>
      <c r="Z785" s="17" t="inlineStr"/>
      <c r="AA785" s="17" t="inlineStr">
        <is>
          <t>El material ocupa 2 filas en la hoja 1060 NQN (lote/almacén). La cantidad SAP y la física de esta vista son el total del material.</t>
        </is>
      </c>
    </row>
    <row r="786">
      <c r="A786" s="17" t="inlineStr">
        <is>
          <t>Neuquén</t>
        </is>
      </c>
      <c r="B786" s="17" t="inlineStr">
        <is>
          <t>1060</t>
        </is>
      </c>
      <c r="C786" s="17" t="inlineStr">
        <is>
          <t>Stock SAP</t>
        </is>
      </c>
      <c r="D786" s="17" t="inlineStr">
        <is>
          <t>Uniformes</t>
        </is>
      </c>
      <c r="E786" s="17" t="inlineStr">
        <is>
          <t>ZUNI</t>
        </is>
      </c>
      <c r="F786" s="17" t="inlineStr">
        <is>
          <t>Fuera del alcance</t>
        </is>
      </c>
      <c r="G786" s="17" t="inlineStr">
        <is>
          <t>3000443</t>
        </is>
      </c>
      <c r="H786" s="17" t="inlineStr">
        <is>
          <t>Chaqueta Chofer ML Gris yac T XL</t>
        </is>
      </c>
      <c r="I786" s="17" t="inlineStr"/>
      <c r="J786" s="17" t="inlineStr"/>
      <c r="K786" s="18">
        <f>SUMIF('1060 NQN'!$A$2:$A$2023,$G786,'1060 NQN'!$I$2:$I$2023)</f>
        <v/>
      </c>
      <c r="L786" s="18">
        <f>SUMIF('1060 NQN'!$A$2:$A$2023,$G786,'1060 NQN'!$Q$2:$Q$2023)</f>
        <v/>
      </c>
      <c r="M786" s="18">
        <f>$K786-$L786</f>
        <v/>
      </c>
      <c r="N786" s="19">
        <f>IFERROR(SUMIF('1060 NQN'!$A$2:$A$2023,$G786,'1060 NQN'!$M$2:$M$2023)/$K786,0)</f>
        <v/>
      </c>
      <c r="O786" s="19">
        <f>IFERROR($K786*$N786,"")</f>
        <v/>
      </c>
      <c r="P786" s="19">
        <f>IFERROR($L786*$N786,"")</f>
        <v/>
      </c>
      <c r="Q786" s="19">
        <f>IF(OR($U786="Dar de baja en SAP",$U786="Dar de alta en SAP"),$M786*$N786,"")</f>
        <v/>
      </c>
      <c r="R786" s="17" t="inlineStr"/>
      <c r="S786" s="27" t="inlineStr"/>
      <c r="T786" s="17" t="inlineStr">
        <is>
          <t>No aplica: uniformes, clasificación que el inventario físico de Farmacia no releva</t>
        </is>
      </c>
      <c r="U786" s="28" t="inlineStr">
        <is>
          <t>Fuera del alcance del inventario físico</t>
        </is>
      </c>
      <c r="V786" s="17" t="inlineStr"/>
      <c r="W786" s="17" t="inlineStr"/>
      <c r="X786" s="17" t="inlineStr"/>
      <c r="Y786" s="17" t="inlineStr"/>
      <c r="Z786" s="17" t="inlineStr"/>
      <c r="AA786" s="17" t="inlineStr">
        <is>
          <t>El material ocupa 2 filas en la hoja 1060 NQN (lote/almacén). La cantidad SAP y la física de esta vista son el total del material.</t>
        </is>
      </c>
    </row>
    <row r="787">
      <c r="A787" s="17" t="inlineStr">
        <is>
          <t>Neuquén</t>
        </is>
      </c>
      <c r="B787" s="17" t="inlineStr">
        <is>
          <t>1060</t>
        </is>
      </c>
      <c r="C787" s="17" t="inlineStr">
        <is>
          <t>Stock SAP</t>
        </is>
      </c>
      <c r="D787" s="17" t="inlineStr">
        <is>
          <t>Medicamentos</t>
        </is>
      </c>
      <c r="E787" s="17" t="inlineStr">
        <is>
          <t>ZMED</t>
        </is>
      </c>
      <c r="F787" s="17" t="inlineStr">
        <is>
          <t>Dentro del alcance</t>
        </is>
      </c>
      <c r="G787" s="17" t="inlineStr">
        <is>
          <t>1000367</t>
        </is>
      </c>
      <c r="H787" s="17" t="inlineStr">
        <is>
          <t>GEL REFRIGERANTE PARA TRAUMATOLOGIA</t>
        </is>
      </c>
      <c r="I787" s="17" t="inlineStr"/>
      <c r="J787" s="17" t="inlineStr"/>
      <c r="K787" s="18">
        <f>SUMIF('1060 NQN'!$A$2:$A$2023,$G787,'1060 NQN'!$I$2:$I$2023)</f>
        <v/>
      </c>
      <c r="L787" s="18">
        <f>SUMIF('1060 NQN'!$A$2:$A$2023,$G787,'1060 NQN'!$Q$2:$Q$2023)</f>
        <v/>
      </c>
      <c r="M787" s="18">
        <f>$K787-$L787</f>
        <v/>
      </c>
      <c r="N787" s="19">
        <f>IFERROR(SUMIF('1060 NQN'!$A$2:$A$2023,$G787,'1060 NQN'!$M$2:$M$2023)/$K787,0)</f>
        <v/>
      </c>
      <c r="O787" s="19">
        <f>IFERROR($K787*$N787,"")</f>
        <v/>
      </c>
      <c r="P787" s="19">
        <f>IFERROR($L787*$N787,"")</f>
        <v/>
      </c>
      <c r="Q787" s="19">
        <f>IF(OR($U787="Dar de baja en SAP",$U787="Dar de alta en SAP"),$M787*$N787,"")</f>
        <v/>
      </c>
      <c r="R787" s="17" t="inlineStr"/>
      <c r="S787" s="27" t="inlineStr"/>
      <c r="T787" s="17" t="inlineStr">
        <is>
          <t>Sin recuento físico en el inventario de Avain</t>
        </is>
      </c>
      <c r="U787" s="28" t="inlineStr">
        <is>
          <t>Sin recuento físico</t>
        </is>
      </c>
      <c r="V787" s="17" t="inlineStr"/>
      <c r="W787" s="17" t="inlineStr"/>
      <c r="X787" s="17" t="inlineStr"/>
      <c r="Y787" s="17" t="inlineStr"/>
      <c r="Z787" s="17" t="inlineStr"/>
      <c r="AA787" s="17" t="inlineStr">
        <is>
          <t>El material ocupa 2 filas en la hoja 1060 NQN (lote/almacén). La cantidad SAP y la física de esta vista son el total del material.</t>
        </is>
      </c>
    </row>
    <row r="788">
      <c r="A788" s="17" t="inlineStr">
        <is>
          <t>Neuquén</t>
        </is>
      </c>
      <c r="B788" s="17" t="inlineStr">
        <is>
          <t>1060</t>
        </is>
      </c>
      <c r="C788" s="17" t="inlineStr">
        <is>
          <t>Stock SAP</t>
        </is>
      </c>
      <c r="D788" s="17" t="inlineStr">
        <is>
          <t>Uniformes</t>
        </is>
      </c>
      <c r="E788" s="17" t="inlineStr">
        <is>
          <t>ZUNI</t>
        </is>
      </c>
      <c r="F788" s="17" t="inlineStr">
        <is>
          <t>Fuera del alcance</t>
        </is>
      </c>
      <c r="G788" s="17" t="inlineStr">
        <is>
          <t>3000696</t>
        </is>
      </c>
      <c r="H788" s="17" t="inlineStr">
        <is>
          <t>Chaqueta Blanca ML yacimiento T S</t>
        </is>
      </c>
      <c r="I788" s="17" t="inlineStr"/>
      <c r="J788" s="17" t="inlineStr"/>
      <c r="K788" s="18">
        <f>SUMIF('1060 NQN'!$A$2:$A$2023,$G788,'1060 NQN'!$I$2:$I$2023)</f>
        <v/>
      </c>
      <c r="L788" s="18">
        <f>SUMIF('1060 NQN'!$A$2:$A$2023,$G788,'1060 NQN'!$Q$2:$Q$2023)</f>
        <v/>
      </c>
      <c r="M788" s="18">
        <f>$K788-$L788</f>
        <v/>
      </c>
      <c r="N788" s="19">
        <f>IFERROR(SUMIF('1060 NQN'!$A$2:$A$2023,$G788,'1060 NQN'!$M$2:$M$2023)/$K788,0)</f>
        <v/>
      </c>
      <c r="O788" s="19">
        <f>IFERROR($K788*$N788,"")</f>
        <v/>
      </c>
      <c r="P788" s="19">
        <f>IFERROR($L788*$N788,"")</f>
        <v/>
      </c>
      <c r="Q788" s="19">
        <f>IF(OR($U788="Dar de baja en SAP",$U788="Dar de alta en SAP"),$M788*$N788,"")</f>
        <v/>
      </c>
      <c r="R788" s="17" t="inlineStr"/>
      <c r="S788" s="27" t="inlineStr"/>
      <c r="T788" s="17" t="inlineStr">
        <is>
          <t>No aplica: uniformes, clasificación que el inventario físico de Farmacia no releva</t>
        </is>
      </c>
      <c r="U788" s="28" t="inlineStr">
        <is>
          <t>Fuera del alcance del inventario físico</t>
        </is>
      </c>
      <c r="V788" s="17" t="inlineStr"/>
      <c r="W788" s="17" t="inlineStr"/>
      <c r="X788" s="17" t="inlineStr"/>
      <c r="Y788" s="17" t="inlineStr"/>
      <c r="Z788" s="17" t="inlineStr"/>
      <c r="AA788" s="17" t="inlineStr">
        <is>
          <t>El material ocupa 2 filas en la hoja 1060 NQN (lote/almacén). La cantidad SAP y la física de esta vista son el total del material.</t>
        </is>
      </c>
    </row>
    <row r="789">
      <c r="A789" s="17" t="inlineStr">
        <is>
          <t>Neuquén</t>
        </is>
      </c>
      <c r="B789" s="17" t="inlineStr">
        <is>
          <t>1060</t>
        </is>
      </c>
      <c r="C789" s="17" t="inlineStr">
        <is>
          <t>Stock SAP</t>
        </is>
      </c>
      <c r="D789" s="17" t="inlineStr">
        <is>
          <t>Uniformes</t>
        </is>
      </c>
      <c r="E789" s="17" t="inlineStr">
        <is>
          <t>ZUNI</t>
        </is>
      </c>
      <c r="F789" s="17" t="inlineStr">
        <is>
          <t>Fuera del alcance</t>
        </is>
      </c>
      <c r="G789" s="17" t="inlineStr">
        <is>
          <t>3001303</t>
        </is>
      </c>
      <c r="H789" s="17" t="inlineStr">
        <is>
          <t>BUZO ALGODON AZUL C/LOGO L</t>
        </is>
      </c>
      <c r="I789" s="17" t="inlineStr"/>
      <c r="J789" s="17" t="inlineStr"/>
      <c r="K789" s="18">
        <f>SUMIF('1060 NQN'!$A$2:$A$2023,$G789,'1060 NQN'!$I$2:$I$2023)</f>
        <v/>
      </c>
      <c r="L789" s="18">
        <f>SUMIF('1060 NQN'!$A$2:$A$2023,$G789,'1060 NQN'!$Q$2:$Q$2023)</f>
        <v/>
      </c>
      <c r="M789" s="18">
        <f>$K789-$L789</f>
        <v/>
      </c>
      <c r="N789" s="19">
        <f>IFERROR(SUMIF('1060 NQN'!$A$2:$A$2023,$G789,'1060 NQN'!$M$2:$M$2023)/$K789,0)</f>
        <v/>
      </c>
      <c r="O789" s="19">
        <f>IFERROR($K789*$N789,"")</f>
        <v/>
      </c>
      <c r="P789" s="19">
        <f>IFERROR($L789*$N789,"")</f>
        <v/>
      </c>
      <c r="Q789" s="19">
        <f>IF(OR($U789="Dar de baja en SAP",$U789="Dar de alta en SAP"),$M789*$N789,"")</f>
        <v/>
      </c>
      <c r="R789" s="17" t="inlineStr"/>
      <c r="S789" s="27" t="inlineStr"/>
      <c r="T789" s="17" t="inlineStr">
        <is>
          <t>No aplica: uniformes, clasificación que el inventario físico de Farmacia no releva</t>
        </is>
      </c>
      <c r="U789" s="28" t="inlineStr">
        <is>
          <t>Fuera del alcance del inventario físico</t>
        </is>
      </c>
      <c r="V789" s="17" t="inlineStr"/>
      <c r="W789" s="17" t="inlineStr"/>
      <c r="X789" s="17" t="inlineStr"/>
      <c r="Y789" s="17" t="inlineStr"/>
      <c r="Z789" s="17" t="inlineStr"/>
      <c r="AA789" s="17" t="inlineStr">
        <is>
          <t>El material ocupa 2 filas en la hoja 1060 NQN (lote/almacén). La cantidad SAP y la física de esta vista son el total del material.</t>
        </is>
      </c>
    </row>
    <row r="790">
      <c r="A790" s="17" t="inlineStr">
        <is>
          <t>Neuquén</t>
        </is>
      </c>
      <c r="B790" s="17" t="inlineStr">
        <is>
          <t>1060</t>
        </is>
      </c>
      <c r="C790" s="17" t="inlineStr">
        <is>
          <t>Stock SAP</t>
        </is>
      </c>
      <c r="D790" s="17" t="inlineStr">
        <is>
          <t>Uniformes</t>
        </is>
      </c>
      <c r="E790" s="17" t="inlineStr">
        <is>
          <t>ZUNI</t>
        </is>
      </c>
      <c r="F790" s="17" t="inlineStr">
        <is>
          <t>Fuera del alcance</t>
        </is>
      </c>
      <c r="G790" s="17" t="inlineStr">
        <is>
          <t>3001562</t>
        </is>
      </c>
      <c r="H790" s="17" t="inlineStr">
        <is>
          <t>CAMPERON NARANJA DE GRAFA M</t>
        </is>
      </c>
      <c r="I790" s="17" t="inlineStr"/>
      <c r="J790" s="17" t="inlineStr"/>
      <c r="K790" s="18">
        <f>SUMIF('1060 NQN'!$A$2:$A$2023,$G790,'1060 NQN'!$I$2:$I$2023)</f>
        <v/>
      </c>
      <c r="L790" s="18">
        <f>SUMIF('1060 NQN'!$A$2:$A$2023,$G790,'1060 NQN'!$Q$2:$Q$2023)</f>
        <v/>
      </c>
      <c r="M790" s="18">
        <f>$K790-$L790</f>
        <v/>
      </c>
      <c r="N790" s="19">
        <f>IFERROR(SUMIF('1060 NQN'!$A$2:$A$2023,$G790,'1060 NQN'!$M$2:$M$2023)/$K790,0)</f>
        <v/>
      </c>
      <c r="O790" s="19">
        <f>IFERROR($K790*$N790,"")</f>
        <v/>
      </c>
      <c r="P790" s="19">
        <f>IFERROR($L790*$N790,"")</f>
        <v/>
      </c>
      <c r="Q790" s="19">
        <f>IF(OR($U790="Dar de baja en SAP",$U790="Dar de alta en SAP"),$M790*$N790,"")</f>
        <v/>
      </c>
      <c r="R790" s="17" t="inlineStr"/>
      <c r="S790" s="27" t="inlineStr"/>
      <c r="T790" s="17" t="inlineStr">
        <is>
          <t>No aplica: uniformes, clasificación que el inventario físico de Farmacia no releva</t>
        </is>
      </c>
      <c r="U790" s="28" t="inlineStr">
        <is>
          <t>Fuera del alcance del inventario físico</t>
        </is>
      </c>
      <c r="V790" s="17" t="inlineStr"/>
      <c r="W790" s="17" t="inlineStr"/>
      <c r="X790" s="17" t="inlineStr"/>
      <c r="Y790" s="17" t="inlineStr"/>
      <c r="Z790" s="17" t="inlineStr"/>
      <c r="AA790" s="17" t="inlineStr"/>
    </row>
    <row r="791">
      <c r="A791" s="17" t="inlineStr">
        <is>
          <t>Neuquén</t>
        </is>
      </c>
      <c r="B791" s="17" t="inlineStr">
        <is>
          <t>1060</t>
        </is>
      </c>
      <c r="C791" s="17" t="inlineStr">
        <is>
          <t>Stock SAP</t>
        </is>
      </c>
      <c r="D791" s="17" t="inlineStr">
        <is>
          <t>Medicamentos</t>
        </is>
      </c>
      <c r="E791" s="17" t="inlineStr">
        <is>
          <t>ZMED</t>
        </is>
      </c>
      <c r="F791" s="17" t="inlineStr">
        <is>
          <t>Dentro del alcance</t>
        </is>
      </c>
      <c r="G791" s="17" t="inlineStr">
        <is>
          <t>1000158</t>
        </is>
      </c>
      <c r="H791" s="17" t="inlineStr">
        <is>
          <t>FLUORESCEINA SODICA 0.25 %</t>
        </is>
      </c>
      <c r="I791" s="17" t="inlineStr"/>
      <c r="J791" s="17" t="inlineStr"/>
      <c r="K791" s="18">
        <f>SUMIF('1060 NQN'!$A$2:$A$2023,$G791,'1060 NQN'!$I$2:$I$2023)</f>
        <v/>
      </c>
      <c r="L791" s="18">
        <f>SUMIF('1060 NQN'!$A$2:$A$2023,$G791,'1060 NQN'!$Q$2:$Q$2023)</f>
        <v/>
      </c>
      <c r="M791" s="18">
        <f>$K791-$L791</f>
        <v/>
      </c>
      <c r="N791" s="19">
        <f>IFERROR(SUMIF('1060 NQN'!$A$2:$A$2023,$G791,'1060 NQN'!$M$2:$M$2023)/$K791,0)</f>
        <v/>
      </c>
      <c r="O791" s="19">
        <f>IFERROR($K791*$N791,"")</f>
        <v/>
      </c>
      <c r="P791" s="19">
        <f>IFERROR($L791*$N791,"")</f>
        <v/>
      </c>
      <c r="Q791" s="19">
        <f>IF(OR($U791="Dar de baja en SAP",$U791="Dar de alta en SAP"),$M791*$N791,"")</f>
        <v/>
      </c>
      <c r="R791" s="17" t="inlineStr"/>
      <c r="S791" s="27" t="inlineStr"/>
      <c r="T791" s="17" t="inlineStr">
        <is>
          <t>Sin recuento físico en el inventario de Avain</t>
        </is>
      </c>
      <c r="U791" s="28" t="inlineStr">
        <is>
          <t>Sin recuento físico</t>
        </is>
      </c>
      <c r="V791" s="17" t="inlineStr"/>
      <c r="W791" s="17" t="inlineStr"/>
      <c r="X791" s="17" t="inlineStr"/>
      <c r="Y791" s="17" t="inlineStr"/>
      <c r="Z791" s="17" t="inlineStr"/>
      <c r="AA791" s="17" t="inlineStr"/>
    </row>
    <row r="792">
      <c r="A792" s="17" t="inlineStr">
        <is>
          <t>Neuquén</t>
        </is>
      </c>
      <c r="B792" s="17" t="inlineStr">
        <is>
          <t>1060</t>
        </is>
      </c>
      <c r="C792" s="17" t="inlineStr">
        <is>
          <t>Stock SAP</t>
        </is>
      </c>
      <c r="D792" s="17" t="inlineStr">
        <is>
          <t>Uniformes</t>
        </is>
      </c>
      <c r="E792" s="17" t="inlineStr">
        <is>
          <t>ZUNI</t>
        </is>
      </c>
      <c r="F792" s="17" t="inlineStr">
        <is>
          <t>Fuera del alcance</t>
        </is>
      </c>
      <c r="G792" s="17" t="inlineStr">
        <is>
          <t>3000218</t>
        </is>
      </c>
      <c r="H792" s="17" t="inlineStr">
        <is>
          <t>BOTIN DE SEGURIDAD T39</t>
        </is>
      </c>
      <c r="I792" s="17" t="inlineStr"/>
      <c r="J792" s="17" t="inlineStr"/>
      <c r="K792" s="18">
        <f>SUMIF('1060 NQN'!$A$2:$A$2023,$G792,'1060 NQN'!$I$2:$I$2023)</f>
        <v/>
      </c>
      <c r="L792" s="18">
        <f>SUMIF('1060 NQN'!$A$2:$A$2023,$G792,'1060 NQN'!$Q$2:$Q$2023)</f>
        <v/>
      </c>
      <c r="M792" s="18">
        <f>$K792-$L792</f>
        <v/>
      </c>
      <c r="N792" s="19">
        <f>IFERROR(SUMIF('1060 NQN'!$A$2:$A$2023,$G792,'1060 NQN'!$M$2:$M$2023)/$K792,0)</f>
        <v/>
      </c>
      <c r="O792" s="19">
        <f>IFERROR($K792*$N792,"")</f>
        <v/>
      </c>
      <c r="P792" s="19">
        <f>IFERROR($L792*$N792,"")</f>
        <v/>
      </c>
      <c r="Q792" s="19">
        <f>IF(OR($U792="Dar de baja en SAP",$U792="Dar de alta en SAP"),$M792*$N792,"")</f>
        <v/>
      </c>
      <c r="R792" s="17" t="inlineStr"/>
      <c r="S792" s="27" t="inlineStr"/>
      <c r="T792" s="17" t="inlineStr">
        <is>
          <t>No aplica: uniformes, clasificación que el inventario físico de Farmacia no releva</t>
        </is>
      </c>
      <c r="U792" s="28" t="inlineStr">
        <is>
          <t>Fuera del alcance del inventario físico</t>
        </is>
      </c>
      <c r="V792" s="17" t="inlineStr"/>
      <c r="W792" s="17" t="inlineStr"/>
      <c r="X792" s="17" t="inlineStr"/>
      <c r="Y792" s="17" t="inlineStr"/>
      <c r="Z792" s="17" t="inlineStr"/>
      <c r="AA792" s="17" t="inlineStr">
        <is>
          <t>El material ocupa 2 filas en la hoja 1060 NQN (lote/almacén). La cantidad SAP y la física de esta vista son el total del material.</t>
        </is>
      </c>
    </row>
    <row r="793">
      <c r="A793" s="17" t="inlineStr">
        <is>
          <t>Neuquén</t>
        </is>
      </c>
      <c r="B793" s="17" t="inlineStr">
        <is>
          <t>1060</t>
        </is>
      </c>
      <c r="C793" s="17" t="inlineStr">
        <is>
          <t>Stock SAP</t>
        </is>
      </c>
      <c r="D793" s="17" t="inlineStr">
        <is>
          <t>Uniformes</t>
        </is>
      </c>
      <c r="E793" s="17" t="inlineStr">
        <is>
          <t>ZUNI</t>
        </is>
      </c>
      <c r="F793" s="17" t="inlineStr">
        <is>
          <t>Fuera del alcance</t>
        </is>
      </c>
      <c r="G793" s="17" t="inlineStr">
        <is>
          <t>3000966</t>
        </is>
      </c>
      <c r="H793" s="17" t="inlineStr">
        <is>
          <t>CHAQUETA BLANCA ML YACIMIENTO XXXL</t>
        </is>
      </c>
      <c r="I793" s="17" t="inlineStr"/>
      <c r="J793" s="17" t="inlineStr"/>
      <c r="K793" s="18">
        <f>SUMIF('1060 NQN'!$A$2:$A$2023,$G793,'1060 NQN'!$I$2:$I$2023)</f>
        <v/>
      </c>
      <c r="L793" s="18">
        <f>SUMIF('1060 NQN'!$A$2:$A$2023,$G793,'1060 NQN'!$Q$2:$Q$2023)</f>
        <v/>
      </c>
      <c r="M793" s="18">
        <f>$K793-$L793</f>
        <v/>
      </c>
      <c r="N793" s="19">
        <f>IFERROR(SUMIF('1060 NQN'!$A$2:$A$2023,$G793,'1060 NQN'!$M$2:$M$2023)/$K793,0)</f>
        <v/>
      </c>
      <c r="O793" s="19">
        <f>IFERROR($K793*$N793,"")</f>
        <v/>
      </c>
      <c r="P793" s="19">
        <f>IFERROR($L793*$N793,"")</f>
        <v/>
      </c>
      <c r="Q793" s="19">
        <f>IF(OR($U793="Dar de baja en SAP",$U793="Dar de alta en SAP"),$M793*$N793,"")</f>
        <v/>
      </c>
      <c r="R793" s="17" t="inlineStr"/>
      <c r="S793" s="27" t="inlineStr"/>
      <c r="T793" s="17" t="inlineStr">
        <is>
          <t>No aplica: uniformes, clasificación que el inventario físico de Farmacia no releva</t>
        </is>
      </c>
      <c r="U793" s="28" t="inlineStr">
        <is>
          <t>Fuera del alcance del inventario físico</t>
        </is>
      </c>
      <c r="V793" s="17" t="inlineStr"/>
      <c r="W793" s="17" t="inlineStr"/>
      <c r="X793" s="17" t="inlineStr"/>
      <c r="Y793" s="17" t="inlineStr"/>
      <c r="Z793" s="17" t="inlineStr"/>
      <c r="AA793" s="17" t="inlineStr">
        <is>
          <t>El material ocupa 2 filas en la hoja 1060 NQN (lote/almacén). La cantidad SAP y la física de esta vista son el total del material.</t>
        </is>
      </c>
    </row>
    <row r="794">
      <c r="A794" s="17" t="inlineStr">
        <is>
          <t>Neuquén</t>
        </is>
      </c>
      <c r="B794" s="17" t="inlineStr">
        <is>
          <t>1060</t>
        </is>
      </c>
      <c r="C794" s="17" t="inlineStr">
        <is>
          <t>Stock SAP</t>
        </is>
      </c>
      <c r="D794" s="17" t="inlineStr">
        <is>
          <t>Uniformes</t>
        </is>
      </c>
      <c r="E794" s="17" t="inlineStr">
        <is>
          <t>ZUNI</t>
        </is>
      </c>
      <c r="F794" s="17" t="inlineStr">
        <is>
          <t>Fuera del alcance</t>
        </is>
      </c>
      <c r="G794" s="17" t="inlineStr">
        <is>
          <t>3001563</t>
        </is>
      </c>
      <c r="H794" s="17" t="inlineStr">
        <is>
          <t>CAMPERON NARANJA DE GRAFA L</t>
        </is>
      </c>
      <c r="I794" s="17" t="inlineStr"/>
      <c r="J794" s="17" t="inlineStr"/>
      <c r="K794" s="18">
        <f>SUMIF('1060 NQN'!$A$2:$A$2023,$G794,'1060 NQN'!$I$2:$I$2023)</f>
        <v/>
      </c>
      <c r="L794" s="18">
        <f>SUMIF('1060 NQN'!$A$2:$A$2023,$G794,'1060 NQN'!$Q$2:$Q$2023)</f>
        <v/>
      </c>
      <c r="M794" s="18">
        <f>$K794-$L794</f>
        <v/>
      </c>
      <c r="N794" s="19">
        <f>IFERROR(SUMIF('1060 NQN'!$A$2:$A$2023,$G794,'1060 NQN'!$M$2:$M$2023)/$K794,0)</f>
        <v/>
      </c>
      <c r="O794" s="19">
        <f>IFERROR($K794*$N794,"")</f>
        <v/>
      </c>
      <c r="P794" s="19">
        <f>IFERROR($L794*$N794,"")</f>
        <v/>
      </c>
      <c r="Q794" s="19">
        <f>IF(OR($U794="Dar de baja en SAP",$U794="Dar de alta en SAP"),$M794*$N794,"")</f>
        <v/>
      </c>
      <c r="R794" s="17" t="inlineStr"/>
      <c r="S794" s="27" t="inlineStr"/>
      <c r="T794" s="17" t="inlineStr">
        <is>
          <t>No aplica: uniformes, clasificación que el inventario físico de Farmacia no releva</t>
        </is>
      </c>
      <c r="U794" s="28" t="inlineStr">
        <is>
          <t>Fuera del alcance del inventario físico</t>
        </is>
      </c>
      <c r="V794" s="17" t="inlineStr"/>
      <c r="W794" s="17" t="inlineStr"/>
      <c r="X794" s="17" t="inlineStr"/>
      <c r="Y794" s="17" t="inlineStr"/>
      <c r="Z794" s="17" t="inlineStr"/>
      <c r="AA794" s="17" t="inlineStr"/>
    </row>
    <row r="795">
      <c r="A795" s="17" t="inlineStr">
        <is>
          <t>Neuquén</t>
        </is>
      </c>
      <c r="B795" s="17" t="inlineStr">
        <is>
          <t>1060</t>
        </is>
      </c>
      <c r="C795" s="17" t="inlineStr">
        <is>
          <t>Stock SAP</t>
        </is>
      </c>
      <c r="D795" s="17" t="inlineStr">
        <is>
          <t>Medicamentos</t>
        </is>
      </c>
      <c r="E795" s="17" t="inlineStr">
        <is>
          <t>ZMED</t>
        </is>
      </c>
      <c r="F795" s="17" t="inlineStr">
        <is>
          <t>Dentro del alcance</t>
        </is>
      </c>
      <c r="G795" s="17" t="inlineStr">
        <is>
          <t>1000049</t>
        </is>
      </c>
      <c r="H795" s="17" t="inlineStr">
        <is>
          <t>TIJERA  DE MAYO RECTA</t>
        </is>
      </c>
      <c r="I795" s="17" t="inlineStr"/>
      <c r="J795" s="17" t="inlineStr"/>
      <c r="K795" s="18">
        <f>SUMIF('1060 NQN'!$A$2:$A$2023,$G795,'1060 NQN'!$I$2:$I$2023)</f>
        <v/>
      </c>
      <c r="L795" s="18">
        <f>SUMIF('1060 NQN'!$A$2:$A$2023,$G795,'1060 NQN'!$Q$2:$Q$2023)</f>
        <v/>
      </c>
      <c r="M795" s="18">
        <f>$K795-$L795</f>
        <v/>
      </c>
      <c r="N795" s="19">
        <f>IFERROR(SUMIF('1060 NQN'!$A$2:$A$2023,$G795,'1060 NQN'!$M$2:$M$2023)/$K795,0)</f>
        <v/>
      </c>
      <c r="O795" s="19">
        <f>IFERROR($K795*$N795,"")</f>
        <v/>
      </c>
      <c r="P795" s="19">
        <f>IFERROR($L795*$N795,"")</f>
        <v/>
      </c>
      <c r="Q795" s="19">
        <f>IF(OR($U795="Dar de baja en SAP",$U795="Dar de alta en SAP"),$M795*$N795,"")</f>
        <v/>
      </c>
      <c r="R795" s="17" t="inlineStr"/>
      <c r="S795" s="27" t="inlineStr"/>
      <c r="T795" s="17" t="inlineStr">
        <is>
          <t>Sin recuento físico en el inventario de Avain</t>
        </is>
      </c>
      <c r="U795" s="28" t="inlineStr">
        <is>
          <t>Sin recuento físico</t>
        </is>
      </c>
      <c r="V795" s="17" t="inlineStr"/>
      <c r="W795" s="17" t="inlineStr"/>
      <c r="X795" s="17" t="inlineStr"/>
      <c r="Y795" s="17" t="inlineStr"/>
      <c r="Z795" s="17" t="inlineStr"/>
      <c r="AA795" s="17" t="inlineStr">
        <is>
          <t>El material ocupa 2 filas en la hoja 1060 NQN (lote/almacén). La cantidad SAP y la física de esta vista son el total del material.</t>
        </is>
      </c>
    </row>
    <row r="796">
      <c r="A796" s="17" t="inlineStr">
        <is>
          <t>Neuquén</t>
        </is>
      </c>
      <c r="B796" s="17" t="inlineStr">
        <is>
          <t>1060</t>
        </is>
      </c>
      <c r="C796" s="17" t="inlineStr">
        <is>
          <t>Stock SAP</t>
        </is>
      </c>
      <c r="D796" s="17" t="inlineStr">
        <is>
          <t>Medicamentos</t>
        </is>
      </c>
      <c r="E796" s="17" t="inlineStr">
        <is>
          <t>ZMED</t>
        </is>
      </c>
      <c r="F796" s="17" t="inlineStr">
        <is>
          <t>Dentro del alcance</t>
        </is>
      </c>
      <c r="G796" s="17" t="inlineStr">
        <is>
          <t>1000163</t>
        </is>
      </c>
      <c r="H796" s="17" t="inlineStr">
        <is>
          <t>ALCOHOL AL 96 % POR 100 ML</t>
        </is>
      </c>
      <c r="I796" s="17" t="inlineStr"/>
      <c r="J796" s="17" t="inlineStr"/>
      <c r="K796" s="18">
        <f>SUMIF('1060 NQN'!$A$2:$A$2023,$G796,'1060 NQN'!$I$2:$I$2023)</f>
        <v/>
      </c>
      <c r="L796" s="18">
        <f>SUMIF('1060 NQN'!$A$2:$A$2023,$G796,'1060 NQN'!$Q$2:$Q$2023)</f>
        <v/>
      </c>
      <c r="M796" s="18">
        <f>$K796-$L796</f>
        <v/>
      </c>
      <c r="N796" s="19">
        <f>IFERROR(SUMIF('1060 NQN'!$A$2:$A$2023,$G796,'1060 NQN'!$M$2:$M$2023)/$K796,0)</f>
        <v/>
      </c>
      <c r="O796" s="19">
        <f>IFERROR($K796*$N796,"")</f>
        <v/>
      </c>
      <c r="P796" s="19">
        <f>IFERROR($L796*$N796,"")</f>
        <v/>
      </c>
      <c r="Q796" s="19">
        <f>IF(OR($U796="Dar de baja en SAP",$U796="Dar de alta en SAP"),$M796*$N796,"")</f>
        <v/>
      </c>
      <c r="R796" s="17" t="inlineStr"/>
      <c r="S796" s="27" t="inlineStr"/>
      <c r="T796" s="17" t="inlineStr">
        <is>
          <t>Sin recuento físico en el inventario de Avain</t>
        </is>
      </c>
      <c r="U796" s="28" t="inlineStr">
        <is>
          <t>Sin recuento físico</t>
        </is>
      </c>
      <c r="V796" s="17" t="inlineStr"/>
      <c r="W796" s="17" t="inlineStr"/>
      <c r="X796" s="17" t="inlineStr"/>
      <c r="Y796" s="17" t="inlineStr"/>
      <c r="Z796" s="17" t="inlineStr"/>
      <c r="AA796" s="17" t="inlineStr"/>
    </row>
    <row r="797">
      <c r="A797" s="17" t="inlineStr">
        <is>
          <t>Neuquén</t>
        </is>
      </c>
      <c r="B797" s="17" t="inlineStr">
        <is>
          <t>1060</t>
        </is>
      </c>
      <c r="C797" s="17" t="inlineStr">
        <is>
          <t>Stock SAP</t>
        </is>
      </c>
      <c r="D797" s="17" t="inlineStr">
        <is>
          <t>Medicamentos</t>
        </is>
      </c>
      <c r="E797" s="17" t="inlineStr">
        <is>
          <t>ZMED</t>
        </is>
      </c>
      <c r="F797" s="17" t="inlineStr">
        <is>
          <t>Dentro del alcance</t>
        </is>
      </c>
      <c r="G797" s="17" t="inlineStr">
        <is>
          <t>1000288</t>
        </is>
      </c>
      <c r="H797" s="17" t="inlineStr">
        <is>
          <t>SOLUCIÓN DEXTROSA AL 25% 500 CC</t>
        </is>
      </c>
      <c r="I797" s="17" t="inlineStr"/>
      <c r="J797" s="17" t="inlineStr"/>
      <c r="K797" s="18">
        <f>SUMIF('1060 NQN'!$A$2:$A$2023,$G797,'1060 NQN'!$I$2:$I$2023)</f>
        <v/>
      </c>
      <c r="L797" s="18">
        <f>SUMIF('1060 NQN'!$A$2:$A$2023,$G797,'1060 NQN'!$Q$2:$Q$2023)</f>
        <v/>
      </c>
      <c r="M797" s="18">
        <f>$K797-$L797</f>
        <v/>
      </c>
      <c r="N797" s="19">
        <f>IFERROR(SUMIF('1060 NQN'!$A$2:$A$2023,$G797,'1060 NQN'!$M$2:$M$2023)/$K797,0)</f>
        <v/>
      </c>
      <c r="O797" s="19">
        <f>IFERROR($K797*$N797,"")</f>
        <v/>
      </c>
      <c r="P797" s="19">
        <f>IFERROR($L797*$N797,"")</f>
        <v/>
      </c>
      <c r="Q797" s="19">
        <f>IF(OR($U797="Dar de baja en SAP",$U797="Dar de alta en SAP"),$M797*$N797,"")</f>
        <v/>
      </c>
      <c r="R797" s="17" t="inlineStr"/>
      <c r="S797" s="27" t="inlineStr"/>
      <c r="T797" s="17" t="inlineStr">
        <is>
          <t>Sin recuento físico en el inventario de Avain</t>
        </is>
      </c>
      <c r="U797" s="28" t="inlineStr">
        <is>
          <t>Sin recuento físico</t>
        </is>
      </c>
      <c r="V797" s="17" t="inlineStr"/>
      <c r="W797" s="17" t="inlineStr"/>
      <c r="X797" s="17" t="inlineStr"/>
      <c r="Y797" s="17" t="inlineStr"/>
      <c r="Z797" s="17" t="inlineStr"/>
      <c r="AA797" s="17" t="inlineStr"/>
    </row>
    <row r="798">
      <c r="A798" s="17" t="inlineStr">
        <is>
          <t>Neuquén</t>
        </is>
      </c>
      <c r="B798" s="17" t="inlineStr">
        <is>
          <t>1060</t>
        </is>
      </c>
      <c r="C798" s="17" t="inlineStr">
        <is>
          <t>Stock SAP</t>
        </is>
      </c>
      <c r="D798" s="17" t="inlineStr">
        <is>
          <t>Descartables</t>
        </is>
      </c>
      <c r="E798" s="17" t="inlineStr">
        <is>
          <t>ZDES</t>
        </is>
      </c>
      <c r="F798" s="17" t="inlineStr">
        <is>
          <t>Dentro del alcance</t>
        </is>
      </c>
      <c r="G798" s="17" t="inlineStr">
        <is>
          <t>2001366</t>
        </is>
      </c>
      <c r="H798" s="17" t="inlineStr">
        <is>
          <t>RIÑONERA DE ACERO</t>
        </is>
      </c>
      <c r="I798" s="17" t="inlineStr">
        <is>
          <t>523</t>
        </is>
      </c>
      <c r="J798" s="17" t="inlineStr">
        <is>
          <t>RIÑONERA</t>
        </is>
      </c>
      <c r="K798" s="18">
        <f>SUMIF('1060 NQN'!$A$2:$A$2023,$G798,'1060 NQN'!$I$2:$I$2023)</f>
        <v/>
      </c>
      <c r="L798" s="18">
        <f>SUMIF('1060 NQN'!$A$2:$A$2023,$G798,'1060 NQN'!$Q$2:$Q$2023)</f>
        <v/>
      </c>
      <c r="M798" s="18">
        <f>$K798-$L798</f>
        <v/>
      </c>
      <c r="N798" s="19">
        <f>IFERROR(SUMIF('1060 NQN'!$A$2:$A$2023,$G798,'1060 NQN'!$M$2:$M$2023)/$K798,0)</f>
        <v/>
      </c>
      <c r="O798" s="19">
        <f>IFERROR($K798*$N798,"")</f>
        <v/>
      </c>
      <c r="P798" s="19">
        <f>IFERROR($L798*$N798,"")</f>
        <v/>
      </c>
      <c r="Q798" s="19">
        <f>IF(OR($U798="Dar de baja en SAP",$U798="Dar de alta en SAP"),$M798*$N798,"")</f>
        <v/>
      </c>
      <c r="R798" s="17" t="inlineStr"/>
      <c r="S798" s="25" t="inlineStr">
        <is>
          <t>Alta</t>
        </is>
      </c>
      <c r="T798" s="17" t="inlineStr">
        <is>
          <t>Homologado – confianza Alta</t>
        </is>
      </c>
      <c r="U798" s="26" t="inlineStr">
        <is>
          <t>Dar de baja en SAP</t>
        </is>
      </c>
      <c r="V798" s="17" t="inlineStr">
        <is>
          <t>Cruce por nomenclatura SAP</t>
        </is>
      </c>
      <c r="W798" s="17" t="inlineStr">
        <is>
          <t>No</t>
        </is>
      </c>
      <c r="X798" s="17" t="inlineStr"/>
      <c r="Y798" s="17" t="inlineStr">
        <is>
          <t>No</t>
        </is>
      </c>
      <c r="Z798" s="17" t="inlineStr"/>
      <c r="AA798" s="17"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17" t="inlineStr">
        <is>
          <t>Neuquén</t>
        </is>
      </c>
      <c r="B799" s="17" t="inlineStr">
        <is>
          <t>1060</t>
        </is>
      </c>
      <c r="C799" s="17" t="inlineStr">
        <is>
          <t>Stock SAP</t>
        </is>
      </c>
      <c r="D799" s="17" t="inlineStr">
        <is>
          <t>Uniformes</t>
        </is>
      </c>
      <c r="E799" s="17" t="inlineStr">
        <is>
          <t>ZUNI</t>
        </is>
      </c>
      <c r="F799" s="17" t="inlineStr">
        <is>
          <t>Fuera del alcance</t>
        </is>
      </c>
      <c r="G799" s="17" t="inlineStr">
        <is>
          <t>3001468</t>
        </is>
      </c>
      <c r="H799" s="17" t="inlineStr">
        <is>
          <t>CHALECO REFLECTIVO XL</t>
        </is>
      </c>
      <c r="I799" s="17" t="inlineStr"/>
      <c r="J799" s="17" t="inlineStr"/>
      <c r="K799" s="18">
        <f>SUMIF('1060 NQN'!$A$2:$A$2023,$G799,'1060 NQN'!$I$2:$I$2023)</f>
        <v/>
      </c>
      <c r="L799" s="18">
        <f>SUMIF('1060 NQN'!$A$2:$A$2023,$G799,'1060 NQN'!$Q$2:$Q$2023)</f>
        <v/>
      </c>
      <c r="M799" s="18">
        <f>$K799-$L799</f>
        <v/>
      </c>
      <c r="N799" s="19">
        <f>IFERROR(SUMIF('1060 NQN'!$A$2:$A$2023,$G799,'1060 NQN'!$M$2:$M$2023)/$K799,0)</f>
        <v/>
      </c>
      <c r="O799" s="19">
        <f>IFERROR($K799*$N799,"")</f>
        <v/>
      </c>
      <c r="P799" s="19">
        <f>IFERROR($L799*$N799,"")</f>
        <v/>
      </c>
      <c r="Q799" s="19">
        <f>IF(OR($U799="Dar de baja en SAP",$U799="Dar de alta en SAP"),$M799*$N799,"")</f>
        <v/>
      </c>
      <c r="R799" s="17" t="inlineStr"/>
      <c r="S799" s="27" t="inlineStr"/>
      <c r="T799" s="17" t="inlineStr">
        <is>
          <t>No aplica: uniformes, clasificación que el inventario físico de Farmacia no releva</t>
        </is>
      </c>
      <c r="U799" s="28" t="inlineStr">
        <is>
          <t>Fuera del alcance del inventario físico</t>
        </is>
      </c>
      <c r="V799" s="17" t="inlineStr"/>
      <c r="W799" s="17" t="inlineStr"/>
      <c r="X799" s="17" t="inlineStr"/>
      <c r="Y799" s="17" t="inlineStr"/>
      <c r="Z799" s="17" t="inlineStr"/>
      <c r="AA799" s="17" t="inlineStr"/>
    </row>
    <row r="800">
      <c r="A800" s="17" t="inlineStr">
        <is>
          <t>Neuquén</t>
        </is>
      </c>
      <c r="B800" s="17" t="inlineStr">
        <is>
          <t>1060</t>
        </is>
      </c>
      <c r="C800" s="17" t="inlineStr">
        <is>
          <t>Stock SAP</t>
        </is>
      </c>
      <c r="D800" s="17" t="inlineStr">
        <is>
          <t>Medicamentos</t>
        </is>
      </c>
      <c r="E800" s="17" t="inlineStr">
        <is>
          <t>ZMED</t>
        </is>
      </c>
      <c r="F800" s="17" t="inlineStr">
        <is>
          <t>Dentro del alcance</t>
        </is>
      </c>
      <c r="G800" s="17" t="inlineStr">
        <is>
          <t>1000086</t>
        </is>
      </c>
      <c r="H800" s="17" t="inlineStr">
        <is>
          <t>PLATSUL CREMA X 300 GRS</t>
        </is>
      </c>
      <c r="I800" s="17" t="inlineStr"/>
      <c r="J800" s="17" t="inlineStr"/>
      <c r="K800" s="18">
        <f>SUMIF('1060 NQN'!$A$2:$A$2023,$G800,'1060 NQN'!$I$2:$I$2023)</f>
        <v/>
      </c>
      <c r="L800" s="18">
        <f>SUMIF('1060 NQN'!$A$2:$A$2023,$G800,'1060 NQN'!$Q$2:$Q$2023)</f>
        <v/>
      </c>
      <c r="M800" s="18">
        <f>$K800-$L800</f>
        <v/>
      </c>
      <c r="N800" s="19">
        <f>IFERROR(SUMIF('1060 NQN'!$A$2:$A$2023,$G800,'1060 NQN'!$M$2:$M$2023)/$K800,0)</f>
        <v/>
      </c>
      <c r="O800" s="19">
        <f>IFERROR($K800*$N800,"")</f>
        <v/>
      </c>
      <c r="P800" s="19">
        <f>IFERROR($L800*$N800,"")</f>
        <v/>
      </c>
      <c r="Q800" s="19">
        <f>IF(OR($U800="Dar de baja en SAP",$U800="Dar de alta en SAP"),$M800*$N800,"")</f>
        <v/>
      </c>
      <c r="R800" s="17" t="inlineStr"/>
      <c r="S800" s="27" t="inlineStr"/>
      <c r="T800" s="17" t="inlineStr">
        <is>
          <t>Sin recuento físico en el inventario de Avain</t>
        </is>
      </c>
      <c r="U800" s="28" t="inlineStr">
        <is>
          <t>Sin recuento físico</t>
        </is>
      </c>
      <c r="V800" s="17" t="inlineStr"/>
      <c r="W800" s="17" t="inlineStr"/>
      <c r="X800" s="17" t="inlineStr"/>
      <c r="Y800" s="17" t="inlineStr"/>
      <c r="Z800" s="17" t="inlineStr"/>
      <c r="AA800" s="17" t="inlineStr">
        <is>
          <t>El material ocupa 5 filas en la hoja 1060 NQN (lote/almacén). La cantidad SAP y la física de esta vista son el total del material.</t>
        </is>
      </c>
    </row>
    <row r="801">
      <c r="A801" s="17" t="inlineStr">
        <is>
          <t>Neuquén</t>
        </is>
      </c>
      <c r="B801" s="17" t="inlineStr">
        <is>
          <t>1060</t>
        </is>
      </c>
      <c r="C801" s="17" t="inlineStr">
        <is>
          <t>Stock SAP</t>
        </is>
      </c>
      <c r="D801" s="17" t="inlineStr">
        <is>
          <t>Medicamentos</t>
        </is>
      </c>
      <c r="E801" s="17" t="inlineStr">
        <is>
          <t>ZMED</t>
        </is>
      </c>
      <c r="F801" s="17" t="inlineStr">
        <is>
          <t>Dentro del alcance</t>
        </is>
      </c>
      <c r="G801" s="17" t="inlineStr">
        <is>
          <t>1000037</t>
        </is>
      </c>
      <c r="H801" s="17" t="inlineStr">
        <is>
          <t>TUBO DE OXIGENO PORTATIL</t>
        </is>
      </c>
      <c r="I801" s="17" t="inlineStr"/>
      <c r="J801" s="17" t="inlineStr"/>
      <c r="K801" s="18">
        <f>SUMIF('1060 NQN'!$A$2:$A$2023,$G801,'1060 NQN'!$I$2:$I$2023)</f>
        <v/>
      </c>
      <c r="L801" s="18">
        <f>SUMIF('1060 NQN'!$A$2:$A$2023,$G801,'1060 NQN'!$Q$2:$Q$2023)</f>
        <v/>
      </c>
      <c r="M801" s="18">
        <f>$K801-$L801</f>
        <v/>
      </c>
      <c r="N801" s="19">
        <f>IFERROR(SUMIF('1060 NQN'!$A$2:$A$2023,$G801,'1060 NQN'!$M$2:$M$2023)/$K801,0)</f>
        <v/>
      </c>
      <c r="O801" s="19">
        <f>IFERROR($K801*$N801,"")</f>
        <v/>
      </c>
      <c r="P801" s="19">
        <f>IFERROR($L801*$N801,"")</f>
        <v/>
      </c>
      <c r="Q801" s="19">
        <f>IF(OR($U801="Dar de baja en SAP",$U801="Dar de alta en SAP"),$M801*$N801,"")</f>
        <v/>
      </c>
      <c r="R801" s="17" t="inlineStr"/>
      <c r="S801" s="27" t="inlineStr"/>
      <c r="T801" s="17" t="inlineStr">
        <is>
          <t>Sin recuento físico en el inventario de Avain</t>
        </is>
      </c>
      <c r="U801" s="28" t="inlineStr">
        <is>
          <t>Sin recuento físico</t>
        </is>
      </c>
      <c r="V801" s="17" t="inlineStr"/>
      <c r="W801" s="17" t="inlineStr"/>
      <c r="X801" s="17" t="inlineStr"/>
      <c r="Y801" s="17" t="inlineStr"/>
      <c r="Z801" s="17" t="inlineStr"/>
      <c r="AA801" s="17" t="inlineStr">
        <is>
          <t>El material ocupa 3 filas en la hoja 1060 NQN (lote/almacén). La cantidad SAP y la física de esta vista son el total del material.</t>
        </is>
      </c>
    </row>
    <row r="802">
      <c r="A802" s="17" t="inlineStr">
        <is>
          <t>Neuquén</t>
        </is>
      </c>
      <c r="B802" s="17" t="inlineStr">
        <is>
          <t>1060</t>
        </is>
      </c>
      <c r="C802" s="17" t="inlineStr">
        <is>
          <t>Stock SAP</t>
        </is>
      </c>
      <c r="D802" s="17" t="inlineStr">
        <is>
          <t>Uniformes</t>
        </is>
      </c>
      <c r="E802" s="17" t="inlineStr">
        <is>
          <t>ZUNI</t>
        </is>
      </c>
      <c r="F802" s="17" t="inlineStr">
        <is>
          <t>Fuera del alcance</t>
        </is>
      </c>
      <c r="G802" s="17" t="inlineStr">
        <is>
          <t>3000497</t>
        </is>
      </c>
      <c r="H802" s="17" t="inlineStr">
        <is>
          <t>PANTALON JEAN C/LOGO YAC T40</t>
        </is>
      </c>
      <c r="I802" s="17" t="inlineStr"/>
      <c r="J802" s="17" t="inlineStr"/>
      <c r="K802" s="18">
        <f>SUMIF('1060 NQN'!$A$2:$A$2023,$G802,'1060 NQN'!$I$2:$I$2023)</f>
        <v/>
      </c>
      <c r="L802" s="18">
        <f>SUMIF('1060 NQN'!$A$2:$A$2023,$G802,'1060 NQN'!$Q$2:$Q$2023)</f>
        <v/>
      </c>
      <c r="M802" s="18">
        <f>$K802-$L802</f>
        <v/>
      </c>
      <c r="N802" s="19">
        <f>IFERROR(SUMIF('1060 NQN'!$A$2:$A$2023,$G802,'1060 NQN'!$M$2:$M$2023)/$K802,0)</f>
        <v/>
      </c>
      <c r="O802" s="19">
        <f>IFERROR($K802*$N802,"")</f>
        <v/>
      </c>
      <c r="P802" s="19">
        <f>IFERROR($L802*$N802,"")</f>
        <v/>
      </c>
      <c r="Q802" s="19">
        <f>IF(OR($U802="Dar de baja en SAP",$U802="Dar de alta en SAP"),$M802*$N802,"")</f>
        <v/>
      </c>
      <c r="R802" s="17" t="inlineStr"/>
      <c r="S802" s="27" t="inlineStr"/>
      <c r="T802" s="17" t="inlineStr">
        <is>
          <t>No aplica: uniformes, clasificación que el inventario físico de Farmacia no releva</t>
        </is>
      </c>
      <c r="U802" s="28" t="inlineStr">
        <is>
          <t>Fuera del alcance del inventario físico</t>
        </is>
      </c>
      <c r="V802" s="17" t="inlineStr"/>
      <c r="W802" s="17" t="inlineStr"/>
      <c r="X802" s="17" t="inlineStr"/>
      <c r="Y802" s="17" t="inlineStr"/>
      <c r="Z802" s="17" t="inlineStr"/>
      <c r="AA802" s="17" t="inlineStr">
        <is>
          <t>El material ocupa 2 filas en la hoja 1060 NQN (lote/almacén). La cantidad SAP y la física de esta vista son el total del material.</t>
        </is>
      </c>
    </row>
    <row r="803">
      <c r="A803" s="17" t="inlineStr">
        <is>
          <t>Neuquén</t>
        </is>
      </c>
      <c r="B803" s="17" t="inlineStr">
        <is>
          <t>1060</t>
        </is>
      </c>
      <c r="C803" s="17" t="inlineStr">
        <is>
          <t>Stock SAP</t>
        </is>
      </c>
      <c r="D803" s="17" t="inlineStr">
        <is>
          <t>Medicamentos</t>
        </is>
      </c>
      <c r="E803" s="17" t="inlineStr">
        <is>
          <t>ZMED</t>
        </is>
      </c>
      <c r="F803" s="17" t="inlineStr">
        <is>
          <t>Dentro del alcance</t>
        </is>
      </c>
      <c r="G803" s="17" t="inlineStr">
        <is>
          <t>1000324</t>
        </is>
      </c>
      <c r="H803" s="17" t="inlineStr">
        <is>
          <t>GOTABIOTIC POEN</t>
        </is>
      </c>
      <c r="I803" s="17" t="inlineStr"/>
      <c r="J803" s="17" t="inlineStr"/>
      <c r="K803" s="18">
        <f>SUMIF('1060 NQN'!$A$2:$A$2023,$G803,'1060 NQN'!$I$2:$I$2023)</f>
        <v/>
      </c>
      <c r="L803" s="18">
        <f>SUMIF('1060 NQN'!$A$2:$A$2023,$G803,'1060 NQN'!$Q$2:$Q$2023)</f>
        <v/>
      </c>
      <c r="M803" s="18">
        <f>$K803-$L803</f>
        <v/>
      </c>
      <c r="N803" s="19">
        <f>IFERROR(SUMIF('1060 NQN'!$A$2:$A$2023,$G803,'1060 NQN'!$M$2:$M$2023)/$K803,0)</f>
        <v/>
      </c>
      <c r="O803" s="19">
        <f>IFERROR($K803*$N803,"")</f>
        <v/>
      </c>
      <c r="P803" s="19">
        <f>IFERROR($L803*$N803,"")</f>
        <v/>
      </c>
      <c r="Q803" s="19">
        <f>IF(OR($U803="Dar de baja en SAP",$U803="Dar de alta en SAP"),$M803*$N803,"")</f>
        <v/>
      </c>
      <c r="R803" s="17" t="inlineStr"/>
      <c r="S803" s="27" t="inlineStr"/>
      <c r="T803" s="17" t="inlineStr">
        <is>
          <t>Sin recuento físico en el inventario de Avain</t>
        </is>
      </c>
      <c r="U803" s="28" t="inlineStr">
        <is>
          <t>Sin recuento físico</t>
        </is>
      </c>
      <c r="V803" s="17" t="inlineStr"/>
      <c r="W803" s="17" t="inlineStr"/>
      <c r="X803" s="17" t="inlineStr"/>
      <c r="Y803" s="17" t="inlineStr"/>
      <c r="Z803" s="17" t="inlineStr"/>
      <c r="AA803" s="17" t="inlineStr">
        <is>
          <t>El material ocupa 2 filas en la hoja 1060 NQN (lote/almacén). La cantidad SAP y la física de esta vista son el total del material.</t>
        </is>
      </c>
    </row>
    <row r="804">
      <c r="A804" s="17" t="inlineStr">
        <is>
          <t>Neuquén</t>
        </is>
      </c>
      <c r="B804" s="17" t="inlineStr">
        <is>
          <t>1060</t>
        </is>
      </c>
      <c r="C804" s="17" t="inlineStr">
        <is>
          <t>Stock SAP</t>
        </is>
      </c>
      <c r="D804" s="17" t="inlineStr">
        <is>
          <t>Uniformes</t>
        </is>
      </c>
      <c r="E804" s="17" t="inlineStr">
        <is>
          <t>ZUNI</t>
        </is>
      </c>
      <c r="F804" s="17" t="inlineStr">
        <is>
          <t>Fuera del alcance</t>
        </is>
      </c>
      <c r="G804" s="17" t="inlineStr">
        <is>
          <t>3001466</t>
        </is>
      </c>
      <c r="H804" s="17" t="inlineStr">
        <is>
          <t>CHALECO REFLECTIVO M</t>
        </is>
      </c>
      <c r="I804" s="17" t="inlineStr"/>
      <c r="J804" s="17" t="inlineStr"/>
      <c r="K804" s="18">
        <f>SUMIF('1060 NQN'!$A$2:$A$2023,$G804,'1060 NQN'!$I$2:$I$2023)</f>
        <v/>
      </c>
      <c r="L804" s="18">
        <f>SUMIF('1060 NQN'!$A$2:$A$2023,$G804,'1060 NQN'!$Q$2:$Q$2023)</f>
        <v/>
      </c>
      <c r="M804" s="18">
        <f>$K804-$L804</f>
        <v/>
      </c>
      <c r="N804" s="19">
        <f>IFERROR(SUMIF('1060 NQN'!$A$2:$A$2023,$G804,'1060 NQN'!$M$2:$M$2023)/$K804,0)</f>
        <v/>
      </c>
      <c r="O804" s="19">
        <f>IFERROR($K804*$N804,"")</f>
        <v/>
      </c>
      <c r="P804" s="19">
        <f>IFERROR($L804*$N804,"")</f>
        <v/>
      </c>
      <c r="Q804" s="19">
        <f>IF(OR($U804="Dar de baja en SAP",$U804="Dar de alta en SAP"),$M804*$N804,"")</f>
        <v/>
      </c>
      <c r="R804" s="17" t="inlineStr"/>
      <c r="S804" s="27" t="inlineStr"/>
      <c r="T804" s="17" t="inlineStr">
        <is>
          <t>No aplica: uniformes, clasificación que el inventario físico de Farmacia no releva</t>
        </is>
      </c>
      <c r="U804" s="28" t="inlineStr">
        <is>
          <t>Fuera del alcance del inventario físico</t>
        </is>
      </c>
      <c r="V804" s="17" t="inlineStr"/>
      <c r="W804" s="17" t="inlineStr"/>
      <c r="X804" s="17" t="inlineStr"/>
      <c r="Y804" s="17" t="inlineStr"/>
      <c r="Z804" s="17" t="inlineStr"/>
      <c r="AA804" s="17" t="inlineStr"/>
    </row>
    <row r="805">
      <c r="A805" s="17" t="inlineStr">
        <is>
          <t>Neuquén</t>
        </is>
      </c>
      <c r="B805" s="17" t="inlineStr">
        <is>
          <t>1060</t>
        </is>
      </c>
      <c r="C805" s="17" t="inlineStr">
        <is>
          <t>Stock SAP</t>
        </is>
      </c>
      <c r="D805" s="17" t="inlineStr">
        <is>
          <t>Medicamentos</t>
        </is>
      </c>
      <c r="E805" s="17" t="inlineStr">
        <is>
          <t>ZMED</t>
        </is>
      </c>
      <c r="F805" s="17" t="inlineStr">
        <is>
          <t>Dentro del alcance</t>
        </is>
      </c>
      <c r="G805" s="17" t="inlineStr">
        <is>
          <t>1000693</t>
        </is>
      </c>
      <c r="H805" s="17" t="inlineStr">
        <is>
          <t>DOMPERIDONA AMP.</t>
        </is>
      </c>
      <c r="I805" s="17" t="inlineStr"/>
      <c r="J805" s="17" t="inlineStr"/>
      <c r="K805" s="18">
        <f>SUMIF('1060 NQN'!$A$2:$A$2023,$G805,'1060 NQN'!$I$2:$I$2023)</f>
        <v/>
      </c>
      <c r="L805" s="18">
        <f>SUMIF('1060 NQN'!$A$2:$A$2023,$G805,'1060 NQN'!$Q$2:$Q$2023)</f>
        <v/>
      </c>
      <c r="M805" s="18">
        <f>$K805-$L805</f>
        <v/>
      </c>
      <c r="N805" s="19">
        <f>IFERROR(SUMIF('1060 NQN'!$A$2:$A$2023,$G805,'1060 NQN'!$M$2:$M$2023)/$K805,0)</f>
        <v/>
      </c>
      <c r="O805" s="19">
        <f>IFERROR($K805*$N805,"")</f>
        <v/>
      </c>
      <c r="P805" s="19">
        <f>IFERROR($L805*$N805,"")</f>
        <v/>
      </c>
      <c r="Q805" s="19">
        <f>IF(OR($U805="Dar de baja en SAP",$U805="Dar de alta en SAP"),$M805*$N805,"")</f>
        <v/>
      </c>
      <c r="R805" s="17" t="inlineStr"/>
      <c r="S805" s="27" t="inlineStr"/>
      <c r="T805" s="17" t="inlineStr">
        <is>
          <t>Sin recuento físico en el inventario de Avain</t>
        </is>
      </c>
      <c r="U805" s="28" t="inlineStr">
        <is>
          <t>Sin recuento físico</t>
        </is>
      </c>
      <c r="V805" s="17" t="inlineStr"/>
      <c r="W805" s="17" t="inlineStr"/>
      <c r="X805" s="17" t="inlineStr"/>
      <c r="Y805" s="17" t="inlineStr"/>
      <c r="Z805" s="17" t="inlineStr"/>
      <c r="AA805" s="17" t="inlineStr">
        <is>
          <t>El material ocupa 6 filas en la hoja 1060 NQN (lote/almacén). La cantidad SAP y la física de esta vista son el total del material.</t>
        </is>
      </c>
    </row>
    <row r="806">
      <c r="A806" s="17" t="inlineStr">
        <is>
          <t>Neuquén</t>
        </is>
      </c>
      <c r="B806" s="17" t="inlineStr">
        <is>
          <t>1060</t>
        </is>
      </c>
      <c r="C806" s="17" t="inlineStr">
        <is>
          <t>Stock SAP</t>
        </is>
      </c>
      <c r="D806" s="17" t="inlineStr">
        <is>
          <t>Uniformes</t>
        </is>
      </c>
      <c r="E806" s="17" t="inlineStr">
        <is>
          <t>ZUNI</t>
        </is>
      </c>
      <c r="F806" s="17" t="inlineStr">
        <is>
          <t>Fuera del alcance</t>
        </is>
      </c>
      <c r="G806" s="17" t="inlineStr">
        <is>
          <t>3000697</t>
        </is>
      </c>
      <c r="H806" s="17" t="inlineStr">
        <is>
          <t>Chaqueta Blanca ML yacimiento T XXL</t>
        </is>
      </c>
      <c r="I806" s="17" t="inlineStr"/>
      <c r="J806" s="17" t="inlineStr"/>
      <c r="K806" s="18">
        <f>SUMIF('1060 NQN'!$A$2:$A$2023,$G806,'1060 NQN'!$I$2:$I$2023)</f>
        <v/>
      </c>
      <c r="L806" s="18">
        <f>SUMIF('1060 NQN'!$A$2:$A$2023,$G806,'1060 NQN'!$Q$2:$Q$2023)</f>
        <v/>
      </c>
      <c r="M806" s="18">
        <f>$K806-$L806</f>
        <v/>
      </c>
      <c r="N806" s="19">
        <f>IFERROR(SUMIF('1060 NQN'!$A$2:$A$2023,$G806,'1060 NQN'!$M$2:$M$2023)/$K806,0)</f>
        <v/>
      </c>
      <c r="O806" s="19">
        <f>IFERROR($K806*$N806,"")</f>
        <v/>
      </c>
      <c r="P806" s="19">
        <f>IFERROR($L806*$N806,"")</f>
        <v/>
      </c>
      <c r="Q806" s="19">
        <f>IF(OR($U806="Dar de baja en SAP",$U806="Dar de alta en SAP"),$M806*$N806,"")</f>
        <v/>
      </c>
      <c r="R806" s="17" t="inlineStr"/>
      <c r="S806" s="27" t="inlineStr"/>
      <c r="T806" s="17" t="inlineStr">
        <is>
          <t>No aplica: uniformes, clasificación que el inventario físico de Farmacia no releva</t>
        </is>
      </c>
      <c r="U806" s="28" t="inlineStr">
        <is>
          <t>Fuera del alcance del inventario físico</t>
        </is>
      </c>
      <c r="V806" s="17" t="inlineStr"/>
      <c r="W806" s="17" t="inlineStr"/>
      <c r="X806" s="17" t="inlineStr"/>
      <c r="Y806" s="17" t="inlineStr"/>
      <c r="Z806" s="17" t="inlineStr"/>
      <c r="AA806" s="17" t="inlineStr">
        <is>
          <t>El material ocupa 2 filas en la hoja 1060 NQN (lote/almacén). La cantidad SAP y la física de esta vista son el total del material.</t>
        </is>
      </c>
    </row>
    <row r="807">
      <c r="A807" s="17" t="inlineStr">
        <is>
          <t>Neuquén</t>
        </is>
      </c>
      <c r="B807" s="17" t="inlineStr">
        <is>
          <t>1060</t>
        </is>
      </c>
      <c r="C807" s="17" t="inlineStr">
        <is>
          <t>Stock SAP</t>
        </is>
      </c>
      <c r="D807" s="17" t="inlineStr">
        <is>
          <t>Uniformes</t>
        </is>
      </c>
      <c r="E807" s="17" t="inlineStr">
        <is>
          <t>ZUNI</t>
        </is>
      </c>
      <c r="F807" s="17" t="inlineStr">
        <is>
          <t>Fuera del alcance</t>
        </is>
      </c>
      <c r="G807" s="17" t="inlineStr">
        <is>
          <t>3001462</t>
        </is>
      </c>
      <c r="H807" s="17" t="inlineStr">
        <is>
          <t>CONJUNTO PRIMERA PIEL L</t>
        </is>
      </c>
      <c r="I807" s="17" t="inlineStr"/>
      <c r="J807" s="17" t="inlineStr"/>
      <c r="K807" s="18">
        <f>SUMIF('1060 NQN'!$A$2:$A$2023,$G807,'1060 NQN'!$I$2:$I$2023)</f>
        <v/>
      </c>
      <c r="L807" s="18">
        <f>SUMIF('1060 NQN'!$A$2:$A$2023,$G807,'1060 NQN'!$Q$2:$Q$2023)</f>
        <v/>
      </c>
      <c r="M807" s="18">
        <f>$K807-$L807</f>
        <v/>
      </c>
      <c r="N807" s="19">
        <f>IFERROR(SUMIF('1060 NQN'!$A$2:$A$2023,$G807,'1060 NQN'!$M$2:$M$2023)/$K807,0)</f>
        <v/>
      </c>
      <c r="O807" s="19">
        <f>IFERROR($K807*$N807,"")</f>
        <v/>
      </c>
      <c r="P807" s="19">
        <f>IFERROR($L807*$N807,"")</f>
        <v/>
      </c>
      <c r="Q807" s="19">
        <f>IF(OR($U807="Dar de baja en SAP",$U807="Dar de alta en SAP"),$M807*$N807,"")</f>
        <v/>
      </c>
      <c r="R807" s="17" t="inlineStr"/>
      <c r="S807" s="27" t="inlineStr"/>
      <c r="T807" s="17" t="inlineStr">
        <is>
          <t>No aplica: uniformes, clasificación que el inventario físico de Farmacia no releva</t>
        </is>
      </c>
      <c r="U807" s="28" t="inlineStr">
        <is>
          <t>Fuera del alcance del inventario físico</t>
        </is>
      </c>
      <c r="V807" s="17" t="inlineStr"/>
      <c r="W807" s="17" t="inlineStr"/>
      <c r="X807" s="17" t="inlineStr"/>
      <c r="Y807" s="17" t="inlineStr"/>
      <c r="Z807" s="17" t="inlineStr"/>
      <c r="AA807" s="17" t="inlineStr"/>
    </row>
    <row r="808">
      <c r="A808" s="17" t="inlineStr">
        <is>
          <t>Neuquén</t>
        </is>
      </c>
      <c r="B808" s="17" t="inlineStr">
        <is>
          <t>1060</t>
        </is>
      </c>
      <c r="C808" s="17" t="inlineStr">
        <is>
          <t>Stock SAP</t>
        </is>
      </c>
      <c r="D808" s="17" t="inlineStr">
        <is>
          <t>Descartables</t>
        </is>
      </c>
      <c r="E808" s="17" t="inlineStr">
        <is>
          <t>ZDES</t>
        </is>
      </c>
      <c r="F808" s="17" t="inlineStr">
        <is>
          <t>Dentro del alcance</t>
        </is>
      </c>
      <c r="G808" s="17" t="inlineStr">
        <is>
          <t>2000350</t>
        </is>
      </c>
      <c r="H808" s="17" t="inlineStr">
        <is>
          <t>ASPIRADOR MANUAL RES Q VAC</t>
        </is>
      </c>
      <c r="I808" s="17" t="inlineStr">
        <is>
          <t>526</t>
        </is>
      </c>
      <c r="J808" s="17" t="inlineStr">
        <is>
          <t>ASPIRADOR MANUAL</t>
        </is>
      </c>
      <c r="K808" s="18">
        <f>SUMIF('1060 NQN'!$A$2:$A$2023,$G808,'1060 NQN'!$I$2:$I$2023)</f>
        <v/>
      </c>
      <c r="L808" s="18">
        <f>SUMIF('1060 NQN'!$A$2:$A$2023,$G808,'1060 NQN'!$Q$2:$Q$2023)</f>
        <v/>
      </c>
      <c r="M808" s="18">
        <f>$K808-$L808</f>
        <v/>
      </c>
      <c r="N808" s="19">
        <f>IFERROR(SUMIF('1060 NQN'!$A$2:$A$2023,$G808,'1060 NQN'!$M$2:$M$2023)/$K808,0)</f>
        <v/>
      </c>
      <c r="O808" s="19">
        <f>IFERROR($K808*$N808,"")</f>
        <v/>
      </c>
      <c r="P808" s="19">
        <f>IFERROR($L808*$N808,"")</f>
        <v/>
      </c>
      <c r="Q808" s="19">
        <f>IF(OR($U808="Dar de baja en SAP",$U808="Dar de alta en SAP"),$M808*$N808,"")</f>
        <v/>
      </c>
      <c r="R808" s="17" t="inlineStr"/>
      <c r="S808" s="25" t="inlineStr">
        <is>
          <t>Alta</t>
        </is>
      </c>
      <c r="T808" s="17" t="inlineStr">
        <is>
          <t>Homologado – confianza Alta</t>
        </is>
      </c>
      <c r="U808" s="26" t="inlineStr">
        <is>
          <t>Dar de baja en SAP</t>
        </is>
      </c>
      <c r="V808" s="17" t="inlineStr">
        <is>
          <t>Cruce por nomenclatura SAP</t>
        </is>
      </c>
      <c r="W808" s="17" t="inlineStr">
        <is>
          <t>No</t>
        </is>
      </c>
      <c r="X808" s="17" t="inlineStr"/>
      <c r="Y808" s="17" t="inlineStr">
        <is>
          <t>Sí</t>
        </is>
      </c>
      <c r="Z808" s="17" t="inlineStr"/>
      <c r="AA808" s="17" t="inlineStr">
        <is>
          <t>Cruce por nomenclatura: similitud 0.77. El material ocupa 2 filas en la hoja 1060 NQN (lote/almacén). La cantidad SAP y la física de esta vista son el total del material.</t>
        </is>
      </c>
    </row>
    <row r="809">
      <c r="A809" s="17" t="inlineStr">
        <is>
          <t>Neuquén</t>
        </is>
      </c>
      <c r="B809" s="17" t="inlineStr">
        <is>
          <t>1060</t>
        </is>
      </c>
      <c r="C809" s="17" t="inlineStr">
        <is>
          <t>Stock SAP</t>
        </is>
      </c>
      <c r="D809" s="17" t="inlineStr">
        <is>
          <t>Uniformes</t>
        </is>
      </c>
      <c r="E809" s="17" t="inlineStr">
        <is>
          <t>ZUNI</t>
        </is>
      </c>
      <c r="F809" s="17" t="inlineStr">
        <is>
          <t>Fuera del alcance</t>
        </is>
      </c>
      <c r="G809" s="17" t="inlineStr">
        <is>
          <t>3001461</t>
        </is>
      </c>
      <c r="H809" s="17" t="inlineStr">
        <is>
          <t>CONJUNTO PRIMERA PIEL M</t>
        </is>
      </c>
      <c r="I809" s="17" t="inlineStr"/>
      <c r="J809" s="17" t="inlineStr"/>
      <c r="K809" s="18">
        <f>SUMIF('1060 NQN'!$A$2:$A$2023,$G809,'1060 NQN'!$I$2:$I$2023)</f>
        <v/>
      </c>
      <c r="L809" s="18">
        <f>SUMIF('1060 NQN'!$A$2:$A$2023,$G809,'1060 NQN'!$Q$2:$Q$2023)</f>
        <v/>
      </c>
      <c r="M809" s="18">
        <f>$K809-$L809</f>
        <v/>
      </c>
      <c r="N809" s="19">
        <f>IFERROR(SUMIF('1060 NQN'!$A$2:$A$2023,$G809,'1060 NQN'!$M$2:$M$2023)/$K809,0)</f>
        <v/>
      </c>
      <c r="O809" s="19">
        <f>IFERROR($K809*$N809,"")</f>
        <v/>
      </c>
      <c r="P809" s="19">
        <f>IFERROR($L809*$N809,"")</f>
        <v/>
      </c>
      <c r="Q809" s="19">
        <f>IF(OR($U809="Dar de baja en SAP",$U809="Dar de alta en SAP"),$M809*$N809,"")</f>
        <v/>
      </c>
      <c r="R809" s="17" t="inlineStr"/>
      <c r="S809" s="27" t="inlineStr"/>
      <c r="T809" s="17" t="inlineStr">
        <is>
          <t>No aplica: uniformes, clasificación que el inventario físico de Farmacia no releva</t>
        </is>
      </c>
      <c r="U809" s="28" t="inlineStr">
        <is>
          <t>Fuera del alcance del inventario físico</t>
        </is>
      </c>
      <c r="V809" s="17" t="inlineStr"/>
      <c r="W809" s="17" t="inlineStr"/>
      <c r="X809" s="17" t="inlineStr"/>
      <c r="Y809" s="17" t="inlineStr"/>
      <c r="Z809" s="17" t="inlineStr"/>
      <c r="AA809" s="17" t="inlineStr"/>
    </row>
    <row r="810">
      <c r="A810" s="17" t="inlineStr">
        <is>
          <t>Neuquén</t>
        </is>
      </c>
      <c r="B810" s="17" t="inlineStr">
        <is>
          <t>1060</t>
        </is>
      </c>
      <c r="C810" s="17" t="inlineStr">
        <is>
          <t>Stock SAP</t>
        </is>
      </c>
      <c r="D810" s="17" t="inlineStr">
        <is>
          <t>Medicamentos</t>
        </is>
      </c>
      <c r="E810" s="17" t="inlineStr">
        <is>
          <t>ZMED</t>
        </is>
      </c>
      <c r="F810" s="17" t="inlineStr">
        <is>
          <t>Dentro del alcance</t>
        </is>
      </c>
      <c r="G810" s="17" t="inlineStr">
        <is>
          <t>1000065</t>
        </is>
      </c>
      <c r="H810" s="17" t="inlineStr">
        <is>
          <t>DIPIRONA 2,5 MG AMP INYECTABLE</t>
        </is>
      </c>
      <c r="I810" s="17" t="inlineStr"/>
      <c r="J810" s="17" t="inlineStr"/>
      <c r="K810" s="18">
        <f>SUMIF('1060 NQN'!$A$2:$A$2023,$G810,'1060 NQN'!$I$2:$I$2023)</f>
        <v/>
      </c>
      <c r="L810" s="18">
        <f>SUMIF('1060 NQN'!$A$2:$A$2023,$G810,'1060 NQN'!$Q$2:$Q$2023)</f>
        <v/>
      </c>
      <c r="M810" s="18">
        <f>$K810-$L810</f>
        <v/>
      </c>
      <c r="N810" s="19">
        <f>IFERROR(SUMIF('1060 NQN'!$A$2:$A$2023,$G810,'1060 NQN'!$M$2:$M$2023)/$K810,0)</f>
        <v/>
      </c>
      <c r="O810" s="19">
        <f>IFERROR($K810*$N810,"")</f>
        <v/>
      </c>
      <c r="P810" s="19">
        <f>IFERROR($L810*$N810,"")</f>
        <v/>
      </c>
      <c r="Q810" s="19">
        <f>IF(OR($U810="Dar de baja en SAP",$U810="Dar de alta en SAP"),$M810*$N810,"")</f>
        <v/>
      </c>
      <c r="R810" s="17" t="inlineStr"/>
      <c r="S810" s="27" t="inlineStr"/>
      <c r="T810" s="17" t="inlineStr">
        <is>
          <t>Sin recuento físico en el inventario de Avain</t>
        </is>
      </c>
      <c r="U810" s="28" t="inlineStr">
        <is>
          <t>Sin recuento físico</t>
        </is>
      </c>
      <c r="V810" s="17" t="inlineStr"/>
      <c r="W810" s="17" t="inlineStr"/>
      <c r="X810" s="17" t="inlineStr"/>
      <c r="Y810" s="17" t="inlineStr"/>
      <c r="Z810" s="17" t="inlineStr"/>
      <c r="AA810" s="17" t="inlineStr"/>
    </row>
    <row r="811">
      <c r="A811" s="17" t="inlineStr">
        <is>
          <t>Neuquén</t>
        </is>
      </c>
      <c r="B811" s="17" t="inlineStr">
        <is>
          <t>1060</t>
        </is>
      </c>
      <c r="C811" s="17" t="inlineStr">
        <is>
          <t>Stock SAP</t>
        </is>
      </c>
      <c r="D811" s="17" t="inlineStr">
        <is>
          <t>Medicamentos</t>
        </is>
      </c>
      <c r="E811" s="17" t="inlineStr">
        <is>
          <t>ZMED</t>
        </is>
      </c>
      <c r="F811" s="17" t="inlineStr">
        <is>
          <t>Dentro del alcance</t>
        </is>
      </c>
      <c r="G811" s="17" t="inlineStr">
        <is>
          <t>1000127</t>
        </is>
      </c>
      <c r="H811" s="17" t="inlineStr">
        <is>
          <t>MEDIDOR DE GLUCEMIA</t>
        </is>
      </c>
      <c r="I811" s="17" t="inlineStr"/>
      <c r="J811" s="17" t="inlineStr"/>
      <c r="K811" s="18">
        <f>SUMIF('1060 NQN'!$A$2:$A$2023,$G811,'1060 NQN'!$I$2:$I$2023)</f>
        <v/>
      </c>
      <c r="L811" s="18">
        <f>SUMIF('1060 NQN'!$A$2:$A$2023,$G811,'1060 NQN'!$Q$2:$Q$2023)</f>
        <v/>
      </c>
      <c r="M811" s="18">
        <f>$K811-$L811</f>
        <v/>
      </c>
      <c r="N811" s="19">
        <f>IFERROR(SUMIF('1060 NQN'!$A$2:$A$2023,$G811,'1060 NQN'!$M$2:$M$2023)/$K811,0)</f>
        <v/>
      </c>
      <c r="O811" s="19">
        <f>IFERROR($K811*$N811,"")</f>
        <v/>
      </c>
      <c r="P811" s="19">
        <f>IFERROR($L811*$N811,"")</f>
        <v/>
      </c>
      <c r="Q811" s="19">
        <f>IF(OR($U811="Dar de baja en SAP",$U811="Dar de alta en SAP"),$M811*$N811,"")</f>
        <v/>
      </c>
      <c r="R811" s="17" t="inlineStr"/>
      <c r="S811" s="27" t="inlineStr"/>
      <c r="T811" s="17" t="inlineStr">
        <is>
          <t>Sin recuento físico en el inventario de Avain</t>
        </is>
      </c>
      <c r="U811" s="28" t="inlineStr">
        <is>
          <t>Sin recuento físico</t>
        </is>
      </c>
      <c r="V811" s="17" t="inlineStr"/>
      <c r="W811" s="17" t="inlineStr"/>
      <c r="X811" s="17" t="inlineStr"/>
      <c r="Y811" s="17" t="inlineStr"/>
      <c r="Z811" s="17" t="inlineStr"/>
      <c r="AA811" s="17" t="inlineStr">
        <is>
          <t>El material ocupa 5 filas en la hoja 1060 NQN (lote/almacén). La cantidad SAP y la física de esta vista son el total del material.</t>
        </is>
      </c>
    </row>
    <row r="812">
      <c r="A812" s="17" t="inlineStr">
        <is>
          <t>Neuquén</t>
        </is>
      </c>
      <c r="B812" s="17" t="inlineStr">
        <is>
          <t>1060</t>
        </is>
      </c>
      <c r="C812" s="17" t="inlineStr">
        <is>
          <t>Stock SAP</t>
        </is>
      </c>
      <c r="D812" s="17" t="inlineStr">
        <is>
          <t>Medicamentos</t>
        </is>
      </c>
      <c r="E812" s="17" t="inlineStr">
        <is>
          <t>ZMED</t>
        </is>
      </c>
      <c r="F812" s="17" t="inlineStr">
        <is>
          <t>Dentro del alcance</t>
        </is>
      </c>
      <c r="G812" s="17" t="inlineStr">
        <is>
          <t>1000141</t>
        </is>
      </c>
      <c r="H812" s="17" t="inlineStr">
        <is>
          <t>IODOPOVIDONA X 120ML</t>
        </is>
      </c>
      <c r="I812" s="17" t="inlineStr"/>
      <c r="J812" s="17" t="inlineStr"/>
      <c r="K812" s="18">
        <f>SUMIF('1060 NQN'!$A$2:$A$2023,$G812,'1060 NQN'!$I$2:$I$2023)</f>
        <v/>
      </c>
      <c r="L812" s="18">
        <f>SUMIF('1060 NQN'!$A$2:$A$2023,$G812,'1060 NQN'!$Q$2:$Q$2023)</f>
        <v/>
      </c>
      <c r="M812" s="18">
        <f>$K812-$L812</f>
        <v/>
      </c>
      <c r="N812" s="19">
        <f>IFERROR(SUMIF('1060 NQN'!$A$2:$A$2023,$G812,'1060 NQN'!$M$2:$M$2023)/$K812,0)</f>
        <v/>
      </c>
      <c r="O812" s="19">
        <f>IFERROR($K812*$N812,"")</f>
        <v/>
      </c>
      <c r="P812" s="19">
        <f>IFERROR($L812*$N812,"")</f>
        <v/>
      </c>
      <c r="Q812" s="19">
        <f>IF(OR($U812="Dar de baja en SAP",$U812="Dar de alta en SAP"),$M812*$N812,"")</f>
        <v/>
      </c>
      <c r="R812" s="17" t="inlineStr"/>
      <c r="S812" s="27" t="inlineStr"/>
      <c r="T812" s="17" t="inlineStr">
        <is>
          <t>Sin recuento físico en el inventario de Avain</t>
        </is>
      </c>
      <c r="U812" s="28" t="inlineStr">
        <is>
          <t>Sin recuento físico</t>
        </is>
      </c>
      <c r="V812" s="17" t="inlineStr"/>
      <c r="W812" s="17" t="inlineStr"/>
      <c r="X812" s="17" t="inlineStr"/>
      <c r="Y812" s="17" t="inlineStr"/>
      <c r="Z812" s="17" t="inlineStr"/>
      <c r="AA812" s="17" t="inlineStr">
        <is>
          <t>El material ocupa 2 filas en la hoja 1060 NQN (lote/almacén). La cantidad SAP y la física de esta vista son el total del material.</t>
        </is>
      </c>
    </row>
    <row r="813">
      <c r="A813" s="17" t="inlineStr">
        <is>
          <t>Neuquén</t>
        </is>
      </c>
      <c r="B813" s="17" t="inlineStr">
        <is>
          <t>1060</t>
        </is>
      </c>
      <c r="C813" s="17" t="inlineStr">
        <is>
          <t>Stock SAP</t>
        </is>
      </c>
      <c r="D813" s="17" t="inlineStr">
        <is>
          <t>Medicamentos</t>
        </is>
      </c>
      <c r="E813" s="17" t="inlineStr">
        <is>
          <t>ZMED</t>
        </is>
      </c>
      <c r="F813" s="17" t="inlineStr">
        <is>
          <t>Dentro del alcance</t>
        </is>
      </c>
      <c r="G813" s="17" t="inlineStr">
        <is>
          <t>1000185</t>
        </is>
      </c>
      <c r="H813" s="17" t="inlineStr">
        <is>
          <t>PLATSUL  X 100 CREMA</t>
        </is>
      </c>
      <c r="I813" s="17" t="inlineStr"/>
      <c r="J813" s="17" t="inlineStr"/>
      <c r="K813" s="18">
        <f>SUMIF('1060 NQN'!$A$2:$A$2023,$G813,'1060 NQN'!$I$2:$I$2023)</f>
        <v/>
      </c>
      <c r="L813" s="18">
        <f>SUMIF('1060 NQN'!$A$2:$A$2023,$G813,'1060 NQN'!$Q$2:$Q$2023)</f>
        <v/>
      </c>
      <c r="M813" s="18">
        <f>$K813-$L813</f>
        <v/>
      </c>
      <c r="N813" s="19">
        <f>IFERROR(SUMIF('1060 NQN'!$A$2:$A$2023,$G813,'1060 NQN'!$M$2:$M$2023)/$K813,0)</f>
        <v/>
      </c>
      <c r="O813" s="19">
        <f>IFERROR($K813*$N813,"")</f>
        <v/>
      </c>
      <c r="P813" s="19">
        <f>IFERROR($L813*$N813,"")</f>
        <v/>
      </c>
      <c r="Q813" s="19">
        <f>IF(OR($U813="Dar de baja en SAP",$U813="Dar de alta en SAP"),$M813*$N813,"")</f>
        <v/>
      </c>
      <c r="R813" s="17" t="inlineStr"/>
      <c r="S813" s="27" t="inlineStr"/>
      <c r="T813" s="17" t="inlineStr">
        <is>
          <t>Sin recuento físico en el inventario de Avain</t>
        </is>
      </c>
      <c r="U813" s="28" t="inlineStr">
        <is>
          <t>Sin recuento físico</t>
        </is>
      </c>
      <c r="V813" s="17" t="inlineStr"/>
      <c r="W813" s="17" t="inlineStr"/>
      <c r="X813" s="17" t="inlineStr"/>
      <c r="Y813" s="17" t="inlineStr"/>
      <c r="Z813" s="17" t="inlineStr"/>
      <c r="AA813" s="17" t="inlineStr">
        <is>
          <t>El material ocupa 2 filas en la hoja 1060 NQN (lote/almacén). La cantidad SAP y la física de esta vista son el total del material.</t>
        </is>
      </c>
    </row>
    <row r="814">
      <c r="A814" s="17" t="inlineStr">
        <is>
          <t>Neuquén</t>
        </is>
      </c>
      <c r="B814" s="17" t="inlineStr">
        <is>
          <t>1060</t>
        </is>
      </c>
      <c r="C814" s="17" t="inlineStr">
        <is>
          <t>Stock SAP</t>
        </is>
      </c>
      <c r="D814" s="17" t="inlineStr">
        <is>
          <t>Medicamentos</t>
        </is>
      </c>
      <c r="E814" s="17" t="inlineStr">
        <is>
          <t>ZMED</t>
        </is>
      </c>
      <c r="F814" s="17" t="inlineStr">
        <is>
          <t>Dentro del alcance</t>
        </is>
      </c>
      <c r="G814" s="17" t="inlineStr">
        <is>
          <t>1000649</t>
        </is>
      </c>
      <c r="H814" s="17" t="inlineStr">
        <is>
          <t>GENTAMICINA CREMA</t>
        </is>
      </c>
      <c r="I814" s="17" t="inlineStr"/>
      <c r="J814" s="17" t="inlineStr"/>
      <c r="K814" s="18">
        <f>SUMIF('1060 NQN'!$A$2:$A$2023,$G814,'1060 NQN'!$I$2:$I$2023)</f>
        <v/>
      </c>
      <c r="L814" s="18">
        <f>SUMIF('1060 NQN'!$A$2:$A$2023,$G814,'1060 NQN'!$Q$2:$Q$2023)</f>
        <v/>
      </c>
      <c r="M814" s="18">
        <f>$K814-$L814</f>
        <v/>
      </c>
      <c r="N814" s="19">
        <f>IFERROR(SUMIF('1060 NQN'!$A$2:$A$2023,$G814,'1060 NQN'!$M$2:$M$2023)/$K814,0)</f>
        <v/>
      </c>
      <c r="O814" s="19">
        <f>IFERROR($K814*$N814,"")</f>
        <v/>
      </c>
      <c r="P814" s="19">
        <f>IFERROR($L814*$N814,"")</f>
        <v/>
      </c>
      <c r="Q814" s="19">
        <f>IF(OR($U814="Dar de baja en SAP",$U814="Dar de alta en SAP"),$M814*$N814,"")</f>
        <v/>
      </c>
      <c r="R814" s="17" t="inlineStr"/>
      <c r="S814" s="27" t="inlineStr"/>
      <c r="T814" s="17" t="inlineStr">
        <is>
          <t>Sin recuento físico en el inventario de Avain</t>
        </is>
      </c>
      <c r="U814" s="28" t="inlineStr">
        <is>
          <t>Sin recuento físico</t>
        </is>
      </c>
      <c r="V814" s="17" t="inlineStr"/>
      <c r="W814" s="17" t="inlineStr"/>
      <c r="X814" s="17" t="inlineStr"/>
      <c r="Y814" s="17" t="inlineStr"/>
      <c r="Z814" s="17" t="inlineStr"/>
      <c r="AA814" s="17" t="inlineStr"/>
    </row>
    <row r="815">
      <c r="A815" s="17" t="inlineStr">
        <is>
          <t>Neuquén</t>
        </is>
      </c>
      <c r="B815" s="17" t="inlineStr">
        <is>
          <t>1060</t>
        </is>
      </c>
      <c r="C815" s="17" t="inlineStr">
        <is>
          <t>Stock SAP</t>
        </is>
      </c>
      <c r="D815" s="17" t="inlineStr">
        <is>
          <t>Descartables</t>
        </is>
      </c>
      <c r="E815" s="17" t="inlineStr">
        <is>
          <t>ZDES</t>
        </is>
      </c>
      <c r="F815" s="17" t="inlineStr">
        <is>
          <t>Dentro del alcance</t>
        </is>
      </c>
      <c r="G815" s="17" t="inlineStr">
        <is>
          <t>2000064</t>
        </is>
      </c>
      <c r="H815" s="17" t="inlineStr">
        <is>
          <t>ROLLO PARA E.C.G DE 50 x 20CM</t>
        </is>
      </c>
      <c r="I815" s="17" t="inlineStr"/>
      <c r="J815" s="17" t="inlineStr"/>
      <c r="K815" s="18">
        <f>SUMIF('1060 NQN'!$A$2:$A$2023,$G815,'1060 NQN'!$I$2:$I$2023)</f>
        <v/>
      </c>
      <c r="L815" s="18">
        <f>SUMIF('1060 NQN'!$A$2:$A$2023,$G815,'1060 NQN'!$Q$2:$Q$2023)</f>
        <v/>
      </c>
      <c r="M815" s="18">
        <f>$K815-$L815</f>
        <v/>
      </c>
      <c r="N815" s="19">
        <f>IFERROR(SUMIF('1060 NQN'!$A$2:$A$2023,$G815,'1060 NQN'!$M$2:$M$2023)/$K815,0)</f>
        <v/>
      </c>
      <c r="O815" s="19">
        <f>IFERROR($K815*$N815,"")</f>
        <v/>
      </c>
      <c r="P815" s="19">
        <f>IFERROR($L815*$N815,"")</f>
        <v/>
      </c>
      <c r="Q815" s="19">
        <f>IF(OR($U815="Dar de baja en SAP",$U815="Dar de alta en SAP"),$M815*$N815,"")</f>
        <v/>
      </c>
      <c r="R815" s="17" t="inlineStr"/>
      <c r="S815" s="27" t="inlineStr"/>
      <c r="T815" s="17" t="inlineStr">
        <is>
          <t>Sin recuento físico en el inventario de Avain</t>
        </is>
      </c>
      <c r="U815" s="28" t="inlineStr">
        <is>
          <t>Sin recuento físico</t>
        </is>
      </c>
      <c r="V815" s="17" t="inlineStr"/>
      <c r="W815" s="17" t="inlineStr"/>
      <c r="X815" s="17" t="inlineStr"/>
      <c r="Y815" s="17" t="inlineStr"/>
      <c r="Z815" s="17" t="inlineStr"/>
      <c r="AA815" s="17" t="inlineStr"/>
    </row>
    <row r="816">
      <c r="A816" s="17" t="inlineStr">
        <is>
          <t>Neuquén</t>
        </is>
      </c>
      <c r="B816" s="17" t="inlineStr">
        <is>
          <t>1060</t>
        </is>
      </c>
      <c r="C816" s="17" t="inlineStr">
        <is>
          <t>Stock SAP</t>
        </is>
      </c>
      <c r="D816" s="17" t="inlineStr">
        <is>
          <t>Descartables</t>
        </is>
      </c>
      <c r="E816" s="17" t="inlineStr">
        <is>
          <t>ZDES</t>
        </is>
      </c>
      <c r="F816" s="17" t="inlineStr">
        <is>
          <t>Dentro del alcance</t>
        </is>
      </c>
      <c r="G816" s="17" t="inlineStr">
        <is>
          <t>2000065</t>
        </is>
      </c>
      <c r="H816" s="17" t="inlineStr">
        <is>
          <t>SONDA NASOGASTRICA K-29P KOLLER</t>
        </is>
      </c>
      <c r="I816" s="17" t="inlineStr"/>
      <c r="J816" s="17" t="inlineStr"/>
      <c r="K816" s="18">
        <f>SUMIF('1060 NQN'!$A$2:$A$2023,$G816,'1060 NQN'!$I$2:$I$2023)</f>
        <v/>
      </c>
      <c r="L816" s="18">
        <f>SUMIF('1060 NQN'!$A$2:$A$2023,$G816,'1060 NQN'!$Q$2:$Q$2023)</f>
        <v/>
      </c>
      <c r="M816" s="18">
        <f>$K816-$L816</f>
        <v/>
      </c>
      <c r="N816" s="19">
        <f>IFERROR(SUMIF('1060 NQN'!$A$2:$A$2023,$G816,'1060 NQN'!$M$2:$M$2023)/$K816,0)</f>
        <v/>
      </c>
      <c r="O816" s="19">
        <f>IFERROR($K816*$N816,"")</f>
        <v/>
      </c>
      <c r="P816" s="19">
        <f>IFERROR($L816*$N816,"")</f>
        <v/>
      </c>
      <c r="Q816" s="19">
        <f>IF(OR($U816="Dar de baja en SAP",$U816="Dar de alta en SAP"),$M816*$N816,"")</f>
        <v/>
      </c>
      <c r="R816" s="17" t="inlineStr"/>
      <c r="S816" s="27" t="inlineStr"/>
      <c r="T816" s="17" t="inlineStr">
        <is>
          <t>Sin recuento físico en el inventario de Avain</t>
        </is>
      </c>
      <c r="U816" s="28" t="inlineStr">
        <is>
          <t>Sin recuento físico</t>
        </is>
      </c>
      <c r="V816" s="17" t="inlineStr"/>
      <c r="W816" s="17" t="inlineStr"/>
      <c r="X816" s="17" t="inlineStr"/>
      <c r="Y816" s="17" t="inlineStr"/>
      <c r="Z816" s="17" t="inlineStr"/>
      <c r="AA816" s="17" t="inlineStr"/>
    </row>
    <row r="817">
      <c r="A817" s="17" t="inlineStr">
        <is>
          <t>Neuquén</t>
        </is>
      </c>
      <c r="B817" s="17" t="inlineStr">
        <is>
          <t>1060</t>
        </is>
      </c>
      <c r="C817" s="17" t="inlineStr">
        <is>
          <t>Stock SAP</t>
        </is>
      </c>
      <c r="D817" s="17" t="inlineStr">
        <is>
          <t>Descartables</t>
        </is>
      </c>
      <c r="E817" s="17" t="inlineStr">
        <is>
          <t>ZDES</t>
        </is>
      </c>
      <c r="F817" s="17" t="inlineStr">
        <is>
          <t>Dentro del alcance</t>
        </is>
      </c>
      <c r="G817" s="17" t="inlineStr">
        <is>
          <t>2000091</t>
        </is>
      </c>
      <c r="H817" s="17" t="inlineStr">
        <is>
          <t>SONDA DE ASPIRACION K-10P</t>
        </is>
      </c>
      <c r="I817" s="17" t="inlineStr"/>
      <c r="J817" s="17" t="inlineStr"/>
      <c r="K817" s="18">
        <f>SUMIF('1060 NQN'!$A$2:$A$2023,$G817,'1060 NQN'!$I$2:$I$2023)</f>
        <v/>
      </c>
      <c r="L817" s="18">
        <f>SUMIF('1060 NQN'!$A$2:$A$2023,$G817,'1060 NQN'!$Q$2:$Q$2023)</f>
        <v/>
      </c>
      <c r="M817" s="18">
        <f>$K817-$L817</f>
        <v/>
      </c>
      <c r="N817" s="19">
        <f>IFERROR(SUMIF('1060 NQN'!$A$2:$A$2023,$G817,'1060 NQN'!$M$2:$M$2023)/$K817,0)</f>
        <v/>
      </c>
      <c r="O817" s="19">
        <f>IFERROR($K817*$N817,"")</f>
        <v/>
      </c>
      <c r="P817" s="19">
        <f>IFERROR($L817*$N817,"")</f>
        <v/>
      </c>
      <c r="Q817" s="19">
        <f>IF(OR($U817="Dar de baja en SAP",$U817="Dar de alta en SAP"),$M817*$N817,"")</f>
        <v/>
      </c>
      <c r="R817" s="17" t="inlineStr"/>
      <c r="S817" s="27" t="inlineStr"/>
      <c r="T817" s="17" t="inlineStr">
        <is>
          <t>Sin recuento físico en el inventario de Avain</t>
        </is>
      </c>
      <c r="U817" s="28" t="inlineStr">
        <is>
          <t>Sin recuento físico</t>
        </is>
      </c>
      <c r="V817" s="17" t="inlineStr"/>
      <c r="W817" s="17" t="inlineStr"/>
      <c r="X817" s="17" t="inlineStr"/>
      <c r="Y817" s="17" t="inlineStr"/>
      <c r="Z817" s="17" t="inlineStr"/>
      <c r="AA817" s="17" t="inlineStr"/>
    </row>
    <row r="818">
      <c r="A818" s="17" t="inlineStr">
        <is>
          <t>Neuquén</t>
        </is>
      </c>
      <c r="B818" s="17" t="inlineStr">
        <is>
          <t>1060</t>
        </is>
      </c>
      <c r="C818" s="17" t="inlineStr">
        <is>
          <t>Stock SAP</t>
        </is>
      </c>
      <c r="D818" s="17" t="inlineStr">
        <is>
          <t>Descartables</t>
        </is>
      </c>
      <c r="E818" s="17" t="inlineStr">
        <is>
          <t>ZDES</t>
        </is>
      </c>
      <c r="F818" s="17" t="inlineStr">
        <is>
          <t>Dentro del alcance</t>
        </is>
      </c>
      <c r="G818" s="17" t="inlineStr">
        <is>
          <t>2000201</t>
        </is>
      </c>
      <c r="H818" s="17" t="inlineStr">
        <is>
          <t>SONDA VESICAL DE 2 VIAS Nº 18 (LATEX)</t>
        </is>
      </c>
      <c r="I818" s="17" t="inlineStr"/>
      <c r="J818" s="17" t="inlineStr"/>
      <c r="K818" s="18">
        <f>SUMIF('1060 NQN'!$A$2:$A$2023,$G818,'1060 NQN'!$I$2:$I$2023)</f>
        <v/>
      </c>
      <c r="L818" s="18">
        <f>SUMIF('1060 NQN'!$A$2:$A$2023,$G818,'1060 NQN'!$Q$2:$Q$2023)</f>
        <v/>
      </c>
      <c r="M818" s="18">
        <f>$K818-$L818</f>
        <v/>
      </c>
      <c r="N818" s="19">
        <f>IFERROR(SUMIF('1060 NQN'!$A$2:$A$2023,$G818,'1060 NQN'!$M$2:$M$2023)/$K818,0)</f>
        <v/>
      </c>
      <c r="O818" s="19">
        <f>IFERROR($K818*$N818,"")</f>
        <v/>
      </c>
      <c r="P818" s="19">
        <f>IFERROR($L818*$N818,"")</f>
        <v/>
      </c>
      <c r="Q818" s="19">
        <f>IF(OR($U818="Dar de baja en SAP",$U818="Dar de alta en SAP"),$M818*$N818,"")</f>
        <v/>
      </c>
      <c r="R818" s="17" t="inlineStr"/>
      <c r="S818" s="27" t="inlineStr"/>
      <c r="T818" s="17" t="inlineStr">
        <is>
          <t>Sin recuento físico en el inventario de Avain</t>
        </is>
      </c>
      <c r="U818" s="28" t="inlineStr">
        <is>
          <t>Sin recuento físico</t>
        </is>
      </c>
      <c r="V818" s="17" t="inlineStr"/>
      <c r="W818" s="17" t="inlineStr"/>
      <c r="X818" s="17" t="inlineStr"/>
      <c r="Y818" s="17" t="inlineStr"/>
      <c r="Z818" s="17" t="inlineStr"/>
      <c r="AA818" s="17" t="inlineStr">
        <is>
          <t>El material ocupa 2 filas en la hoja 1060 NQN (lote/almacén). La cantidad SAP y la física de esta vista son el total del material.</t>
        </is>
      </c>
    </row>
    <row r="819">
      <c r="A819" s="17" t="inlineStr">
        <is>
          <t>Neuquén</t>
        </is>
      </c>
      <c r="B819" s="17" t="inlineStr">
        <is>
          <t>1060</t>
        </is>
      </c>
      <c r="C819" s="17" t="inlineStr">
        <is>
          <t>Stock SAP</t>
        </is>
      </c>
      <c r="D819" s="17" t="inlineStr">
        <is>
          <t>Descartables</t>
        </is>
      </c>
      <c r="E819" s="17" t="inlineStr">
        <is>
          <t>ZDES</t>
        </is>
      </c>
      <c r="F819" s="17" t="inlineStr">
        <is>
          <t>Dentro del alcance</t>
        </is>
      </c>
      <c r="G819" s="17" t="inlineStr">
        <is>
          <t>2000305</t>
        </is>
      </c>
      <c r="H819" s="17" t="inlineStr">
        <is>
          <t>SONDA KOLLER K-27 PED P/INHALACION DE O2</t>
        </is>
      </c>
      <c r="I819" s="17" t="inlineStr"/>
      <c r="J819" s="17" t="inlineStr"/>
      <c r="K819" s="18">
        <f>SUMIF('1060 NQN'!$A$2:$A$2023,$G819,'1060 NQN'!$I$2:$I$2023)</f>
        <v/>
      </c>
      <c r="L819" s="18">
        <f>SUMIF('1060 NQN'!$A$2:$A$2023,$G819,'1060 NQN'!$Q$2:$Q$2023)</f>
        <v/>
      </c>
      <c r="M819" s="18">
        <f>$K819-$L819</f>
        <v/>
      </c>
      <c r="N819" s="19">
        <f>IFERROR(SUMIF('1060 NQN'!$A$2:$A$2023,$G819,'1060 NQN'!$M$2:$M$2023)/$K819,0)</f>
        <v/>
      </c>
      <c r="O819" s="19">
        <f>IFERROR($K819*$N819,"")</f>
        <v/>
      </c>
      <c r="P819" s="19">
        <f>IFERROR($L819*$N819,"")</f>
        <v/>
      </c>
      <c r="Q819" s="19">
        <f>IF(OR($U819="Dar de baja en SAP",$U819="Dar de alta en SAP"),$M819*$N819,"")</f>
        <v/>
      </c>
      <c r="R819" s="17" t="inlineStr"/>
      <c r="S819" s="27" t="inlineStr"/>
      <c r="T819" s="17" t="inlineStr">
        <is>
          <t>Sin recuento físico en el inventario de Avain</t>
        </is>
      </c>
      <c r="U819" s="28" t="inlineStr">
        <is>
          <t>Sin recuento físico</t>
        </is>
      </c>
      <c r="V819" s="17" t="inlineStr"/>
      <c r="W819" s="17" t="inlineStr"/>
      <c r="X819" s="17" t="inlineStr"/>
      <c r="Y819" s="17" t="inlineStr"/>
      <c r="Z819" s="17" t="inlineStr"/>
      <c r="AA819" s="17" t="inlineStr"/>
    </row>
    <row r="820">
      <c r="A820" s="17" t="inlineStr">
        <is>
          <t>Neuquén</t>
        </is>
      </c>
      <c r="B820" s="17" t="inlineStr">
        <is>
          <t>1060</t>
        </is>
      </c>
      <c r="C820" s="17" t="inlineStr">
        <is>
          <t>Stock SAP</t>
        </is>
      </c>
      <c r="D820" s="17" t="inlineStr">
        <is>
          <t>Descartables</t>
        </is>
      </c>
      <c r="E820" s="17" t="inlineStr">
        <is>
          <t>ZDES</t>
        </is>
      </c>
      <c r="F820" s="17" t="inlineStr">
        <is>
          <t>Dentro del alcance</t>
        </is>
      </c>
      <c r="G820" s="17" t="inlineStr">
        <is>
          <t>2000332</t>
        </is>
      </c>
      <c r="H820" s="17" t="inlineStr">
        <is>
          <t>SONDA T/K 30P PVC EST P/ASP MUCUS TOMFAC</t>
        </is>
      </c>
      <c r="I820" s="17" t="inlineStr"/>
      <c r="J820" s="17" t="inlineStr"/>
      <c r="K820" s="18">
        <f>SUMIF('1060 NQN'!$A$2:$A$2023,$G820,'1060 NQN'!$I$2:$I$2023)</f>
        <v/>
      </c>
      <c r="L820" s="18">
        <f>SUMIF('1060 NQN'!$A$2:$A$2023,$G820,'1060 NQN'!$Q$2:$Q$2023)</f>
        <v/>
      </c>
      <c r="M820" s="18">
        <f>$K820-$L820</f>
        <v/>
      </c>
      <c r="N820" s="19">
        <f>IFERROR(SUMIF('1060 NQN'!$A$2:$A$2023,$G820,'1060 NQN'!$M$2:$M$2023)/$K820,0)</f>
        <v/>
      </c>
      <c r="O820" s="19">
        <f>IFERROR($K820*$N820,"")</f>
        <v/>
      </c>
      <c r="P820" s="19">
        <f>IFERROR($L820*$N820,"")</f>
        <v/>
      </c>
      <c r="Q820" s="19">
        <f>IF(OR($U820="Dar de baja en SAP",$U820="Dar de alta en SAP"),$M820*$N820,"")</f>
        <v/>
      </c>
      <c r="R820" s="17" t="inlineStr"/>
      <c r="S820" s="27" t="inlineStr"/>
      <c r="T820" s="17" t="inlineStr">
        <is>
          <t>Sin recuento físico en el inventario de Avain</t>
        </is>
      </c>
      <c r="U820" s="28" t="inlineStr">
        <is>
          <t>Sin recuento físico</t>
        </is>
      </c>
      <c r="V820" s="17" t="inlineStr"/>
      <c r="W820" s="17" t="inlineStr"/>
      <c r="X820" s="17" t="inlineStr"/>
      <c r="Y820" s="17" t="inlineStr"/>
      <c r="Z820" s="17" t="inlineStr"/>
      <c r="AA820" s="17" t="inlineStr"/>
    </row>
    <row r="821">
      <c r="A821" s="17" t="inlineStr">
        <is>
          <t>Neuquén</t>
        </is>
      </c>
      <c r="B821" s="17" t="inlineStr">
        <is>
          <t>1060</t>
        </is>
      </c>
      <c r="C821" s="17" t="inlineStr">
        <is>
          <t>Stock SAP</t>
        </is>
      </c>
      <c r="D821" s="17" t="inlineStr">
        <is>
          <t>Descartables</t>
        </is>
      </c>
      <c r="E821" s="17" t="inlineStr">
        <is>
          <t>ZDES</t>
        </is>
      </c>
      <c r="F821" s="17" t="inlineStr">
        <is>
          <t>Dentro del alcance</t>
        </is>
      </c>
      <c r="G821" s="17" t="inlineStr">
        <is>
          <t>2000388</t>
        </is>
      </c>
      <c r="H821" s="17" t="inlineStr">
        <is>
          <t>CANULA DE GUEDEL 70 MM N1 BLANCO</t>
        </is>
      </c>
      <c r="I821" s="17" t="inlineStr"/>
      <c r="J821" s="17" t="inlineStr"/>
      <c r="K821" s="18">
        <f>SUMIF('1060 NQN'!$A$2:$A$2023,$G821,'1060 NQN'!$I$2:$I$2023)</f>
        <v/>
      </c>
      <c r="L821" s="18">
        <f>SUMIF('1060 NQN'!$A$2:$A$2023,$G821,'1060 NQN'!$Q$2:$Q$2023)</f>
        <v/>
      </c>
      <c r="M821" s="18">
        <f>$K821-$L821</f>
        <v/>
      </c>
      <c r="N821" s="19">
        <f>IFERROR(SUMIF('1060 NQN'!$A$2:$A$2023,$G821,'1060 NQN'!$M$2:$M$2023)/$K821,0)</f>
        <v/>
      </c>
      <c r="O821" s="19">
        <f>IFERROR($K821*$N821,"")</f>
        <v/>
      </c>
      <c r="P821" s="19">
        <f>IFERROR($L821*$N821,"")</f>
        <v/>
      </c>
      <c r="Q821" s="19">
        <f>IF(OR($U821="Dar de baja en SAP",$U821="Dar de alta en SAP"),$M821*$N821,"")</f>
        <v/>
      </c>
      <c r="R821" s="17" t="inlineStr"/>
      <c r="S821" s="27" t="inlineStr"/>
      <c r="T821" s="17" t="inlineStr">
        <is>
          <t>Sin recuento físico en el inventario de Avain</t>
        </is>
      </c>
      <c r="U821" s="28" t="inlineStr">
        <is>
          <t>Sin recuento físico</t>
        </is>
      </c>
      <c r="V821" s="17" t="inlineStr"/>
      <c r="W821" s="17" t="inlineStr"/>
      <c r="X821" s="17" t="inlineStr"/>
      <c r="Y821" s="17" t="inlineStr"/>
      <c r="Z821" s="17" t="inlineStr"/>
      <c r="AA821" s="17" t="inlineStr"/>
    </row>
    <row r="822">
      <c r="A822" s="17" t="inlineStr">
        <is>
          <t>Neuquén</t>
        </is>
      </c>
      <c r="B822" s="17" t="inlineStr">
        <is>
          <t>1060</t>
        </is>
      </c>
      <c r="C822" s="17" t="inlineStr">
        <is>
          <t>Stock SAP</t>
        </is>
      </c>
      <c r="D822" s="17" t="inlineStr">
        <is>
          <t>Descartables</t>
        </is>
      </c>
      <c r="E822" s="17" t="inlineStr">
        <is>
          <t>ZDES</t>
        </is>
      </c>
      <c r="F822" s="17" t="inlineStr">
        <is>
          <t>Dentro del alcance</t>
        </is>
      </c>
      <c r="G822" s="17" t="inlineStr">
        <is>
          <t>2000405</t>
        </is>
      </c>
      <c r="H822" s="17" t="inlineStr">
        <is>
          <t>GASA PARAFINADA 10X40CM</t>
        </is>
      </c>
      <c r="I822" s="17" t="inlineStr"/>
      <c r="J822" s="17" t="inlineStr"/>
      <c r="K822" s="18">
        <f>SUMIF('1060 NQN'!$A$2:$A$2023,$G822,'1060 NQN'!$I$2:$I$2023)</f>
        <v/>
      </c>
      <c r="L822" s="18">
        <f>SUMIF('1060 NQN'!$A$2:$A$2023,$G822,'1060 NQN'!$Q$2:$Q$2023)</f>
        <v/>
      </c>
      <c r="M822" s="18">
        <f>$K822-$L822</f>
        <v/>
      </c>
      <c r="N822" s="19">
        <f>IFERROR(SUMIF('1060 NQN'!$A$2:$A$2023,$G822,'1060 NQN'!$M$2:$M$2023)/$K822,0)</f>
        <v/>
      </c>
      <c r="O822" s="19">
        <f>IFERROR($K822*$N822,"")</f>
        <v/>
      </c>
      <c r="P822" s="19">
        <f>IFERROR($L822*$N822,"")</f>
        <v/>
      </c>
      <c r="Q822" s="19">
        <f>IF(OR($U822="Dar de baja en SAP",$U822="Dar de alta en SAP"),$M822*$N822,"")</f>
        <v/>
      </c>
      <c r="R822" s="17" t="inlineStr"/>
      <c r="S822" s="27" t="inlineStr"/>
      <c r="T822" s="17" t="inlineStr">
        <is>
          <t>Sin recuento físico en el inventario de Avain</t>
        </is>
      </c>
      <c r="U822" s="28" t="inlineStr">
        <is>
          <t>Sin recuento físico</t>
        </is>
      </c>
      <c r="V822" s="17" t="inlineStr"/>
      <c r="W822" s="17" t="inlineStr"/>
      <c r="X822" s="17" t="inlineStr"/>
      <c r="Y822" s="17" t="inlineStr"/>
      <c r="Z822" s="17" t="inlineStr"/>
      <c r="AA822" s="17" t="inlineStr"/>
    </row>
    <row r="823">
      <c r="A823" s="17" t="inlineStr">
        <is>
          <t>Neuquén</t>
        </is>
      </c>
      <c r="B823" s="17" t="inlineStr">
        <is>
          <t>1060</t>
        </is>
      </c>
      <c r="C823" s="17" t="inlineStr">
        <is>
          <t>Stock SAP</t>
        </is>
      </c>
      <c r="D823" s="17" t="inlineStr">
        <is>
          <t>Descartables</t>
        </is>
      </c>
      <c r="E823" s="17" t="inlineStr">
        <is>
          <t>ZDES</t>
        </is>
      </c>
      <c r="F823" s="17" t="inlineStr">
        <is>
          <t>Dentro del alcance</t>
        </is>
      </c>
      <c r="G823" s="17" t="inlineStr">
        <is>
          <t>2000451</t>
        </is>
      </c>
      <c r="H823" s="17" t="inlineStr">
        <is>
          <t>JERINGA DE 1ML C AGUJA 25G</t>
        </is>
      </c>
      <c r="I823" s="17" t="inlineStr"/>
      <c r="J823" s="17" t="inlineStr"/>
      <c r="K823" s="18">
        <f>SUMIF('1060 NQN'!$A$2:$A$2023,$G823,'1060 NQN'!$I$2:$I$2023)</f>
        <v/>
      </c>
      <c r="L823" s="18">
        <f>SUMIF('1060 NQN'!$A$2:$A$2023,$G823,'1060 NQN'!$Q$2:$Q$2023)</f>
        <v/>
      </c>
      <c r="M823" s="18">
        <f>$K823-$L823</f>
        <v/>
      </c>
      <c r="N823" s="19">
        <f>IFERROR(SUMIF('1060 NQN'!$A$2:$A$2023,$G823,'1060 NQN'!$M$2:$M$2023)/$K823,0)</f>
        <v/>
      </c>
      <c r="O823" s="19">
        <f>IFERROR($K823*$N823,"")</f>
        <v/>
      </c>
      <c r="P823" s="19">
        <f>IFERROR($L823*$N823,"")</f>
        <v/>
      </c>
      <c r="Q823" s="19">
        <f>IF(OR($U823="Dar de baja en SAP",$U823="Dar de alta en SAP"),$M823*$N823,"")</f>
        <v/>
      </c>
      <c r="R823" s="17" t="inlineStr"/>
      <c r="S823" s="27" t="inlineStr"/>
      <c r="T823" s="17" t="inlineStr">
        <is>
          <t>Sin recuento físico en el inventario de Avain</t>
        </is>
      </c>
      <c r="U823" s="28" t="inlineStr">
        <is>
          <t>Sin recuento físico</t>
        </is>
      </c>
      <c r="V823" s="17" t="inlineStr"/>
      <c r="W823" s="17" t="inlineStr"/>
      <c r="X823" s="17" t="inlineStr"/>
      <c r="Y823" s="17" t="inlineStr"/>
      <c r="Z823" s="17" t="inlineStr"/>
      <c r="AA823" s="17" t="inlineStr"/>
    </row>
    <row r="824">
      <c r="A824" s="17" t="inlineStr">
        <is>
          <t>Neuquén</t>
        </is>
      </c>
      <c r="B824" s="17" t="inlineStr">
        <is>
          <t>1060</t>
        </is>
      </c>
      <c r="C824" s="17" t="inlineStr">
        <is>
          <t>Stock SAP</t>
        </is>
      </c>
      <c r="D824" s="17" t="inlineStr">
        <is>
          <t>Descartables</t>
        </is>
      </c>
      <c r="E824" s="17" t="inlineStr">
        <is>
          <t>ZDES</t>
        </is>
      </c>
      <c r="F824" s="17" t="inlineStr">
        <is>
          <t>Dentro del alcance</t>
        </is>
      </c>
      <c r="G824" s="17" t="inlineStr">
        <is>
          <t>2000749</t>
        </is>
      </c>
      <c r="H824" s="17" t="inlineStr">
        <is>
          <t>SET FERULAS RIGIDAS 4 PIEZAS</t>
        </is>
      </c>
      <c r="I824" s="17" t="inlineStr"/>
      <c r="J824" s="17" t="inlineStr"/>
      <c r="K824" s="18">
        <f>SUMIF('1060 NQN'!$A$2:$A$2023,$G824,'1060 NQN'!$I$2:$I$2023)</f>
        <v/>
      </c>
      <c r="L824" s="18">
        <f>SUMIF('1060 NQN'!$A$2:$A$2023,$G824,'1060 NQN'!$Q$2:$Q$2023)</f>
        <v/>
      </c>
      <c r="M824" s="18">
        <f>$K824-$L824</f>
        <v/>
      </c>
      <c r="N824" s="19">
        <f>IFERROR(SUMIF('1060 NQN'!$A$2:$A$2023,$G824,'1060 NQN'!$M$2:$M$2023)/$K824,0)</f>
        <v/>
      </c>
      <c r="O824" s="19">
        <f>IFERROR($K824*$N824,"")</f>
        <v/>
      </c>
      <c r="P824" s="19">
        <f>IFERROR($L824*$N824,"")</f>
        <v/>
      </c>
      <c r="Q824" s="19">
        <f>IF(OR($U824="Dar de baja en SAP",$U824="Dar de alta en SAP"),$M824*$N824,"")</f>
        <v/>
      </c>
      <c r="R824" s="17" t="inlineStr"/>
      <c r="S824" s="27" t="inlineStr"/>
      <c r="T824" s="17" t="inlineStr">
        <is>
          <t>Sin recuento físico en el inventario de Avain</t>
        </is>
      </c>
      <c r="U824" s="28" t="inlineStr">
        <is>
          <t>Sin recuento físico</t>
        </is>
      </c>
      <c r="V824" s="17" t="inlineStr"/>
      <c r="W824" s="17" t="inlineStr"/>
      <c r="X824" s="17" t="inlineStr"/>
      <c r="Y824" s="17" t="inlineStr"/>
      <c r="Z824" s="17" t="inlineStr"/>
      <c r="AA824" s="17" t="inlineStr"/>
    </row>
    <row r="825">
      <c r="A825" s="17" t="inlineStr">
        <is>
          <t>Neuquén</t>
        </is>
      </c>
      <c r="B825" s="17" t="inlineStr">
        <is>
          <t>1060</t>
        </is>
      </c>
      <c r="C825" s="17" t="inlineStr">
        <is>
          <t>Stock SAP</t>
        </is>
      </c>
      <c r="D825" s="17" t="inlineStr">
        <is>
          <t>Descartables</t>
        </is>
      </c>
      <c r="E825" s="17" t="inlineStr">
        <is>
          <t>ZDES</t>
        </is>
      </c>
      <c r="F825" s="17" t="inlineStr">
        <is>
          <t>Dentro del alcance</t>
        </is>
      </c>
      <c r="G825" s="17" t="inlineStr">
        <is>
          <t>2000938</t>
        </is>
      </c>
      <c r="H825" s="17" t="inlineStr">
        <is>
          <t>SONDA T/K-10 SHINOBI</t>
        </is>
      </c>
      <c r="I825" s="17" t="inlineStr"/>
      <c r="J825" s="17" t="inlineStr"/>
      <c r="K825" s="18">
        <f>SUMIF('1060 NQN'!$A$2:$A$2023,$G825,'1060 NQN'!$I$2:$I$2023)</f>
        <v/>
      </c>
      <c r="L825" s="18">
        <f>SUMIF('1060 NQN'!$A$2:$A$2023,$G825,'1060 NQN'!$Q$2:$Q$2023)</f>
        <v/>
      </c>
      <c r="M825" s="18">
        <f>$K825-$L825</f>
        <v/>
      </c>
      <c r="N825" s="19">
        <f>IFERROR(SUMIF('1060 NQN'!$A$2:$A$2023,$G825,'1060 NQN'!$M$2:$M$2023)/$K825,0)</f>
        <v/>
      </c>
      <c r="O825" s="19">
        <f>IFERROR($K825*$N825,"")</f>
        <v/>
      </c>
      <c r="P825" s="19">
        <f>IFERROR($L825*$N825,"")</f>
        <v/>
      </c>
      <c r="Q825" s="19">
        <f>IF(OR($U825="Dar de baja en SAP",$U825="Dar de alta en SAP"),$M825*$N825,"")</f>
        <v/>
      </c>
      <c r="R825" s="17" t="inlineStr"/>
      <c r="S825" s="27" t="inlineStr"/>
      <c r="T825" s="17" t="inlineStr">
        <is>
          <t>Sin recuento físico en el inventario de Avain</t>
        </is>
      </c>
      <c r="U825" s="28" t="inlineStr">
        <is>
          <t>Sin recuento físico</t>
        </is>
      </c>
      <c r="V825" s="17" t="inlineStr"/>
      <c r="W825" s="17" t="inlineStr"/>
      <c r="X825" s="17" t="inlineStr"/>
      <c r="Y825" s="17" t="inlineStr"/>
      <c r="Z825" s="17" t="inlineStr"/>
      <c r="AA825" s="17" t="inlineStr"/>
    </row>
    <row r="826">
      <c r="A826" s="17" t="inlineStr">
        <is>
          <t>Neuquén</t>
        </is>
      </c>
      <c r="B826" s="17" t="inlineStr">
        <is>
          <t>1060</t>
        </is>
      </c>
      <c r="C826" s="17" t="inlineStr">
        <is>
          <t>Stock SAP</t>
        </is>
      </c>
      <c r="D826" s="17" t="inlineStr">
        <is>
          <t>Uniformes</t>
        </is>
      </c>
      <c r="E826" s="17" t="inlineStr">
        <is>
          <t>ZUNI</t>
        </is>
      </c>
      <c r="F826" s="17" t="inlineStr">
        <is>
          <t>Fuera del alcance</t>
        </is>
      </c>
      <c r="G826" s="17" t="inlineStr">
        <is>
          <t>3000878</t>
        </is>
      </c>
      <c r="H826" s="17" t="inlineStr">
        <is>
          <t>REMERA PRIMERA PIEL TALLE 50</t>
        </is>
      </c>
      <c r="I826" s="17" t="inlineStr"/>
      <c r="J826" s="17" t="inlineStr"/>
      <c r="K826" s="18">
        <f>SUMIF('1060 NQN'!$A$2:$A$2023,$G826,'1060 NQN'!$I$2:$I$2023)</f>
        <v/>
      </c>
      <c r="L826" s="18">
        <f>SUMIF('1060 NQN'!$A$2:$A$2023,$G826,'1060 NQN'!$Q$2:$Q$2023)</f>
        <v/>
      </c>
      <c r="M826" s="18">
        <f>$K826-$L826</f>
        <v/>
      </c>
      <c r="N826" s="19">
        <f>IFERROR(SUMIF('1060 NQN'!$A$2:$A$2023,$G826,'1060 NQN'!$M$2:$M$2023)/$K826,0)</f>
        <v/>
      </c>
      <c r="O826" s="19">
        <f>IFERROR($K826*$N826,"")</f>
        <v/>
      </c>
      <c r="P826" s="19">
        <f>IFERROR($L826*$N826,"")</f>
        <v/>
      </c>
      <c r="Q826" s="19">
        <f>IF(OR($U826="Dar de baja en SAP",$U826="Dar de alta en SAP"),$M826*$N826,"")</f>
        <v/>
      </c>
      <c r="R826" s="17" t="inlineStr"/>
      <c r="S826" s="27" t="inlineStr"/>
      <c r="T826" s="17" t="inlineStr">
        <is>
          <t>No aplica: uniformes, clasificación que el inventario físico de Farmacia no releva</t>
        </is>
      </c>
      <c r="U826" s="28" t="inlineStr">
        <is>
          <t>Fuera del alcance del inventario físico</t>
        </is>
      </c>
      <c r="V826" s="17" t="inlineStr"/>
      <c r="W826" s="17" t="inlineStr"/>
      <c r="X826" s="17" t="inlineStr"/>
      <c r="Y826" s="17" t="inlineStr"/>
      <c r="Z826" s="17" t="inlineStr"/>
      <c r="AA826" s="17" t="inlineStr"/>
    </row>
    <row r="827">
      <c r="A827" s="17" t="inlineStr">
        <is>
          <t>Neuquén</t>
        </is>
      </c>
      <c r="B827" s="17" t="inlineStr">
        <is>
          <t>1060</t>
        </is>
      </c>
      <c r="C827" s="17" t="inlineStr">
        <is>
          <t>Stock SAP</t>
        </is>
      </c>
      <c r="D827" s="17" t="inlineStr">
        <is>
          <t>Uniformes</t>
        </is>
      </c>
      <c r="E827" s="17" t="inlineStr">
        <is>
          <t>ZUNI</t>
        </is>
      </c>
      <c r="F827" s="17" t="inlineStr">
        <is>
          <t>Fuera del alcance</t>
        </is>
      </c>
      <c r="G827" s="17" t="inlineStr">
        <is>
          <t>3001467</t>
        </is>
      </c>
      <c r="H827" s="17" t="inlineStr">
        <is>
          <t>CHALECO REFLECTIVO L</t>
        </is>
      </c>
      <c r="I827" s="17" t="inlineStr"/>
      <c r="J827" s="17" t="inlineStr"/>
      <c r="K827" s="18">
        <f>SUMIF('1060 NQN'!$A$2:$A$2023,$G827,'1060 NQN'!$I$2:$I$2023)</f>
        <v/>
      </c>
      <c r="L827" s="18">
        <f>SUMIF('1060 NQN'!$A$2:$A$2023,$G827,'1060 NQN'!$Q$2:$Q$2023)</f>
        <v/>
      </c>
      <c r="M827" s="18">
        <f>$K827-$L827</f>
        <v/>
      </c>
      <c r="N827" s="19">
        <f>IFERROR(SUMIF('1060 NQN'!$A$2:$A$2023,$G827,'1060 NQN'!$M$2:$M$2023)/$K827,0)</f>
        <v/>
      </c>
      <c r="O827" s="19">
        <f>IFERROR($K827*$N827,"")</f>
        <v/>
      </c>
      <c r="P827" s="19">
        <f>IFERROR($L827*$N827,"")</f>
        <v/>
      </c>
      <c r="Q827" s="19">
        <f>IF(OR($U827="Dar de baja en SAP",$U827="Dar de alta en SAP"),$M827*$N827,"")</f>
        <v/>
      </c>
      <c r="R827" s="17" t="inlineStr"/>
      <c r="S827" s="27" t="inlineStr"/>
      <c r="T827" s="17" t="inlineStr">
        <is>
          <t>No aplica: uniformes, clasificación que el inventario físico de Farmacia no releva</t>
        </is>
      </c>
      <c r="U827" s="28" t="inlineStr">
        <is>
          <t>Fuera del alcance del inventario físico</t>
        </is>
      </c>
      <c r="V827" s="17" t="inlineStr"/>
      <c r="W827" s="17" t="inlineStr"/>
      <c r="X827" s="17" t="inlineStr"/>
      <c r="Y827" s="17" t="inlineStr"/>
      <c r="Z827" s="17" t="inlineStr"/>
      <c r="AA827" s="17" t="inlineStr"/>
    </row>
    <row r="828">
      <c r="A828" s="17" t="inlineStr">
        <is>
          <t>Neuquén</t>
        </is>
      </c>
      <c r="B828" s="17" t="inlineStr">
        <is>
          <t>1060</t>
        </is>
      </c>
      <c r="C828" s="17" t="inlineStr">
        <is>
          <t>Stock SAP</t>
        </is>
      </c>
      <c r="D828" s="17" t="inlineStr">
        <is>
          <t>Descartables</t>
        </is>
      </c>
      <c r="E828" s="17" t="inlineStr">
        <is>
          <t>ZDES</t>
        </is>
      </c>
      <c r="F828" s="17" t="inlineStr">
        <is>
          <t>Dentro del alcance</t>
        </is>
      </c>
      <c r="G828" s="17" t="inlineStr">
        <is>
          <t>2000568</t>
        </is>
      </c>
      <c r="H828" s="17" t="inlineStr">
        <is>
          <t>MORDILLOS DE FIJACION TUBO ENDOTRAQUEAL</t>
        </is>
      </c>
      <c r="I828" s="17" t="inlineStr">
        <is>
          <t>519; 520; 521; 336; 344</t>
        </is>
      </c>
      <c r="J828" s="17" t="inlineStr">
        <is>
          <t>TUBO ENDOTRAQUEAL N°; TUBO ENDOTRAQUEAL N°; TUBO ENDOTRAQUEAL N°; TUBO ENDOTRAQUEALES 8.5; TUBOS ENDOTRAQUEAL</t>
        </is>
      </c>
      <c r="K828" s="18">
        <f>SUMIF('1060 NQN'!$A$2:$A$2023,$G828,'1060 NQN'!$I$2:$I$2023)</f>
        <v/>
      </c>
      <c r="L828" s="18">
        <f>SUMIF('1060 NQN'!$A$2:$A$2023,$G828,'1060 NQN'!$Q$2:$Q$2023)</f>
        <v/>
      </c>
      <c r="M828" s="18">
        <f>$K828-$L828</f>
        <v/>
      </c>
      <c r="N828" s="19">
        <f>IFERROR(SUMIF('1060 NQN'!$A$2:$A$2023,$G828,'1060 NQN'!$M$2:$M$2023)/$K828,0)</f>
        <v/>
      </c>
      <c r="O828" s="19">
        <f>IFERROR($K828*$N828,"")</f>
        <v/>
      </c>
      <c r="P828" s="19">
        <f>IFERROR($L828*$N828,"")</f>
        <v/>
      </c>
      <c r="Q828" s="19">
        <f>IF(OR($U828="Dar de baja en SAP",$U828="Dar de alta en SAP"),$M828*$N828,"")</f>
        <v/>
      </c>
      <c r="R828" s="17" t="inlineStr"/>
      <c r="S828" s="26" t="inlineStr">
        <is>
          <t>Baja</t>
        </is>
      </c>
      <c r="T828" s="17" t="inlineStr">
        <is>
          <t>Homologado – confianza Baja – pendiente de validación</t>
        </is>
      </c>
      <c r="U828" s="25" t="inlineStr">
        <is>
          <t>Dar de alta en SAP</t>
        </is>
      </c>
      <c r="V828" s="17" t="inlineStr">
        <is>
          <t>Cruce por nomenclatura SAP</t>
        </is>
      </c>
      <c r="W828" s="17" t="inlineStr">
        <is>
          <t>No</t>
        </is>
      </c>
      <c r="X828" s="17" t="inlineStr"/>
      <c r="Y828" s="17" t="inlineStr">
        <is>
          <t>No</t>
        </is>
      </c>
      <c r="Z828" s="17" t="inlineStr"/>
      <c r="AA828" s="17"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17" t="inlineStr">
        <is>
          <t>Neuquén</t>
        </is>
      </c>
      <c r="B829" s="17" t="inlineStr">
        <is>
          <t>1060</t>
        </is>
      </c>
      <c r="C829" s="17" t="inlineStr">
        <is>
          <t>Stock SAP</t>
        </is>
      </c>
      <c r="D829" s="17" t="inlineStr">
        <is>
          <t>Medicamentos</t>
        </is>
      </c>
      <c r="E829" s="17" t="inlineStr">
        <is>
          <t>ZMED</t>
        </is>
      </c>
      <c r="F829" s="17" t="inlineStr">
        <is>
          <t>Dentro del alcance</t>
        </is>
      </c>
      <c r="G829" s="17" t="inlineStr">
        <is>
          <t>1000187</t>
        </is>
      </c>
      <c r="H829" s="17" t="inlineStr">
        <is>
          <t>CALADRYL SOLUCION</t>
        </is>
      </c>
      <c r="I829" s="17" t="inlineStr">
        <is>
          <t>501</t>
        </is>
      </c>
      <c r="J829" s="17" t="inlineStr">
        <is>
          <t>CALADRYL</t>
        </is>
      </c>
      <c r="K829" s="18">
        <f>SUMIF('1060 NQN'!$A$2:$A$2023,$G829,'1060 NQN'!$I$2:$I$2023)</f>
        <v/>
      </c>
      <c r="L829" s="18">
        <f>SUMIF('1060 NQN'!$A$2:$A$2023,$G829,'1060 NQN'!$Q$2:$Q$2023)</f>
        <v/>
      </c>
      <c r="M829" s="18">
        <f>$K829-$L829</f>
        <v/>
      </c>
      <c r="N829" s="19">
        <f>IFERROR(SUMIF('1060 NQN'!$A$2:$A$2023,$G829,'1060 NQN'!$M$2:$M$2023)/$K829,0)</f>
        <v/>
      </c>
      <c r="O829" s="19">
        <f>IFERROR($K829*$N829,"")</f>
        <v/>
      </c>
      <c r="P829" s="19">
        <f>IFERROR($L829*$N829,"")</f>
        <v/>
      </c>
      <c r="Q829" s="19">
        <f>IF(OR($U829="Dar de baja en SAP",$U829="Dar de alta en SAP"),$M829*$N829,"")</f>
        <v/>
      </c>
      <c r="R829" s="17" t="inlineStr"/>
      <c r="S829" s="25" t="inlineStr">
        <is>
          <t>Alta</t>
        </is>
      </c>
      <c r="T829" s="17" t="inlineStr">
        <is>
          <t>Homologado – confianza Alta</t>
        </is>
      </c>
      <c r="U829" s="26" t="inlineStr">
        <is>
          <t>Dar de baja en SAP</t>
        </is>
      </c>
      <c r="V829" s="17" t="inlineStr">
        <is>
          <t>Cruce por nomenclatura SAP</t>
        </is>
      </c>
      <c r="W829" s="17" t="inlineStr">
        <is>
          <t>No</t>
        </is>
      </c>
      <c r="X829" s="17" t="inlineStr"/>
      <c r="Y829" s="17" t="inlineStr">
        <is>
          <t>No</t>
        </is>
      </c>
      <c r="Z829" s="17" t="inlineStr"/>
      <c r="AA829" s="17" t="inlineStr">
        <is>
          <t>Cruce por nomenclatura: similitud 0.82. El material ocupa 8 filas en la hoja 1060 NQN (lote/almacén). La cantidad SAP y la física de esta vista son el total del material.</t>
        </is>
      </c>
    </row>
    <row r="830">
      <c r="A830" s="17" t="inlineStr">
        <is>
          <t>Neuquén</t>
        </is>
      </c>
      <c r="B830" s="17" t="inlineStr">
        <is>
          <t>1060</t>
        </is>
      </c>
      <c r="C830" s="17" t="inlineStr">
        <is>
          <t>Stock SAP</t>
        </is>
      </c>
      <c r="D830" s="17" t="inlineStr">
        <is>
          <t>Uniformes</t>
        </is>
      </c>
      <c r="E830" s="17" t="inlineStr">
        <is>
          <t>ZUNI</t>
        </is>
      </c>
      <c r="F830" s="17" t="inlineStr">
        <is>
          <t>Fuera del alcance</t>
        </is>
      </c>
      <c r="G830" s="17" t="inlineStr">
        <is>
          <t>3000733</t>
        </is>
      </c>
      <c r="H830" s="17" t="inlineStr">
        <is>
          <t>CHAQUETA GRIS MCORTA YACIMIENTO T L</t>
        </is>
      </c>
      <c r="I830" s="17" t="inlineStr"/>
      <c r="J830" s="17" t="inlineStr"/>
      <c r="K830" s="18">
        <f>SUMIF('1060 NQN'!$A$2:$A$2023,$G830,'1060 NQN'!$I$2:$I$2023)</f>
        <v/>
      </c>
      <c r="L830" s="18">
        <f>SUMIF('1060 NQN'!$A$2:$A$2023,$G830,'1060 NQN'!$Q$2:$Q$2023)</f>
        <v/>
      </c>
      <c r="M830" s="18">
        <f>$K830-$L830</f>
        <v/>
      </c>
      <c r="N830" s="19">
        <f>IFERROR(SUMIF('1060 NQN'!$A$2:$A$2023,$G830,'1060 NQN'!$M$2:$M$2023)/$K830,0)</f>
        <v/>
      </c>
      <c r="O830" s="19">
        <f>IFERROR($K830*$N830,"")</f>
        <v/>
      </c>
      <c r="P830" s="19">
        <f>IFERROR($L830*$N830,"")</f>
        <v/>
      </c>
      <c r="Q830" s="19">
        <f>IF(OR($U830="Dar de baja en SAP",$U830="Dar de alta en SAP"),$M830*$N830,"")</f>
        <v/>
      </c>
      <c r="R830" s="17" t="inlineStr"/>
      <c r="S830" s="27" t="inlineStr"/>
      <c r="T830" s="17" t="inlineStr">
        <is>
          <t>No aplica: uniformes, clasificación que el inventario físico de Farmacia no releva</t>
        </is>
      </c>
      <c r="U830" s="28" t="inlineStr">
        <is>
          <t>Fuera del alcance del inventario físico</t>
        </is>
      </c>
      <c r="V830" s="17" t="inlineStr"/>
      <c r="W830" s="17" t="inlineStr"/>
      <c r="X830" s="17" t="inlineStr"/>
      <c r="Y830" s="17" t="inlineStr"/>
      <c r="Z830" s="17" t="inlineStr"/>
      <c r="AA830" s="17" t="inlineStr"/>
    </row>
    <row r="831">
      <c r="A831" s="17" t="inlineStr">
        <is>
          <t>Neuquén</t>
        </is>
      </c>
      <c r="B831" s="17" t="inlineStr">
        <is>
          <t>1060</t>
        </is>
      </c>
      <c r="C831" s="17" t="inlineStr">
        <is>
          <t>Stock SAP</t>
        </is>
      </c>
      <c r="D831" s="17" t="inlineStr">
        <is>
          <t>Uniformes</t>
        </is>
      </c>
      <c r="E831" s="17" t="inlineStr">
        <is>
          <t>ZUNI</t>
        </is>
      </c>
      <c r="F831" s="17" t="inlineStr">
        <is>
          <t>Fuera del alcance</t>
        </is>
      </c>
      <c r="G831" s="17" t="inlineStr">
        <is>
          <t>3000716</t>
        </is>
      </c>
      <c r="H831" s="17" t="inlineStr">
        <is>
          <t>PANTALON CARGO ANTI DESGARRO T48</t>
        </is>
      </c>
      <c r="I831" s="17" t="inlineStr"/>
      <c r="J831" s="17" t="inlineStr"/>
      <c r="K831" s="18">
        <f>SUMIF('1060 NQN'!$A$2:$A$2023,$G831,'1060 NQN'!$I$2:$I$2023)</f>
        <v/>
      </c>
      <c r="L831" s="18">
        <f>SUMIF('1060 NQN'!$A$2:$A$2023,$G831,'1060 NQN'!$Q$2:$Q$2023)</f>
        <v/>
      </c>
      <c r="M831" s="18">
        <f>$K831-$L831</f>
        <v/>
      </c>
      <c r="N831" s="19">
        <f>IFERROR(SUMIF('1060 NQN'!$A$2:$A$2023,$G831,'1060 NQN'!$M$2:$M$2023)/$K831,0)</f>
        <v/>
      </c>
      <c r="O831" s="19">
        <f>IFERROR($K831*$N831,"")</f>
        <v/>
      </c>
      <c r="P831" s="19">
        <f>IFERROR($L831*$N831,"")</f>
        <v/>
      </c>
      <c r="Q831" s="19">
        <f>IF(OR($U831="Dar de baja en SAP",$U831="Dar de alta en SAP"),$M831*$N831,"")</f>
        <v/>
      </c>
      <c r="R831" s="17" t="inlineStr"/>
      <c r="S831" s="27" t="inlineStr"/>
      <c r="T831" s="17" t="inlineStr">
        <is>
          <t>No aplica: uniformes, clasificación que el inventario físico de Farmacia no releva</t>
        </is>
      </c>
      <c r="U831" s="28" t="inlineStr">
        <is>
          <t>Fuera del alcance del inventario físico</t>
        </is>
      </c>
      <c r="V831" s="17" t="inlineStr"/>
      <c r="W831" s="17" t="inlineStr"/>
      <c r="X831" s="17" t="inlineStr"/>
      <c r="Y831" s="17" t="inlineStr"/>
      <c r="Z831" s="17" t="inlineStr"/>
      <c r="AA831" s="17" t="inlineStr"/>
    </row>
    <row r="832">
      <c r="A832" s="17" t="inlineStr">
        <is>
          <t>Neuquén</t>
        </is>
      </c>
      <c r="B832" s="17" t="inlineStr">
        <is>
          <t>1060</t>
        </is>
      </c>
      <c r="C832" s="17" t="inlineStr">
        <is>
          <t>Stock SAP</t>
        </is>
      </c>
      <c r="D832" s="17" t="inlineStr">
        <is>
          <t>Uniformes</t>
        </is>
      </c>
      <c r="E832" s="17" t="inlineStr">
        <is>
          <t>ZUNI</t>
        </is>
      </c>
      <c r="F832" s="17" t="inlineStr">
        <is>
          <t>Fuera del alcance</t>
        </is>
      </c>
      <c r="G832" s="17" t="inlineStr">
        <is>
          <t>3000730</t>
        </is>
      </c>
      <c r="H832" s="17" t="inlineStr">
        <is>
          <t>CHAQUETA CELESTE MCORTA YACIMIENTO T XL</t>
        </is>
      </c>
      <c r="I832" s="17" t="inlineStr"/>
      <c r="J832" s="17" t="inlineStr"/>
      <c r="K832" s="18">
        <f>SUMIF('1060 NQN'!$A$2:$A$2023,$G832,'1060 NQN'!$I$2:$I$2023)</f>
        <v/>
      </c>
      <c r="L832" s="18">
        <f>SUMIF('1060 NQN'!$A$2:$A$2023,$G832,'1060 NQN'!$Q$2:$Q$2023)</f>
        <v/>
      </c>
      <c r="M832" s="18">
        <f>$K832-$L832</f>
        <v/>
      </c>
      <c r="N832" s="19">
        <f>IFERROR(SUMIF('1060 NQN'!$A$2:$A$2023,$G832,'1060 NQN'!$M$2:$M$2023)/$K832,0)</f>
        <v/>
      </c>
      <c r="O832" s="19">
        <f>IFERROR($K832*$N832,"")</f>
        <v/>
      </c>
      <c r="P832" s="19">
        <f>IFERROR($L832*$N832,"")</f>
        <v/>
      </c>
      <c r="Q832" s="19">
        <f>IF(OR($U832="Dar de baja en SAP",$U832="Dar de alta en SAP"),$M832*$N832,"")</f>
        <v/>
      </c>
      <c r="R832" s="17" t="inlineStr"/>
      <c r="S832" s="27" t="inlineStr"/>
      <c r="T832" s="17" t="inlineStr">
        <is>
          <t>No aplica: uniformes, clasificación que el inventario físico de Farmacia no releva</t>
        </is>
      </c>
      <c r="U832" s="28" t="inlineStr">
        <is>
          <t>Fuera del alcance del inventario físico</t>
        </is>
      </c>
      <c r="V832" s="17" t="inlineStr"/>
      <c r="W832" s="17" t="inlineStr"/>
      <c r="X832" s="17" t="inlineStr"/>
      <c r="Y832" s="17" t="inlineStr"/>
      <c r="Z832" s="17" t="inlineStr"/>
      <c r="AA832" s="17" t="inlineStr"/>
    </row>
    <row r="833">
      <c r="A833" s="17" t="inlineStr">
        <is>
          <t>Neuquén</t>
        </is>
      </c>
      <c r="B833" s="17" t="inlineStr">
        <is>
          <t>1060</t>
        </is>
      </c>
      <c r="C833" s="17" t="inlineStr">
        <is>
          <t>Stock SAP</t>
        </is>
      </c>
      <c r="D833" s="17" t="inlineStr">
        <is>
          <t>Medicamentos</t>
        </is>
      </c>
      <c r="E833" s="17" t="inlineStr">
        <is>
          <t>ZMED</t>
        </is>
      </c>
      <c r="F833" s="17" t="inlineStr">
        <is>
          <t>Dentro del alcance</t>
        </is>
      </c>
      <c r="G833" s="17" t="inlineStr">
        <is>
          <t>1000830</t>
        </is>
      </c>
      <c r="H833" s="17" t="inlineStr">
        <is>
          <t>BETAMETASONA+GENTA+MICON 20G CREMA</t>
        </is>
      </c>
      <c r="I833" s="17" t="inlineStr"/>
      <c r="J833" s="17" t="inlineStr"/>
      <c r="K833" s="18">
        <f>SUMIF('1060 NQN'!$A$2:$A$2023,$G833,'1060 NQN'!$I$2:$I$2023)</f>
        <v/>
      </c>
      <c r="L833" s="18">
        <f>SUMIF('1060 NQN'!$A$2:$A$2023,$G833,'1060 NQN'!$Q$2:$Q$2023)</f>
        <v/>
      </c>
      <c r="M833" s="18">
        <f>$K833-$L833</f>
        <v/>
      </c>
      <c r="N833" s="19">
        <f>IFERROR(SUMIF('1060 NQN'!$A$2:$A$2023,$G833,'1060 NQN'!$M$2:$M$2023)/$K833,0)</f>
        <v/>
      </c>
      <c r="O833" s="19">
        <f>IFERROR($K833*$N833,"")</f>
        <v/>
      </c>
      <c r="P833" s="19">
        <f>IFERROR($L833*$N833,"")</f>
        <v/>
      </c>
      <c r="Q833" s="19">
        <f>IF(OR($U833="Dar de baja en SAP",$U833="Dar de alta en SAP"),$M833*$N833,"")</f>
        <v/>
      </c>
      <c r="R833" s="17" t="inlineStr"/>
      <c r="S833" s="27" t="inlineStr"/>
      <c r="T833" s="17" t="inlineStr">
        <is>
          <t>Sin recuento físico en el inventario de Avain</t>
        </is>
      </c>
      <c r="U833" s="28" t="inlineStr">
        <is>
          <t>Sin recuento físico</t>
        </is>
      </c>
      <c r="V833" s="17" t="inlineStr"/>
      <c r="W833" s="17" t="inlineStr"/>
      <c r="X833" s="17" t="inlineStr"/>
      <c r="Y833" s="17" t="inlineStr"/>
      <c r="Z833" s="17" t="inlineStr"/>
      <c r="AA833" s="17" t="inlineStr">
        <is>
          <t>El material ocupa 8 filas en la hoja 1060 NQN (lote/almacén). La cantidad SAP y la física de esta vista son el total del material.</t>
        </is>
      </c>
    </row>
    <row r="834">
      <c r="A834" s="17" t="inlineStr">
        <is>
          <t>Neuquén</t>
        </is>
      </c>
      <c r="B834" s="17" t="inlineStr">
        <is>
          <t>1060</t>
        </is>
      </c>
      <c r="C834" s="17" t="inlineStr">
        <is>
          <t>Stock SAP</t>
        </is>
      </c>
      <c r="D834" s="17" t="inlineStr">
        <is>
          <t>Descartables</t>
        </is>
      </c>
      <c r="E834" s="17" t="inlineStr">
        <is>
          <t>ZDES</t>
        </is>
      </c>
      <c r="F834" s="17" t="inlineStr">
        <is>
          <t>Dentro del alcance</t>
        </is>
      </c>
      <c r="G834" s="17" t="inlineStr">
        <is>
          <t>2000292</t>
        </is>
      </c>
      <c r="H834" s="17" t="inlineStr">
        <is>
          <t>CIRCUITO PARA ARM ADULTO REF 5703</t>
        </is>
      </c>
      <c r="I834" s="17" t="inlineStr"/>
      <c r="J834" s="17" t="inlineStr"/>
      <c r="K834" s="18">
        <f>SUMIF('1060 NQN'!$A$2:$A$2023,$G834,'1060 NQN'!$I$2:$I$2023)</f>
        <v/>
      </c>
      <c r="L834" s="18">
        <f>SUMIF('1060 NQN'!$A$2:$A$2023,$G834,'1060 NQN'!$Q$2:$Q$2023)</f>
        <v/>
      </c>
      <c r="M834" s="18">
        <f>$K834-$L834</f>
        <v/>
      </c>
      <c r="N834" s="19">
        <f>IFERROR(SUMIF('1060 NQN'!$A$2:$A$2023,$G834,'1060 NQN'!$M$2:$M$2023)/$K834,0)</f>
        <v/>
      </c>
      <c r="O834" s="19">
        <f>IFERROR($K834*$N834,"")</f>
        <v/>
      </c>
      <c r="P834" s="19">
        <f>IFERROR($L834*$N834,"")</f>
        <v/>
      </c>
      <c r="Q834" s="19">
        <f>IF(OR($U834="Dar de baja en SAP",$U834="Dar de alta en SAP"),$M834*$N834,"")</f>
        <v/>
      </c>
      <c r="R834" s="17" t="inlineStr"/>
      <c r="S834" s="27" t="inlineStr"/>
      <c r="T834" s="17" t="inlineStr">
        <is>
          <t>Sin recuento físico en el inventario de Avain</t>
        </is>
      </c>
      <c r="U834" s="28" t="inlineStr">
        <is>
          <t>Sin recuento físico</t>
        </is>
      </c>
      <c r="V834" s="17" t="inlineStr"/>
      <c r="W834" s="17" t="inlineStr"/>
      <c r="X834" s="17" t="inlineStr"/>
      <c r="Y834" s="17" t="inlineStr"/>
      <c r="Z834" s="17" t="inlineStr"/>
      <c r="AA834" s="17" t="inlineStr"/>
    </row>
    <row r="835">
      <c r="A835" s="17" t="inlineStr">
        <is>
          <t>Neuquén</t>
        </is>
      </c>
      <c r="B835" s="17" t="inlineStr">
        <is>
          <t>1060</t>
        </is>
      </c>
      <c r="C835" s="17" t="inlineStr">
        <is>
          <t>Stock SAP</t>
        </is>
      </c>
      <c r="D835" s="17" t="inlineStr">
        <is>
          <t>Medicamentos</t>
        </is>
      </c>
      <c r="E835" s="17" t="inlineStr">
        <is>
          <t>ZMED</t>
        </is>
      </c>
      <c r="F835" s="17" t="inlineStr">
        <is>
          <t>Dentro del alcance</t>
        </is>
      </c>
      <c r="G835" s="17" t="inlineStr">
        <is>
          <t>1000610</t>
        </is>
      </c>
      <c r="H835" s="17" t="inlineStr">
        <is>
          <t>CALMURID CREMA X 20 GRS</t>
        </is>
      </c>
      <c r="I835" s="17" t="inlineStr"/>
      <c r="J835" s="17" t="inlineStr"/>
      <c r="K835" s="18">
        <f>SUMIF('1060 NQN'!$A$2:$A$2023,$G835,'1060 NQN'!$I$2:$I$2023)</f>
        <v/>
      </c>
      <c r="L835" s="18">
        <f>SUMIF('1060 NQN'!$A$2:$A$2023,$G835,'1060 NQN'!$Q$2:$Q$2023)</f>
        <v/>
      </c>
      <c r="M835" s="18">
        <f>$K835-$L835</f>
        <v/>
      </c>
      <c r="N835" s="19">
        <f>IFERROR(SUMIF('1060 NQN'!$A$2:$A$2023,$G835,'1060 NQN'!$M$2:$M$2023)/$K835,0)</f>
        <v/>
      </c>
      <c r="O835" s="19">
        <f>IFERROR($K835*$N835,"")</f>
        <v/>
      </c>
      <c r="P835" s="19">
        <f>IFERROR($L835*$N835,"")</f>
        <v/>
      </c>
      <c r="Q835" s="19">
        <f>IF(OR($U835="Dar de baja en SAP",$U835="Dar de alta en SAP"),$M835*$N835,"")</f>
        <v/>
      </c>
      <c r="R835" s="17" t="inlineStr"/>
      <c r="S835" s="27" t="inlineStr"/>
      <c r="T835" s="17" t="inlineStr">
        <is>
          <t>Sin recuento físico en el inventario de Avain</t>
        </is>
      </c>
      <c r="U835" s="28" t="inlineStr">
        <is>
          <t>Sin recuento físico</t>
        </is>
      </c>
      <c r="V835" s="17" t="inlineStr"/>
      <c r="W835" s="17" t="inlineStr"/>
      <c r="X835" s="17" t="inlineStr"/>
      <c r="Y835" s="17" t="inlineStr"/>
      <c r="Z835" s="17" t="inlineStr"/>
      <c r="AA835" s="17" t="inlineStr">
        <is>
          <t>El material ocupa 7 filas en la hoja 1060 NQN (lote/almacén). La cantidad SAP y la física de esta vista son el total del material.</t>
        </is>
      </c>
    </row>
    <row r="836">
      <c r="A836" s="17" t="inlineStr">
        <is>
          <t>Neuquén</t>
        </is>
      </c>
      <c r="B836" s="17" t="inlineStr">
        <is>
          <t>1060</t>
        </is>
      </c>
      <c r="C836" s="17" t="inlineStr">
        <is>
          <t>Stock SAP</t>
        </is>
      </c>
      <c r="D836" s="17" t="inlineStr">
        <is>
          <t>Uniformes</t>
        </is>
      </c>
      <c r="E836" s="17" t="inlineStr">
        <is>
          <t>ZUNI</t>
        </is>
      </c>
      <c r="F836" s="17" t="inlineStr">
        <is>
          <t>Fuera del alcance</t>
        </is>
      </c>
      <c r="G836" s="17" t="inlineStr">
        <is>
          <t>3000975</t>
        </is>
      </c>
      <c r="H836" s="17" t="inlineStr">
        <is>
          <t>BOTIN DE SEGURIDAD T45</t>
        </is>
      </c>
      <c r="I836" s="17" t="inlineStr"/>
      <c r="J836" s="17" t="inlineStr"/>
      <c r="K836" s="18">
        <f>SUMIF('1060 NQN'!$A$2:$A$2023,$G836,'1060 NQN'!$I$2:$I$2023)</f>
        <v/>
      </c>
      <c r="L836" s="18">
        <f>SUMIF('1060 NQN'!$A$2:$A$2023,$G836,'1060 NQN'!$Q$2:$Q$2023)</f>
        <v/>
      </c>
      <c r="M836" s="18">
        <f>$K836-$L836</f>
        <v/>
      </c>
      <c r="N836" s="19">
        <f>IFERROR(SUMIF('1060 NQN'!$A$2:$A$2023,$G836,'1060 NQN'!$M$2:$M$2023)/$K836,0)</f>
        <v/>
      </c>
      <c r="O836" s="19">
        <f>IFERROR($K836*$N836,"")</f>
        <v/>
      </c>
      <c r="P836" s="19">
        <f>IFERROR($L836*$N836,"")</f>
        <v/>
      </c>
      <c r="Q836" s="19">
        <f>IF(OR($U836="Dar de baja en SAP",$U836="Dar de alta en SAP"),$M836*$N836,"")</f>
        <v/>
      </c>
      <c r="R836" s="17" t="inlineStr"/>
      <c r="S836" s="27" t="inlineStr"/>
      <c r="T836" s="17" t="inlineStr">
        <is>
          <t>No aplica: uniformes, clasificación que el inventario físico de Farmacia no releva</t>
        </is>
      </c>
      <c r="U836" s="28" t="inlineStr">
        <is>
          <t>Fuera del alcance del inventario físico</t>
        </is>
      </c>
      <c r="V836" s="17" t="inlineStr"/>
      <c r="W836" s="17" t="inlineStr"/>
      <c r="X836" s="17" t="inlineStr"/>
      <c r="Y836" s="17" t="inlineStr"/>
      <c r="Z836" s="17" t="inlineStr"/>
      <c r="AA836" s="17" t="inlineStr">
        <is>
          <t>El material ocupa 2 filas en la hoja 1060 NQN (lote/almacén). La cantidad SAP y la física de esta vista son el total del material.</t>
        </is>
      </c>
    </row>
    <row r="837">
      <c r="A837" s="17" t="inlineStr">
        <is>
          <t>Neuquén</t>
        </is>
      </c>
      <c r="B837" s="17" t="inlineStr">
        <is>
          <t>1060</t>
        </is>
      </c>
      <c r="C837" s="17" t="inlineStr">
        <is>
          <t>Stock SAP</t>
        </is>
      </c>
      <c r="D837" s="17" t="inlineStr">
        <is>
          <t>Uniformes</t>
        </is>
      </c>
      <c r="E837" s="17" t="inlineStr">
        <is>
          <t>ZUNI</t>
        </is>
      </c>
      <c r="F837" s="17" t="inlineStr">
        <is>
          <t>Fuera del alcance</t>
        </is>
      </c>
      <c r="G837" s="17" t="inlineStr">
        <is>
          <t>3001304</t>
        </is>
      </c>
      <c r="H837" s="17" t="inlineStr">
        <is>
          <t>BUZO ALGODON AZUL C/LOGO XL</t>
        </is>
      </c>
      <c r="I837" s="17" t="inlineStr"/>
      <c r="J837" s="17" t="inlineStr"/>
      <c r="K837" s="18">
        <f>SUMIF('1060 NQN'!$A$2:$A$2023,$G837,'1060 NQN'!$I$2:$I$2023)</f>
        <v/>
      </c>
      <c r="L837" s="18">
        <f>SUMIF('1060 NQN'!$A$2:$A$2023,$G837,'1060 NQN'!$Q$2:$Q$2023)</f>
        <v/>
      </c>
      <c r="M837" s="18">
        <f>$K837-$L837</f>
        <v/>
      </c>
      <c r="N837" s="19">
        <f>IFERROR(SUMIF('1060 NQN'!$A$2:$A$2023,$G837,'1060 NQN'!$M$2:$M$2023)/$K837,0)</f>
        <v/>
      </c>
      <c r="O837" s="19">
        <f>IFERROR($K837*$N837,"")</f>
        <v/>
      </c>
      <c r="P837" s="19">
        <f>IFERROR($L837*$N837,"")</f>
        <v/>
      </c>
      <c r="Q837" s="19">
        <f>IF(OR($U837="Dar de baja en SAP",$U837="Dar de alta en SAP"),$M837*$N837,"")</f>
        <v/>
      </c>
      <c r="R837" s="17" t="inlineStr"/>
      <c r="S837" s="27" t="inlineStr"/>
      <c r="T837" s="17" t="inlineStr">
        <is>
          <t>No aplica: uniformes, clasificación que el inventario físico de Farmacia no releva</t>
        </is>
      </c>
      <c r="U837" s="28" t="inlineStr">
        <is>
          <t>Fuera del alcance del inventario físico</t>
        </is>
      </c>
      <c r="V837" s="17" t="inlineStr"/>
      <c r="W837" s="17" t="inlineStr"/>
      <c r="X837" s="17" t="inlineStr"/>
      <c r="Y837" s="17" t="inlineStr"/>
      <c r="Z837" s="17" t="inlineStr"/>
      <c r="AA837" s="17" t="inlineStr">
        <is>
          <t>El material ocupa 2 filas en la hoja 1060 NQN (lote/almacén). La cantidad SAP y la física de esta vista son el total del material.</t>
        </is>
      </c>
    </row>
    <row r="838">
      <c r="A838" s="17" t="inlineStr">
        <is>
          <t>Neuquén</t>
        </is>
      </c>
      <c r="B838" s="17" t="inlineStr">
        <is>
          <t>1060</t>
        </is>
      </c>
      <c r="C838" s="17" t="inlineStr">
        <is>
          <t>Stock SAP</t>
        </is>
      </c>
      <c r="D838" s="17" t="inlineStr">
        <is>
          <t>Medicamentos</t>
        </is>
      </c>
      <c r="E838" s="17" t="inlineStr">
        <is>
          <t>ZMED</t>
        </is>
      </c>
      <c r="F838" s="17" t="inlineStr">
        <is>
          <t>Dentro del alcance</t>
        </is>
      </c>
      <c r="G838" s="17" t="inlineStr">
        <is>
          <t>1000113</t>
        </is>
      </c>
      <c r="H838" s="17" t="inlineStr">
        <is>
          <t>SULFADIAZINA DE PLATA DF CREMA X 200G</t>
        </is>
      </c>
      <c r="I838" s="17" t="inlineStr"/>
      <c r="J838" s="17" t="inlineStr"/>
      <c r="K838" s="18">
        <f>SUMIF('1060 NQN'!$A$2:$A$2023,$G838,'1060 NQN'!$I$2:$I$2023)</f>
        <v/>
      </c>
      <c r="L838" s="18">
        <f>SUMIF('1060 NQN'!$A$2:$A$2023,$G838,'1060 NQN'!$Q$2:$Q$2023)</f>
        <v/>
      </c>
      <c r="M838" s="18">
        <f>$K838-$L838</f>
        <v/>
      </c>
      <c r="N838" s="19">
        <f>IFERROR(SUMIF('1060 NQN'!$A$2:$A$2023,$G838,'1060 NQN'!$M$2:$M$2023)/$K838,0)</f>
        <v/>
      </c>
      <c r="O838" s="19">
        <f>IFERROR($K838*$N838,"")</f>
        <v/>
      </c>
      <c r="P838" s="19">
        <f>IFERROR($L838*$N838,"")</f>
        <v/>
      </c>
      <c r="Q838" s="19">
        <f>IF(OR($U838="Dar de baja en SAP",$U838="Dar de alta en SAP"),$M838*$N838,"")</f>
        <v/>
      </c>
      <c r="R838" s="17" t="inlineStr"/>
      <c r="S838" s="27" t="inlineStr"/>
      <c r="T838" s="17" t="inlineStr">
        <is>
          <t>Sin recuento físico en el inventario de Avain</t>
        </is>
      </c>
      <c r="U838" s="28" t="inlineStr">
        <is>
          <t>Sin recuento físico</t>
        </is>
      </c>
      <c r="V838" s="17" t="inlineStr"/>
      <c r="W838" s="17" t="inlineStr"/>
      <c r="X838" s="17" t="inlineStr"/>
      <c r="Y838" s="17" t="inlineStr"/>
      <c r="Z838" s="17" t="inlineStr"/>
      <c r="AA838" s="17" t="inlineStr">
        <is>
          <t>El material ocupa 2 filas en la hoja 1060 NQN (lote/almacén). La cantidad SAP y la física de esta vista son el total del material.</t>
        </is>
      </c>
    </row>
    <row r="839">
      <c r="A839" s="17" t="inlineStr">
        <is>
          <t>Neuquén</t>
        </is>
      </c>
      <c r="B839" s="17" t="inlineStr">
        <is>
          <t>1060</t>
        </is>
      </c>
      <c r="C839" s="17" t="inlineStr">
        <is>
          <t>Stock SAP</t>
        </is>
      </c>
      <c r="D839" s="17" t="inlineStr">
        <is>
          <t>Uniformes</t>
        </is>
      </c>
      <c r="E839" s="17" t="inlineStr">
        <is>
          <t>ZUNI</t>
        </is>
      </c>
      <c r="F839" s="17" t="inlineStr">
        <is>
          <t>Fuera del alcance</t>
        </is>
      </c>
      <c r="G839" s="17" t="inlineStr">
        <is>
          <t>3000965</t>
        </is>
      </c>
      <c r="H839" s="17" t="inlineStr">
        <is>
          <t>CHAQUETA BLANCA ML YACIMIENTO XS</t>
        </is>
      </c>
      <c r="I839" s="17" t="inlineStr"/>
      <c r="J839" s="17" t="inlineStr"/>
      <c r="K839" s="18">
        <f>SUMIF('1060 NQN'!$A$2:$A$2023,$G839,'1060 NQN'!$I$2:$I$2023)</f>
        <v/>
      </c>
      <c r="L839" s="18">
        <f>SUMIF('1060 NQN'!$A$2:$A$2023,$G839,'1060 NQN'!$Q$2:$Q$2023)</f>
        <v/>
      </c>
      <c r="M839" s="18">
        <f>$K839-$L839</f>
        <v/>
      </c>
      <c r="N839" s="19">
        <f>IFERROR(SUMIF('1060 NQN'!$A$2:$A$2023,$G839,'1060 NQN'!$M$2:$M$2023)/$K839,0)</f>
        <v/>
      </c>
      <c r="O839" s="19">
        <f>IFERROR($K839*$N839,"")</f>
        <v/>
      </c>
      <c r="P839" s="19">
        <f>IFERROR($L839*$N839,"")</f>
        <v/>
      </c>
      <c r="Q839" s="19">
        <f>IF(OR($U839="Dar de baja en SAP",$U839="Dar de alta en SAP"),$M839*$N839,"")</f>
        <v/>
      </c>
      <c r="R839" s="17" t="inlineStr"/>
      <c r="S839" s="27" t="inlineStr"/>
      <c r="T839" s="17" t="inlineStr">
        <is>
          <t>No aplica: uniformes, clasificación que el inventario físico de Farmacia no releva</t>
        </is>
      </c>
      <c r="U839" s="28" t="inlineStr">
        <is>
          <t>Fuera del alcance del inventario físico</t>
        </is>
      </c>
      <c r="V839" s="17" t="inlineStr"/>
      <c r="W839" s="17" t="inlineStr"/>
      <c r="X839" s="17" t="inlineStr"/>
      <c r="Y839" s="17" t="inlineStr"/>
      <c r="Z839" s="17" t="inlineStr"/>
      <c r="AA839" s="17" t="inlineStr">
        <is>
          <t>El material ocupa 2 filas en la hoja 1060 NQN (lote/almacén). La cantidad SAP y la física de esta vista son el total del material.</t>
        </is>
      </c>
    </row>
    <row r="840">
      <c r="A840" s="17" t="inlineStr">
        <is>
          <t>Neuquén</t>
        </is>
      </c>
      <c r="B840" s="17" t="inlineStr">
        <is>
          <t>1060</t>
        </is>
      </c>
      <c r="C840" s="17" t="inlineStr">
        <is>
          <t>Stock SAP</t>
        </is>
      </c>
      <c r="D840" s="17" t="inlineStr">
        <is>
          <t>Uniformes</t>
        </is>
      </c>
      <c r="E840" s="17" t="inlineStr">
        <is>
          <t>ZUNI</t>
        </is>
      </c>
      <c r="F840" s="17" t="inlineStr">
        <is>
          <t>Fuera del alcance</t>
        </is>
      </c>
      <c r="G840" s="17" t="inlineStr">
        <is>
          <t>3000437</t>
        </is>
      </c>
      <c r="H840" s="17" t="inlineStr">
        <is>
          <t>Chaqueta celeste ML yacimiento L</t>
        </is>
      </c>
      <c r="I840" s="17" t="inlineStr"/>
      <c r="J840" s="17" t="inlineStr"/>
      <c r="K840" s="18">
        <f>SUMIF('1060 NQN'!$A$2:$A$2023,$G840,'1060 NQN'!$I$2:$I$2023)</f>
        <v/>
      </c>
      <c r="L840" s="18">
        <f>SUMIF('1060 NQN'!$A$2:$A$2023,$G840,'1060 NQN'!$Q$2:$Q$2023)</f>
        <v/>
      </c>
      <c r="M840" s="18">
        <f>$K840-$L840</f>
        <v/>
      </c>
      <c r="N840" s="19">
        <f>IFERROR(SUMIF('1060 NQN'!$A$2:$A$2023,$G840,'1060 NQN'!$M$2:$M$2023)/$K840,0)</f>
        <v/>
      </c>
      <c r="O840" s="19">
        <f>IFERROR($K840*$N840,"")</f>
        <v/>
      </c>
      <c r="P840" s="19">
        <f>IFERROR($L840*$N840,"")</f>
        <v/>
      </c>
      <c r="Q840" s="19">
        <f>IF(OR($U840="Dar de baja en SAP",$U840="Dar de alta en SAP"),$M840*$N840,"")</f>
        <v/>
      </c>
      <c r="R840" s="17" t="inlineStr"/>
      <c r="S840" s="27" t="inlineStr"/>
      <c r="T840" s="17" t="inlineStr">
        <is>
          <t>No aplica: uniformes, clasificación que el inventario físico de Farmacia no releva</t>
        </is>
      </c>
      <c r="U840" s="28" t="inlineStr">
        <is>
          <t>Fuera del alcance del inventario físico</t>
        </is>
      </c>
      <c r="V840" s="17" t="inlineStr"/>
      <c r="W840" s="17" t="inlineStr"/>
      <c r="X840" s="17" t="inlineStr"/>
      <c r="Y840" s="17" t="inlineStr"/>
      <c r="Z840" s="17" t="inlineStr"/>
      <c r="AA840" s="17" t="inlineStr"/>
    </row>
    <row r="841">
      <c r="A841" s="17" t="inlineStr">
        <is>
          <t>Neuquén</t>
        </is>
      </c>
      <c r="B841" s="17" t="inlineStr">
        <is>
          <t>1060</t>
        </is>
      </c>
      <c r="C841" s="17" t="inlineStr">
        <is>
          <t>Stock SAP</t>
        </is>
      </c>
      <c r="D841" s="17" t="inlineStr">
        <is>
          <t>Medicamentos</t>
        </is>
      </c>
      <c r="E841" s="17" t="inlineStr">
        <is>
          <t>ZMED</t>
        </is>
      </c>
      <c r="F841" s="17" t="inlineStr">
        <is>
          <t>Dentro del alcance</t>
        </is>
      </c>
      <c r="G841" s="17" t="inlineStr">
        <is>
          <t>1000134</t>
        </is>
      </c>
      <c r="H841" s="17" t="inlineStr">
        <is>
          <t>SULFADIZINA DE PLATA X 30GRS</t>
        </is>
      </c>
      <c r="I841" s="17" t="inlineStr"/>
      <c r="J841" s="17" t="inlineStr"/>
      <c r="K841" s="18">
        <f>SUMIF('1060 NQN'!$A$2:$A$2023,$G841,'1060 NQN'!$I$2:$I$2023)</f>
        <v/>
      </c>
      <c r="L841" s="18">
        <f>SUMIF('1060 NQN'!$A$2:$A$2023,$G841,'1060 NQN'!$Q$2:$Q$2023)</f>
        <v/>
      </c>
      <c r="M841" s="18">
        <f>$K841-$L841</f>
        <v/>
      </c>
      <c r="N841" s="19">
        <f>IFERROR(SUMIF('1060 NQN'!$A$2:$A$2023,$G841,'1060 NQN'!$M$2:$M$2023)/$K841,0)</f>
        <v/>
      </c>
      <c r="O841" s="19">
        <f>IFERROR($K841*$N841,"")</f>
        <v/>
      </c>
      <c r="P841" s="19">
        <f>IFERROR($L841*$N841,"")</f>
        <v/>
      </c>
      <c r="Q841" s="19">
        <f>IF(OR($U841="Dar de baja en SAP",$U841="Dar de alta en SAP"),$M841*$N841,"")</f>
        <v/>
      </c>
      <c r="R841" s="17" t="inlineStr"/>
      <c r="S841" s="27" t="inlineStr"/>
      <c r="T841" s="17" t="inlineStr">
        <is>
          <t>Sin recuento físico en el inventario de Avain</t>
        </is>
      </c>
      <c r="U841" s="28" t="inlineStr">
        <is>
          <t>Sin recuento físico</t>
        </is>
      </c>
      <c r="V841" s="17" t="inlineStr"/>
      <c r="W841" s="17" t="inlineStr"/>
      <c r="X841" s="17" t="inlineStr"/>
      <c r="Y841" s="17" t="inlineStr"/>
      <c r="Z841" s="17" t="inlineStr"/>
      <c r="AA841" s="17" t="inlineStr"/>
    </row>
    <row r="842">
      <c r="A842" s="17" t="inlineStr">
        <is>
          <t>Neuquén</t>
        </is>
      </c>
      <c r="B842" s="17" t="inlineStr">
        <is>
          <t>1060</t>
        </is>
      </c>
      <c r="C842" s="17" t="inlineStr">
        <is>
          <t>Stock SAP</t>
        </is>
      </c>
      <c r="D842" s="17" t="inlineStr">
        <is>
          <t>Medicamentos</t>
        </is>
      </c>
      <c r="E842" s="17" t="inlineStr">
        <is>
          <t>ZMED</t>
        </is>
      </c>
      <c r="F842" s="17" t="inlineStr">
        <is>
          <t>Dentro del alcance</t>
        </is>
      </c>
      <c r="G842" s="17" t="inlineStr">
        <is>
          <t>1000184</t>
        </is>
      </c>
      <c r="H842" s="17" t="inlineStr">
        <is>
          <t>RANITIDINA 300MG COMPRIMIDOS</t>
        </is>
      </c>
      <c r="I842" s="17" t="inlineStr"/>
      <c r="J842" s="17" t="inlineStr"/>
      <c r="K842" s="18">
        <f>SUMIF('1060 NQN'!$A$2:$A$2023,$G842,'1060 NQN'!$I$2:$I$2023)</f>
        <v/>
      </c>
      <c r="L842" s="18">
        <f>SUMIF('1060 NQN'!$A$2:$A$2023,$G842,'1060 NQN'!$Q$2:$Q$2023)</f>
        <v/>
      </c>
      <c r="M842" s="18">
        <f>$K842-$L842</f>
        <v/>
      </c>
      <c r="N842" s="19">
        <f>IFERROR(SUMIF('1060 NQN'!$A$2:$A$2023,$G842,'1060 NQN'!$M$2:$M$2023)/$K842,0)</f>
        <v/>
      </c>
      <c r="O842" s="19">
        <f>IFERROR($K842*$N842,"")</f>
        <v/>
      </c>
      <c r="P842" s="19">
        <f>IFERROR($L842*$N842,"")</f>
        <v/>
      </c>
      <c r="Q842" s="19">
        <f>IF(OR($U842="Dar de baja en SAP",$U842="Dar de alta en SAP"),$M842*$N842,"")</f>
        <v/>
      </c>
      <c r="R842" s="17" t="inlineStr"/>
      <c r="S842" s="27" t="inlineStr"/>
      <c r="T842" s="17" t="inlineStr">
        <is>
          <t>Sin recuento físico en el inventario de Avain</t>
        </is>
      </c>
      <c r="U842" s="28" t="inlineStr">
        <is>
          <t>Sin recuento físico</t>
        </is>
      </c>
      <c r="V842" s="17" t="inlineStr"/>
      <c r="W842" s="17" t="inlineStr"/>
      <c r="X842" s="17" t="inlineStr"/>
      <c r="Y842" s="17" t="inlineStr"/>
      <c r="Z842" s="17" t="inlineStr"/>
      <c r="AA842" s="17" t="inlineStr">
        <is>
          <t>El material ocupa 2 filas en la hoja 1060 NQN (lote/almacén). La cantidad SAP y la física de esta vista son el total del material.</t>
        </is>
      </c>
    </row>
    <row r="843">
      <c r="A843" s="17" t="inlineStr">
        <is>
          <t>Neuquén</t>
        </is>
      </c>
      <c r="B843" s="17" t="inlineStr">
        <is>
          <t>1060</t>
        </is>
      </c>
      <c r="C843" s="17" t="inlineStr">
        <is>
          <t>Stock SAP</t>
        </is>
      </c>
      <c r="D843" s="17" t="inlineStr">
        <is>
          <t>Medicamentos</t>
        </is>
      </c>
      <c r="E843" s="17" t="inlineStr">
        <is>
          <t>ZMED</t>
        </is>
      </c>
      <c r="F843" s="17" t="inlineStr">
        <is>
          <t>Dentro del alcance</t>
        </is>
      </c>
      <c r="G843" s="17" t="inlineStr">
        <is>
          <t>1001210</t>
        </is>
      </c>
      <c r="H843" s="17" t="inlineStr">
        <is>
          <t>Norfloxacina comprimidos 400mg</t>
        </is>
      </c>
      <c r="I843" s="17" t="inlineStr"/>
      <c r="J843" s="17" t="inlineStr"/>
      <c r="K843" s="18">
        <f>SUMIF('1060 NQN'!$A$2:$A$2023,$G843,'1060 NQN'!$I$2:$I$2023)</f>
        <v/>
      </c>
      <c r="L843" s="18">
        <f>SUMIF('1060 NQN'!$A$2:$A$2023,$G843,'1060 NQN'!$Q$2:$Q$2023)</f>
        <v/>
      </c>
      <c r="M843" s="18">
        <f>$K843-$L843</f>
        <v/>
      </c>
      <c r="N843" s="19">
        <f>IFERROR(SUMIF('1060 NQN'!$A$2:$A$2023,$G843,'1060 NQN'!$M$2:$M$2023)/$K843,0)</f>
        <v/>
      </c>
      <c r="O843" s="19">
        <f>IFERROR($K843*$N843,"")</f>
        <v/>
      </c>
      <c r="P843" s="19">
        <f>IFERROR($L843*$N843,"")</f>
        <v/>
      </c>
      <c r="Q843" s="19">
        <f>IF(OR($U843="Dar de baja en SAP",$U843="Dar de alta en SAP"),$M843*$N843,"")</f>
        <v/>
      </c>
      <c r="R843" s="17" t="inlineStr"/>
      <c r="S843" s="27" t="inlineStr"/>
      <c r="T843" s="17" t="inlineStr">
        <is>
          <t>Sin recuento físico en el inventario de Avain</t>
        </is>
      </c>
      <c r="U843" s="28" t="inlineStr">
        <is>
          <t>Sin recuento físico</t>
        </is>
      </c>
      <c r="V843" s="17" t="inlineStr"/>
      <c r="W843" s="17" t="inlineStr"/>
      <c r="X843" s="17" t="inlineStr"/>
      <c r="Y843" s="17" t="inlineStr"/>
      <c r="Z843" s="17" t="inlineStr"/>
      <c r="AA843" s="17" t="inlineStr">
        <is>
          <t>El material ocupa 2 filas en la hoja 1060 NQN (lote/almacén). La cantidad SAP y la física de esta vista son el total del material.</t>
        </is>
      </c>
    </row>
    <row r="844">
      <c r="A844" s="17" t="inlineStr">
        <is>
          <t>Neuquén</t>
        </is>
      </c>
      <c r="B844" s="17" t="inlineStr">
        <is>
          <t>1060</t>
        </is>
      </c>
      <c r="C844" s="17" t="inlineStr">
        <is>
          <t>Stock SAP</t>
        </is>
      </c>
      <c r="D844" s="17" t="inlineStr">
        <is>
          <t>Medicamentos</t>
        </is>
      </c>
      <c r="E844" s="17" t="inlineStr">
        <is>
          <t>ZMED</t>
        </is>
      </c>
      <c r="F844" s="17" t="inlineStr">
        <is>
          <t>Dentro del alcance</t>
        </is>
      </c>
      <c r="G844" s="17" t="inlineStr">
        <is>
          <t>1001211</t>
        </is>
      </c>
      <c r="H844" s="17" t="inlineStr">
        <is>
          <t>Simeticona comprimidos 250mg</t>
        </is>
      </c>
      <c r="I844" s="17" t="inlineStr"/>
      <c r="J844" s="17" t="inlineStr"/>
      <c r="K844" s="18">
        <f>SUMIF('1060 NQN'!$A$2:$A$2023,$G844,'1060 NQN'!$I$2:$I$2023)</f>
        <v/>
      </c>
      <c r="L844" s="18">
        <f>SUMIF('1060 NQN'!$A$2:$A$2023,$G844,'1060 NQN'!$Q$2:$Q$2023)</f>
        <v/>
      </c>
      <c r="M844" s="18">
        <f>$K844-$L844</f>
        <v/>
      </c>
      <c r="N844" s="19">
        <f>IFERROR(SUMIF('1060 NQN'!$A$2:$A$2023,$G844,'1060 NQN'!$M$2:$M$2023)/$K844,0)</f>
        <v/>
      </c>
      <c r="O844" s="19">
        <f>IFERROR($K844*$N844,"")</f>
        <v/>
      </c>
      <c r="P844" s="19">
        <f>IFERROR($L844*$N844,"")</f>
        <v/>
      </c>
      <c r="Q844" s="19">
        <f>IF(OR($U844="Dar de baja en SAP",$U844="Dar de alta en SAP"),$M844*$N844,"")</f>
        <v/>
      </c>
      <c r="R844" s="17" t="inlineStr"/>
      <c r="S844" s="27" t="inlineStr"/>
      <c r="T844" s="17" t="inlineStr">
        <is>
          <t>Sin recuento físico en el inventario de Avain</t>
        </is>
      </c>
      <c r="U844" s="28" t="inlineStr">
        <is>
          <t>Sin recuento físico</t>
        </is>
      </c>
      <c r="V844" s="17" t="inlineStr"/>
      <c r="W844" s="17" t="inlineStr"/>
      <c r="X844" s="17" t="inlineStr"/>
      <c r="Y844" s="17" t="inlineStr"/>
      <c r="Z844" s="17" t="inlineStr"/>
      <c r="AA844" s="17" t="inlineStr"/>
    </row>
    <row r="845">
      <c r="A845" s="17" t="inlineStr">
        <is>
          <t>Neuquén</t>
        </is>
      </c>
      <c r="B845" s="17" t="inlineStr">
        <is>
          <t>1060</t>
        </is>
      </c>
      <c r="C845" s="17" t="inlineStr">
        <is>
          <t>Stock SAP</t>
        </is>
      </c>
      <c r="D845" s="17" t="inlineStr">
        <is>
          <t>Medicamentos</t>
        </is>
      </c>
      <c r="E845" s="17" t="inlineStr">
        <is>
          <t>ZMED</t>
        </is>
      </c>
      <c r="F845" s="17" t="inlineStr">
        <is>
          <t>Dentro del alcance</t>
        </is>
      </c>
      <c r="G845" s="17" t="inlineStr">
        <is>
          <t>1001290</t>
        </is>
      </c>
      <c r="H845" s="17" t="inlineStr">
        <is>
          <t>MEDOCOR SUBLINGUAL 5 MG X 30COMP</t>
        </is>
      </c>
      <c r="I845" s="17" t="inlineStr"/>
      <c r="J845" s="17" t="inlineStr"/>
      <c r="K845" s="18">
        <f>SUMIF('1060 NQN'!$A$2:$A$2023,$G845,'1060 NQN'!$I$2:$I$2023)</f>
        <v/>
      </c>
      <c r="L845" s="18">
        <f>SUMIF('1060 NQN'!$A$2:$A$2023,$G845,'1060 NQN'!$Q$2:$Q$2023)</f>
        <v/>
      </c>
      <c r="M845" s="18">
        <f>$K845-$L845</f>
        <v/>
      </c>
      <c r="N845" s="19">
        <f>IFERROR(SUMIF('1060 NQN'!$A$2:$A$2023,$G845,'1060 NQN'!$M$2:$M$2023)/$K845,0)</f>
        <v/>
      </c>
      <c r="O845" s="19">
        <f>IFERROR($K845*$N845,"")</f>
        <v/>
      </c>
      <c r="P845" s="19">
        <f>IFERROR($L845*$N845,"")</f>
        <v/>
      </c>
      <c r="Q845" s="19">
        <f>IF(OR($U845="Dar de baja en SAP",$U845="Dar de alta en SAP"),$M845*$N845,"")</f>
        <v/>
      </c>
      <c r="R845" s="17" t="inlineStr"/>
      <c r="S845" s="27" t="inlineStr"/>
      <c r="T845" s="17" t="inlineStr">
        <is>
          <t>Sin recuento físico en el inventario de Avain</t>
        </is>
      </c>
      <c r="U845" s="28" t="inlineStr">
        <is>
          <t>Sin recuento físico</t>
        </is>
      </c>
      <c r="V845" s="17" t="inlineStr"/>
      <c r="W845" s="17" t="inlineStr"/>
      <c r="X845" s="17" t="inlineStr"/>
      <c r="Y845" s="17" t="inlineStr"/>
      <c r="Z845" s="17" t="inlineStr"/>
      <c r="AA845" s="17" t="inlineStr">
        <is>
          <t>El material ocupa 2 filas en la hoja 1060 NQN (lote/almacén). La cantidad SAP y la física de esta vista son el total del material.</t>
        </is>
      </c>
    </row>
    <row r="846">
      <c r="A846" s="17" t="inlineStr">
        <is>
          <t>Neuquén</t>
        </is>
      </c>
      <c r="B846" s="17" t="inlineStr">
        <is>
          <t>1060</t>
        </is>
      </c>
      <c r="C846" s="17" t="inlineStr">
        <is>
          <t>Stock SAP</t>
        </is>
      </c>
      <c r="D846" s="17" t="inlineStr">
        <is>
          <t>Descartables</t>
        </is>
      </c>
      <c r="E846" s="17" t="inlineStr">
        <is>
          <t>ZDES</t>
        </is>
      </c>
      <c r="F846" s="17" t="inlineStr">
        <is>
          <t>Dentro del alcance</t>
        </is>
      </c>
      <c r="G846" s="17" t="inlineStr">
        <is>
          <t>2000384</t>
        </is>
      </c>
      <c r="H846" s="17" t="inlineStr">
        <is>
          <t>TUBO DE MAYO N°2</t>
        </is>
      </c>
      <c r="I846" s="17" t="inlineStr"/>
      <c r="J846" s="17" t="inlineStr"/>
      <c r="K846" s="18">
        <f>SUMIF('1060 NQN'!$A$2:$A$2023,$G846,'1060 NQN'!$I$2:$I$2023)</f>
        <v/>
      </c>
      <c r="L846" s="18">
        <f>SUMIF('1060 NQN'!$A$2:$A$2023,$G846,'1060 NQN'!$Q$2:$Q$2023)</f>
        <v/>
      </c>
      <c r="M846" s="18">
        <f>$K846-$L846</f>
        <v/>
      </c>
      <c r="N846" s="19">
        <f>IFERROR(SUMIF('1060 NQN'!$A$2:$A$2023,$G846,'1060 NQN'!$M$2:$M$2023)/$K846,0)</f>
        <v/>
      </c>
      <c r="O846" s="19">
        <f>IFERROR($K846*$N846,"")</f>
        <v/>
      </c>
      <c r="P846" s="19">
        <f>IFERROR($L846*$N846,"")</f>
        <v/>
      </c>
      <c r="Q846" s="19">
        <f>IF(OR($U846="Dar de baja en SAP",$U846="Dar de alta en SAP"),$M846*$N846,"")</f>
        <v/>
      </c>
      <c r="R846" s="17" t="inlineStr"/>
      <c r="S846" s="27" t="inlineStr"/>
      <c r="T846" s="17" t="inlineStr">
        <is>
          <t>Sin recuento físico en el inventario de Avain</t>
        </is>
      </c>
      <c r="U846" s="28" t="inlineStr">
        <is>
          <t>Sin recuento físico</t>
        </is>
      </c>
      <c r="V846" s="17" t="inlineStr"/>
      <c r="W846" s="17" t="inlineStr"/>
      <c r="X846" s="17" t="inlineStr"/>
      <c r="Y846" s="17" t="inlineStr"/>
      <c r="Z846" s="17" t="inlineStr"/>
      <c r="AA846" s="17" t="inlineStr"/>
    </row>
    <row r="847">
      <c r="A847" s="17" t="inlineStr">
        <is>
          <t>Neuquén</t>
        </is>
      </c>
      <c r="B847" s="17" t="inlineStr">
        <is>
          <t>1060</t>
        </is>
      </c>
      <c r="C847" s="17" t="inlineStr">
        <is>
          <t>Stock SAP</t>
        </is>
      </c>
      <c r="D847" s="17" t="inlineStr">
        <is>
          <t>Descartables</t>
        </is>
      </c>
      <c r="E847" s="17" t="inlineStr">
        <is>
          <t>ZDES</t>
        </is>
      </c>
      <c r="F847" s="17" t="inlineStr">
        <is>
          <t>Dentro del alcance</t>
        </is>
      </c>
      <c r="G847" s="17" t="inlineStr">
        <is>
          <t>2000385</t>
        </is>
      </c>
      <c r="H847" s="17" t="inlineStr">
        <is>
          <t>TUBO DE MAYO N°3</t>
        </is>
      </c>
      <c r="I847" s="17" t="inlineStr"/>
      <c r="J847" s="17" t="inlineStr"/>
      <c r="K847" s="18">
        <f>SUMIF('1060 NQN'!$A$2:$A$2023,$G847,'1060 NQN'!$I$2:$I$2023)</f>
        <v/>
      </c>
      <c r="L847" s="18">
        <f>SUMIF('1060 NQN'!$A$2:$A$2023,$G847,'1060 NQN'!$Q$2:$Q$2023)</f>
        <v/>
      </c>
      <c r="M847" s="18">
        <f>$K847-$L847</f>
        <v/>
      </c>
      <c r="N847" s="19">
        <f>IFERROR(SUMIF('1060 NQN'!$A$2:$A$2023,$G847,'1060 NQN'!$M$2:$M$2023)/$K847,0)</f>
        <v/>
      </c>
      <c r="O847" s="19">
        <f>IFERROR($K847*$N847,"")</f>
        <v/>
      </c>
      <c r="P847" s="19">
        <f>IFERROR($L847*$N847,"")</f>
        <v/>
      </c>
      <c r="Q847" s="19">
        <f>IF(OR($U847="Dar de baja en SAP",$U847="Dar de alta en SAP"),$M847*$N847,"")</f>
        <v/>
      </c>
      <c r="R847" s="17" t="inlineStr"/>
      <c r="S847" s="27" t="inlineStr"/>
      <c r="T847" s="17" t="inlineStr">
        <is>
          <t>Sin recuento físico en el inventario de Avain</t>
        </is>
      </c>
      <c r="U847" s="28" t="inlineStr">
        <is>
          <t>Sin recuento físico</t>
        </is>
      </c>
      <c r="V847" s="17" t="inlineStr"/>
      <c r="W847" s="17" t="inlineStr"/>
      <c r="X847" s="17" t="inlineStr"/>
      <c r="Y847" s="17" t="inlineStr"/>
      <c r="Z847" s="17" t="inlineStr"/>
      <c r="AA847" s="17" t="inlineStr"/>
    </row>
    <row r="848">
      <c r="A848" s="17" t="inlineStr">
        <is>
          <t>Neuquén</t>
        </is>
      </c>
      <c r="B848" s="17" t="inlineStr">
        <is>
          <t>1060</t>
        </is>
      </c>
      <c r="C848" s="17" t="inlineStr">
        <is>
          <t>Stock SAP</t>
        </is>
      </c>
      <c r="D848" s="17" t="inlineStr">
        <is>
          <t>Descartables</t>
        </is>
      </c>
      <c r="E848" s="17" t="inlineStr">
        <is>
          <t>ZDES</t>
        </is>
      </c>
      <c r="F848" s="17" t="inlineStr">
        <is>
          <t>Dentro del alcance</t>
        </is>
      </c>
      <c r="G848" s="17" t="inlineStr">
        <is>
          <t>2000483</t>
        </is>
      </c>
      <c r="H848" s="17" t="inlineStr">
        <is>
          <t>LINTERNA LAPICERA</t>
        </is>
      </c>
      <c r="I848" s="17" t="inlineStr">
        <is>
          <t>521</t>
        </is>
      </c>
      <c r="J848" s="17" t="inlineStr">
        <is>
          <t>LINTERNA</t>
        </is>
      </c>
      <c r="K848" s="18">
        <f>SUMIF('1060 NQN'!$A$2:$A$2023,$G848,'1060 NQN'!$I$2:$I$2023)</f>
        <v/>
      </c>
      <c r="L848" s="18">
        <f>SUMIF('1060 NQN'!$A$2:$A$2023,$G848,'1060 NQN'!$Q$2:$Q$2023)</f>
        <v/>
      </c>
      <c r="M848" s="18">
        <f>$K848-$L848</f>
        <v/>
      </c>
      <c r="N848" s="19">
        <f>IFERROR(SUMIF('1060 NQN'!$A$2:$A$2023,$G848,'1060 NQN'!$M$2:$M$2023)/$K848,0)</f>
        <v/>
      </c>
      <c r="O848" s="19">
        <f>IFERROR($K848*$N848,"")</f>
        <v/>
      </c>
      <c r="P848" s="19">
        <f>IFERROR($L848*$N848,"")</f>
        <v/>
      </c>
      <c r="Q848" s="19">
        <f>IF(OR($U848="Dar de baja en SAP",$U848="Dar de alta en SAP"),$M848*$N848,"")</f>
        <v/>
      </c>
      <c r="R848" s="17" t="inlineStr"/>
      <c r="S848" s="25" t="inlineStr">
        <is>
          <t>Alta</t>
        </is>
      </c>
      <c r="T848" s="17" t="inlineStr">
        <is>
          <t>Homologado – confianza Alta</t>
        </is>
      </c>
      <c r="U848" s="26" t="inlineStr">
        <is>
          <t>Dar de baja en SAP</t>
        </is>
      </c>
      <c r="V848" s="17" t="inlineStr">
        <is>
          <t>Cruce por nomenclatura SAP</t>
        </is>
      </c>
      <c r="W848" s="17" t="inlineStr">
        <is>
          <t>No</t>
        </is>
      </c>
      <c r="X848" s="17" t="inlineStr"/>
      <c r="Y848" s="17" t="inlineStr">
        <is>
          <t>Sí</t>
        </is>
      </c>
      <c r="Z848" s="17" t="inlineStr"/>
      <c r="AA848" s="17"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17" t="inlineStr">
        <is>
          <t>Neuquén</t>
        </is>
      </c>
      <c r="B849" s="17" t="inlineStr">
        <is>
          <t>1060</t>
        </is>
      </c>
      <c r="C849" s="17" t="inlineStr">
        <is>
          <t>Stock SAP</t>
        </is>
      </c>
      <c r="D849" s="17" t="inlineStr">
        <is>
          <t>Descartables</t>
        </is>
      </c>
      <c r="E849" s="17" t="inlineStr">
        <is>
          <t>ZDES</t>
        </is>
      </c>
      <c r="F849" s="17" t="inlineStr">
        <is>
          <t>Dentro del alcance</t>
        </is>
      </c>
      <c r="G849" s="17" t="inlineStr">
        <is>
          <t>2000870</t>
        </is>
      </c>
      <c r="H849" s="17" t="inlineStr">
        <is>
          <t>DESCARTADOR C/TAPA GIRATORIA MOD E1 1.4L</t>
        </is>
      </c>
      <c r="I849" s="17" t="inlineStr"/>
      <c r="J849" s="17" t="inlineStr"/>
      <c r="K849" s="18">
        <f>SUMIF('1060 NQN'!$A$2:$A$2023,$G849,'1060 NQN'!$I$2:$I$2023)</f>
        <v/>
      </c>
      <c r="L849" s="18">
        <f>SUMIF('1060 NQN'!$A$2:$A$2023,$G849,'1060 NQN'!$Q$2:$Q$2023)</f>
        <v/>
      </c>
      <c r="M849" s="18">
        <f>$K849-$L849</f>
        <v/>
      </c>
      <c r="N849" s="19">
        <f>IFERROR(SUMIF('1060 NQN'!$A$2:$A$2023,$G849,'1060 NQN'!$M$2:$M$2023)/$K849,0)</f>
        <v/>
      </c>
      <c r="O849" s="19">
        <f>IFERROR($K849*$N849,"")</f>
        <v/>
      </c>
      <c r="P849" s="19">
        <f>IFERROR($L849*$N849,"")</f>
        <v/>
      </c>
      <c r="Q849" s="19">
        <f>IF(OR($U849="Dar de baja en SAP",$U849="Dar de alta en SAP"),$M849*$N849,"")</f>
        <v/>
      </c>
      <c r="R849" s="17" t="inlineStr"/>
      <c r="S849" s="27" t="inlineStr"/>
      <c r="T849" s="17" t="inlineStr">
        <is>
          <t>Sin recuento físico en el inventario de Avain</t>
        </is>
      </c>
      <c r="U849" s="28" t="inlineStr">
        <is>
          <t>Sin recuento físico</t>
        </is>
      </c>
      <c r="V849" s="17" t="inlineStr"/>
      <c r="W849" s="17" t="inlineStr"/>
      <c r="X849" s="17" t="inlineStr"/>
      <c r="Y849" s="17" t="inlineStr"/>
      <c r="Z849" s="17" t="inlineStr"/>
      <c r="AA849" s="17" t="inlineStr"/>
    </row>
    <row r="850">
      <c r="A850" s="17" t="inlineStr">
        <is>
          <t>Neuquén</t>
        </is>
      </c>
      <c r="B850" s="17" t="inlineStr">
        <is>
          <t>1060</t>
        </is>
      </c>
      <c r="C850" s="17" t="inlineStr">
        <is>
          <t>Stock SAP</t>
        </is>
      </c>
      <c r="D850" s="17" t="inlineStr">
        <is>
          <t>Descartables</t>
        </is>
      </c>
      <c r="E850" s="17" t="inlineStr">
        <is>
          <t>ZDES</t>
        </is>
      </c>
      <c r="F850" s="17" t="inlineStr">
        <is>
          <t>Dentro del alcance</t>
        </is>
      </c>
      <c r="G850" s="17" t="inlineStr">
        <is>
          <t>2000050</t>
        </is>
      </c>
      <c r="H850" s="17" t="inlineStr">
        <is>
          <t>COLLAR CERV. GRANDE</t>
        </is>
      </c>
      <c r="I850" s="17" t="inlineStr"/>
      <c r="J850" s="17" t="inlineStr"/>
      <c r="K850" s="18">
        <f>SUMIF('1060 NQN'!$A$2:$A$2023,$G850,'1060 NQN'!$I$2:$I$2023)</f>
        <v/>
      </c>
      <c r="L850" s="18">
        <f>SUMIF('1060 NQN'!$A$2:$A$2023,$G850,'1060 NQN'!$Q$2:$Q$2023)</f>
        <v/>
      </c>
      <c r="M850" s="18">
        <f>$K850-$L850</f>
        <v/>
      </c>
      <c r="N850" s="19">
        <f>IFERROR(SUMIF('1060 NQN'!$A$2:$A$2023,$G850,'1060 NQN'!$M$2:$M$2023)/$K850,0)</f>
        <v/>
      </c>
      <c r="O850" s="19">
        <f>IFERROR($K850*$N850,"")</f>
        <v/>
      </c>
      <c r="P850" s="19">
        <f>IFERROR($L850*$N850,"")</f>
        <v/>
      </c>
      <c r="Q850" s="19">
        <f>IF(OR($U850="Dar de baja en SAP",$U850="Dar de alta en SAP"),$M850*$N850,"")</f>
        <v/>
      </c>
      <c r="R850" s="17" t="inlineStr"/>
      <c r="S850" s="27" t="inlineStr"/>
      <c r="T850" s="17" t="inlineStr">
        <is>
          <t>Sin recuento físico en el inventario de Avain</t>
        </is>
      </c>
      <c r="U850" s="28" t="inlineStr">
        <is>
          <t>Sin recuento físico</t>
        </is>
      </c>
      <c r="V850" s="17" t="inlineStr"/>
      <c r="W850" s="17" t="inlineStr"/>
      <c r="X850" s="17" t="inlineStr"/>
      <c r="Y850" s="17" t="inlineStr"/>
      <c r="Z850" s="17" t="inlineStr"/>
      <c r="AA850" s="17" t="inlineStr">
        <is>
          <t>El material ocupa 2 filas en la hoja 1060 NQN (lote/almacén). La cantidad SAP y la física de esta vista son el total del material.</t>
        </is>
      </c>
    </row>
    <row r="851">
      <c r="A851" s="17" t="inlineStr">
        <is>
          <t>Neuquén</t>
        </is>
      </c>
      <c r="B851" s="17" t="inlineStr">
        <is>
          <t>1060</t>
        </is>
      </c>
      <c r="C851" s="17" t="inlineStr">
        <is>
          <t>Stock SAP</t>
        </is>
      </c>
      <c r="D851" s="17" t="inlineStr">
        <is>
          <t>Medicamentos</t>
        </is>
      </c>
      <c r="E851" s="17" t="inlineStr">
        <is>
          <t>ZMED</t>
        </is>
      </c>
      <c r="F851" s="17" t="inlineStr">
        <is>
          <t>Dentro del alcance</t>
        </is>
      </c>
      <c r="G851" s="17" t="inlineStr">
        <is>
          <t>1000130</t>
        </is>
      </c>
      <c r="H851" s="17" t="inlineStr">
        <is>
          <t>BROMURO IPRATROPIO 0.25 MG/ ML GOTAS</t>
        </is>
      </c>
      <c r="I851" s="17" t="inlineStr">
        <is>
          <t>34</t>
        </is>
      </c>
      <c r="J851" s="17" t="inlineStr">
        <is>
          <t>BROMURO DE IPRATROPIO</t>
        </is>
      </c>
      <c r="K851" s="18">
        <f>SUMIF('1060 NQN'!$A$2:$A$2023,$G851,'1060 NQN'!$I$2:$I$2023)</f>
        <v/>
      </c>
      <c r="L851" s="18">
        <f>SUMIF('1060 NQN'!$A$2:$A$2023,$G851,'1060 NQN'!$Q$2:$Q$2023)</f>
        <v/>
      </c>
      <c r="M851" s="18">
        <f>$K851-$L851</f>
        <v/>
      </c>
      <c r="N851" s="19">
        <f>IFERROR(SUMIF('1060 NQN'!$A$2:$A$2023,$G851,'1060 NQN'!$M$2:$M$2023)/$K851,0)</f>
        <v/>
      </c>
      <c r="O851" s="19">
        <f>IFERROR($K851*$N851,"")</f>
        <v/>
      </c>
      <c r="P851" s="19">
        <f>IFERROR($L851*$N851,"")</f>
        <v/>
      </c>
      <c r="Q851" s="19">
        <f>IF(OR($U851="Dar de baja en SAP",$U851="Dar de alta en SAP"),$M851*$N851,"")</f>
        <v/>
      </c>
      <c r="R851" s="17" t="inlineStr"/>
      <c r="S851" s="30" t="inlineStr">
        <is>
          <t>Media</t>
        </is>
      </c>
      <c r="T851" s="17" t="inlineStr">
        <is>
          <t>Homologado – confianza Media – pendiente de validación</t>
        </is>
      </c>
      <c r="U851" s="26" t="inlineStr">
        <is>
          <t>Dar de baja en SAP</t>
        </is>
      </c>
      <c r="V851" s="17" t="inlineStr">
        <is>
          <t>Homologación por código Avain (master M05-003)</t>
        </is>
      </c>
      <c r="W851" s="17" t="inlineStr">
        <is>
          <t>No</t>
        </is>
      </c>
      <c r="X851" s="17" t="inlineStr"/>
      <c r="Y851" s="17" t="inlineStr">
        <is>
          <t>Sí</t>
        </is>
      </c>
      <c r="Z851" s="17" t="inlineStr">
        <is>
          <t>M05-003</t>
        </is>
      </c>
      <c r="AA851" s="17"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17" t="inlineStr">
        <is>
          <t>Neuquén</t>
        </is>
      </c>
      <c r="B852" s="17" t="inlineStr">
        <is>
          <t>1060</t>
        </is>
      </c>
      <c r="C852" s="17" t="inlineStr">
        <is>
          <t>Stock SAP</t>
        </is>
      </c>
      <c r="D852" s="17" t="inlineStr">
        <is>
          <t>Uniformes</t>
        </is>
      </c>
      <c r="E852" s="17" t="inlineStr">
        <is>
          <t>ZUNI</t>
        </is>
      </c>
      <c r="F852" s="17" t="inlineStr">
        <is>
          <t>Fuera del alcance</t>
        </is>
      </c>
      <c r="G852" s="17" t="inlineStr">
        <is>
          <t>3000439</t>
        </is>
      </c>
      <c r="H852" s="17" t="inlineStr">
        <is>
          <t>Chaqueta Celeste ML yacimiento XXL</t>
        </is>
      </c>
      <c r="I852" s="17" t="inlineStr"/>
      <c r="J852" s="17" t="inlineStr"/>
      <c r="K852" s="18">
        <f>SUMIF('1060 NQN'!$A$2:$A$2023,$G852,'1060 NQN'!$I$2:$I$2023)</f>
        <v/>
      </c>
      <c r="L852" s="18">
        <f>SUMIF('1060 NQN'!$A$2:$A$2023,$G852,'1060 NQN'!$Q$2:$Q$2023)</f>
        <v/>
      </c>
      <c r="M852" s="18">
        <f>$K852-$L852</f>
        <v/>
      </c>
      <c r="N852" s="19">
        <f>IFERROR(SUMIF('1060 NQN'!$A$2:$A$2023,$G852,'1060 NQN'!$M$2:$M$2023)/$K852,0)</f>
        <v/>
      </c>
      <c r="O852" s="19">
        <f>IFERROR($K852*$N852,"")</f>
        <v/>
      </c>
      <c r="P852" s="19">
        <f>IFERROR($L852*$N852,"")</f>
        <v/>
      </c>
      <c r="Q852" s="19">
        <f>IF(OR($U852="Dar de baja en SAP",$U852="Dar de alta en SAP"),$M852*$N852,"")</f>
        <v/>
      </c>
      <c r="R852" s="17" t="inlineStr"/>
      <c r="S852" s="27" t="inlineStr"/>
      <c r="T852" s="17" t="inlineStr">
        <is>
          <t>No aplica: uniformes, clasificación que el inventario físico de Farmacia no releva</t>
        </is>
      </c>
      <c r="U852" s="28" t="inlineStr">
        <is>
          <t>Fuera del alcance del inventario físico</t>
        </is>
      </c>
      <c r="V852" s="17" t="inlineStr"/>
      <c r="W852" s="17" t="inlineStr"/>
      <c r="X852" s="17" t="inlineStr"/>
      <c r="Y852" s="17" t="inlineStr"/>
      <c r="Z852" s="17" t="inlineStr"/>
      <c r="AA852" s="17" t="inlineStr">
        <is>
          <t>El material ocupa 2 filas en la hoja 1060 NQN (lote/almacén). La cantidad SAP y la física de esta vista son el total del material.</t>
        </is>
      </c>
    </row>
    <row r="853">
      <c r="A853" s="17" t="inlineStr">
        <is>
          <t>Neuquén</t>
        </is>
      </c>
      <c r="B853" s="17" t="inlineStr">
        <is>
          <t>1060</t>
        </is>
      </c>
      <c r="C853" s="17" t="inlineStr">
        <is>
          <t>Stock SAP</t>
        </is>
      </c>
      <c r="D853" s="17" t="inlineStr">
        <is>
          <t>Uniformes</t>
        </is>
      </c>
      <c r="E853" s="17" t="inlineStr">
        <is>
          <t>ZUNI</t>
        </is>
      </c>
      <c r="F853" s="17" t="inlineStr">
        <is>
          <t>Fuera del alcance</t>
        </is>
      </c>
      <c r="G853" s="17" t="inlineStr">
        <is>
          <t>3000442</t>
        </is>
      </c>
      <c r="H853" s="17" t="inlineStr">
        <is>
          <t>Chaqueta Chofer ML Gris yac T L</t>
        </is>
      </c>
      <c r="I853" s="17" t="inlineStr"/>
      <c r="J853" s="17" t="inlineStr"/>
      <c r="K853" s="18">
        <f>SUMIF('1060 NQN'!$A$2:$A$2023,$G853,'1060 NQN'!$I$2:$I$2023)</f>
        <v/>
      </c>
      <c r="L853" s="18">
        <f>SUMIF('1060 NQN'!$A$2:$A$2023,$G853,'1060 NQN'!$Q$2:$Q$2023)</f>
        <v/>
      </c>
      <c r="M853" s="18">
        <f>$K853-$L853</f>
        <v/>
      </c>
      <c r="N853" s="19">
        <f>IFERROR(SUMIF('1060 NQN'!$A$2:$A$2023,$G853,'1060 NQN'!$M$2:$M$2023)/$K853,0)</f>
        <v/>
      </c>
      <c r="O853" s="19">
        <f>IFERROR($K853*$N853,"")</f>
        <v/>
      </c>
      <c r="P853" s="19">
        <f>IFERROR($L853*$N853,"")</f>
        <v/>
      </c>
      <c r="Q853" s="19">
        <f>IF(OR($U853="Dar de baja en SAP",$U853="Dar de alta en SAP"),$M853*$N853,"")</f>
        <v/>
      </c>
      <c r="R853" s="17" t="inlineStr"/>
      <c r="S853" s="27" t="inlineStr"/>
      <c r="T853" s="17" t="inlineStr">
        <is>
          <t>No aplica: uniformes, clasificación que el inventario físico de Farmacia no releva</t>
        </is>
      </c>
      <c r="U853" s="28" t="inlineStr">
        <is>
          <t>Fuera del alcance del inventario físico</t>
        </is>
      </c>
      <c r="V853" s="17" t="inlineStr"/>
      <c r="W853" s="17" t="inlineStr"/>
      <c r="X853" s="17" t="inlineStr"/>
      <c r="Y853" s="17" t="inlineStr"/>
      <c r="Z853" s="17" t="inlineStr"/>
      <c r="AA853" s="17" t="inlineStr"/>
    </row>
    <row r="854">
      <c r="A854" s="17" t="inlineStr">
        <is>
          <t>Neuquén</t>
        </is>
      </c>
      <c r="B854" s="17" t="inlineStr">
        <is>
          <t>1060</t>
        </is>
      </c>
      <c r="C854" s="17" t="inlineStr">
        <is>
          <t>Stock SAP</t>
        </is>
      </c>
      <c r="D854" s="17" t="inlineStr">
        <is>
          <t>Descartables</t>
        </is>
      </c>
      <c r="E854" s="17" t="inlineStr">
        <is>
          <t>ZDES</t>
        </is>
      </c>
      <c r="F854" s="17" t="inlineStr">
        <is>
          <t>Dentro del alcance</t>
        </is>
      </c>
      <c r="G854" s="17" t="inlineStr">
        <is>
          <t>2000043</t>
        </is>
      </c>
      <c r="H854" s="17" t="inlineStr">
        <is>
          <t>BOLSO DE VIA AEREA AZUL</t>
        </is>
      </c>
      <c r="I854" s="17" t="inlineStr"/>
      <c r="J854" s="17" t="inlineStr"/>
      <c r="K854" s="18">
        <f>SUMIF('1060 NQN'!$A$2:$A$2023,$G854,'1060 NQN'!$I$2:$I$2023)</f>
        <v/>
      </c>
      <c r="L854" s="18">
        <f>SUMIF('1060 NQN'!$A$2:$A$2023,$G854,'1060 NQN'!$Q$2:$Q$2023)</f>
        <v/>
      </c>
      <c r="M854" s="18">
        <f>$K854-$L854</f>
        <v/>
      </c>
      <c r="N854" s="19">
        <f>IFERROR(SUMIF('1060 NQN'!$A$2:$A$2023,$G854,'1060 NQN'!$M$2:$M$2023)/$K854,0)</f>
        <v/>
      </c>
      <c r="O854" s="19">
        <f>IFERROR($K854*$N854,"")</f>
        <v/>
      </c>
      <c r="P854" s="19">
        <f>IFERROR($L854*$N854,"")</f>
        <v/>
      </c>
      <c r="Q854" s="19">
        <f>IF(OR($U854="Dar de baja en SAP",$U854="Dar de alta en SAP"),$M854*$N854,"")</f>
        <v/>
      </c>
      <c r="R854" s="17" t="inlineStr"/>
      <c r="S854" s="27" t="inlineStr"/>
      <c r="T854" s="17" t="inlineStr">
        <is>
          <t>Sin recuento físico en el inventario de Avain</t>
        </is>
      </c>
      <c r="U854" s="28" t="inlineStr">
        <is>
          <t>Sin recuento físico</t>
        </is>
      </c>
      <c r="V854" s="17" t="inlineStr"/>
      <c r="W854" s="17" t="inlineStr"/>
      <c r="X854" s="17" t="inlineStr"/>
      <c r="Y854" s="17" t="inlineStr"/>
      <c r="Z854" s="17" t="inlineStr"/>
      <c r="AA854" s="17" t="inlineStr"/>
    </row>
    <row r="855">
      <c r="A855" s="17" t="inlineStr">
        <is>
          <t>Neuquén</t>
        </is>
      </c>
      <c r="B855" s="17" t="inlineStr">
        <is>
          <t>1060</t>
        </is>
      </c>
      <c r="C855" s="17" t="inlineStr">
        <is>
          <t>Stock SAP</t>
        </is>
      </c>
      <c r="D855" s="17" t="inlineStr">
        <is>
          <t>Descartables</t>
        </is>
      </c>
      <c r="E855" s="17" t="inlineStr">
        <is>
          <t>ZDES</t>
        </is>
      </c>
      <c r="F855" s="17" t="inlineStr">
        <is>
          <t>Dentro del alcance</t>
        </is>
      </c>
      <c r="G855" s="17" t="inlineStr">
        <is>
          <t>2001753</t>
        </is>
      </c>
      <c r="H855" s="17" t="inlineStr">
        <is>
          <t>TEST 6 DROGAS x orina</t>
        </is>
      </c>
      <c r="I855" s="17" t="inlineStr"/>
      <c r="J855" s="17" t="inlineStr"/>
      <c r="K855" s="18">
        <f>SUMIF('1060 NQN'!$A$2:$A$2023,$G855,'1060 NQN'!$I$2:$I$2023)</f>
        <v/>
      </c>
      <c r="L855" s="18">
        <f>SUMIF('1060 NQN'!$A$2:$A$2023,$G855,'1060 NQN'!$Q$2:$Q$2023)</f>
        <v/>
      </c>
      <c r="M855" s="18">
        <f>$K855-$L855</f>
        <v/>
      </c>
      <c r="N855" s="19">
        <f>IFERROR(SUMIF('1060 NQN'!$A$2:$A$2023,$G855,'1060 NQN'!$M$2:$M$2023)/$K855,0)</f>
        <v/>
      </c>
      <c r="O855" s="19">
        <f>IFERROR($K855*$N855,"")</f>
        <v/>
      </c>
      <c r="P855" s="19">
        <f>IFERROR($L855*$N855,"")</f>
        <v/>
      </c>
      <c r="Q855" s="19">
        <f>IF(OR($U855="Dar de baja en SAP",$U855="Dar de alta en SAP"),$M855*$N855,"")</f>
        <v/>
      </c>
      <c r="R855" s="17" t="inlineStr"/>
      <c r="S855" s="27" t="inlineStr"/>
      <c r="T855" s="17" t="inlineStr">
        <is>
          <t>Sin recuento físico en el inventario de Avain</t>
        </is>
      </c>
      <c r="U855" s="28" t="inlineStr">
        <is>
          <t>Sin recuento físico</t>
        </is>
      </c>
      <c r="V855" s="17" t="inlineStr"/>
      <c r="W855" s="17" t="inlineStr"/>
      <c r="X855" s="17" t="inlineStr"/>
      <c r="Y855" s="17" t="inlineStr"/>
      <c r="Z855" s="17" t="inlineStr"/>
      <c r="AA855" s="17" t="inlineStr"/>
    </row>
    <row r="856">
      <c r="A856" s="17" t="inlineStr">
        <is>
          <t>Neuquén</t>
        </is>
      </c>
      <c r="B856" s="17" t="inlineStr">
        <is>
          <t>1060</t>
        </is>
      </c>
      <c r="C856" s="17" t="inlineStr">
        <is>
          <t>Stock SAP</t>
        </is>
      </c>
      <c r="D856" s="17" t="inlineStr">
        <is>
          <t>Descartables</t>
        </is>
      </c>
      <c r="E856" s="17" t="inlineStr">
        <is>
          <t>ZDES</t>
        </is>
      </c>
      <c r="F856" s="17" t="inlineStr">
        <is>
          <t>Dentro del alcance</t>
        </is>
      </c>
      <c r="G856" s="17" t="inlineStr">
        <is>
          <t>2001866</t>
        </is>
      </c>
      <c r="H856" s="17" t="inlineStr">
        <is>
          <t>SONDA P/ ASPIRACION K30</t>
        </is>
      </c>
      <c r="I856" s="17" t="inlineStr">
        <is>
          <t>349</t>
        </is>
      </c>
      <c r="J856" s="17" t="inlineStr">
        <is>
          <t>sonda k30</t>
        </is>
      </c>
      <c r="K856" s="18">
        <f>SUMIF('1060 NQN'!$A$2:$A$2023,$G856,'1060 NQN'!$I$2:$I$2023)</f>
        <v/>
      </c>
      <c r="L856" s="18">
        <f>SUMIF('1060 NQN'!$A$2:$A$2023,$G856,'1060 NQN'!$Q$2:$Q$2023)</f>
        <v/>
      </c>
      <c r="M856" s="18">
        <f>$K856-$L856</f>
        <v/>
      </c>
      <c r="N856" s="19">
        <f>IFERROR(SUMIF('1060 NQN'!$A$2:$A$2023,$G856,'1060 NQN'!$M$2:$M$2023)/$K856,0)</f>
        <v/>
      </c>
      <c r="O856" s="19">
        <f>IFERROR($K856*$N856,"")</f>
        <v/>
      </c>
      <c r="P856" s="19">
        <f>IFERROR($L856*$N856,"")</f>
        <v/>
      </c>
      <c r="Q856" s="19">
        <f>IF(OR($U856="Dar de baja en SAP",$U856="Dar de alta en SAP"),$M856*$N856,"")</f>
        <v/>
      </c>
      <c r="R856" s="17" t="inlineStr"/>
      <c r="S856" s="25" t="inlineStr">
        <is>
          <t>Alta</t>
        </is>
      </c>
      <c r="T856" s="17" t="inlineStr">
        <is>
          <t>Homologado – confianza Alta</t>
        </is>
      </c>
      <c r="U856" s="26" t="inlineStr">
        <is>
          <t>Dar de baja en SAP</t>
        </is>
      </c>
      <c r="V856" s="17" t="inlineStr">
        <is>
          <t>Cruce por nomenclatura SAP</t>
        </is>
      </c>
      <c r="W856" s="17" t="inlineStr">
        <is>
          <t>No</t>
        </is>
      </c>
      <c r="X856" s="17" t="inlineStr"/>
      <c r="Y856" s="17" t="inlineStr">
        <is>
          <t>No</t>
        </is>
      </c>
      <c r="Z856" s="17" t="inlineStr"/>
      <c r="AA856" s="17" t="inlineStr">
        <is>
          <t>Cruce por nomenclatura: similitud 0.75.</t>
        </is>
      </c>
    </row>
    <row r="857">
      <c r="A857" s="17" t="inlineStr">
        <is>
          <t>Neuquén</t>
        </is>
      </c>
      <c r="B857" s="17" t="inlineStr">
        <is>
          <t>1060</t>
        </is>
      </c>
      <c r="C857" s="17" t="inlineStr">
        <is>
          <t>Stock SAP</t>
        </is>
      </c>
      <c r="D857" s="17" t="inlineStr">
        <is>
          <t>Uniformes</t>
        </is>
      </c>
      <c r="E857" s="17" t="inlineStr">
        <is>
          <t>ZUNI</t>
        </is>
      </c>
      <c r="F857" s="17" t="inlineStr">
        <is>
          <t>Fuera del alcance</t>
        </is>
      </c>
      <c r="G857" s="17" t="inlineStr">
        <is>
          <t>3000436</t>
        </is>
      </c>
      <c r="H857" s="17" t="inlineStr">
        <is>
          <t>Chaqueta Celeste ML yacimiento M</t>
        </is>
      </c>
      <c r="I857" s="17" t="inlineStr"/>
      <c r="J857" s="17" t="inlineStr"/>
      <c r="K857" s="18">
        <f>SUMIF('1060 NQN'!$A$2:$A$2023,$G857,'1060 NQN'!$I$2:$I$2023)</f>
        <v/>
      </c>
      <c r="L857" s="18">
        <f>SUMIF('1060 NQN'!$A$2:$A$2023,$G857,'1060 NQN'!$Q$2:$Q$2023)</f>
        <v/>
      </c>
      <c r="M857" s="18">
        <f>$K857-$L857</f>
        <v/>
      </c>
      <c r="N857" s="19">
        <f>IFERROR(SUMIF('1060 NQN'!$A$2:$A$2023,$G857,'1060 NQN'!$M$2:$M$2023)/$K857,0)</f>
        <v/>
      </c>
      <c r="O857" s="19">
        <f>IFERROR($K857*$N857,"")</f>
        <v/>
      </c>
      <c r="P857" s="19">
        <f>IFERROR($L857*$N857,"")</f>
        <v/>
      </c>
      <c r="Q857" s="19">
        <f>IF(OR($U857="Dar de baja en SAP",$U857="Dar de alta en SAP"),$M857*$N857,"")</f>
        <v/>
      </c>
      <c r="R857" s="17" t="inlineStr"/>
      <c r="S857" s="27" t="inlineStr"/>
      <c r="T857" s="17" t="inlineStr">
        <is>
          <t>No aplica: uniformes, clasificación que el inventario físico de Farmacia no releva</t>
        </is>
      </c>
      <c r="U857" s="28" t="inlineStr">
        <is>
          <t>Fuera del alcance del inventario físico</t>
        </is>
      </c>
      <c r="V857" s="17" t="inlineStr"/>
      <c r="W857" s="17" t="inlineStr"/>
      <c r="X857" s="17" t="inlineStr"/>
      <c r="Y857" s="17" t="inlineStr"/>
      <c r="Z857" s="17" t="inlineStr"/>
      <c r="AA857" s="17" t="inlineStr"/>
    </row>
    <row r="858">
      <c r="A858" s="17" t="inlineStr">
        <is>
          <t>Neuquén</t>
        </is>
      </c>
      <c r="B858" s="17" t="inlineStr">
        <is>
          <t>1060</t>
        </is>
      </c>
      <c r="C858" s="17" t="inlineStr">
        <is>
          <t>Stock SAP</t>
        </is>
      </c>
      <c r="D858" s="17" t="inlineStr">
        <is>
          <t>Uniformes</t>
        </is>
      </c>
      <c r="E858" s="17" t="inlineStr">
        <is>
          <t>ZUNI</t>
        </is>
      </c>
      <c r="F858" s="17" t="inlineStr">
        <is>
          <t>Fuera del alcance</t>
        </is>
      </c>
      <c r="G858" s="17" t="inlineStr">
        <is>
          <t>3000506</t>
        </is>
      </c>
      <c r="H858" s="17" t="inlineStr">
        <is>
          <t>PANTALON JEAN C/LOGO YAC T56</t>
        </is>
      </c>
      <c r="I858" s="17" t="inlineStr"/>
      <c r="J858" s="17" t="inlineStr"/>
      <c r="K858" s="18">
        <f>SUMIF('1060 NQN'!$A$2:$A$2023,$G858,'1060 NQN'!$I$2:$I$2023)</f>
        <v/>
      </c>
      <c r="L858" s="18">
        <f>SUMIF('1060 NQN'!$A$2:$A$2023,$G858,'1060 NQN'!$Q$2:$Q$2023)</f>
        <v/>
      </c>
      <c r="M858" s="18">
        <f>$K858-$L858</f>
        <v/>
      </c>
      <c r="N858" s="19">
        <f>IFERROR(SUMIF('1060 NQN'!$A$2:$A$2023,$G858,'1060 NQN'!$M$2:$M$2023)/$K858,0)</f>
        <v/>
      </c>
      <c r="O858" s="19">
        <f>IFERROR($K858*$N858,"")</f>
        <v/>
      </c>
      <c r="P858" s="19">
        <f>IFERROR($L858*$N858,"")</f>
        <v/>
      </c>
      <c r="Q858" s="19">
        <f>IF(OR($U858="Dar de baja en SAP",$U858="Dar de alta en SAP"),$M858*$N858,"")</f>
        <v/>
      </c>
      <c r="R858" s="17" t="inlineStr"/>
      <c r="S858" s="27" t="inlineStr"/>
      <c r="T858" s="17" t="inlineStr">
        <is>
          <t>No aplica: uniformes, clasificación que el inventario físico de Farmacia no releva</t>
        </is>
      </c>
      <c r="U858" s="28" t="inlineStr">
        <is>
          <t>Fuera del alcance del inventario físico</t>
        </is>
      </c>
      <c r="V858" s="17" t="inlineStr"/>
      <c r="W858" s="17" t="inlineStr"/>
      <c r="X858" s="17" t="inlineStr"/>
      <c r="Y858" s="17" t="inlineStr"/>
      <c r="Z858" s="17" t="inlineStr"/>
      <c r="AA858" s="17" t="inlineStr"/>
    </row>
    <row r="859">
      <c r="A859" s="17" t="inlineStr">
        <is>
          <t>Neuquén</t>
        </is>
      </c>
      <c r="B859" s="17" t="inlineStr">
        <is>
          <t>1060</t>
        </is>
      </c>
      <c r="C859" s="17" t="inlineStr">
        <is>
          <t>Stock SAP</t>
        </is>
      </c>
      <c r="D859" s="17" t="inlineStr">
        <is>
          <t>Uniformes</t>
        </is>
      </c>
      <c r="E859" s="17" t="inlineStr">
        <is>
          <t>ZUNI</t>
        </is>
      </c>
      <c r="F859" s="17" t="inlineStr">
        <is>
          <t>Fuera del alcance</t>
        </is>
      </c>
      <c r="G859" s="17" t="inlineStr">
        <is>
          <t>3000708</t>
        </is>
      </c>
      <c r="H859" s="17" t="inlineStr">
        <is>
          <t>PANTALON CARGO ANTI DESGARRO T38</t>
        </is>
      </c>
      <c r="I859" s="17" t="inlineStr"/>
      <c r="J859" s="17" t="inlineStr"/>
      <c r="K859" s="18">
        <f>SUMIF('1060 NQN'!$A$2:$A$2023,$G859,'1060 NQN'!$I$2:$I$2023)</f>
        <v/>
      </c>
      <c r="L859" s="18">
        <f>SUMIF('1060 NQN'!$A$2:$A$2023,$G859,'1060 NQN'!$Q$2:$Q$2023)</f>
        <v/>
      </c>
      <c r="M859" s="18">
        <f>$K859-$L859</f>
        <v/>
      </c>
      <c r="N859" s="19">
        <f>IFERROR(SUMIF('1060 NQN'!$A$2:$A$2023,$G859,'1060 NQN'!$M$2:$M$2023)/$K859,0)</f>
        <v/>
      </c>
      <c r="O859" s="19">
        <f>IFERROR($K859*$N859,"")</f>
        <v/>
      </c>
      <c r="P859" s="19">
        <f>IFERROR($L859*$N859,"")</f>
        <v/>
      </c>
      <c r="Q859" s="19">
        <f>IF(OR($U859="Dar de baja en SAP",$U859="Dar de alta en SAP"),$M859*$N859,"")</f>
        <v/>
      </c>
      <c r="R859" s="17" t="inlineStr"/>
      <c r="S859" s="27" t="inlineStr"/>
      <c r="T859" s="17" t="inlineStr">
        <is>
          <t>No aplica: uniformes, clasificación que el inventario físico de Farmacia no releva</t>
        </is>
      </c>
      <c r="U859" s="28" t="inlineStr">
        <is>
          <t>Fuera del alcance del inventario físico</t>
        </is>
      </c>
      <c r="V859" s="17" t="inlineStr"/>
      <c r="W859" s="17" t="inlineStr"/>
      <c r="X859" s="17" t="inlineStr"/>
      <c r="Y859" s="17" t="inlineStr"/>
      <c r="Z859" s="17" t="inlineStr"/>
      <c r="AA859" s="17" t="inlineStr"/>
    </row>
    <row r="860">
      <c r="A860" s="17" t="inlineStr">
        <is>
          <t>Neuquén</t>
        </is>
      </c>
      <c r="B860" s="17" t="inlineStr">
        <is>
          <t>1060</t>
        </is>
      </c>
      <c r="C860" s="17" t="inlineStr">
        <is>
          <t>Stock SAP</t>
        </is>
      </c>
      <c r="D860" s="17" t="inlineStr">
        <is>
          <t>Uniformes</t>
        </is>
      </c>
      <c r="E860" s="17" t="inlineStr">
        <is>
          <t>ZUNI</t>
        </is>
      </c>
      <c r="F860" s="17" t="inlineStr">
        <is>
          <t>Fuera del alcance</t>
        </is>
      </c>
      <c r="G860" s="17" t="inlineStr">
        <is>
          <t>3000731</t>
        </is>
      </c>
      <c r="H860" s="17" t="inlineStr">
        <is>
          <t>CHAQUETA CELESTE MCORTA YACIMIENTO T XXL</t>
        </is>
      </c>
      <c r="I860" s="17" t="inlineStr"/>
      <c r="J860" s="17" t="inlineStr"/>
      <c r="K860" s="18">
        <f>SUMIF('1060 NQN'!$A$2:$A$2023,$G860,'1060 NQN'!$I$2:$I$2023)</f>
        <v/>
      </c>
      <c r="L860" s="18">
        <f>SUMIF('1060 NQN'!$A$2:$A$2023,$G860,'1060 NQN'!$Q$2:$Q$2023)</f>
        <v/>
      </c>
      <c r="M860" s="18">
        <f>$K860-$L860</f>
        <v/>
      </c>
      <c r="N860" s="19">
        <f>IFERROR(SUMIF('1060 NQN'!$A$2:$A$2023,$G860,'1060 NQN'!$M$2:$M$2023)/$K860,0)</f>
        <v/>
      </c>
      <c r="O860" s="19">
        <f>IFERROR($K860*$N860,"")</f>
        <v/>
      </c>
      <c r="P860" s="19">
        <f>IFERROR($L860*$N860,"")</f>
        <v/>
      </c>
      <c r="Q860" s="19">
        <f>IF(OR($U860="Dar de baja en SAP",$U860="Dar de alta en SAP"),$M860*$N860,"")</f>
        <v/>
      </c>
      <c r="R860" s="17" t="inlineStr"/>
      <c r="S860" s="27" t="inlineStr"/>
      <c r="T860" s="17" t="inlineStr">
        <is>
          <t>No aplica: uniformes, clasificación que el inventario físico de Farmacia no releva</t>
        </is>
      </c>
      <c r="U860" s="28" t="inlineStr">
        <is>
          <t>Fuera del alcance del inventario físico</t>
        </is>
      </c>
      <c r="V860" s="17" t="inlineStr"/>
      <c r="W860" s="17" t="inlineStr"/>
      <c r="X860" s="17" t="inlineStr"/>
      <c r="Y860" s="17" t="inlineStr"/>
      <c r="Z860" s="17" t="inlineStr"/>
      <c r="AA860" s="17" t="inlineStr"/>
    </row>
    <row r="861">
      <c r="A861" s="17" t="inlineStr">
        <is>
          <t>Neuquén</t>
        </is>
      </c>
      <c r="B861" s="17" t="inlineStr">
        <is>
          <t>1060</t>
        </is>
      </c>
      <c r="C861" s="17" t="inlineStr">
        <is>
          <t>Stock SAP</t>
        </is>
      </c>
      <c r="D861" s="17" t="inlineStr">
        <is>
          <t>Uniformes</t>
        </is>
      </c>
      <c r="E861" s="17" t="inlineStr">
        <is>
          <t>ZUNI</t>
        </is>
      </c>
      <c r="F861" s="17" t="inlineStr">
        <is>
          <t>Fuera del alcance</t>
        </is>
      </c>
      <c r="G861" s="17" t="inlineStr">
        <is>
          <t>3000732</t>
        </is>
      </c>
      <c r="H861" s="17" t="inlineStr">
        <is>
          <t>CHAQUETA GRIS MCORTA YACIMIENTO T M</t>
        </is>
      </c>
      <c r="I861" s="17" t="inlineStr"/>
      <c r="J861" s="17" t="inlineStr"/>
      <c r="K861" s="18">
        <f>SUMIF('1060 NQN'!$A$2:$A$2023,$G861,'1060 NQN'!$I$2:$I$2023)</f>
        <v/>
      </c>
      <c r="L861" s="18">
        <f>SUMIF('1060 NQN'!$A$2:$A$2023,$G861,'1060 NQN'!$Q$2:$Q$2023)</f>
        <v/>
      </c>
      <c r="M861" s="18">
        <f>$K861-$L861</f>
        <v/>
      </c>
      <c r="N861" s="19">
        <f>IFERROR(SUMIF('1060 NQN'!$A$2:$A$2023,$G861,'1060 NQN'!$M$2:$M$2023)/$K861,0)</f>
        <v/>
      </c>
      <c r="O861" s="19">
        <f>IFERROR($K861*$N861,"")</f>
        <v/>
      </c>
      <c r="P861" s="19">
        <f>IFERROR($L861*$N861,"")</f>
        <v/>
      </c>
      <c r="Q861" s="19">
        <f>IF(OR($U861="Dar de baja en SAP",$U861="Dar de alta en SAP"),$M861*$N861,"")</f>
        <v/>
      </c>
      <c r="R861" s="17" t="inlineStr"/>
      <c r="S861" s="27" t="inlineStr"/>
      <c r="T861" s="17" t="inlineStr">
        <is>
          <t>No aplica: uniformes, clasificación que el inventario físico de Farmacia no releva</t>
        </is>
      </c>
      <c r="U861" s="28" t="inlineStr">
        <is>
          <t>Fuera del alcance del inventario físico</t>
        </is>
      </c>
      <c r="V861" s="17" t="inlineStr"/>
      <c r="W861" s="17" t="inlineStr"/>
      <c r="X861" s="17" t="inlineStr"/>
      <c r="Y861" s="17" t="inlineStr"/>
      <c r="Z861" s="17" t="inlineStr"/>
      <c r="AA861" s="17" t="inlineStr"/>
    </row>
    <row r="862">
      <c r="A862" s="17" t="inlineStr">
        <is>
          <t>Neuquén</t>
        </is>
      </c>
      <c r="B862" s="17" t="inlineStr">
        <is>
          <t>1060</t>
        </is>
      </c>
      <c r="C862" s="17" t="inlineStr">
        <is>
          <t>Stock SAP</t>
        </is>
      </c>
      <c r="D862" s="17" t="inlineStr">
        <is>
          <t>Uniformes</t>
        </is>
      </c>
      <c r="E862" s="17" t="inlineStr">
        <is>
          <t>ZUNI</t>
        </is>
      </c>
      <c r="F862" s="17" t="inlineStr">
        <is>
          <t>Fuera del alcance</t>
        </is>
      </c>
      <c r="G862" s="17" t="inlineStr">
        <is>
          <t>3001434</t>
        </is>
      </c>
      <c r="H862" s="17" t="inlineStr">
        <is>
          <t>CHOMBA NEGRA M</t>
        </is>
      </c>
      <c r="I862" s="17" t="inlineStr"/>
      <c r="J862" s="17" t="inlineStr"/>
      <c r="K862" s="18">
        <f>SUMIF('1060 NQN'!$A$2:$A$2023,$G862,'1060 NQN'!$I$2:$I$2023)</f>
        <v/>
      </c>
      <c r="L862" s="18">
        <f>SUMIF('1060 NQN'!$A$2:$A$2023,$G862,'1060 NQN'!$Q$2:$Q$2023)</f>
        <v/>
      </c>
      <c r="M862" s="18">
        <f>$K862-$L862</f>
        <v/>
      </c>
      <c r="N862" s="19">
        <f>IFERROR(SUMIF('1060 NQN'!$A$2:$A$2023,$G862,'1060 NQN'!$M$2:$M$2023)/$K862,0)</f>
        <v/>
      </c>
      <c r="O862" s="19">
        <f>IFERROR($K862*$N862,"")</f>
        <v/>
      </c>
      <c r="P862" s="19">
        <f>IFERROR($L862*$N862,"")</f>
        <v/>
      </c>
      <c r="Q862" s="19">
        <f>IF(OR($U862="Dar de baja en SAP",$U862="Dar de alta en SAP"),$M862*$N862,"")</f>
        <v/>
      </c>
      <c r="R862" s="17" t="inlineStr"/>
      <c r="S862" s="27" t="inlineStr"/>
      <c r="T862" s="17" t="inlineStr">
        <is>
          <t>No aplica: uniformes, clasificación que el inventario físico de Farmacia no releva</t>
        </is>
      </c>
      <c r="U862" s="28" t="inlineStr">
        <is>
          <t>Fuera del alcance del inventario físico</t>
        </is>
      </c>
      <c r="V862" s="17" t="inlineStr"/>
      <c r="W862" s="17" t="inlineStr"/>
      <c r="X862" s="17" t="inlineStr"/>
      <c r="Y862" s="17" t="inlineStr"/>
      <c r="Z862" s="17" t="inlineStr"/>
      <c r="AA862" s="17" t="inlineStr">
        <is>
          <t>El material ocupa 2 filas en la hoja 1060 NQN (lote/almacén). La cantidad SAP y la física de esta vista son el total del material.</t>
        </is>
      </c>
    </row>
    <row r="863">
      <c r="A863" s="17" t="inlineStr">
        <is>
          <t>Neuquén</t>
        </is>
      </c>
      <c r="B863" s="17" t="inlineStr">
        <is>
          <t>1060</t>
        </is>
      </c>
      <c r="C863" s="17" t="inlineStr">
        <is>
          <t>Stock SAP</t>
        </is>
      </c>
      <c r="D863" s="17" t="inlineStr">
        <is>
          <t>Uniformes</t>
        </is>
      </c>
      <c r="E863" s="17" t="inlineStr">
        <is>
          <t>ZUNI</t>
        </is>
      </c>
      <c r="F863" s="17" t="inlineStr">
        <is>
          <t>Fuera del alcance</t>
        </is>
      </c>
      <c r="G863" s="17" t="inlineStr">
        <is>
          <t>3001464</t>
        </is>
      </c>
      <c r="H863" s="17" t="inlineStr">
        <is>
          <t>CONJUNTO PRIMERA PIEL XXL</t>
        </is>
      </c>
      <c r="I863" s="17" t="inlineStr"/>
      <c r="J863" s="17" t="inlineStr"/>
      <c r="K863" s="18">
        <f>SUMIF('1060 NQN'!$A$2:$A$2023,$G863,'1060 NQN'!$I$2:$I$2023)</f>
        <v/>
      </c>
      <c r="L863" s="18">
        <f>SUMIF('1060 NQN'!$A$2:$A$2023,$G863,'1060 NQN'!$Q$2:$Q$2023)</f>
        <v/>
      </c>
      <c r="M863" s="18">
        <f>$K863-$L863</f>
        <v/>
      </c>
      <c r="N863" s="19">
        <f>IFERROR(SUMIF('1060 NQN'!$A$2:$A$2023,$G863,'1060 NQN'!$M$2:$M$2023)/$K863,0)</f>
        <v/>
      </c>
      <c r="O863" s="19">
        <f>IFERROR($K863*$N863,"")</f>
        <v/>
      </c>
      <c r="P863" s="19">
        <f>IFERROR($L863*$N863,"")</f>
        <v/>
      </c>
      <c r="Q863" s="19">
        <f>IF(OR($U863="Dar de baja en SAP",$U863="Dar de alta en SAP"),$M863*$N863,"")</f>
        <v/>
      </c>
      <c r="R863" s="17" t="inlineStr"/>
      <c r="S863" s="27" t="inlineStr"/>
      <c r="T863" s="17" t="inlineStr">
        <is>
          <t>No aplica: uniformes, clasificación que el inventario físico de Farmacia no releva</t>
        </is>
      </c>
      <c r="U863" s="28" t="inlineStr">
        <is>
          <t>Fuera del alcance del inventario físico</t>
        </is>
      </c>
      <c r="V863" s="17" t="inlineStr"/>
      <c r="W863" s="17" t="inlineStr"/>
      <c r="X863" s="17" t="inlineStr"/>
      <c r="Y863" s="17" t="inlineStr"/>
      <c r="Z863" s="17" t="inlineStr"/>
      <c r="AA863" s="17" t="inlineStr"/>
    </row>
    <row r="864">
      <c r="A864" s="17" t="inlineStr">
        <is>
          <t>Neuquén</t>
        </is>
      </c>
      <c r="B864" s="17" t="inlineStr">
        <is>
          <t>1060</t>
        </is>
      </c>
      <c r="C864" s="17" t="inlineStr">
        <is>
          <t>Stock SAP</t>
        </is>
      </c>
      <c r="D864" s="17" t="inlineStr">
        <is>
          <t>Uniformes</t>
        </is>
      </c>
      <c r="E864" s="17" t="inlineStr">
        <is>
          <t>ZUNI</t>
        </is>
      </c>
      <c r="F864" s="17" t="inlineStr">
        <is>
          <t>Fuera del alcance</t>
        </is>
      </c>
      <c r="G864" s="17" t="inlineStr">
        <is>
          <t>3000524</t>
        </is>
      </c>
      <c r="H864" s="17" t="inlineStr">
        <is>
          <t>CASCO DE SEGURIDAD + ARNES+MENTONERA</t>
        </is>
      </c>
      <c r="I864" s="17" t="inlineStr"/>
      <c r="J864" s="17" t="inlineStr"/>
      <c r="K864" s="18">
        <f>SUMIF('1060 NQN'!$A$2:$A$2023,$G864,'1060 NQN'!$I$2:$I$2023)</f>
        <v/>
      </c>
      <c r="L864" s="18">
        <f>SUMIF('1060 NQN'!$A$2:$A$2023,$G864,'1060 NQN'!$Q$2:$Q$2023)</f>
        <v/>
      </c>
      <c r="M864" s="18">
        <f>$K864-$L864</f>
        <v/>
      </c>
      <c r="N864" s="19">
        <f>IFERROR(SUMIF('1060 NQN'!$A$2:$A$2023,$G864,'1060 NQN'!$M$2:$M$2023)/$K864,0)</f>
        <v/>
      </c>
      <c r="O864" s="19">
        <f>IFERROR($K864*$N864,"")</f>
        <v/>
      </c>
      <c r="P864" s="19">
        <f>IFERROR($L864*$N864,"")</f>
        <v/>
      </c>
      <c r="Q864" s="19">
        <f>IF(OR($U864="Dar de baja en SAP",$U864="Dar de alta en SAP"),$M864*$N864,"")</f>
        <v/>
      </c>
      <c r="R864" s="17" t="inlineStr"/>
      <c r="S864" s="27" t="inlineStr"/>
      <c r="T864" s="17" t="inlineStr">
        <is>
          <t>No aplica: uniformes, clasificación que el inventario físico de Farmacia no releva</t>
        </is>
      </c>
      <c r="U864" s="28" t="inlineStr">
        <is>
          <t>Fuera del alcance del inventario físico</t>
        </is>
      </c>
      <c r="V864" s="17" t="inlineStr"/>
      <c r="W864" s="17" t="inlineStr"/>
      <c r="X864" s="17" t="inlineStr"/>
      <c r="Y864" s="17" t="inlineStr"/>
      <c r="Z864" s="17" t="inlineStr"/>
      <c r="AA864" s="17" t="inlineStr"/>
    </row>
    <row r="865">
      <c r="A865" s="17" t="inlineStr">
        <is>
          <t>Neuquén</t>
        </is>
      </c>
      <c r="B865" s="17" t="inlineStr">
        <is>
          <t>1060</t>
        </is>
      </c>
      <c r="C865" s="17" t="inlineStr">
        <is>
          <t>Stock SAP</t>
        </is>
      </c>
      <c r="D865" s="17" t="inlineStr">
        <is>
          <t>Uniformes</t>
        </is>
      </c>
      <c r="E865" s="17" t="inlineStr">
        <is>
          <t>ZUNI</t>
        </is>
      </c>
      <c r="F865" s="17" t="inlineStr">
        <is>
          <t>Fuera del alcance</t>
        </is>
      </c>
      <c r="G865" s="17" t="inlineStr">
        <is>
          <t>3000720</t>
        </is>
      </c>
      <c r="H865" s="17" t="inlineStr">
        <is>
          <t>PANTALON CARGO ANTI DESGARRO T56</t>
        </is>
      </c>
      <c r="I865" s="17" t="inlineStr"/>
      <c r="J865" s="17" t="inlineStr"/>
      <c r="K865" s="18">
        <f>SUMIF('1060 NQN'!$A$2:$A$2023,$G865,'1060 NQN'!$I$2:$I$2023)</f>
        <v/>
      </c>
      <c r="L865" s="18">
        <f>SUMIF('1060 NQN'!$A$2:$A$2023,$G865,'1060 NQN'!$Q$2:$Q$2023)</f>
        <v/>
      </c>
      <c r="M865" s="18">
        <f>$K865-$L865</f>
        <v/>
      </c>
      <c r="N865" s="19">
        <f>IFERROR(SUMIF('1060 NQN'!$A$2:$A$2023,$G865,'1060 NQN'!$M$2:$M$2023)/$K865,0)</f>
        <v/>
      </c>
      <c r="O865" s="19">
        <f>IFERROR($K865*$N865,"")</f>
        <v/>
      </c>
      <c r="P865" s="19">
        <f>IFERROR($L865*$N865,"")</f>
        <v/>
      </c>
      <c r="Q865" s="19">
        <f>IF(OR($U865="Dar de baja en SAP",$U865="Dar de alta en SAP"),$M865*$N865,"")</f>
        <v/>
      </c>
      <c r="R865" s="17" t="inlineStr"/>
      <c r="S865" s="27" t="inlineStr"/>
      <c r="T865" s="17" t="inlineStr">
        <is>
          <t>No aplica: uniformes, clasificación que el inventario físico de Farmacia no releva</t>
        </is>
      </c>
      <c r="U865" s="28" t="inlineStr">
        <is>
          <t>Fuera del alcance del inventario físico</t>
        </is>
      </c>
      <c r="V865" s="17" t="inlineStr"/>
      <c r="W865" s="17" t="inlineStr"/>
      <c r="X865" s="17" t="inlineStr"/>
      <c r="Y865" s="17" t="inlineStr"/>
      <c r="Z865" s="17" t="inlineStr"/>
      <c r="AA865" s="17" t="inlineStr">
        <is>
          <t>El material ocupa 2 filas en la hoja 1060 NQN (lote/almacén). La cantidad SAP y la física de esta vista son el total del material.</t>
        </is>
      </c>
    </row>
    <row r="866">
      <c r="A866" s="17" t="inlineStr">
        <is>
          <t>Neuquén</t>
        </is>
      </c>
      <c r="B866" s="17" t="inlineStr">
        <is>
          <t>1060</t>
        </is>
      </c>
      <c r="C866" s="17" t="inlineStr">
        <is>
          <t>Stock SAP</t>
        </is>
      </c>
      <c r="D866" s="17" t="inlineStr">
        <is>
          <t>Medicamentos</t>
        </is>
      </c>
      <c r="E866" s="17" t="inlineStr">
        <is>
          <t>ZMED</t>
        </is>
      </c>
      <c r="F866" s="17" t="inlineStr">
        <is>
          <t>Dentro del alcance</t>
        </is>
      </c>
      <c r="G866" s="17" t="inlineStr">
        <is>
          <t>1000072</t>
        </is>
      </c>
      <c r="H866" s="17" t="inlineStr">
        <is>
          <t>FRAZADA CON LOGO</t>
        </is>
      </c>
      <c r="I866" s="17" t="inlineStr"/>
      <c r="J866" s="17" t="inlineStr"/>
      <c r="K866" s="18">
        <f>SUMIF('1060 NQN'!$A$2:$A$2023,$G866,'1060 NQN'!$I$2:$I$2023)</f>
        <v/>
      </c>
      <c r="L866" s="18">
        <f>SUMIF('1060 NQN'!$A$2:$A$2023,$G866,'1060 NQN'!$Q$2:$Q$2023)</f>
        <v/>
      </c>
      <c r="M866" s="18">
        <f>$K866-$L866</f>
        <v/>
      </c>
      <c r="N866" s="19">
        <f>IFERROR(SUMIF('1060 NQN'!$A$2:$A$2023,$G866,'1060 NQN'!$M$2:$M$2023)/$K866,0)</f>
        <v/>
      </c>
      <c r="O866" s="19">
        <f>IFERROR($K866*$N866,"")</f>
        <v/>
      </c>
      <c r="P866" s="19">
        <f>IFERROR($L866*$N866,"")</f>
        <v/>
      </c>
      <c r="Q866" s="19">
        <f>IF(OR($U866="Dar de baja en SAP",$U866="Dar de alta en SAP"),$M866*$N866,"")</f>
        <v/>
      </c>
      <c r="R866" s="17" t="inlineStr"/>
      <c r="S866" s="27" t="inlineStr"/>
      <c r="T866" s="17" t="inlineStr">
        <is>
          <t>Sin recuento físico en el inventario de Avain</t>
        </is>
      </c>
      <c r="U866" s="28" t="inlineStr">
        <is>
          <t>Sin recuento físico</t>
        </is>
      </c>
      <c r="V866" s="17" t="inlineStr"/>
      <c r="W866" s="17" t="inlineStr"/>
      <c r="X866" s="17" t="inlineStr"/>
      <c r="Y866" s="17" t="inlineStr"/>
      <c r="Z866" s="17" t="inlineStr"/>
      <c r="AA866" s="17" t="inlineStr">
        <is>
          <t>El material ocupa 3 filas en la hoja 1060 NQN (lote/almacén). La cantidad SAP y la física de esta vista son el total del material.</t>
        </is>
      </c>
    </row>
    <row r="867">
      <c r="A867" s="17" t="inlineStr">
        <is>
          <t>Neuquén</t>
        </is>
      </c>
      <c r="B867" s="17" t="inlineStr">
        <is>
          <t>1060</t>
        </is>
      </c>
      <c r="C867" s="17" t="inlineStr">
        <is>
          <t>Stock SAP</t>
        </is>
      </c>
      <c r="D867" s="17" t="inlineStr">
        <is>
          <t>Uniformes</t>
        </is>
      </c>
      <c r="E867" s="17" t="inlineStr">
        <is>
          <t>ZUNI</t>
        </is>
      </c>
      <c r="F867" s="17" t="inlineStr">
        <is>
          <t>Fuera del alcance</t>
        </is>
      </c>
      <c r="G867" s="17" t="inlineStr">
        <is>
          <t>3000216</t>
        </is>
      </c>
      <c r="H867" s="17" t="inlineStr">
        <is>
          <t>BOTIN DE SEGURIDAD T37</t>
        </is>
      </c>
      <c r="I867" s="17" t="inlineStr"/>
      <c r="J867" s="17" t="inlineStr"/>
      <c r="K867" s="18">
        <f>SUMIF('1060 NQN'!$A$2:$A$2023,$G867,'1060 NQN'!$I$2:$I$2023)</f>
        <v/>
      </c>
      <c r="L867" s="18">
        <f>SUMIF('1060 NQN'!$A$2:$A$2023,$G867,'1060 NQN'!$Q$2:$Q$2023)</f>
        <v/>
      </c>
      <c r="M867" s="18">
        <f>$K867-$L867</f>
        <v/>
      </c>
      <c r="N867" s="19">
        <f>IFERROR(SUMIF('1060 NQN'!$A$2:$A$2023,$G867,'1060 NQN'!$M$2:$M$2023)/$K867,0)</f>
        <v/>
      </c>
      <c r="O867" s="19">
        <f>IFERROR($K867*$N867,"")</f>
        <v/>
      </c>
      <c r="P867" s="19">
        <f>IFERROR($L867*$N867,"")</f>
        <v/>
      </c>
      <c r="Q867" s="19">
        <f>IF(OR($U867="Dar de baja en SAP",$U867="Dar de alta en SAP"),$M867*$N867,"")</f>
        <v/>
      </c>
      <c r="R867" s="17" t="inlineStr"/>
      <c r="S867" s="27" t="inlineStr"/>
      <c r="T867" s="17" t="inlineStr">
        <is>
          <t>No aplica: uniformes, clasificación que el inventario físico de Farmacia no releva</t>
        </is>
      </c>
      <c r="U867" s="28" t="inlineStr">
        <is>
          <t>Fuera del alcance del inventario físico</t>
        </is>
      </c>
      <c r="V867" s="17" t="inlineStr"/>
      <c r="W867" s="17" t="inlineStr"/>
      <c r="X867" s="17" t="inlineStr"/>
      <c r="Y867" s="17" t="inlineStr"/>
      <c r="Z867" s="17" t="inlineStr"/>
      <c r="AA867" s="17" t="inlineStr">
        <is>
          <t>El material ocupa 2 filas en la hoja 1060 NQN (lote/almacén). La cantidad SAP y la física de esta vista son el total del material.</t>
        </is>
      </c>
    </row>
    <row r="868">
      <c r="A868" s="17" t="inlineStr">
        <is>
          <t>Neuquén</t>
        </is>
      </c>
      <c r="B868" s="17" t="inlineStr">
        <is>
          <t>1060</t>
        </is>
      </c>
      <c r="C868" s="17" t="inlineStr">
        <is>
          <t>Stock SAP</t>
        </is>
      </c>
      <c r="D868" s="17" t="inlineStr">
        <is>
          <t>Uniformes</t>
        </is>
      </c>
      <c r="E868" s="17" t="inlineStr">
        <is>
          <t>ZUNI</t>
        </is>
      </c>
      <c r="F868" s="17" t="inlineStr">
        <is>
          <t>Fuera del alcance</t>
        </is>
      </c>
      <c r="G868" s="17" t="inlineStr">
        <is>
          <t>3000719</t>
        </is>
      </c>
      <c r="H868" s="17" t="inlineStr">
        <is>
          <t>PANTALON CARGO ANTI DESGARRO T54</t>
        </is>
      </c>
      <c r="I868" s="17" t="inlineStr"/>
      <c r="J868" s="17" t="inlineStr"/>
      <c r="K868" s="18">
        <f>SUMIF('1060 NQN'!$A$2:$A$2023,$G868,'1060 NQN'!$I$2:$I$2023)</f>
        <v/>
      </c>
      <c r="L868" s="18">
        <f>SUMIF('1060 NQN'!$A$2:$A$2023,$G868,'1060 NQN'!$Q$2:$Q$2023)</f>
        <v/>
      </c>
      <c r="M868" s="18">
        <f>$K868-$L868</f>
        <v/>
      </c>
      <c r="N868" s="19">
        <f>IFERROR(SUMIF('1060 NQN'!$A$2:$A$2023,$G868,'1060 NQN'!$M$2:$M$2023)/$K868,0)</f>
        <v/>
      </c>
      <c r="O868" s="19">
        <f>IFERROR($K868*$N868,"")</f>
        <v/>
      </c>
      <c r="P868" s="19">
        <f>IFERROR($L868*$N868,"")</f>
        <v/>
      </c>
      <c r="Q868" s="19">
        <f>IF(OR($U868="Dar de baja en SAP",$U868="Dar de alta en SAP"),$M868*$N868,"")</f>
        <v/>
      </c>
      <c r="R868" s="17" t="inlineStr"/>
      <c r="S868" s="27" t="inlineStr"/>
      <c r="T868" s="17" t="inlineStr">
        <is>
          <t>No aplica: uniformes, clasificación que el inventario físico de Farmacia no releva</t>
        </is>
      </c>
      <c r="U868" s="28" t="inlineStr">
        <is>
          <t>Fuera del alcance del inventario físico</t>
        </is>
      </c>
      <c r="V868" s="17" t="inlineStr"/>
      <c r="W868" s="17" t="inlineStr"/>
      <c r="X868" s="17" t="inlineStr"/>
      <c r="Y868" s="17" t="inlineStr"/>
      <c r="Z868" s="17" t="inlineStr"/>
      <c r="AA868" s="17" t="inlineStr"/>
    </row>
    <row r="869">
      <c r="A869" s="17" t="inlineStr">
        <is>
          <t>Neuquén</t>
        </is>
      </c>
      <c r="B869" s="17" t="inlineStr">
        <is>
          <t>1060</t>
        </is>
      </c>
      <c r="C869" s="17" t="inlineStr">
        <is>
          <t>Stock SAP</t>
        </is>
      </c>
      <c r="D869" s="17" t="inlineStr">
        <is>
          <t>Uniformes</t>
        </is>
      </c>
      <c r="E869" s="17" t="inlineStr">
        <is>
          <t>ZUNI</t>
        </is>
      </c>
      <c r="F869" s="17" t="inlineStr">
        <is>
          <t>Fuera del alcance</t>
        </is>
      </c>
      <c r="G869" s="17" t="inlineStr">
        <is>
          <t>3000729</t>
        </is>
      </c>
      <c r="H869" s="17" t="inlineStr">
        <is>
          <t>CHAQUETA CELESTE MCORTA YACIMIENTO T L</t>
        </is>
      </c>
      <c r="I869" s="17" t="inlineStr"/>
      <c r="J869" s="17" t="inlineStr"/>
      <c r="K869" s="18">
        <f>SUMIF('1060 NQN'!$A$2:$A$2023,$G869,'1060 NQN'!$I$2:$I$2023)</f>
        <v/>
      </c>
      <c r="L869" s="18">
        <f>SUMIF('1060 NQN'!$A$2:$A$2023,$G869,'1060 NQN'!$Q$2:$Q$2023)</f>
        <v/>
      </c>
      <c r="M869" s="18">
        <f>$K869-$L869</f>
        <v/>
      </c>
      <c r="N869" s="19">
        <f>IFERROR(SUMIF('1060 NQN'!$A$2:$A$2023,$G869,'1060 NQN'!$M$2:$M$2023)/$K869,0)</f>
        <v/>
      </c>
      <c r="O869" s="19">
        <f>IFERROR($K869*$N869,"")</f>
        <v/>
      </c>
      <c r="P869" s="19">
        <f>IFERROR($L869*$N869,"")</f>
        <v/>
      </c>
      <c r="Q869" s="19">
        <f>IF(OR($U869="Dar de baja en SAP",$U869="Dar de alta en SAP"),$M869*$N869,"")</f>
        <v/>
      </c>
      <c r="R869" s="17" t="inlineStr"/>
      <c r="S869" s="27" t="inlineStr"/>
      <c r="T869" s="17" t="inlineStr">
        <is>
          <t>No aplica: uniformes, clasificación que el inventario físico de Farmacia no releva</t>
        </is>
      </c>
      <c r="U869" s="28" t="inlineStr">
        <is>
          <t>Fuera del alcance del inventario físico</t>
        </is>
      </c>
      <c r="V869" s="17" t="inlineStr"/>
      <c r="W869" s="17" t="inlineStr"/>
      <c r="X869" s="17" t="inlineStr"/>
      <c r="Y869" s="17" t="inlineStr"/>
      <c r="Z869" s="17" t="inlineStr"/>
      <c r="AA869" s="17" t="inlineStr"/>
    </row>
    <row r="870">
      <c r="A870" s="17" t="inlineStr">
        <is>
          <t>Neuquén</t>
        </is>
      </c>
      <c r="B870" s="17" t="inlineStr">
        <is>
          <t>1060</t>
        </is>
      </c>
      <c r="C870" s="17" t="inlineStr">
        <is>
          <t>Stock SAP</t>
        </is>
      </c>
      <c r="D870" s="17" t="inlineStr">
        <is>
          <t>Uniformes</t>
        </is>
      </c>
      <c r="E870" s="17" t="inlineStr">
        <is>
          <t>ZUNI</t>
        </is>
      </c>
      <c r="F870" s="17" t="inlineStr">
        <is>
          <t>Fuera del alcance</t>
        </is>
      </c>
      <c r="G870" s="17" t="inlineStr">
        <is>
          <t>3001347</t>
        </is>
      </c>
      <c r="H870" s="17" t="inlineStr">
        <is>
          <t>CHALECO REFLECTIVO S</t>
        </is>
      </c>
      <c r="I870" s="17" t="inlineStr"/>
      <c r="J870" s="17" t="inlineStr"/>
      <c r="K870" s="18">
        <f>SUMIF('1060 NQN'!$A$2:$A$2023,$G870,'1060 NQN'!$I$2:$I$2023)</f>
        <v/>
      </c>
      <c r="L870" s="18">
        <f>SUMIF('1060 NQN'!$A$2:$A$2023,$G870,'1060 NQN'!$Q$2:$Q$2023)</f>
        <v/>
      </c>
      <c r="M870" s="18">
        <f>$K870-$L870</f>
        <v/>
      </c>
      <c r="N870" s="19">
        <f>IFERROR(SUMIF('1060 NQN'!$A$2:$A$2023,$G870,'1060 NQN'!$M$2:$M$2023)/$K870,0)</f>
        <v/>
      </c>
      <c r="O870" s="19">
        <f>IFERROR($K870*$N870,"")</f>
        <v/>
      </c>
      <c r="P870" s="19">
        <f>IFERROR($L870*$N870,"")</f>
        <v/>
      </c>
      <c r="Q870" s="19">
        <f>IF(OR($U870="Dar de baja en SAP",$U870="Dar de alta en SAP"),$M870*$N870,"")</f>
        <v/>
      </c>
      <c r="R870" s="17" t="inlineStr"/>
      <c r="S870" s="27" t="inlineStr"/>
      <c r="T870" s="17" t="inlineStr">
        <is>
          <t>No aplica: uniformes, clasificación que el inventario físico de Farmacia no releva</t>
        </is>
      </c>
      <c r="U870" s="28" t="inlineStr">
        <is>
          <t>Fuera del alcance del inventario físico</t>
        </is>
      </c>
      <c r="V870" s="17" t="inlineStr"/>
      <c r="W870" s="17" t="inlineStr"/>
      <c r="X870" s="17" t="inlineStr"/>
      <c r="Y870" s="17" t="inlineStr"/>
      <c r="Z870" s="17" t="inlineStr"/>
      <c r="AA870" s="17" t="inlineStr"/>
    </row>
    <row r="871">
      <c r="A871" s="17" t="inlineStr">
        <is>
          <t>Neuquén</t>
        </is>
      </c>
      <c r="B871" s="17" t="inlineStr">
        <is>
          <t>1060</t>
        </is>
      </c>
      <c r="C871" s="17" t="inlineStr">
        <is>
          <t>Stock SAP</t>
        </is>
      </c>
      <c r="D871" s="17" t="inlineStr">
        <is>
          <t>Medicamentos</t>
        </is>
      </c>
      <c r="E871" s="17" t="inlineStr">
        <is>
          <t>ZMED</t>
        </is>
      </c>
      <c r="F871" s="17" t="inlineStr">
        <is>
          <t>Dentro del alcance</t>
        </is>
      </c>
      <c r="G871" s="17" t="inlineStr">
        <is>
          <t>1000139</t>
        </is>
      </c>
      <c r="H871" s="17" t="inlineStr">
        <is>
          <t>DIAZEPAM 10MG COMPRIMIDOS</t>
        </is>
      </c>
      <c r="I871" s="17" t="inlineStr"/>
      <c r="J871" s="17" t="inlineStr"/>
      <c r="K871" s="18">
        <f>SUMIF('1060 NQN'!$A$2:$A$2023,$G871,'1060 NQN'!$I$2:$I$2023)</f>
        <v/>
      </c>
      <c r="L871" s="18">
        <f>SUMIF('1060 NQN'!$A$2:$A$2023,$G871,'1060 NQN'!$Q$2:$Q$2023)</f>
        <v/>
      </c>
      <c r="M871" s="18">
        <f>$K871-$L871</f>
        <v/>
      </c>
      <c r="N871" s="19">
        <f>IFERROR(SUMIF('1060 NQN'!$A$2:$A$2023,$G871,'1060 NQN'!$M$2:$M$2023)/$K871,0)</f>
        <v/>
      </c>
      <c r="O871" s="19">
        <f>IFERROR($K871*$N871,"")</f>
        <v/>
      </c>
      <c r="P871" s="19">
        <f>IFERROR($L871*$N871,"")</f>
        <v/>
      </c>
      <c r="Q871" s="19">
        <f>IF(OR($U871="Dar de baja en SAP",$U871="Dar de alta en SAP"),$M871*$N871,"")</f>
        <v/>
      </c>
      <c r="R871" s="17" t="inlineStr"/>
      <c r="S871" s="27" t="inlineStr"/>
      <c r="T871" s="17" t="inlineStr">
        <is>
          <t>Sin recuento físico en el inventario de Avain</t>
        </is>
      </c>
      <c r="U871" s="28" t="inlineStr">
        <is>
          <t>Sin recuento físico</t>
        </is>
      </c>
      <c r="V871" s="17" t="inlineStr"/>
      <c r="W871" s="17" t="inlineStr"/>
      <c r="X871" s="17" t="inlineStr"/>
      <c r="Y871" s="17" t="inlineStr"/>
      <c r="Z871" s="17" t="inlineStr"/>
      <c r="AA871" s="17" t="inlineStr"/>
    </row>
    <row r="872">
      <c r="A872" s="17" t="inlineStr">
        <is>
          <t>Neuquén</t>
        </is>
      </c>
      <c r="B872" s="17" t="inlineStr">
        <is>
          <t>1060</t>
        </is>
      </c>
      <c r="C872" s="17" t="inlineStr">
        <is>
          <t>Stock SAP</t>
        </is>
      </c>
      <c r="D872" s="17" t="inlineStr">
        <is>
          <t>Medicamentos</t>
        </is>
      </c>
      <c r="E872" s="17" t="inlineStr">
        <is>
          <t>ZMED</t>
        </is>
      </c>
      <c r="F872" s="17" t="inlineStr">
        <is>
          <t>Dentro del alcance</t>
        </is>
      </c>
      <c r="G872" s="17" t="inlineStr">
        <is>
          <t>1000444</t>
        </is>
      </c>
      <c r="H872" s="17" t="inlineStr">
        <is>
          <t>DELTISONA 4MG COMPRIMIDOS</t>
        </is>
      </c>
      <c r="I872" s="17" t="inlineStr">
        <is>
          <t>476</t>
        </is>
      </c>
      <c r="J872" s="17" t="inlineStr">
        <is>
          <t>DELTISONA B 4 mg</t>
        </is>
      </c>
      <c r="K872" s="18">
        <f>SUMIF('1060 NQN'!$A$2:$A$2023,$G872,'1060 NQN'!$I$2:$I$2023)</f>
        <v/>
      </c>
      <c r="L872" s="18">
        <f>SUMIF('1060 NQN'!$A$2:$A$2023,$G872,'1060 NQN'!$Q$2:$Q$2023)</f>
        <v/>
      </c>
      <c r="M872" s="18">
        <f>$K872-$L872</f>
        <v/>
      </c>
      <c r="N872" s="19">
        <f>IFERROR(SUMIF('1060 NQN'!$A$2:$A$2023,$G872,'1060 NQN'!$M$2:$M$2023)/$K872,0)</f>
        <v/>
      </c>
      <c r="O872" s="19">
        <f>IFERROR($K872*$N872,"")</f>
        <v/>
      </c>
      <c r="P872" s="19">
        <f>IFERROR($L872*$N872,"")</f>
        <v/>
      </c>
      <c r="Q872" s="19">
        <f>IF(OR($U872="Dar de baja en SAP",$U872="Dar de alta en SAP"),$M872*$N872,"")</f>
        <v/>
      </c>
      <c r="R872" s="17" t="inlineStr"/>
      <c r="S872" s="30" t="inlineStr">
        <is>
          <t>Media</t>
        </is>
      </c>
      <c r="T872" s="17" t="inlineStr">
        <is>
          <t>Homologado – confianza Media – pendiente de validación</t>
        </is>
      </c>
      <c r="U872" s="26" t="inlineStr">
        <is>
          <t>Dar de baja en SAP</t>
        </is>
      </c>
      <c r="V872" s="17" t="inlineStr">
        <is>
          <t>Cruce por nomenclatura SAP</t>
        </is>
      </c>
      <c r="W872" s="17" t="inlineStr">
        <is>
          <t>No</t>
        </is>
      </c>
      <c r="X872" s="17" t="inlineStr"/>
      <c r="Y872" s="17" t="inlineStr">
        <is>
          <t>No</t>
        </is>
      </c>
      <c r="Z872" s="17" t="inlineStr"/>
      <c r="AA872" s="17" t="inlineStr">
        <is>
          <t>Cruce por nomenclatura: dosis coincide; similitud 0.73.</t>
        </is>
      </c>
    </row>
    <row r="873">
      <c r="A873" s="17" t="inlineStr">
        <is>
          <t>Neuquén</t>
        </is>
      </c>
      <c r="B873" s="17" t="inlineStr">
        <is>
          <t>1060</t>
        </is>
      </c>
      <c r="C873" s="17" t="inlineStr">
        <is>
          <t>Stock SAP</t>
        </is>
      </c>
      <c r="D873" s="17" t="inlineStr">
        <is>
          <t>Medicamentos</t>
        </is>
      </c>
      <c r="E873" s="17" t="inlineStr">
        <is>
          <t>ZMED</t>
        </is>
      </c>
      <c r="F873" s="17" t="inlineStr">
        <is>
          <t>Dentro del alcance</t>
        </is>
      </c>
      <c r="G873" s="17" t="inlineStr">
        <is>
          <t>1000530</t>
        </is>
      </c>
      <c r="H873" s="17" t="inlineStr">
        <is>
          <t>DIFENHIDRAMINA 50 MG COMPRIMIDOS</t>
        </is>
      </c>
      <c r="I873" s="17" t="inlineStr"/>
      <c r="J873" s="17" t="inlineStr"/>
      <c r="K873" s="18">
        <f>SUMIF('1060 NQN'!$A$2:$A$2023,$G873,'1060 NQN'!$I$2:$I$2023)</f>
        <v/>
      </c>
      <c r="L873" s="18">
        <f>SUMIF('1060 NQN'!$A$2:$A$2023,$G873,'1060 NQN'!$Q$2:$Q$2023)</f>
        <v/>
      </c>
      <c r="M873" s="18">
        <f>$K873-$L873</f>
        <v/>
      </c>
      <c r="N873" s="19">
        <f>IFERROR(SUMIF('1060 NQN'!$A$2:$A$2023,$G873,'1060 NQN'!$M$2:$M$2023)/$K873,0)</f>
        <v/>
      </c>
      <c r="O873" s="19">
        <f>IFERROR($K873*$N873,"")</f>
        <v/>
      </c>
      <c r="P873" s="19">
        <f>IFERROR($L873*$N873,"")</f>
        <v/>
      </c>
      <c r="Q873" s="19">
        <f>IF(OR($U873="Dar de baja en SAP",$U873="Dar de alta en SAP"),$M873*$N873,"")</f>
        <v/>
      </c>
      <c r="R873" s="17" t="inlineStr"/>
      <c r="S873" s="27" t="inlineStr"/>
      <c r="T873" s="17" t="inlineStr">
        <is>
          <t>Sin recuento físico en el inventario de Avain</t>
        </is>
      </c>
      <c r="U873" s="28" t="inlineStr">
        <is>
          <t>Sin recuento físico</t>
        </is>
      </c>
      <c r="V873" s="17" t="inlineStr"/>
      <c r="W873" s="17" t="inlineStr"/>
      <c r="X873" s="17" t="inlineStr"/>
      <c r="Y873" s="17" t="inlineStr"/>
      <c r="Z873" s="17" t="inlineStr"/>
      <c r="AA873" s="17" t="inlineStr"/>
    </row>
    <row r="874">
      <c r="A874" s="17" t="inlineStr">
        <is>
          <t>Neuquén</t>
        </is>
      </c>
      <c r="B874" s="17" t="inlineStr">
        <is>
          <t>1060</t>
        </is>
      </c>
      <c r="C874" s="17" t="inlineStr">
        <is>
          <t>Stock SAP</t>
        </is>
      </c>
      <c r="D874" s="17" t="inlineStr">
        <is>
          <t>Descartables</t>
        </is>
      </c>
      <c r="E874" s="17" t="inlineStr">
        <is>
          <t>ZDES</t>
        </is>
      </c>
      <c r="F874" s="17" t="inlineStr">
        <is>
          <t>Dentro del alcance</t>
        </is>
      </c>
      <c r="G874" s="17" t="inlineStr">
        <is>
          <t>2000093</t>
        </is>
      </c>
      <c r="H874" s="17" t="inlineStr">
        <is>
          <t>SONDA VESICAL DE 2 VIAS Nº 16  (LÁTEX)</t>
        </is>
      </c>
      <c r="I874" s="17" t="inlineStr"/>
      <c r="J874" s="17" t="inlineStr"/>
      <c r="K874" s="18">
        <f>SUMIF('1060 NQN'!$A$2:$A$2023,$G874,'1060 NQN'!$I$2:$I$2023)</f>
        <v/>
      </c>
      <c r="L874" s="18">
        <f>SUMIF('1060 NQN'!$A$2:$A$2023,$G874,'1060 NQN'!$Q$2:$Q$2023)</f>
        <v/>
      </c>
      <c r="M874" s="18">
        <f>$K874-$L874</f>
        <v/>
      </c>
      <c r="N874" s="19">
        <f>IFERROR(SUMIF('1060 NQN'!$A$2:$A$2023,$G874,'1060 NQN'!$M$2:$M$2023)/$K874,0)</f>
        <v/>
      </c>
      <c r="O874" s="19">
        <f>IFERROR($K874*$N874,"")</f>
        <v/>
      </c>
      <c r="P874" s="19">
        <f>IFERROR($L874*$N874,"")</f>
        <v/>
      </c>
      <c r="Q874" s="19">
        <f>IF(OR($U874="Dar de baja en SAP",$U874="Dar de alta en SAP"),$M874*$N874,"")</f>
        <v/>
      </c>
      <c r="R874" s="17" t="inlineStr"/>
      <c r="S874" s="27" t="inlineStr"/>
      <c r="T874" s="17" t="inlineStr">
        <is>
          <t>Sin recuento físico en el inventario de Avain</t>
        </is>
      </c>
      <c r="U874" s="28" t="inlineStr">
        <is>
          <t>Sin recuento físico</t>
        </is>
      </c>
      <c r="V874" s="17" t="inlineStr"/>
      <c r="W874" s="17" t="inlineStr"/>
      <c r="X874" s="17" t="inlineStr"/>
      <c r="Y874" s="17" t="inlineStr"/>
      <c r="Z874" s="17" t="inlineStr"/>
      <c r="AA874" s="17" t="inlineStr">
        <is>
          <t>El material ocupa 2 filas en la hoja 1060 NQN (lote/almacén). La cantidad SAP y la física de esta vista son el total del material.</t>
        </is>
      </c>
    </row>
    <row r="875">
      <c r="A875" s="17" t="inlineStr">
        <is>
          <t>Neuquén</t>
        </is>
      </c>
      <c r="B875" s="17" t="inlineStr">
        <is>
          <t>1060</t>
        </is>
      </c>
      <c r="C875" s="17" t="inlineStr">
        <is>
          <t>Stock SAP</t>
        </is>
      </c>
      <c r="D875" s="17" t="inlineStr">
        <is>
          <t>Descartables</t>
        </is>
      </c>
      <c r="E875" s="17" t="inlineStr">
        <is>
          <t>ZDES</t>
        </is>
      </c>
      <c r="F875" s="17" t="inlineStr">
        <is>
          <t>Dentro del alcance</t>
        </is>
      </c>
      <c r="G875" s="17" t="inlineStr">
        <is>
          <t>2000209</t>
        </is>
      </c>
      <c r="H875" s="17" t="inlineStr">
        <is>
          <t>TIJERA  PARA VENDAJES  (TRAUMA)</t>
        </is>
      </c>
      <c r="I875" s="17" t="inlineStr"/>
      <c r="J875" s="17" t="inlineStr"/>
      <c r="K875" s="18">
        <f>SUMIF('1060 NQN'!$A$2:$A$2023,$G875,'1060 NQN'!$I$2:$I$2023)</f>
        <v/>
      </c>
      <c r="L875" s="18">
        <f>SUMIF('1060 NQN'!$A$2:$A$2023,$G875,'1060 NQN'!$Q$2:$Q$2023)</f>
        <v/>
      </c>
      <c r="M875" s="18">
        <f>$K875-$L875</f>
        <v/>
      </c>
      <c r="N875" s="19">
        <f>IFERROR(SUMIF('1060 NQN'!$A$2:$A$2023,$G875,'1060 NQN'!$M$2:$M$2023)/$K875,0)</f>
        <v/>
      </c>
      <c r="O875" s="19">
        <f>IFERROR($K875*$N875,"")</f>
        <v/>
      </c>
      <c r="P875" s="19">
        <f>IFERROR($L875*$N875,"")</f>
        <v/>
      </c>
      <c r="Q875" s="19">
        <f>IF(OR($U875="Dar de baja en SAP",$U875="Dar de alta en SAP"),$M875*$N875,"")</f>
        <v/>
      </c>
      <c r="R875" s="17" t="inlineStr"/>
      <c r="S875" s="27" t="inlineStr"/>
      <c r="T875" s="17" t="inlineStr">
        <is>
          <t>Sin recuento físico en el inventario de Avain</t>
        </is>
      </c>
      <c r="U875" s="28" t="inlineStr">
        <is>
          <t>Sin recuento físico</t>
        </is>
      </c>
      <c r="V875" s="17" t="inlineStr"/>
      <c r="W875" s="17" t="inlineStr"/>
      <c r="X875" s="17" t="inlineStr"/>
      <c r="Y875" s="17" t="inlineStr"/>
      <c r="Z875" s="17" t="inlineStr"/>
      <c r="AA875" s="17" t="inlineStr"/>
    </row>
    <row r="876">
      <c r="A876" s="17" t="inlineStr">
        <is>
          <t>Neuquén</t>
        </is>
      </c>
      <c r="B876" s="17" t="inlineStr">
        <is>
          <t>1060</t>
        </is>
      </c>
      <c r="C876" s="17" t="inlineStr">
        <is>
          <t>Stock SAP</t>
        </is>
      </c>
      <c r="D876" s="17" t="inlineStr">
        <is>
          <t>Descartables</t>
        </is>
      </c>
      <c r="E876" s="17" t="inlineStr">
        <is>
          <t>ZDES</t>
        </is>
      </c>
      <c r="F876" s="17" t="inlineStr">
        <is>
          <t>Dentro del alcance</t>
        </is>
      </c>
      <c r="G876" s="17" t="inlineStr">
        <is>
          <t>2000298</t>
        </is>
      </c>
      <c r="H876" s="17" t="inlineStr">
        <is>
          <t>AEROCAMARA ADULTO CON MASCARA</t>
        </is>
      </c>
      <c r="I876" s="17" t="inlineStr"/>
      <c r="J876" s="17" t="inlineStr"/>
      <c r="K876" s="18">
        <f>SUMIF('1060 NQN'!$A$2:$A$2023,$G876,'1060 NQN'!$I$2:$I$2023)</f>
        <v/>
      </c>
      <c r="L876" s="18">
        <f>SUMIF('1060 NQN'!$A$2:$A$2023,$G876,'1060 NQN'!$Q$2:$Q$2023)</f>
        <v/>
      </c>
      <c r="M876" s="18">
        <f>$K876-$L876</f>
        <v/>
      </c>
      <c r="N876" s="19">
        <f>IFERROR(SUMIF('1060 NQN'!$A$2:$A$2023,$G876,'1060 NQN'!$M$2:$M$2023)/$K876,0)</f>
        <v/>
      </c>
      <c r="O876" s="19">
        <f>IFERROR($K876*$N876,"")</f>
        <v/>
      </c>
      <c r="P876" s="19">
        <f>IFERROR($L876*$N876,"")</f>
        <v/>
      </c>
      <c r="Q876" s="19">
        <f>IF(OR($U876="Dar de baja en SAP",$U876="Dar de alta en SAP"),$M876*$N876,"")</f>
        <v/>
      </c>
      <c r="R876" s="17" t="inlineStr"/>
      <c r="S876" s="27" t="inlineStr"/>
      <c r="T876" s="17" t="inlineStr">
        <is>
          <t>Sin recuento físico en el inventario de Avain</t>
        </is>
      </c>
      <c r="U876" s="28" t="inlineStr">
        <is>
          <t>Sin recuento físico</t>
        </is>
      </c>
      <c r="V876" s="17" t="inlineStr"/>
      <c r="W876" s="17" t="inlineStr"/>
      <c r="X876" s="17" t="inlineStr"/>
      <c r="Y876" s="17" t="inlineStr"/>
      <c r="Z876" s="17" t="inlineStr"/>
      <c r="AA876" s="17" t="inlineStr">
        <is>
          <t>El material ocupa 2 filas en la hoja 1060 NQN (lote/almacén). La cantidad SAP y la física de esta vista son el total del material.</t>
        </is>
      </c>
    </row>
    <row r="877">
      <c r="A877" s="17" t="inlineStr">
        <is>
          <t>Neuquén</t>
        </is>
      </c>
      <c r="B877" s="17" t="inlineStr">
        <is>
          <t>1060</t>
        </is>
      </c>
      <c r="C877" s="17" t="inlineStr">
        <is>
          <t>Stock SAP</t>
        </is>
      </c>
      <c r="D877" s="17" t="inlineStr">
        <is>
          <t>Descartables</t>
        </is>
      </c>
      <c r="E877" s="17" t="inlineStr">
        <is>
          <t>ZDES</t>
        </is>
      </c>
      <c r="F877" s="17" t="inlineStr">
        <is>
          <t>Dentro del alcance</t>
        </is>
      </c>
      <c r="G877" s="17" t="inlineStr">
        <is>
          <t>2000422</t>
        </is>
      </c>
      <c r="H877" s="17" t="inlineStr">
        <is>
          <t>DESCARTADOR EXCELENT E-1 X 1 LTR</t>
        </is>
      </c>
      <c r="I877" s="17" t="inlineStr"/>
      <c r="J877" s="17" t="inlineStr"/>
      <c r="K877" s="18">
        <f>SUMIF('1060 NQN'!$A$2:$A$2023,$G877,'1060 NQN'!$I$2:$I$2023)</f>
        <v/>
      </c>
      <c r="L877" s="18">
        <f>SUMIF('1060 NQN'!$A$2:$A$2023,$G877,'1060 NQN'!$Q$2:$Q$2023)</f>
        <v/>
      </c>
      <c r="M877" s="18">
        <f>$K877-$L877</f>
        <v/>
      </c>
      <c r="N877" s="19">
        <f>IFERROR(SUMIF('1060 NQN'!$A$2:$A$2023,$G877,'1060 NQN'!$M$2:$M$2023)/$K877,0)</f>
        <v/>
      </c>
      <c r="O877" s="19">
        <f>IFERROR($K877*$N877,"")</f>
        <v/>
      </c>
      <c r="P877" s="19">
        <f>IFERROR($L877*$N877,"")</f>
        <v/>
      </c>
      <c r="Q877" s="19">
        <f>IF(OR($U877="Dar de baja en SAP",$U877="Dar de alta en SAP"),$M877*$N877,"")</f>
        <v/>
      </c>
      <c r="R877" s="17" t="inlineStr"/>
      <c r="S877" s="27" t="inlineStr"/>
      <c r="T877" s="17" t="inlineStr">
        <is>
          <t>Sin recuento físico en el inventario de Avain</t>
        </is>
      </c>
      <c r="U877" s="28" t="inlineStr">
        <is>
          <t>Sin recuento físico</t>
        </is>
      </c>
      <c r="V877" s="17" t="inlineStr"/>
      <c r="W877" s="17" t="inlineStr"/>
      <c r="X877" s="17" t="inlineStr"/>
      <c r="Y877" s="17" t="inlineStr"/>
      <c r="Z877" s="17" t="inlineStr"/>
      <c r="AA877" s="17" t="inlineStr"/>
    </row>
    <row r="878">
      <c r="A878" s="17" t="inlineStr">
        <is>
          <t>Neuquén</t>
        </is>
      </c>
      <c r="B878" s="17" t="inlineStr">
        <is>
          <t>1060</t>
        </is>
      </c>
      <c r="C878" s="17" t="inlineStr">
        <is>
          <t>Stock SAP</t>
        </is>
      </c>
      <c r="D878" s="17" t="inlineStr">
        <is>
          <t>Descartables</t>
        </is>
      </c>
      <c r="E878" s="17" t="inlineStr">
        <is>
          <t>ZDES</t>
        </is>
      </c>
      <c r="F878" s="17" t="inlineStr">
        <is>
          <t>Dentro del alcance</t>
        </is>
      </c>
      <c r="G878" s="17" t="inlineStr">
        <is>
          <t>2000488</t>
        </is>
      </c>
      <c r="H878" s="17" t="inlineStr">
        <is>
          <t>COLLAR CERVICAL EXTRA GRANDE</t>
        </is>
      </c>
      <c r="I878" s="17" t="inlineStr"/>
      <c r="J878" s="17" t="inlineStr"/>
      <c r="K878" s="18">
        <f>SUMIF('1060 NQN'!$A$2:$A$2023,$G878,'1060 NQN'!$I$2:$I$2023)</f>
        <v/>
      </c>
      <c r="L878" s="18">
        <f>SUMIF('1060 NQN'!$A$2:$A$2023,$G878,'1060 NQN'!$Q$2:$Q$2023)</f>
        <v/>
      </c>
      <c r="M878" s="18">
        <f>$K878-$L878</f>
        <v/>
      </c>
      <c r="N878" s="19">
        <f>IFERROR(SUMIF('1060 NQN'!$A$2:$A$2023,$G878,'1060 NQN'!$M$2:$M$2023)/$K878,0)</f>
        <v/>
      </c>
      <c r="O878" s="19">
        <f>IFERROR($K878*$N878,"")</f>
        <v/>
      </c>
      <c r="P878" s="19">
        <f>IFERROR($L878*$N878,"")</f>
        <v/>
      </c>
      <c r="Q878" s="19">
        <f>IF(OR($U878="Dar de baja en SAP",$U878="Dar de alta en SAP"),$M878*$N878,"")</f>
        <v/>
      </c>
      <c r="R878" s="17" t="inlineStr"/>
      <c r="S878" s="27" t="inlineStr"/>
      <c r="T878" s="17" t="inlineStr">
        <is>
          <t>Sin recuento físico en el inventario de Avain</t>
        </is>
      </c>
      <c r="U878" s="28" t="inlineStr">
        <is>
          <t>Sin recuento físico</t>
        </is>
      </c>
      <c r="V878" s="17" t="inlineStr"/>
      <c r="W878" s="17" t="inlineStr"/>
      <c r="X878" s="17" t="inlineStr"/>
      <c r="Y878" s="17" t="inlineStr"/>
      <c r="Z878" s="17" t="inlineStr"/>
      <c r="AA878" s="17" t="inlineStr"/>
    </row>
    <row r="879">
      <c r="A879" s="17" t="inlineStr">
        <is>
          <t>Neuquén</t>
        </is>
      </c>
      <c r="B879" s="17" t="inlineStr">
        <is>
          <t>1060</t>
        </is>
      </c>
      <c r="C879" s="17" t="inlineStr">
        <is>
          <t>Stock SAP</t>
        </is>
      </c>
      <c r="D879" s="17" t="inlineStr">
        <is>
          <t>Descartables</t>
        </is>
      </c>
      <c r="E879" s="17" t="inlineStr">
        <is>
          <t>ZDES</t>
        </is>
      </c>
      <c r="F879" s="17" t="inlineStr">
        <is>
          <t>Dentro del alcance</t>
        </is>
      </c>
      <c r="G879" s="17" t="inlineStr">
        <is>
          <t>2000728</t>
        </is>
      </c>
      <c r="H879" s="17" t="inlineStr">
        <is>
          <t>TABLA ESPINAL ADULTO PLASTICA</t>
        </is>
      </c>
      <c r="I879" s="17" t="inlineStr"/>
      <c r="J879" s="17" t="inlineStr"/>
      <c r="K879" s="18">
        <f>SUMIF('1060 NQN'!$A$2:$A$2023,$G879,'1060 NQN'!$I$2:$I$2023)</f>
        <v/>
      </c>
      <c r="L879" s="18">
        <f>SUMIF('1060 NQN'!$A$2:$A$2023,$G879,'1060 NQN'!$Q$2:$Q$2023)</f>
        <v/>
      </c>
      <c r="M879" s="18">
        <f>$K879-$L879</f>
        <v/>
      </c>
      <c r="N879" s="19">
        <f>IFERROR(SUMIF('1060 NQN'!$A$2:$A$2023,$G879,'1060 NQN'!$M$2:$M$2023)/$K879,0)</f>
        <v/>
      </c>
      <c r="O879" s="19">
        <f>IFERROR($K879*$N879,"")</f>
        <v/>
      </c>
      <c r="P879" s="19">
        <f>IFERROR($L879*$N879,"")</f>
        <v/>
      </c>
      <c r="Q879" s="19">
        <f>IF(OR($U879="Dar de baja en SAP",$U879="Dar de alta en SAP"),$M879*$N879,"")</f>
        <v/>
      </c>
      <c r="R879" s="17" t="inlineStr"/>
      <c r="S879" s="27" t="inlineStr"/>
      <c r="T879" s="17" t="inlineStr">
        <is>
          <t>Sin recuento físico en el inventario de Avain</t>
        </is>
      </c>
      <c r="U879" s="28" t="inlineStr">
        <is>
          <t>Sin recuento físico</t>
        </is>
      </c>
      <c r="V879" s="17" t="inlineStr"/>
      <c r="W879" s="17" t="inlineStr"/>
      <c r="X879" s="17" t="inlineStr"/>
      <c r="Y879" s="17" t="inlineStr"/>
      <c r="Z879" s="17" t="inlineStr"/>
      <c r="AA879" s="17" t="inlineStr"/>
    </row>
    <row r="880">
      <c r="A880" s="17" t="inlineStr">
        <is>
          <t>Neuquén</t>
        </is>
      </c>
      <c r="B880" s="17" t="inlineStr">
        <is>
          <t>1060</t>
        </is>
      </c>
      <c r="C880" s="17" t="inlineStr">
        <is>
          <t>Stock SAP</t>
        </is>
      </c>
      <c r="D880" s="17" t="inlineStr">
        <is>
          <t>Uniformes</t>
        </is>
      </c>
      <c r="E880" s="17" t="inlineStr">
        <is>
          <t>ZUNI</t>
        </is>
      </c>
      <c r="F880" s="17" t="inlineStr">
        <is>
          <t>Fuera del alcance</t>
        </is>
      </c>
      <c r="G880" s="17" t="inlineStr">
        <is>
          <t>3000215</t>
        </is>
      </c>
      <c r="H880" s="17" t="inlineStr">
        <is>
          <t>BOTIN DE SEGURIDAD T36</t>
        </is>
      </c>
      <c r="I880" s="17" t="inlineStr"/>
      <c r="J880" s="17" t="inlineStr"/>
      <c r="K880" s="18">
        <f>SUMIF('1060 NQN'!$A$2:$A$2023,$G880,'1060 NQN'!$I$2:$I$2023)</f>
        <v/>
      </c>
      <c r="L880" s="18">
        <f>SUMIF('1060 NQN'!$A$2:$A$2023,$G880,'1060 NQN'!$Q$2:$Q$2023)</f>
        <v/>
      </c>
      <c r="M880" s="18">
        <f>$K880-$L880</f>
        <v/>
      </c>
      <c r="N880" s="19">
        <f>IFERROR(SUMIF('1060 NQN'!$A$2:$A$2023,$G880,'1060 NQN'!$M$2:$M$2023)/$K880,0)</f>
        <v/>
      </c>
      <c r="O880" s="19">
        <f>IFERROR($K880*$N880,"")</f>
        <v/>
      </c>
      <c r="P880" s="19">
        <f>IFERROR($L880*$N880,"")</f>
        <v/>
      </c>
      <c r="Q880" s="19">
        <f>IF(OR($U880="Dar de baja en SAP",$U880="Dar de alta en SAP"),$M880*$N880,"")</f>
        <v/>
      </c>
      <c r="R880" s="17" t="inlineStr"/>
      <c r="S880" s="27" t="inlineStr"/>
      <c r="T880" s="17" t="inlineStr">
        <is>
          <t>No aplica: uniformes, clasificación que el inventario físico de Farmacia no releva</t>
        </is>
      </c>
      <c r="U880" s="28" t="inlineStr">
        <is>
          <t>Fuera del alcance del inventario físico</t>
        </is>
      </c>
      <c r="V880" s="17" t="inlineStr"/>
      <c r="W880" s="17" t="inlineStr"/>
      <c r="X880" s="17" t="inlineStr"/>
      <c r="Y880" s="17" t="inlineStr"/>
      <c r="Z880" s="17" t="inlineStr"/>
      <c r="AA880" s="17" t="inlineStr">
        <is>
          <t>El material ocupa 2 filas en la hoja 1060 NQN (lote/almacén). La cantidad SAP y la física de esta vista son el total del material.</t>
        </is>
      </c>
    </row>
    <row r="881">
      <c r="A881" s="17" t="inlineStr">
        <is>
          <t>Neuquén</t>
        </is>
      </c>
      <c r="B881" s="17" t="inlineStr">
        <is>
          <t>1060</t>
        </is>
      </c>
      <c r="C881" s="17" t="inlineStr">
        <is>
          <t>Stock SAP</t>
        </is>
      </c>
      <c r="D881" s="17" t="inlineStr">
        <is>
          <t>Uniformes</t>
        </is>
      </c>
      <c r="E881" s="17" t="inlineStr">
        <is>
          <t>ZUNI</t>
        </is>
      </c>
      <c r="F881" s="17" t="inlineStr">
        <is>
          <t>Fuera del alcance</t>
        </is>
      </c>
      <c r="G881" s="17" t="inlineStr">
        <is>
          <t>3000526</t>
        </is>
      </c>
      <c r="H881" s="17" t="inlineStr">
        <is>
          <t>PROTECTOR AUDITIVO P/CASCO SORDINA</t>
        </is>
      </c>
      <c r="I881" s="17" t="inlineStr"/>
      <c r="J881" s="17" t="inlineStr"/>
      <c r="K881" s="18">
        <f>SUMIF('1060 NQN'!$A$2:$A$2023,$G881,'1060 NQN'!$I$2:$I$2023)</f>
        <v/>
      </c>
      <c r="L881" s="18">
        <f>SUMIF('1060 NQN'!$A$2:$A$2023,$G881,'1060 NQN'!$Q$2:$Q$2023)</f>
        <v/>
      </c>
      <c r="M881" s="18">
        <f>$K881-$L881</f>
        <v/>
      </c>
      <c r="N881" s="19">
        <f>IFERROR(SUMIF('1060 NQN'!$A$2:$A$2023,$G881,'1060 NQN'!$M$2:$M$2023)/$K881,0)</f>
        <v/>
      </c>
      <c r="O881" s="19">
        <f>IFERROR($K881*$N881,"")</f>
        <v/>
      </c>
      <c r="P881" s="19">
        <f>IFERROR($L881*$N881,"")</f>
        <v/>
      </c>
      <c r="Q881" s="19">
        <f>IF(OR($U881="Dar de baja en SAP",$U881="Dar de alta en SAP"),$M881*$N881,"")</f>
        <v/>
      </c>
      <c r="R881" s="17" t="inlineStr"/>
      <c r="S881" s="27" t="inlineStr"/>
      <c r="T881" s="17" t="inlineStr">
        <is>
          <t>No aplica: uniformes, clasificación que el inventario físico de Farmacia no releva</t>
        </is>
      </c>
      <c r="U881" s="28" t="inlineStr">
        <is>
          <t>Fuera del alcance del inventario físico</t>
        </is>
      </c>
      <c r="V881" s="17" t="inlineStr"/>
      <c r="W881" s="17" t="inlineStr"/>
      <c r="X881" s="17" t="inlineStr"/>
      <c r="Y881" s="17" t="inlineStr"/>
      <c r="Z881" s="17" t="inlineStr"/>
      <c r="AA881" s="17" t="inlineStr"/>
    </row>
    <row r="882">
      <c r="A882" s="17" t="inlineStr">
        <is>
          <t>Neuquén</t>
        </is>
      </c>
      <c r="B882" s="17" t="inlineStr">
        <is>
          <t>1060</t>
        </is>
      </c>
      <c r="C882" s="17" t="inlineStr">
        <is>
          <t>Stock SAP</t>
        </is>
      </c>
      <c r="D882" s="17" t="inlineStr">
        <is>
          <t>Uniformes</t>
        </is>
      </c>
      <c r="E882" s="17" t="inlineStr">
        <is>
          <t>ZUNI</t>
        </is>
      </c>
      <c r="F882" s="17" t="inlineStr">
        <is>
          <t>Fuera del alcance</t>
        </is>
      </c>
      <c r="G882" s="17" t="inlineStr">
        <is>
          <t>3000976</t>
        </is>
      </c>
      <c r="H882" s="17" t="inlineStr">
        <is>
          <t>BOTIN DE SEGURIDAD T46</t>
        </is>
      </c>
      <c r="I882" s="17" t="inlineStr"/>
      <c r="J882" s="17" t="inlineStr"/>
      <c r="K882" s="18">
        <f>SUMIF('1060 NQN'!$A$2:$A$2023,$G882,'1060 NQN'!$I$2:$I$2023)</f>
        <v/>
      </c>
      <c r="L882" s="18">
        <f>SUMIF('1060 NQN'!$A$2:$A$2023,$G882,'1060 NQN'!$Q$2:$Q$2023)</f>
        <v/>
      </c>
      <c r="M882" s="18">
        <f>$K882-$L882</f>
        <v/>
      </c>
      <c r="N882" s="19">
        <f>IFERROR(SUMIF('1060 NQN'!$A$2:$A$2023,$G882,'1060 NQN'!$M$2:$M$2023)/$K882,0)</f>
        <v/>
      </c>
      <c r="O882" s="19">
        <f>IFERROR($K882*$N882,"")</f>
        <v/>
      </c>
      <c r="P882" s="19">
        <f>IFERROR($L882*$N882,"")</f>
        <v/>
      </c>
      <c r="Q882" s="19">
        <f>IF(OR($U882="Dar de baja en SAP",$U882="Dar de alta en SAP"),$M882*$N882,"")</f>
        <v/>
      </c>
      <c r="R882" s="17" t="inlineStr"/>
      <c r="S882" s="27" t="inlineStr"/>
      <c r="T882" s="17" t="inlineStr">
        <is>
          <t>No aplica: uniformes, clasificación que el inventario físico de Farmacia no releva</t>
        </is>
      </c>
      <c r="U882" s="28" t="inlineStr">
        <is>
          <t>Fuera del alcance del inventario físico</t>
        </is>
      </c>
      <c r="V882" s="17" t="inlineStr"/>
      <c r="W882" s="17" t="inlineStr"/>
      <c r="X882" s="17" t="inlineStr"/>
      <c r="Y882" s="17" t="inlineStr"/>
      <c r="Z882" s="17" t="inlineStr"/>
      <c r="AA882" s="17" t="inlineStr">
        <is>
          <t>El material ocupa 2 filas en la hoja 1060 NQN (lote/almacén). La cantidad SAP y la física de esta vista son el total del material.</t>
        </is>
      </c>
    </row>
    <row r="883">
      <c r="A883" s="17" t="inlineStr">
        <is>
          <t>Neuquén</t>
        </is>
      </c>
      <c r="B883" s="17" t="inlineStr">
        <is>
          <t>1060</t>
        </is>
      </c>
      <c r="C883" s="17" t="inlineStr">
        <is>
          <t>Stock SAP</t>
        </is>
      </c>
      <c r="D883" s="17" t="inlineStr">
        <is>
          <t>Uniformes</t>
        </is>
      </c>
      <c r="E883" s="17" t="inlineStr">
        <is>
          <t>ZUNI</t>
        </is>
      </c>
      <c r="F883" s="17" t="inlineStr">
        <is>
          <t>Fuera del alcance</t>
        </is>
      </c>
      <c r="G883" s="17" t="inlineStr">
        <is>
          <t>3001436</t>
        </is>
      </c>
      <c r="H883" s="17" t="inlineStr">
        <is>
          <t>CHOMBA NEGRA L</t>
        </is>
      </c>
      <c r="I883" s="17" t="inlineStr"/>
      <c r="J883" s="17" t="inlineStr"/>
      <c r="K883" s="18">
        <f>SUMIF('1060 NQN'!$A$2:$A$2023,$G883,'1060 NQN'!$I$2:$I$2023)</f>
        <v/>
      </c>
      <c r="L883" s="18">
        <f>SUMIF('1060 NQN'!$A$2:$A$2023,$G883,'1060 NQN'!$Q$2:$Q$2023)</f>
        <v/>
      </c>
      <c r="M883" s="18">
        <f>$K883-$L883</f>
        <v/>
      </c>
      <c r="N883" s="19">
        <f>IFERROR(SUMIF('1060 NQN'!$A$2:$A$2023,$G883,'1060 NQN'!$M$2:$M$2023)/$K883,0)</f>
        <v/>
      </c>
      <c r="O883" s="19">
        <f>IFERROR($K883*$N883,"")</f>
        <v/>
      </c>
      <c r="P883" s="19">
        <f>IFERROR($L883*$N883,"")</f>
        <v/>
      </c>
      <c r="Q883" s="19">
        <f>IF(OR($U883="Dar de baja en SAP",$U883="Dar de alta en SAP"),$M883*$N883,"")</f>
        <v/>
      </c>
      <c r="R883" s="17" t="inlineStr"/>
      <c r="S883" s="27" t="inlineStr"/>
      <c r="T883" s="17" t="inlineStr">
        <is>
          <t>No aplica: uniformes, clasificación que el inventario físico de Farmacia no releva</t>
        </is>
      </c>
      <c r="U883" s="28" t="inlineStr">
        <is>
          <t>Fuera del alcance del inventario físico</t>
        </is>
      </c>
      <c r="V883" s="17" t="inlineStr"/>
      <c r="W883" s="17" t="inlineStr"/>
      <c r="X883" s="17" t="inlineStr"/>
      <c r="Y883" s="17" t="inlineStr"/>
      <c r="Z883" s="17" t="inlineStr"/>
      <c r="AA883" s="17" t="inlineStr"/>
    </row>
    <row r="884">
      <c r="A884" s="17" t="inlineStr">
        <is>
          <t>Neuquén</t>
        </is>
      </c>
      <c r="B884" s="17" t="inlineStr">
        <is>
          <t>1060</t>
        </is>
      </c>
      <c r="C884" s="17" t="inlineStr">
        <is>
          <t>Stock SAP</t>
        </is>
      </c>
      <c r="D884" s="17" t="inlineStr">
        <is>
          <t>Uniformes</t>
        </is>
      </c>
      <c r="E884" s="17" t="inlineStr">
        <is>
          <t>ZUNI</t>
        </is>
      </c>
      <c r="F884" s="17" t="inlineStr">
        <is>
          <t>Fuera del alcance</t>
        </is>
      </c>
      <c r="G884" s="17" t="inlineStr">
        <is>
          <t>3001463</t>
        </is>
      </c>
      <c r="H884" s="17" t="inlineStr">
        <is>
          <t>CONJUNTO PRIMERA PIEL XL</t>
        </is>
      </c>
      <c r="I884" s="17" t="inlineStr"/>
      <c r="J884" s="17" t="inlineStr"/>
      <c r="K884" s="18">
        <f>SUMIF('1060 NQN'!$A$2:$A$2023,$G884,'1060 NQN'!$I$2:$I$2023)</f>
        <v/>
      </c>
      <c r="L884" s="18">
        <f>SUMIF('1060 NQN'!$A$2:$A$2023,$G884,'1060 NQN'!$Q$2:$Q$2023)</f>
        <v/>
      </c>
      <c r="M884" s="18">
        <f>$K884-$L884</f>
        <v/>
      </c>
      <c r="N884" s="19">
        <f>IFERROR(SUMIF('1060 NQN'!$A$2:$A$2023,$G884,'1060 NQN'!$M$2:$M$2023)/$K884,0)</f>
        <v/>
      </c>
      <c r="O884" s="19">
        <f>IFERROR($K884*$N884,"")</f>
        <v/>
      </c>
      <c r="P884" s="19">
        <f>IFERROR($L884*$N884,"")</f>
        <v/>
      </c>
      <c r="Q884" s="19">
        <f>IF(OR($U884="Dar de baja en SAP",$U884="Dar de alta en SAP"),$M884*$N884,"")</f>
        <v/>
      </c>
      <c r="R884" s="17" t="inlineStr"/>
      <c r="S884" s="27" t="inlineStr"/>
      <c r="T884" s="17" t="inlineStr">
        <is>
          <t>No aplica: uniformes, clasificación que el inventario físico de Farmacia no releva</t>
        </is>
      </c>
      <c r="U884" s="28" t="inlineStr">
        <is>
          <t>Fuera del alcance del inventario físico</t>
        </is>
      </c>
      <c r="V884" s="17" t="inlineStr"/>
      <c r="W884" s="17" t="inlineStr"/>
      <c r="X884" s="17" t="inlineStr"/>
      <c r="Y884" s="17" t="inlineStr"/>
      <c r="Z884" s="17" t="inlineStr"/>
      <c r="AA884" s="17" t="inlineStr"/>
    </row>
    <row r="885">
      <c r="A885" s="17" t="inlineStr">
        <is>
          <t>Neuquén</t>
        </is>
      </c>
      <c r="B885" s="17" t="inlineStr">
        <is>
          <t>1060</t>
        </is>
      </c>
      <c r="C885" s="17" t="inlineStr">
        <is>
          <t>Stock SAP</t>
        </is>
      </c>
      <c r="D885" s="17" t="inlineStr">
        <is>
          <t>Descartables</t>
        </is>
      </c>
      <c r="E885" s="17" t="inlineStr">
        <is>
          <t>ZDES</t>
        </is>
      </c>
      <c r="F885" s="17" t="inlineStr">
        <is>
          <t>Dentro del alcance</t>
        </is>
      </c>
      <c r="G885" s="17" t="inlineStr">
        <is>
          <t>2000606</t>
        </is>
      </c>
      <c r="H885" s="17" t="inlineStr">
        <is>
          <t>TERMOMETRO PARA HIPOTERMIA</t>
        </is>
      </c>
      <c r="I885" s="17" t="inlineStr"/>
      <c r="J885" s="17" t="inlineStr"/>
      <c r="K885" s="18">
        <f>SUMIF('1060 NQN'!$A$2:$A$2023,$G885,'1060 NQN'!$I$2:$I$2023)</f>
        <v/>
      </c>
      <c r="L885" s="18">
        <f>SUMIF('1060 NQN'!$A$2:$A$2023,$G885,'1060 NQN'!$Q$2:$Q$2023)</f>
        <v/>
      </c>
      <c r="M885" s="18">
        <f>$K885-$L885</f>
        <v/>
      </c>
      <c r="N885" s="19">
        <f>IFERROR(SUMIF('1060 NQN'!$A$2:$A$2023,$G885,'1060 NQN'!$M$2:$M$2023)/$K885,0)</f>
        <v/>
      </c>
      <c r="O885" s="19">
        <f>IFERROR($K885*$N885,"")</f>
        <v/>
      </c>
      <c r="P885" s="19">
        <f>IFERROR($L885*$N885,"")</f>
        <v/>
      </c>
      <c r="Q885" s="19">
        <f>IF(OR($U885="Dar de baja en SAP",$U885="Dar de alta en SAP"),$M885*$N885,"")</f>
        <v/>
      </c>
      <c r="R885" s="17" t="inlineStr"/>
      <c r="S885" s="27" t="inlineStr"/>
      <c r="T885" s="17" t="inlineStr">
        <is>
          <t>Sin recuento físico en el inventario de Avain</t>
        </is>
      </c>
      <c r="U885" s="28" t="inlineStr">
        <is>
          <t>Sin recuento físico</t>
        </is>
      </c>
      <c r="V885" s="17" t="inlineStr"/>
      <c r="W885" s="17" t="inlineStr"/>
      <c r="X885" s="17" t="inlineStr"/>
      <c r="Y885" s="17" t="inlineStr"/>
      <c r="Z885" s="17" t="inlineStr"/>
      <c r="AA885" s="17" t="inlineStr">
        <is>
          <t>El material ocupa 2 filas en la hoja 1060 NQN (lote/almacén). La cantidad SAP y la física de esta vista son el total del material.</t>
        </is>
      </c>
    </row>
    <row r="886">
      <c r="A886" s="17" t="inlineStr">
        <is>
          <t>Neuquén</t>
        </is>
      </c>
      <c r="B886" s="17" t="inlineStr">
        <is>
          <t>1060</t>
        </is>
      </c>
      <c r="C886" s="17" t="inlineStr">
        <is>
          <t>Stock SAP</t>
        </is>
      </c>
      <c r="D886" s="17" t="inlineStr">
        <is>
          <t>Descartables</t>
        </is>
      </c>
      <c r="E886" s="17" t="inlineStr">
        <is>
          <t>ZDES</t>
        </is>
      </c>
      <c r="F886" s="17" t="inlineStr">
        <is>
          <t>Dentro del alcance</t>
        </is>
      </c>
      <c r="G886" s="17" t="inlineStr">
        <is>
          <t>2001515</t>
        </is>
      </c>
      <c r="H886" s="17" t="inlineStr">
        <is>
          <t>INMOVILIZADOR LATERO CERVICAL</t>
        </is>
      </c>
      <c r="I886" s="17" t="inlineStr">
        <is>
          <t>513</t>
        </is>
      </c>
      <c r="J886" s="17" t="inlineStr">
        <is>
          <t>INMOVILIZADOR LATEROCERVICAL</t>
        </is>
      </c>
      <c r="K886" s="18">
        <f>SUMIF('1060 NQN'!$A$2:$A$2023,$G886,'1060 NQN'!$I$2:$I$2023)</f>
        <v/>
      </c>
      <c r="L886" s="18">
        <f>SUMIF('1060 NQN'!$A$2:$A$2023,$G886,'1060 NQN'!$Q$2:$Q$2023)</f>
        <v/>
      </c>
      <c r="M886" s="18">
        <f>$K886-$L886</f>
        <v/>
      </c>
      <c r="N886" s="19">
        <f>IFERROR(SUMIF('1060 NQN'!$A$2:$A$2023,$G886,'1060 NQN'!$M$2:$M$2023)/$K886,0)</f>
        <v/>
      </c>
      <c r="O886" s="19">
        <f>IFERROR($K886*$N886,"")</f>
        <v/>
      </c>
      <c r="P886" s="19">
        <f>IFERROR($L886*$N886,"")</f>
        <v/>
      </c>
      <c r="Q886" s="19">
        <f>IF(OR($U886="Dar de baja en SAP",$U886="Dar de alta en SAP"),$M886*$N886,"")</f>
        <v/>
      </c>
      <c r="R886" s="29" t="inlineStr">
        <is>
          <t>Valorización a validar: VU atípico ($50,948.64 contra una mediana de $2,000.00 en la base). Sugiere distinta unidad de medida (SAP por caja o envase y el recuento por unidad). La diferencia económica de esta fila no debe tomarse como definitiva.</t>
        </is>
      </c>
      <c r="S886" s="25" t="inlineStr">
        <is>
          <t>Alta</t>
        </is>
      </c>
      <c r="T886" s="17" t="inlineStr">
        <is>
          <t>Homologado – confianza Alta</t>
        </is>
      </c>
      <c r="U886" s="26" t="inlineStr">
        <is>
          <t>Dar de baja en SAP</t>
        </is>
      </c>
      <c r="V886" s="17" t="inlineStr">
        <is>
          <t>Cruce por nomenclatura SAP</t>
        </is>
      </c>
      <c r="W886" s="17" t="inlineStr">
        <is>
          <t>No</t>
        </is>
      </c>
      <c r="X886" s="17" t="inlineStr"/>
      <c r="Y886" s="17" t="inlineStr">
        <is>
          <t>No</t>
        </is>
      </c>
      <c r="Z886" s="17" t="inlineStr"/>
      <c r="AA886" s="17"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17" t="inlineStr">
        <is>
          <t>Neuquén</t>
        </is>
      </c>
      <c r="B887" s="17" t="inlineStr">
        <is>
          <t>1060</t>
        </is>
      </c>
      <c r="C887" s="17" t="inlineStr">
        <is>
          <t>Stock SAP</t>
        </is>
      </c>
      <c r="D887" s="17" t="inlineStr">
        <is>
          <t>Uniformes</t>
        </is>
      </c>
      <c r="E887" s="17" t="inlineStr">
        <is>
          <t>ZUNI</t>
        </is>
      </c>
      <c r="F887" s="17" t="inlineStr">
        <is>
          <t>Fuera del alcance</t>
        </is>
      </c>
      <c r="G887" s="17" t="inlineStr">
        <is>
          <t>3001302</t>
        </is>
      </c>
      <c r="H887" s="17" t="inlineStr">
        <is>
          <t>BUZO ALGODON AZUL C/LOGO M</t>
        </is>
      </c>
      <c r="I887" s="17" t="inlineStr"/>
      <c r="J887" s="17" t="inlineStr"/>
      <c r="K887" s="18">
        <f>SUMIF('1060 NQN'!$A$2:$A$2023,$G887,'1060 NQN'!$I$2:$I$2023)</f>
        <v/>
      </c>
      <c r="L887" s="18">
        <f>SUMIF('1060 NQN'!$A$2:$A$2023,$G887,'1060 NQN'!$Q$2:$Q$2023)</f>
        <v/>
      </c>
      <c r="M887" s="18">
        <f>$K887-$L887</f>
        <v/>
      </c>
      <c r="N887" s="19">
        <f>IFERROR(SUMIF('1060 NQN'!$A$2:$A$2023,$G887,'1060 NQN'!$M$2:$M$2023)/$K887,0)</f>
        <v/>
      </c>
      <c r="O887" s="19">
        <f>IFERROR($K887*$N887,"")</f>
        <v/>
      </c>
      <c r="P887" s="19">
        <f>IFERROR($L887*$N887,"")</f>
        <v/>
      </c>
      <c r="Q887" s="19">
        <f>IF(OR($U887="Dar de baja en SAP",$U887="Dar de alta en SAP"),$M887*$N887,"")</f>
        <v/>
      </c>
      <c r="R887" s="17" t="inlineStr"/>
      <c r="S887" s="27" t="inlineStr"/>
      <c r="T887" s="17" t="inlineStr">
        <is>
          <t>No aplica: uniformes, clasificación que el inventario físico de Farmacia no releva</t>
        </is>
      </c>
      <c r="U887" s="28" t="inlineStr">
        <is>
          <t>Fuera del alcance del inventario físico</t>
        </is>
      </c>
      <c r="V887" s="17" t="inlineStr"/>
      <c r="W887" s="17" t="inlineStr"/>
      <c r="X887" s="17" t="inlineStr"/>
      <c r="Y887" s="17" t="inlineStr"/>
      <c r="Z887" s="17" t="inlineStr"/>
      <c r="AA887" s="17" t="inlineStr"/>
    </row>
    <row r="888">
      <c r="A888" s="17" t="inlineStr">
        <is>
          <t>Neuquén</t>
        </is>
      </c>
      <c r="B888" s="17" t="inlineStr">
        <is>
          <t>1060</t>
        </is>
      </c>
      <c r="C888" s="17" t="inlineStr">
        <is>
          <t>Stock SAP</t>
        </is>
      </c>
      <c r="D888" s="17" t="inlineStr">
        <is>
          <t>Medicamentos</t>
        </is>
      </c>
      <c r="E888" s="17" t="inlineStr">
        <is>
          <t>ZMED</t>
        </is>
      </c>
      <c r="F888" s="17" t="inlineStr">
        <is>
          <t>Dentro del alcance</t>
        </is>
      </c>
      <c r="G888" s="17" t="inlineStr">
        <is>
          <t>1000027</t>
        </is>
      </c>
      <c r="H888" s="17" t="inlineStr">
        <is>
          <t>LARINGOSCOPIO ADULTO DE TRES RAMAS</t>
        </is>
      </c>
      <c r="I888" s="17" t="inlineStr">
        <is>
          <t>417</t>
        </is>
      </c>
      <c r="J888" s="17" t="inlineStr">
        <is>
          <t>LARINGOSCOPIO</t>
        </is>
      </c>
      <c r="K888" s="18">
        <f>SUMIF('1060 NQN'!$A$2:$A$2023,$G888,'1060 NQN'!$I$2:$I$2023)</f>
        <v/>
      </c>
      <c r="L888" s="18">
        <f>SUMIF('1060 NQN'!$A$2:$A$2023,$G888,'1060 NQN'!$Q$2:$Q$2023)</f>
        <v/>
      </c>
      <c r="M888" s="18">
        <f>$K888-$L888</f>
        <v/>
      </c>
      <c r="N888" s="19">
        <f>IFERROR(SUMIF('1060 NQN'!$A$2:$A$2023,$G888,'1060 NQN'!$M$2:$M$2023)/$K888,0)</f>
        <v/>
      </c>
      <c r="O888" s="19">
        <f>IFERROR($K888*$N888,"")</f>
        <v/>
      </c>
      <c r="P888" s="19">
        <f>IFERROR($L888*$N888,"")</f>
        <v/>
      </c>
      <c r="Q888" s="19">
        <f>IF(OR($U888="Dar de baja en SAP",$U888="Dar de alta en SAP"),$M888*$N888,"")</f>
        <v/>
      </c>
      <c r="R888" s="17" t="inlineStr"/>
      <c r="S888" s="30" t="inlineStr">
        <is>
          <t>Media</t>
        </is>
      </c>
      <c r="T888" s="17" t="inlineStr">
        <is>
          <t>Homologado – confianza Media – pendiente de validación</t>
        </is>
      </c>
      <c r="U888" s="26" t="inlineStr">
        <is>
          <t>Dar de baja en SAP</t>
        </is>
      </c>
      <c r="V888" s="17" t="inlineStr">
        <is>
          <t>Homologación por código Avain (master E-200)</t>
        </is>
      </c>
      <c r="W888" s="17" t="inlineStr">
        <is>
          <t>No</t>
        </is>
      </c>
      <c r="X888" s="17" t="inlineStr"/>
      <c r="Y888" s="17" t="inlineStr">
        <is>
          <t>Sí</t>
        </is>
      </c>
      <c r="Z888" s="17" t="inlineStr">
        <is>
          <t>E-200</t>
        </is>
      </c>
      <c r="AA888" s="17" t="inlineStr">
        <is>
          <t>Homologación: confianza base Media + confianza SAP Alta → Media. El material ocupa 2 filas en la hoja 1060 NQN (lote/almacén). La cantidad SAP y la física de esta vista son el total del material.</t>
        </is>
      </c>
    </row>
    <row r="889">
      <c r="A889" s="17" t="inlineStr">
        <is>
          <t>Neuquén</t>
        </is>
      </c>
      <c r="B889" s="17" t="inlineStr">
        <is>
          <t>1060</t>
        </is>
      </c>
      <c r="C889" s="17" t="inlineStr">
        <is>
          <t>Stock SAP</t>
        </is>
      </c>
      <c r="D889" s="17" t="inlineStr">
        <is>
          <t>Uniformes</t>
        </is>
      </c>
      <c r="E889" s="17" t="inlineStr">
        <is>
          <t>ZUNI</t>
        </is>
      </c>
      <c r="F889" s="17" t="inlineStr">
        <is>
          <t>Fuera del alcance</t>
        </is>
      </c>
      <c r="G889" s="17" t="inlineStr">
        <is>
          <t>3000217</t>
        </is>
      </c>
      <c r="H889" s="17" t="inlineStr">
        <is>
          <t>BOTIN DE SEGURIDAD T38</t>
        </is>
      </c>
      <c r="I889" s="17" t="inlineStr"/>
      <c r="J889" s="17" t="inlineStr"/>
      <c r="K889" s="18">
        <f>SUMIF('1060 NQN'!$A$2:$A$2023,$G889,'1060 NQN'!$I$2:$I$2023)</f>
        <v/>
      </c>
      <c r="L889" s="18">
        <f>SUMIF('1060 NQN'!$A$2:$A$2023,$G889,'1060 NQN'!$Q$2:$Q$2023)</f>
        <v/>
      </c>
      <c r="M889" s="18">
        <f>$K889-$L889</f>
        <v/>
      </c>
      <c r="N889" s="19">
        <f>IFERROR(SUMIF('1060 NQN'!$A$2:$A$2023,$G889,'1060 NQN'!$M$2:$M$2023)/$K889,0)</f>
        <v/>
      </c>
      <c r="O889" s="19">
        <f>IFERROR($K889*$N889,"")</f>
        <v/>
      </c>
      <c r="P889" s="19">
        <f>IFERROR($L889*$N889,"")</f>
        <v/>
      </c>
      <c r="Q889" s="19">
        <f>IF(OR($U889="Dar de baja en SAP",$U889="Dar de alta en SAP"),$M889*$N889,"")</f>
        <v/>
      </c>
      <c r="R889" s="17" t="inlineStr"/>
      <c r="S889" s="27" t="inlineStr"/>
      <c r="T889" s="17" t="inlineStr">
        <is>
          <t>No aplica: uniformes, clasificación que el inventario físico de Farmacia no releva</t>
        </is>
      </c>
      <c r="U889" s="28" t="inlineStr">
        <is>
          <t>Fuera del alcance del inventario físico</t>
        </is>
      </c>
      <c r="V889" s="17" t="inlineStr"/>
      <c r="W889" s="17" t="inlineStr"/>
      <c r="X889" s="17" t="inlineStr"/>
      <c r="Y889" s="17" t="inlineStr"/>
      <c r="Z889" s="17" t="inlineStr"/>
      <c r="AA889" s="17" t="inlineStr">
        <is>
          <t>El material ocupa 2 filas en la hoja 1060 NQN (lote/almacén). La cantidad SAP y la física de esta vista son el total del material.</t>
        </is>
      </c>
    </row>
    <row r="890">
      <c r="A890" s="17" t="inlineStr">
        <is>
          <t>Neuquén</t>
        </is>
      </c>
      <c r="B890" s="17" t="inlineStr">
        <is>
          <t>1060</t>
        </is>
      </c>
      <c r="C890" s="17" t="inlineStr">
        <is>
          <t>Stock SAP</t>
        </is>
      </c>
      <c r="D890" s="17" t="inlineStr">
        <is>
          <t>Uniformes</t>
        </is>
      </c>
      <c r="E890" s="17" t="inlineStr">
        <is>
          <t>ZUNI</t>
        </is>
      </c>
      <c r="F890" s="17" t="inlineStr">
        <is>
          <t>Fuera del alcance</t>
        </is>
      </c>
      <c r="G890" s="17" t="inlineStr">
        <is>
          <t>3000992</t>
        </is>
      </c>
      <c r="H890" s="17" t="inlineStr">
        <is>
          <t>Chaqueta Chofer ML Gris yac XXXL</t>
        </is>
      </c>
      <c r="I890" s="17" t="inlineStr"/>
      <c r="J890" s="17" t="inlineStr"/>
      <c r="K890" s="18">
        <f>SUMIF('1060 NQN'!$A$2:$A$2023,$G890,'1060 NQN'!$I$2:$I$2023)</f>
        <v/>
      </c>
      <c r="L890" s="18">
        <f>SUMIF('1060 NQN'!$A$2:$A$2023,$G890,'1060 NQN'!$Q$2:$Q$2023)</f>
        <v/>
      </c>
      <c r="M890" s="18">
        <f>$K890-$L890</f>
        <v/>
      </c>
      <c r="N890" s="19">
        <f>IFERROR(SUMIF('1060 NQN'!$A$2:$A$2023,$G890,'1060 NQN'!$M$2:$M$2023)/$K890,0)</f>
        <v/>
      </c>
      <c r="O890" s="19">
        <f>IFERROR($K890*$N890,"")</f>
        <v/>
      </c>
      <c r="P890" s="19">
        <f>IFERROR($L890*$N890,"")</f>
        <v/>
      </c>
      <c r="Q890" s="19">
        <f>IF(OR($U890="Dar de baja en SAP",$U890="Dar de alta en SAP"),$M890*$N890,"")</f>
        <v/>
      </c>
      <c r="R890" s="17" t="inlineStr"/>
      <c r="S890" s="27" t="inlineStr"/>
      <c r="T890" s="17" t="inlineStr">
        <is>
          <t>No aplica: uniformes, clasificación que el inventario físico de Farmacia no releva</t>
        </is>
      </c>
      <c r="U890" s="28" t="inlineStr">
        <is>
          <t>Fuera del alcance del inventario físico</t>
        </is>
      </c>
      <c r="V890" s="17" t="inlineStr"/>
      <c r="W890" s="17" t="inlineStr"/>
      <c r="X890" s="17" t="inlineStr"/>
      <c r="Y890" s="17" t="inlineStr"/>
      <c r="Z890" s="17" t="inlineStr"/>
      <c r="AA890" s="17" t="inlineStr">
        <is>
          <t>El material ocupa 2 filas en la hoja 1060 NQN (lote/almacén). La cantidad SAP y la física de esta vista son el total del material.</t>
        </is>
      </c>
    </row>
    <row r="891">
      <c r="A891" s="17" t="inlineStr">
        <is>
          <t>Neuquén</t>
        </is>
      </c>
      <c r="B891" s="17" t="inlineStr">
        <is>
          <t>1060</t>
        </is>
      </c>
      <c r="C891" s="17" t="inlineStr">
        <is>
          <t>Stock SAP</t>
        </is>
      </c>
      <c r="D891" s="17" t="inlineStr">
        <is>
          <t>Uniformes</t>
        </is>
      </c>
      <c r="E891" s="17" t="inlineStr">
        <is>
          <t>ZUNI</t>
        </is>
      </c>
      <c r="F891" s="17" t="inlineStr">
        <is>
          <t>Fuera del alcance</t>
        </is>
      </c>
      <c r="G891" s="17" t="inlineStr">
        <is>
          <t>3001056</t>
        </is>
      </c>
      <c r="H891" s="17" t="inlineStr">
        <is>
          <t>MAMELUCO IGNIFUGO NOMEX 4.5 OZ TALLE L</t>
        </is>
      </c>
      <c r="I891" s="17" t="inlineStr"/>
      <c r="J891" s="17" t="inlineStr"/>
      <c r="K891" s="18">
        <f>SUMIF('1060 NQN'!$A$2:$A$2023,$G891,'1060 NQN'!$I$2:$I$2023)</f>
        <v/>
      </c>
      <c r="L891" s="18">
        <f>SUMIF('1060 NQN'!$A$2:$A$2023,$G891,'1060 NQN'!$Q$2:$Q$2023)</f>
        <v/>
      </c>
      <c r="M891" s="18">
        <f>$K891-$L891</f>
        <v/>
      </c>
      <c r="N891" s="19">
        <f>IFERROR(SUMIF('1060 NQN'!$A$2:$A$2023,$G891,'1060 NQN'!$M$2:$M$2023)/$K891,0)</f>
        <v/>
      </c>
      <c r="O891" s="19">
        <f>IFERROR($K891*$N891,"")</f>
        <v/>
      </c>
      <c r="P891" s="19">
        <f>IFERROR($L891*$N891,"")</f>
        <v/>
      </c>
      <c r="Q891" s="19">
        <f>IF(OR($U891="Dar de baja en SAP",$U891="Dar de alta en SAP"),$M891*$N891,"")</f>
        <v/>
      </c>
      <c r="R891" s="17" t="inlineStr"/>
      <c r="S891" s="27" t="inlineStr"/>
      <c r="T891" s="17" t="inlineStr">
        <is>
          <t>No aplica: uniformes, clasificación que el inventario físico de Farmacia no releva</t>
        </is>
      </c>
      <c r="U891" s="28" t="inlineStr">
        <is>
          <t>Fuera del alcance del inventario físico</t>
        </is>
      </c>
      <c r="V891" s="17" t="inlineStr"/>
      <c r="W891" s="17" t="inlineStr"/>
      <c r="X891" s="17" t="inlineStr"/>
      <c r="Y891" s="17" t="inlineStr"/>
      <c r="Z891" s="17" t="inlineStr"/>
      <c r="AA891" s="17" t="inlineStr">
        <is>
          <t>El material ocupa 2 filas en la hoja 1060 NQN (lote/almacén). La cantidad SAP y la física de esta vista son el total del material.</t>
        </is>
      </c>
    </row>
    <row r="892">
      <c r="A892" s="17" t="inlineStr">
        <is>
          <t>Neuquén</t>
        </is>
      </c>
      <c r="B892" s="17" t="inlineStr">
        <is>
          <t>1060</t>
        </is>
      </c>
      <c r="C892" s="17" t="inlineStr">
        <is>
          <t>Stock SAP</t>
        </is>
      </c>
      <c r="D892" s="17" t="inlineStr">
        <is>
          <t>Uniformes</t>
        </is>
      </c>
      <c r="E892" s="17" t="inlineStr">
        <is>
          <t>ZUNI</t>
        </is>
      </c>
      <c r="F892" s="17" t="inlineStr">
        <is>
          <t>Fuera del alcance</t>
        </is>
      </c>
      <c r="G892" s="17" t="inlineStr">
        <is>
          <t>3001311</t>
        </is>
      </c>
      <c r="H892" s="17" t="inlineStr">
        <is>
          <t>GUARDAPOLVO BLANCO MEDICO XL</t>
        </is>
      </c>
      <c r="I892" s="17" t="inlineStr"/>
      <c r="J892" s="17" t="inlineStr"/>
      <c r="K892" s="18">
        <f>SUMIF('1060 NQN'!$A$2:$A$2023,$G892,'1060 NQN'!$I$2:$I$2023)</f>
        <v/>
      </c>
      <c r="L892" s="18">
        <f>SUMIF('1060 NQN'!$A$2:$A$2023,$G892,'1060 NQN'!$Q$2:$Q$2023)</f>
        <v/>
      </c>
      <c r="M892" s="18">
        <f>$K892-$L892</f>
        <v/>
      </c>
      <c r="N892" s="19">
        <f>IFERROR(SUMIF('1060 NQN'!$A$2:$A$2023,$G892,'1060 NQN'!$M$2:$M$2023)/$K892,0)</f>
        <v/>
      </c>
      <c r="O892" s="19">
        <f>IFERROR($K892*$N892,"")</f>
        <v/>
      </c>
      <c r="P892" s="19">
        <f>IFERROR($L892*$N892,"")</f>
        <v/>
      </c>
      <c r="Q892" s="19">
        <f>IF(OR($U892="Dar de baja en SAP",$U892="Dar de alta en SAP"),$M892*$N892,"")</f>
        <v/>
      </c>
      <c r="R892" s="17" t="inlineStr"/>
      <c r="S892" s="27" t="inlineStr"/>
      <c r="T892" s="17" t="inlineStr">
        <is>
          <t>No aplica: uniformes, clasificación que el inventario físico de Farmacia no releva</t>
        </is>
      </c>
      <c r="U892" s="28" t="inlineStr">
        <is>
          <t>Fuera del alcance del inventario físico</t>
        </is>
      </c>
      <c r="V892" s="17" t="inlineStr"/>
      <c r="W892" s="17" t="inlineStr"/>
      <c r="X892" s="17" t="inlineStr"/>
      <c r="Y892" s="17" t="inlineStr"/>
      <c r="Z892" s="17" t="inlineStr"/>
      <c r="AA892" s="17" t="inlineStr"/>
    </row>
    <row r="893">
      <c r="A893" s="17" t="inlineStr">
        <is>
          <t>Neuquén</t>
        </is>
      </c>
      <c r="B893" s="17" t="inlineStr">
        <is>
          <t>1060</t>
        </is>
      </c>
      <c r="C893" s="17" t="inlineStr">
        <is>
          <t>Stock SAP</t>
        </is>
      </c>
      <c r="D893" s="17" t="inlineStr">
        <is>
          <t>Descartables</t>
        </is>
      </c>
      <c r="E893" s="17" t="inlineStr">
        <is>
          <t>ZDES</t>
        </is>
      </c>
      <c r="F893" s="17" t="inlineStr">
        <is>
          <t>Dentro del alcance</t>
        </is>
      </c>
      <c r="G893" s="17" t="inlineStr">
        <is>
          <t>2000087</t>
        </is>
      </c>
      <c r="H893" s="17" t="inlineStr">
        <is>
          <t>SET FERULAS INFLABLES PARA MIEMBROS INF.</t>
        </is>
      </c>
      <c r="I893" s="17" t="inlineStr"/>
      <c r="J893" s="17" t="inlineStr"/>
      <c r="K893" s="18">
        <f>SUMIF('1060 NQN'!$A$2:$A$2023,$G893,'1060 NQN'!$I$2:$I$2023)</f>
        <v/>
      </c>
      <c r="L893" s="18">
        <f>SUMIF('1060 NQN'!$A$2:$A$2023,$G893,'1060 NQN'!$Q$2:$Q$2023)</f>
        <v/>
      </c>
      <c r="M893" s="18">
        <f>$K893-$L893</f>
        <v/>
      </c>
      <c r="N893" s="19">
        <f>IFERROR(SUMIF('1060 NQN'!$A$2:$A$2023,$G893,'1060 NQN'!$M$2:$M$2023)/$K893,0)</f>
        <v/>
      </c>
      <c r="O893" s="19">
        <f>IFERROR($K893*$N893,"")</f>
        <v/>
      </c>
      <c r="P893" s="19">
        <f>IFERROR($L893*$N893,"")</f>
        <v/>
      </c>
      <c r="Q893" s="19">
        <f>IF(OR($U893="Dar de baja en SAP",$U893="Dar de alta en SAP"),$M893*$N893,"")</f>
        <v/>
      </c>
      <c r="R893" s="17" t="inlineStr"/>
      <c r="S893" s="27" t="inlineStr"/>
      <c r="T893" s="17" t="inlineStr">
        <is>
          <t>Sin recuento físico en el inventario de Avain</t>
        </is>
      </c>
      <c r="U893" s="28" t="inlineStr">
        <is>
          <t>Sin recuento físico</t>
        </is>
      </c>
      <c r="V893" s="17" t="inlineStr"/>
      <c r="W893" s="17" t="inlineStr"/>
      <c r="X893" s="17" t="inlineStr"/>
      <c r="Y893" s="17" t="inlineStr"/>
      <c r="Z893" s="17" t="inlineStr"/>
      <c r="AA893" s="17" t="inlineStr"/>
    </row>
    <row r="894">
      <c r="A894" s="17" t="inlineStr">
        <is>
          <t>Neuquén</t>
        </is>
      </c>
      <c r="B894" s="17" t="inlineStr">
        <is>
          <t>1060</t>
        </is>
      </c>
      <c r="C894" s="17" t="inlineStr">
        <is>
          <t>Stock SAP</t>
        </is>
      </c>
      <c r="D894" s="17" t="inlineStr">
        <is>
          <t>Descartables</t>
        </is>
      </c>
      <c r="E894" s="17" t="inlineStr">
        <is>
          <t>ZDES</t>
        </is>
      </c>
      <c r="F894" s="17" t="inlineStr">
        <is>
          <t>Dentro del alcance</t>
        </is>
      </c>
      <c r="G894" s="17" t="inlineStr">
        <is>
          <t>2000356</t>
        </is>
      </c>
      <c r="H894" s="17" t="inlineStr">
        <is>
          <t>AGUJAS BARD TIPO HUBER REF 2206220</t>
        </is>
      </c>
      <c r="I894" s="17" t="inlineStr"/>
      <c r="J894" s="17" t="inlineStr"/>
      <c r="K894" s="18">
        <f>SUMIF('1060 NQN'!$A$2:$A$2023,$G894,'1060 NQN'!$I$2:$I$2023)</f>
        <v/>
      </c>
      <c r="L894" s="18">
        <f>SUMIF('1060 NQN'!$A$2:$A$2023,$G894,'1060 NQN'!$Q$2:$Q$2023)</f>
        <v/>
      </c>
      <c r="M894" s="18">
        <f>$K894-$L894</f>
        <v/>
      </c>
      <c r="N894" s="19">
        <f>IFERROR(SUMIF('1060 NQN'!$A$2:$A$2023,$G894,'1060 NQN'!$M$2:$M$2023)/$K894,0)</f>
        <v/>
      </c>
      <c r="O894" s="19">
        <f>IFERROR($K894*$N894,"")</f>
        <v/>
      </c>
      <c r="P894" s="19">
        <f>IFERROR($L894*$N894,"")</f>
        <v/>
      </c>
      <c r="Q894" s="19">
        <f>IF(OR($U894="Dar de baja en SAP",$U894="Dar de alta en SAP"),$M894*$N894,"")</f>
        <v/>
      </c>
      <c r="R894" s="17" t="inlineStr"/>
      <c r="S894" s="27" t="inlineStr"/>
      <c r="T894" s="17" t="inlineStr">
        <is>
          <t>Sin recuento físico en el inventario de Avain</t>
        </is>
      </c>
      <c r="U894" s="28" t="inlineStr">
        <is>
          <t>Sin recuento físico</t>
        </is>
      </c>
      <c r="V894" s="17" t="inlineStr"/>
      <c r="W894" s="17" t="inlineStr"/>
      <c r="X894" s="17" t="inlineStr"/>
      <c r="Y894" s="17" t="inlineStr"/>
      <c r="Z894" s="17" t="inlineStr"/>
      <c r="AA894" s="17" t="inlineStr"/>
    </row>
    <row r="895">
      <c r="A895" s="17" t="inlineStr">
        <is>
          <t>Neuquén</t>
        </is>
      </c>
      <c r="B895" s="17" t="inlineStr">
        <is>
          <t>1060</t>
        </is>
      </c>
      <c r="C895" s="17" t="inlineStr">
        <is>
          <t>Stock SAP</t>
        </is>
      </c>
      <c r="D895" s="17" t="inlineStr">
        <is>
          <t>Descartables</t>
        </is>
      </c>
      <c r="E895" s="17" t="inlineStr">
        <is>
          <t>ZDES</t>
        </is>
      </c>
      <c r="F895" s="17" t="inlineStr">
        <is>
          <t>Dentro del alcance</t>
        </is>
      </c>
      <c r="G895" s="17" t="inlineStr">
        <is>
          <t>2000217</t>
        </is>
      </c>
      <c r="H895" s="17" t="inlineStr">
        <is>
          <t>CUBRECAMILLA ELASTIZADA 0.90 X 2,00 MT</t>
        </is>
      </c>
      <c r="I895" s="17" t="inlineStr"/>
      <c r="J895" s="17" t="inlineStr"/>
      <c r="K895" s="18">
        <f>SUMIF('1060 NQN'!$A$2:$A$2023,$G895,'1060 NQN'!$I$2:$I$2023)</f>
        <v/>
      </c>
      <c r="L895" s="18">
        <f>SUMIF('1060 NQN'!$A$2:$A$2023,$G895,'1060 NQN'!$Q$2:$Q$2023)</f>
        <v/>
      </c>
      <c r="M895" s="18">
        <f>$K895-$L895</f>
        <v/>
      </c>
      <c r="N895" s="19">
        <f>IFERROR(SUMIF('1060 NQN'!$A$2:$A$2023,$G895,'1060 NQN'!$M$2:$M$2023)/$K895,0)</f>
        <v/>
      </c>
      <c r="O895" s="19">
        <f>IFERROR($K895*$N895,"")</f>
        <v/>
      </c>
      <c r="P895" s="19">
        <f>IFERROR($L895*$N895,"")</f>
        <v/>
      </c>
      <c r="Q895" s="19">
        <f>IF(OR($U895="Dar de baja en SAP",$U895="Dar de alta en SAP"),$M895*$N895,"")</f>
        <v/>
      </c>
      <c r="R895" s="17" t="inlineStr"/>
      <c r="S895" s="27" t="inlineStr"/>
      <c r="T895" s="17" t="inlineStr">
        <is>
          <t>Sin recuento físico en el inventario de Avain</t>
        </is>
      </c>
      <c r="U895" s="28" t="inlineStr">
        <is>
          <t>Sin recuento físico</t>
        </is>
      </c>
      <c r="V895" s="17" t="inlineStr"/>
      <c r="W895" s="17" t="inlineStr"/>
      <c r="X895" s="17" t="inlineStr"/>
      <c r="Y895" s="17" t="inlineStr"/>
      <c r="Z895" s="17" t="inlineStr"/>
      <c r="AA895" s="17" t="inlineStr"/>
    </row>
    <row r="896">
      <c r="A896" s="17" t="inlineStr">
        <is>
          <t>Neuquén</t>
        </is>
      </c>
      <c r="B896" s="17" t="inlineStr">
        <is>
          <t>1060</t>
        </is>
      </c>
      <c r="C896" s="17" t="inlineStr">
        <is>
          <t>Stock SAP</t>
        </is>
      </c>
      <c r="D896" s="17" t="inlineStr">
        <is>
          <t>Descartables</t>
        </is>
      </c>
      <c r="E896" s="17" t="inlineStr">
        <is>
          <t>ZDES</t>
        </is>
      </c>
      <c r="F896" s="17" t="inlineStr">
        <is>
          <t>Dentro del alcance</t>
        </is>
      </c>
      <c r="G896" s="17" t="inlineStr">
        <is>
          <t>2001261</t>
        </is>
      </c>
      <c r="H896" s="17" t="inlineStr">
        <is>
          <t>BOLSA DE OBITO NEGRA 200MIC C/CIERRE</t>
        </is>
      </c>
      <c r="I896" s="17" t="inlineStr">
        <is>
          <t>506</t>
        </is>
      </c>
      <c r="J896" s="17" t="inlineStr">
        <is>
          <t>BOLSA DE OBITO</t>
        </is>
      </c>
      <c r="K896" s="18">
        <f>SUMIF('1060 NQN'!$A$2:$A$2023,$G896,'1060 NQN'!$I$2:$I$2023)</f>
        <v/>
      </c>
      <c r="L896" s="18">
        <f>SUMIF('1060 NQN'!$A$2:$A$2023,$G896,'1060 NQN'!$Q$2:$Q$2023)</f>
        <v/>
      </c>
      <c r="M896" s="18">
        <f>$K896-$L896</f>
        <v/>
      </c>
      <c r="N896" s="19">
        <f>IFERROR(SUMIF('1060 NQN'!$A$2:$A$2023,$G896,'1060 NQN'!$M$2:$M$2023)/$K896,0)</f>
        <v/>
      </c>
      <c r="O896" s="19">
        <f>IFERROR($K896*$N896,"")</f>
        <v/>
      </c>
      <c r="P896" s="19">
        <f>IFERROR($L896*$N896,"")</f>
        <v/>
      </c>
      <c r="Q896" s="19">
        <f>IF(OR($U896="Dar de baja en SAP",$U896="Dar de alta en SAP"),$M896*$N896,"")</f>
        <v/>
      </c>
      <c r="R896" s="17" t="inlineStr"/>
      <c r="S896" s="30" t="inlineStr">
        <is>
          <t>Media</t>
        </is>
      </c>
      <c r="T896" s="17" t="inlineStr">
        <is>
          <t>Homologado – confianza Media – pendiente de validación</t>
        </is>
      </c>
      <c r="U896" s="26" t="inlineStr">
        <is>
          <t>Dar de baja en SAP</t>
        </is>
      </c>
      <c r="V896" s="17" t="inlineStr">
        <is>
          <t>Cruce por nomenclatura SAP</t>
        </is>
      </c>
      <c r="W896" s="17" t="inlineStr">
        <is>
          <t>No</t>
        </is>
      </c>
      <c r="X896" s="17" t="inlineStr"/>
      <c r="Y896" s="17" t="inlineStr">
        <is>
          <t>No</t>
        </is>
      </c>
      <c r="Z896" s="17" t="inlineStr"/>
      <c r="AA896" s="17"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17" t="inlineStr">
        <is>
          <t>Neuquén</t>
        </is>
      </c>
      <c r="B897" s="17" t="inlineStr">
        <is>
          <t>1060</t>
        </is>
      </c>
      <c r="C897" s="17" t="inlineStr">
        <is>
          <t>Stock SAP</t>
        </is>
      </c>
      <c r="D897" s="17" t="inlineStr">
        <is>
          <t>Descartables</t>
        </is>
      </c>
      <c r="E897" s="17" t="inlineStr">
        <is>
          <t>ZDES</t>
        </is>
      </c>
      <c r="F897" s="17" t="inlineStr">
        <is>
          <t>Dentro del alcance</t>
        </is>
      </c>
      <c r="G897" s="17" t="inlineStr">
        <is>
          <t>2001401</t>
        </is>
      </c>
      <c r="H897" s="17" t="inlineStr">
        <is>
          <t>TEST RAPIDO ANTIGENO COVID19</t>
        </is>
      </c>
      <c r="I897" s="17" t="inlineStr"/>
      <c r="J897" s="17" t="inlineStr"/>
      <c r="K897" s="18">
        <f>SUMIF('1060 NQN'!$A$2:$A$2023,$G897,'1060 NQN'!$I$2:$I$2023)</f>
        <v/>
      </c>
      <c r="L897" s="18">
        <f>SUMIF('1060 NQN'!$A$2:$A$2023,$G897,'1060 NQN'!$Q$2:$Q$2023)</f>
        <v/>
      </c>
      <c r="M897" s="18">
        <f>$K897-$L897</f>
        <v/>
      </c>
      <c r="N897" s="19">
        <f>IFERROR(SUMIF('1060 NQN'!$A$2:$A$2023,$G897,'1060 NQN'!$M$2:$M$2023)/$K897,0)</f>
        <v/>
      </c>
      <c r="O897" s="19">
        <f>IFERROR($K897*$N897,"")</f>
        <v/>
      </c>
      <c r="P897" s="19">
        <f>IFERROR($L897*$N897,"")</f>
        <v/>
      </c>
      <c r="Q897" s="19">
        <f>IF(OR($U897="Dar de baja en SAP",$U897="Dar de alta en SAP"),$M897*$N897,"")</f>
        <v/>
      </c>
      <c r="R897" s="17" t="inlineStr"/>
      <c r="S897" s="27" t="inlineStr"/>
      <c r="T897" s="17" t="inlineStr">
        <is>
          <t>Sin recuento físico en el inventario de Avain</t>
        </is>
      </c>
      <c r="U897" s="28" t="inlineStr">
        <is>
          <t>Sin recuento físico</t>
        </is>
      </c>
      <c r="V897" s="17" t="inlineStr"/>
      <c r="W897" s="17" t="inlineStr"/>
      <c r="X897" s="17" t="inlineStr"/>
      <c r="Y897" s="17" t="inlineStr"/>
      <c r="Z897" s="17" t="inlineStr"/>
      <c r="AA897" s="17" t="inlineStr"/>
    </row>
    <row r="898">
      <c r="A898" s="17" t="inlineStr">
        <is>
          <t>Neuquén</t>
        </is>
      </c>
      <c r="B898" s="17" t="inlineStr">
        <is>
          <t>1060</t>
        </is>
      </c>
      <c r="C898" s="17" t="inlineStr">
        <is>
          <t>Stock SAP</t>
        </is>
      </c>
      <c r="D898" s="17" t="inlineStr">
        <is>
          <t>Uniformes</t>
        </is>
      </c>
      <c r="E898" s="17" t="inlineStr">
        <is>
          <t>ZUNI</t>
        </is>
      </c>
      <c r="F898" s="17" t="inlineStr">
        <is>
          <t>Fuera del alcance</t>
        </is>
      </c>
      <c r="G898" s="17" t="inlineStr">
        <is>
          <t>3000703</t>
        </is>
      </c>
      <c r="H898" s="17" t="inlineStr">
        <is>
          <t>Chaqueta Celeste ML yacimiento XXXL</t>
        </is>
      </c>
      <c r="I898" s="17" t="inlineStr"/>
      <c r="J898" s="17" t="inlineStr"/>
      <c r="K898" s="18">
        <f>SUMIF('1060 NQN'!$A$2:$A$2023,$G898,'1060 NQN'!$I$2:$I$2023)</f>
        <v/>
      </c>
      <c r="L898" s="18">
        <f>SUMIF('1060 NQN'!$A$2:$A$2023,$G898,'1060 NQN'!$Q$2:$Q$2023)</f>
        <v/>
      </c>
      <c r="M898" s="18">
        <f>$K898-$L898</f>
        <v/>
      </c>
      <c r="N898" s="19">
        <f>IFERROR(SUMIF('1060 NQN'!$A$2:$A$2023,$G898,'1060 NQN'!$M$2:$M$2023)/$K898,0)</f>
        <v/>
      </c>
      <c r="O898" s="19">
        <f>IFERROR($K898*$N898,"")</f>
        <v/>
      </c>
      <c r="P898" s="19">
        <f>IFERROR($L898*$N898,"")</f>
        <v/>
      </c>
      <c r="Q898" s="19">
        <f>IF(OR($U898="Dar de baja en SAP",$U898="Dar de alta en SAP"),$M898*$N898,"")</f>
        <v/>
      </c>
      <c r="R898" s="17" t="inlineStr"/>
      <c r="S898" s="27" t="inlineStr"/>
      <c r="T898" s="17" t="inlineStr">
        <is>
          <t>No aplica: uniformes, clasificación que el inventario físico de Farmacia no releva</t>
        </is>
      </c>
      <c r="U898" s="28" t="inlineStr">
        <is>
          <t>Fuera del alcance del inventario físico</t>
        </is>
      </c>
      <c r="V898" s="17" t="inlineStr"/>
      <c r="W898" s="17" t="inlineStr"/>
      <c r="X898" s="17" t="inlineStr"/>
      <c r="Y898" s="17" t="inlineStr"/>
      <c r="Z898" s="17" t="inlineStr"/>
      <c r="AA898" s="17" t="inlineStr">
        <is>
          <t>El material ocupa 2 filas en la hoja 1060 NQN (lote/almacén). La cantidad SAP y la física de esta vista son el total del material.</t>
        </is>
      </c>
    </row>
    <row r="899">
      <c r="A899" s="17" t="inlineStr">
        <is>
          <t>Neuquén</t>
        </is>
      </c>
      <c r="B899" s="17" t="inlineStr">
        <is>
          <t>1060</t>
        </is>
      </c>
      <c r="C899" s="17" t="inlineStr">
        <is>
          <t>Stock SAP</t>
        </is>
      </c>
      <c r="D899" s="17" t="inlineStr">
        <is>
          <t>Uniformes</t>
        </is>
      </c>
      <c r="E899" s="17" t="inlineStr">
        <is>
          <t>ZUNI</t>
        </is>
      </c>
      <c r="F899" s="17" t="inlineStr">
        <is>
          <t>Fuera del alcance</t>
        </is>
      </c>
      <c r="G899" s="17" t="inlineStr">
        <is>
          <t>3000949</t>
        </is>
      </c>
      <c r="H899" s="17" t="inlineStr">
        <is>
          <t>CHAQUETA GRIS ML YACIMIENTO T XS</t>
        </is>
      </c>
      <c r="I899" s="17" t="inlineStr"/>
      <c r="J899" s="17" t="inlineStr"/>
      <c r="K899" s="18">
        <f>SUMIF('1060 NQN'!$A$2:$A$2023,$G899,'1060 NQN'!$I$2:$I$2023)</f>
        <v/>
      </c>
      <c r="L899" s="18">
        <f>SUMIF('1060 NQN'!$A$2:$A$2023,$G899,'1060 NQN'!$Q$2:$Q$2023)</f>
        <v/>
      </c>
      <c r="M899" s="18">
        <f>$K899-$L899</f>
        <v/>
      </c>
      <c r="N899" s="19">
        <f>IFERROR(SUMIF('1060 NQN'!$A$2:$A$2023,$G899,'1060 NQN'!$M$2:$M$2023)/$K899,0)</f>
        <v/>
      </c>
      <c r="O899" s="19">
        <f>IFERROR($K899*$N899,"")</f>
        <v/>
      </c>
      <c r="P899" s="19">
        <f>IFERROR($L899*$N899,"")</f>
        <v/>
      </c>
      <c r="Q899" s="19">
        <f>IF(OR($U899="Dar de baja en SAP",$U899="Dar de alta en SAP"),$M899*$N899,"")</f>
        <v/>
      </c>
      <c r="R899" s="17" t="inlineStr"/>
      <c r="S899" s="27" t="inlineStr"/>
      <c r="T899" s="17" t="inlineStr">
        <is>
          <t>No aplica: uniformes, clasificación que el inventario físico de Farmacia no releva</t>
        </is>
      </c>
      <c r="U899" s="28" t="inlineStr">
        <is>
          <t>Fuera del alcance del inventario físico</t>
        </is>
      </c>
      <c r="V899" s="17" t="inlineStr"/>
      <c r="W899" s="17" t="inlineStr"/>
      <c r="X899" s="17" t="inlineStr"/>
      <c r="Y899" s="17" t="inlineStr"/>
      <c r="Z899" s="17" t="inlineStr"/>
      <c r="AA899" s="17" t="inlineStr">
        <is>
          <t>El material ocupa 2 filas en la hoja 1060 NQN (lote/almacén). La cantidad SAP y la física de esta vista son el total del material.</t>
        </is>
      </c>
    </row>
    <row r="900">
      <c r="A900" s="17" t="inlineStr">
        <is>
          <t>Neuquén</t>
        </is>
      </c>
      <c r="B900" s="17" t="inlineStr">
        <is>
          <t>1060</t>
        </is>
      </c>
      <c r="C900" s="17" t="inlineStr">
        <is>
          <t>Stock SAP</t>
        </is>
      </c>
      <c r="D900" s="17" t="inlineStr">
        <is>
          <t>Uniformes</t>
        </is>
      </c>
      <c r="E900" s="17" t="inlineStr">
        <is>
          <t>ZUNI</t>
        </is>
      </c>
      <c r="F900" s="17" t="inlineStr">
        <is>
          <t>Fuera del alcance</t>
        </is>
      </c>
      <c r="G900" s="17" t="inlineStr">
        <is>
          <t>3001305</t>
        </is>
      </c>
      <c r="H900" s="17" t="inlineStr">
        <is>
          <t>BUZO ALGODON AZUL C/LOGO XXL</t>
        </is>
      </c>
      <c r="I900" s="17" t="inlineStr"/>
      <c r="J900" s="17" t="inlineStr"/>
      <c r="K900" s="18">
        <f>SUMIF('1060 NQN'!$A$2:$A$2023,$G900,'1060 NQN'!$I$2:$I$2023)</f>
        <v/>
      </c>
      <c r="L900" s="18">
        <f>SUMIF('1060 NQN'!$A$2:$A$2023,$G900,'1060 NQN'!$Q$2:$Q$2023)</f>
        <v/>
      </c>
      <c r="M900" s="18">
        <f>$K900-$L900</f>
        <v/>
      </c>
      <c r="N900" s="19">
        <f>IFERROR(SUMIF('1060 NQN'!$A$2:$A$2023,$G900,'1060 NQN'!$M$2:$M$2023)/$K900,0)</f>
        <v/>
      </c>
      <c r="O900" s="19">
        <f>IFERROR($K900*$N900,"")</f>
        <v/>
      </c>
      <c r="P900" s="19">
        <f>IFERROR($L900*$N900,"")</f>
        <v/>
      </c>
      <c r="Q900" s="19">
        <f>IF(OR($U900="Dar de baja en SAP",$U900="Dar de alta en SAP"),$M900*$N900,"")</f>
        <v/>
      </c>
      <c r="R900" s="17" t="inlineStr"/>
      <c r="S900" s="27" t="inlineStr"/>
      <c r="T900" s="17" t="inlineStr">
        <is>
          <t>No aplica: uniformes, clasificación que el inventario físico de Farmacia no releva</t>
        </is>
      </c>
      <c r="U900" s="28" t="inlineStr">
        <is>
          <t>Fuera del alcance del inventario físico</t>
        </is>
      </c>
      <c r="V900" s="17" t="inlineStr"/>
      <c r="W900" s="17" t="inlineStr"/>
      <c r="X900" s="17" t="inlineStr"/>
      <c r="Y900" s="17" t="inlineStr"/>
      <c r="Z900" s="17" t="inlineStr"/>
      <c r="AA900" s="17" t="inlineStr"/>
    </row>
    <row r="901">
      <c r="A901" s="17" t="inlineStr">
        <is>
          <t>Neuquén</t>
        </is>
      </c>
      <c r="B901" s="17" t="inlineStr">
        <is>
          <t>1060</t>
        </is>
      </c>
      <c r="C901" s="17" t="inlineStr">
        <is>
          <t>Stock SAP</t>
        </is>
      </c>
      <c r="D901" s="17" t="inlineStr">
        <is>
          <t>Uniformes</t>
        </is>
      </c>
      <c r="E901" s="17" t="inlineStr">
        <is>
          <t>ZUNI</t>
        </is>
      </c>
      <c r="F901" s="17" t="inlineStr">
        <is>
          <t>Fuera del alcance</t>
        </is>
      </c>
      <c r="G901" s="17" t="inlineStr">
        <is>
          <t>3000715</t>
        </is>
      </c>
      <c r="H901" s="17" t="inlineStr">
        <is>
          <t>PANTALON CARGO ANTI DESGARRO T46</t>
        </is>
      </c>
      <c r="I901" s="17" t="inlineStr"/>
      <c r="J901" s="17" t="inlineStr"/>
      <c r="K901" s="18">
        <f>SUMIF('1060 NQN'!$A$2:$A$2023,$G901,'1060 NQN'!$I$2:$I$2023)</f>
        <v/>
      </c>
      <c r="L901" s="18">
        <f>SUMIF('1060 NQN'!$A$2:$A$2023,$G901,'1060 NQN'!$Q$2:$Q$2023)</f>
        <v/>
      </c>
      <c r="M901" s="18">
        <f>$K901-$L901</f>
        <v/>
      </c>
      <c r="N901" s="19">
        <f>IFERROR(SUMIF('1060 NQN'!$A$2:$A$2023,$G901,'1060 NQN'!$M$2:$M$2023)/$K901,0)</f>
        <v/>
      </c>
      <c r="O901" s="19">
        <f>IFERROR($K901*$N901,"")</f>
        <v/>
      </c>
      <c r="P901" s="19">
        <f>IFERROR($L901*$N901,"")</f>
        <v/>
      </c>
      <c r="Q901" s="19">
        <f>IF(OR($U901="Dar de baja en SAP",$U901="Dar de alta en SAP"),$M901*$N901,"")</f>
        <v/>
      </c>
      <c r="R901" s="17" t="inlineStr"/>
      <c r="S901" s="27" t="inlineStr"/>
      <c r="T901" s="17" t="inlineStr">
        <is>
          <t>No aplica: uniformes, clasificación que el inventario físico de Farmacia no releva</t>
        </is>
      </c>
      <c r="U901" s="28" t="inlineStr">
        <is>
          <t>Fuera del alcance del inventario físico</t>
        </is>
      </c>
      <c r="V901" s="17" t="inlineStr"/>
      <c r="W901" s="17" t="inlineStr"/>
      <c r="X901" s="17" t="inlineStr"/>
      <c r="Y901" s="17" t="inlineStr"/>
      <c r="Z901" s="17" t="inlineStr"/>
      <c r="AA901" s="17" t="inlineStr"/>
    </row>
    <row r="902">
      <c r="A902" s="17" t="inlineStr">
        <is>
          <t>Neuquén</t>
        </is>
      </c>
      <c r="B902" s="17" t="inlineStr">
        <is>
          <t>1060</t>
        </is>
      </c>
      <c r="C902" s="17" t="inlineStr">
        <is>
          <t>Stock SAP</t>
        </is>
      </c>
      <c r="D902" s="17" t="inlineStr">
        <is>
          <t>Descartables</t>
        </is>
      </c>
      <c r="E902" s="17" t="inlineStr">
        <is>
          <t>ZDES</t>
        </is>
      </c>
      <c r="F902" s="17" t="inlineStr">
        <is>
          <t>Dentro del alcance</t>
        </is>
      </c>
      <c r="G902" s="17" t="inlineStr">
        <is>
          <t>2000297</t>
        </is>
      </c>
      <c r="H902" s="17" t="inlineStr">
        <is>
          <t>REGULADOR 02 C/MANOMETRO A208 VAL 0-15</t>
        </is>
      </c>
      <c r="I902" s="17" t="inlineStr">
        <is>
          <t>418</t>
        </is>
      </c>
      <c r="J902" s="17" t="inlineStr">
        <is>
          <t>MANOMETROS</t>
        </is>
      </c>
      <c r="K902" s="18">
        <f>SUMIF('1060 NQN'!$A$2:$A$2023,$G902,'1060 NQN'!$I$2:$I$2023)</f>
        <v/>
      </c>
      <c r="L902" s="18">
        <f>SUMIF('1060 NQN'!$A$2:$A$2023,$G902,'1060 NQN'!$Q$2:$Q$2023)</f>
        <v/>
      </c>
      <c r="M902" s="18">
        <f>$K902-$L902</f>
        <v/>
      </c>
      <c r="N902" s="19">
        <f>IFERROR(SUMIF('1060 NQN'!$A$2:$A$2023,$G902,'1060 NQN'!$M$2:$M$2023)/$K902,0)</f>
        <v/>
      </c>
      <c r="O902" s="19">
        <f>IFERROR($K902*$N902,"")</f>
        <v/>
      </c>
      <c r="P902" s="19">
        <f>IFERROR($L902*$N902,"")</f>
        <v/>
      </c>
      <c r="Q902" s="19">
        <f>IF(OR($U902="Dar de baja en SAP",$U902="Dar de alta en SAP"),$M902*$N902,"")</f>
        <v/>
      </c>
      <c r="R902" s="17" t="inlineStr"/>
      <c r="S902" s="26" t="inlineStr">
        <is>
          <t>Baja</t>
        </is>
      </c>
      <c r="T902" s="17" t="inlineStr">
        <is>
          <t>Homologado – confianza Baja – pendiente de validación</t>
        </is>
      </c>
      <c r="U902" s="26" t="inlineStr">
        <is>
          <t>Dar de baja en SAP</t>
        </is>
      </c>
      <c r="V902" s="17" t="inlineStr">
        <is>
          <t>Cruce por nomenclatura SAP</t>
        </is>
      </c>
      <c r="W902" s="17" t="inlineStr">
        <is>
          <t>No</t>
        </is>
      </c>
      <c r="X902" s="17" t="inlineStr"/>
      <c r="Y902" s="17" t="inlineStr">
        <is>
          <t>No</t>
        </is>
      </c>
      <c r="Z902" s="17" t="inlineStr"/>
      <c r="AA902" s="17" t="inlineStr">
        <is>
          <t>Cruce por nomenclatura: similitud 0.50. El material ocupa 2 filas en la hoja 1060 NQN (lote/almacén). La cantidad SAP y la física de esta vista son el total del material.</t>
        </is>
      </c>
    </row>
    <row r="903">
      <c r="A903" s="17" t="inlineStr">
        <is>
          <t>Neuquén</t>
        </is>
      </c>
      <c r="B903" s="17" t="inlineStr">
        <is>
          <t>1060</t>
        </is>
      </c>
      <c r="C903" s="17" t="inlineStr">
        <is>
          <t>Stock SAP</t>
        </is>
      </c>
      <c r="D903" s="17" t="inlineStr">
        <is>
          <t>Uniformes</t>
        </is>
      </c>
      <c r="E903" s="17" t="inlineStr">
        <is>
          <t>ZUNI</t>
        </is>
      </c>
      <c r="F903" s="17" t="inlineStr">
        <is>
          <t>Fuera del alcance</t>
        </is>
      </c>
      <c r="G903" s="17" t="inlineStr">
        <is>
          <t>3001580</t>
        </is>
      </c>
      <c r="H903" s="17" t="inlineStr">
        <is>
          <t>PANTALON GABARDINA HOMBRE</t>
        </is>
      </c>
      <c r="I903" s="17" t="inlineStr"/>
      <c r="J903" s="17" t="inlineStr"/>
      <c r="K903" s="18">
        <f>SUMIF('1060 NQN'!$A$2:$A$2023,$G903,'1060 NQN'!$I$2:$I$2023)</f>
        <v/>
      </c>
      <c r="L903" s="18">
        <f>SUMIF('1060 NQN'!$A$2:$A$2023,$G903,'1060 NQN'!$Q$2:$Q$2023)</f>
        <v/>
      </c>
      <c r="M903" s="18">
        <f>$K903-$L903</f>
        <v/>
      </c>
      <c r="N903" s="19">
        <f>IFERROR(SUMIF('1060 NQN'!$A$2:$A$2023,$G903,'1060 NQN'!$M$2:$M$2023)/$K903,0)</f>
        <v/>
      </c>
      <c r="O903" s="19">
        <f>IFERROR($K903*$N903,"")</f>
        <v/>
      </c>
      <c r="P903" s="19">
        <f>IFERROR($L903*$N903,"")</f>
        <v/>
      </c>
      <c r="Q903" s="19">
        <f>IF(OR($U903="Dar de baja en SAP",$U903="Dar de alta en SAP"),$M903*$N903,"")</f>
        <v/>
      </c>
      <c r="R903" s="17" t="inlineStr"/>
      <c r="S903" s="27" t="inlineStr"/>
      <c r="T903" s="17" t="inlineStr">
        <is>
          <t>No aplica: uniformes, clasificación que el inventario físico de Farmacia no releva</t>
        </is>
      </c>
      <c r="U903" s="28" t="inlineStr">
        <is>
          <t>Fuera del alcance del inventario físico</t>
        </is>
      </c>
      <c r="V903" s="17" t="inlineStr"/>
      <c r="W903" s="17" t="inlineStr"/>
      <c r="X903" s="17" t="inlineStr"/>
      <c r="Y903" s="17" t="inlineStr"/>
      <c r="Z903" s="17" t="inlineStr"/>
      <c r="AA903" s="17" t="inlineStr"/>
    </row>
    <row r="904">
      <c r="A904" s="17" t="inlineStr">
        <is>
          <t>Neuquén</t>
        </is>
      </c>
      <c r="B904" s="17" t="inlineStr">
        <is>
          <t>1060</t>
        </is>
      </c>
      <c r="C904" s="17" t="inlineStr">
        <is>
          <t>Stock SAP</t>
        </is>
      </c>
      <c r="D904" s="17" t="inlineStr">
        <is>
          <t>Uniformes</t>
        </is>
      </c>
      <c r="E904" s="17" t="inlineStr">
        <is>
          <t>ZUNI</t>
        </is>
      </c>
      <c r="F904" s="17" t="inlineStr">
        <is>
          <t>Fuera del alcance</t>
        </is>
      </c>
      <c r="G904" s="17" t="inlineStr">
        <is>
          <t>3000130</t>
        </is>
      </c>
      <c r="H904" s="17" t="inlineStr">
        <is>
          <t>PANTALON CARGO AZUL T50</t>
        </is>
      </c>
      <c r="I904" s="17" t="inlineStr"/>
      <c r="J904" s="17" t="inlineStr"/>
      <c r="K904" s="18">
        <f>SUMIF('1060 NQN'!$A$2:$A$2023,$G904,'1060 NQN'!$I$2:$I$2023)</f>
        <v/>
      </c>
      <c r="L904" s="18">
        <f>SUMIF('1060 NQN'!$A$2:$A$2023,$G904,'1060 NQN'!$Q$2:$Q$2023)</f>
        <v/>
      </c>
      <c r="M904" s="18">
        <f>$K904-$L904</f>
        <v/>
      </c>
      <c r="N904" s="19">
        <f>IFERROR(SUMIF('1060 NQN'!$A$2:$A$2023,$G904,'1060 NQN'!$M$2:$M$2023)/$K904,0)</f>
        <v/>
      </c>
      <c r="O904" s="19">
        <f>IFERROR($K904*$N904,"")</f>
        <v/>
      </c>
      <c r="P904" s="19">
        <f>IFERROR($L904*$N904,"")</f>
        <v/>
      </c>
      <c r="Q904" s="19">
        <f>IF(OR($U904="Dar de baja en SAP",$U904="Dar de alta en SAP"),$M904*$N904,"")</f>
        <v/>
      </c>
      <c r="R904" s="17" t="inlineStr"/>
      <c r="S904" s="27" t="inlineStr"/>
      <c r="T904" s="17" t="inlineStr">
        <is>
          <t>No aplica: uniformes, clasificación que el inventario físico de Farmacia no releva</t>
        </is>
      </c>
      <c r="U904" s="28" t="inlineStr">
        <is>
          <t>Fuera del alcance del inventario físico</t>
        </is>
      </c>
      <c r="V904" s="17" t="inlineStr"/>
      <c r="W904" s="17" t="inlineStr"/>
      <c r="X904" s="17" t="inlineStr"/>
      <c r="Y904" s="17" t="inlineStr"/>
      <c r="Z904" s="17" t="inlineStr"/>
      <c r="AA904" s="17" t="inlineStr"/>
    </row>
    <row r="905">
      <c r="A905" s="17" t="inlineStr">
        <is>
          <t>Neuquén</t>
        </is>
      </c>
      <c r="B905" s="17" t="inlineStr">
        <is>
          <t>1060</t>
        </is>
      </c>
      <c r="C905" s="17" t="inlineStr">
        <is>
          <t>Stock SAP</t>
        </is>
      </c>
      <c r="D905" s="17" t="inlineStr">
        <is>
          <t>Uniformes</t>
        </is>
      </c>
      <c r="E905" s="17" t="inlineStr">
        <is>
          <t>ZUNI</t>
        </is>
      </c>
      <c r="F905" s="17" t="inlineStr">
        <is>
          <t>Fuera del alcance</t>
        </is>
      </c>
      <c r="G905" s="17" t="inlineStr">
        <is>
          <t>3000411</t>
        </is>
      </c>
      <c r="H905" s="17" t="inlineStr">
        <is>
          <t>PROTECTOR AUDITIVO TIPO COPA</t>
        </is>
      </c>
      <c r="I905" s="17" t="inlineStr"/>
      <c r="J905" s="17" t="inlineStr"/>
      <c r="K905" s="18">
        <f>SUMIF('1060 NQN'!$A$2:$A$2023,$G905,'1060 NQN'!$I$2:$I$2023)</f>
        <v/>
      </c>
      <c r="L905" s="18">
        <f>SUMIF('1060 NQN'!$A$2:$A$2023,$G905,'1060 NQN'!$Q$2:$Q$2023)</f>
        <v/>
      </c>
      <c r="M905" s="18">
        <f>$K905-$L905</f>
        <v/>
      </c>
      <c r="N905" s="19">
        <f>IFERROR(SUMIF('1060 NQN'!$A$2:$A$2023,$G905,'1060 NQN'!$M$2:$M$2023)/$K905,0)</f>
        <v/>
      </c>
      <c r="O905" s="19">
        <f>IFERROR($K905*$N905,"")</f>
        <v/>
      </c>
      <c r="P905" s="19">
        <f>IFERROR($L905*$N905,"")</f>
        <v/>
      </c>
      <c r="Q905" s="19">
        <f>IF(OR($U905="Dar de baja en SAP",$U905="Dar de alta en SAP"),$M905*$N905,"")</f>
        <v/>
      </c>
      <c r="R905" s="17" t="inlineStr"/>
      <c r="S905" s="27" t="inlineStr"/>
      <c r="T905" s="17" t="inlineStr">
        <is>
          <t>No aplica: uniformes, clasificación que el inventario físico de Farmacia no releva</t>
        </is>
      </c>
      <c r="U905" s="28" t="inlineStr">
        <is>
          <t>Fuera del alcance del inventario físico</t>
        </is>
      </c>
      <c r="V905" s="17" t="inlineStr"/>
      <c r="W905" s="17" t="inlineStr"/>
      <c r="X905" s="17" t="inlineStr"/>
      <c r="Y905" s="17" t="inlineStr"/>
      <c r="Z905" s="17" t="inlineStr"/>
      <c r="AA905" s="17" t="inlineStr">
        <is>
          <t>El material ocupa 2 filas en la hoja 1060 NQN (lote/almacén). La cantidad SAP y la física de esta vista son el total del material.</t>
        </is>
      </c>
    </row>
    <row r="906">
      <c r="A906" s="17" t="inlineStr">
        <is>
          <t>Neuquén</t>
        </is>
      </c>
      <c r="B906" s="17" t="inlineStr">
        <is>
          <t>1060</t>
        </is>
      </c>
      <c r="C906" s="17" t="inlineStr">
        <is>
          <t>Stock SAP</t>
        </is>
      </c>
      <c r="D906" s="17" t="inlineStr">
        <is>
          <t>Uniformes</t>
        </is>
      </c>
      <c r="E906" s="17" t="inlineStr">
        <is>
          <t>ZUNI</t>
        </is>
      </c>
      <c r="F906" s="17" t="inlineStr">
        <is>
          <t>Fuera del alcance</t>
        </is>
      </c>
      <c r="G906" s="17" t="inlineStr">
        <is>
          <t>3000499</t>
        </is>
      </c>
      <c r="H906" s="17" t="inlineStr">
        <is>
          <t>PANTALON JEAN C/LOGO YAC T44</t>
        </is>
      </c>
      <c r="I906" s="17" t="inlineStr"/>
      <c r="J906" s="17" t="inlineStr"/>
      <c r="K906" s="18">
        <f>SUMIF('1060 NQN'!$A$2:$A$2023,$G906,'1060 NQN'!$I$2:$I$2023)</f>
        <v/>
      </c>
      <c r="L906" s="18">
        <f>SUMIF('1060 NQN'!$A$2:$A$2023,$G906,'1060 NQN'!$Q$2:$Q$2023)</f>
        <v/>
      </c>
      <c r="M906" s="18">
        <f>$K906-$L906</f>
        <v/>
      </c>
      <c r="N906" s="19">
        <f>IFERROR(SUMIF('1060 NQN'!$A$2:$A$2023,$G906,'1060 NQN'!$M$2:$M$2023)/$K906,0)</f>
        <v/>
      </c>
      <c r="O906" s="19">
        <f>IFERROR($K906*$N906,"")</f>
        <v/>
      </c>
      <c r="P906" s="19">
        <f>IFERROR($L906*$N906,"")</f>
        <v/>
      </c>
      <c r="Q906" s="19">
        <f>IF(OR($U906="Dar de baja en SAP",$U906="Dar de alta en SAP"),$M906*$N906,"")</f>
        <v/>
      </c>
      <c r="R906" s="17" t="inlineStr"/>
      <c r="S906" s="27" t="inlineStr"/>
      <c r="T906" s="17" t="inlineStr">
        <is>
          <t>No aplica: uniformes, clasificación que el inventario físico de Farmacia no releva</t>
        </is>
      </c>
      <c r="U906" s="28" t="inlineStr">
        <is>
          <t>Fuera del alcance del inventario físico</t>
        </is>
      </c>
      <c r="V906" s="17" t="inlineStr"/>
      <c r="W906" s="17" t="inlineStr"/>
      <c r="X906" s="17" t="inlineStr"/>
      <c r="Y906" s="17" t="inlineStr"/>
      <c r="Z906" s="17" t="inlineStr"/>
      <c r="AA906" s="17" t="inlineStr">
        <is>
          <t>El material ocupa 2 filas en la hoja 1060 NQN (lote/almacén). La cantidad SAP y la física de esta vista son el total del material.</t>
        </is>
      </c>
    </row>
    <row r="907">
      <c r="A907" s="17" t="inlineStr">
        <is>
          <t>Neuquén</t>
        </is>
      </c>
      <c r="B907" s="17" t="inlineStr">
        <is>
          <t>1060</t>
        </is>
      </c>
      <c r="C907" s="17" t="inlineStr">
        <is>
          <t>Stock SAP</t>
        </is>
      </c>
      <c r="D907" s="17" t="inlineStr">
        <is>
          <t>Uniformes</t>
        </is>
      </c>
      <c r="E907" s="17" t="inlineStr">
        <is>
          <t>ZUNI</t>
        </is>
      </c>
      <c r="F907" s="17" t="inlineStr">
        <is>
          <t>Fuera del alcance</t>
        </is>
      </c>
      <c r="G907" s="17" t="inlineStr">
        <is>
          <t>3000735</t>
        </is>
      </c>
      <c r="H907" s="17" t="inlineStr">
        <is>
          <t>CHAQUETA GRIS MCORTA YACIMIENTO T XXL</t>
        </is>
      </c>
      <c r="I907" s="17" t="inlineStr"/>
      <c r="J907" s="17" t="inlineStr"/>
      <c r="K907" s="18">
        <f>SUMIF('1060 NQN'!$A$2:$A$2023,$G907,'1060 NQN'!$I$2:$I$2023)</f>
        <v/>
      </c>
      <c r="L907" s="18">
        <f>SUMIF('1060 NQN'!$A$2:$A$2023,$G907,'1060 NQN'!$Q$2:$Q$2023)</f>
        <v/>
      </c>
      <c r="M907" s="18">
        <f>$K907-$L907</f>
        <v/>
      </c>
      <c r="N907" s="19">
        <f>IFERROR(SUMIF('1060 NQN'!$A$2:$A$2023,$G907,'1060 NQN'!$M$2:$M$2023)/$K907,0)</f>
        <v/>
      </c>
      <c r="O907" s="19">
        <f>IFERROR($K907*$N907,"")</f>
        <v/>
      </c>
      <c r="P907" s="19">
        <f>IFERROR($L907*$N907,"")</f>
        <v/>
      </c>
      <c r="Q907" s="19">
        <f>IF(OR($U907="Dar de baja en SAP",$U907="Dar de alta en SAP"),$M907*$N907,"")</f>
        <v/>
      </c>
      <c r="R907" s="17" t="inlineStr"/>
      <c r="S907" s="27" t="inlineStr"/>
      <c r="T907" s="17" t="inlineStr">
        <is>
          <t>No aplica: uniformes, clasificación que el inventario físico de Farmacia no releva</t>
        </is>
      </c>
      <c r="U907" s="28" t="inlineStr">
        <is>
          <t>Fuera del alcance del inventario físico</t>
        </is>
      </c>
      <c r="V907" s="17" t="inlineStr"/>
      <c r="W907" s="17" t="inlineStr"/>
      <c r="X907" s="17" t="inlineStr"/>
      <c r="Y907" s="17" t="inlineStr"/>
      <c r="Z907" s="17" t="inlineStr"/>
      <c r="AA907" s="17" t="inlineStr">
        <is>
          <t>El material ocupa 2 filas en la hoja 1060 NQN (lote/almacén). La cantidad SAP y la física de esta vista son el total del material.</t>
        </is>
      </c>
    </row>
    <row r="908">
      <c r="A908" s="17" t="inlineStr">
        <is>
          <t>Neuquén</t>
        </is>
      </c>
      <c r="B908" s="17" t="inlineStr">
        <is>
          <t>1060</t>
        </is>
      </c>
      <c r="C908" s="17" t="inlineStr">
        <is>
          <t>Stock SAP</t>
        </is>
      </c>
      <c r="D908" s="17" t="inlineStr">
        <is>
          <t>Uniformes</t>
        </is>
      </c>
      <c r="E908" s="17" t="inlineStr">
        <is>
          <t>ZUNI</t>
        </is>
      </c>
      <c r="F908" s="17" t="inlineStr">
        <is>
          <t>Fuera del alcance</t>
        </is>
      </c>
      <c r="G908" s="17" t="inlineStr">
        <is>
          <t>3001437</t>
        </is>
      </c>
      <c r="H908" s="17" t="inlineStr">
        <is>
          <t>CHOMBA NEGRA XL</t>
        </is>
      </c>
      <c r="I908" s="17" t="inlineStr"/>
      <c r="J908" s="17" t="inlineStr"/>
      <c r="K908" s="18">
        <f>SUMIF('1060 NQN'!$A$2:$A$2023,$G908,'1060 NQN'!$I$2:$I$2023)</f>
        <v/>
      </c>
      <c r="L908" s="18">
        <f>SUMIF('1060 NQN'!$A$2:$A$2023,$G908,'1060 NQN'!$Q$2:$Q$2023)</f>
        <v/>
      </c>
      <c r="M908" s="18">
        <f>$K908-$L908</f>
        <v/>
      </c>
      <c r="N908" s="19">
        <f>IFERROR(SUMIF('1060 NQN'!$A$2:$A$2023,$G908,'1060 NQN'!$M$2:$M$2023)/$K908,0)</f>
        <v/>
      </c>
      <c r="O908" s="19">
        <f>IFERROR($K908*$N908,"")</f>
        <v/>
      </c>
      <c r="P908" s="19">
        <f>IFERROR($L908*$N908,"")</f>
        <v/>
      </c>
      <c r="Q908" s="19">
        <f>IF(OR($U908="Dar de baja en SAP",$U908="Dar de alta en SAP"),$M908*$N908,"")</f>
        <v/>
      </c>
      <c r="R908" s="17" t="inlineStr"/>
      <c r="S908" s="27" t="inlineStr"/>
      <c r="T908" s="17" t="inlineStr">
        <is>
          <t>No aplica: uniformes, clasificación que el inventario físico de Farmacia no releva</t>
        </is>
      </c>
      <c r="U908" s="28" t="inlineStr">
        <is>
          <t>Fuera del alcance del inventario físico</t>
        </is>
      </c>
      <c r="V908" s="17" t="inlineStr"/>
      <c r="W908" s="17" t="inlineStr"/>
      <c r="X908" s="17" t="inlineStr"/>
      <c r="Y908" s="17" t="inlineStr"/>
      <c r="Z908" s="17" t="inlineStr"/>
      <c r="AA908" s="17" t="inlineStr">
        <is>
          <t>El material ocupa 2 filas en la hoja 1060 NQN (lote/almacén). La cantidad SAP y la física de esta vista son el total del material.</t>
        </is>
      </c>
    </row>
    <row r="909">
      <c r="A909" s="17" t="inlineStr">
        <is>
          <t>Neuquén</t>
        </is>
      </c>
      <c r="B909" s="17" t="inlineStr">
        <is>
          <t>1060</t>
        </is>
      </c>
      <c r="C909" s="17" t="inlineStr">
        <is>
          <t>Stock SAP</t>
        </is>
      </c>
      <c r="D909" s="17" t="inlineStr">
        <is>
          <t>Medicamentos</t>
        </is>
      </c>
      <c r="E909" s="17" t="inlineStr">
        <is>
          <t>ZMED</t>
        </is>
      </c>
      <c r="F909" s="17" t="inlineStr">
        <is>
          <t>Dentro del alcance</t>
        </is>
      </c>
      <c r="G909" s="17" t="inlineStr">
        <is>
          <t>1000503</t>
        </is>
      </c>
      <c r="H909" s="17" t="inlineStr">
        <is>
          <t>CARBON ACTIVADO 250MG COMPRIMIDOS</t>
        </is>
      </c>
      <c r="I909" s="17" t="inlineStr"/>
      <c r="J909" s="17" t="inlineStr"/>
      <c r="K909" s="18">
        <f>SUMIF('1060 NQN'!$A$2:$A$2023,$G909,'1060 NQN'!$I$2:$I$2023)</f>
        <v/>
      </c>
      <c r="L909" s="18">
        <f>SUMIF('1060 NQN'!$A$2:$A$2023,$G909,'1060 NQN'!$Q$2:$Q$2023)</f>
        <v/>
      </c>
      <c r="M909" s="18">
        <f>$K909-$L909</f>
        <v/>
      </c>
      <c r="N909" s="19">
        <f>IFERROR(SUMIF('1060 NQN'!$A$2:$A$2023,$G909,'1060 NQN'!$M$2:$M$2023)/$K909,0)</f>
        <v/>
      </c>
      <c r="O909" s="19">
        <f>IFERROR($K909*$N909,"")</f>
        <v/>
      </c>
      <c r="P909" s="19">
        <f>IFERROR($L909*$N909,"")</f>
        <v/>
      </c>
      <c r="Q909" s="19">
        <f>IF(OR($U909="Dar de baja en SAP",$U909="Dar de alta en SAP"),$M909*$N909,"")</f>
        <v/>
      </c>
      <c r="R909" s="17" t="inlineStr"/>
      <c r="S909" s="27" t="inlineStr"/>
      <c r="T909" s="17" t="inlineStr">
        <is>
          <t>Sin recuento físico en el inventario de Avain</t>
        </is>
      </c>
      <c r="U909" s="28" t="inlineStr">
        <is>
          <t>Sin recuento físico</t>
        </is>
      </c>
      <c r="V909" s="17" t="inlineStr"/>
      <c r="W909" s="17" t="inlineStr"/>
      <c r="X909" s="17" t="inlineStr"/>
      <c r="Y909" s="17" t="inlineStr"/>
      <c r="Z909" s="17" t="inlineStr"/>
      <c r="AA909" s="17" t="inlineStr"/>
    </row>
    <row r="910">
      <c r="A910" s="17" t="inlineStr">
        <is>
          <t>Neuquén</t>
        </is>
      </c>
      <c r="B910" s="17" t="inlineStr">
        <is>
          <t>1060</t>
        </is>
      </c>
      <c r="C910" s="17" t="inlineStr">
        <is>
          <t>Stock SAP</t>
        </is>
      </c>
      <c r="D910" s="17" t="inlineStr">
        <is>
          <t>Medicamentos</t>
        </is>
      </c>
      <c r="E910" s="17" t="inlineStr">
        <is>
          <t>ZMED</t>
        </is>
      </c>
      <c r="F910" s="17" t="inlineStr">
        <is>
          <t>Dentro del alcance</t>
        </is>
      </c>
      <c r="G910" s="17" t="inlineStr">
        <is>
          <t>1000784</t>
        </is>
      </c>
      <c r="H910" s="17" t="inlineStr">
        <is>
          <t>LAGRIMAS NATURALES GOTAS OFTALM</t>
        </is>
      </c>
      <c r="I910" s="17" t="inlineStr">
        <is>
          <t>477</t>
        </is>
      </c>
      <c r="J910" s="17" t="inlineStr">
        <is>
          <t>IRIX LAGRIMAS</t>
        </is>
      </c>
      <c r="K910" s="18">
        <f>SUMIF('1060 NQN'!$A$2:$A$2023,$G910,'1060 NQN'!$I$2:$I$2023)</f>
        <v/>
      </c>
      <c r="L910" s="18">
        <f>SUMIF('1060 NQN'!$A$2:$A$2023,$G910,'1060 NQN'!$Q$2:$Q$2023)</f>
        <v/>
      </c>
      <c r="M910" s="18">
        <f>$K910-$L910</f>
        <v/>
      </c>
      <c r="N910" s="19">
        <f>IFERROR(SUMIF('1060 NQN'!$A$2:$A$2023,$G910,'1060 NQN'!$M$2:$M$2023)/$K910,0)</f>
        <v/>
      </c>
      <c r="O910" s="19">
        <f>IFERROR($K910*$N910,"")</f>
        <v/>
      </c>
      <c r="P910" s="19">
        <f>IFERROR($L910*$N910,"")</f>
        <v/>
      </c>
      <c r="Q910" s="19">
        <f>IF(OR($U910="Dar de baja en SAP",$U910="Dar de alta en SAP"),$M910*$N910,"")</f>
        <v/>
      </c>
      <c r="R910" s="17" t="inlineStr"/>
      <c r="S910" s="26" t="inlineStr">
        <is>
          <t>Baja</t>
        </is>
      </c>
      <c r="T910" s="17" t="inlineStr">
        <is>
          <t>Homologado – confianza Baja – pendiente de validación</t>
        </is>
      </c>
      <c r="U910" s="26" t="inlineStr">
        <is>
          <t>Dar de baja en SAP</t>
        </is>
      </c>
      <c r="V910" s="17" t="inlineStr">
        <is>
          <t>Homologación por código Avain (master M14-003)</t>
        </is>
      </c>
      <c r="W910" s="17" t="inlineStr">
        <is>
          <t>No</t>
        </is>
      </c>
      <c r="X910" s="17" t="inlineStr"/>
      <c r="Y910" s="17" t="inlineStr">
        <is>
          <t>Sí</t>
        </is>
      </c>
      <c r="Z910" s="17" t="inlineStr">
        <is>
          <t>M14-003</t>
        </is>
      </c>
      <c r="AA910" s="17"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17" t="inlineStr">
        <is>
          <t>Neuquén</t>
        </is>
      </c>
      <c r="B911" s="17" t="inlineStr">
        <is>
          <t>1060</t>
        </is>
      </c>
      <c r="C911" s="17" t="inlineStr">
        <is>
          <t>Stock SAP</t>
        </is>
      </c>
      <c r="D911" s="17" t="inlineStr">
        <is>
          <t>Descartables</t>
        </is>
      </c>
      <c r="E911" s="17" t="inlineStr">
        <is>
          <t>ZDES</t>
        </is>
      </c>
      <c r="F911" s="17" t="inlineStr">
        <is>
          <t>Dentro del alcance</t>
        </is>
      </c>
      <c r="G911" s="17" t="inlineStr">
        <is>
          <t>2000071</t>
        </is>
      </c>
      <c r="H911" s="17" t="inlineStr">
        <is>
          <t>BOLSO BIOSEGURIDAD</t>
        </is>
      </c>
      <c r="I911" s="17" t="inlineStr"/>
      <c r="J911" s="17" t="inlineStr"/>
      <c r="K911" s="18">
        <f>SUMIF('1060 NQN'!$A$2:$A$2023,$G911,'1060 NQN'!$I$2:$I$2023)</f>
        <v/>
      </c>
      <c r="L911" s="18">
        <f>SUMIF('1060 NQN'!$A$2:$A$2023,$G911,'1060 NQN'!$Q$2:$Q$2023)</f>
        <v/>
      </c>
      <c r="M911" s="18">
        <f>$K911-$L911</f>
        <v/>
      </c>
      <c r="N911" s="19">
        <f>IFERROR(SUMIF('1060 NQN'!$A$2:$A$2023,$G911,'1060 NQN'!$M$2:$M$2023)/$K911,0)</f>
        <v/>
      </c>
      <c r="O911" s="19">
        <f>IFERROR($K911*$N911,"")</f>
        <v/>
      </c>
      <c r="P911" s="19">
        <f>IFERROR($L911*$N911,"")</f>
        <v/>
      </c>
      <c r="Q911" s="19">
        <f>IF(OR($U911="Dar de baja en SAP",$U911="Dar de alta en SAP"),$M911*$N911,"")</f>
        <v/>
      </c>
      <c r="R911" s="17" t="inlineStr"/>
      <c r="S911" s="27" t="inlineStr"/>
      <c r="T911" s="17" t="inlineStr">
        <is>
          <t>Sin recuento físico en el inventario de Avain</t>
        </is>
      </c>
      <c r="U911" s="28" t="inlineStr">
        <is>
          <t>Sin recuento físico</t>
        </is>
      </c>
      <c r="V911" s="17" t="inlineStr"/>
      <c r="W911" s="17" t="inlineStr"/>
      <c r="X911" s="17" t="inlineStr"/>
      <c r="Y911" s="17" t="inlineStr"/>
      <c r="Z911" s="17" t="inlineStr"/>
      <c r="AA911" s="17" t="inlineStr"/>
    </row>
    <row r="912">
      <c r="A912" s="17" t="inlineStr">
        <is>
          <t>Neuquén</t>
        </is>
      </c>
      <c r="B912" s="17" t="inlineStr">
        <is>
          <t>1060</t>
        </is>
      </c>
      <c r="C912" s="17" t="inlineStr">
        <is>
          <t>Stock SAP</t>
        </is>
      </c>
      <c r="D912" s="17" t="inlineStr">
        <is>
          <t>Descartables</t>
        </is>
      </c>
      <c r="E912" s="17" t="inlineStr">
        <is>
          <t>ZDES</t>
        </is>
      </c>
      <c r="F912" s="17" t="inlineStr">
        <is>
          <t>Dentro del alcance</t>
        </is>
      </c>
      <c r="G912" s="17" t="inlineStr">
        <is>
          <t>2000084</t>
        </is>
      </c>
      <c r="H912" s="17" t="inlineStr">
        <is>
          <t>PARCHES PARA MARCAPASO</t>
        </is>
      </c>
      <c r="I912" s="17" t="inlineStr"/>
      <c r="J912" s="17" t="inlineStr"/>
      <c r="K912" s="18">
        <f>SUMIF('1060 NQN'!$A$2:$A$2023,$G912,'1060 NQN'!$I$2:$I$2023)</f>
        <v/>
      </c>
      <c r="L912" s="18">
        <f>SUMIF('1060 NQN'!$A$2:$A$2023,$G912,'1060 NQN'!$Q$2:$Q$2023)</f>
        <v/>
      </c>
      <c r="M912" s="18">
        <f>$K912-$L912</f>
        <v/>
      </c>
      <c r="N912" s="19">
        <f>IFERROR(SUMIF('1060 NQN'!$A$2:$A$2023,$G912,'1060 NQN'!$M$2:$M$2023)/$K912,0)</f>
        <v/>
      </c>
      <c r="O912" s="19">
        <f>IFERROR($K912*$N912,"")</f>
        <v/>
      </c>
      <c r="P912" s="19">
        <f>IFERROR($L912*$N912,"")</f>
        <v/>
      </c>
      <c r="Q912" s="19">
        <f>IF(OR($U912="Dar de baja en SAP",$U912="Dar de alta en SAP"),$M912*$N912,"")</f>
        <v/>
      </c>
      <c r="R912" s="17" t="inlineStr"/>
      <c r="S912" s="27" t="inlineStr"/>
      <c r="T912" s="17" t="inlineStr">
        <is>
          <t>Sin recuento físico en el inventario de Avain</t>
        </is>
      </c>
      <c r="U912" s="28" t="inlineStr">
        <is>
          <t>Sin recuento físico</t>
        </is>
      </c>
      <c r="V912" s="17" t="inlineStr"/>
      <c r="W912" s="17" t="inlineStr"/>
      <c r="X912" s="17" t="inlineStr"/>
      <c r="Y912" s="17" t="inlineStr"/>
      <c r="Z912" s="17" t="inlineStr"/>
      <c r="AA912" s="17" t="inlineStr"/>
    </row>
    <row r="913">
      <c r="A913" s="17" t="inlineStr">
        <is>
          <t>Neuquén</t>
        </is>
      </c>
      <c r="B913" s="17" t="inlineStr">
        <is>
          <t>1060</t>
        </is>
      </c>
      <c r="C913" s="17" t="inlineStr">
        <is>
          <t>Stock SAP</t>
        </is>
      </c>
      <c r="D913" s="17" t="inlineStr">
        <is>
          <t>Descartables</t>
        </is>
      </c>
      <c r="E913" s="17" t="inlineStr">
        <is>
          <t>ZDES</t>
        </is>
      </c>
      <c r="F913" s="17" t="inlineStr">
        <is>
          <t>Dentro del alcance</t>
        </is>
      </c>
      <c r="G913" s="17" t="inlineStr">
        <is>
          <t>2000163</t>
        </is>
      </c>
      <c r="H913" s="17" t="inlineStr">
        <is>
          <t>INFLADOR MANUAL PARA FERULA CON ADAPT.</t>
        </is>
      </c>
      <c r="I913" s="17" t="inlineStr"/>
      <c r="J913" s="17" t="inlineStr"/>
      <c r="K913" s="18">
        <f>SUMIF('1060 NQN'!$A$2:$A$2023,$G913,'1060 NQN'!$I$2:$I$2023)</f>
        <v/>
      </c>
      <c r="L913" s="18">
        <f>SUMIF('1060 NQN'!$A$2:$A$2023,$G913,'1060 NQN'!$Q$2:$Q$2023)</f>
        <v/>
      </c>
      <c r="M913" s="18">
        <f>$K913-$L913</f>
        <v/>
      </c>
      <c r="N913" s="19">
        <f>IFERROR(SUMIF('1060 NQN'!$A$2:$A$2023,$G913,'1060 NQN'!$M$2:$M$2023)/$K913,0)</f>
        <v/>
      </c>
      <c r="O913" s="19">
        <f>IFERROR($K913*$N913,"")</f>
        <v/>
      </c>
      <c r="P913" s="19">
        <f>IFERROR($L913*$N913,"")</f>
        <v/>
      </c>
      <c r="Q913" s="19">
        <f>IF(OR($U913="Dar de baja en SAP",$U913="Dar de alta en SAP"),$M913*$N913,"")</f>
        <v/>
      </c>
      <c r="R913" s="17" t="inlineStr"/>
      <c r="S913" s="27" t="inlineStr"/>
      <c r="T913" s="17" t="inlineStr">
        <is>
          <t>Sin recuento físico en el inventario de Avain</t>
        </is>
      </c>
      <c r="U913" s="28" t="inlineStr">
        <is>
          <t>Sin recuento físico</t>
        </is>
      </c>
      <c r="V913" s="17" t="inlineStr"/>
      <c r="W913" s="17" t="inlineStr"/>
      <c r="X913" s="17" t="inlineStr"/>
      <c r="Y913" s="17" t="inlineStr"/>
      <c r="Z913" s="17" t="inlineStr"/>
      <c r="AA913" s="17" t="inlineStr"/>
    </row>
    <row r="914">
      <c r="A914" s="17" t="inlineStr">
        <is>
          <t>Neuquén</t>
        </is>
      </c>
      <c r="B914" s="17" t="inlineStr">
        <is>
          <t>1060</t>
        </is>
      </c>
      <c r="C914" s="17" t="inlineStr">
        <is>
          <t>Stock SAP</t>
        </is>
      </c>
      <c r="D914" s="17" t="inlineStr">
        <is>
          <t>Descartables</t>
        </is>
      </c>
      <c r="E914" s="17" t="inlineStr">
        <is>
          <t>ZDES</t>
        </is>
      </c>
      <c r="F914" s="17" t="inlineStr">
        <is>
          <t>Dentro del alcance</t>
        </is>
      </c>
      <c r="G914" s="17" t="inlineStr">
        <is>
          <t>2000220</t>
        </is>
      </c>
      <c r="H914" s="17" t="inlineStr">
        <is>
          <t>JERINGA DE 60CC CON PICO THOMEY</t>
        </is>
      </c>
      <c r="I914" s="17" t="inlineStr"/>
      <c r="J914" s="17" t="inlineStr"/>
      <c r="K914" s="18">
        <f>SUMIF('1060 NQN'!$A$2:$A$2023,$G914,'1060 NQN'!$I$2:$I$2023)</f>
        <v/>
      </c>
      <c r="L914" s="18">
        <f>SUMIF('1060 NQN'!$A$2:$A$2023,$G914,'1060 NQN'!$Q$2:$Q$2023)</f>
        <v/>
      </c>
      <c r="M914" s="18">
        <f>$K914-$L914</f>
        <v/>
      </c>
      <c r="N914" s="19">
        <f>IFERROR(SUMIF('1060 NQN'!$A$2:$A$2023,$G914,'1060 NQN'!$M$2:$M$2023)/$K914,0)</f>
        <v/>
      </c>
      <c r="O914" s="19">
        <f>IFERROR($K914*$N914,"")</f>
        <v/>
      </c>
      <c r="P914" s="19">
        <f>IFERROR($L914*$N914,"")</f>
        <v/>
      </c>
      <c r="Q914" s="19">
        <f>IF(OR($U914="Dar de baja en SAP",$U914="Dar de alta en SAP"),$M914*$N914,"")</f>
        <v/>
      </c>
      <c r="R914" s="17" t="inlineStr"/>
      <c r="S914" s="27" t="inlineStr"/>
      <c r="T914" s="17" t="inlineStr">
        <is>
          <t>Sin recuento físico en el inventario de Avain</t>
        </is>
      </c>
      <c r="U914" s="28" t="inlineStr">
        <is>
          <t>Sin recuento físico</t>
        </is>
      </c>
      <c r="V914" s="17" t="inlineStr"/>
      <c r="W914" s="17" t="inlineStr"/>
      <c r="X914" s="17" t="inlineStr"/>
      <c r="Y914" s="17" t="inlineStr"/>
      <c r="Z914" s="17" t="inlineStr"/>
      <c r="AA914" s="17" t="inlineStr"/>
    </row>
    <row r="915">
      <c r="A915" s="17" t="inlineStr">
        <is>
          <t>Neuquén</t>
        </is>
      </c>
      <c r="B915" s="17" t="inlineStr">
        <is>
          <t>1060</t>
        </is>
      </c>
      <c r="C915" s="17" t="inlineStr">
        <is>
          <t>Stock SAP</t>
        </is>
      </c>
      <c r="D915" s="17" t="inlineStr">
        <is>
          <t>Descartables</t>
        </is>
      </c>
      <c r="E915" s="17" t="inlineStr">
        <is>
          <t>ZDES</t>
        </is>
      </c>
      <c r="F915" s="17" t="inlineStr">
        <is>
          <t>Dentro del alcance</t>
        </is>
      </c>
      <c r="G915" s="17" t="inlineStr">
        <is>
          <t>2000341</t>
        </is>
      </c>
      <c r="H915" s="17" t="inlineStr">
        <is>
          <t>ROLLO PARA  E.C.G 8 X 25</t>
        </is>
      </c>
      <c r="I915" s="17" t="inlineStr"/>
      <c r="J915" s="17" t="inlineStr"/>
      <c r="K915" s="18">
        <f>SUMIF('1060 NQN'!$A$2:$A$2023,$G915,'1060 NQN'!$I$2:$I$2023)</f>
        <v/>
      </c>
      <c r="L915" s="18">
        <f>SUMIF('1060 NQN'!$A$2:$A$2023,$G915,'1060 NQN'!$Q$2:$Q$2023)</f>
        <v/>
      </c>
      <c r="M915" s="18">
        <f>$K915-$L915</f>
        <v/>
      </c>
      <c r="N915" s="19">
        <f>IFERROR(SUMIF('1060 NQN'!$A$2:$A$2023,$G915,'1060 NQN'!$M$2:$M$2023)/$K915,0)</f>
        <v/>
      </c>
      <c r="O915" s="19">
        <f>IFERROR($K915*$N915,"")</f>
        <v/>
      </c>
      <c r="P915" s="19">
        <f>IFERROR($L915*$N915,"")</f>
        <v/>
      </c>
      <c r="Q915" s="19">
        <f>IF(OR($U915="Dar de baja en SAP",$U915="Dar de alta en SAP"),$M915*$N915,"")</f>
        <v/>
      </c>
      <c r="R915" s="17" t="inlineStr"/>
      <c r="S915" s="27" t="inlineStr"/>
      <c r="T915" s="17" t="inlineStr">
        <is>
          <t>Sin recuento físico en el inventario de Avain</t>
        </is>
      </c>
      <c r="U915" s="28" t="inlineStr">
        <is>
          <t>Sin recuento físico</t>
        </is>
      </c>
      <c r="V915" s="17" t="inlineStr"/>
      <c r="W915" s="17" t="inlineStr"/>
      <c r="X915" s="17" t="inlineStr"/>
      <c r="Y915" s="17" t="inlineStr"/>
      <c r="Z915" s="17" t="inlineStr"/>
      <c r="AA915" s="17" t="inlineStr"/>
    </row>
    <row r="916">
      <c r="A916" s="17" t="inlineStr">
        <is>
          <t>Neuquén</t>
        </is>
      </c>
      <c r="B916" s="17" t="inlineStr">
        <is>
          <t>1060</t>
        </is>
      </c>
      <c r="C916" s="17" t="inlineStr">
        <is>
          <t>Stock SAP</t>
        </is>
      </c>
      <c r="D916" s="17" t="inlineStr">
        <is>
          <t>Descartables</t>
        </is>
      </c>
      <c r="E916" s="17" t="inlineStr">
        <is>
          <t>ZDES</t>
        </is>
      </c>
      <c r="F916" s="17" t="inlineStr">
        <is>
          <t>Dentro del alcance</t>
        </is>
      </c>
      <c r="G916" s="17" t="inlineStr">
        <is>
          <t>2000386</t>
        </is>
      </c>
      <c r="H916" s="17" t="inlineStr">
        <is>
          <t>CANULA DE GUEDEL 40MM N000 ROSA</t>
        </is>
      </c>
      <c r="I916" s="17" t="inlineStr"/>
      <c r="J916" s="17" t="inlineStr"/>
      <c r="K916" s="18">
        <f>SUMIF('1060 NQN'!$A$2:$A$2023,$G916,'1060 NQN'!$I$2:$I$2023)</f>
        <v/>
      </c>
      <c r="L916" s="18">
        <f>SUMIF('1060 NQN'!$A$2:$A$2023,$G916,'1060 NQN'!$Q$2:$Q$2023)</f>
        <v/>
      </c>
      <c r="M916" s="18">
        <f>$K916-$L916</f>
        <v/>
      </c>
      <c r="N916" s="19">
        <f>IFERROR(SUMIF('1060 NQN'!$A$2:$A$2023,$G916,'1060 NQN'!$M$2:$M$2023)/$K916,0)</f>
        <v/>
      </c>
      <c r="O916" s="19">
        <f>IFERROR($K916*$N916,"")</f>
        <v/>
      </c>
      <c r="P916" s="19">
        <f>IFERROR($L916*$N916,"")</f>
        <v/>
      </c>
      <c r="Q916" s="19">
        <f>IF(OR($U916="Dar de baja en SAP",$U916="Dar de alta en SAP"),$M916*$N916,"")</f>
        <v/>
      </c>
      <c r="R916" s="17" t="inlineStr"/>
      <c r="S916" s="27" t="inlineStr"/>
      <c r="T916" s="17" t="inlineStr">
        <is>
          <t>Sin recuento físico en el inventario de Avain</t>
        </is>
      </c>
      <c r="U916" s="28" t="inlineStr">
        <is>
          <t>Sin recuento físico</t>
        </is>
      </c>
      <c r="V916" s="17" t="inlineStr"/>
      <c r="W916" s="17" t="inlineStr"/>
      <c r="X916" s="17" t="inlineStr"/>
      <c r="Y916" s="17" t="inlineStr"/>
      <c r="Z916" s="17" t="inlineStr"/>
      <c r="AA916" s="17" t="inlineStr"/>
    </row>
    <row r="917">
      <c r="A917" s="17" t="inlineStr">
        <is>
          <t>Neuquén</t>
        </is>
      </c>
      <c r="B917" s="17" t="inlineStr">
        <is>
          <t>1060</t>
        </is>
      </c>
      <c r="C917" s="17" t="inlineStr">
        <is>
          <t>Stock SAP</t>
        </is>
      </c>
      <c r="D917" s="17" t="inlineStr">
        <is>
          <t>Descartables</t>
        </is>
      </c>
      <c r="E917" s="17" t="inlineStr">
        <is>
          <t>ZDES</t>
        </is>
      </c>
      <c r="F917" s="17" t="inlineStr">
        <is>
          <t>Dentro del alcance</t>
        </is>
      </c>
      <c r="G917" s="17" t="inlineStr">
        <is>
          <t>2000387</t>
        </is>
      </c>
      <c r="H917" s="17" t="inlineStr">
        <is>
          <t>CANULA DE GUEDEL 50 MM N00 AZUL</t>
        </is>
      </c>
      <c r="I917" s="17" t="inlineStr"/>
      <c r="J917" s="17" t="inlineStr"/>
      <c r="K917" s="18">
        <f>SUMIF('1060 NQN'!$A$2:$A$2023,$G917,'1060 NQN'!$I$2:$I$2023)</f>
        <v/>
      </c>
      <c r="L917" s="18">
        <f>SUMIF('1060 NQN'!$A$2:$A$2023,$G917,'1060 NQN'!$Q$2:$Q$2023)</f>
        <v/>
      </c>
      <c r="M917" s="18">
        <f>$K917-$L917</f>
        <v/>
      </c>
      <c r="N917" s="19">
        <f>IFERROR(SUMIF('1060 NQN'!$A$2:$A$2023,$G917,'1060 NQN'!$M$2:$M$2023)/$K917,0)</f>
        <v/>
      </c>
      <c r="O917" s="19">
        <f>IFERROR($K917*$N917,"")</f>
        <v/>
      </c>
      <c r="P917" s="19">
        <f>IFERROR($L917*$N917,"")</f>
        <v/>
      </c>
      <c r="Q917" s="19">
        <f>IF(OR($U917="Dar de baja en SAP",$U917="Dar de alta en SAP"),$M917*$N917,"")</f>
        <v/>
      </c>
      <c r="R917" s="17" t="inlineStr"/>
      <c r="S917" s="27" t="inlineStr"/>
      <c r="T917" s="17" t="inlineStr">
        <is>
          <t>Sin recuento físico en el inventario de Avain</t>
        </is>
      </c>
      <c r="U917" s="28" t="inlineStr">
        <is>
          <t>Sin recuento físico</t>
        </is>
      </c>
      <c r="V917" s="17" t="inlineStr"/>
      <c r="W917" s="17" t="inlineStr"/>
      <c r="X917" s="17" t="inlineStr"/>
      <c r="Y917" s="17" t="inlineStr"/>
      <c r="Z917" s="17" t="inlineStr"/>
      <c r="AA917" s="17" t="inlineStr"/>
    </row>
    <row r="918">
      <c r="A918" s="17" t="inlineStr">
        <is>
          <t>Neuquén</t>
        </is>
      </c>
      <c r="B918" s="17" t="inlineStr">
        <is>
          <t>1060</t>
        </is>
      </c>
      <c r="C918" s="17" t="inlineStr">
        <is>
          <t>Stock SAP</t>
        </is>
      </c>
      <c r="D918" s="17" t="inlineStr">
        <is>
          <t>Descartables</t>
        </is>
      </c>
      <c r="E918" s="17" t="inlineStr">
        <is>
          <t>ZDES</t>
        </is>
      </c>
      <c r="F918" s="17" t="inlineStr">
        <is>
          <t>Dentro del alcance</t>
        </is>
      </c>
      <c r="G918" s="17" t="inlineStr">
        <is>
          <t>2000480</t>
        </is>
      </c>
      <c r="H918" s="17" t="inlineStr">
        <is>
          <t>INMOVILIZADOR ADULTO DE MUÑECA</t>
        </is>
      </c>
      <c r="I918" s="17" t="inlineStr"/>
      <c r="J918" s="17" t="inlineStr"/>
      <c r="K918" s="18">
        <f>SUMIF('1060 NQN'!$A$2:$A$2023,$G918,'1060 NQN'!$I$2:$I$2023)</f>
        <v/>
      </c>
      <c r="L918" s="18">
        <f>SUMIF('1060 NQN'!$A$2:$A$2023,$G918,'1060 NQN'!$Q$2:$Q$2023)</f>
        <v/>
      </c>
      <c r="M918" s="18">
        <f>$K918-$L918</f>
        <v/>
      </c>
      <c r="N918" s="19">
        <f>IFERROR(SUMIF('1060 NQN'!$A$2:$A$2023,$G918,'1060 NQN'!$M$2:$M$2023)/$K918,0)</f>
        <v/>
      </c>
      <c r="O918" s="19">
        <f>IFERROR($K918*$N918,"")</f>
        <v/>
      </c>
      <c r="P918" s="19">
        <f>IFERROR($L918*$N918,"")</f>
        <v/>
      </c>
      <c r="Q918" s="19">
        <f>IF(OR($U918="Dar de baja en SAP",$U918="Dar de alta en SAP"),$M918*$N918,"")</f>
        <v/>
      </c>
      <c r="R918" s="17" t="inlineStr"/>
      <c r="S918" s="27" t="inlineStr"/>
      <c r="T918" s="17" t="inlineStr">
        <is>
          <t>Sin recuento físico en el inventario de Avain</t>
        </is>
      </c>
      <c r="U918" s="28" t="inlineStr">
        <is>
          <t>Sin recuento físico</t>
        </is>
      </c>
      <c r="V918" s="17" t="inlineStr"/>
      <c r="W918" s="17" t="inlineStr"/>
      <c r="X918" s="17" t="inlineStr"/>
      <c r="Y918" s="17" t="inlineStr"/>
      <c r="Z918" s="17" t="inlineStr"/>
      <c r="AA918" s="17" t="inlineStr"/>
    </row>
    <row r="919">
      <c r="A919" s="17" t="inlineStr">
        <is>
          <t>Neuquén</t>
        </is>
      </c>
      <c r="B919" s="17" t="inlineStr">
        <is>
          <t>1060</t>
        </is>
      </c>
      <c r="C919" s="17" t="inlineStr">
        <is>
          <t>Stock SAP</t>
        </is>
      </c>
      <c r="D919" s="17" t="inlineStr">
        <is>
          <t>Descartables</t>
        </is>
      </c>
      <c r="E919" s="17" t="inlineStr">
        <is>
          <t>ZDES</t>
        </is>
      </c>
      <c r="F919" s="17" t="inlineStr">
        <is>
          <t>Dentro del alcance</t>
        </is>
      </c>
      <c r="G919" s="17" t="inlineStr">
        <is>
          <t>2001377</t>
        </is>
      </c>
      <c r="H919" s="17" t="inlineStr">
        <is>
          <t>TIJERA LISTER CURVA</t>
        </is>
      </c>
      <c r="I919" s="17" t="inlineStr"/>
      <c r="J919" s="17" t="inlineStr"/>
      <c r="K919" s="18">
        <f>SUMIF('1060 NQN'!$A$2:$A$2023,$G919,'1060 NQN'!$I$2:$I$2023)</f>
        <v/>
      </c>
      <c r="L919" s="18">
        <f>SUMIF('1060 NQN'!$A$2:$A$2023,$G919,'1060 NQN'!$Q$2:$Q$2023)</f>
        <v/>
      </c>
      <c r="M919" s="18">
        <f>$K919-$L919</f>
        <v/>
      </c>
      <c r="N919" s="19">
        <f>IFERROR(SUMIF('1060 NQN'!$A$2:$A$2023,$G919,'1060 NQN'!$M$2:$M$2023)/$K919,0)</f>
        <v/>
      </c>
      <c r="O919" s="19">
        <f>IFERROR($K919*$N919,"")</f>
        <v/>
      </c>
      <c r="P919" s="19">
        <f>IFERROR($L919*$N919,"")</f>
        <v/>
      </c>
      <c r="Q919" s="19">
        <f>IF(OR($U919="Dar de baja en SAP",$U919="Dar de alta en SAP"),$M919*$N919,"")</f>
        <v/>
      </c>
      <c r="R919" s="17" t="inlineStr"/>
      <c r="S919" s="27" t="inlineStr"/>
      <c r="T919" s="17" t="inlineStr">
        <is>
          <t>Sin recuento físico en el inventario de Avain</t>
        </is>
      </c>
      <c r="U919" s="28" t="inlineStr">
        <is>
          <t>Sin recuento físico</t>
        </is>
      </c>
      <c r="V919" s="17" t="inlineStr"/>
      <c r="W919" s="17" t="inlineStr"/>
      <c r="X919" s="17" t="inlineStr"/>
      <c r="Y919" s="17" t="inlineStr"/>
      <c r="Z919" s="17" t="inlineStr"/>
      <c r="AA919" s="17" t="inlineStr"/>
    </row>
    <row r="920">
      <c r="A920" s="17" t="inlineStr">
        <is>
          <t>Neuquén</t>
        </is>
      </c>
      <c r="B920" s="17" t="inlineStr">
        <is>
          <t>1060</t>
        </is>
      </c>
      <c r="C920" s="17" t="inlineStr">
        <is>
          <t>Stock SAP</t>
        </is>
      </c>
      <c r="D920" s="17" t="inlineStr">
        <is>
          <t>Descartables</t>
        </is>
      </c>
      <c r="E920" s="17" t="inlineStr">
        <is>
          <t>ZDES</t>
        </is>
      </c>
      <c r="F920" s="17" t="inlineStr">
        <is>
          <t>Dentro del alcance</t>
        </is>
      </c>
      <c r="G920" s="17" t="inlineStr">
        <is>
          <t>2001770</t>
        </is>
      </c>
      <c r="H920" s="17" t="inlineStr">
        <is>
          <t>OLIVAS P/ESTETOSCOPIO</t>
        </is>
      </c>
      <c r="I920" s="17" t="inlineStr"/>
      <c r="J920" s="17" t="inlineStr"/>
      <c r="K920" s="18">
        <f>SUMIF('1060 NQN'!$A$2:$A$2023,$G920,'1060 NQN'!$I$2:$I$2023)</f>
        <v/>
      </c>
      <c r="L920" s="18">
        <f>SUMIF('1060 NQN'!$A$2:$A$2023,$G920,'1060 NQN'!$Q$2:$Q$2023)</f>
        <v/>
      </c>
      <c r="M920" s="18">
        <f>$K920-$L920</f>
        <v/>
      </c>
      <c r="N920" s="19">
        <f>IFERROR(SUMIF('1060 NQN'!$A$2:$A$2023,$G920,'1060 NQN'!$M$2:$M$2023)/$K920,0)</f>
        <v/>
      </c>
      <c r="O920" s="19">
        <f>IFERROR($K920*$N920,"")</f>
        <v/>
      </c>
      <c r="P920" s="19">
        <f>IFERROR($L920*$N920,"")</f>
        <v/>
      </c>
      <c r="Q920" s="19">
        <f>IF(OR($U920="Dar de baja en SAP",$U920="Dar de alta en SAP"),$M920*$N920,"")</f>
        <v/>
      </c>
      <c r="R920" s="17" t="inlineStr"/>
      <c r="S920" s="27" t="inlineStr"/>
      <c r="T920" s="17" t="inlineStr">
        <is>
          <t>Sin recuento físico en el inventario de Avain</t>
        </is>
      </c>
      <c r="U920" s="28" t="inlineStr">
        <is>
          <t>Sin recuento físico</t>
        </is>
      </c>
      <c r="V920" s="17" t="inlineStr"/>
      <c r="W920" s="17" t="inlineStr"/>
      <c r="X920" s="17" t="inlineStr"/>
      <c r="Y920" s="17" t="inlineStr"/>
      <c r="Z920" s="17" t="inlineStr"/>
      <c r="AA920" s="17" t="inlineStr"/>
    </row>
    <row r="921">
      <c r="A921" s="17" t="inlineStr">
        <is>
          <t>Neuquén</t>
        </is>
      </c>
      <c r="B921" s="17" t="inlineStr">
        <is>
          <t>1060</t>
        </is>
      </c>
      <c r="C921" s="17" t="inlineStr">
        <is>
          <t>Stock SAP</t>
        </is>
      </c>
      <c r="D921" s="17" t="inlineStr">
        <is>
          <t>Uniformes</t>
        </is>
      </c>
      <c r="E921" s="17" t="inlineStr">
        <is>
          <t>ZUNI</t>
        </is>
      </c>
      <c r="F921" s="17" t="inlineStr">
        <is>
          <t>Fuera del alcance</t>
        </is>
      </c>
      <c r="G921" s="17" t="inlineStr">
        <is>
          <t>3000127</t>
        </is>
      </c>
      <c r="H921" s="17" t="inlineStr">
        <is>
          <t>PANTALON CARGO AZUL T44</t>
        </is>
      </c>
      <c r="I921" s="17" t="inlineStr"/>
      <c r="J921" s="17" t="inlineStr"/>
      <c r="K921" s="18">
        <f>SUMIF('1060 NQN'!$A$2:$A$2023,$G921,'1060 NQN'!$I$2:$I$2023)</f>
        <v/>
      </c>
      <c r="L921" s="18">
        <f>SUMIF('1060 NQN'!$A$2:$A$2023,$G921,'1060 NQN'!$Q$2:$Q$2023)</f>
        <v/>
      </c>
      <c r="M921" s="18">
        <f>$K921-$L921</f>
        <v/>
      </c>
      <c r="N921" s="19">
        <f>IFERROR(SUMIF('1060 NQN'!$A$2:$A$2023,$G921,'1060 NQN'!$M$2:$M$2023)/$K921,0)</f>
        <v/>
      </c>
      <c r="O921" s="19">
        <f>IFERROR($K921*$N921,"")</f>
        <v/>
      </c>
      <c r="P921" s="19">
        <f>IFERROR($L921*$N921,"")</f>
        <v/>
      </c>
      <c r="Q921" s="19">
        <f>IF(OR($U921="Dar de baja en SAP",$U921="Dar de alta en SAP"),$M921*$N921,"")</f>
        <v/>
      </c>
      <c r="R921" s="17" t="inlineStr"/>
      <c r="S921" s="27" t="inlineStr"/>
      <c r="T921" s="17" t="inlineStr">
        <is>
          <t>No aplica: uniformes, clasificación que el inventario físico de Farmacia no releva</t>
        </is>
      </c>
      <c r="U921" s="28" t="inlineStr">
        <is>
          <t>Fuera del alcance del inventario físico</t>
        </is>
      </c>
      <c r="V921" s="17" t="inlineStr"/>
      <c r="W921" s="17" t="inlineStr"/>
      <c r="X921" s="17" t="inlineStr"/>
      <c r="Y921" s="17" t="inlineStr"/>
      <c r="Z921" s="17" t="inlineStr"/>
      <c r="AA921" s="17" t="inlineStr"/>
    </row>
    <row r="922">
      <c r="A922" s="17" t="inlineStr">
        <is>
          <t>Neuquén</t>
        </is>
      </c>
      <c r="B922" s="17" t="inlineStr">
        <is>
          <t>1060</t>
        </is>
      </c>
      <c r="C922" s="17" t="inlineStr">
        <is>
          <t>Stock SAP</t>
        </is>
      </c>
      <c r="D922" s="17" t="inlineStr">
        <is>
          <t>Uniformes</t>
        </is>
      </c>
      <c r="E922" s="17" t="inlineStr">
        <is>
          <t>ZUNI</t>
        </is>
      </c>
      <c r="F922" s="17" t="inlineStr">
        <is>
          <t>Fuera del alcance</t>
        </is>
      </c>
      <c r="G922" s="17" t="inlineStr">
        <is>
          <t>3000505</t>
        </is>
      </c>
      <c r="H922" s="17" t="inlineStr">
        <is>
          <t>PANTALON JEAN C/LOGO YAC T54</t>
        </is>
      </c>
      <c r="I922" s="17" t="inlineStr"/>
      <c r="J922" s="17" t="inlineStr"/>
      <c r="K922" s="18">
        <f>SUMIF('1060 NQN'!$A$2:$A$2023,$G922,'1060 NQN'!$I$2:$I$2023)</f>
        <v/>
      </c>
      <c r="L922" s="18">
        <f>SUMIF('1060 NQN'!$A$2:$A$2023,$G922,'1060 NQN'!$Q$2:$Q$2023)</f>
        <v/>
      </c>
      <c r="M922" s="18">
        <f>$K922-$L922</f>
        <v/>
      </c>
      <c r="N922" s="19">
        <f>IFERROR(SUMIF('1060 NQN'!$A$2:$A$2023,$G922,'1060 NQN'!$M$2:$M$2023)/$K922,0)</f>
        <v/>
      </c>
      <c r="O922" s="19">
        <f>IFERROR($K922*$N922,"")</f>
        <v/>
      </c>
      <c r="P922" s="19">
        <f>IFERROR($L922*$N922,"")</f>
        <v/>
      </c>
      <c r="Q922" s="19">
        <f>IF(OR($U922="Dar de baja en SAP",$U922="Dar de alta en SAP"),$M922*$N922,"")</f>
        <v/>
      </c>
      <c r="R922" s="17" t="inlineStr"/>
      <c r="S922" s="27" t="inlineStr"/>
      <c r="T922" s="17" t="inlineStr">
        <is>
          <t>No aplica: uniformes, clasificación que el inventario físico de Farmacia no releva</t>
        </is>
      </c>
      <c r="U922" s="28" t="inlineStr">
        <is>
          <t>Fuera del alcance del inventario físico</t>
        </is>
      </c>
      <c r="V922" s="17" t="inlineStr"/>
      <c r="W922" s="17" t="inlineStr"/>
      <c r="X922" s="17" t="inlineStr"/>
      <c r="Y922" s="17" t="inlineStr"/>
      <c r="Z922" s="17" t="inlineStr"/>
      <c r="AA922" s="17" t="inlineStr">
        <is>
          <t>El material ocupa 3 filas en la hoja 1060 NQN (lote/almacén). La cantidad SAP y la física de esta vista son el total del material.</t>
        </is>
      </c>
    </row>
    <row r="923">
      <c r="A923" s="17" t="inlineStr">
        <is>
          <t>Neuquén</t>
        </is>
      </c>
      <c r="B923" s="17" t="inlineStr">
        <is>
          <t>1060</t>
        </is>
      </c>
      <c r="C923" s="17" t="inlineStr">
        <is>
          <t>Stock SAP</t>
        </is>
      </c>
      <c r="D923" s="17" t="inlineStr">
        <is>
          <t>Uniformes</t>
        </is>
      </c>
      <c r="E923" s="17" t="inlineStr">
        <is>
          <t>ZUNI</t>
        </is>
      </c>
      <c r="F923" s="17" t="inlineStr">
        <is>
          <t>Fuera del alcance</t>
        </is>
      </c>
      <c r="G923" s="17" t="inlineStr">
        <is>
          <t>3000721</t>
        </is>
      </c>
      <c r="H923" s="17" t="inlineStr">
        <is>
          <t>PANTALON CARGO ANTI DESGARRO T58</t>
        </is>
      </c>
      <c r="I923" s="17" t="inlineStr"/>
      <c r="J923" s="17" t="inlineStr"/>
      <c r="K923" s="18">
        <f>SUMIF('1060 NQN'!$A$2:$A$2023,$G923,'1060 NQN'!$I$2:$I$2023)</f>
        <v/>
      </c>
      <c r="L923" s="18">
        <f>SUMIF('1060 NQN'!$A$2:$A$2023,$G923,'1060 NQN'!$Q$2:$Q$2023)</f>
        <v/>
      </c>
      <c r="M923" s="18">
        <f>$K923-$L923</f>
        <v/>
      </c>
      <c r="N923" s="19">
        <f>IFERROR(SUMIF('1060 NQN'!$A$2:$A$2023,$G923,'1060 NQN'!$M$2:$M$2023)/$K923,0)</f>
        <v/>
      </c>
      <c r="O923" s="19">
        <f>IFERROR($K923*$N923,"")</f>
        <v/>
      </c>
      <c r="P923" s="19">
        <f>IFERROR($L923*$N923,"")</f>
        <v/>
      </c>
      <c r="Q923" s="19">
        <f>IF(OR($U923="Dar de baja en SAP",$U923="Dar de alta en SAP"),$M923*$N923,"")</f>
        <v/>
      </c>
      <c r="R923" s="17" t="inlineStr"/>
      <c r="S923" s="27" t="inlineStr"/>
      <c r="T923" s="17" t="inlineStr">
        <is>
          <t>No aplica: uniformes, clasificación que el inventario físico de Farmacia no releva</t>
        </is>
      </c>
      <c r="U923" s="28" t="inlineStr">
        <is>
          <t>Fuera del alcance del inventario físico</t>
        </is>
      </c>
      <c r="V923" s="17" t="inlineStr"/>
      <c r="W923" s="17" t="inlineStr"/>
      <c r="X923" s="17" t="inlineStr"/>
      <c r="Y923" s="17" t="inlineStr"/>
      <c r="Z923" s="17" t="inlineStr"/>
      <c r="AA923" s="17" t="inlineStr"/>
    </row>
    <row r="924">
      <c r="A924" s="17" t="inlineStr">
        <is>
          <t>Neuquén</t>
        </is>
      </c>
      <c r="B924" s="17" t="inlineStr">
        <is>
          <t>1060</t>
        </is>
      </c>
      <c r="C924" s="17" t="inlineStr">
        <is>
          <t>Stock SAP</t>
        </is>
      </c>
      <c r="D924" s="17" t="inlineStr">
        <is>
          <t>Uniformes</t>
        </is>
      </c>
      <c r="E924" s="17" t="inlineStr">
        <is>
          <t>ZUNI</t>
        </is>
      </c>
      <c r="F924" s="17" t="inlineStr">
        <is>
          <t>Fuera del alcance</t>
        </is>
      </c>
      <c r="G924" s="17" t="inlineStr">
        <is>
          <t>3000728</t>
        </is>
      </c>
      <c r="H924" s="17" t="inlineStr">
        <is>
          <t>CHAQUETA CELESTE MCORTA YACIMIENTO T M</t>
        </is>
      </c>
      <c r="I924" s="17" t="inlineStr"/>
      <c r="J924" s="17" t="inlineStr"/>
      <c r="K924" s="18">
        <f>SUMIF('1060 NQN'!$A$2:$A$2023,$G924,'1060 NQN'!$I$2:$I$2023)</f>
        <v/>
      </c>
      <c r="L924" s="18">
        <f>SUMIF('1060 NQN'!$A$2:$A$2023,$G924,'1060 NQN'!$Q$2:$Q$2023)</f>
        <v/>
      </c>
      <c r="M924" s="18">
        <f>$K924-$L924</f>
        <v/>
      </c>
      <c r="N924" s="19">
        <f>IFERROR(SUMIF('1060 NQN'!$A$2:$A$2023,$G924,'1060 NQN'!$M$2:$M$2023)/$K924,0)</f>
        <v/>
      </c>
      <c r="O924" s="19">
        <f>IFERROR($K924*$N924,"")</f>
        <v/>
      </c>
      <c r="P924" s="19">
        <f>IFERROR($L924*$N924,"")</f>
        <v/>
      </c>
      <c r="Q924" s="19">
        <f>IF(OR($U924="Dar de baja en SAP",$U924="Dar de alta en SAP"),$M924*$N924,"")</f>
        <v/>
      </c>
      <c r="R924" s="17" t="inlineStr"/>
      <c r="S924" s="27" t="inlineStr"/>
      <c r="T924" s="17" t="inlineStr">
        <is>
          <t>No aplica: uniformes, clasificación que el inventario físico de Farmacia no releva</t>
        </is>
      </c>
      <c r="U924" s="28" t="inlineStr">
        <is>
          <t>Fuera del alcance del inventario físico</t>
        </is>
      </c>
      <c r="V924" s="17" t="inlineStr"/>
      <c r="W924" s="17" t="inlineStr"/>
      <c r="X924" s="17" t="inlineStr"/>
      <c r="Y924" s="17" t="inlineStr"/>
      <c r="Z924" s="17" t="inlineStr"/>
      <c r="AA924" s="17" t="inlineStr"/>
    </row>
    <row r="925">
      <c r="A925" s="17" t="inlineStr">
        <is>
          <t>Neuquén</t>
        </is>
      </c>
      <c r="B925" s="17" t="inlineStr">
        <is>
          <t>1060</t>
        </is>
      </c>
      <c r="C925" s="17" t="inlineStr">
        <is>
          <t>Stock SAP</t>
        </is>
      </c>
      <c r="D925" s="17" t="inlineStr">
        <is>
          <t>Uniformes</t>
        </is>
      </c>
      <c r="E925" s="17" t="inlineStr">
        <is>
          <t>ZUNI</t>
        </is>
      </c>
      <c r="F925" s="17" t="inlineStr">
        <is>
          <t>Fuera del alcance</t>
        </is>
      </c>
      <c r="G925" s="17" t="inlineStr">
        <is>
          <t>3001438</t>
        </is>
      </c>
      <c r="H925" s="17" t="inlineStr">
        <is>
          <t>CHOMBA NEGRA XXL</t>
        </is>
      </c>
      <c r="I925" s="17" t="inlineStr"/>
      <c r="J925" s="17" t="inlineStr"/>
      <c r="K925" s="18">
        <f>SUMIF('1060 NQN'!$A$2:$A$2023,$G925,'1060 NQN'!$I$2:$I$2023)</f>
        <v/>
      </c>
      <c r="L925" s="18">
        <f>SUMIF('1060 NQN'!$A$2:$A$2023,$G925,'1060 NQN'!$Q$2:$Q$2023)</f>
        <v/>
      </c>
      <c r="M925" s="18">
        <f>$K925-$L925</f>
        <v/>
      </c>
      <c r="N925" s="19">
        <f>IFERROR(SUMIF('1060 NQN'!$A$2:$A$2023,$G925,'1060 NQN'!$M$2:$M$2023)/$K925,0)</f>
        <v/>
      </c>
      <c r="O925" s="19">
        <f>IFERROR($K925*$N925,"")</f>
        <v/>
      </c>
      <c r="P925" s="19">
        <f>IFERROR($L925*$N925,"")</f>
        <v/>
      </c>
      <c r="Q925" s="19">
        <f>IF(OR($U925="Dar de baja en SAP",$U925="Dar de alta en SAP"),$M925*$N925,"")</f>
        <v/>
      </c>
      <c r="R925" s="17" t="inlineStr"/>
      <c r="S925" s="27" t="inlineStr"/>
      <c r="T925" s="17" t="inlineStr">
        <is>
          <t>No aplica: uniformes, clasificación que el inventario físico de Farmacia no releva</t>
        </is>
      </c>
      <c r="U925" s="28" t="inlineStr">
        <is>
          <t>Fuera del alcance del inventario físico</t>
        </is>
      </c>
      <c r="V925" s="17" t="inlineStr"/>
      <c r="W925" s="17" t="inlineStr"/>
      <c r="X925" s="17" t="inlineStr"/>
      <c r="Y925" s="17" t="inlineStr"/>
      <c r="Z925" s="17" t="inlineStr"/>
      <c r="AA925" s="17" t="inlineStr">
        <is>
          <t>El material ocupa 2 filas en la hoja 1060 NQN (lote/almacén). La cantidad SAP y la física de esta vista son el total del material.</t>
        </is>
      </c>
    </row>
    <row r="926">
      <c r="A926" s="17" t="inlineStr">
        <is>
          <t>Neuquén</t>
        </is>
      </c>
      <c r="B926" s="17" t="inlineStr">
        <is>
          <t>1060</t>
        </is>
      </c>
      <c r="C926" s="17" t="inlineStr">
        <is>
          <t>Stock SAP</t>
        </is>
      </c>
      <c r="D926" s="17" t="inlineStr">
        <is>
          <t>Uniformes</t>
        </is>
      </c>
      <c r="E926" s="17" t="inlineStr">
        <is>
          <t>ZUNI</t>
        </is>
      </c>
      <c r="F926" s="17" t="inlineStr">
        <is>
          <t>Fuera del alcance</t>
        </is>
      </c>
      <c r="G926" s="17" t="inlineStr">
        <is>
          <t>3000124</t>
        </is>
      </c>
      <c r="H926" s="17" t="inlineStr">
        <is>
          <t>PANTALON CARGO AZUL T38</t>
        </is>
      </c>
      <c r="I926" s="17" t="inlineStr"/>
      <c r="J926" s="17" t="inlineStr"/>
      <c r="K926" s="18">
        <f>SUMIF('1060 NQN'!$A$2:$A$2023,$G926,'1060 NQN'!$I$2:$I$2023)</f>
        <v/>
      </c>
      <c r="L926" s="18">
        <f>SUMIF('1060 NQN'!$A$2:$A$2023,$G926,'1060 NQN'!$Q$2:$Q$2023)</f>
        <v/>
      </c>
      <c r="M926" s="18">
        <f>$K926-$L926</f>
        <v/>
      </c>
      <c r="N926" s="19">
        <f>IFERROR(SUMIF('1060 NQN'!$A$2:$A$2023,$G926,'1060 NQN'!$M$2:$M$2023)/$K926,0)</f>
        <v/>
      </c>
      <c r="O926" s="19">
        <f>IFERROR($K926*$N926,"")</f>
        <v/>
      </c>
      <c r="P926" s="19">
        <f>IFERROR($L926*$N926,"")</f>
        <v/>
      </c>
      <c r="Q926" s="19">
        <f>IF(OR($U926="Dar de baja en SAP",$U926="Dar de alta en SAP"),$M926*$N926,"")</f>
        <v/>
      </c>
      <c r="R926" s="17" t="inlineStr"/>
      <c r="S926" s="27" t="inlineStr"/>
      <c r="T926" s="17" t="inlineStr">
        <is>
          <t>No aplica: uniformes, clasificación que el inventario físico de Farmacia no releva</t>
        </is>
      </c>
      <c r="U926" s="28" t="inlineStr">
        <is>
          <t>Fuera del alcance del inventario físico</t>
        </is>
      </c>
      <c r="V926" s="17" t="inlineStr"/>
      <c r="W926" s="17" t="inlineStr"/>
      <c r="X926" s="17" t="inlineStr"/>
      <c r="Y926" s="17" t="inlineStr"/>
      <c r="Z926" s="17" t="inlineStr"/>
      <c r="AA926" s="17" t="inlineStr"/>
    </row>
    <row r="927">
      <c r="A927" s="17" t="inlineStr">
        <is>
          <t>Neuquén</t>
        </is>
      </c>
      <c r="B927" s="17" t="inlineStr">
        <is>
          <t>1060</t>
        </is>
      </c>
      <c r="C927" s="17" t="inlineStr">
        <is>
          <t>Stock SAP</t>
        </is>
      </c>
      <c r="D927" s="17" t="inlineStr">
        <is>
          <t>Uniformes</t>
        </is>
      </c>
      <c r="E927" s="17" t="inlineStr">
        <is>
          <t>ZUNI</t>
        </is>
      </c>
      <c r="F927" s="17" t="inlineStr">
        <is>
          <t>Fuera del alcance</t>
        </is>
      </c>
      <c r="G927" s="17" t="inlineStr">
        <is>
          <t>3000126</t>
        </is>
      </c>
      <c r="H927" s="17" t="inlineStr">
        <is>
          <t>PANTALON CARGO AZUL T42</t>
        </is>
      </c>
      <c r="I927" s="17" t="inlineStr"/>
      <c r="J927" s="17" t="inlineStr"/>
      <c r="K927" s="18">
        <f>SUMIF('1060 NQN'!$A$2:$A$2023,$G927,'1060 NQN'!$I$2:$I$2023)</f>
        <v/>
      </c>
      <c r="L927" s="18">
        <f>SUMIF('1060 NQN'!$A$2:$A$2023,$G927,'1060 NQN'!$Q$2:$Q$2023)</f>
        <v/>
      </c>
      <c r="M927" s="18">
        <f>$K927-$L927</f>
        <v/>
      </c>
      <c r="N927" s="19">
        <f>IFERROR(SUMIF('1060 NQN'!$A$2:$A$2023,$G927,'1060 NQN'!$M$2:$M$2023)/$K927,0)</f>
        <v/>
      </c>
      <c r="O927" s="19">
        <f>IFERROR($K927*$N927,"")</f>
        <v/>
      </c>
      <c r="P927" s="19">
        <f>IFERROR($L927*$N927,"")</f>
        <v/>
      </c>
      <c r="Q927" s="19">
        <f>IF(OR($U927="Dar de baja en SAP",$U927="Dar de alta en SAP"),$M927*$N927,"")</f>
        <v/>
      </c>
      <c r="R927" s="17" t="inlineStr"/>
      <c r="S927" s="27" t="inlineStr"/>
      <c r="T927" s="17" t="inlineStr">
        <is>
          <t>No aplica: uniformes, clasificación que el inventario físico de Farmacia no releva</t>
        </is>
      </c>
      <c r="U927" s="28" t="inlineStr">
        <is>
          <t>Fuera del alcance del inventario físico</t>
        </is>
      </c>
      <c r="V927" s="17" t="inlineStr"/>
      <c r="W927" s="17" t="inlineStr"/>
      <c r="X927" s="17" t="inlineStr"/>
      <c r="Y927" s="17" t="inlineStr"/>
      <c r="Z927" s="17" t="inlineStr"/>
      <c r="AA927" s="17" t="inlineStr"/>
    </row>
    <row r="928">
      <c r="A928" s="17" t="inlineStr">
        <is>
          <t>Neuquén</t>
        </is>
      </c>
      <c r="B928" s="17" t="inlineStr">
        <is>
          <t>1060</t>
        </is>
      </c>
      <c r="C928" s="17" t="inlineStr">
        <is>
          <t>Stock SAP</t>
        </is>
      </c>
      <c r="D928" s="17" t="inlineStr">
        <is>
          <t>Uniformes</t>
        </is>
      </c>
      <c r="E928" s="17" t="inlineStr">
        <is>
          <t>ZUNI</t>
        </is>
      </c>
      <c r="F928" s="17" t="inlineStr">
        <is>
          <t>Fuera del alcance</t>
        </is>
      </c>
      <c r="G928" s="17" t="inlineStr">
        <is>
          <t>3001329</t>
        </is>
      </c>
      <c r="H928" s="17" t="inlineStr">
        <is>
          <t>BOTIN DE SEGURIDAD T47</t>
        </is>
      </c>
      <c r="I928" s="17" t="inlineStr"/>
      <c r="J928" s="17" t="inlineStr"/>
      <c r="K928" s="18">
        <f>SUMIF('1060 NQN'!$A$2:$A$2023,$G928,'1060 NQN'!$I$2:$I$2023)</f>
        <v/>
      </c>
      <c r="L928" s="18">
        <f>SUMIF('1060 NQN'!$A$2:$A$2023,$G928,'1060 NQN'!$Q$2:$Q$2023)</f>
        <v/>
      </c>
      <c r="M928" s="18">
        <f>$K928-$L928</f>
        <v/>
      </c>
      <c r="N928" s="19">
        <f>IFERROR(SUMIF('1060 NQN'!$A$2:$A$2023,$G928,'1060 NQN'!$M$2:$M$2023)/$K928,0)</f>
        <v/>
      </c>
      <c r="O928" s="19">
        <f>IFERROR($K928*$N928,"")</f>
        <v/>
      </c>
      <c r="P928" s="19">
        <f>IFERROR($L928*$N928,"")</f>
        <v/>
      </c>
      <c r="Q928" s="19">
        <f>IF(OR($U928="Dar de baja en SAP",$U928="Dar de alta en SAP"),$M928*$N928,"")</f>
        <v/>
      </c>
      <c r="R928" s="17" t="inlineStr"/>
      <c r="S928" s="27" t="inlineStr"/>
      <c r="T928" s="17" t="inlineStr">
        <is>
          <t>No aplica: uniformes, clasificación que el inventario físico de Farmacia no releva</t>
        </is>
      </c>
      <c r="U928" s="28" t="inlineStr">
        <is>
          <t>Fuera del alcance del inventario físico</t>
        </is>
      </c>
      <c r="V928" s="17" t="inlineStr"/>
      <c r="W928" s="17" t="inlineStr"/>
      <c r="X928" s="17" t="inlineStr"/>
      <c r="Y928" s="17" t="inlineStr"/>
      <c r="Z928" s="17" t="inlineStr"/>
      <c r="AA928" s="17" t="inlineStr">
        <is>
          <t>El material ocupa 2 filas en la hoja 1060 NQN (lote/almacén). La cantidad SAP y la física de esta vista son el total del material.</t>
        </is>
      </c>
    </row>
    <row r="929">
      <c r="A929" s="17" t="inlineStr">
        <is>
          <t>Neuquén</t>
        </is>
      </c>
      <c r="B929" s="17" t="inlineStr">
        <is>
          <t>1060</t>
        </is>
      </c>
      <c r="C929" s="17" t="inlineStr">
        <is>
          <t>Stock SAP</t>
        </is>
      </c>
      <c r="D929" s="17" t="inlineStr">
        <is>
          <t>Medicamentos</t>
        </is>
      </c>
      <c r="E929" s="17" t="inlineStr">
        <is>
          <t>ZMED</t>
        </is>
      </c>
      <c r="F929" s="17" t="inlineStr">
        <is>
          <t>Dentro del alcance</t>
        </is>
      </c>
      <c r="G929" s="17" t="inlineStr">
        <is>
          <t>1001104</t>
        </is>
      </c>
      <c r="H929" s="17" t="inlineStr">
        <is>
          <t>TOBRAMICINA 5ML OFT GTS</t>
        </is>
      </c>
      <c r="I929" s="17" t="inlineStr"/>
      <c r="J929" s="17" t="inlineStr"/>
      <c r="K929" s="18">
        <f>SUMIF('1060 NQN'!$A$2:$A$2023,$G929,'1060 NQN'!$I$2:$I$2023)</f>
        <v/>
      </c>
      <c r="L929" s="18">
        <f>SUMIF('1060 NQN'!$A$2:$A$2023,$G929,'1060 NQN'!$Q$2:$Q$2023)</f>
        <v/>
      </c>
      <c r="M929" s="18">
        <f>$K929-$L929</f>
        <v/>
      </c>
      <c r="N929" s="19">
        <f>IFERROR(SUMIF('1060 NQN'!$A$2:$A$2023,$G929,'1060 NQN'!$M$2:$M$2023)/$K929,0)</f>
        <v/>
      </c>
      <c r="O929" s="19">
        <f>IFERROR($K929*$N929,"")</f>
        <v/>
      </c>
      <c r="P929" s="19">
        <f>IFERROR($L929*$N929,"")</f>
        <v/>
      </c>
      <c r="Q929" s="19">
        <f>IF(OR($U929="Dar de baja en SAP",$U929="Dar de alta en SAP"),$M929*$N929,"")</f>
        <v/>
      </c>
      <c r="R929" s="17" t="inlineStr"/>
      <c r="S929" s="27" t="inlineStr"/>
      <c r="T929" s="17" t="inlineStr">
        <is>
          <t>Sin recuento físico en el inventario de Avain</t>
        </is>
      </c>
      <c r="U929" s="28" t="inlineStr">
        <is>
          <t>Sin recuento físico</t>
        </is>
      </c>
      <c r="V929" s="17" t="inlineStr"/>
      <c r="W929" s="17" t="inlineStr"/>
      <c r="X929" s="17" t="inlineStr"/>
      <c r="Y929" s="17" t="inlineStr"/>
      <c r="Z929" s="17" t="inlineStr"/>
      <c r="AA929" s="17" t="inlineStr"/>
    </row>
    <row r="930">
      <c r="A930" s="17" t="inlineStr">
        <is>
          <t>Neuquén</t>
        </is>
      </c>
      <c r="B930" s="17" t="inlineStr">
        <is>
          <t>1060</t>
        </is>
      </c>
      <c r="C930" s="17" t="inlineStr">
        <is>
          <t>Stock SAP</t>
        </is>
      </c>
      <c r="D930" s="17" t="inlineStr">
        <is>
          <t>Descartables</t>
        </is>
      </c>
      <c r="E930" s="17" t="inlineStr">
        <is>
          <t>ZDES</t>
        </is>
      </c>
      <c r="F930" s="17" t="inlineStr">
        <is>
          <t>Dentro del alcance</t>
        </is>
      </c>
      <c r="G930" s="17" t="inlineStr">
        <is>
          <t>2000502</t>
        </is>
      </c>
      <c r="H930" s="17" t="inlineStr">
        <is>
          <t>CLAMPS PARA ECG</t>
        </is>
      </c>
      <c r="I930" s="17" t="inlineStr"/>
      <c r="J930" s="17" t="inlineStr"/>
      <c r="K930" s="18">
        <f>SUMIF('1060 NQN'!$A$2:$A$2023,$G930,'1060 NQN'!$I$2:$I$2023)</f>
        <v/>
      </c>
      <c r="L930" s="18">
        <f>SUMIF('1060 NQN'!$A$2:$A$2023,$G930,'1060 NQN'!$Q$2:$Q$2023)</f>
        <v/>
      </c>
      <c r="M930" s="18">
        <f>$K930-$L930</f>
        <v/>
      </c>
      <c r="N930" s="19">
        <f>IFERROR(SUMIF('1060 NQN'!$A$2:$A$2023,$G930,'1060 NQN'!$M$2:$M$2023)/$K930,0)</f>
        <v/>
      </c>
      <c r="O930" s="19">
        <f>IFERROR($K930*$N930,"")</f>
        <v/>
      </c>
      <c r="P930" s="19">
        <f>IFERROR($L930*$N930,"")</f>
        <v/>
      </c>
      <c r="Q930" s="19">
        <f>IF(OR($U930="Dar de baja en SAP",$U930="Dar de alta en SAP"),$M930*$N930,"")</f>
        <v/>
      </c>
      <c r="R930" s="17" t="inlineStr"/>
      <c r="S930" s="27" t="inlineStr"/>
      <c r="T930" s="17" t="inlineStr">
        <is>
          <t>Sin recuento físico en el inventario de Avain</t>
        </is>
      </c>
      <c r="U930" s="28" t="inlineStr">
        <is>
          <t>Sin recuento físico</t>
        </is>
      </c>
      <c r="V930" s="17" t="inlineStr"/>
      <c r="W930" s="17" t="inlineStr"/>
      <c r="X930" s="17" t="inlineStr"/>
      <c r="Y930" s="17" t="inlineStr"/>
      <c r="Z930" s="17" t="inlineStr"/>
      <c r="AA930" s="17" t="inlineStr">
        <is>
          <t>El material ocupa 2 filas en la hoja 1060 NQN (lote/almacén). La cantidad SAP y la física de esta vista son el total del material.</t>
        </is>
      </c>
    </row>
    <row r="931">
      <c r="A931" s="17" t="inlineStr">
        <is>
          <t>Neuquén</t>
        </is>
      </c>
      <c r="B931" s="17" t="inlineStr">
        <is>
          <t>1060</t>
        </is>
      </c>
      <c r="C931" s="17" t="inlineStr">
        <is>
          <t>Stock SAP</t>
        </is>
      </c>
      <c r="D931" s="17" t="inlineStr">
        <is>
          <t>Uniformes</t>
        </is>
      </c>
      <c r="E931" s="17" t="inlineStr">
        <is>
          <t>ZUNI</t>
        </is>
      </c>
      <c r="F931" s="17" t="inlineStr">
        <is>
          <t>Fuera del alcance</t>
        </is>
      </c>
      <c r="G931" s="17" t="inlineStr">
        <is>
          <t>3000190</t>
        </is>
      </c>
      <c r="H931" s="17" t="inlineStr">
        <is>
          <t>CHOMBA BLANCA HBRE TL</t>
        </is>
      </c>
      <c r="I931" s="17" t="inlineStr"/>
      <c r="J931" s="17" t="inlineStr"/>
      <c r="K931" s="18">
        <f>SUMIF('1060 NQN'!$A$2:$A$2023,$G931,'1060 NQN'!$I$2:$I$2023)</f>
        <v/>
      </c>
      <c r="L931" s="18">
        <f>SUMIF('1060 NQN'!$A$2:$A$2023,$G931,'1060 NQN'!$Q$2:$Q$2023)</f>
        <v/>
      </c>
      <c r="M931" s="18">
        <f>$K931-$L931</f>
        <v/>
      </c>
      <c r="N931" s="19">
        <f>IFERROR(SUMIF('1060 NQN'!$A$2:$A$2023,$G931,'1060 NQN'!$M$2:$M$2023)/$K931,0)</f>
        <v/>
      </c>
      <c r="O931" s="19">
        <f>IFERROR($K931*$N931,"")</f>
        <v/>
      </c>
      <c r="P931" s="19">
        <f>IFERROR($L931*$N931,"")</f>
        <v/>
      </c>
      <c r="Q931" s="19">
        <f>IF(OR($U931="Dar de baja en SAP",$U931="Dar de alta en SAP"),$M931*$N931,"")</f>
        <v/>
      </c>
      <c r="R931" s="17" t="inlineStr"/>
      <c r="S931" s="27" t="inlineStr"/>
      <c r="T931" s="17" t="inlineStr">
        <is>
          <t>No aplica: uniformes, clasificación que el inventario físico de Farmacia no releva</t>
        </is>
      </c>
      <c r="U931" s="28" t="inlineStr">
        <is>
          <t>Fuera del alcance del inventario físico</t>
        </is>
      </c>
      <c r="V931" s="17" t="inlineStr"/>
      <c r="W931" s="17" t="inlineStr"/>
      <c r="X931" s="17" t="inlineStr"/>
      <c r="Y931" s="17" t="inlineStr"/>
      <c r="Z931" s="17" t="inlineStr"/>
      <c r="AA931" s="17" t="inlineStr">
        <is>
          <t>El material ocupa 2 filas en la hoja 1060 NQN (lote/almacén). La cantidad SAP y la física de esta vista son el total del material.</t>
        </is>
      </c>
    </row>
    <row r="932">
      <c r="A932" s="17" t="inlineStr">
        <is>
          <t>Neuquén</t>
        </is>
      </c>
      <c r="B932" s="17" t="inlineStr">
        <is>
          <t>1060</t>
        </is>
      </c>
      <c r="C932" s="17" t="inlineStr">
        <is>
          <t>Stock SAP</t>
        </is>
      </c>
      <c r="D932" s="17" t="inlineStr">
        <is>
          <t>Uniformes</t>
        </is>
      </c>
      <c r="E932" s="17" t="inlineStr">
        <is>
          <t>ZUNI</t>
        </is>
      </c>
      <c r="F932" s="17" t="inlineStr">
        <is>
          <t>Fuera del alcance</t>
        </is>
      </c>
      <c r="G932" s="17" t="inlineStr">
        <is>
          <t>3000718</t>
        </is>
      </c>
      <c r="H932" s="17" t="inlineStr">
        <is>
          <t>PANTALON CARGO ANTI DESGARRO T52</t>
        </is>
      </c>
      <c r="I932" s="17" t="inlineStr"/>
      <c r="J932" s="17" t="inlineStr"/>
      <c r="K932" s="18">
        <f>SUMIF('1060 NQN'!$A$2:$A$2023,$G932,'1060 NQN'!$I$2:$I$2023)</f>
        <v/>
      </c>
      <c r="L932" s="18">
        <f>SUMIF('1060 NQN'!$A$2:$A$2023,$G932,'1060 NQN'!$Q$2:$Q$2023)</f>
        <v/>
      </c>
      <c r="M932" s="18">
        <f>$K932-$L932</f>
        <v/>
      </c>
      <c r="N932" s="19">
        <f>IFERROR(SUMIF('1060 NQN'!$A$2:$A$2023,$G932,'1060 NQN'!$M$2:$M$2023)/$K932,0)</f>
        <v/>
      </c>
      <c r="O932" s="19">
        <f>IFERROR($K932*$N932,"")</f>
        <v/>
      </c>
      <c r="P932" s="19">
        <f>IFERROR($L932*$N932,"")</f>
        <v/>
      </c>
      <c r="Q932" s="19">
        <f>IF(OR($U932="Dar de baja en SAP",$U932="Dar de alta en SAP"),$M932*$N932,"")</f>
        <v/>
      </c>
      <c r="R932" s="17" t="inlineStr"/>
      <c r="S932" s="27" t="inlineStr"/>
      <c r="T932" s="17" t="inlineStr">
        <is>
          <t>No aplica: uniformes, clasificación que el inventario físico de Farmacia no releva</t>
        </is>
      </c>
      <c r="U932" s="28" t="inlineStr">
        <is>
          <t>Fuera del alcance del inventario físico</t>
        </is>
      </c>
      <c r="V932" s="17" t="inlineStr"/>
      <c r="W932" s="17" t="inlineStr"/>
      <c r="X932" s="17" t="inlineStr"/>
      <c r="Y932" s="17" t="inlineStr"/>
      <c r="Z932" s="17" t="inlineStr"/>
      <c r="AA932" s="17" t="inlineStr"/>
    </row>
    <row r="933">
      <c r="A933" s="17" t="inlineStr">
        <is>
          <t>Neuquén</t>
        </is>
      </c>
      <c r="B933" s="17" t="inlineStr">
        <is>
          <t>1060</t>
        </is>
      </c>
      <c r="C933" s="17" t="inlineStr">
        <is>
          <t>Stock SAP</t>
        </is>
      </c>
      <c r="D933" s="17" t="inlineStr">
        <is>
          <t>Uniformes</t>
        </is>
      </c>
      <c r="E933" s="17" t="inlineStr">
        <is>
          <t>ZUNI</t>
        </is>
      </c>
      <c r="F933" s="17" t="inlineStr">
        <is>
          <t>Fuera del alcance</t>
        </is>
      </c>
      <c r="G933" s="17" t="inlineStr">
        <is>
          <t>3000131</t>
        </is>
      </c>
      <c r="H933" s="17" t="inlineStr">
        <is>
          <t>PANTALON CARGO AZUL T52</t>
        </is>
      </c>
      <c r="I933" s="17" t="inlineStr"/>
      <c r="J933" s="17" t="inlineStr"/>
      <c r="K933" s="18">
        <f>SUMIF('1060 NQN'!$A$2:$A$2023,$G933,'1060 NQN'!$I$2:$I$2023)</f>
        <v/>
      </c>
      <c r="L933" s="18">
        <f>SUMIF('1060 NQN'!$A$2:$A$2023,$G933,'1060 NQN'!$Q$2:$Q$2023)</f>
        <v/>
      </c>
      <c r="M933" s="18">
        <f>$K933-$L933</f>
        <v/>
      </c>
      <c r="N933" s="19">
        <f>IFERROR(SUMIF('1060 NQN'!$A$2:$A$2023,$G933,'1060 NQN'!$M$2:$M$2023)/$K933,0)</f>
        <v/>
      </c>
      <c r="O933" s="19">
        <f>IFERROR($K933*$N933,"")</f>
        <v/>
      </c>
      <c r="P933" s="19">
        <f>IFERROR($L933*$N933,"")</f>
        <v/>
      </c>
      <c r="Q933" s="19">
        <f>IF(OR($U933="Dar de baja en SAP",$U933="Dar de alta en SAP"),$M933*$N933,"")</f>
        <v/>
      </c>
      <c r="R933" s="17" t="inlineStr"/>
      <c r="S933" s="27" t="inlineStr"/>
      <c r="T933" s="17" t="inlineStr">
        <is>
          <t>No aplica: uniformes, clasificación que el inventario físico de Farmacia no releva</t>
        </is>
      </c>
      <c r="U933" s="28" t="inlineStr">
        <is>
          <t>Fuera del alcance del inventario físico</t>
        </is>
      </c>
      <c r="V933" s="17" t="inlineStr"/>
      <c r="W933" s="17" t="inlineStr"/>
      <c r="X933" s="17" t="inlineStr"/>
      <c r="Y933" s="17" t="inlineStr"/>
      <c r="Z933" s="17" t="inlineStr"/>
      <c r="AA933" s="17" t="inlineStr"/>
    </row>
    <row r="934">
      <c r="A934" s="17" t="inlineStr">
        <is>
          <t>Neuquén</t>
        </is>
      </c>
      <c r="B934" s="17" t="inlineStr">
        <is>
          <t>1060</t>
        </is>
      </c>
      <c r="C934" s="17" t="inlineStr">
        <is>
          <t>Stock SAP</t>
        </is>
      </c>
      <c r="D934" s="17" t="inlineStr">
        <is>
          <t>Uniformes</t>
        </is>
      </c>
      <c r="E934" s="17" t="inlineStr">
        <is>
          <t>ZUNI</t>
        </is>
      </c>
      <c r="F934" s="17" t="inlineStr">
        <is>
          <t>Fuera del alcance</t>
        </is>
      </c>
      <c r="G934" s="17" t="inlineStr">
        <is>
          <t>3000700</t>
        </is>
      </c>
      <c r="H934" s="17" t="inlineStr">
        <is>
          <t>Chaqueta Celeste ML yacimiento S</t>
        </is>
      </c>
      <c r="I934" s="17" t="inlineStr"/>
      <c r="J934" s="17" t="inlineStr"/>
      <c r="K934" s="18">
        <f>SUMIF('1060 NQN'!$A$2:$A$2023,$G934,'1060 NQN'!$I$2:$I$2023)</f>
        <v/>
      </c>
      <c r="L934" s="18">
        <f>SUMIF('1060 NQN'!$A$2:$A$2023,$G934,'1060 NQN'!$Q$2:$Q$2023)</f>
        <v/>
      </c>
      <c r="M934" s="18">
        <f>$K934-$L934</f>
        <v/>
      </c>
      <c r="N934" s="19">
        <f>IFERROR(SUMIF('1060 NQN'!$A$2:$A$2023,$G934,'1060 NQN'!$M$2:$M$2023)/$K934,0)</f>
        <v/>
      </c>
      <c r="O934" s="19">
        <f>IFERROR($K934*$N934,"")</f>
        <v/>
      </c>
      <c r="P934" s="19">
        <f>IFERROR($L934*$N934,"")</f>
        <v/>
      </c>
      <c r="Q934" s="19">
        <f>IF(OR($U934="Dar de baja en SAP",$U934="Dar de alta en SAP"),$M934*$N934,"")</f>
        <v/>
      </c>
      <c r="R934" s="17" t="inlineStr"/>
      <c r="S934" s="27" t="inlineStr"/>
      <c r="T934" s="17" t="inlineStr">
        <is>
          <t>No aplica: uniformes, clasificación que el inventario físico de Farmacia no releva</t>
        </is>
      </c>
      <c r="U934" s="28" t="inlineStr">
        <is>
          <t>Fuera del alcance del inventario físico</t>
        </is>
      </c>
      <c r="V934" s="17" t="inlineStr"/>
      <c r="W934" s="17" t="inlineStr"/>
      <c r="X934" s="17" t="inlineStr"/>
      <c r="Y934" s="17" t="inlineStr"/>
      <c r="Z934" s="17" t="inlineStr"/>
      <c r="AA934" s="17" t="inlineStr"/>
    </row>
    <row r="935">
      <c r="A935" s="17" t="inlineStr">
        <is>
          <t>Neuquén</t>
        </is>
      </c>
      <c r="B935" s="17" t="inlineStr">
        <is>
          <t>1060</t>
        </is>
      </c>
      <c r="C935" s="17" t="inlineStr">
        <is>
          <t>Stock SAP</t>
        </is>
      </c>
      <c r="D935" s="17" t="inlineStr">
        <is>
          <t>Medicamentos</t>
        </is>
      </c>
      <c r="E935" s="17" t="inlineStr">
        <is>
          <t>ZMED</t>
        </is>
      </c>
      <c r="F935" s="17" t="inlineStr">
        <is>
          <t>Dentro del alcance</t>
        </is>
      </c>
      <c r="G935" s="17" t="inlineStr">
        <is>
          <t>1000202</t>
        </is>
      </c>
      <c r="H935" s="17" t="inlineStr">
        <is>
          <t>PINZA DE MAGUIL ADULTO</t>
        </is>
      </c>
      <c r="I935" s="17" t="inlineStr"/>
      <c r="J935" s="17" t="inlineStr"/>
      <c r="K935" s="18">
        <f>SUMIF('1060 NQN'!$A$2:$A$2023,$G935,'1060 NQN'!$I$2:$I$2023)</f>
        <v/>
      </c>
      <c r="L935" s="18">
        <f>SUMIF('1060 NQN'!$A$2:$A$2023,$G935,'1060 NQN'!$Q$2:$Q$2023)</f>
        <v/>
      </c>
      <c r="M935" s="18">
        <f>$K935-$L935</f>
        <v/>
      </c>
      <c r="N935" s="19">
        <f>IFERROR(SUMIF('1060 NQN'!$A$2:$A$2023,$G935,'1060 NQN'!$M$2:$M$2023)/$K935,0)</f>
        <v/>
      </c>
      <c r="O935" s="19">
        <f>IFERROR($K935*$N935,"")</f>
        <v/>
      </c>
      <c r="P935" s="19">
        <f>IFERROR($L935*$N935,"")</f>
        <v/>
      </c>
      <c r="Q935" s="19">
        <f>IF(OR($U935="Dar de baja en SAP",$U935="Dar de alta en SAP"),$M935*$N935,"")</f>
        <v/>
      </c>
      <c r="R935" s="17" t="inlineStr"/>
      <c r="S935" s="27" t="inlineStr"/>
      <c r="T935" s="17" t="inlineStr">
        <is>
          <t>Sin recuento físico en el inventario de Avain</t>
        </is>
      </c>
      <c r="U935" s="28" t="inlineStr">
        <is>
          <t>Sin recuento físico</t>
        </is>
      </c>
      <c r="V935" s="17" t="inlineStr"/>
      <c r="W935" s="17" t="inlineStr"/>
      <c r="X935" s="17" t="inlineStr"/>
      <c r="Y935" s="17" t="inlineStr"/>
      <c r="Z935" s="17" t="inlineStr"/>
      <c r="AA935" s="17" t="inlineStr"/>
    </row>
    <row r="936">
      <c r="A936" s="17" t="inlineStr">
        <is>
          <t>Neuquén</t>
        </is>
      </c>
      <c r="B936" s="17" t="inlineStr">
        <is>
          <t>1060</t>
        </is>
      </c>
      <c r="C936" s="17" t="inlineStr">
        <is>
          <t>Stock SAP</t>
        </is>
      </c>
      <c r="D936" s="17" t="inlineStr">
        <is>
          <t>Uniformes</t>
        </is>
      </c>
      <c r="E936" s="17" t="inlineStr">
        <is>
          <t>ZUNI</t>
        </is>
      </c>
      <c r="F936" s="17" t="inlineStr">
        <is>
          <t>Fuera del alcance</t>
        </is>
      </c>
      <c r="G936" s="17" t="inlineStr">
        <is>
          <t>3000189</t>
        </is>
      </c>
      <c r="H936" s="17" t="inlineStr">
        <is>
          <t>CHOMBA BLANCA HBRE TM</t>
        </is>
      </c>
      <c r="I936" s="17" t="inlineStr"/>
      <c r="J936" s="17" t="inlineStr"/>
      <c r="K936" s="18">
        <f>SUMIF('1060 NQN'!$A$2:$A$2023,$G936,'1060 NQN'!$I$2:$I$2023)</f>
        <v/>
      </c>
      <c r="L936" s="18">
        <f>SUMIF('1060 NQN'!$A$2:$A$2023,$G936,'1060 NQN'!$Q$2:$Q$2023)</f>
        <v/>
      </c>
      <c r="M936" s="18">
        <f>$K936-$L936</f>
        <v/>
      </c>
      <c r="N936" s="19">
        <f>IFERROR(SUMIF('1060 NQN'!$A$2:$A$2023,$G936,'1060 NQN'!$M$2:$M$2023)/$K936,0)</f>
        <v/>
      </c>
      <c r="O936" s="19">
        <f>IFERROR($K936*$N936,"")</f>
        <v/>
      </c>
      <c r="P936" s="19">
        <f>IFERROR($L936*$N936,"")</f>
        <v/>
      </c>
      <c r="Q936" s="19">
        <f>IF(OR($U936="Dar de baja en SAP",$U936="Dar de alta en SAP"),$M936*$N936,"")</f>
        <v/>
      </c>
      <c r="R936" s="17" t="inlineStr"/>
      <c r="S936" s="27" t="inlineStr"/>
      <c r="T936" s="17" t="inlineStr">
        <is>
          <t>No aplica: uniformes, clasificación que el inventario físico de Farmacia no releva</t>
        </is>
      </c>
      <c r="U936" s="28" t="inlineStr">
        <is>
          <t>Fuera del alcance del inventario físico</t>
        </is>
      </c>
      <c r="V936" s="17" t="inlineStr"/>
      <c r="W936" s="17" t="inlineStr"/>
      <c r="X936" s="17" t="inlineStr"/>
      <c r="Y936" s="17" t="inlineStr"/>
      <c r="Z936" s="17" t="inlineStr"/>
      <c r="AA936" s="17" t="inlineStr">
        <is>
          <t>El material ocupa 2 filas en la hoja 1060 NQN (lote/almacén). La cantidad SAP y la física de esta vista son el total del material.</t>
        </is>
      </c>
    </row>
    <row r="937">
      <c r="A937" s="17" t="inlineStr">
        <is>
          <t>Neuquén</t>
        </is>
      </c>
      <c r="B937" s="17" t="inlineStr">
        <is>
          <t>1060</t>
        </is>
      </c>
      <c r="C937" s="17" t="inlineStr">
        <is>
          <t>Stock SAP</t>
        </is>
      </c>
      <c r="D937" s="17" t="inlineStr">
        <is>
          <t>Uniformes</t>
        </is>
      </c>
      <c r="E937" s="17" t="inlineStr">
        <is>
          <t>ZUNI</t>
        </is>
      </c>
      <c r="F937" s="17" t="inlineStr">
        <is>
          <t>Fuera del alcance</t>
        </is>
      </c>
      <c r="G937" s="17" t="inlineStr">
        <is>
          <t>3000191</t>
        </is>
      </c>
      <c r="H937" s="17" t="inlineStr">
        <is>
          <t>CHOMBA BLANCA HBRE TXL</t>
        </is>
      </c>
      <c r="I937" s="17" t="inlineStr"/>
      <c r="J937" s="17" t="inlineStr"/>
      <c r="K937" s="18">
        <f>SUMIF('1060 NQN'!$A$2:$A$2023,$G937,'1060 NQN'!$I$2:$I$2023)</f>
        <v/>
      </c>
      <c r="L937" s="18">
        <f>SUMIF('1060 NQN'!$A$2:$A$2023,$G937,'1060 NQN'!$Q$2:$Q$2023)</f>
        <v/>
      </c>
      <c r="M937" s="18">
        <f>$K937-$L937</f>
        <v/>
      </c>
      <c r="N937" s="19">
        <f>IFERROR(SUMIF('1060 NQN'!$A$2:$A$2023,$G937,'1060 NQN'!$M$2:$M$2023)/$K937,0)</f>
        <v/>
      </c>
      <c r="O937" s="19">
        <f>IFERROR($K937*$N937,"")</f>
        <v/>
      </c>
      <c r="P937" s="19">
        <f>IFERROR($L937*$N937,"")</f>
        <v/>
      </c>
      <c r="Q937" s="19">
        <f>IF(OR($U937="Dar de baja en SAP",$U937="Dar de alta en SAP"),$M937*$N937,"")</f>
        <v/>
      </c>
      <c r="R937" s="17" t="inlineStr"/>
      <c r="S937" s="27" t="inlineStr"/>
      <c r="T937" s="17" t="inlineStr">
        <is>
          <t>No aplica: uniformes, clasificación que el inventario físico de Farmacia no releva</t>
        </is>
      </c>
      <c r="U937" s="28" t="inlineStr">
        <is>
          <t>Fuera del alcance del inventario físico</t>
        </is>
      </c>
      <c r="V937" s="17" t="inlineStr"/>
      <c r="W937" s="17" t="inlineStr"/>
      <c r="X937" s="17" t="inlineStr"/>
      <c r="Y937" s="17" t="inlineStr"/>
      <c r="Z937" s="17" t="inlineStr"/>
      <c r="AA937" s="17" t="inlineStr">
        <is>
          <t>El material ocupa 2 filas en la hoja 1060 NQN (lote/almacén). La cantidad SAP y la física de esta vista son el total del material.</t>
        </is>
      </c>
    </row>
    <row r="938">
      <c r="A938" s="17" t="inlineStr">
        <is>
          <t>Neuquén</t>
        </is>
      </c>
      <c r="B938" s="17" t="inlineStr">
        <is>
          <t>1060</t>
        </is>
      </c>
      <c r="C938" s="17" t="inlineStr">
        <is>
          <t>Stock SAP</t>
        </is>
      </c>
      <c r="D938" s="17" t="inlineStr">
        <is>
          <t>Uniformes</t>
        </is>
      </c>
      <c r="E938" s="17" t="inlineStr">
        <is>
          <t>ZUNI</t>
        </is>
      </c>
      <c r="F938" s="17" t="inlineStr">
        <is>
          <t>Fuera del alcance</t>
        </is>
      </c>
      <c r="G938" s="17" t="inlineStr">
        <is>
          <t>3000504</t>
        </is>
      </c>
      <c r="H938" s="17" t="inlineStr">
        <is>
          <t>PANTALON JEAN C/LOGO YAC T52</t>
        </is>
      </c>
      <c r="I938" s="17" t="inlineStr"/>
      <c r="J938" s="17" t="inlineStr"/>
      <c r="K938" s="18">
        <f>SUMIF('1060 NQN'!$A$2:$A$2023,$G938,'1060 NQN'!$I$2:$I$2023)</f>
        <v/>
      </c>
      <c r="L938" s="18">
        <f>SUMIF('1060 NQN'!$A$2:$A$2023,$G938,'1060 NQN'!$Q$2:$Q$2023)</f>
        <v/>
      </c>
      <c r="M938" s="18">
        <f>$K938-$L938</f>
        <v/>
      </c>
      <c r="N938" s="19">
        <f>IFERROR(SUMIF('1060 NQN'!$A$2:$A$2023,$G938,'1060 NQN'!$M$2:$M$2023)/$K938,0)</f>
        <v/>
      </c>
      <c r="O938" s="19">
        <f>IFERROR($K938*$N938,"")</f>
        <v/>
      </c>
      <c r="P938" s="19">
        <f>IFERROR($L938*$N938,"")</f>
        <v/>
      </c>
      <c r="Q938" s="19">
        <f>IF(OR($U938="Dar de baja en SAP",$U938="Dar de alta en SAP"),$M938*$N938,"")</f>
        <v/>
      </c>
      <c r="R938" s="17" t="inlineStr"/>
      <c r="S938" s="27" t="inlineStr"/>
      <c r="T938" s="17" t="inlineStr">
        <is>
          <t>No aplica: uniformes, clasificación que el inventario físico de Farmacia no releva</t>
        </is>
      </c>
      <c r="U938" s="28" t="inlineStr">
        <is>
          <t>Fuera del alcance del inventario físico</t>
        </is>
      </c>
      <c r="V938" s="17" t="inlineStr"/>
      <c r="W938" s="17" t="inlineStr"/>
      <c r="X938" s="17" t="inlineStr"/>
      <c r="Y938" s="17" t="inlineStr"/>
      <c r="Z938" s="17" t="inlineStr"/>
      <c r="AA938" s="17" t="inlineStr"/>
    </row>
    <row r="939">
      <c r="A939" s="17" t="inlineStr">
        <is>
          <t>Neuquén</t>
        </is>
      </c>
      <c r="B939" s="17" t="inlineStr">
        <is>
          <t>1060</t>
        </is>
      </c>
      <c r="C939" s="17" t="inlineStr">
        <is>
          <t>Stock SAP</t>
        </is>
      </c>
      <c r="D939" s="17" t="inlineStr">
        <is>
          <t>Uniformes</t>
        </is>
      </c>
      <c r="E939" s="17" t="inlineStr">
        <is>
          <t>ZUNI</t>
        </is>
      </c>
      <c r="F939" s="17" t="inlineStr">
        <is>
          <t>Fuera del alcance</t>
        </is>
      </c>
      <c r="G939" s="17" t="inlineStr">
        <is>
          <t>3000717</t>
        </is>
      </c>
      <c r="H939" s="17" t="inlineStr">
        <is>
          <t>PANTALON CARGO ANTI DESGARRO T50</t>
        </is>
      </c>
      <c r="I939" s="17" t="inlineStr"/>
      <c r="J939" s="17" t="inlineStr"/>
      <c r="K939" s="18">
        <f>SUMIF('1060 NQN'!$A$2:$A$2023,$G939,'1060 NQN'!$I$2:$I$2023)</f>
        <v/>
      </c>
      <c r="L939" s="18">
        <f>SUMIF('1060 NQN'!$A$2:$A$2023,$G939,'1060 NQN'!$Q$2:$Q$2023)</f>
        <v/>
      </c>
      <c r="M939" s="18">
        <f>$K939-$L939</f>
        <v/>
      </c>
      <c r="N939" s="19">
        <f>IFERROR(SUMIF('1060 NQN'!$A$2:$A$2023,$G939,'1060 NQN'!$M$2:$M$2023)/$K939,0)</f>
        <v/>
      </c>
      <c r="O939" s="19">
        <f>IFERROR($K939*$N939,"")</f>
        <v/>
      </c>
      <c r="P939" s="19">
        <f>IFERROR($L939*$N939,"")</f>
        <v/>
      </c>
      <c r="Q939" s="19">
        <f>IF(OR($U939="Dar de baja en SAP",$U939="Dar de alta en SAP"),$M939*$N939,"")</f>
        <v/>
      </c>
      <c r="R939" s="17" t="inlineStr"/>
      <c r="S939" s="27" t="inlineStr"/>
      <c r="T939" s="17" t="inlineStr">
        <is>
          <t>No aplica: uniformes, clasificación que el inventario físico de Farmacia no releva</t>
        </is>
      </c>
      <c r="U939" s="28" t="inlineStr">
        <is>
          <t>Fuera del alcance del inventario físico</t>
        </is>
      </c>
      <c r="V939" s="17" t="inlineStr"/>
      <c r="W939" s="17" t="inlineStr"/>
      <c r="X939" s="17" t="inlineStr"/>
      <c r="Y939" s="17" t="inlineStr"/>
      <c r="Z939" s="17" t="inlineStr"/>
      <c r="AA939" s="17" t="inlineStr"/>
    </row>
    <row r="940">
      <c r="A940" s="17" t="inlineStr">
        <is>
          <t>Neuquén</t>
        </is>
      </c>
      <c r="B940" s="17" t="inlineStr">
        <is>
          <t>1060</t>
        </is>
      </c>
      <c r="C940" s="17" t="inlineStr">
        <is>
          <t>Stock SAP</t>
        </is>
      </c>
      <c r="D940" s="17" t="inlineStr">
        <is>
          <t>Uniformes</t>
        </is>
      </c>
      <c r="E940" s="17" t="inlineStr">
        <is>
          <t>ZUNI</t>
        </is>
      </c>
      <c r="F940" s="17" t="inlineStr">
        <is>
          <t>Fuera del alcance</t>
        </is>
      </c>
      <c r="G940" s="17" t="inlineStr">
        <is>
          <t>3001306</t>
        </is>
      </c>
      <c r="H940" s="17" t="inlineStr">
        <is>
          <t>BUZO ALGODON AZUL C/LOGO XXXL</t>
        </is>
      </c>
      <c r="I940" s="17" t="inlineStr"/>
      <c r="J940" s="17" t="inlineStr"/>
      <c r="K940" s="18">
        <f>SUMIF('1060 NQN'!$A$2:$A$2023,$G940,'1060 NQN'!$I$2:$I$2023)</f>
        <v/>
      </c>
      <c r="L940" s="18">
        <f>SUMIF('1060 NQN'!$A$2:$A$2023,$G940,'1060 NQN'!$Q$2:$Q$2023)</f>
        <v/>
      </c>
      <c r="M940" s="18">
        <f>$K940-$L940</f>
        <v/>
      </c>
      <c r="N940" s="19">
        <f>IFERROR(SUMIF('1060 NQN'!$A$2:$A$2023,$G940,'1060 NQN'!$M$2:$M$2023)/$K940,0)</f>
        <v/>
      </c>
      <c r="O940" s="19">
        <f>IFERROR($K940*$N940,"")</f>
        <v/>
      </c>
      <c r="P940" s="19">
        <f>IFERROR($L940*$N940,"")</f>
        <v/>
      </c>
      <c r="Q940" s="19">
        <f>IF(OR($U940="Dar de baja en SAP",$U940="Dar de alta en SAP"),$M940*$N940,"")</f>
        <v/>
      </c>
      <c r="R940" s="17" t="inlineStr"/>
      <c r="S940" s="27" t="inlineStr"/>
      <c r="T940" s="17" t="inlineStr">
        <is>
          <t>No aplica: uniformes, clasificación que el inventario físico de Farmacia no releva</t>
        </is>
      </c>
      <c r="U940" s="28" t="inlineStr">
        <is>
          <t>Fuera del alcance del inventario físico</t>
        </is>
      </c>
      <c r="V940" s="17" t="inlineStr"/>
      <c r="W940" s="17" t="inlineStr"/>
      <c r="X940" s="17" t="inlineStr"/>
      <c r="Y940" s="17" t="inlineStr"/>
      <c r="Z940" s="17" t="inlineStr"/>
      <c r="AA940" s="17" t="inlineStr">
        <is>
          <t>El material ocupa 2 filas en la hoja 1060 NQN (lote/almacén). La cantidad SAP y la física de esta vista son el total del material.</t>
        </is>
      </c>
    </row>
    <row r="941">
      <c r="A941" s="17" t="inlineStr">
        <is>
          <t>Neuquén</t>
        </is>
      </c>
      <c r="B941" s="17" t="inlineStr">
        <is>
          <t>1060</t>
        </is>
      </c>
      <c r="C941" s="17" t="inlineStr">
        <is>
          <t>Stock SAP</t>
        </is>
      </c>
      <c r="D941" s="17" t="inlineStr">
        <is>
          <t>Uniformes</t>
        </is>
      </c>
      <c r="E941" s="17" t="inlineStr">
        <is>
          <t>ZUNI</t>
        </is>
      </c>
      <c r="F941" s="17" t="inlineStr">
        <is>
          <t>Fuera del alcance</t>
        </is>
      </c>
      <c r="G941" s="17" t="inlineStr">
        <is>
          <t>3001396</t>
        </is>
      </c>
      <c r="H941" s="17" t="inlineStr">
        <is>
          <t>MAMELUCO IGNIFUGO NOMEX 4.5 OZ TALLE M</t>
        </is>
      </c>
      <c r="I941" s="17" t="inlineStr"/>
      <c r="J941" s="17" t="inlineStr"/>
      <c r="K941" s="18">
        <f>SUMIF('1060 NQN'!$A$2:$A$2023,$G941,'1060 NQN'!$I$2:$I$2023)</f>
        <v/>
      </c>
      <c r="L941" s="18">
        <f>SUMIF('1060 NQN'!$A$2:$A$2023,$G941,'1060 NQN'!$Q$2:$Q$2023)</f>
        <v/>
      </c>
      <c r="M941" s="18">
        <f>$K941-$L941</f>
        <v/>
      </c>
      <c r="N941" s="19">
        <f>IFERROR(SUMIF('1060 NQN'!$A$2:$A$2023,$G941,'1060 NQN'!$M$2:$M$2023)/$K941,0)</f>
        <v/>
      </c>
      <c r="O941" s="19">
        <f>IFERROR($K941*$N941,"")</f>
        <v/>
      </c>
      <c r="P941" s="19">
        <f>IFERROR($L941*$N941,"")</f>
        <v/>
      </c>
      <c r="Q941" s="19">
        <f>IF(OR($U941="Dar de baja en SAP",$U941="Dar de alta en SAP"),$M941*$N941,"")</f>
        <v/>
      </c>
      <c r="R941" s="17" t="inlineStr"/>
      <c r="S941" s="27" t="inlineStr"/>
      <c r="T941" s="17" t="inlineStr">
        <is>
          <t>No aplica: uniformes, clasificación que el inventario físico de Farmacia no releva</t>
        </is>
      </c>
      <c r="U941" s="28" t="inlineStr">
        <is>
          <t>Fuera del alcance del inventario físico</t>
        </is>
      </c>
      <c r="V941" s="17" t="inlineStr"/>
      <c r="W941" s="17" t="inlineStr"/>
      <c r="X941" s="17" t="inlineStr"/>
      <c r="Y941" s="17" t="inlineStr"/>
      <c r="Z941" s="17" t="inlineStr"/>
      <c r="AA941" s="17" t="inlineStr"/>
    </row>
    <row r="942">
      <c r="A942" s="17" t="inlineStr">
        <is>
          <t>Neuquén</t>
        </is>
      </c>
      <c r="B942" s="17" t="inlineStr">
        <is>
          <t>1060</t>
        </is>
      </c>
      <c r="C942" s="17" t="inlineStr">
        <is>
          <t>Stock SAP</t>
        </is>
      </c>
      <c r="D942" s="17" t="inlineStr">
        <is>
          <t>Uniformes</t>
        </is>
      </c>
      <c r="E942" s="17" t="inlineStr">
        <is>
          <t>ZUNI</t>
        </is>
      </c>
      <c r="F942" s="17" t="inlineStr">
        <is>
          <t>Fuera del alcance</t>
        </is>
      </c>
      <c r="G942" s="17" t="inlineStr">
        <is>
          <t>3001564</t>
        </is>
      </c>
      <c r="H942" s="17" t="inlineStr">
        <is>
          <t>CAMPERON NARANJA DE GRAFA XL</t>
        </is>
      </c>
      <c r="I942" s="17" t="inlineStr"/>
      <c r="J942" s="17" t="inlineStr"/>
      <c r="K942" s="18">
        <f>SUMIF('1060 NQN'!$A$2:$A$2023,$G942,'1060 NQN'!$I$2:$I$2023)</f>
        <v/>
      </c>
      <c r="L942" s="18">
        <f>SUMIF('1060 NQN'!$A$2:$A$2023,$G942,'1060 NQN'!$Q$2:$Q$2023)</f>
        <v/>
      </c>
      <c r="M942" s="18">
        <f>$K942-$L942</f>
        <v/>
      </c>
      <c r="N942" s="19">
        <f>IFERROR(SUMIF('1060 NQN'!$A$2:$A$2023,$G942,'1060 NQN'!$M$2:$M$2023)/$K942,0)</f>
        <v/>
      </c>
      <c r="O942" s="19">
        <f>IFERROR($K942*$N942,"")</f>
        <v/>
      </c>
      <c r="P942" s="19">
        <f>IFERROR($L942*$N942,"")</f>
        <v/>
      </c>
      <c r="Q942" s="19">
        <f>IF(OR($U942="Dar de baja en SAP",$U942="Dar de alta en SAP"),$M942*$N942,"")</f>
        <v/>
      </c>
      <c r="R942" s="17" t="inlineStr"/>
      <c r="S942" s="27" t="inlineStr"/>
      <c r="T942" s="17" t="inlineStr">
        <is>
          <t>No aplica: uniformes, clasificación que el inventario físico de Farmacia no releva</t>
        </is>
      </c>
      <c r="U942" s="28" t="inlineStr">
        <is>
          <t>Fuera del alcance del inventario físico</t>
        </is>
      </c>
      <c r="V942" s="17" t="inlineStr"/>
      <c r="W942" s="17" t="inlineStr"/>
      <c r="X942" s="17" t="inlineStr"/>
      <c r="Y942" s="17" t="inlineStr"/>
      <c r="Z942" s="17" t="inlineStr"/>
      <c r="AA942" s="17" t="inlineStr"/>
    </row>
    <row r="943">
      <c r="A943" s="17" t="inlineStr">
        <is>
          <t>Neuquén</t>
        </is>
      </c>
      <c r="B943" s="17" t="inlineStr">
        <is>
          <t>1060</t>
        </is>
      </c>
      <c r="C943" s="17" t="inlineStr">
        <is>
          <t>Stock SAP</t>
        </is>
      </c>
      <c r="D943" s="17" t="inlineStr">
        <is>
          <t>Medicamentos</t>
        </is>
      </c>
      <c r="E943" s="17" t="inlineStr">
        <is>
          <t>ZMED</t>
        </is>
      </c>
      <c r="F943" s="17" t="inlineStr">
        <is>
          <t>Dentro del alcance</t>
        </is>
      </c>
      <c r="G943" s="17" t="inlineStr">
        <is>
          <t>1000644</t>
        </is>
      </c>
      <c r="H943" s="17" t="inlineStr">
        <is>
          <t>MIRUS OFT SOLUCION X ML</t>
        </is>
      </c>
      <c r="I943" s="17" t="inlineStr"/>
      <c r="J943" s="17" t="inlineStr"/>
      <c r="K943" s="18">
        <f>SUMIF('1060 NQN'!$A$2:$A$2023,$G943,'1060 NQN'!$I$2:$I$2023)</f>
        <v/>
      </c>
      <c r="L943" s="18">
        <f>SUMIF('1060 NQN'!$A$2:$A$2023,$G943,'1060 NQN'!$Q$2:$Q$2023)</f>
        <v/>
      </c>
      <c r="M943" s="18">
        <f>$K943-$L943</f>
        <v/>
      </c>
      <c r="N943" s="19">
        <f>IFERROR(SUMIF('1060 NQN'!$A$2:$A$2023,$G943,'1060 NQN'!$M$2:$M$2023)/$K943,0)</f>
        <v/>
      </c>
      <c r="O943" s="19">
        <f>IFERROR($K943*$N943,"")</f>
        <v/>
      </c>
      <c r="P943" s="19">
        <f>IFERROR($L943*$N943,"")</f>
        <v/>
      </c>
      <c r="Q943" s="19">
        <f>IF(OR($U943="Dar de baja en SAP",$U943="Dar de alta en SAP"),$M943*$N943,"")</f>
        <v/>
      </c>
      <c r="R943" s="17" t="inlineStr"/>
      <c r="S943" s="27" t="inlineStr"/>
      <c r="T943" s="17" t="inlineStr">
        <is>
          <t>Sin recuento físico en el inventario de Avain</t>
        </is>
      </c>
      <c r="U943" s="28" t="inlineStr">
        <is>
          <t>Sin recuento físico</t>
        </is>
      </c>
      <c r="V943" s="17" t="inlineStr"/>
      <c r="W943" s="17" t="inlineStr"/>
      <c r="X943" s="17" t="inlineStr"/>
      <c r="Y943" s="17" t="inlineStr"/>
      <c r="Z943" s="17" t="inlineStr"/>
      <c r="AA943" s="17" t="inlineStr">
        <is>
          <t>El material ocupa 4 filas en la hoja 1060 NQN (lote/almacén). La cantidad SAP y la física de esta vista son el total del material.</t>
        </is>
      </c>
    </row>
    <row r="944">
      <c r="A944" s="17" t="inlineStr">
        <is>
          <t>Neuquén</t>
        </is>
      </c>
      <c r="B944" s="17" t="inlineStr">
        <is>
          <t>1060</t>
        </is>
      </c>
      <c r="C944" s="17" t="inlineStr">
        <is>
          <t>Stock SAP</t>
        </is>
      </c>
      <c r="D944" s="17" t="inlineStr">
        <is>
          <t>Descartables</t>
        </is>
      </c>
      <c r="E944" s="17" t="inlineStr">
        <is>
          <t>ZDES</t>
        </is>
      </c>
      <c r="F944" s="17" t="inlineStr">
        <is>
          <t>Dentro del alcance</t>
        </is>
      </c>
      <c r="G944" s="17" t="inlineStr">
        <is>
          <t>2000051</t>
        </is>
      </c>
      <c r="H944" s="17" t="inlineStr">
        <is>
          <t>COLLAR CERVICAL MEDIANO</t>
        </is>
      </c>
      <c r="I944" s="17" t="inlineStr"/>
      <c r="J944" s="17" t="inlineStr"/>
      <c r="K944" s="18">
        <f>SUMIF('1060 NQN'!$A$2:$A$2023,$G944,'1060 NQN'!$I$2:$I$2023)</f>
        <v/>
      </c>
      <c r="L944" s="18">
        <f>SUMIF('1060 NQN'!$A$2:$A$2023,$G944,'1060 NQN'!$Q$2:$Q$2023)</f>
        <v/>
      </c>
      <c r="M944" s="18">
        <f>$K944-$L944</f>
        <v/>
      </c>
      <c r="N944" s="19">
        <f>IFERROR(SUMIF('1060 NQN'!$A$2:$A$2023,$G944,'1060 NQN'!$M$2:$M$2023)/$K944,0)</f>
        <v/>
      </c>
      <c r="O944" s="19">
        <f>IFERROR($K944*$N944,"")</f>
        <v/>
      </c>
      <c r="P944" s="19">
        <f>IFERROR($L944*$N944,"")</f>
        <v/>
      </c>
      <c r="Q944" s="19">
        <f>IF(OR($U944="Dar de baja en SAP",$U944="Dar de alta en SAP"),$M944*$N944,"")</f>
        <v/>
      </c>
      <c r="R944" s="17" t="inlineStr"/>
      <c r="S944" s="27" t="inlineStr"/>
      <c r="T944" s="17" t="inlineStr">
        <is>
          <t>Sin recuento físico en el inventario de Avain</t>
        </is>
      </c>
      <c r="U944" s="28" t="inlineStr">
        <is>
          <t>Sin recuento físico</t>
        </is>
      </c>
      <c r="V944" s="17" t="inlineStr"/>
      <c r="W944" s="17" t="inlineStr"/>
      <c r="X944" s="17" t="inlineStr"/>
      <c r="Y944" s="17" t="inlineStr"/>
      <c r="Z944" s="17" t="inlineStr"/>
      <c r="AA944" s="17" t="inlineStr">
        <is>
          <t>El material ocupa 2 filas en la hoja 1060 NQN (lote/almacén). La cantidad SAP y la física de esta vista son el total del material.</t>
        </is>
      </c>
    </row>
    <row r="945">
      <c r="A945" s="17" t="inlineStr">
        <is>
          <t>Neuquén</t>
        </is>
      </c>
      <c r="B945" s="17" t="inlineStr">
        <is>
          <t>1060</t>
        </is>
      </c>
      <c r="C945" s="17" t="inlineStr">
        <is>
          <t>Stock SAP</t>
        </is>
      </c>
      <c r="D945" s="17" t="inlineStr">
        <is>
          <t>Uniformes</t>
        </is>
      </c>
      <c r="E945" s="17" t="inlineStr">
        <is>
          <t>ZUNI</t>
        </is>
      </c>
      <c r="F945" s="17" t="inlineStr">
        <is>
          <t>Fuera del alcance</t>
        </is>
      </c>
      <c r="G945" s="17" t="inlineStr">
        <is>
          <t>3000132</t>
        </is>
      </c>
      <c r="H945" s="17" t="inlineStr">
        <is>
          <t>PANTALON CARGO AZUL T54</t>
        </is>
      </c>
      <c r="I945" s="17" t="inlineStr"/>
      <c r="J945" s="17" t="inlineStr"/>
      <c r="K945" s="18">
        <f>SUMIF('1060 NQN'!$A$2:$A$2023,$G945,'1060 NQN'!$I$2:$I$2023)</f>
        <v/>
      </c>
      <c r="L945" s="18">
        <f>SUMIF('1060 NQN'!$A$2:$A$2023,$G945,'1060 NQN'!$Q$2:$Q$2023)</f>
        <v/>
      </c>
      <c r="M945" s="18">
        <f>$K945-$L945</f>
        <v/>
      </c>
      <c r="N945" s="19">
        <f>IFERROR(SUMIF('1060 NQN'!$A$2:$A$2023,$G945,'1060 NQN'!$M$2:$M$2023)/$K945,0)</f>
        <v/>
      </c>
      <c r="O945" s="19">
        <f>IFERROR($K945*$N945,"")</f>
        <v/>
      </c>
      <c r="P945" s="19">
        <f>IFERROR($L945*$N945,"")</f>
        <v/>
      </c>
      <c r="Q945" s="19">
        <f>IF(OR($U945="Dar de baja en SAP",$U945="Dar de alta en SAP"),$M945*$N945,"")</f>
        <v/>
      </c>
      <c r="R945" s="17" t="inlineStr"/>
      <c r="S945" s="27" t="inlineStr"/>
      <c r="T945" s="17" t="inlineStr">
        <is>
          <t>No aplica: uniformes, clasificación que el inventario físico de Farmacia no releva</t>
        </is>
      </c>
      <c r="U945" s="28" t="inlineStr">
        <is>
          <t>Fuera del alcance del inventario físico</t>
        </is>
      </c>
      <c r="V945" s="17" t="inlineStr"/>
      <c r="W945" s="17" t="inlineStr"/>
      <c r="X945" s="17" t="inlineStr"/>
      <c r="Y945" s="17" t="inlineStr"/>
      <c r="Z945" s="17" t="inlineStr"/>
      <c r="AA945" s="17" t="inlineStr"/>
    </row>
    <row r="946">
      <c r="A946" s="17" t="inlineStr">
        <is>
          <t>Neuquén</t>
        </is>
      </c>
      <c r="B946" s="17" t="inlineStr">
        <is>
          <t>1060</t>
        </is>
      </c>
      <c r="C946" s="17" t="inlineStr">
        <is>
          <t>Stock SAP</t>
        </is>
      </c>
      <c r="D946" s="17" t="inlineStr">
        <is>
          <t>Uniformes</t>
        </is>
      </c>
      <c r="E946" s="17" t="inlineStr">
        <is>
          <t>ZUNI</t>
        </is>
      </c>
      <c r="F946" s="17" t="inlineStr">
        <is>
          <t>Fuera del alcance</t>
        </is>
      </c>
      <c r="G946" s="17" t="inlineStr">
        <is>
          <t>3000574</t>
        </is>
      </c>
      <c r="H946" s="17" t="inlineStr">
        <is>
          <t>CAMISETA POLERA AZUL FRANCIA T 3XL</t>
        </is>
      </c>
      <c r="I946" s="17" t="inlineStr"/>
      <c r="J946" s="17" t="inlineStr"/>
      <c r="K946" s="18">
        <f>SUMIF('1060 NQN'!$A$2:$A$2023,$G946,'1060 NQN'!$I$2:$I$2023)</f>
        <v/>
      </c>
      <c r="L946" s="18">
        <f>SUMIF('1060 NQN'!$A$2:$A$2023,$G946,'1060 NQN'!$Q$2:$Q$2023)</f>
        <v/>
      </c>
      <c r="M946" s="18">
        <f>$K946-$L946</f>
        <v/>
      </c>
      <c r="N946" s="19">
        <f>IFERROR(SUMIF('1060 NQN'!$A$2:$A$2023,$G946,'1060 NQN'!$M$2:$M$2023)/$K946,0)</f>
        <v/>
      </c>
      <c r="O946" s="19">
        <f>IFERROR($K946*$N946,"")</f>
        <v/>
      </c>
      <c r="P946" s="19">
        <f>IFERROR($L946*$N946,"")</f>
        <v/>
      </c>
      <c r="Q946" s="19">
        <f>IF(OR($U946="Dar de baja en SAP",$U946="Dar de alta en SAP"),$M946*$N946,"")</f>
        <v/>
      </c>
      <c r="R946" s="17" t="inlineStr"/>
      <c r="S946" s="27" t="inlineStr"/>
      <c r="T946" s="17" t="inlineStr">
        <is>
          <t>No aplica: uniformes, clasificación que el inventario físico de Farmacia no releva</t>
        </is>
      </c>
      <c r="U946" s="28" t="inlineStr">
        <is>
          <t>Fuera del alcance del inventario físico</t>
        </is>
      </c>
      <c r="V946" s="17" t="inlineStr"/>
      <c r="W946" s="17" t="inlineStr"/>
      <c r="X946" s="17" t="inlineStr"/>
      <c r="Y946" s="17" t="inlineStr"/>
      <c r="Z946" s="17" t="inlineStr"/>
      <c r="AA946" s="17" t="inlineStr"/>
    </row>
    <row r="947">
      <c r="A947" s="17" t="inlineStr">
        <is>
          <t>Neuquén</t>
        </is>
      </c>
      <c r="B947" s="17" t="inlineStr">
        <is>
          <t>1060</t>
        </is>
      </c>
      <c r="C947" s="17" t="inlineStr">
        <is>
          <t>Stock SAP</t>
        </is>
      </c>
      <c r="D947" s="17" t="inlineStr">
        <is>
          <t>Uniformes</t>
        </is>
      </c>
      <c r="E947" s="17" t="inlineStr">
        <is>
          <t>ZUNI</t>
        </is>
      </c>
      <c r="F947" s="17" t="inlineStr">
        <is>
          <t>Fuera del alcance</t>
        </is>
      </c>
      <c r="G947" s="17" t="inlineStr">
        <is>
          <t>3000630</t>
        </is>
      </c>
      <c r="H947" s="17" t="inlineStr">
        <is>
          <t>Chomba Medico Blanca yacimiento T XXXL</t>
        </is>
      </c>
      <c r="I947" s="17" t="inlineStr"/>
      <c r="J947" s="17" t="inlineStr"/>
      <c r="K947" s="18">
        <f>SUMIF('1060 NQN'!$A$2:$A$2023,$G947,'1060 NQN'!$I$2:$I$2023)</f>
        <v/>
      </c>
      <c r="L947" s="18">
        <f>SUMIF('1060 NQN'!$A$2:$A$2023,$G947,'1060 NQN'!$Q$2:$Q$2023)</f>
        <v/>
      </c>
      <c r="M947" s="18">
        <f>$K947-$L947</f>
        <v/>
      </c>
      <c r="N947" s="19">
        <f>IFERROR(SUMIF('1060 NQN'!$A$2:$A$2023,$G947,'1060 NQN'!$M$2:$M$2023)/$K947,0)</f>
        <v/>
      </c>
      <c r="O947" s="19">
        <f>IFERROR($K947*$N947,"")</f>
        <v/>
      </c>
      <c r="P947" s="19">
        <f>IFERROR($L947*$N947,"")</f>
        <v/>
      </c>
      <c r="Q947" s="19">
        <f>IF(OR($U947="Dar de baja en SAP",$U947="Dar de alta en SAP"),$M947*$N947,"")</f>
        <v/>
      </c>
      <c r="R947" s="17" t="inlineStr"/>
      <c r="S947" s="27" t="inlineStr"/>
      <c r="T947" s="17" t="inlineStr">
        <is>
          <t>No aplica: uniformes, clasificación que el inventario físico de Farmacia no releva</t>
        </is>
      </c>
      <c r="U947" s="28" t="inlineStr">
        <is>
          <t>Fuera del alcance del inventario físico</t>
        </is>
      </c>
      <c r="V947" s="17" t="inlineStr"/>
      <c r="W947" s="17" t="inlineStr"/>
      <c r="X947" s="17" t="inlineStr"/>
      <c r="Y947" s="17" t="inlineStr"/>
      <c r="Z947" s="17" t="inlineStr"/>
      <c r="AA947" s="17" t="inlineStr"/>
    </row>
    <row r="948">
      <c r="A948" s="17" t="inlineStr">
        <is>
          <t>Neuquén</t>
        </is>
      </c>
      <c r="B948" s="17" t="inlineStr">
        <is>
          <t>1060</t>
        </is>
      </c>
      <c r="C948" s="17" t="inlineStr">
        <is>
          <t>Stock SAP</t>
        </is>
      </c>
      <c r="D948" s="17" t="inlineStr">
        <is>
          <t>Uniformes</t>
        </is>
      </c>
      <c r="E948" s="17" t="inlineStr">
        <is>
          <t>ZUNI</t>
        </is>
      </c>
      <c r="F948" s="17" t="inlineStr">
        <is>
          <t>Fuera del alcance</t>
        </is>
      </c>
      <c r="G948" s="17" t="inlineStr">
        <is>
          <t>3000823</t>
        </is>
      </c>
      <c r="H948" s="17" t="inlineStr">
        <is>
          <t>CAPA IMPERMEABLE TALLE XL</t>
        </is>
      </c>
      <c r="I948" s="17" t="inlineStr"/>
      <c r="J948" s="17" t="inlineStr"/>
      <c r="K948" s="18">
        <f>SUMIF('1060 NQN'!$A$2:$A$2023,$G948,'1060 NQN'!$I$2:$I$2023)</f>
        <v/>
      </c>
      <c r="L948" s="18">
        <f>SUMIF('1060 NQN'!$A$2:$A$2023,$G948,'1060 NQN'!$Q$2:$Q$2023)</f>
        <v/>
      </c>
      <c r="M948" s="18">
        <f>$K948-$L948</f>
        <v/>
      </c>
      <c r="N948" s="19">
        <f>IFERROR(SUMIF('1060 NQN'!$A$2:$A$2023,$G948,'1060 NQN'!$M$2:$M$2023)/$K948,0)</f>
        <v/>
      </c>
      <c r="O948" s="19">
        <f>IFERROR($K948*$N948,"")</f>
        <v/>
      </c>
      <c r="P948" s="19">
        <f>IFERROR($L948*$N948,"")</f>
        <v/>
      </c>
      <c r="Q948" s="19">
        <f>IF(OR($U948="Dar de baja en SAP",$U948="Dar de alta en SAP"),$M948*$N948,"")</f>
        <v/>
      </c>
      <c r="R948" s="17" t="inlineStr"/>
      <c r="S948" s="27" t="inlineStr"/>
      <c r="T948" s="17" t="inlineStr">
        <is>
          <t>No aplica: uniformes, clasificación que el inventario físico de Farmacia no releva</t>
        </is>
      </c>
      <c r="U948" s="28" t="inlineStr">
        <is>
          <t>Fuera del alcance del inventario físico</t>
        </is>
      </c>
      <c r="V948" s="17" t="inlineStr"/>
      <c r="W948" s="17" t="inlineStr"/>
      <c r="X948" s="17" t="inlineStr"/>
      <c r="Y948" s="17" t="inlineStr"/>
      <c r="Z948" s="17" t="inlineStr"/>
      <c r="AA948" s="17" t="inlineStr"/>
    </row>
    <row r="949">
      <c r="A949" s="17" t="inlineStr">
        <is>
          <t>Neuquén</t>
        </is>
      </c>
      <c r="B949" s="17" t="inlineStr">
        <is>
          <t>1060</t>
        </is>
      </c>
      <c r="C949" s="17" t="inlineStr">
        <is>
          <t>Stock SAP</t>
        </is>
      </c>
      <c r="D949" s="17" t="inlineStr">
        <is>
          <t>Uniformes</t>
        </is>
      </c>
      <c r="E949" s="17" t="inlineStr">
        <is>
          <t>ZUNI</t>
        </is>
      </c>
      <c r="F949" s="17" t="inlineStr">
        <is>
          <t>Fuera del alcance</t>
        </is>
      </c>
      <c r="G949" s="17" t="inlineStr">
        <is>
          <t>3000948</t>
        </is>
      </c>
      <c r="H949" s="17" t="inlineStr">
        <is>
          <t>CHAQUETA GRIS MCORTA YACIMIENTO T S</t>
        </is>
      </c>
      <c r="I949" s="17" t="inlineStr"/>
      <c r="J949" s="17" t="inlineStr"/>
      <c r="K949" s="18">
        <f>SUMIF('1060 NQN'!$A$2:$A$2023,$G949,'1060 NQN'!$I$2:$I$2023)</f>
        <v/>
      </c>
      <c r="L949" s="18">
        <f>SUMIF('1060 NQN'!$A$2:$A$2023,$G949,'1060 NQN'!$Q$2:$Q$2023)</f>
        <v/>
      </c>
      <c r="M949" s="18">
        <f>$K949-$L949</f>
        <v/>
      </c>
      <c r="N949" s="19">
        <f>IFERROR(SUMIF('1060 NQN'!$A$2:$A$2023,$G949,'1060 NQN'!$M$2:$M$2023)/$K949,0)</f>
        <v/>
      </c>
      <c r="O949" s="19">
        <f>IFERROR($K949*$N949,"")</f>
        <v/>
      </c>
      <c r="P949" s="19">
        <f>IFERROR($L949*$N949,"")</f>
        <v/>
      </c>
      <c r="Q949" s="19">
        <f>IF(OR($U949="Dar de baja en SAP",$U949="Dar de alta en SAP"),$M949*$N949,"")</f>
        <v/>
      </c>
      <c r="R949" s="17" t="inlineStr"/>
      <c r="S949" s="27" t="inlineStr"/>
      <c r="T949" s="17" t="inlineStr">
        <is>
          <t>No aplica: uniformes, clasificación que el inventario físico de Farmacia no releva</t>
        </is>
      </c>
      <c r="U949" s="28" t="inlineStr">
        <is>
          <t>Fuera del alcance del inventario físico</t>
        </is>
      </c>
      <c r="V949" s="17" t="inlineStr"/>
      <c r="W949" s="17" t="inlineStr"/>
      <c r="X949" s="17" t="inlineStr"/>
      <c r="Y949" s="17" t="inlineStr"/>
      <c r="Z949" s="17" t="inlineStr"/>
      <c r="AA949" s="17" t="inlineStr">
        <is>
          <t>El material ocupa 2 filas en la hoja 1060 NQN (lote/almacén). La cantidad SAP y la física de esta vista son el total del material.</t>
        </is>
      </c>
    </row>
    <row r="950">
      <c r="A950" s="17" t="inlineStr">
        <is>
          <t>Neuquén</t>
        </is>
      </c>
      <c r="B950" s="17" t="inlineStr">
        <is>
          <t>1060</t>
        </is>
      </c>
      <c r="C950" s="17" t="inlineStr">
        <is>
          <t>Stock SAP</t>
        </is>
      </c>
      <c r="D950" s="17" t="inlineStr">
        <is>
          <t>Uniformes</t>
        </is>
      </c>
      <c r="E950" s="17" t="inlineStr">
        <is>
          <t>ZUNI</t>
        </is>
      </c>
      <c r="F950" s="17" t="inlineStr">
        <is>
          <t>Fuera del alcance</t>
        </is>
      </c>
      <c r="G950" s="17" t="inlineStr">
        <is>
          <t>3001460</t>
        </is>
      </c>
      <c r="H950" s="17" t="inlineStr">
        <is>
          <t>CONJUNTO PRIMERA PIEL S</t>
        </is>
      </c>
      <c r="I950" s="17" t="inlineStr"/>
      <c r="J950" s="17" t="inlineStr"/>
      <c r="K950" s="18">
        <f>SUMIF('1060 NQN'!$A$2:$A$2023,$G950,'1060 NQN'!$I$2:$I$2023)</f>
        <v/>
      </c>
      <c r="L950" s="18">
        <f>SUMIF('1060 NQN'!$A$2:$A$2023,$G950,'1060 NQN'!$Q$2:$Q$2023)</f>
        <v/>
      </c>
      <c r="M950" s="18">
        <f>$K950-$L950</f>
        <v/>
      </c>
      <c r="N950" s="19">
        <f>IFERROR(SUMIF('1060 NQN'!$A$2:$A$2023,$G950,'1060 NQN'!$M$2:$M$2023)/$K950,0)</f>
        <v/>
      </c>
      <c r="O950" s="19">
        <f>IFERROR($K950*$N950,"")</f>
        <v/>
      </c>
      <c r="P950" s="19">
        <f>IFERROR($L950*$N950,"")</f>
        <v/>
      </c>
      <c r="Q950" s="19">
        <f>IF(OR($U950="Dar de baja en SAP",$U950="Dar de alta en SAP"),$M950*$N950,"")</f>
        <v/>
      </c>
      <c r="R950" s="17" t="inlineStr"/>
      <c r="S950" s="27" t="inlineStr"/>
      <c r="T950" s="17" t="inlineStr">
        <is>
          <t>No aplica: uniformes, clasificación que el inventario físico de Farmacia no releva</t>
        </is>
      </c>
      <c r="U950" s="28" t="inlineStr">
        <is>
          <t>Fuera del alcance del inventario físico</t>
        </is>
      </c>
      <c r="V950" s="17" t="inlineStr"/>
      <c r="W950" s="17" t="inlineStr"/>
      <c r="X950" s="17" t="inlineStr"/>
      <c r="Y950" s="17" t="inlineStr"/>
      <c r="Z950" s="17" t="inlineStr"/>
      <c r="AA950" s="17" t="inlineStr"/>
    </row>
    <row r="951">
      <c r="A951" s="17" t="inlineStr">
        <is>
          <t>Neuquén</t>
        </is>
      </c>
      <c r="B951" s="17" t="inlineStr">
        <is>
          <t>1060</t>
        </is>
      </c>
      <c r="C951" s="17" t="inlineStr">
        <is>
          <t>Stock SAP</t>
        </is>
      </c>
      <c r="D951" s="17" t="inlineStr">
        <is>
          <t>Uniformes</t>
        </is>
      </c>
      <c r="E951" s="17" t="inlineStr">
        <is>
          <t>ZUNI</t>
        </is>
      </c>
      <c r="F951" s="17" t="inlineStr">
        <is>
          <t>Fuera del alcance</t>
        </is>
      </c>
      <c r="G951" s="17" t="inlineStr">
        <is>
          <t>3001560</t>
        </is>
      </c>
      <c r="H951" s="17" t="inlineStr">
        <is>
          <t>CAMPERON NARANJA DE GRAFA XS</t>
        </is>
      </c>
      <c r="I951" s="17" t="inlineStr"/>
      <c r="J951" s="17" t="inlineStr"/>
      <c r="K951" s="18">
        <f>SUMIF('1060 NQN'!$A$2:$A$2023,$G951,'1060 NQN'!$I$2:$I$2023)</f>
        <v/>
      </c>
      <c r="L951" s="18">
        <f>SUMIF('1060 NQN'!$A$2:$A$2023,$G951,'1060 NQN'!$Q$2:$Q$2023)</f>
        <v/>
      </c>
      <c r="M951" s="18">
        <f>$K951-$L951</f>
        <v/>
      </c>
      <c r="N951" s="19">
        <f>IFERROR(SUMIF('1060 NQN'!$A$2:$A$2023,$G951,'1060 NQN'!$M$2:$M$2023)/$K951,0)</f>
        <v/>
      </c>
      <c r="O951" s="19">
        <f>IFERROR($K951*$N951,"")</f>
        <v/>
      </c>
      <c r="P951" s="19">
        <f>IFERROR($L951*$N951,"")</f>
        <v/>
      </c>
      <c r="Q951" s="19">
        <f>IF(OR($U951="Dar de baja en SAP",$U951="Dar de alta en SAP"),$M951*$N951,"")</f>
        <v/>
      </c>
      <c r="R951" s="17" t="inlineStr"/>
      <c r="S951" s="27" t="inlineStr"/>
      <c r="T951" s="17" t="inlineStr">
        <is>
          <t>No aplica: uniformes, clasificación que el inventario físico de Farmacia no releva</t>
        </is>
      </c>
      <c r="U951" s="28" t="inlineStr">
        <is>
          <t>Fuera del alcance del inventario físico</t>
        </is>
      </c>
      <c r="V951" s="17" t="inlineStr"/>
      <c r="W951" s="17" t="inlineStr"/>
      <c r="X951" s="17" t="inlineStr"/>
      <c r="Y951" s="17" t="inlineStr"/>
      <c r="Z951" s="17" t="inlineStr"/>
      <c r="AA951" s="17" t="inlineStr"/>
    </row>
    <row r="952">
      <c r="A952" s="17" t="inlineStr">
        <is>
          <t>Neuquén</t>
        </is>
      </c>
      <c r="B952" s="17" t="inlineStr">
        <is>
          <t>1060</t>
        </is>
      </c>
      <c r="C952" s="17" t="inlineStr">
        <is>
          <t>Stock SAP</t>
        </is>
      </c>
      <c r="D952" s="17" t="inlineStr">
        <is>
          <t>Uniformes</t>
        </is>
      </c>
      <c r="E952" s="17" t="inlineStr">
        <is>
          <t>ZUNI</t>
        </is>
      </c>
      <c r="F952" s="17" t="inlineStr">
        <is>
          <t>Fuera del alcance</t>
        </is>
      </c>
      <c r="G952" s="17" t="inlineStr">
        <is>
          <t>3000300</t>
        </is>
      </c>
      <c r="H952" s="17" t="inlineStr">
        <is>
          <t>CAMPERA SOFT SHELL GRIS ECA M</t>
        </is>
      </c>
      <c r="I952" s="17" t="inlineStr"/>
      <c r="J952" s="17" t="inlineStr"/>
      <c r="K952" s="18">
        <f>SUMIF('1060 NQN'!$A$2:$A$2023,$G952,'1060 NQN'!$I$2:$I$2023)</f>
        <v/>
      </c>
      <c r="L952" s="18">
        <f>SUMIF('1060 NQN'!$A$2:$A$2023,$G952,'1060 NQN'!$Q$2:$Q$2023)</f>
        <v/>
      </c>
      <c r="M952" s="18">
        <f>$K952-$L952</f>
        <v/>
      </c>
      <c r="N952" s="19">
        <f>IFERROR(SUMIF('1060 NQN'!$A$2:$A$2023,$G952,'1060 NQN'!$M$2:$M$2023)/$K952,0)</f>
        <v/>
      </c>
      <c r="O952" s="19">
        <f>IFERROR($K952*$N952,"")</f>
        <v/>
      </c>
      <c r="P952" s="19">
        <f>IFERROR($L952*$N952,"")</f>
        <v/>
      </c>
      <c r="Q952" s="19">
        <f>IF(OR($U952="Dar de baja en SAP",$U952="Dar de alta en SAP"),$M952*$N952,"")</f>
        <v/>
      </c>
      <c r="R952" s="17" t="inlineStr"/>
      <c r="S952" s="27" t="inlineStr"/>
      <c r="T952" s="17" t="inlineStr">
        <is>
          <t>No aplica: uniformes, clasificación que el inventario físico de Farmacia no releva</t>
        </is>
      </c>
      <c r="U952" s="28" t="inlineStr">
        <is>
          <t>Fuera del alcance del inventario físico</t>
        </is>
      </c>
      <c r="V952" s="17" t="inlineStr"/>
      <c r="W952" s="17" t="inlineStr"/>
      <c r="X952" s="17" t="inlineStr"/>
      <c r="Y952" s="17" t="inlineStr"/>
      <c r="Z952" s="17" t="inlineStr"/>
      <c r="AA952" s="17" t="inlineStr"/>
    </row>
    <row r="953">
      <c r="A953" s="17" t="inlineStr">
        <is>
          <t>Neuquén</t>
        </is>
      </c>
      <c r="B953" s="17" t="inlineStr">
        <is>
          <t>1060</t>
        </is>
      </c>
      <c r="C953" s="17" t="inlineStr">
        <is>
          <t>Stock SAP</t>
        </is>
      </c>
      <c r="D953" s="17" t="inlineStr">
        <is>
          <t>Uniformes</t>
        </is>
      </c>
      <c r="E953" s="17" t="inlineStr">
        <is>
          <t>ZUNI</t>
        </is>
      </c>
      <c r="F953" s="17" t="inlineStr">
        <is>
          <t>Fuera del alcance</t>
        </is>
      </c>
      <c r="G953" s="17" t="inlineStr">
        <is>
          <t>3000503</t>
        </is>
      </c>
      <c r="H953" s="17" t="inlineStr">
        <is>
          <t>PANTALON JEAN C/LOGO YAC T50</t>
        </is>
      </c>
      <c r="I953" s="17" t="inlineStr"/>
      <c r="J953" s="17" t="inlineStr"/>
      <c r="K953" s="18">
        <f>SUMIF('1060 NQN'!$A$2:$A$2023,$G953,'1060 NQN'!$I$2:$I$2023)</f>
        <v/>
      </c>
      <c r="L953" s="18">
        <f>SUMIF('1060 NQN'!$A$2:$A$2023,$G953,'1060 NQN'!$Q$2:$Q$2023)</f>
        <v/>
      </c>
      <c r="M953" s="18">
        <f>$K953-$L953</f>
        <v/>
      </c>
      <c r="N953" s="19">
        <f>IFERROR(SUMIF('1060 NQN'!$A$2:$A$2023,$G953,'1060 NQN'!$M$2:$M$2023)/$K953,0)</f>
        <v/>
      </c>
      <c r="O953" s="19">
        <f>IFERROR($K953*$N953,"")</f>
        <v/>
      </c>
      <c r="P953" s="19">
        <f>IFERROR($L953*$N953,"")</f>
        <v/>
      </c>
      <c r="Q953" s="19">
        <f>IF(OR($U953="Dar de baja en SAP",$U953="Dar de alta en SAP"),$M953*$N953,"")</f>
        <v/>
      </c>
      <c r="R953" s="17" t="inlineStr"/>
      <c r="S953" s="27" t="inlineStr"/>
      <c r="T953" s="17" t="inlineStr">
        <is>
          <t>No aplica: uniformes, clasificación que el inventario físico de Farmacia no releva</t>
        </is>
      </c>
      <c r="U953" s="28" t="inlineStr">
        <is>
          <t>Fuera del alcance del inventario físico</t>
        </is>
      </c>
      <c r="V953" s="17" t="inlineStr"/>
      <c r="W953" s="17" t="inlineStr"/>
      <c r="X953" s="17" t="inlineStr"/>
      <c r="Y953" s="17" t="inlineStr"/>
      <c r="Z953" s="17" t="inlineStr"/>
      <c r="AA953" s="17" t="inlineStr">
        <is>
          <t>El material ocupa 2 filas en la hoja 1060 NQN (lote/almacén). La cantidad SAP y la física de esta vista son el total del material.</t>
        </is>
      </c>
    </row>
    <row r="954">
      <c r="A954" s="17" t="inlineStr">
        <is>
          <t>Neuquén</t>
        </is>
      </c>
      <c r="B954" s="17" t="inlineStr">
        <is>
          <t>1060</t>
        </is>
      </c>
      <c r="C954" s="17" t="inlineStr">
        <is>
          <t>Stock SAP</t>
        </is>
      </c>
      <c r="D954" s="17" t="inlineStr">
        <is>
          <t>Uniformes</t>
        </is>
      </c>
      <c r="E954" s="17" t="inlineStr">
        <is>
          <t>ZUNI</t>
        </is>
      </c>
      <c r="F954" s="17" t="inlineStr">
        <is>
          <t>Fuera del alcance</t>
        </is>
      </c>
      <c r="G954" s="17" t="inlineStr">
        <is>
          <t>3001050</t>
        </is>
      </c>
      <c r="H954" s="17" t="inlineStr">
        <is>
          <t>MAMELUCO IGNIFUGO NOMEX 4.5 OZ TALLE XL</t>
        </is>
      </c>
      <c r="I954" s="17" t="inlineStr"/>
      <c r="J954" s="17" t="inlineStr"/>
      <c r="K954" s="18">
        <f>SUMIF('1060 NQN'!$A$2:$A$2023,$G954,'1060 NQN'!$I$2:$I$2023)</f>
        <v/>
      </c>
      <c r="L954" s="18">
        <f>SUMIF('1060 NQN'!$A$2:$A$2023,$G954,'1060 NQN'!$Q$2:$Q$2023)</f>
        <v/>
      </c>
      <c r="M954" s="18">
        <f>$K954-$L954</f>
        <v/>
      </c>
      <c r="N954" s="19">
        <f>IFERROR(SUMIF('1060 NQN'!$A$2:$A$2023,$G954,'1060 NQN'!$M$2:$M$2023)/$K954,0)</f>
        <v/>
      </c>
      <c r="O954" s="19">
        <f>IFERROR($K954*$N954,"")</f>
        <v/>
      </c>
      <c r="P954" s="19">
        <f>IFERROR($L954*$N954,"")</f>
        <v/>
      </c>
      <c r="Q954" s="19">
        <f>IF(OR($U954="Dar de baja en SAP",$U954="Dar de alta en SAP"),$M954*$N954,"")</f>
        <v/>
      </c>
      <c r="R954" s="17" t="inlineStr"/>
      <c r="S954" s="27" t="inlineStr"/>
      <c r="T954" s="17" t="inlineStr">
        <is>
          <t>No aplica: uniformes, clasificación que el inventario físico de Farmacia no releva</t>
        </is>
      </c>
      <c r="U954" s="28" t="inlineStr">
        <is>
          <t>Fuera del alcance del inventario físico</t>
        </is>
      </c>
      <c r="V954" s="17" t="inlineStr"/>
      <c r="W954" s="17" t="inlineStr"/>
      <c r="X954" s="17" t="inlineStr"/>
      <c r="Y954" s="17" t="inlineStr"/>
      <c r="Z954" s="17" t="inlineStr"/>
      <c r="AA954" s="17" t="inlineStr">
        <is>
          <t>El material ocupa 2 filas en la hoja 1060 NQN (lote/almacén). La cantidad SAP y la física de esta vista son el total del material.</t>
        </is>
      </c>
    </row>
    <row r="955">
      <c r="A955" s="17" t="inlineStr">
        <is>
          <t>Neuquén</t>
        </is>
      </c>
      <c r="B955" s="17" t="inlineStr">
        <is>
          <t>1060</t>
        </is>
      </c>
      <c r="C955" s="17" t="inlineStr">
        <is>
          <t>Stock SAP</t>
        </is>
      </c>
      <c r="D955" s="17" t="inlineStr">
        <is>
          <t>Uniformes</t>
        </is>
      </c>
      <c r="E955" s="17" t="inlineStr">
        <is>
          <t>ZUNI</t>
        </is>
      </c>
      <c r="F955" s="17" t="inlineStr">
        <is>
          <t>Fuera del alcance</t>
        </is>
      </c>
      <c r="G955" s="17" t="inlineStr">
        <is>
          <t>3001063</t>
        </is>
      </c>
      <c r="H955" s="17" t="inlineStr">
        <is>
          <t>MAMELUCO IGNIFUGO NOMEX 6 OZ TALLE S</t>
        </is>
      </c>
      <c r="I955" s="17" t="inlineStr"/>
      <c r="J955" s="17" t="inlineStr"/>
      <c r="K955" s="18">
        <f>SUMIF('1060 NQN'!$A$2:$A$2023,$G955,'1060 NQN'!$I$2:$I$2023)</f>
        <v/>
      </c>
      <c r="L955" s="18">
        <f>SUMIF('1060 NQN'!$A$2:$A$2023,$G955,'1060 NQN'!$Q$2:$Q$2023)</f>
        <v/>
      </c>
      <c r="M955" s="18">
        <f>$K955-$L955</f>
        <v/>
      </c>
      <c r="N955" s="19">
        <f>IFERROR(SUMIF('1060 NQN'!$A$2:$A$2023,$G955,'1060 NQN'!$M$2:$M$2023)/$K955,0)</f>
        <v/>
      </c>
      <c r="O955" s="19">
        <f>IFERROR($K955*$N955,"")</f>
        <v/>
      </c>
      <c r="P955" s="19">
        <f>IFERROR($L955*$N955,"")</f>
        <v/>
      </c>
      <c r="Q955" s="19">
        <f>IF(OR($U955="Dar de baja en SAP",$U955="Dar de alta en SAP"),$M955*$N955,"")</f>
        <v/>
      </c>
      <c r="R955" s="17" t="inlineStr"/>
      <c r="S955" s="27" t="inlineStr"/>
      <c r="T955" s="17" t="inlineStr">
        <is>
          <t>No aplica: uniformes, clasificación que el inventario físico de Farmacia no releva</t>
        </is>
      </c>
      <c r="U955" s="28" t="inlineStr">
        <is>
          <t>Fuera del alcance del inventario físico</t>
        </is>
      </c>
      <c r="V955" s="17" t="inlineStr"/>
      <c r="W955" s="17" t="inlineStr"/>
      <c r="X955" s="17" t="inlineStr"/>
      <c r="Y955" s="17" t="inlineStr"/>
      <c r="Z955" s="17" t="inlineStr"/>
      <c r="AA955" s="17" t="inlineStr"/>
    </row>
    <row r="956">
      <c r="A956" s="17" t="inlineStr">
        <is>
          <t>Neuquén</t>
        </is>
      </c>
      <c r="B956" s="17" t="inlineStr">
        <is>
          <t>1060</t>
        </is>
      </c>
      <c r="C956" s="17" t="inlineStr">
        <is>
          <t>Stock SAP</t>
        </is>
      </c>
      <c r="D956" s="17" t="inlineStr">
        <is>
          <t>Uniformes</t>
        </is>
      </c>
      <c r="E956" s="17" t="inlineStr">
        <is>
          <t>ZUNI</t>
        </is>
      </c>
      <c r="F956" s="17" t="inlineStr">
        <is>
          <t>Fuera del alcance</t>
        </is>
      </c>
      <c r="G956" s="17" t="inlineStr">
        <is>
          <t>3001433</t>
        </is>
      </c>
      <c r="H956" s="17" t="inlineStr">
        <is>
          <t>CHOMBA NEGRA S</t>
        </is>
      </c>
      <c r="I956" s="17" t="inlineStr"/>
      <c r="J956" s="17" t="inlineStr"/>
      <c r="K956" s="18">
        <f>SUMIF('1060 NQN'!$A$2:$A$2023,$G956,'1060 NQN'!$I$2:$I$2023)</f>
        <v/>
      </c>
      <c r="L956" s="18">
        <f>SUMIF('1060 NQN'!$A$2:$A$2023,$G956,'1060 NQN'!$Q$2:$Q$2023)</f>
        <v/>
      </c>
      <c r="M956" s="18">
        <f>$K956-$L956</f>
        <v/>
      </c>
      <c r="N956" s="19">
        <f>IFERROR(SUMIF('1060 NQN'!$A$2:$A$2023,$G956,'1060 NQN'!$M$2:$M$2023)/$K956,0)</f>
        <v/>
      </c>
      <c r="O956" s="19">
        <f>IFERROR($K956*$N956,"")</f>
        <v/>
      </c>
      <c r="P956" s="19">
        <f>IFERROR($L956*$N956,"")</f>
        <v/>
      </c>
      <c r="Q956" s="19">
        <f>IF(OR($U956="Dar de baja en SAP",$U956="Dar de alta en SAP"),$M956*$N956,"")</f>
        <v/>
      </c>
      <c r="R956" s="17" t="inlineStr"/>
      <c r="S956" s="27" t="inlineStr"/>
      <c r="T956" s="17" t="inlineStr">
        <is>
          <t>No aplica: uniformes, clasificación que el inventario físico de Farmacia no releva</t>
        </is>
      </c>
      <c r="U956" s="28" t="inlineStr">
        <is>
          <t>Fuera del alcance del inventario físico</t>
        </is>
      </c>
      <c r="V956" s="17" t="inlineStr"/>
      <c r="W956" s="17" t="inlineStr"/>
      <c r="X956" s="17" t="inlineStr"/>
      <c r="Y956" s="17" t="inlineStr"/>
      <c r="Z956" s="17" t="inlineStr"/>
      <c r="AA956" s="17" t="inlineStr">
        <is>
          <t>El material ocupa 2 filas en la hoja 1060 NQN (lote/almacén). La cantidad SAP y la física de esta vista son el total del material.</t>
        </is>
      </c>
    </row>
    <row r="957">
      <c r="A957" s="17" t="inlineStr">
        <is>
          <t>Neuquén</t>
        </is>
      </c>
      <c r="B957" s="17" t="inlineStr">
        <is>
          <t>1060</t>
        </is>
      </c>
      <c r="C957" s="17" t="inlineStr">
        <is>
          <t>Stock SAP</t>
        </is>
      </c>
      <c r="D957" s="17" t="inlineStr">
        <is>
          <t>Medicamentos</t>
        </is>
      </c>
      <c r="E957" s="17" t="inlineStr">
        <is>
          <t>ZMED</t>
        </is>
      </c>
      <c r="F957" s="17" t="inlineStr">
        <is>
          <t>Dentro del alcance</t>
        </is>
      </c>
      <c r="G957" s="17" t="inlineStr">
        <is>
          <t>1000486</t>
        </is>
      </c>
      <c r="H957" s="17" t="inlineStr">
        <is>
          <t>AZITROMICINA 500 MG COMP</t>
        </is>
      </c>
      <c r="I957" s="17" t="inlineStr"/>
      <c r="J957" s="17" t="inlineStr"/>
      <c r="K957" s="18">
        <f>SUMIF('1060 NQN'!$A$2:$A$2023,$G957,'1060 NQN'!$I$2:$I$2023)</f>
        <v/>
      </c>
      <c r="L957" s="18">
        <f>SUMIF('1060 NQN'!$A$2:$A$2023,$G957,'1060 NQN'!$Q$2:$Q$2023)</f>
        <v/>
      </c>
      <c r="M957" s="18">
        <f>$K957-$L957</f>
        <v/>
      </c>
      <c r="N957" s="19">
        <f>IFERROR(SUMIF('1060 NQN'!$A$2:$A$2023,$G957,'1060 NQN'!$M$2:$M$2023)/$K957,0)</f>
        <v/>
      </c>
      <c r="O957" s="19">
        <f>IFERROR($K957*$N957,"")</f>
        <v/>
      </c>
      <c r="P957" s="19">
        <f>IFERROR($L957*$N957,"")</f>
        <v/>
      </c>
      <c r="Q957" s="19">
        <f>IF(OR($U957="Dar de baja en SAP",$U957="Dar de alta en SAP"),$M957*$N957,"")</f>
        <v/>
      </c>
      <c r="R957" s="17" t="inlineStr"/>
      <c r="S957" s="27" t="inlineStr"/>
      <c r="T957" s="17" t="inlineStr">
        <is>
          <t>Sin recuento físico en el inventario de Avain</t>
        </is>
      </c>
      <c r="U957" s="28" t="inlineStr">
        <is>
          <t>Sin recuento físico</t>
        </is>
      </c>
      <c r="V957" s="17" t="inlineStr"/>
      <c r="W957" s="17" t="inlineStr"/>
      <c r="X957" s="17" t="inlineStr"/>
      <c r="Y957" s="17" t="inlineStr"/>
      <c r="Z957" s="17" t="inlineStr"/>
      <c r="AA957" s="17" t="inlineStr"/>
    </row>
    <row r="958">
      <c r="A958" s="17" t="inlineStr">
        <is>
          <t>Neuquén</t>
        </is>
      </c>
      <c r="B958" s="17" t="inlineStr">
        <is>
          <t>1060</t>
        </is>
      </c>
      <c r="C958" s="17" t="inlineStr">
        <is>
          <t>Stock SAP</t>
        </is>
      </c>
      <c r="D958" s="17" t="inlineStr">
        <is>
          <t>Descartables</t>
        </is>
      </c>
      <c r="E958" s="17" t="inlineStr">
        <is>
          <t>ZDES</t>
        </is>
      </c>
      <c r="F958" s="17" t="inlineStr">
        <is>
          <t>Dentro del alcance</t>
        </is>
      </c>
      <c r="G958" s="17" t="inlineStr">
        <is>
          <t>2001861</t>
        </is>
      </c>
      <c r="H958" s="17" t="inlineStr">
        <is>
          <t>SONDA P/ ALIMENTACION NASOGASTRICA K10</t>
        </is>
      </c>
      <c r="I958" s="17" t="inlineStr"/>
      <c r="J958" s="17" t="inlineStr"/>
      <c r="K958" s="18">
        <f>SUMIF('1060 NQN'!$A$2:$A$2023,$G958,'1060 NQN'!$I$2:$I$2023)</f>
        <v/>
      </c>
      <c r="L958" s="18">
        <f>SUMIF('1060 NQN'!$A$2:$A$2023,$G958,'1060 NQN'!$Q$2:$Q$2023)</f>
        <v/>
      </c>
      <c r="M958" s="18">
        <f>$K958-$L958</f>
        <v/>
      </c>
      <c r="N958" s="19">
        <f>IFERROR(SUMIF('1060 NQN'!$A$2:$A$2023,$G958,'1060 NQN'!$M$2:$M$2023)/$K958,0)</f>
        <v/>
      </c>
      <c r="O958" s="19">
        <f>IFERROR($K958*$N958,"")</f>
        <v/>
      </c>
      <c r="P958" s="19">
        <f>IFERROR($L958*$N958,"")</f>
        <v/>
      </c>
      <c r="Q958" s="19">
        <f>IF(OR($U958="Dar de baja en SAP",$U958="Dar de alta en SAP"),$M958*$N958,"")</f>
        <v/>
      </c>
      <c r="R958" s="17" t="inlineStr"/>
      <c r="S958" s="27" t="inlineStr"/>
      <c r="T958" s="17" t="inlineStr">
        <is>
          <t>Sin recuento físico en el inventario de Avain</t>
        </is>
      </c>
      <c r="U958" s="28" t="inlineStr">
        <is>
          <t>Sin recuento físico</t>
        </is>
      </c>
      <c r="V958" s="17" t="inlineStr"/>
      <c r="W958" s="17" t="inlineStr"/>
      <c r="X958" s="17" t="inlineStr"/>
      <c r="Y958" s="17" t="inlineStr"/>
      <c r="Z958" s="17" t="inlineStr"/>
      <c r="AA958" s="17" t="inlineStr"/>
    </row>
    <row r="959">
      <c r="A959" s="17" t="inlineStr">
        <is>
          <t>Neuquén</t>
        </is>
      </c>
      <c r="B959" s="17" t="inlineStr">
        <is>
          <t>1060</t>
        </is>
      </c>
      <c r="C959" s="17" t="inlineStr">
        <is>
          <t>Stock SAP</t>
        </is>
      </c>
      <c r="D959" s="17" t="inlineStr">
        <is>
          <t>Uniformes</t>
        </is>
      </c>
      <c r="E959" s="17" t="inlineStr">
        <is>
          <t>ZUNI</t>
        </is>
      </c>
      <c r="F959" s="17" t="inlineStr">
        <is>
          <t>Fuera del alcance</t>
        </is>
      </c>
      <c r="G959" s="17" t="inlineStr">
        <is>
          <t>3000652</t>
        </is>
      </c>
      <c r="H959" s="17" t="inlineStr">
        <is>
          <t>PANTALON JEAN C/LOGO YAC T46 DAMA</t>
        </is>
      </c>
      <c r="I959" s="17" t="inlineStr"/>
      <c r="J959" s="17" t="inlineStr"/>
      <c r="K959" s="18">
        <f>SUMIF('1060 NQN'!$A$2:$A$2023,$G959,'1060 NQN'!$I$2:$I$2023)</f>
        <v/>
      </c>
      <c r="L959" s="18">
        <f>SUMIF('1060 NQN'!$A$2:$A$2023,$G959,'1060 NQN'!$Q$2:$Q$2023)</f>
        <v/>
      </c>
      <c r="M959" s="18">
        <f>$K959-$L959</f>
        <v/>
      </c>
      <c r="N959" s="19">
        <f>IFERROR(SUMIF('1060 NQN'!$A$2:$A$2023,$G959,'1060 NQN'!$M$2:$M$2023)/$K959,0)</f>
        <v/>
      </c>
      <c r="O959" s="19">
        <f>IFERROR($K959*$N959,"")</f>
        <v/>
      </c>
      <c r="P959" s="19">
        <f>IFERROR($L959*$N959,"")</f>
        <v/>
      </c>
      <c r="Q959" s="19">
        <f>IF(OR($U959="Dar de baja en SAP",$U959="Dar de alta en SAP"),$M959*$N959,"")</f>
        <v/>
      </c>
      <c r="R959" s="17" t="inlineStr"/>
      <c r="S959" s="27" t="inlineStr"/>
      <c r="T959" s="17" t="inlineStr">
        <is>
          <t>No aplica: uniformes, clasificación que el inventario físico de Farmacia no releva</t>
        </is>
      </c>
      <c r="U959" s="28" t="inlineStr">
        <is>
          <t>Fuera del alcance del inventario físico</t>
        </is>
      </c>
      <c r="V959" s="17" t="inlineStr"/>
      <c r="W959" s="17" t="inlineStr"/>
      <c r="X959" s="17" t="inlineStr"/>
      <c r="Y959" s="17" t="inlineStr"/>
      <c r="Z959" s="17" t="inlineStr"/>
      <c r="AA959" s="17" t="inlineStr"/>
    </row>
    <row r="960">
      <c r="A960" s="17" t="inlineStr">
        <is>
          <t>Neuquén</t>
        </is>
      </c>
      <c r="B960" s="17" t="inlineStr">
        <is>
          <t>1060</t>
        </is>
      </c>
      <c r="C960" s="17" t="inlineStr">
        <is>
          <t>Stock SAP</t>
        </is>
      </c>
      <c r="D960" s="17" t="inlineStr">
        <is>
          <t>Uniformes</t>
        </is>
      </c>
      <c r="E960" s="17" t="inlineStr">
        <is>
          <t>ZUNI</t>
        </is>
      </c>
      <c r="F960" s="17" t="inlineStr">
        <is>
          <t>Fuera del alcance</t>
        </is>
      </c>
      <c r="G960" s="17" t="inlineStr">
        <is>
          <t>3001298</t>
        </is>
      </c>
      <c r="H960" s="17" t="inlineStr">
        <is>
          <t>MENTONERA CASCO SEGURIDAD</t>
        </is>
      </c>
      <c r="I960" s="17" t="inlineStr"/>
      <c r="J960" s="17" t="inlineStr"/>
      <c r="K960" s="18">
        <f>SUMIF('1060 NQN'!$A$2:$A$2023,$G960,'1060 NQN'!$I$2:$I$2023)</f>
        <v/>
      </c>
      <c r="L960" s="18">
        <f>SUMIF('1060 NQN'!$A$2:$A$2023,$G960,'1060 NQN'!$Q$2:$Q$2023)</f>
        <v/>
      </c>
      <c r="M960" s="18">
        <f>$K960-$L960</f>
        <v/>
      </c>
      <c r="N960" s="19">
        <f>IFERROR(SUMIF('1060 NQN'!$A$2:$A$2023,$G960,'1060 NQN'!$M$2:$M$2023)/$K960,0)</f>
        <v/>
      </c>
      <c r="O960" s="19">
        <f>IFERROR($K960*$N960,"")</f>
        <v/>
      </c>
      <c r="P960" s="19">
        <f>IFERROR($L960*$N960,"")</f>
        <v/>
      </c>
      <c r="Q960" s="19">
        <f>IF(OR($U960="Dar de baja en SAP",$U960="Dar de alta en SAP"),$M960*$N960,"")</f>
        <v/>
      </c>
      <c r="R960" s="17" t="inlineStr"/>
      <c r="S960" s="27" t="inlineStr"/>
      <c r="T960" s="17" t="inlineStr">
        <is>
          <t>No aplica: uniformes, clasificación que el inventario físico de Farmacia no releva</t>
        </is>
      </c>
      <c r="U960" s="28" t="inlineStr">
        <is>
          <t>Fuera del alcance del inventario físico</t>
        </is>
      </c>
      <c r="V960" s="17" t="inlineStr"/>
      <c r="W960" s="17" t="inlineStr"/>
      <c r="X960" s="17" t="inlineStr"/>
      <c r="Y960" s="17" t="inlineStr"/>
      <c r="Z960" s="17" t="inlineStr"/>
      <c r="AA960" s="17" t="inlineStr"/>
    </row>
    <row r="961">
      <c r="A961" s="17" t="inlineStr">
        <is>
          <t>Neuquén</t>
        </is>
      </c>
      <c r="B961" s="17" t="inlineStr">
        <is>
          <t>1060</t>
        </is>
      </c>
      <c r="C961" s="17" t="inlineStr">
        <is>
          <t>Stock SAP</t>
        </is>
      </c>
      <c r="D961" s="17" t="inlineStr">
        <is>
          <t>Uniformes</t>
        </is>
      </c>
      <c r="E961" s="17" t="inlineStr">
        <is>
          <t>ZUNI</t>
        </is>
      </c>
      <c r="F961" s="17" t="inlineStr">
        <is>
          <t>Fuera del alcance</t>
        </is>
      </c>
      <c r="G961" s="17" t="inlineStr">
        <is>
          <t>3001301</t>
        </is>
      </c>
      <c r="H961" s="17" t="inlineStr">
        <is>
          <t>BUZO ALGODON AZUL C/LOGO S</t>
        </is>
      </c>
      <c r="I961" s="17" t="inlineStr"/>
      <c r="J961" s="17" t="inlineStr"/>
      <c r="K961" s="18">
        <f>SUMIF('1060 NQN'!$A$2:$A$2023,$G961,'1060 NQN'!$I$2:$I$2023)</f>
        <v/>
      </c>
      <c r="L961" s="18">
        <f>SUMIF('1060 NQN'!$A$2:$A$2023,$G961,'1060 NQN'!$Q$2:$Q$2023)</f>
        <v/>
      </c>
      <c r="M961" s="18">
        <f>$K961-$L961</f>
        <v/>
      </c>
      <c r="N961" s="19">
        <f>IFERROR(SUMIF('1060 NQN'!$A$2:$A$2023,$G961,'1060 NQN'!$M$2:$M$2023)/$K961,0)</f>
        <v/>
      </c>
      <c r="O961" s="19">
        <f>IFERROR($K961*$N961,"")</f>
        <v/>
      </c>
      <c r="P961" s="19">
        <f>IFERROR($L961*$N961,"")</f>
        <v/>
      </c>
      <c r="Q961" s="19">
        <f>IF(OR($U961="Dar de baja en SAP",$U961="Dar de alta en SAP"),$M961*$N961,"")</f>
        <v/>
      </c>
      <c r="R961" s="17" t="inlineStr"/>
      <c r="S961" s="27" t="inlineStr"/>
      <c r="T961" s="17" t="inlineStr">
        <is>
          <t>No aplica: uniformes, clasificación que el inventario físico de Farmacia no releva</t>
        </is>
      </c>
      <c r="U961" s="28" t="inlineStr">
        <is>
          <t>Fuera del alcance del inventario físico</t>
        </is>
      </c>
      <c r="V961" s="17" t="inlineStr"/>
      <c r="W961" s="17" t="inlineStr"/>
      <c r="X961" s="17" t="inlineStr"/>
      <c r="Y961" s="17" t="inlineStr"/>
      <c r="Z961" s="17" t="inlineStr"/>
      <c r="AA961" s="17" t="inlineStr"/>
    </row>
    <row r="962">
      <c r="A962" s="17" t="inlineStr">
        <is>
          <t>Neuquén</t>
        </is>
      </c>
      <c r="B962" s="17" t="inlineStr">
        <is>
          <t>1060</t>
        </is>
      </c>
      <c r="C962" s="17" t="inlineStr">
        <is>
          <t>Stock SAP</t>
        </is>
      </c>
      <c r="D962" s="17" t="inlineStr">
        <is>
          <t>Uniformes</t>
        </is>
      </c>
      <c r="E962" s="17" t="inlineStr">
        <is>
          <t>ZUNI</t>
        </is>
      </c>
      <c r="F962" s="17" t="inlineStr">
        <is>
          <t>Fuera del alcance</t>
        </is>
      </c>
      <c r="G962" s="17" t="inlineStr">
        <is>
          <t>3001439</t>
        </is>
      </c>
      <c r="H962" s="17" t="inlineStr">
        <is>
          <t>CHOMBA NEGRA XXXL</t>
        </is>
      </c>
      <c r="I962" s="17" t="inlineStr"/>
      <c r="J962" s="17" t="inlineStr"/>
      <c r="K962" s="18">
        <f>SUMIF('1060 NQN'!$A$2:$A$2023,$G962,'1060 NQN'!$I$2:$I$2023)</f>
        <v/>
      </c>
      <c r="L962" s="18">
        <f>SUMIF('1060 NQN'!$A$2:$A$2023,$G962,'1060 NQN'!$Q$2:$Q$2023)</f>
        <v/>
      </c>
      <c r="M962" s="18">
        <f>$K962-$L962</f>
        <v/>
      </c>
      <c r="N962" s="19">
        <f>IFERROR(SUMIF('1060 NQN'!$A$2:$A$2023,$G962,'1060 NQN'!$M$2:$M$2023)/$K962,0)</f>
        <v/>
      </c>
      <c r="O962" s="19">
        <f>IFERROR($K962*$N962,"")</f>
        <v/>
      </c>
      <c r="P962" s="19">
        <f>IFERROR($L962*$N962,"")</f>
        <v/>
      </c>
      <c r="Q962" s="19">
        <f>IF(OR($U962="Dar de baja en SAP",$U962="Dar de alta en SAP"),$M962*$N962,"")</f>
        <v/>
      </c>
      <c r="R962" s="17" t="inlineStr"/>
      <c r="S962" s="27" t="inlineStr"/>
      <c r="T962" s="17" t="inlineStr">
        <is>
          <t>No aplica: uniformes, clasificación que el inventario físico de Farmacia no releva</t>
        </is>
      </c>
      <c r="U962" s="28" t="inlineStr">
        <is>
          <t>Fuera del alcance del inventario físico</t>
        </is>
      </c>
      <c r="V962" s="17" t="inlineStr"/>
      <c r="W962" s="17" t="inlineStr"/>
      <c r="X962" s="17" t="inlineStr"/>
      <c r="Y962" s="17" t="inlineStr"/>
      <c r="Z962" s="17" t="inlineStr"/>
      <c r="AA962" s="17" t="inlineStr">
        <is>
          <t>El material ocupa 2 filas en la hoja 1060 NQN (lote/almacén). La cantidad SAP y la física de esta vista son el total del material.</t>
        </is>
      </c>
    </row>
    <row r="963">
      <c r="A963" s="17" t="inlineStr">
        <is>
          <t>Neuquén</t>
        </is>
      </c>
      <c r="B963" s="17" t="inlineStr">
        <is>
          <t>1060</t>
        </is>
      </c>
      <c r="C963" s="17" t="inlineStr">
        <is>
          <t>Stock SAP</t>
        </is>
      </c>
      <c r="D963" s="17" t="inlineStr">
        <is>
          <t>Uniformes</t>
        </is>
      </c>
      <c r="E963" s="17" t="inlineStr">
        <is>
          <t>ZUNI</t>
        </is>
      </c>
      <c r="F963" s="17" t="inlineStr">
        <is>
          <t>Fuera del alcance</t>
        </is>
      </c>
      <c r="G963" s="17" t="inlineStr">
        <is>
          <t>3001565</t>
        </is>
      </c>
      <c r="H963" s="17" t="inlineStr">
        <is>
          <t>CAMPERON NARANJA DE GRAFA XXL</t>
        </is>
      </c>
      <c r="I963" s="17" t="inlineStr"/>
      <c r="J963" s="17" t="inlineStr"/>
      <c r="K963" s="18">
        <f>SUMIF('1060 NQN'!$A$2:$A$2023,$G963,'1060 NQN'!$I$2:$I$2023)</f>
        <v/>
      </c>
      <c r="L963" s="18">
        <f>SUMIF('1060 NQN'!$A$2:$A$2023,$G963,'1060 NQN'!$Q$2:$Q$2023)</f>
        <v/>
      </c>
      <c r="M963" s="18">
        <f>$K963-$L963</f>
        <v/>
      </c>
      <c r="N963" s="19">
        <f>IFERROR(SUMIF('1060 NQN'!$A$2:$A$2023,$G963,'1060 NQN'!$M$2:$M$2023)/$K963,0)</f>
        <v/>
      </c>
      <c r="O963" s="19">
        <f>IFERROR($K963*$N963,"")</f>
        <v/>
      </c>
      <c r="P963" s="19">
        <f>IFERROR($L963*$N963,"")</f>
        <v/>
      </c>
      <c r="Q963" s="19">
        <f>IF(OR($U963="Dar de baja en SAP",$U963="Dar de alta en SAP"),$M963*$N963,"")</f>
        <v/>
      </c>
      <c r="R963" s="17" t="inlineStr"/>
      <c r="S963" s="27" t="inlineStr"/>
      <c r="T963" s="17" t="inlineStr">
        <is>
          <t>No aplica: uniformes, clasificación que el inventario físico de Farmacia no releva</t>
        </is>
      </c>
      <c r="U963" s="28" t="inlineStr">
        <is>
          <t>Fuera del alcance del inventario físico</t>
        </is>
      </c>
      <c r="V963" s="17" t="inlineStr"/>
      <c r="W963" s="17" t="inlineStr"/>
      <c r="X963" s="17" t="inlineStr"/>
      <c r="Y963" s="17" t="inlineStr"/>
      <c r="Z963" s="17" t="inlineStr"/>
      <c r="AA963" s="17" t="inlineStr"/>
    </row>
    <row r="964">
      <c r="A964" s="17" t="inlineStr">
        <is>
          <t>Neuquén</t>
        </is>
      </c>
      <c r="B964" s="17" t="inlineStr">
        <is>
          <t>1060</t>
        </is>
      </c>
      <c r="C964" s="17" t="inlineStr">
        <is>
          <t>Stock SAP</t>
        </is>
      </c>
      <c r="D964" s="17" t="inlineStr">
        <is>
          <t>Descartables</t>
        </is>
      </c>
      <c r="E964" s="17" t="inlineStr">
        <is>
          <t>ZDES</t>
        </is>
      </c>
      <c r="F964" s="17" t="inlineStr">
        <is>
          <t>Dentro del alcance</t>
        </is>
      </c>
      <c r="G964" s="17" t="inlineStr">
        <is>
          <t>2001483</t>
        </is>
      </c>
      <c r="H964" s="17" t="inlineStr">
        <is>
          <t>BRAZALETE ADULTO</t>
        </is>
      </c>
      <c r="I964" s="17" t="inlineStr"/>
      <c r="J964" s="17" t="inlineStr"/>
      <c r="K964" s="18">
        <f>SUMIF('1060 NQN'!$A$2:$A$2023,$G964,'1060 NQN'!$I$2:$I$2023)</f>
        <v/>
      </c>
      <c r="L964" s="18">
        <f>SUMIF('1060 NQN'!$A$2:$A$2023,$G964,'1060 NQN'!$Q$2:$Q$2023)</f>
        <v/>
      </c>
      <c r="M964" s="18">
        <f>$K964-$L964</f>
        <v/>
      </c>
      <c r="N964" s="19">
        <f>IFERROR(SUMIF('1060 NQN'!$A$2:$A$2023,$G964,'1060 NQN'!$M$2:$M$2023)/$K964,0)</f>
        <v/>
      </c>
      <c r="O964" s="19">
        <f>IFERROR($K964*$N964,"")</f>
        <v/>
      </c>
      <c r="P964" s="19">
        <f>IFERROR($L964*$N964,"")</f>
        <v/>
      </c>
      <c r="Q964" s="19">
        <f>IF(OR($U964="Dar de baja en SAP",$U964="Dar de alta en SAP"),$M964*$N964,"")</f>
        <v/>
      </c>
      <c r="R964" s="17" t="inlineStr"/>
      <c r="S964" s="27" t="inlineStr"/>
      <c r="T964" s="17" t="inlineStr">
        <is>
          <t>Sin recuento físico en el inventario de Avain</t>
        </is>
      </c>
      <c r="U964" s="28" t="inlineStr">
        <is>
          <t>Sin recuento físico</t>
        </is>
      </c>
      <c r="V964" s="17" t="inlineStr"/>
      <c r="W964" s="17" t="inlineStr"/>
      <c r="X964" s="17" t="inlineStr"/>
      <c r="Y964" s="17" t="inlineStr"/>
      <c r="Z964" s="17" t="inlineStr"/>
      <c r="AA964" s="17" t="inlineStr"/>
    </row>
    <row r="965">
      <c r="A965" s="17" t="inlineStr">
        <is>
          <t>Neuquén</t>
        </is>
      </c>
      <c r="B965" s="17" t="inlineStr">
        <is>
          <t>1060</t>
        </is>
      </c>
      <c r="C965" s="17" t="inlineStr">
        <is>
          <t>Stock SAP</t>
        </is>
      </c>
      <c r="D965" s="17" t="inlineStr">
        <is>
          <t>Uniformes</t>
        </is>
      </c>
      <c r="E965" s="17" t="inlineStr">
        <is>
          <t>ZUNI</t>
        </is>
      </c>
      <c r="F965" s="17" t="inlineStr">
        <is>
          <t>Fuera del alcance</t>
        </is>
      </c>
      <c r="G965" s="17" t="inlineStr">
        <is>
          <t>3000651</t>
        </is>
      </c>
      <c r="H965" s="17" t="inlineStr">
        <is>
          <t>PANTALON JEAN C/LOGO YAC T44 DAMA</t>
        </is>
      </c>
      <c r="I965" s="17" t="inlineStr"/>
      <c r="J965" s="17" t="inlineStr"/>
      <c r="K965" s="18">
        <f>SUMIF('1060 NQN'!$A$2:$A$2023,$G965,'1060 NQN'!$I$2:$I$2023)</f>
        <v/>
      </c>
      <c r="L965" s="18">
        <f>SUMIF('1060 NQN'!$A$2:$A$2023,$G965,'1060 NQN'!$Q$2:$Q$2023)</f>
        <v/>
      </c>
      <c r="M965" s="18">
        <f>$K965-$L965</f>
        <v/>
      </c>
      <c r="N965" s="19">
        <f>IFERROR(SUMIF('1060 NQN'!$A$2:$A$2023,$G965,'1060 NQN'!$M$2:$M$2023)/$K965,0)</f>
        <v/>
      </c>
      <c r="O965" s="19">
        <f>IFERROR($K965*$N965,"")</f>
        <v/>
      </c>
      <c r="P965" s="19">
        <f>IFERROR($L965*$N965,"")</f>
        <v/>
      </c>
      <c r="Q965" s="19">
        <f>IF(OR($U965="Dar de baja en SAP",$U965="Dar de alta en SAP"),$M965*$N965,"")</f>
        <v/>
      </c>
      <c r="R965" s="17" t="inlineStr"/>
      <c r="S965" s="27" t="inlineStr"/>
      <c r="T965" s="17" t="inlineStr">
        <is>
          <t>No aplica: uniformes, clasificación que el inventario físico de Farmacia no releva</t>
        </is>
      </c>
      <c r="U965" s="28" t="inlineStr">
        <is>
          <t>Fuera del alcance del inventario físico</t>
        </is>
      </c>
      <c r="V965" s="17" t="inlineStr"/>
      <c r="W965" s="17" t="inlineStr"/>
      <c r="X965" s="17" t="inlineStr"/>
      <c r="Y965" s="17" t="inlineStr"/>
      <c r="Z965" s="17" t="inlineStr"/>
      <c r="AA965" s="17" t="inlineStr"/>
    </row>
    <row r="966">
      <c r="A966" s="17" t="inlineStr">
        <is>
          <t>Neuquén</t>
        </is>
      </c>
      <c r="B966" s="17" t="inlineStr">
        <is>
          <t>1060</t>
        </is>
      </c>
      <c r="C966" s="17" t="inlineStr">
        <is>
          <t>Stock SAP</t>
        </is>
      </c>
      <c r="D966" s="17" t="inlineStr">
        <is>
          <t>Uniformes</t>
        </is>
      </c>
      <c r="E966" s="17" t="inlineStr">
        <is>
          <t>ZUNI</t>
        </is>
      </c>
      <c r="F966" s="17" t="inlineStr">
        <is>
          <t>Fuera del alcance</t>
        </is>
      </c>
      <c r="G966" s="17" t="inlineStr">
        <is>
          <t>3001299</t>
        </is>
      </c>
      <c r="H966" s="17" t="inlineStr">
        <is>
          <t>BUZO ALGODON AZUL C/LOGO XS</t>
        </is>
      </c>
      <c r="I966" s="17" t="inlineStr"/>
      <c r="J966" s="17" t="inlineStr"/>
      <c r="K966" s="18">
        <f>SUMIF('1060 NQN'!$A$2:$A$2023,$G966,'1060 NQN'!$I$2:$I$2023)</f>
        <v/>
      </c>
      <c r="L966" s="18">
        <f>SUMIF('1060 NQN'!$A$2:$A$2023,$G966,'1060 NQN'!$Q$2:$Q$2023)</f>
        <v/>
      </c>
      <c r="M966" s="18">
        <f>$K966-$L966</f>
        <v/>
      </c>
      <c r="N966" s="19">
        <f>IFERROR(SUMIF('1060 NQN'!$A$2:$A$2023,$G966,'1060 NQN'!$M$2:$M$2023)/$K966,0)</f>
        <v/>
      </c>
      <c r="O966" s="19">
        <f>IFERROR($K966*$N966,"")</f>
        <v/>
      </c>
      <c r="P966" s="19">
        <f>IFERROR($L966*$N966,"")</f>
        <v/>
      </c>
      <c r="Q966" s="19">
        <f>IF(OR($U966="Dar de baja en SAP",$U966="Dar de alta en SAP"),$M966*$N966,"")</f>
        <v/>
      </c>
      <c r="R966" s="17" t="inlineStr"/>
      <c r="S966" s="27" t="inlineStr"/>
      <c r="T966" s="17" t="inlineStr">
        <is>
          <t>No aplica: uniformes, clasificación que el inventario físico de Farmacia no releva</t>
        </is>
      </c>
      <c r="U966" s="28" t="inlineStr">
        <is>
          <t>Fuera del alcance del inventario físico</t>
        </is>
      </c>
      <c r="V966" s="17" t="inlineStr"/>
      <c r="W966" s="17" t="inlineStr"/>
      <c r="X966" s="17" t="inlineStr"/>
      <c r="Y966" s="17" t="inlineStr"/>
      <c r="Z966" s="17" t="inlineStr"/>
      <c r="AA966" s="17" t="inlineStr">
        <is>
          <t>El material ocupa 2 filas en la hoja 1060 NQN (lote/almacén). La cantidad SAP y la física de esta vista son el total del material.</t>
        </is>
      </c>
    </row>
    <row r="967">
      <c r="A967" s="17" t="inlineStr">
        <is>
          <t>Neuquén</t>
        </is>
      </c>
      <c r="B967" s="17" t="inlineStr">
        <is>
          <t>1060</t>
        </is>
      </c>
      <c r="C967" s="17" t="inlineStr">
        <is>
          <t>Stock SAP</t>
        </is>
      </c>
      <c r="D967" s="17" t="inlineStr">
        <is>
          <t>Uniformes</t>
        </is>
      </c>
      <c r="E967" s="17" t="inlineStr">
        <is>
          <t>ZUNI</t>
        </is>
      </c>
      <c r="F967" s="17" t="inlineStr">
        <is>
          <t>Fuera del alcance</t>
        </is>
      </c>
      <c r="G967" s="17" t="inlineStr">
        <is>
          <t>3001326</t>
        </is>
      </c>
      <c r="H967" s="17" t="inlineStr">
        <is>
          <t>CAMPERA IGNIFUGA C/LOGO XL</t>
        </is>
      </c>
      <c r="I967" s="17" t="inlineStr"/>
      <c r="J967" s="17" t="inlineStr"/>
      <c r="K967" s="18">
        <f>SUMIF('1060 NQN'!$A$2:$A$2023,$G967,'1060 NQN'!$I$2:$I$2023)</f>
        <v/>
      </c>
      <c r="L967" s="18">
        <f>SUMIF('1060 NQN'!$A$2:$A$2023,$G967,'1060 NQN'!$Q$2:$Q$2023)</f>
        <v/>
      </c>
      <c r="M967" s="18">
        <f>$K967-$L967</f>
        <v/>
      </c>
      <c r="N967" s="19">
        <f>IFERROR(SUMIF('1060 NQN'!$A$2:$A$2023,$G967,'1060 NQN'!$M$2:$M$2023)/$K967,0)</f>
        <v/>
      </c>
      <c r="O967" s="19">
        <f>IFERROR($K967*$N967,"")</f>
        <v/>
      </c>
      <c r="P967" s="19">
        <f>IFERROR($L967*$N967,"")</f>
        <v/>
      </c>
      <c r="Q967" s="19">
        <f>IF(OR($U967="Dar de baja en SAP",$U967="Dar de alta en SAP"),$M967*$N967,"")</f>
        <v/>
      </c>
      <c r="R967" s="17" t="inlineStr"/>
      <c r="S967" s="27" t="inlineStr"/>
      <c r="T967" s="17" t="inlineStr">
        <is>
          <t>No aplica: uniformes, clasificación que el inventario físico de Farmacia no releva</t>
        </is>
      </c>
      <c r="U967" s="28" t="inlineStr">
        <is>
          <t>Fuera del alcance del inventario físico</t>
        </is>
      </c>
      <c r="V967" s="17" t="inlineStr"/>
      <c r="W967" s="17" t="inlineStr"/>
      <c r="X967" s="17" t="inlineStr"/>
      <c r="Y967" s="17" t="inlineStr"/>
      <c r="Z967" s="17" t="inlineStr"/>
      <c r="AA967" s="17" t="inlineStr"/>
    </row>
    <row r="968">
      <c r="A968" s="17" t="inlineStr">
        <is>
          <t>Neuquén</t>
        </is>
      </c>
      <c r="B968" s="17" t="inlineStr">
        <is>
          <t>1060</t>
        </is>
      </c>
      <c r="C968" s="17" t="inlineStr">
        <is>
          <t>Stock SAP</t>
        </is>
      </c>
      <c r="D968" s="17" t="inlineStr">
        <is>
          <t>Uniformes</t>
        </is>
      </c>
      <c r="E968" s="17" t="inlineStr">
        <is>
          <t>ZUNI</t>
        </is>
      </c>
      <c r="F968" s="17" t="inlineStr">
        <is>
          <t>Fuera del alcance</t>
        </is>
      </c>
      <c r="G968" s="17" t="inlineStr">
        <is>
          <t>3001469</t>
        </is>
      </c>
      <c r="H968" s="17" t="inlineStr">
        <is>
          <t>CHALECO REFLECTIVO XXL</t>
        </is>
      </c>
      <c r="I968" s="17" t="inlineStr"/>
      <c r="J968" s="17" t="inlineStr"/>
      <c r="K968" s="18">
        <f>SUMIF('1060 NQN'!$A$2:$A$2023,$G968,'1060 NQN'!$I$2:$I$2023)</f>
        <v/>
      </c>
      <c r="L968" s="18">
        <f>SUMIF('1060 NQN'!$A$2:$A$2023,$G968,'1060 NQN'!$Q$2:$Q$2023)</f>
        <v/>
      </c>
      <c r="M968" s="18">
        <f>$K968-$L968</f>
        <v/>
      </c>
      <c r="N968" s="19">
        <f>IFERROR(SUMIF('1060 NQN'!$A$2:$A$2023,$G968,'1060 NQN'!$M$2:$M$2023)/$K968,0)</f>
        <v/>
      </c>
      <c r="O968" s="19">
        <f>IFERROR($K968*$N968,"")</f>
        <v/>
      </c>
      <c r="P968" s="19">
        <f>IFERROR($L968*$N968,"")</f>
        <v/>
      </c>
      <c r="Q968" s="19">
        <f>IF(OR($U968="Dar de baja en SAP",$U968="Dar de alta en SAP"),$M968*$N968,"")</f>
        <v/>
      </c>
      <c r="R968" s="17" t="inlineStr"/>
      <c r="S968" s="27" t="inlineStr"/>
      <c r="T968" s="17" t="inlineStr">
        <is>
          <t>No aplica: uniformes, clasificación que el inventario físico de Farmacia no releva</t>
        </is>
      </c>
      <c r="U968" s="28" t="inlineStr">
        <is>
          <t>Fuera del alcance del inventario físico</t>
        </is>
      </c>
      <c r="V968" s="17" t="inlineStr"/>
      <c r="W968" s="17" t="inlineStr"/>
      <c r="X968" s="17" t="inlineStr"/>
      <c r="Y968" s="17" t="inlineStr"/>
      <c r="Z968" s="17" t="inlineStr"/>
      <c r="AA968" s="17" t="inlineStr"/>
    </row>
    <row r="969">
      <c r="A969" s="17" t="inlineStr">
        <is>
          <t>Neuquén</t>
        </is>
      </c>
      <c r="B969" s="17" t="inlineStr">
        <is>
          <t>1060</t>
        </is>
      </c>
      <c r="C969" s="17" t="inlineStr">
        <is>
          <t>Stock SAP</t>
        </is>
      </c>
      <c r="D969" s="17" t="inlineStr">
        <is>
          <t>Medicamentos</t>
        </is>
      </c>
      <c r="E969" s="17" t="inlineStr">
        <is>
          <t>ZMED</t>
        </is>
      </c>
      <c r="F969" s="17" t="inlineStr">
        <is>
          <t>Dentro del alcance</t>
        </is>
      </c>
      <c r="G969" s="17" t="inlineStr">
        <is>
          <t>1000116</t>
        </is>
      </c>
      <c r="H969" s="17" t="inlineStr">
        <is>
          <t>NITROFURAZONA CREMA X 500ML</t>
        </is>
      </c>
      <c r="I969" s="17" t="inlineStr">
        <is>
          <t>322</t>
        </is>
      </c>
      <c r="J969" s="17" t="inlineStr">
        <is>
          <t>NITROFURAZONA</t>
        </is>
      </c>
      <c r="K969" s="18">
        <f>SUMIF('1060 NQN'!$A$2:$A$2023,$G969,'1060 NQN'!$I$2:$I$2023)</f>
        <v/>
      </c>
      <c r="L969" s="18">
        <f>SUMIF('1060 NQN'!$A$2:$A$2023,$G969,'1060 NQN'!$Q$2:$Q$2023)</f>
        <v/>
      </c>
      <c r="M969" s="18">
        <f>$K969-$L969</f>
        <v/>
      </c>
      <c r="N969" s="19">
        <f>IFERROR(SUMIF('1060 NQN'!$A$2:$A$2023,$G969,'1060 NQN'!$M$2:$M$2023)/$K969,0)</f>
        <v/>
      </c>
      <c r="O969" s="19">
        <f>IFERROR($K969*$N969,"")</f>
        <v/>
      </c>
      <c r="P969" s="19">
        <f>IFERROR($L969*$N969,"")</f>
        <v/>
      </c>
      <c r="Q969" s="19">
        <f>IF(OR($U969="Dar de baja en SAP",$U969="Dar de alta en SAP"),$M969*$N969,"")</f>
        <v/>
      </c>
      <c r="R969" s="17" t="inlineStr"/>
      <c r="S969" s="30" t="inlineStr">
        <is>
          <t>Media</t>
        </is>
      </c>
      <c r="T969" s="17" t="inlineStr">
        <is>
          <t>Homologado – confianza Media – pendiente de validación</t>
        </is>
      </c>
      <c r="U969" s="26" t="inlineStr">
        <is>
          <t>Dar de baja en SAP</t>
        </is>
      </c>
      <c r="V969" s="17" t="inlineStr">
        <is>
          <t>Cruce por nomenclatura SAP</t>
        </is>
      </c>
      <c r="W969" s="17" t="inlineStr">
        <is>
          <t>No</t>
        </is>
      </c>
      <c r="X969" s="17" t="inlineStr"/>
      <c r="Y969" s="17" t="inlineStr">
        <is>
          <t>Sí</t>
        </is>
      </c>
      <c r="Z969" s="17" t="inlineStr">
        <is>
          <t>K-267</t>
        </is>
      </c>
      <c r="AA969" s="17" t="inlineStr">
        <is>
          <t>Homologado al master K-267, pero sus códigos SAP (2001538) no figuran en el stock SAP de este centro. Cruce por nomenclatura: una nomenclatura no informa dosis; similitud 0.77.</t>
        </is>
      </c>
    </row>
    <row r="970">
      <c r="A970" s="17" t="inlineStr">
        <is>
          <t>Neuquén</t>
        </is>
      </c>
      <c r="B970" s="17" t="inlineStr">
        <is>
          <t>1060</t>
        </is>
      </c>
      <c r="C970" s="17" t="inlineStr">
        <is>
          <t>Stock SAP</t>
        </is>
      </c>
      <c r="D970" s="17" t="inlineStr">
        <is>
          <t>Medicamentos</t>
        </is>
      </c>
      <c r="E970" s="17" t="inlineStr">
        <is>
          <t>ZMED</t>
        </is>
      </c>
      <c r="F970" s="17" t="inlineStr">
        <is>
          <t>Dentro del alcance</t>
        </is>
      </c>
      <c r="G970" s="17" t="inlineStr">
        <is>
          <t>1000286</t>
        </is>
      </c>
      <c r="H970" s="17" t="inlineStr">
        <is>
          <t>CLORURO DE POTASIO 15mEq/5ml</t>
        </is>
      </c>
      <c r="I970" s="17" t="inlineStr">
        <is>
          <t>529</t>
        </is>
      </c>
      <c r="J970" s="17" t="inlineStr">
        <is>
          <t>CLORURO DE POTASIO</t>
        </is>
      </c>
      <c r="K970" s="18">
        <f>SUMIF('1060 NQN'!$A$2:$A$2023,$G970,'1060 NQN'!$I$2:$I$2023)</f>
        <v/>
      </c>
      <c r="L970" s="18">
        <f>SUMIF('1060 NQN'!$A$2:$A$2023,$G970,'1060 NQN'!$Q$2:$Q$2023)</f>
        <v/>
      </c>
      <c r="M970" s="18">
        <f>$K970-$L970</f>
        <v/>
      </c>
      <c r="N970" s="19">
        <f>IFERROR(SUMIF('1060 NQN'!$A$2:$A$2023,$G970,'1060 NQN'!$M$2:$M$2023)/$K970,0)</f>
        <v/>
      </c>
      <c r="O970" s="19">
        <f>IFERROR($K970*$N970,"")</f>
        <v/>
      </c>
      <c r="P970" s="19">
        <f>IFERROR($L970*$N970,"")</f>
        <v/>
      </c>
      <c r="Q970" s="19">
        <f>IF(OR($U970="Dar de baja en SAP",$U970="Dar de alta en SAP"),$M970*$N970,"")</f>
        <v/>
      </c>
      <c r="R970" s="17" t="inlineStr"/>
      <c r="S970" s="30" t="inlineStr">
        <is>
          <t>Media</t>
        </is>
      </c>
      <c r="T970" s="17" t="inlineStr">
        <is>
          <t>Homologado – confianza Media – pendiente de validación</t>
        </is>
      </c>
      <c r="U970" s="26" t="inlineStr">
        <is>
          <t>Dar de baja en SAP</t>
        </is>
      </c>
      <c r="V970" s="17" t="inlineStr">
        <is>
          <t>Cruce por nomenclatura SAP</t>
        </is>
      </c>
      <c r="W970" s="17" t="inlineStr">
        <is>
          <t>No</t>
        </is>
      </c>
      <c r="X970" s="17" t="inlineStr"/>
      <c r="Y970" s="17" t="inlineStr">
        <is>
          <t>Sí</t>
        </is>
      </c>
      <c r="Z970" s="17" t="inlineStr">
        <is>
          <t>M03-010</t>
        </is>
      </c>
      <c r="AA970" s="17"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17" t="inlineStr">
        <is>
          <t>Neuquén</t>
        </is>
      </c>
      <c r="B971" s="17" t="inlineStr">
        <is>
          <t>1060</t>
        </is>
      </c>
      <c r="C971" s="17" t="inlineStr">
        <is>
          <t>Stock SAP</t>
        </is>
      </c>
      <c r="D971" s="17" t="inlineStr">
        <is>
          <t>Medicamentos</t>
        </is>
      </c>
      <c r="E971" s="17" t="inlineStr">
        <is>
          <t>ZMED</t>
        </is>
      </c>
      <c r="F971" s="17" t="inlineStr">
        <is>
          <t>Dentro del alcance</t>
        </is>
      </c>
      <c r="G971" s="17" t="inlineStr">
        <is>
          <t>1005128</t>
        </is>
      </c>
      <c r="H971" s="17" t="inlineStr">
        <is>
          <t>NAFAZOLINA</t>
        </is>
      </c>
      <c r="I971" s="17" t="inlineStr"/>
      <c r="J971" s="17" t="inlineStr"/>
      <c r="K971" s="18">
        <f>SUMIF('1060 NQN'!$A$2:$A$2023,$G971,'1060 NQN'!$I$2:$I$2023)</f>
        <v/>
      </c>
      <c r="L971" s="18">
        <f>SUMIF('1060 NQN'!$A$2:$A$2023,$G971,'1060 NQN'!$Q$2:$Q$2023)</f>
        <v/>
      </c>
      <c r="M971" s="18">
        <f>$K971-$L971</f>
        <v/>
      </c>
      <c r="N971" s="19">
        <f>IFERROR(SUMIF('1060 NQN'!$A$2:$A$2023,$G971,'1060 NQN'!$M$2:$M$2023)/$K971,0)</f>
        <v/>
      </c>
      <c r="O971" s="19">
        <f>IFERROR($K971*$N971,"")</f>
        <v/>
      </c>
      <c r="P971" s="19">
        <f>IFERROR($L971*$N971,"")</f>
        <v/>
      </c>
      <c r="Q971" s="19">
        <f>IF(OR($U971="Dar de baja en SAP",$U971="Dar de alta en SAP"),$M971*$N971,"")</f>
        <v/>
      </c>
      <c r="R971" s="17" t="inlineStr"/>
      <c r="S971" s="27" t="inlineStr"/>
      <c r="T971" s="17" t="inlineStr">
        <is>
          <t>Sin recuento físico en el inventario de Avain</t>
        </is>
      </c>
      <c r="U971" s="28" t="inlineStr">
        <is>
          <t>Sin recuento físico</t>
        </is>
      </c>
      <c r="V971" s="17" t="inlineStr"/>
      <c r="W971" s="17" t="inlineStr"/>
      <c r="X971" s="17" t="inlineStr"/>
      <c r="Y971" s="17" t="inlineStr"/>
      <c r="Z971" s="17" t="inlineStr"/>
      <c r="AA971" s="17" t="inlineStr"/>
    </row>
    <row r="972">
      <c r="A972" s="17" t="inlineStr">
        <is>
          <t>Neuquén</t>
        </is>
      </c>
      <c r="B972" s="17" t="inlineStr">
        <is>
          <t>1060</t>
        </is>
      </c>
      <c r="C972" s="17" t="inlineStr">
        <is>
          <t>Stock SAP</t>
        </is>
      </c>
      <c r="D972" s="17" t="inlineStr">
        <is>
          <t>Descartables</t>
        </is>
      </c>
      <c r="E972" s="17" t="inlineStr">
        <is>
          <t>ZDES</t>
        </is>
      </c>
      <c r="F972" s="17" t="inlineStr">
        <is>
          <t>Dentro del alcance</t>
        </is>
      </c>
      <c r="G972" s="17" t="inlineStr">
        <is>
          <t>2000010</t>
        </is>
      </c>
      <c r="H972" s="17" t="inlineStr">
        <is>
          <t>ANTIPARRA DE PLASTICO</t>
        </is>
      </c>
      <c r="I972" s="17" t="inlineStr"/>
      <c r="J972" s="17" t="inlineStr"/>
      <c r="K972" s="18">
        <f>SUMIF('1060 NQN'!$A$2:$A$2023,$G972,'1060 NQN'!$I$2:$I$2023)</f>
        <v/>
      </c>
      <c r="L972" s="18">
        <f>SUMIF('1060 NQN'!$A$2:$A$2023,$G972,'1060 NQN'!$Q$2:$Q$2023)</f>
        <v/>
      </c>
      <c r="M972" s="18">
        <f>$K972-$L972</f>
        <v/>
      </c>
      <c r="N972" s="19">
        <f>IFERROR(SUMIF('1060 NQN'!$A$2:$A$2023,$G972,'1060 NQN'!$M$2:$M$2023)/$K972,0)</f>
        <v/>
      </c>
      <c r="O972" s="19">
        <f>IFERROR($K972*$N972,"")</f>
        <v/>
      </c>
      <c r="P972" s="19">
        <f>IFERROR($L972*$N972,"")</f>
        <v/>
      </c>
      <c r="Q972" s="19">
        <f>IF(OR($U972="Dar de baja en SAP",$U972="Dar de alta en SAP"),$M972*$N972,"")</f>
        <v/>
      </c>
      <c r="R972" s="17" t="inlineStr"/>
      <c r="S972" s="27" t="inlineStr"/>
      <c r="T972" s="17" t="inlineStr">
        <is>
          <t>Sin recuento físico en el inventario de Avain</t>
        </is>
      </c>
      <c r="U972" s="28" t="inlineStr">
        <is>
          <t>Sin recuento físico</t>
        </is>
      </c>
      <c r="V972" s="17" t="inlineStr"/>
      <c r="W972" s="17" t="inlineStr"/>
      <c r="X972" s="17" t="inlineStr"/>
      <c r="Y972" s="17" t="inlineStr"/>
      <c r="Z972" s="17" t="inlineStr"/>
      <c r="AA972" s="17" t="inlineStr">
        <is>
          <t>El material ocupa 2 filas en la hoja 1060 NQN (lote/almacén). La cantidad SAP y la física de esta vista son el total del material.</t>
        </is>
      </c>
    </row>
    <row r="973">
      <c r="A973" s="17" t="inlineStr">
        <is>
          <t>Neuquén</t>
        </is>
      </c>
      <c r="B973" s="17" t="inlineStr">
        <is>
          <t>1060</t>
        </is>
      </c>
      <c r="C973" s="17" t="inlineStr">
        <is>
          <t>Stock SAP</t>
        </is>
      </c>
      <c r="D973" s="17" t="inlineStr">
        <is>
          <t>Descartables</t>
        </is>
      </c>
      <c r="E973" s="17" t="inlineStr">
        <is>
          <t>ZDES</t>
        </is>
      </c>
      <c r="F973" s="17" t="inlineStr">
        <is>
          <t>Dentro del alcance</t>
        </is>
      </c>
      <c r="G973" s="17" t="inlineStr">
        <is>
          <t>2000039</t>
        </is>
      </c>
      <c r="H973" s="17" t="inlineStr">
        <is>
          <t>BOLSA DE RESUCITACION MANUAL (TIPO AMBU)</t>
        </is>
      </c>
      <c r="I973" s="17" t="inlineStr"/>
      <c r="J973" s="17" t="inlineStr"/>
      <c r="K973" s="18">
        <f>SUMIF('1060 NQN'!$A$2:$A$2023,$G973,'1060 NQN'!$I$2:$I$2023)</f>
        <v/>
      </c>
      <c r="L973" s="18">
        <f>SUMIF('1060 NQN'!$A$2:$A$2023,$G973,'1060 NQN'!$Q$2:$Q$2023)</f>
        <v/>
      </c>
      <c r="M973" s="18">
        <f>$K973-$L973</f>
        <v/>
      </c>
      <c r="N973" s="19">
        <f>IFERROR(SUMIF('1060 NQN'!$A$2:$A$2023,$G973,'1060 NQN'!$M$2:$M$2023)/$K973,0)</f>
        <v/>
      </c>
      <c r="O973" s="19">
        <f>IFERROR($K973*$N973,"")</f>
        <v/>
      </c>
      <c r="P973" s="19">
        <f>IFERROR($L973*$N973,"")</f>
        <v/>
      </c>
      <c r="Q973" s="19">
        <f>IF(OR($U973="Dar de baja en SAP",$U973="Dar de alta en SAP"),$M973*$N973,"")</f>
        <v/>
      </c>
      <c r="R973" s="17" t="inlineStr"/>
      <c r="S973" s="27" t="inlineStr"/>
      <c r="T973" s="17" t="inlineStr">
        <is>
          <t>Sin recuento físico en el inventario de Avain</t>
        </is>
      </c>
      <c r="U973" s="28" t="inlineStr">
        <is>
          <t>Sin recuento físico</t>
        </is>
      </c>
      <c r="V973" s="17" t="inlineStr"/>
      <c r="W973" s="17" t="inlineStr"/>
      <c r="X973" s="17" t="inlineStr"/>
      <c r="Y973" s="17" t="inlineStr"/>
      <c r="Z973" s="17" t="inlineStr"/>
      <c r="AA973" s="17" t="inlineStr"/>
    </row>
    <row r="974">
      <c r="A974" s="17" t="inlineStr">
        <is>
          <t>Neuquén</t>
        </is>
      </c>
      <c r="B974" s="17" t="inlineStr">
        <is>
          <t>1060</t>
        </is>
      </c>
      <c r="C974" s="17" t="inlineStr">
        <is>
          <t>Stock SAP</t>
        </is>
      </c>
      <c r="D974" s="17" t="inlineStr">
        <is>
          <t>Descartables</t>
        </is>
      </c>
      <c r="E974" s="17" t="inlineStr">
        <is>
          <t>ZDES</t>
        </is>
      </c>
      <c r="F974" s="17" t="inlineStr">
        <is>
          <t>Dentro del alcance</t>
        </is>
      </c>
      <c r="G974" s="17" t="inlineStr">
        <is>
          <t>2000484</t>
        </is>
      </c>
      <c r="H974" s="17" t="inlineStr">
        <is>
          <t>SUJETADOR C/VELCRO LARGO</t>
        </is>
      </c>
      <c r="I974" s="17" t="inlineStr"/>
      <c r="J974" s="17" t="inlineStr"/>
      <c r="K974" s="18">
        <f>SUMIF('1060 NQN'!$A$2:$A$2023,$G974,'1060 NQN'!$I$2:$I$2023)</f>
        <v/>
      </c>
      <c r="L974" s="18">
        <f>SUMIF('1060 NQN'!$A$2:$A$2023,$G974,'1060 NQN'!$Q$2:$Q$2023)</f>
        <v/>
      </c>
      <c r="M974" s="18">
        <f>$K974-$L974</f>
        <v/>
      </c>
      <c r="N974" s="19">
        <f>IFERROR(SUMIF('1060 NQN'!$A$2:$A$2023,$G974,'1060 NQN'!$M$2:$M$2023)/$K974,0)</f>
        <v/>
      </c>
      <c r="O974" s="19">
        <f>IFERROR($K974*$N974,"")</f>
        <v/>
      </c>
      <c r="P974" s="19">
        <f>IFERROR($L974*$N974,"")</f>
        <v/>
      </c>
      <c r="Q974" s="19">
        <f>IF(OR($U974="Dar de baja en SAP",$U974="Dar de alta en SAP"),$M974*$N974,"")</f>
        <v/>
      </c>
      <c r="R974" s="17" t="inlineStr"/>
      <c r="S974" s="27" t="inlineStr"/>
      <c r="T974" s="17" t="inlineStr">
        <is>
          <t>Sin recuento físico en el inventario de Avain</t>
        </is>
      </c>
      <c r="U974" s="28" t="inlineStr">
        <is>
          <t>Sin recuento físico</t>
        </is>
      </c>
      <c r="V974" s="17" t="inlineStr"/>
      <c r="W974" s="17" t="inlineStr"/>
      <c r="X974" s="17" t="inlineStr"/>
      <c r="Y974" s="17" t="inlineStr"/>
      <c r="Z974" s="17" t="inlineStr"/>
      <c r="AA974" s="17" t="inlineStr">
        <is>
          <t>El material ocupa 2 filas en la hoja 1060 NQN (lote/almacén). La cantidad SAP y la física de esta vista son el total del material.</t>
        </is>
      </c>
    </row>
    <row r="975">
      <c r="A975" s="17" t="inlineStr">
        <is>
          <t>Neuquén</t>
        </is>
      </c>
      <c r="B975" s="17" t="inlineStr">
        <is>
          <t>1060</t>
        </is>
      </c>
      <c r="C975" s="17" t="inlineStr">
        <is>
          <t>Stock SAP</t>
        </is>
      </c>
      <c r="D975" s="17" t="inlineStr">
        <is>
          <t>Descartables</t>
        </is>
      </c>
      <c r="E975" s="17" t="inlineStr">
        <is>
          <t>ZDES</t>
        </is>
      </c>
      <c r="F975" s="17" t="inlineStr">
        <is>
          <t>Dentro del alcance</t>
        </is>
      </c>
      <c r="G975" s="17" t="inlineStr">
        <is>
          <t>2000912</t>
        </is>
      </c>
      <c r="H975" s="17" t="inlineStr">
        <is>
          <t>CARGADOR P/ECG JOTATEC TAURUS TOUCH</t>
        </is>
      </c>
      <c r="I975" s="17" t="inlineStr"/>
      <c r="J975" s="17" t="inlineStr"/>
      <c r="K975" s="18">
        <f>SUMIF('1060 NQN'!$A$2:$A$2023,$G975,'1060 NQN'!$I$2:$I$2023)</f>
        <v/>
      </c>
      <c r="L975" s="18">
        <f>SUMIF('1060 NQN'!$A$2:$A$2023,$G975,'1060 NQN'!$Q$2:$Q$2023)</f>
        <v/>
      </c>
      <c r="M975" s="18">
        <f>$K975-$L975</f>
        <v/>
      </c>
      <c r="N975" s="19">
        <f>IFERROR(SUMIF('1060 NQN'!$A$2:$A$2023,$G975,'1060 NQN'!$M$2:$M$2023)/$K975,0)</f>
        <v/>
      </c>
      <c r="O975" s="19">
        <f>IFERROR($K975*$N975,"")</f>
        <v/>
      </c>
      <c r="P975" s="19">
        <f>IFERROR($L975*$N975,"")</f>
        <v/>
      </c>
      <c r="Q975" s="19">
        <f>IF(OR($U975="Dar de baja en SAP",$U975="Dar de alta en SAP"),$M975*$N975,"")</f>
        <v/>
      </c>
      <c r="R975" s="17" t="inlineStr"/>
      <c r="S975" s="27" t="inlineStr"/>
      <c r="T975" s="17" t="inlineStr">
        <is>
          <t>Sin recuento físico en el inventario de Avain</t>
        </is>
      </c>
      <c r="U975" s="28" t="inlineStr">
        <is>
          <t>Sin recuento físico</t>
        </is>
      </c>
      <c r="V975" s="17" t="inlineStr"/>
      <c r="W975" s="17" t="inlineStr"/>
      <c r="X975" s="17" t="inlineStr"/>
      <c r="Y975" s="17" t="inlineStr"/>
      <c r="Z975" s="17" t="inlineStr"/>
      <c r="AA975" s="17" t="inlineStr"/>
    </row>
    <row r="976">
      <c r="A976" s="17" t="inlineStr">
        <is>
          <t>Neuquén</t>
        </is>
      </c>
      <c r="B976" s="17" t="inlineStr">
        <is>
          <t>1060</t>
        </is>
      </c>
      <c r="C976" s="17" t="inlineStr">
        <is>
          <t>Stock SAP</t>
        </is>
      </c>
      <c r="D976" s="17" t="inlineStr">
        <is>
          <t>Descartables</t>
        </is>
      </c>
      <c r="E976" s="17" t="inlineStr">
        <is>
          <t>ZDES</t>
        </is>
      </c>
      <c r="F976" s="17" t="inlineStr">
        <is>
          <t>Dentro del alcance</t>
        </is>
      </c>
      <c r="G976" s="17" t="inlineStr">
        <is>
          <t>2001039</t>
        </is>
      </c>
      <c r="H976" s="17" t="inlineStr">
        <is>
          <t>BOLSO CARDIO CARDIOMAX EMERGENCIAS</t>
        </is>
      </c>
      <c r="I976" s="17" t="inlineStr"/>
      <c r="J976" s="17" t="inlineStr"/>
      <c r="K976" s="18">
        <f>SUMIF('1060 NQN'!$A$2:$A$2023,$G976,'1060 NQN'!$I$2:$I$2023)</f>
        <v/>
      </c>
      <c r="L976" s="18">
        <f>SUMIF('1060 NQN'!$A$2:$A$2023,$G976,'1060 NQN'!$Q$2:$Q$2023)</f>
        <v/>
      </c>
      <c r="M976" s="18">
        <f>$K976-$L976</f>
        <v/>
      </c>
      <c r="N976" s="19">
        <f>IFERROR(SUMIF('1060 NQN'!$A$2:$A$2023,$G976,'1060 NQN'!$M$2:$M$2023)/$K976,0)</f>
        <v/>
      </c>
      <c r="O976" s="19">
        <f>IFERROR($K976*$N976,"")</f>
        <v/>
      </c>
      <c r="P976" s="19">
        <f>IFERROR($L976*$N976,"")</f>
        <v/>
      </c>
      <c r="Q976" s="19">
        <f>IF(OR($U976="Dar de baja en SAP",$U976="Dar de alta en SAP"),$M976*$N976,"")</f>
        <v/>
      </c>
      <c r="R976" s="17" t="inlineStr"/>
      <c r="S976" s="27" t="inlineStr"/>
      <c r="T976" s="17" t="inlineStr">
        <is>
          <t>Sin recuento físico en el inventario de Avain</t>
        </is>
      </c>
      <c r="U976" s="28" t="inlineStr">
        <is>
          <t>Sin recuento físico</t>
        </is>
      </c>
      <c r="V976" s="17" t="inlineStr"/>
      <c r="W976" s="17" t="inlineStr"/>
      <c r="X976" s="17" t="inlineStr"/>
      <c r="Y976" s="17" t="inlineStr"/>
      <c r="Z976" s="17" t="inlineStr"/>
      <c r="AA976" s="17" t="inlineStr"/>
    </row>
    <row r="977">
      <c r="A977" s="17" t="inlineStr">
        <is>
          <t>Neuquén</t>
        </is>
      </c>
      <c r="B977" s="17" t="inlineStr">
        <is>
          <t>1060</t>
        </is>
      </c>
      <c r="C977" s="17" t="inlineStr">
        <is>
          <t>Stock SAP</t>
        </is>
      </c>
      <c r="D977" s="17" t="inlineStr">
        <is>
          <t>Descartables</t>
        </is>
      </c>
      <c r="E977" s="17" t="inlineStr">
        <is>
          <t>ZDES</t>
        </is>
      </c>
      <c r="F977" s="17" t="inlineStr">
        <is>
          <t>Dentro del alcance</t>
        </is>
      </c>
      <c r="G977" s="17" t="inlineStr">
        <is>
          <t>2001121</t>
        </is>
      </c>
      <c r="H977" s="17" t="inlineStr">
        <is>
          <t>TENSIOMETRO DIGITAL</t>
        </is>
      </c>
      <c r="I977" s="17" t="inlineStr">
        <is>
          <t>525</t>
        </is>
      </c>
      <c r="J977" s="17" t="inlineStr">
        <is>
          <t>TENSIOMETRO DIGITAL</t>
        </is>
      </c>
      <c r="K977" s="18">
        <f>SUMIF('1060 NQN'!$A$2:$A$2023,$G977,'1060 NQN'!$I$2:$I$2023)</f>
        <v/>
      </c>
      <c r="L977" s="18">
        <f>SUMIF('1060 NQN'!$A$2:$A$2023,$G977,'1060 NQN'!$Q$2:$Q$2023)</f>
        <v/>
      </c>
      <c r="M977" s="18">
        <f>$K977-$L977</f>
        <v/>
      </c>
      <c r="N977" s="19">
        <f>IFERROR(SUMIF('1060 NQN'!$A$2:$A$2023,$G977,'1060 NQN'!$M$2:$M$2023)/$K977,0)</f>
        <v/>
      </c>
      <c r="O977" s="19">
        <f>IFERROR($K977*$N977,"")</f>
        <v/>
      </c>
      <c r="P977" s="19">
        <f>IFERROR($L977*$N977,"")</f>
        <v/>
      </c>
      <c r="Q977" s="19">
        <f>IF(OR($U977="Dar de baja en SAP",$U977="Dar de alta en SAP"),$M977*$N977,"")</f>
        <v/>
      </c>
      <c r="R977" s="17" t="inlineStr"/>
      <c r="S977" s="25" t="inlineStr">
        <is>
          <t>Alta</t>
        </is>
      </c>
      <c r="T977" s="17" t="inlineStr">
        <is>
          <t>Homologado – confianza Alta</t>
        </is>
      </c>
      <c r="U977" s="26" t="inlineStr">
        <is>
          <t>Dar de baja en SAP</t>
        </is>
      </c>
      <c r="V977" s="17" t="inlineStr">
        <is>
          <t>Cruce por nomenclatura SAP</t>
        </is>
      </c>
      <c r="W977" s="17" t="inlineStr">
        <is>
          <t>No</t>
        </is>
      </c>
      <c r="X977" s="17" t="inlineStr"/>
      <c r="Y977" s="17" t="inlineStr">
        <is>
          <t>No</t>
        </is>
      </c>
      <c r="Z977" s="17" t="inlineStr"/>
      <c r="AA977" s="17" t="inlineStr">
        <is>
          <t>Cruce por nomenclatura: similitud 1.00.</t>
        </is>
      </c>
    </row>
    <row r="978">
      <c r="A978" s="17" t="inlineStr">
        <is>
          <t>Neuquén</t>
        </is>
      </c>
      <c r="B978" s="17" t="inlineStr">
        <is>
          <t>1060</t>
        </is>
      </c>
      <c r="C978" s="17" t="inlineStr">
        <is>
          <t>Stock SAP</t>
        </is>
      </c>
      <c r="D978" s="17" t="inlineStr">
        <is>
          <t>Descartables</t>
        </is>
      </c>
      <c r="E978" s="17" t="inlineStr">
        <is>
          <t>ZDES</t>
        </is>
      </c>
      <c r="F978" s="17" t="inlineStr">
        <is>
          <t>Dentro del alcance</t>
        </is>
      </c>
      <c r="G978" s="17" t="inlineStr">
        <is>
          <t>2001137</t>
        </is>
      </c>
      <c r="H978" s="17" t="inlineStr">
        <is>
          <t>TERMOMETRO INFRARROJO</t>
        </is>
      </c>
      <c r="I978" s="17" t="inlineStr"/>
      <c r="J978" s="17" t="inlineStr"/>
      <c r="K978" s="18">
        <f>SUMIF('1060 NQN'!$A$2:$A$2023,$G978,'1060 NQN'!$I$2:$I$2023)</f>
        <v/>
      </c>
      <c r="L978" s="18">
        <f>SUMIF('1060 NQN'!$A$2:$A$2023,$G978,'1060 NQN'!$Q$2:$Q$2023)</f>
        <v/>
      </c>
      <c r="M978" s="18">
        <f>$K978-$L978</f>
        <v/>
      </c>
      <c r="N978" s="19">
        <f>IFERROR(SUMIF('1060 NQN'!$A$2:$A$2023,$G978,'1060 NQN'!$M$2:$M$2023)/$K978,0)</f>
        <v/>
      </c>
      <c r="O978" s="19">
        <f>IFERROR($K978*$N978,"")</f>
        <v/>
      </c>
      <c r="P978" s="19">
        <f>IFERROR($L978*$N978,"")</f>
        <v/>
      </c>
      <c r="Q978" s="19">
        <f>IF(OR($U978="Dar de baja en SAP",$U978="Dar de alta en SAP"),$M978*$N978,"")</f>
        <v/>
      </c>
      <c r="R978" s="17" t="inlineStr"/>
      <c r="S978" s="27" t="inlineStr"/>
      <c r="T978" s="17" t="inlineStr">
        <is>
          <t>Sin recuento físico en el inventario de Avain</t>
        </is>
      </c>
      <c r="U978" s="28" t="inlineStr">
        <is>
          <t>Sin recuento físico</t>
        </is>
      </c>
      <c r="V978" s="17" t="inlineStr"/>
      <c r="W978" s="17" t="inlineStr"/>
      <c r="X978" s="17" t="inlineStr"/>
      <c r="Y978" s="17" t="inlineStr"/>
      <c r="Z978" s="17" t="inlineStr"/>
      <c r="AA978" s="17" t="inlineStr">
        <is>
          <t>El material ocupa 2 filas en la hoja 1060 NQN (lote/almacén). La cantidad SAP y la física de esta vista son el total del material.</t>
        </is>
      </c>
    </row>
    <row r="979">
      <c r="A979" s="17" t="inlineStr">
        <is>
          <t>Neuquén</t>
        </is>
      </c>
      <c r="B979" s="17" t="inlineStr">
        <is>
          <t>1060</t>
        </is>
      </c>
      <c r="C979" s="17" t="inlineStr">
        <is>
          <t>Stock SAP</t>
        </is>
      </c>
      <c r="D979" s="17" t="inlineStr">
        <is>
          <t>Descartables</t>
        </is>
      </c>
      <c r="E979" s="17" t="inlineStr">
        <is>
          <t>ZDES</t>
        </is>
      </c>
      <c r="F979" s="17" t="inlineStr">
        <is>
          <t>Dentro del alcance</t>
        </is>
      </c>
      <c r="G979" s="17" t="inlineStr">
        <is>
          <t>2001512</t>
        </is>
      </c>
      <c r="H979" s="17" t="inlineStr">
        <is>
          <t>TENSIOMETRO DIGITAL ADU.OMRON HEM-7130</t>
        </is>
      </c>
      <c r="I979" s="17" t="inlineStr"/>
      <c r="J979" s="17" t="inlineStr"/>
      <c r="K979" s="18">
        <f>SUMIF('1060 NQN'!$A$2:$A$2023,$G979,'1060 NQN'!$I$2:$I$2023)</f>
        <v/>
      </c>
      <c r="L979" s="18">
        <f>SUMIF('1060 NQN'!$A$2:$A$2023,$G979,'1060 NQN'!$Q$2:$Q$2023)</f>
        <v/>
      </c>
      <c r="M979" s="18">
        <f>$K979-$L979</f>
        <v/>
      </c>
      <c r="N979" s="19">
        <f>IFERROR(SUMIF('1060 NQN'!$A$2:$A$2023,$G979,'1060 NQN'!$M$2:$M$2023)/$K979,0)</f>
        <v/>
      </c>
      <c r="O979" s="19">
        <f>IFERROR($K979*$N979,"")</f>
        <v/>
      </c>
      <c r="P979" s="19">
        <f>IFERROR($L979*$N979,"")</f>
        <v/>
      </c>
      <c r="Q979" s="19">
        <f>IF(OR($U979="Dar de baja en SAP",$U979="Dar de alta en SAP"),$M979*$N979,"")</f>
        <v/>
      </c>
      <c r="R979" s="17" t="inlineStr"/>
      <c r="S979" s="27" t="inlineStr"/>
      <c r="T979" s="17" t="inlineStr">
        <is>
          <t>Sin recuento físico en el inventario de Avain</t>
        </is>
      </c>
      <c r="U979" s="28" t="inlineStr">
        <is>
          <t>Sin recuento físico</t>
        </is>
      </c>
      <c r="V979" s="17" t="inlineStr"/>
      <c r="W979" s="17" t="inlineStr"/>
      <c r="X979" s="17" t="inlineStr"/>
      <c r="Y979" s="17" t="inlineStr"/>
      <c r="Z979" s="17" t="inlineStr"/>
      <c r="AA979" s="17" t="inlineStr"/>
    </row>
    <row r="980">
      <c r="A980" s="17" t="inlineStr">
        <is>
          <t>Neuquén</t>
        </is>
      </c>
      <c r="B980" s="17" t="inlineStr">
        <is>
          <t>1060</t>
        </is>
      </c>
      <c r="C980" s="17" t="inlineStr">
        <is>
          <t>Stock SAP</t>
        </is>
      </c>
      <c r="D980" s="17" t="inlineStr">
        <is>
          <t>Descartables</t>
        </is>
      </c>
      <c r="E980" s="17" t="inlineStr">
        <is>
          <t>ZDES</t>
        </is>
      </c>
      <c r="F980" s="17" t="inlineStr">
        <is>
          <t>Dentro del alcance</t>
        </is>
      </c>
      <c r="G980" s="17" t="inlineStr">
        <is>
          <t>2001539</t>
        </is>
      </c>
      <c r="H980" s="17" t="inlineStr">
        <is>
          <t>BOLSO MONITOR</t>
        </is>
      </c>
      <c r="I980" s="17" t="inlineStr"/>
      <c r="J980" s="17" t="inlineStr"/>
      <c r="K980" s="18">
        <f>SUMIF('1060 NQN'!$A$2:$A$2023,$G980,'1060 NQN'!$I$2:$I$2023)</f>
        <v/>
      </c>
      <c r="L980" s="18">
        <f>SUMIF('1060 NQN'!$A$2:$A$2023,$G980,'1060 NQN'!$Q$2:$Q$2023)</f>
        <v/>
      </c>
      <c r="M980" s="18">
        <f>$K980-$L980</f>
        <v/>
      </c>
      <c r="N980" s="19">
        <f>IFERROR(SUMIF('1060 NQN'!$A$2:$A$2023,$G980,'1060 NQN'!$M$2:$M$2023)/$K980,0)</f>
        <v/>
      </c>
      <c r="O980" s="19">
        <f>IFERROR($K980*$N980,"")</f>
        <v/>
      </c>
      <c r="P980" s="19">
        <f>IFERROR($L980*$N980,"")</f>
        <v/>
      </c>
      <c r="Q980" s="19">
        <f>IF(OR($U980="Dar de baja en SAP",$U980="Dar de alta en SAP"),$M980*$N980,"")</f>
        <v/>
      </c>
      <c r="R980" s="17" t="inlineStr"/>
      <c r="S980" s="27" t="inlineStr"/>
      <c r="T980" s="17" t="inlineStr">
        <is>
          <t>Sin recuento físico en el inventario de Avain</t>
        </is>
      </c>
      <c r="U980" s="28" t="inlineStr">
        <is>
          <t>Sin recuento físico</t>
        </is>
      </c>
      <c r="V980" s="17" t="inlineStr"/>
      <c r="W980" s="17" t="inlineStr"/>
      <c r="X980" s="17" t="inlineStr"/>
      <c r="Y980" s="17" t="inlineStr"/>
      <c r="Z980" s="17" t="inlineStr"/>
      <c r="AA980" s="17" t="inlineStr"/>
    </row>
    <row r="981">
      <c r="A981" s="17" t="inlineStr">
        <is>
          <t>Neuquén</t>
        </is>
      </c>
      <c r="B981" s="17" t="inlineStr">
        <is>
          <t>1060</t>
        </is>
      </c>
      <c r="C981" s="17" t="inlineStr">
        <is>
          <t>Stock SAP</t>
        </is>
      </c>
      <c r="D981" s="17" t="inlineStr">
        <is>
          <t>Uniformes</t>
        </is>
      </c>
      <c r="E981" s="17" t="inlineStr">
        <is>
          <t>ZUNI</t>
        </is>
      </c>
      <c r="F981" s="17" t="inlineStr">
        <is>
          <t>Fuera del alcance</t>
        </is>
      </c>
      <c r="G981" s="17" t="inlineStr">
        <is>
          <t>3000192</t>
        </is>
      </c>
      <c r="H981" s="17" t="inlineStr">
        <is>
          <t>CHOMBA BLANCA HBRE T2XL</t>
        </is>
      </c>
      <c r="I981" s="17" t="inlineStr"/>
      <c r="J981" s="17" t="inlineStr"/>
      <c r="K981" s="18">
        <f>SUMIF('1060 NQN'!$A$2:$A$2023,$G981,'1060 NQN'!$I$2:$I$2023)</f>
        <v/>
      </c>
      <c r="L981" s="18">
        <f>SUMIF('1060 NQN'!$A$2:$A$2023,$G981,'1060 NQN'!$Q$2:$Q$2023)</f>
        <v/>
      </c>
      <c r="M981" s="18">
        <f>$K981-$L981</f>
        <v/>
      </c>
      <c r="N981" s="19">
        <f>IFERROR(SUMIF('1060 NQN'!$A$2:$A$2023,$G981,'1060 NQN'!$M$2:$M$2023)/$K981,0)</f>
        <v/>
      </c>
      <c r="O981" s="19">
        <f>IFERROR($K981*$N981,"")</f>
        <v/>
      </c>
      <c r="P981" s="19">
        <f>IFERROR($L981*$N981,"")</f>
        <v/>
      </c>
      <c r="Q981" s="19">
        <f>IF(OR($U981="Dar de baja en SAP",$U981="Dar de alta en SAP"),$M981*$N981,"")</f>
        <v/>
      </c>
      <c r="R981" s="17" t="inlineStr"/>
      <c r="S981" s="27" t="inlineStr"/>
      <c r="T981" s="17" t="inlineStr">
        <is>
          <t>No aplica: uniformes, clasificación que el inventario físico de Farmacia no releva</t>
        </is>
      </c>
      <c r="U981" s="28" t="inlineStr">
        <is>
          <t>Fuera del alcance del inventario físico</t>
        </is>
      </c>
      <c r="V981" s="17" t="inlineStr"/>
      <c r="W981" s="17" t="inlineStr"/>
      <c r="X981" s="17" t="inlineStr"/>
      <c r="Y981" s="17" t="inlineStr"/>
      <c r="Z981" s="17" t="inlineStr"/>
      <c r="AA981" s="17" t="inlineStr"/>
    </row>
    <row r="982">
      <c r="A982" s="17" t="inlineStr">
        <is>
          <t>Neuquén</t>
        </is>
      </c>
      <c r="B982" s="17" t="inlineStr">
        <is>
          <t>1060</t>
        </is>
      </c>
      <c r="C982" s="17" t="inlineStr">
        <is>
          <t>Stock SAP</t>
        </is>
      </c>
      <c r="D982" s="17" t="inlineStr">
        <is>
          <t>Uniformes</t>
        </is>
      </c>
      <c r="E982" s="17" t="inlineStr">
        <is>
          <t>ZUNI</t>
        </is>
      </c>
      <c r="F982" s="17" t="inlineStr">
        <is>
          <t>Fuera del alcance</t>
        </is>
      </c>
      <c r="G982" s="17" t="inlineStr">
        <is>
          <t>3000508</t>
        </is>
      </c>
      <c r="H982" s="17" t="inlineStr">
        <is>
          <t>PANTALON JEAN C/LOGO YAC T60</t>
        </is>
      </c>
      <c r="I982" s="17" t="inlineStr"/>
      <c r="J982" s="17" t="inlineStr"/>
      <c r="K982" s="18">
        <f>SUMIF('1060 NQN'!$A$2:$A$2023,$G982,'1060 NQN'!$I$2:$I$2023)</f>
        <v/>
      </c>
      <c r="L982" s="18">
        <f>SUMIF('1060 NQN'!$A$2:$A$2023,$G982,'1060 NQN'!$Q$2:$Q$2023)</f>
        <v/>
      </c>
      <c r="M982" s="18">
        <f>$K982-$L982</f>
        <v/>
      </c>
      <c r="N982" s="19">
        <f>IFERROR(SUMIF('1060 NQN'!$A$2:$A$2023,$G982,'1060 NQN'!$M$2:$M$2023)/$K982,0)</f>
        <v/>
      </c>
      <c r="O982" s="19">
        <f>IFERROR($K982*$N982,"")</f>
        <v/>
      </c>
      <c r="P982" s="19">
        <f>IFERROR($L982*$N982,"")</f>
        <v/>
      </c>
      <c r="Q982" s="19">
        <f>IF(OR($U982="Dar de baja en SAP",$U982="Dar de alta en SAP"),$M982*$N982,"")</f>
        <v/>
      </c>
      <c r="R982" s="17" t="inlineStr"/>
      <c r="S982" s="27" t="inlineStr"/>
      <c r="T982" s="17" t="inlineStr">
        <is>
          <t>No aplica: uniformes, clasificación que el inventario físico de Farmacia no releva</t>
        </is>
      </c>
      <c r="U982" s="28" t="inlineStr">
        <is>
          <t>Fuera del alcance del inventario físico</t>
        </is>
      </c>
      <c r="V982" s="17" t="inlineStr"/>
      <c r="W982" s="17" t="inlineStr"/>
      <c r="X982" s="17" t="inlineStr"/>
      <c r="Y982" s="17" t="inlineStr"/>
      <c r="Z982" s="17" t="inlineStr"/>
      <c r="AA982" s="17" t="inlineStr"/>
    </row>
    <row r="983">
      <c r="A983" s="17" t="inlineStr">
        <is>
          <t>Neuquén</t>
        </is>
      </c>
      <c r="B983" s="17" t="inlineStr">
        <is>
          <t>1060</t>
        </is>
      </c>
      <c r="C983" s="17" t="inlineStr">
        <is>
          <t>Stock SAP</t>
        </is>
      </c>
      <c r="D983" s="17" t="inlineStr">
        <is>
          <t>Uniformes</t>
        </is>
      </c>
      <c r="E983" s="17" t="inlineStr">
        <is>
          <t>ZUNI</t>
        </is>
      </c>
      <c r="F983" s="17" t="inlineStr">
        <is>
          <t>Fuera del alcance</t>
        </is>
      </c>
      <c r="G983" s="17" t="inlineStr">
        <is>
          <t>3000568</t>
        </is>
      </c>
      <c r="H983" s="17" t="inlineStr">
        <is>
          <t>CHOMBA CELESTE ENFERMO YACIMIENTOS T3XL</t>
        </is>
      </c>
      <c r="I983" s="17" t="inlineStr"/>
      <c r="J983" s="17" t="inlineStr"/>
      <c r="K983" s="18">
        <f>SUMIF('1060 NQN'!$A$2:$A$2023,$G983,'1060 NQN'!$I$2:$I$2023)</f>
        <v/>
      </c>
      <c r="L983" s="18">
        <f>SUMIF('1060 NQN'!$A$2:$A$2023,$G983,'1060 NQN'!$Q$2:$Q$2023)</f>
        <v/>
      </c>
      <c r="M983" s="18">
        <f>$K983-$L983</f>
        <v/>
      </c>
      <c r="N983" s="19">
        <f>IFERROR(SUMIF('1060 NQN'!$A$2:$A$2023,$G983,'1060 NQN'!$M$2:$M$2023)/$K983,0)</f>
        <v/>
      </c>
      <c r="O983" s="19">
        <f>IFERROR($K983*$N983,"")</f>
        <v/>
      </c>
      <c r="P983" s="19">
        <f>IFERROR($L983*$N983,"")</f>
        <v/>
      </c>
      <c r="Q983" s="19">
        <f>IF(OR($U983="Dar de baja en SAP",$U983="Dar de alta en SAP"),$M983*$N983,"")</f>
        <v/>
      </c>
      <c r="R983" s="17" t="inlineStr"/>
      <c r="S983" s="27" t="inlineStr"/>
      <c r="T983" s="17" t="inlineStr">
        <is>
          <t>No aplica: uniformes, clasificación que el inventario físico de Farmacia no releva</t>
        </is>
      </c>
      <c r="U983" s="28" t="inlineStr">
        <is>
          <t>Fuera del alcance del inventario físico</t>
        </is>
      </c>
      <c r="V983" s="17" t="inlineStr"/>
      <c r="W983" s="17" t="inlineStr"/>
      <c r="X983" s="17" t="inlineStr"/>
      <c r="Y983" s="17" t="inlineStr"/>
      <c r="Z983" s="17" t="inlineStr"/>
      <c r="AA983" s="17" t="inlineStr"/>
    </row>
    <row r="984">
      <c r="A984" s="17" t="inlineStr">
        <is>
          <t>Neuquén</t>
        </is>
      </c>
      <c r="B984" s="17" t="inlineStr">
        <is>
          <t>1060</t>
        </is>
      </c>
      <c r="C984" s="17" t="inlineStr">
        <is>
          <t>Stock SAP</t>
        </is>
      </c>
      <c r="D984" s="17" t="inlineStr">
        <is>
          <t>Uniformes</t>
        </is>
      </c>
      <c r="E984" s="17" t="inlineStr">
        <is>
          <t>ZUNI</t>
        </is>
      </c>
      <c r="F984" s="17" t="inlineStr">
        <is>
          <t>Fuera del alcance</t>
        </is>
      </c>
      <c r="G984" s="17" t="inlineStr">
        <is>
          <t>3000951</t>
        </is>
      </c>
      <c r="H984" s="17" t="inlineStr">
        <is>
          <t>CHAQUETA GRIS MCORTA YACIMIENTO T 3XL</t>
        </is>
      </c>
      <c r="I984" s="17" t="inlineStr"/>
      <c r="J984" s="17" t="inlineStr"/>
      <c r="K984" s="18">
        <f>SUMIF('1060 NQN'!$A$2:$A$2023,$G984,'1060 NQN'!$I$2:$I$2023)</f>
        <v/>
      </c>
      <c r="L984" s="18">
        <f>SUMIF('1060 NQN'!$A$2:$A$2023,$G984,'1060 NQN'!$Q$2:$Q$2023)</f>
        <v/>
      </c>
      <c r="M984" s="18">
        <f>$K984-$L984</f>
        <v/>
      </c>
      <c r="N984" s="19">
        <f>IFERROR(SUMIF('1060 NQN'!$A$2:$A$2023,$G984,'1060 NQN'!$M$2:$M$2023)/$K984,0)</f>
        <v/>
      </c>
      <c r="O984" s="19">
        <f>IFERROR($K984*$N984,"")</f>
        <v/>
      </c>
      <c r="P984" s="19">
        <f>IFERROR($L984*$N984,"")</f>
        <v/>
      </c>
      <c r="Q984" s="19">
        <f>IF(OR($U984="Dar de baja en SAP",$U984="Dar de alta en SAP"),$M984*$N984,"")</f>
        <v/>
      </c>
      <c r="R984" s="17" t="inlineStr"/>
      <c r="S984" s="27" t="inlineStr"/>
      <c r="T984" s="17" t="inlineStr">
        <is>
          <t>No aplica: uniformes, clasificación que el inventario físico de Farmacia no releva</t>
        </is>
      </c>
      <c r="U984" s="28" t="inlineStr">
        <is>
          <t>Fuera del alcance del inventario físico</t>
        </is>
      </c>
      <c r="V984" s="17" t="inlineStr"/>
      <c r="W984" s="17" t="inlineStr"/>
      <c r="X984" s="17" t="inlineStr"/>
      <c r="Y984" s="17" t="inlineStr"/>
      <c r="Z984" s="17" t="inlineStr"/>
      <c r="AA984" s="17" t="inlineStr"/>
    </row>
    <row r="985">
      <c r="A985" s="17" t="inlineStr">
        <is>
          <t>Neuquén</t>
        </is>
      </c>
      <c r="B985" s="17" t="inlineStr">
        <is>
          <t>1060</t>
        </is>
      </c>
      <c r="C985" s="17" t="inlineStr">
        <is>
          <t>Stock SAP</t>
        </is>
      </c>
      <c r="D985" s="17" t="inlineStr">
        <is>
          <t>Uniformes</t>
        </is>
      </c>
      <c r="E985" s="17" t="inlineStr">
        <is>
          <t>ZUNI</t>
        </is>
      </c>
      <c r="F985" s="17" t="inlineStr">
        <is>
          <t>Fuera del alcance</t>
        </is>
      </c>
      <c r="G985" s="17" t="inlineStr">
        <is>
          <t>3001465</t>
        </is>
      </c>
      <c r="H985" s="17" t="inlineStr">
        <is>
          <t>CONJUNTO PRIMERA PIEL XXXL</t>
        </is>
      </c>
      <c r="I985" s="17" t="inlineStr"/>
      <c r="J985" s="17" t="inlineStr"/>
      <c r="K985" s="18">
        <f>SUMIF('1060 NQN'!$A$2:$A$2023,$G985,'1060 NQN'!$I$2:$I$2023)</f>
        <v/>
      </c>
      <c r="L985" s="18">
        <f>SUMIF('1060 NQN'!$A$2:$A$2023,$G985,'1060 NQN'!$Q$2:$Q$2023)</f>
        <v/>
      </c>
      <c r="M985" s="18">
        <f>$K985-$L985</f>
        <v/>
      </c>
      <c r="N985" s="19">
        <f>IFERROR(SUMIF('1060 NQN'!$A$2:$A$2023,$G985,'1060 NQN'!$M$2:$M$2023)/$K985,0)</f>
        <v/>
      </c>
      <c r="O985" s="19">
        <f>IFERROR($K985*$N985,"")</f>
        <v/>
      </c>
      <c r="P985" s="19">
        <f>IFERROR($L985*$N985,"")</f>
        <v/>
      </c>
      <c r="Q985" s="19">
        <f>IF(OR($U985="Dar de baja en SAP",$U985="Dar de alta en SAP"),$M985*$N985,"")</f>
        <v/>
      </c>
      <c r="R985" s="17" t="inlineStr"/>
      <c r="S985" s="27" t="inlineStr"/>
      <c r="T985" s="17" t="inlineStr">
        <is>
          <t>No aplica: uniformes, clasificación que el inventario físico de Farmacia no releva</t>
        </is>
      </c>
      <c r="U985" s="28" t="inlineStr">
        <is>
          <t>Fuera del alcance del inventario físico</t>
        </is>
      </c>
      <c r="V985" s="17" t="inlineStr"/>
      <c r="W985" s="17" t="inlineStr"/>
      <c r="X985" s="17" t="inlineStr"/>
      <c r="Y985" s="17" t="inlineStr"/>
      <c r="Z985" s="17" t="inlineStr"/>
      <c r="AA985" s="17" t="inlineStr"/>
    </row>
    <row r="986">
      <c r="A986" s="17" t="inlineStr">
        <is>
          <t>Neuquén</t>
        </is>
      </c>
      <c r="B986" s="17" t="inlineStr">
        <is>
          <t>1060</t>
        </is>
      </c>
      <c r="C986" s="17" t="inlineStr">
        <is>
          <t>Stock SAP</t>
        </is>
      </c>
      <c r="D986" s="17" t="inlineStr">
        <is>
          <t>Uniformes</t>
        </is>
      </c>
      <c r="E986" s="17" t="inlineStr">
        <is>
          <t>ZUNI</t>
        </is>
      </c>
      <c r="F986" s="17" t="inlineStr">
        <is>
          <t>Fuera del alcance</t>
        </is>
      </c>
      <c r="G986" s="17" t="inlineStr">
        <is>
          <t>3001561</t>
        </is>
      </c>
      <c r="H986" s="17" t="inlineStr">
        <is>
          <t>CAMPERON NARANJA DE GRAFA S</t>
        </is>
      </c>
      <c r="I986" s="17" t="inlineStr"/>
      <c r="J986" s="17" t="inlineStr"/>
      <c r="K986" s="18">
        <f>SUMIF('1060 NQN'!$A$2:$A$2023,$G986,'1060 NQN'!$I$2:$I$2023)</f>
        <v/>
      </c>
      <c r="L986" s="18">
        <f>SUMIF('1060 NQN'!$A$2:$A$2023,$G986,'1060 NQN'!$Q$2:$Q$2023)</f>
        <v/>
      </c>
      <c r="M986" s="18">
        <f>$K986-$L986</f>
        <v/>
      </c>
      <c r="N986" s="19">
        <f>IFERROR(SUMIF('1060 NQN'!$A$2:$A$2023,$G986,'1060 NQN'!$M$2:$M$2023)/$K986,0)</f>
        <v/>
      </c>
      <c r="O986" s="19">
        <f>IFERROR($K986*$N986,"")</f>
        <v/>
      </c>
      <c r="P986" s="19">
        <f>IFERROR($L986*$N986,"")</f>
        <v/>
      </c>
      <c r="Q986" s="19">
        <f>IF(OR($U986="Dar de baja en SAP",$U986="Dar de alta en SAP"),$M986*$N986,"")</f>
        <v/>
      </c>
      <c r="R986" s="17" t="inlineStr"/>
      <c r="S986" s="27" t="inlineStr"/>
      <c r="T986" s="17" t="inlineStr">
        <is>
          <t>No aplica: uniformes, clasificación que el inventario físico de Farmacia no releva</t>
        </is>
      </c>
      <c r="U986" s="28" t="inlineStr">
        <is>
          <t>Fuera del alcance del inventario físico</t>
        </is>
      </c>
      <c r="V986" s="17" t="inlineStr"/>
      <c r="W986" s="17" t="inlineStr"/>
      <c r="X986" s="17" t="inlineStr"/>
      <c r="Y986" s="17" t="inlineStr"/>
      <c r="Z986" s="17" t="inlineStr"/>
      <c r="AA986" s="17" t="inlineStr"/>
    </row>
    <row r="987">
      <c r="A987" s="17" t="inlineStr">
        <is>
          <t>Neuquén</t>
        </is>
      </c>
      <c r="B987" s="17" t="inlineStr">
        <is>
          <t>1060</t>
        </is>
      </c>
      <c r="C987" s="17" t="inlineStr">
        <is>
          <t>Stock SAP</t>
        </is>
      </c>
      <c r="D987" s="17" t="inlineStr">
        <is>
          <t>Descartables</t>
        </is>
      </c>
      <c r="E987" s="17" t="inlineStr">
        <is>
          <t>ZDES</t>
        </is>
      </c>
      <c r="F987" s="17" t="inlineStr">
        <is>
          <t>Dentro del alcance</t>
        </is>
      </c>
      <c r="G987" s="17" t="inlineStr">
        <is>
          <t>2000453</t>
        </is>
      </c>
      <c r="H987" s="17" t="inlineStr">
        <is>
          <t>HOJA DE BISTURI Nº 11</t>
        </is>
      </c>
      <c r="I987" s="17" t="inlineStr"/>
      <c r="J987" s="17" t="inlineStr"/>
      <c r="K987" s="18">
        <f>SUMIF('1060 NQN'!$A$2:$A$2023,$G987,'1060 NQN'!$I$2:$I$2023)</f>
        <v/>
      </c>
      <c r="L987" s="18">
        <f>SUMIF('1060 NQN'!$A$2:$A$2023,$G987,'1060 NQN'!$Q$2:$Q$2023)</f>
        <v/>
      </c>
      <c r="M987" s="18">
        <f>$K987-$L987</f>
        <v/>
      </c>
      <c r="N987" s="19">
        <f>IFERROR(SUMIF('1060 NQN'!$A$2:$A$2023,$G987,'1060 NQN'!$M$2:$M$2023)/$K987,0)</f>
        <v/>
      </c>
      <c r="O987" s="19">
        <f>IFERROR($K987*$N987,"")</f>
        <v/>
      </c>
      <c r="P987" s="19">
        <f>IFERROR($L987*$N987,"")</f>
        <v/>
      </c>
      <c r="Q987" s="19">
        <f>IF(OR($U987="Dar de baja en SAP",$U987="Dar de alta en SAP"),$M987*$N987,"")</f>
        <v/>
      </c>
      <c r="R987" s="17" t="inlineStr"/>
      <c r="S987" s="27" t="inlineStr"/>
      <c r="T987" s="17" t="inlineStr">
        <is>
          <t>Sin recuento físico en el inventario de Avain</t>
        </is>
      </c>
      <c r="U987" s="28" t="inlineStr">
        <is>
          <t>Sin recuento físico</t>
        </is>
      </c>
      <c r="V987" s="17" t="inlineStr"/>
      <c r="W987" s="17" t="inlineStr"/>
      <c r="X987" s="17" t="inlineStr"/>
      <c r="Y987" s="17" t="inlineStr"/>
      <c r="Z987" s="17" t="inlineStr"/>
      <c r="AA987" s="17" t="inlineStr">
        <is>
          <t>El material ocupa 2 filas en la hoja 1060 NQN (lote/almacén). La cantidad SAP y la física de esta vista son el total del material.</t>
        </is>
      </c>
    </row>
    <row r="988">
      <c r="A988" s="17" t="inlineStr">
        <is>
          <t>Neuquén</t>
        </is>
      </c>
      <c r="B988" s="17" t="inlineStr">
        <is>
          <t>1060</t>
        </is>
      </c>
      <c r="C988" s="17" t="inlineStr">
        <is>
          <t>Stock SAP</t>
        </is>
      </c>
      <c r="D988" s="17" t="inlineStr">
        <is>
          <t>Uniformes</t>
        </is>
      </c>
      <c r="E988" s="17" t="inlineStr">
        <is>
          <t>ZUNI</t>
        </is>
      </c>
      <c r="F988" s="17" t="inlineStr">
        <is>
          <t>Fuera del alcance</t>
        </is>
      </c>
      <c r="G988" s="17" t="inlineStr">
        <is>
          <t>3000534</t>
        </is>
      </c>
      <c r="H988" s="17" t="inlineStr">
        <is>
          <t>CAMISA JEAN CLASICA T42</t>
        </is>
      </c>
      <c r="I988" s="17" t="inlineStr"/>
      <c r="J988" s="17" t="inlineStr"/>
      <c r="K988" s="18">
        <f>SUMIF('1060 NQN'!$A$2:$A$2023,$G988,'1060 NQN'!$I$2:$I$2023)</f>
        <v/>
      </c>
      <c r="L988" s="18">
        <f>SUMIF('1060 NQN'!$A$2:$A$2023,$G988,'1060 NQN'!$Q$2:$Q$2023)</f>
        <v/>
      </c>
      <c r="M988" s="18">
        <f>$K988-$L988</f>
        <v/>
      </c>
      <c r="N988" s="19">
        <f>IFERROR(SUMIF('1060 NQN'!$A$2:$A$2023,$G988,'1060 NQN'!$M$2:$M$2023)/$K988,0)</f>
        <v/>
      </c>
      <c r="O988" s="19">
        <f>IFERROR($K988*$N988,"")</f>
        <v/>
      </c>
      <c r="P988" s="19">
        <f>IFERROR($L988*$N988,"")</f>
        <v/>
      </c>
      <c r="Q988" s="19">
        <f>IF(OR($U988="Dar de baja en SAP",$U988="Dar de alta en SAP"),$M988*$N988,"")</f>
        <v/>
      </c>
      <c r="R988" s="17" t="inlineStr"/>
      <c r="S988" s="27" t="inlineStr"/>
      <c r="T988" s="17" t="inlineStr">
        <is>
          <t>No aplica: uniformes, clasificación que el inventario físico de Farmacia no releva</t>
        </is>
      </c>
      <c r="U988" s="28" t="inlineStr">
        <is>
          <t>Fuera del alcance del inventario físico</t>
        </is>
      </c>
      <c r="V988" s="17" t="inlineStr"/>
      <c r="W988" s="17" t="inlineStr"/>
      <c r="X988" s="17" t="inlineStr"/>
      <c r="Y988" s="17" t="inlineStr"/>
      <c r="Z988" s="17" t="inlineStr"/>
      <c r="AA988" s="17" t="inlineStr"/>
    </row>
    <row r="989">
      <c r="A989" s="17" t="inlineStr">
        <is>
          <t>Neuquén</t>
        </is>
      </c>
      <c r="B989" s="17" t="inlineStr">
        <is>
          <t>1060</t>
        </is>
      </c>
      <c r="C989" s="17" t="inlineStr">
        <is>
          <t>Stock SAP</t>
        </is>
      </c>
      <c r="D989" s="17" t="inlineStr">
        <is>
          <t>Uniformes</t>
        </is>
      </c>
      <c r="E989" s="17" t="inlineStr">
        <is>
          <t>ZUNI</t>
        </is>
      </c>
      <c r="F989" s="17" t="inlineStr">
        <is>
          <t>Fuera del alcance</t>
        </is>
      </c>
      <c r="G989" s="17" t="inlineStr">
        <is>
          <t>3001057</t>
        </is>
      </c>
      <c r="H989" s="17" t="inlineStr">
        <is>
          <t>MAMELUCO IGNIFUGO NOMEX 4.5 OZ TALLE XXL</t>
        </is>
      </c>
      <c r="I989" s="17" t="inlineStr"/>
      <c r="J989" s="17" t="inlineStr"/>
      <c r="K989" s="18">
        <f>SUMIF('1060 NQN'!$A$2:$A$2023,$G989,'1060 NQN'!$I$2:$I$2023)</f>
        <v/>
      </c>
      <c r="L989" s="18">
        <f>SUMIF('1060 NQN'!$A$2:$A$2023,$G989,'1060 NQN'!$Q$2:$Q$2023)</f>
        <v/>
      </c>
      <c r="M989" s="18">
        <f>$K989-$L989</f>
        <v/>
      </c>
      <c r="N989" s="19">
        <f>IFERROR(SUMIF('1060 NQN'!$A$2:$A$2023,$G989,'1060 NQN'!$M$2:$M$2023)/$K989,0)</f>
        <v/>
      </c>
      <c r="O989" s="19">
        <f>IFERROR($K989*$N989,"")</f>
        <v/>
      </c>
      <c r="P989" s="19">
        <f>IFERROR($L989*$N989,"")</f>
        <v/>
      </c>
      <c r="Q989" s="19">
        <f>IF(OR($U989="Dar de baja en SAP",$U989="Dar de alta en SAP"),$M989*$N989,"")</f>
        <v/>
      </c>
      <c r="R989" s="17" t="inlineStr"/>
      <c r="S989" s="27" t="inlineStr"/>
      <c r="T989" s="17" t="inlineStr">
        <is>
          <t>No aplica: uniformes, clasificación que el inventario físico de Farmacia no releva</t>
        </is>
      </c>
      <c r="U989" s="28" t="inlineStr">
        <is>
          <t>Fuera del alcance del inventario físico</t>
        </is>
      </c>
      <c r="V989" s="17" t="inlineStr"/>
      <c r="W989" s="17" t="inlineStr"/>
      <c r="X989" s="17" t="inlineStr"/>
      <c r="Y989" s="17" t="inlineStr"/>
      <c r="Z989" s="17" t="inlineStr"/>
      <c r="AA989" s="17" t="inlineStr"/>
    </row>
    <row r="990">
      <c r="A990" s="17" t="inlineStr">
        <is>
          <t>Neuquén</t>
        </is>
      </c>
      <c r="B990" s="17" t="inlineStr">
        <is>
          <t>1060</t>
        </is>
      </c>
      <c r="C990" s="17" t="inlineStr">
        <is>
          <t>Stock SAP</t>
        </is>
      </c>
      <c r="D990" s="17" t="inlineStr">
        <is>
          <t>Descartables</t>
        </is>
      </c>
      <c r="E990" s="17" t="inlineStr">
        <is>
          <t>ZDES</t>
        </is>
      </c>
      <c r="F990" s="17" t="inlineStr">
        <is>
          <t>Dentro del alcance</t>
        </is>
      </c>
      <c r="G990" s="17" t="inlineStr">
        <is>
          <t>2000015</t>
        </is>
      </c>
      <c r="H990" s="17" t="inlineStr">
        <is>
          <t>MANDRIL P/LARINGO ADULTO ESTERIL</t>
        </is>
      </c>
      <c r="I990" s="17" t="inlineStr"/>
      <c r="J990" s="17" t="inlineStr"/>
      <c r="K990" s="18">
        <f>SUMIF('1060 NQN'!$A$2:$A$2023,$G990,'1060 NQN'!$I$2:$I$2023)</f>
        <v/>
      </c>
      <c r="L990" s="18">
        <f>SUMIF('1060 NQN'!$A$2:$A$2023,$G990,'1060 NQN'!$Q$2:$Q$2023)</f>
        <v/>
      </c>
      <c r="M990" s="18">
        <f>$K990-$L990</f>
        <v/>
      </c>
      <c r="N990" s="19">
        <f>IFERROR(SUMIF('1060 NQN'!$A$2:$A$2023,$G990,'1060 NQN'!$M$2:$M$2023)/$K990,0)</f>
        <v/>
      </c>
      <c r="O990" s="19">
        <f>IFERROR($K990*$N990,"")</f>
        <v/>
      </c>
      <c r="P990" s="19">
        <f>IFERROR($L990*$N990,"")</f>
        <v/>
      </c>
      <c r="Q990" s="19">
        <f>IF(OR($U990="Dar de baja en SAP",$U990="Dar de alta en SAP"),$M990*$N990,"")</f>
        <v/>
      </c>
      <c r="R990" s="17" t="inlineStr"/>
      <c r="S990" s="27" t="inlineStr"/>
      <c r="T990" s="17" t="inlineStr">
        <is>
          <t>Sin recuento físico en el inventario de Avain</t>
        </is>
      </c>
      <c r="U990" s="28" t="inlineStr">
        <is>
          <t>Sin recuento físico</t>
        </is>
      </c>
      <c r="V990" s="17" t="inlineStr"/>
      <c r="W990" s="17" t="inlineStr"/>
      <c r="X990" s="17" t="inlineStr"/>
      <c r="Y990" s="17" t="inlineStr"/>
      <c r="Z990" s="17" t="inlineStr"/>
      <c r="AA990" s="17" t="inlineStr">
        <is>
          <t>El material ocupa 2 filas en la hoja 1060 NQN (lote/almacén). La cantidad SAP y la física de esta vista son el total del material.</t>
        </is>
      </c>
    </row>
    <row r="991">
      <c r="A991" s="17" t="inlineStr">
        <is>
          <t>Neuquén</t>
        </is>
      </c>
      <c r="B991" s="17" t="inlineStr">
        <is>
          <t>1060</t>
        </is>
      </c>
      <c r="C991" s="17" t="inlineStr">
        <is>
          <t>Stock SAP</t>
        </is>
      </c>
      <c r="D991" s="17" t="inlineStr">
        <is>
          <t>Descartables</t>
        </is>
      </c>
      <c r="E991" s="17" t="inlineStr">
        <is>
          <t>ZDES</t>
        </is>
      </c>
      <c r="F991" s="17" t="inlineStr">
        <is>
          <t>Dentro del alcance</t>
        </is>
      </c>
      <c r="G991" s="17" t="inlineStr">
        <is>
          <t>2000049</t>
        </is>
      </c>
      <c r="H991" s="17" t="inlineStr">
        <is>
          <t>COLLAR CERVICAL CHICO</t>
        </is>
      </c>
      <c r="I991" s="17" t="inlineStr"/>
      <c r="J991" s="17" t="inlineStr"/>
      <c r="K991" s="18">
        <f>SUMIF('1060 NQN'!$A$2:$A$2023,$G991,'1060 NQN'!$I$2:$I$2023)</f>
        <v/>
      </c>
      <c r="L991" s="18">
        <f>SUMIF('1060 NQN'!$A$2:$A$2023,$G991,'1060 NQN'!$Q$2:$Q$2023)</f>
        <v/>
      </c>
      <c r="M991" s="18">
        <f>$K991-$L991</f>
        <v/>
      </c>
      <c r="N991" s="19">
        <f>IFERROR(SUMIF('1060 NQN'!$A$2:$A$2023,$G991,'1060 NQN'!$M$2:$M$2023)/$K991,0)</f>
        <v/>
      </c>
      <c r="O991" s="19">
        <f>IFERROR($K991*$N991,"")</f>
        <v/>
      </c>
      <c r="P991" s="19">
        <f>IFERROR($L991*$N991,"")</f>
        <v/>
      </c>
      <c r="Q991" s="19">
        <f>IF(OR($U991="Dar de baja en SAP",$U991="Dar de alta en SAP"),$M991*$N991,"")</f>
        <v/>
      </c>
      <c r="R991" s="17" t="inlineStr"/>
      <c r="S991" s="27" t="inlineStr"/>
      <c r="T991" s="17" t="inlineStr">
        <is>
          <t>Sin recuento físico en el inventario de Avain</t>
        </is>
      </c>
      <c r="U991" s="28" t="inlineStr">
        <is>
          <t>Sin recuento físico</t>
        </is>
      </c>
      <c r="V991" s="17" t="inlineStr"/>
      <c r="W991" s="17" t="inlineStr"/>
      <c r="X991" s="17" t="inlineStr"/>
      <c r="Y991" s="17" t="inlineStr"/>
      <c r="Z991" s="17" t="inlineStr"/>
      <c r="AA991" s="17" t="inlineStr"/>
    </row>
    <row r="992">
      <c r="A992" s="17" t="inlineStr">
        <is>
          <t>Neuquén</t>
        </is>
      </c>
      <c r="B992" s="17" t="inlineStr">
        <is>
          <t>1060</t>
        </is>
      </c>
      <c r="C992" s="17" t="inlineStr">
        <is>
          <t>Stock SAP</t>
        </is>
      </c>
      <c r="D992" s="17" t="inlineStr">
        <is>
          <t>Descartables</t>
        </is>
      </c>
      <c r="E992" s="17" t="inlineStr">
        <is>
          <t>ZDES</t>
        </is>
      </c>
      <c r="F992" s="17" t="inlineStr">
        <is>
          <t>Dentro del alcance</t>
        </is>
      </c>
      <c r="G992" s="17" t="inlineStr">
        <is>
          <t>2000086</t>
        </is>
      </c>
      <c r="H992" s="17" t="inlineStr">
        <is>
          <t>COLLAR CERVICAL PEQUEÑO</t>
        </is>
      </c>
      <c r="I992" s="17" t="inlineStr"/>
      <c r="J992" s="17" t="inlineStr"/>
      <c r="K992" s="18">
        <f>SUMIF('1060 NQN'!$A$2:$A$2023,$G992,'1060 NQN'!$I$2:$I$2023)</f>
        <v/>
      </c>
      <c r="L992" s="18">
        <f>SUMIF('1060 NQN'!$A$2:$A$2023,$G992,'1060 NQN'!$Q$2:$Q$2023)</f>
        <v/>
      </c>
      <c r="M992" s="18">
        <f>$K992-$L992</f>
        <v/>
      </c>
      <c r="N992" s="19">
        <f>IFERROR(SUMIF('1060 NQN'!$A$2:$A$2023,$G992,'1060 NQN'!$M$2:$M$2023)/$K992,0)</f>
        <v/>
      </c>
      <c r="O992" s="19">
        <f>IFERROR($K992*$N992,"")</f>
        <v/>
      </c>
      <c r="P992" s="19">
        <f>IFERROR($L992*$N992,"")</f>
        <v/>
      </c>
      <c r="Q992" s="19">
        <f>IF(OR($U992="Dar de baja en SAP",$U992="Dar de alta en SAP"),$M992*$N992,"")</f>
        <v/>
      </c>
      <c r="R992" s="17" t="inlineStr"/>
      <c r="S992" s="27" t="inlineStr"/>
      <c r="T992" s="17" t="inlineStr">
        <is>
          <t>Sin recuento físico en el inventario de Avain</t>
        </is>
      </c>
      <c r="U992" s="28" t="inlineStr">
        <is>
          <t>Sin recuento físico</t>
        </is>
      </c>
      <c r="V992" s="17" t="inlineStr"/>
      <c r="W992" s="17" t="inlineStr"/>
      <c r="X992" s="17" t="inlineStr"/>
      <c r="Y992" s="17" t="inlineStr"/>
      <c r="Z992" s="17" t="inlineStr"/>
      <c r="AA992" s="17" t="inlineStr"/>
    </row>
    <row r="993">
      <c r="A993" s="17" t="inlineStr">
        <is>
          <t>Neuquén</t>
        </is>
      </c>
      <c r="B993" s="17" t="inlineStr">
        <is>
          <t>1060</t>
        </is>
      </c>
      <c r="C993" s="17" t="inlineStr">
        <is>
          <t>Stock SAP</t>
        </is>
      </c>
      <c r="D993" s="17" t="inlineStr">
        <is>
          <t>Descartables</t>
        </is>
      </c>
      <c r="E993" s="17" t="inlineStr">
        <is>
          <t>ZDES</t>
        </is>
      </c>
      <c r="F993" s="17" t="inlineStr">
        <is>
          <t>Dentro del alcance</t>
        </is>
      </c>
      <c r="G993" s="17" t="inlineStr">
        <is>
          <t>2000145</t>
        </is>
      </c>
      <c r="H993" s="17" t="inlineStr">
        <is>
          <t>Kit  DE  H.I.V.</t>
        </is>
      </c>
      <c r="I993" s="17" t="inlineStr"/>
      <c r="J993" s="17" t="inlineStr"/>
      <c r="K993" s="18">
        <f>SUMIF('1060 NQN'!$A$2:$A$2023,$G993,'1060 NQN'!$I$2:$I$2023)</f>
        <v/>
      </c>
      <c r="L993" s="18">
        <f>SUMIF('1060 NQN'!$A$2:$A$2023,$G993,'1060 NQN'!$Q$2:$Q$2023)</f>
        <v/>
      </c>
      <c r="M993" s="18">
        <f>$K993-$L993</f>
        <v/>
      </c>
      <c r="N993" s="19">
        <f>IFERROR(SUMIF('1060 NQN'!$A$2:$A$2023,$G993,'1060 NQN'!$M$2:$M$2023)/$K993,0)</f>
        <v/>
      </c>
      <c r="O993" s="19">
        <f>IFERROR($K993*$N993,"")</f>
        <v/>
      </c>
      <c r="P993" s="19">
        <f>IFERROR($L993*$N993,"")</f>
        <v/>
      </c>
      <c r="Q993" s="19">
        <f>IF(OR($U993="Dar de baja en SAP",$U993="Dar de alta en SAP"),$M993*$N993,"")</f>
        <v/>
      </c>
      <c r="R993" s="17" t="inlineStr"/>
      <c r="S993" s="27" t="inlineStr"/>
      <c r="T993" s="17" t="inlineStr">
        <is>
          <t>Sin recuento físico en el inventario de Avain</t>
        </is>
      </c>
      <c r="U993" s="28" t="inlineStr">
        <is>
          <t>Sin recuento físico</t>
        </is>
      </c>
      <c r="V993" s="17" t="inlineStr"/>
      <c r="W993" s="17" t="inlineStr"/>
      <c r="X993" s="17" t="inlineStr"/>
      <c r="Y993" s="17" t="inlineStr"/>
      <c r="Z993" s="17" t="inlineStr"/>
      <c r="AA993" s="17" t="inlineStr">
        <is>
          <t>El material ocupa 2 filas en la hoja 1060 NQN (lote/almacén). La cantidad SAP y la física de esta vista son el total del material.</t>
        </is>
      </c>
    </row>
    <row r="994">
      <c r="A994" s="17" t="inlineStr">
        <is>
          <t>Neuquén</t>
        </is>
      </c>
      <c r="B994" s="17" t="inlineStr">
        <is>
          <t>1060</t>
        </is>
      </c>
      <c r="C994" s="17" t="inlineStr">
        <is>
          <t>Stock SAP</t>
        </is>
      </c>
      <c r="D994" s="17" t="inlineStr">
        <is>
          <t>Descartables</t>
        </is>
      </c>
      <c r="E994" s="17" t="inlineStr">
        <is>
          <t>ZDES</t>
        </is>
      </c>
      <c r="F994" s="17" t="inlineStr">
        <is>
          <t>Dentro del alcance</t>
        </is>
      </c>
      <c r="G994" s="17" t="inlineStr">
        <is>
          <t>2000475</t>
        </is>
      </c>
      <c r="H994" s="17" t="inlineStr">
        <is>
          <t>PILA  C 2</t>
        </is>
      </c>
      <c r="I994" s="17" t="inlineStr">
        <is>
          <t>282; 247; 503; 505; 504</t>
        </is>
      </c>
      <c r="J994" s="17" t="inlineStr">
        <is>
          <t>PILA C; Pilas 2032; PILAS 9V; PILAS A76; PILAS LR41</t>
        </is>
      </c>
      <c r="K994" s="18">
        <f>SUMIF('1060 NQN'!$A$2:$A$2023,$G994,'1060 NQN'!$I$2:$I$2023)</f>
        <v/>
      </c>
      <c r="L994" s="18">
        <f>SUMIF('1060 NQN'!$A$2:$A$2023,$G994,'1060 NQN'!$Q$2:$Q$2023)</f>
        <v/>
      </c>
      <c r="M994" s="18">
        <f>$K994-$L994</f>
        <v/>
      </c>
      <c r="N994" s="19">
        <f>IFERROR(SUMIF('1060 NQN'!$A$2:$A$2023,$G994,'1060 NQN'!$M$2:$M$2023)/$K994,0)</f>
        <v/>
      </c>
      <c r="O994" s="19">
        <f>IFERROR($K994*$N994,"")</f>
        <v/>
      </c>
      <c r="P994" s="19">
        <f>IFERROR($L994*$N994,"")</f>
        <v/>
      </c>
      <c r="Q994" s="19">
        <f>IF(OR($U994="Dar de baja en SAP",$U994="Dar de alta en SAP"),$M994*$N994,"")</f>
        <v/>
      </c>
      <c r="R994" s="29" t="inlineStr">
        <is>
          <t>Valorización a validar: relación de cantidades 51 a 1 entre SAP y el recuento físico. Sugiere distinta unidad de medida (SAP por caja o envase y el recuento por unidad). La diferencia económica de esta fila no debe tomarse como definitiva.</t>
        </is>
      </c>
      <c r="S994" s="26" t="inlineStr">
        <is>
          <t>Baja</t>
        </is>
      </c>
      <c r="T994" s="17" t="inlineStr">
        <is>
          <t>Homologado – confianza Baja – pendiente de validación</t>
        </is>
      </c>
      <c r="U994" s="25" t="inlineStr">
        <is>
          <t>Dar de alta en SAP</t>
        </is>
      </c>
      <c r="V994" s="17" t="inlineStr">
        <is>
          <t>Cruce por nomenclatura SAP</t>
        </is>
      </c>
      <c r="W994" s="17" t="inlineStr">
        <is>
          <t>No</t>
        </is>
      </c>
      <c r="X994" s="17" t="inlineStr"/>
      <c r="Y994" s="17" t="inlineStr">
        <is>
          <t>No</t>
        </is>
      </c>
      <c r="Z994" s="17" t="inlineStr"/>
      <c r="AA994" s="17"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17" t="inlineStr">
        <is>
          <t>Neuquén</t>
        </is>
      </c>
      <c r="B995" s="17" t="inlineStr">
        <is>
          <t>1060</t>
        </is>
      </c>
      <c r="C995" s="17" t="inlineStr">
        <is>
          <t>Stock SAP</t>
        </is>
      </c>
      <c r="D995" s="17" t="inlineStr">
        <is>
          <t>Uniformes</t>
        </is>
      </c>
      <c r="E995" s="17" t="inlineStr">
        <is>
          <t>ZUNI</t>
        </is>
      </c>
      <c r="F995" s="17" t="inlineStr">
        <is>
          <t>Fuera del alcance</t>
        </is>
      </c>
      <c r="G995" s="17" t="inlineStr">
        <is>
          <t>3000302</t>
        </is>
      </c>
      <c r="H995" s="17" t="inlineStr">
        <is>
          <t>CAMPERA SOFT SHELL GRIS ECA XL</t>
        </is>
      </c>
      <c r="I995" s="17" t="inlineStr"/>
      <c r="J995" s="17" t="inlineStr"/>
      <c r="K995" s="18">
        <f>SUMIF('1060 NQN'!$A$2:$A$2023,$G995,'1060 NQN'!$I$2:$I$2023)</f>
        <v/>
      </c>
      <c r="L995" s="18">
        <f>SUMIF('1060 NQN'!$A$2:$A$2023,$G995,'1060 NQN'!$Q$2:$Q$2023)</f>
        <v/>
      </c>
      <c r="M995" s="18">
        <f>$K995-$L995</f>
        <v/>
      </c>
      <c r="N995" s="19">
        <f>IFERROR(SUMIF('1060 NQN'!$A$2:$A$2023,$G995,'1060 NQN'!$M$2:$M$2023)/$K995,0)</f>
        <v/>
      </c>
      <c r="O995" s="19">
        <f>IFERROR($K995*$N995,"")</f>
        <v/>
      </c>
      <c r="P995" s="19">
        <f>IFERROR($L995*$N995,"")</f>
        <v/>
      </c>
      <c r="Q995" s="19">
        <f>IF(OR($U995="Dar de baja en SAP",$U995="Dar de alta en SAP"),$M995*$N995,"")</f>
        <v/>
      </c>
      <c r="R995" s="17" t="inlineStr"/>
      <c r="S995" s="27" t="inlineStr"/>
      <c r="T995" s="17" t="inlineStr">
        <is>
          <t>No aplica: uniformes, clasificación que el inventario físico de Farmacia no releva</t>
        </is>
      </c>
      <c r="U995" s="28" t="inlineStr">
        <is>
          <t>Fuera del alcance del inventario físico</t>
        </is>
      </c>
      <c r="V995" s="17" t="inlineStr"/>
      <c r="W995" s="17" t="inlineStr"/>
      <c r="X995" s="17" t="inlineStr"/>
      <c r="Y995" s="17" t="inlineStr"/>
      <c r="Z995" s="17" t="inlineStr"/>
      <c r="AA995" s="17" t="inlineStr"/>
    </row>
    <row r="996">
      <c r="A996" s="17" t="inlineStr">
        <is>
          <t>Neuquén</t>
        </is>
      </c>
      <c r="B996" s="17" t="inlineStr">
        <is>
          <t>1060</t>
        </is>
      </c>
      <c r="C996" s="17" t="inlineStr">
        <is>
          <t>Stock SAP</t>
        </is>
      </c>
      <c r="D996" s="17" t="inlineStr">
        <is>
          <t>Uniformes</t>
        </is>
      </c>
      <c r="E996" s="17" t="inlineStr">
        <is>
          <t>ZUNI</t>
        </is>
      </c>
      <c r="F996" s="17" t="inlineStr">
        <is>
          <t>Fuera del alcance</t>
        </is>
      </c>
      <c r="G996" s="17" t="inlineStr">
        <is>
          <t>3000498</t>
        </is>
      </c>
      <c r="H996" s="17" t="inlineStr">
        <is>
          <t>PANTALON JEAN C/LOGO YAC T42</t>
        </is>
      </c>
      <c r="I996" s="17" t="inlineStr"/>
      <c r="J996" s="17" t="inlineStr"/>
      <c r="K996" s="18">
        <f>SUMIF('1060 NQN'!$A$2:$A$2023,$G996,'1060 NQN'!$I$2:$I$2023)</f>
        <v/>
      </c>
      <c r="L996" s="18">
        <f>SUMIF('1060 NQN'!$A$2:$A$2023,$G996,'1060 NQN'!$Q$2:$Q$2023)</f>
        <v/>
      </c>
      <c r="M996" s="18">
        <f>$K996-$L996</f>
        <v/>
      </c>
      <c r="N996" s="19">
        <f>IFERROR(SUMIF('1060 NQN'!$A$2:$A$2023,$G996,'1060 NQN'!$M$2:$M$2023)/$K996,0)</f>
        <v/>
      </c>
      <c r="O996" s="19">
        <f>IFERROR($K996*$N996,"")</f>
        <v/>
      </c>
      <c r="P996" s="19">
        <f>IFERROR($L996*$N996,"")</f>
        <v/>
      </c>
      <c r="Q996" s="19">
        <f>IF(OR($U996="Dar de baja en SAP",$U996="Dar de alta en SAP"),$M996*$N996,"")</f>
        <v/>
      </c>
      <c r="R996" s="17" t="inlineStr"/>
      <c r="S996" s="27" t="inlineStr"/>
      <c r="T996" s="17" t="inlineStr">
        <is>
          <t>No aplica: uniformes, clasificación que el inventario físico de Farmacia no releva</t>
        </is>
      </c>
      <c r="U996" s="28" t="inlineStr">
        <is>
          <t>Fuera del alcance del inventario físico</t>
        </is>
      </c>
      <c r="V996" s="17" t="inlineStr"/>
      <c r="W996" s="17" t="inlineStr"/>
      <c r="X996" s="17" t="inlineStr"/>
      <c r="Y996" s="17" t="inlineStr"/>
      <c r="Z996" s="17" t="inlineStr"/>
      <c r="AA996" s="17" t="inlineStr"/>
    </row>
    <row r="997">
      <c r="A997" s="17" t="inlineStr">
        <is>
          <t>Neuquén</t>
        </is>
      </c>
      <c r="B997" s="17" t="inlineStr">
        <is>
          <t>1060</t>
        </is>
      </c>
      <c r="C997" s="17" t="inlineStr">
        <is>
          <t>Stock SAP</t>
        </is>
      </c>
      <c r="D997" s="17" t="inlineStr">
        <is>
          <t>Uniformes</t>
        </is>
      </c>
      <c r="E997" s="17" t="inlineStr">
        <is>
          <t>ZUNI</t>
        </is>
      </c>
      <c r="F997" s="17" t="inlineStr">
        <is>
          <t>Fuera del alcance</t>
        </is>
      </c>
      <c r="G997" s="17" t="inlineStr">
        <is>
          <t>3000507</t>
        </is>
      </c>
      <c r="H997" s="17" t="inlineStr">
        <is>
          <t>PANTALON JEAN C/LOGO YAC T58</t>
        </is>
      </c>
      <c r="I997" s="17" t="inlineStr"/>
      <c r="J997" s="17" t="inlineStr"/>
      <c r="K997" s="18">
        <f>SUMIF('1060 NQN'!$A$2:$A$2023,$G997,'1060 NQN'!$I$2:$I$2023)</f>
        <v/>
      </c>
      <c r="L997" s="18">
        <f>SUMIF('1060 NQN'!$A$2:$A$2023,$G997,'1060 NQN'!$Q$2:$Q$2023)</f>
        <v/>
      </c>
      <c r="M997" s="18">
        <f>$K997-$L997</f>
        <v/>
      </c>
      <c r="N997" s="19">
        <f>IFERROR(SUMIF('1060 NQN'!$A$2:$A$2023,$G997,'1060 NQN'!$M$2:$M$2023)/$K997,0)</f>
        <v/>
      </c>
      <c r="O997" s="19">
        <f>IFERROR($K997*$N997,"")</f>
        <v/>
      </c>
      <c r="P997" s="19">
        <f>IFERROR($L997*$N997,"")</f>
        <v/>
      </c>
      <c r="Q997" s="19">
        <f>IF(OR($U997="Dar de baja en SAP",$U997="Dar de alta en SAP"),$M997*$N997,"")</f>
        <v/>
      </c>
      <c r="R997" s="17" t="inlineStr"/>
      <c r="S997" s="27" t="inlineStr"/>
      <c r="T997" s="17" t="inlineStr">
        <is>
          <t>No aplica: uniformes, clasificación que el inventario físico de Farmacia no releva</t>
        </is>
      </c>
      <c r="U997" s="28" t="inlineStr">
        <is>
          <t>Fuera del alcance del inventario físico</t>
        </is>
      </c>
      <c r="V997" s="17" t="inlineStr"/>
      <c r="W997" s="17" t="inlineStr"/>
      <c r="X997" s="17" t="inlineStr"/>
      <c r="Y997" s="17" t="inlineStr"/>
      <c r="Z997" s="17" t="inlineStr"/>
      <c r="AA997" s="17" t="inlineStr"/>
    </row>
    <row r="998">
      <c r="A998" s="17" t="inlineStr">
        <is>
          <t>Neuquén</t>
        </is>
      </c>
      <c r="B998" s="17" t="inlineStr">
        <is>
          <t>1060</t>
        </is>
      </c>
      <c r="C998" s="17" t="inlineStr">
        <is>
          <t>Stock SAP</t>
        </is>
      </c>
      <c r="D998" s="17" t="inlineStr">
        <is>
          <t>Uniformes</t>
        </is>
      </c>
      <c r="E998" s="17" t="inlineStr">
        <is>
          <t>ZUNI</t>
        </is>
      </c>
      <c r="F998" s="17" t="inlineStr">
        <is>
          <t>Fuera del alcance</t>
        </is>
      </c>
      <c r="G998" s="17" t="inlineStr">
        <is>
          <t>3000650</t>
        </is>
      </c>
      <c r="H998" s="17" t="inlineStr">
        <is>
          <t>PANTALON JEAN C/LOGO YAC T42 DAMA</t>
        </is>
      </c>
      <c r="I998" s="17" t="inlineStr"/>
      <c r="J998" s="17" t="inlineStr"/>
      <c r="K998" s="18">
        <f>SUMIF('1060 NQN'!$A$2:$A$2023,$G998,'1060 NQN'!$I$2:$I$2023)</f>
        <v/>
      </c>
      <c r="L998" s="18">
        <f>SUMIF('1060 NQN'!$A$2:$A$2023,$G998,'1060 NQN'!$Q$2:$Q$2023)</f>
        <v/>
      </c>
      <c r="M998" s="18">
        <f>$K998-$L998</f>
        <v/>
      </c>
      <c r="N998" s="19">
        <f>IFERROR(SUMIF('1060 NQN'!$A$2:$A$2023,$G998,'1060 NQN'!$M$2:$M$2023)/$K998,0)</f>
        <v/>
      </c>
      <c r="O998" s="19">
        <f>IFERROR($K998*$N998,"")</f>
        <v/>
      </c>
      <c r="P998" s="19">
        <f>IFERROR($L998*$N998,"")</f>
        <v/>
      </c>
      <c r="Q998" s="19">
        <f>IF(OR($U998="Dar de baja en SAP",$U998="Dar de alta en SAP"),$M998*$N998,"")</f>
        <v/>
      </c>
      <c r="R998" s="17" t="inlineStr"/>
      <c r="S998" s="27" t="inlineStr"/>
      <c r="T998" s="17" t="inlineStr">
        <is>
          <t>No aplica: uniformes, clasificación que el inventario físico de Farmacia no releva</t>
        </is>
      </c>
      <c r="U998" s="28" t="inlineStr">
        <is>
          <t>Fuera del alcance del inventario físico</t>
        </is>
      </c>
      <c r="V998" s="17" t="inlineStr"/>
      <c r="W998" s="17" t="inlineStr"/>
      <c r="X998" s="17" t="inlineStr"/>
      <c r="Y998" s="17" t="inlineStr"/>
      <c r="Z998" s="17" t="inlineStr"/>
      <c r="AA998" s="17" t="inlineStr">
        <is>
          <t>El material ocupa 2 filas en la hoja 1060 NQN (lote/almacén). La cantidad SAP y la física de esta vista son el total del material.</t>
        </is>
      </c>
    </row>
    <row r="999">
      <c r="A999" s="17" t="inlineStr">
        <is>
          <t>Neuquén</t>
        </is>
      </c>
      <c r="B999" s="17" t="inlineStr">
        <is>
          <t>1060</t>
        </is>
      </c>
      <c r="C999" s="17" t="inlineStr">
        <is>
          <t>Stock SAP</t>
        </is>
      </c>
      <c r="D999" s="17" t="inlineStr">
        <is>
          <t>Uniformes</t>
        </is>
      </c>
      <c r="E999" s="17" t="inlineStr">
        <is>
          <t>ZUNI</t>
        </is>
      </c>
      <c r="F999" s="17" t="inlineStr">
        <is>
          <t>Fuera del alcance</t>
        </is>
      </c>
      <c r="G999" s="17" t="inlineStr">
        <is>
          <t>3000944</t>
        </is>
      </c>
      <c r="H999" s="17" t="inlineStr">
        <is>
          <t>CHAQUETA CELESTE MCORTA YACIMIENTO T 3XL</t>
        </is>
      </c>
      <c r="I999" s="17" t="inlineStr"/>
      <c r="J999" s="17" t="inlineStr"/>
      <c r="K999" s="18">
        <f>SUMIF('1060 NQN'!$A$2:$A$2023,$G999,'1060 NQN'!$I$2:$I$2023)</f>
        <v/>
      </c>
      <c r="L999" s="18">
        <f>SUMIF('1060 NQN'!$A$2:$A$2023,$G999,'1060 NQN'!$Q$2:$Q$2023)</f>
        <v/>
      </c>
      <c r="M999" s="18">
        <f>$K999-$L999</f>
        <v/>
      </c>
      <c r="N999" s="19">
        <f>IFERROR(SUMIF('1060 NQN'!$A$2:$A$2023,$G999,'1060 NQN'!$M$2:$M$2023)/$K999,0)</f>
        <v/>
      </c>
      <c r="O999" s="19">
        <f>IFERROR($K999*$N999,"")</f>
        <v/>
      </c>
      <c r="P999" s="19">
        <f>IFERROR($L999*$N999,"")</f>
        <v/>
      </c>
      <c r="Q999" s="19">
        <f>IF(OR($U999="Dar de baja en SAP",$U999="Dar de alta en SAP"),$M999*$N999,"")</f>
        <v/>
      </c>
      <c r="R999" s="17" t="inlineStr"/>
      <c r="S999" s="27" t="inlineStr"/>
      <c r="T999" s="17" t="inlineStr">
        <is>
          <t>No aplica: uniformes, clasificación que el inventario físico de Farmacia no releva</t>
        </is>
      </c>
      <c r="U999" s="28" t="inlineStr">
        <is>
          <t>Fuera del alcance del inventario físico</t>
        </is>
      </c>
      <c r="V999" s="17" t="inlineStr"/>
      <c r="W999" s="17" t="inlineStr"/>
      <c r="X999" s="17" t="inlineStr"/>
      <c r="Y999" s="17" t="inlineStr"/>
      <c r="Z999" s="17" t="inlineStr"/>
      <c r="AA999" s="17" t="inlineStr"/>
    </row>
    <row r="1000">
      <c r="A1000" s="17" t="inlineStr">
        <is>
          <t>Neuquén</t>
        </is>
      </c>
      <c r="B1000" s="17" t="inlineStr">
        <is>
          <t>1060</t>
        </is>
      </c>
      <c r="C1000" s="17" t="inlineStr">
        <is>
          <t>Stock SAP</t>
        </is>
      </c>
      <c r="D1000" s="17" t="inlineStr">
        <is>
          <t>Uniformes</t>
        </is>
      </c>
      <c r="E1000" s="17" t="inlineStr">
        <is>
          <t>ZUNI</t>
        </is>
      </c>
      <c r="F1000" s="17" t="inlineStr">
        <is>
          <t>Fuera del alcance</t>
        </is>
      </c>
      <c r="G1000" s="17" t="inlineStr">
        <is>
          <t>3001534</t>
        </is>
      </c>
      <c r="H1000" s="17" t="inlineStr">
        <is>
          <t>ANTEOJO SOLUS IN/OUT + BANDA Y MARCO</t>
        </is>
      </c>
      <c r="I1000" s="17" t="inlineStr"/>
      <c r="J1000" s="17" t="inlineStr"/>
      <c r="K1000" s="18">
        <f>SUMIF('1060 NQN'!$A$2:$A$2023,$G1000,'1060 NQN'!$I$2:$I$2023)</f>
        <v/>
      </c>
      <c r="L1000" s="18">
        <f>SUMIF('1060 NQN'!$A$2:$A$2023,$G1000,'1060 NQN'!$Q$2:$Q$2023)</f>
        <v/>
      </c>
      <c r="M1000" s="18">
        <f>$K1000-$L1000</f>
        <v/>
      </c>
      <c r="N1000" s="19">
        <f>IFERROR(SUMIF('1060 NQN'!$A$2:$A$2023,$G1000,'1060 NQN'!$M$2:$M$2023)/$K1000,0)</f>
        <v/>
      </c>
      <c r="O1000" s="19">
        <f>IFERROR($K1000*$N1000,"")</f>
        <v/>
      </c>
      <c r="P1000" s="19">
        <f>IFERROR($L1000*$N1000,"")</f>
        <v/>
      </c>
      <c r="Q1000" s="19">
        <f>IF(OR($U1000="Dar de baja en SAP",$U1000="Dar de alta en SAP"),$M1000*$N1000,"")</f>
        <v/>
      </c>
      <c r="R1000" s="17" t="inlineStr"/>
      <c r="S1000" s="27" t="inlineStr"/>
      <c r="T1000" s="17" t="inlineStr">
        <is>
          <t>No aplica: uniformes, clasificación que el inventario físico de Farmacia no releva</t>
        </is>
      </c>
      <c r="U1000" s="28" t="inlineStr">
        <is>
          <t>Fuera del alcance del inventario físico</t>
        </is>
      </c>
      <c r="V1000" s="17" t="inlineStr"/>
      <c r="W1000" s="17" t="inlineStr"/>
      <c r="X1000" s="17" t="inlineStr"/>
      <c r="Y1000" s="17" t="inlineStr"/>
      <c r="Z1000" s="17" t="inlineStr"/>
      <c r="AA1000" s="17" t="inlineStr"/>
    </row>
    <row r="1001">
      <c r="A1001" s="17" t="inlineStr">
        <is>
          <t>Neuquén</t>
        </is>
      </c>
      <c r="B1001" s="17" t="inlineStr">
        <is>
          <t>1060</t>
        </is>
      </c>
      <c r="C1001" s="17" t="inlineStr">
        <is>
          <t>Stock SAP</t>
        </is>
      </c>
      <c r="D1001" s="17" t="inlineStr">
        <is>
          <t>Uniformes</t>
        </is>
      </c>
      <c r="E1001" s="17" t="inlineStr">
        <is>
          <t>ZUNI</t>
        </is>
      </c>
      <c r="F1001" s="17" t="inlineStr">
        <is>
          <t>Fuera del alcance</t>
        </is>
      </c>
      <c r="G1001" s="17" t="inlineStr">
        <is>
          <t>3001594</t>
        </is>
      </c>
      <c r="H1001" s="17" t="inlineStr">
        <is>
          <t>CAMPERON NARANJA DE GRAFA XXXXL</t>
        </is>
      </c>
      <c r="I1001" s="17" t="inlineStr"/>
      <c r="J1001" s="17" t="inlineStr"/>
      <c r="K1001" s="18">
        <f>SUMIF('1060 NQN'!$A$2:$A$2023,$G1001,'1060 NQN'!$I$2:$I$2023)</f>
        <v/>
      </c>
      <c r="L1001" s="18">
        <f>SUMIF('1060 NQN'!$A$2:$A$2023,$G1001,'1060 NQN'!$Q$2:$Q$2023)</f>
        <v/>
      </c>
      <c r="M1001" s="18">
        <f>$K1001-$L1001</f>
        <v/>
      </c>
      <c r="N1001" s="19">
        <f>IFERROR(SUMIF('1060 NQN'!$A$2:$A$2023,$G1001,'1060 NQN'!$M$2:$M$2023)/$K1001,0)</f>
        <v/>
      </c>
      <c r="O1001" s="19">
        <f>IFERROR($K1001*$N1001,"")</f>
        <v/>
      </c>
      <c r="P1001" s="19">
        <f>IFERROR($L1001*$N1001,"")</f>
        <v/>
      </c>
      <c r="Q1001" s="19">
        <f>IF(OR($U1001="Dar de baja en SAP",$U1001="Dar de alta en SAP"),$M1001*$N1001,"")</f>
        <v/>
      </c>
      <c r="R1001" s="17" t="inlineStr"/>
      <c r="S1001" s="27" t="inlineStr"/>
      <c r="T1001" s="17" t="inlineStr">
        <is>
          <t>No aplica: uniformes, clasificación que el inventario físico de Farmacia no releva</t>
        </is>
      </c>
      <c r="U1001" s="28" t="inlineStr">
        <is>
          <t>Fuera del alcance del inventario físico</t>
        </is>
      </c>
      <c r="V1001" s="17" t="inlineStr"/>
      <c r="W1001" s="17" t="inlineStr"/>
      <c r="X1001" s="17" t="inlineStr"/>
      <c r="Y1001" s="17" t="inlineStr"/>
      <c r="Z1001" s="17" t="inlineStr"/>
      <c r="AA1001" s="17" t="inlineStr"/>
    </row>
    <row r="1002">
      <c r="A1002" s="17" t="inlineStr">
        <is>
          <t>Neuquén</t>
        </is>
      </c>
      <c r="B1002" s="17" t="inlineStr">
        <is>
          <t>1060</t>
        </is>
      </c>
      <c r="C1002" s="17" t="inlineStr">
        <is>
          <t>Stock SAP</t>
        </is>
      </c>
      <c r="D1002" s="17" t="inlineStr">
        <is>
          <t>Medicamentos</t>
        </is>
      </c>
      <c r="E1002" s="17" t="inlineStr">
        <is>
          <t>ZMED</t>
        </is>
      </c>
      <c r="F1002" s="17" t="inlineStr">
        <is>
          <t>Dentro del alcance</t>
        </is>
      </c>
      <c r="G1002" s="17" t="inlineStr">
        <is>
          <t>1000099</t>
        </is>
      </c>
      <c r="H1002" s="17" t="inlineStr">
        <is>
          <t>DINITRATO DE ISOSORBIBE DE 5MG  COMP. SU</t>
        </is>
      </c>
      <c r="I1002" s="17" t="inlineStr"/>
      <c r="J1002" s="17" t="inlineStr"/>
      <c r="K1002" s="18">
        <f>SUMIF('1060 NQN'!$A$2:$A$2023,$G1002,'1060 NQN'!$I$2:$I$2023)</f>
        <v/>
      </c>
      <c r="L1002" s="18">
        <f>SUMIF('1060 NQN'!$A$2:$A$2023,$G1002,'1060 NQN'!$Q$2:$Q$2023)</f>
        <v/>
      </c>
      <c r="M1002" s="18">
        <f>$K1002-$L1002</f>
        <v/>
      </c>
      <c r="N1002" s="19">
        <f>IFERROR(SUMIF('1060 NQN'!$A$2:$A$2023,$G1002,'1060 NQN'!$M$2:$M$2023)/$K1002,0)</f>
        <v/>
      </c>
      <c r="O1002" s="19">
        <f>IFERROR($K1002*$N1002,"")</f>
        <v/>
      </c>
      <c r="P1002" s="19">
        <f>IFERROR($L1002*$N1002,"")</f>
        <v/>
      </c>
      <c r="Q1002" s="19">
        <f>IF(OR($U1002="Dar de baja en SAP",$U1002="Dar de alta en SAP"),$M1002*$N1002,"")</f>
        <v/>
      </c>
      <c r="R1002" s="17" t="inlineStr"/>
      <c r="S1002" s="27" t="inlineStr"/>
      <c r="T1002" s="17" t="inlineStr">
        <is>
          <t>Sin recuento físico en el inventario de Avain</t>
        </is>
      </c>
      <c r="U1002" s="28" t="inlineStr">
        <is>
          <t>Sin recuento físico</t>
        </is>
      </c>
      <c r="V1002" s="17" t="inlineStr"/>
      <c r="W1002" s="17" t="inlineStr"/>
      <c r="X1002" s="17" t="inlineStr"/>
      <c r="Y1002" s="17" t="inlineStr"/>
      <c r="Z1002" s="17" t="inlineStr"/>
      <c r="AA1002" s="17" t="inlineStr"/>
    </row>
    <row r="1003">
      <c r="A1003" s="17" t="inlineStr">
        <is>
          <t>Neuquén</t>
        </is>
      </c>
      <c r="B1003" s="17" t="inlineStr">
        <is>
          <t>1060</t>
        </is>
      </c>
      <c r="C1003" s="17" t="inlineStr">
        <is>
          <t>Stock SAP</t>
        </is>
      </c>
      <c r="D1003" s="17" t="inlineStr">
        <is>
          <t>Uniformes</t>
        </is>
      </c>
      <c r="E1003" s="17" t="inlineStr">
        <is>
          <t>ZUNI</t>
        </is>
      </c>
      <c r="F1003" s="17" t="inlineStr">
        <is>
          <t>Fuera del alcance</t>
        </is>
      </c>
      <c r="G1003" s="17" t="inlineStr">
        <is>
          <t>3000301</t>
        </is>
      </c>
      <c r="H1003" s="17" t="inlineStr">
        <is>
          <t>CAMPERA SOFT SHELL GRIS ECA L</t>
        </is>
      </c>
      <c r="I1003" s="17" t="inlineStr"/>
      <c r="J1003" s="17" t="inlineStr"/>
      <c r="K1003" s="18">
        <f>SUMIF('1060 NQN'!$A$2:$A$2023,$G1003,'1060 NQN'!$I$2:$I$2023)</f>
        <v/>
      </c>
      <c r="L1003" s="18">
        <f>SUMIF('1060 NQN'!$A$2:$A$2023,$G1003,'1060 NQN'!$Q$2:$Q$2023)</f>
        <v/>
      </c>
      <c r="M1003" s="18">
        <f>$K1003-$L1003</f>
        <v/>
      </c>
      <c r="N1003" s="19">
        <f>IFERROR(SUMIF('1060 NQN'!$A$2:$A$2023,$G1003,'1060 NQN'!$M$2:$M$2023)/$K1003,0)</f>
        <v/>
      </c>
      <c r="O1003" s="19">
        <f>IFERROR($K1003*$N1003,"")</f>
        <v/>
      </c>
      <c r="P1003" s="19">
        <f>IFERROR($L1003*$N1003,"")</f>
        <v/>
      </c>
      <c r="Q1003" s="19">
        <f>IF(OR($U1003="Dar de baja en SAP",$U1003="Dar de alta en SAP"),$M1003*$N1003,"")</f>
        <v/>
      </c>
      <c r="R1003" s="17" t="inlineStr"/>
      <c r="S1003" s="27" t="inlineStr"/>
      <c r="T1003" s="17" t="inlineStr">
        <is>
          <t>No aplica: uniformes, clasificación que el inventario físico de Farmacia no releva</t>
        </is>
      </c>
      <c r="U1003" s="28" t="inlineStr">
        <is>
          <t>Fuera del alcance del inventario físico</t>
        </is>
      </c>
      <c r="V1003" s="17" t="inlineStr"/>
      <c r="W1003" s="17" t="inlineStr"/>
      <c r="X1003" s="17" t="inlineStr"/>
      <c r="Y1003" s="17" t="inlineStr"/>
      <c r="Z1003" s="17" t="inlineStr"/>
      <c r="AA1003" s="17" t="inlineStr"/>
    </row>
    <row r="1004">
      <c r="A1004" s="17" t="inlineStr">
        <is>
          <t>Neuquén</t>
        </is>
      </c>
      <c r="B1004" s="17" t="inlineStr">
        <is>
          <t>1060</t>
        </is>
      </c>
      <c r="C1004" s="17" t="inlineStr">
        <is>
          <t>Stock SAP</t>
        </is>
      </c>
      <c r="D1004" s="17" t="inlineStr">
        <is>
          <t>Uniformes</t>
        </is>
      </c>
      <c r="E1004" s="17" t="inlineStr">
        <is>
          <t>ZUNI</t>
        </is>
      </c>
      <c r="F1004" s="17" t="inlineStr">
        <is>
          <t>Fuera del alcance</t>
        </is>
      </c>
      <c r="G1004" s="17" t="inlineStr">
        <is>
          <t>3000538</t>
        </is>
      </c>
      <c r="H1004" s="17" t="inlineStr">
        <is>
          <t>CAMISA JEAN CLASICA T48</t>
        </is>
      </c>
      <c r="I1004" s="17" t="inlineStr"/>
      <c r="J1004" s="17" t="inlineStr"/>
      <c r="K1004" s="18">
        <f>SUMIF('1060 NQN'!$A$2:$A$2023,$G1004,'1060 NQN'!$I$2:$I$2023)</f>
        <v/>
      </c>
      <c r="L1004" s="18">
        <f>SUMIF('1060 NQN'!$A$2:$A$2023,$G1004,'1060 NQN'!$Q$2:$Q$2023)</f>
        <v/>
      </c>
      <c r="M1004" s="18">
        <f>$K1004-$L1004</f>
        <v/>
      </c>
      <c r="N1004" s="19">
        <f>IFERROR(SUMIF('1060 NQN'!$A$2:$A$2023,$G1004,'1060 NQN'!$M$2:$M$2023)/$K1004,0)</f>
        <v/>
      </c>
      <c r="O1004" s="19">
        <f>IFERROR($K1004*$N1004,"")</f>
        <v/>
      </c>
      <c r="P1004" s="19">
        <f>IFERROR($L1004*$N1004,"")</f>
        <v/>
      </c>
      <c r="Q1004" s="19">
        <f>IF(OR($U1004="Dar de baja en SAP",$U1004="Dar de alta en SAP"),$M1004*$N1004,"")</f>
        <v/>
      </c>
      <c r="R1004" s="17" t="inlineStr"/>
      <c r="S1004" s="27" t="inlineStr"/>
      <c r="T1004" s="17" t="inlineStr">
        <is>
          <t>No aplica: uniformes, clasificación que el inventario físico de Farmacia no releva</t>
        </is>
      </c>
      <c r="U1004" s="28" t="inlineStr">
        <is>
          <t>Fuera del alcance del inventario físico</t>
        </is>
      </c>
      <c r="V1004" s="17" t="inlineStr"/>
      <c r="W1004" s="17" t="inlineStr"/>
      <c r="X1004" s="17" t="inlineStr"/>
      <c r="Y1004" s="17" t="inlineStr"/>
      <c r="Z1004" s="17" t="inlineStr"/>
      <c r="AA1004" s="17" t="inlineStr"/>
    </row>
    <row r="1005">
      <c r="A1005" s="17" t="inlineStr">
        <is>
          <t>Neuquén</t>
        </is>
      </c>
      <c r="B1005" s="17" t="inlineStr">
        <is>
          <t>1060</t>
        </is>
      </c>
      <c r="C1005" s="17" t="inlineStr">
        <is>
          <t>Stock SAP</t>
        </is>
      </c>
      <c r="D1005" s="17" t="inlineStr">
        <is>
          <t>Uniformes</t>
        </is>
      </c>
      <c r="E1005" s="17" t="inlineStr">
        <is>
          <t>ZUNI</t>
        </is>
      </c>
      <c r="F1005" s="17" t="inlineStr">
        <is>
          <t>Fuera del alcance</t>
        </is>
      </c>
      <c r="G1005" s="17" t="inlineStr">
        <is>
          <t>3001495</t>
        </is>
      </c>
      <c r="H1005" s="17" t="inlineStr">
        <is>
          <t>CAMPERA SAN NICOLAS</t>
        </is>
      </c>
      <c r="I1005" s="17" t="inlineStr"/>
      <c r="J1005" s="17" t="inlineStr"/>
      <c r="K1005" s="18">
        <f>SUMIF('1060 NQN'!$A$2:$A$2023,$G1005,'1060 NQN'!$I$2:$I$2023)</f>
        <v/>
      </c>
      <c r="L1005" s="18">
        <f>SUMIF('1060 NQN'!$A$2:$A$2023,$G1005,'1060 NQN'!$Q$2:$Q$2023)</f>
        <v/>
      </c>
      <c r="M1005" s="18">
        <f>$K1005-$L1005</f>
        <v/>
      </c>
      <c r="N1005" s="19">
        <f>IFERROR(SUMIF('1060 NQN'!$A$2:$A$2023,$G1005,'1060 NQN'!$M$2:$M$2023)/$K1005,0)</f>
        <v/>
      </c>
      <c r="O1005" s="19">
        <f>IFERROR($K1005*$N1005,"")</f>
        <v/>
      </c>
      <c r="P1005" s="19">
        <f>IFERROR($L1005*$N1005,"")</f>
        <v/>
      </c>
      <c r="Q1005" s="19">
        <f>IF(OR($U1005="Dar de baja en SAP",$U1005="Dar de alta en SAP"),$M1005*$N1005,"")</f>
        <v/>
      </c>
      <c r="R1005" s="17" t="inlineStr"/>
      <c r="S1005" s="27" t="inlineStr"/>
      <c r="T1005" s="17" t="inlineStr">
        <is>
          <t>No aplica: uniformes, clasificación que el inventario físico de Farmacia no releva</t>
        </is>
      </c>
      <c r="U1005" s="28" t="inlineStr">
        <is>
          <t>Fuera del alcance del inventario físico</t>
        </is>
      </c>
      <c r="V1005" s="17" t="inlineStr"/>
      <c r="W1005" s="17" t="inlineStr"/>
      <c r="X1005" s="17" t="inlineStr"/>
      <c r="Y1005" s="17" t="inlineStr"/>
      <c r="Z1005" s="17" t="inlineStr"/>
      <c r="AA1005" s="17" t="inlineStr"/>
    </row>
    <row r="1006">
      <c r="A1006" s="17" t="inlineStr">
        <is>
          <t>Neuquén</t>
        </is>
      </c>
      <c r="B1006" s="17" t="inlineStr">
        <is>
          <t>1060</t>
        </is>
      </c>
      <c r="C1006" s="17" t="inlineStr">
        <is>
          <t>Stock SAP</t>
        </is>
      </c>
      <c r="D1006" s="17" t="inlineStr">
        <is>
          <t>Uniformes</t>
        </is>
      </c>
      <c r="E1006" s="17" t="inlineStr">
        <is>
          <t>ZUNI</t>
        </is>
      </c>
      <c r="F1006" s="17" t="inlineStr">
        <is>
          <t>Fuera del alcance</t>
        </is>
      </c>
      <c r="G1006" s="17" t="inlineStr">
        <is>
          <t>3001522</t>
        </is>
      </c>
      <c r="H1006" s="17" t="inlineStr">
        <is>
          <t>AMBO VERDE T. S</t>
        </is>
      </c>
      <c r="I1006" s="17" t="inlineStr"/>
      <c r="J1006" s="17" t="inlineStr"/>
      <c r="K1006" s="18">
        <f>SUMIF('1060 NQN'!$A$2:$A$2023,$G1006,'1060 NQN'!$I$2:$I$2023)</f>
        <v/>
      </c>
      <c r="L1006" s="18">
        <f>SUMIF('1060 NQN'!$A$2:$A$2023,$G1006,'1060 NQN'!$Q$2:$Q$2023)</f>
        <v/>
      </c>
      <c r="M1006" s="18">
        <f>$K1006-$L1006</f>
        <v/>
      </c>
      <c r="N1006" s="19">
        <f>IFERROR(SUMIF('1060 NQN'!$A$2:$A$2023,$G1006,'1060 NQN'!$M$2:$M$2023)/$K1006,0)</f>
        <v/>
      </c>
      <c r="O1006" s="19">
        <f>IFERROR($K1006*$N1006,"")</f>
        <v/>
      </c>
      <c r="P1006" s="19">
        <f>IFERROR($L1006*$N1006,"")</f>
        <v/>
      </c>
      <c r="Q1006" s="19">
        <f>IF(OR($U1006="Dar de baja en SAP",$U1006="Dar de alta en SAP"),$M1006*$N1006,"")</f>
        <v/>
      </c>
      <c r="R1006" s="17" t="inlineStr"/>
      <c r="S1006" s="27" t="inlineStr"/>
      <c r="T1006" s="17" t="inlineStr">
        <is>
          <t>No aplica: uniformes, clasificación que el inventario físico de Farmacia no releva</t>
        </is>
      </c>
      <c r="U1006" s="28" t="inlineStr">
        <is>
          <t>Fuera del alcance del inventario físico</t>
        </is>
      </c>
      <c r="V1006" s="17" t="inlineStr"/>
      <c r="W1006" s="17" t="inlineStr"/>
      <c r="X1006" s="17" t="inlineStr"/>
      <c r="Y1006" s="17" t="inlineStr"/>
      <c r="Z1006" s="17" t="inlineStr"/>
      <c r="AA1006" s="17" t="inlineStr"/>
    </row>
    <row r="1007">
      <c r="A1007" s="17" t="inlineStr">
        <is>
          <t>Neuquén</t>
        </is>
      </c>
      <c r="B1007" s="17" t="inlineStr">
        <is>
          <t>1060</t>
        </is>
      </c>
      <c r="C1007" s="17" t="inlineStr">
        <is>
          <t>Stock SAP</t>
        </is>
      </c>
      <c r="D1007" s="17" t="inlineStr">
        <is>
          <t>Medicamentos</t>
        </is>
      </c>
      <c r="E1007" s="17" t="inlineStr">
        <is>
          <t>ZMED</t>
        </is>
      </c>
      <c r="F1007" s="17" t="inlineStr">
        <is>
          <t>Dentro del alcance</t>
        </is>
      </c>
      <c r="G1007" s="17" t="inlineStr">
        <is>
          <t>1000533</t>
        </is>
      </c>
      <c r="H1007" s="17" t="inlineStr">
        <is>
          <t>BETAMETASONA A+F AMPOLLA</t>
        </is>
      </c>
      <c r="I1007" s="17" t="inlineStr"/>
      <c r="J1007" s="17" t="inlineStr"/>
      <c r="K1007" s="18">
        <f>SUMIF('1060 NQN'!$A$2:$A$2023,$G1007,'1060 NQN'!$I$2:$I$2023)</f>
        <v/>
      </c>
      <c r="L1007" s="18">
        <f>SUMIF('1060 NQN'!$A$2:$A$2023,$G1007,'1060 NQN'!$Q$2:$Q$2023)</f>
        <v/>
      </c>
      <c r="M1007" s="18">
        <f>$K1007-$L1007</f>
        <v/>
      </c>
      <c r="N1007" s="19">
        <f>IFERROR(SUMIF('1060 NQN'!$A$2:$A$2023,$G1007,'1060 NQN'!$M$2:$M$2023)/$K1007,0)</f>
        <v/>
      </c>
      <c r="O1007" s="19">
        <f>IFERROR($K1007*$N1007,"")</f>
        <v/>
      </c>
      <c r="P1007" s="19">
        <f>IFERROR($L1007*$N1007,"")</f>
        <v/>
      </c>
      <c r="Q1007" s="19">
        <f>IF(OR($U1007="Dar de baja en SAP",$U1007="Dar de alta en SAP"),$M1007*$N1007,"")</f>
        <v/>
      </c>
      <c r="R1007" s="17" t="inlineStr"/>
      <c r="S1007" s="27" t="inlineStr"/>
      <c r="T1007" s="17" t="inlineStr">
        <is>
          <t>Sin recuento físico en el inventario de Avain</t>
        </is>
      </c>
      <c r="U1007" s="28" t="inlineStr">
        <is>
          <t>Sin recuento físico</t>
        </is>
      </c>
      <c r="V1007" s="17" t="inlineStr"/>
      <c r="W1007" s="17" t="inlineStr"/>
      <c r="X1007" s="17" t="inlineStr"/>
      <c r="Y1007" s="17" t="inlineStr"/>
      <c r="Z1007" s="17" t="inlineStr"/>
      <c r="AA1007" s="17" t="inlineStr"/>
    </row>
    <row r="1008">
      <c r="A1008" s="17" t="inlineStr">
        <is>
          <t>Neuquén</t>
        </is>
      </c>
      <c r="B1008" s="17" t="inlineStr">
        <is>
          <t>1060</t>
        </is>
      </c>
      <c r="C1008" s="17" t="inlineStr">
        <is>
          <t>Stock SAP</t>
        </is>
      </c>
      <c r="D1008" s="17" t="inlineStr">
        <is>
          <t>Medicamentos</t>
        </is>
      </c>
      <c r="E1008" s="17" t="inlineStr">
        <is>
          <t>ZMED</t>
        </is>
      </c>
      <c r="F1008" s="17" t="inlineStr">
        <is>
          <t>Dentro del alcance</t>
        </is>
      </c>
      <c r="G1008" s="17" t="inlineStr">
        <is>
          <t>1000592</t>
        </is>
      </c>
      <c r="H1008" s="17" t="inlineStr">
        <is>
          <t>PLATSUL  X 200grs CREMA</t>
        </is>
      </c>
      <c r="I1008" s="17" t="inlineStr"/>
      <c r="J1008" s="17" t="inlineStr"/>
      <c r="K1008" s="18">
        <f>SUMIF('1060 NQN'!$A$2:$A$2023,$G1008,'1060 NQN'!$I$2:$I$2023)</f>
        <v/>
      </c>
      <c r="L1008" s="18">
        <f>SUMIF('1060 NQN'!$A$2:$A$2023,$G1008,'1060 NQN'!$Q$2:$Q$2023)</f>
        <v/>
      </c>
      <c r="M1008" s="18">
        <f>$K1008-$L1008</f>
        <v/>
      </c>
      <c r="N1008" s="19">
        <f>IFERROR(SUMIF('1060 NQN'!$A$2:$A$2023,$G1008,'1060 NQN'!$M$2:$M$2023)/$K1008,0)</f>
        <v/>
      </c>
      <c r="O1008" s="19">
        <f>IFERROR($K1008*$N1008,"")</f>
        <v/>
      </c>
      <c r="P1008" s="19">
        <f>IFERROR($L1008*$N1008,"")</f>
        <v/>
      </c>
      <c r="Q1008" s="19">
        <f>IF(OR($U1008="Dar de baja en SAP",$U1008="Dar de alta en SAP"),$M1008*$N1008,"")</f>
        <v/>
      </c>
      <c r="R1008" s="17" t="inlineStr"/>
      <c r="S1008" s="27" t="inlineStr"/>
      <c r="T1008" s="17" t="inlineStr">
        <is>
          <t>Sin recuento físico en el inventario de Avain</t>
        </is>
      </c>
      <c r="U1008" s="28" t="inlineStr">
        <is>
          <t>Sin recuento físico</t>
        </is>
      </c>
      <c r="V1008" s="17" t="inlineStr"/>
      <c r="W1008" s="17" t="inlineStr"/>
      <c r="X1008" s="17" t="inlineStr"/>
      <c r="Y1008" s="17" t="inlineStr"/>
      <c r="Z1008" s="17" t="inlineStr"/>
      <c r="AA1008" s="17" t="inlineStr">
        <is>
          <t>El material ocupa 2 filas en la hoja 1060 NQN (lote/almacén). La cantidad SAP y la física de esta vista son el total del material.</t>
        </is>
      </c>
    </row>
    <row r="1009">
      <c r="A1009" s="17" t="inlineStr">
        <is>
          <t>Neuquén</t>
        </is>
      </c>
      <c r="B1009" s="17" t="inlineStr">
        <is>
          <t>1060</t>
        </is>
      </c>
      <c r="C1009" s="17" t="inlineStr">
        <is>
          <t>Stock SAP</t>
        </is>
      </c>
      <c r="D1009" s="17" t="inlineStr">
        <is>
          <t>Descartables</t>
        </is>
      </c>
      <c r="E1009" s="17" t="inlineStr">
        <is>
          <t>ZDES</t>
        </is>
      </c>
      <c r="F1009" s="17" t="inlineStr">
        <is>
          <t>Dentro del alcance</t>
        </is>
      </c>
      <c r="G1009" s="17" t="inlineStr">
        <is>
          <t>2000619</t>
        </is>
      </c>
      <c r="H1009" s="17" t="inlineStr">
        <is>
          <t>CABLE PACIENTE ECG</t>
        </is>
      </c>
      <c r="I1009" s="17" t="inlineStr"/>
      <c r="J1009" s="17" t="inlineStr"/>
      <c r="K1009" s="18">
        <f>SUMIF('1060 NQN'!$A$2:$A$2023,$G1009,'1060 NQN'!$I$2:$I$2023)</f>
        <v/>
      </c>
      <c r="L1009" s="18">
        <f>SUMIF('1060 NQN'!$A$2:$A$2023,$G1009,'1060 NQN'!$Q$2:$Q$2023)</f>
        <v/>
      </c>
      <c r="M1009" s="18">
        <f>$K1009-$L1009</f>
        <v/>
      </c>
      <c r="N1009" s="19">
        <f>IFERROR(SUMIF('1060 NQN'!$A$2:$A$2023,$G1009,'1060 NQN'!$M$2:$M$2023)/$K1009,0)</f>
        <v/>
      </c>
      <c r="O1009" s="19">
        <f>IFERROR($K1009*$N1009,"")</f>
        <v/>
      </c>
      <c r="P1009" s="19">
        <f>IFERROR($L1009*$N1009,"")</f>
        <v/>
      </c>
      <c r="Q1009" s="19">
        <f>IF(OR($U1009="Dar de baja en SAP",$U1009="Dar de alta en SAP"),$M1009*$N1009,"")</f>
        <v/>
      </c>
      <c r="R1009" s="17" t="inlineStr"/>
      <c r="S1009" s="27" t="inlineStr"/>
      <c r="T1009" s="17" t="inlineStr">
        <is>
          <t>Sin recuento físico en el inventario de Avain</t>
        </is>
      </c>
      <c r="U1009" s="28" t="inlineStr">
        <is>
          <t>Sin recuento físico</t>
        </is>
      </c>
      <c r="V1009" s="17" t="inlineStr"/>
      <c r="W1009" s="17" t="inlineStr"/>
      <c r="X1009" s="17" t="inlineStr"/>
      <c r="Y1009" s="17" t="inlineStr"/>
      <c r="Z1009" s="17" t="inlineStr"/>
      <c r="AA1009" s="17" t="inlineStr"/>
    </row>
    <row r="1010">
      <c r="A1010" s="17" t="inlineStr">
        <is>
          <t>Neuquén</t>
        </is>
      </c>
      <c r="B1010" s="17" t="inlineStr">
        <is>
          <t>1060</t>
        </is>
      </c>
      <c r="C1010" s="17" t="inlineStr">
        <is>
          <t>Stock SAP</t>
        </is>
      </c>
      <c r="D1010" s="17" t="inlineStr">
        <is>
          <t>Descartables</t>
        </is>
      </c>
      <c r="E1010" s="17" t="inlineStr">
        <is>
          <t>ZDES</t>
        </is>
      </c>
      <c r="F1010" s="17" t="inlineStr">
        <is>
          <t>Dentro del alcance</t>
        </is>
      </c>
      <c r="G1010" s="17" t="inlineStr">
        <is>
          <t>2000876</t>
        </is>
      </c>
      <c r="H1010" s="17" t="inlineStr">
        <is>
          <t>PINZA PARA ECG (JUEGO POR 6 UNIDADES)</t>
        </is>
      </c>
      <c r="I1010" s="17" t="inlineStr"/>
      <c r="J1010" s="17" t="inlineStr"/>
      <c r="K1010" s="18">
        <f>SUMIF('1060 NQN'!$A$2:$A$2023,$G1010,'1060 NQN'!$I$2:$I$2023)</f>
        <v/>
      </c>
      <c r="L1010" s="18">
        <f>SUMIF('1060 NQN'!$A$2:$A$2023,$G1010,'1060 NQN'!$Q$2:$Q$2023)</f>
        <v/>
      </c>
      <c r="M1010" s="18">
        <f>$K1010-$L1010</f>
        <v/>
      </c>
      <c r="N1010" s="19">
        <f>IFERROR(SUMIF('1060 NQN'!$A$2:$A$2023,$G1010,'1060 NQN'!$M$2:$M$2023)/$K1010,0)</f>
        <v/>
      </c>
      <c r="O1010" s="19">
        <f>IFERROR($K1010*$N1010,"")</f>
        <v/>
      </c>
      <c r="P1010" s="19">
        <f>IFERROR($L1010*$N1010,"")</f>
        <v/>
      </c>
      <c r="Q1010" s="19">
        <f>IF(OR($U1010="Dar de baja en SAP",$U1010="Dar de alta en SAP"),$M1010*$N1010,"")</f>
        <v/>
      </c>
      <c r="R1010" s="17" t="inlineStr"/>
      <c r="S1010" s="27" t="inlineStr"/>
      <c r="T1010" s="17" t="inlineStr">
        <is>
          <t>Sin recuento físico en el inventario de Avain</t>
        </is>
      </c>
      <c r="U1010" s="28" t="inlineStr">
        <is>
          <t>Sin recuento físico</t>
        </is>
      </c>
      <c r="V1010" s="17" t="inlineStr"/>
      <c r="W1010" s="17" t="inlineStr"/>
      <c r="X1010" s="17" t="inlineStr"/>
      <c r="Y1010" s="17" t="inlineStr"/>
      <c r="Z1010" s="17" t="inlineStr"/>
      <c r="AA1010" s="17" t="inlineStr"/>
    </row>
    <row r="1011">
      <c r="A1011" s="17" t="inlineStr">
        <is>
          <t>Neuquén</t>
        </is>
      </c>
      <c r="B1011" s="17" t="inlineStr">
        <is>
          <t>1060</t>
        </is>
      </c>
      <c r="C1011" s="17" t="inlineStr">
        <is>
          <t>Stock SAP</t>
        </is>
      </c>
      <c r="D1011" s="17" t="inlineStr">
        <is>
          <t>Uniformes</t>
        </is>
      </c>
      <c r="E1011" s="17" t="inlineStr">
        <is>
          <t>ZUNI</t>
        </is>
      </c>
      <c r="F1011" s="17" t="inlineStr">
        <is>
          <t>Fuera del alcance</t>
        </is>
      </c>
      <c r="G1011" s="17" t="inlineStr">
        <is>
          <t>3000188</t>
        </is>
      </c>
      <c r="H1011" s="17" t="inlineStr">
        <is>
          <t>CHOMBA BLANCA HBRE TS</t>
        </is>
      </c>
      <c r="I1011" s="17" t="inlineStr"/>
      <c r="J1011" s="17" t="inlineStr"/>
      <c r="K1011" s="18">
        <f>SUMIF('1060 NQN'!$A$2:$A$2023,$G1011,'1060 NQN'!$I$2:$I$2023)</f>
        <v/>
      </c>
      <c r="L1011" s="18">
        <f>SUMIF('1060 NQN'!$A$2:$A$2023,$G1011,'1060 NQN'!$Q$2:$Q$2023)</f>
        <v/>
      </c>
      <c r="M1011" s="18">
        <f>$K1011-$L1011</f>
        <v/>
      </c>
      <c r="N1011" s="19">
        <f>IFERROR(SUMIF('1060 NQN'!$A$2:$A$2023,$G1011,'1060 NQN'!$M$2:$M$2023)/$K1011,0)</f>
        <v/>
      </c>
      <c r="O1011" s="19">
        <f>IFERROR($K1011*$N1011,"")</f>
        <v/>
      </c>
      <c r="P1011" s="19">
        <f>IFERROR($L1011*$N1011,"")</f>
        <v/>
      </c>
      <c r="Q1011" s="19">
        <f>IF(OR($U1011="Dar de baja en SAP",$U1011="Dar de alta en SAP"),$M1011*$N1011,"")</f>
        <v/>
      </c>
      <c r="R1011" s="17" t="inlineStr"/>
      <c r="S1011" s="27" t="inlineStr"/>
      <c r="T1011" s="17" t="inlineStr">
        <is>
          <t>No aplica: uniformes, clasificación que el inventario físico de Farmacia no releva</t>
        </is>
      </c>
      <c r="U1011" s="28" t="inlineStr">
        <is>
          <t>Fuera del alcance del inventario físico</t>
        </is>
      </c>
      <c r="V1011" s="17" t="inlineStr"/>
      <c r="W1011" s="17" t="inlineStr"/>
      <c r="X1011" s="17" t="inlineStr"/>
      <c r="Y1011" s="17" t="inlineStr"/>
      <c r="Z1011" s="17" t="inlineStr"/>
      <c r="AA1011" s="17" t="inlineStr"/>
    </row>
    <row r="1012">
      <c r="A1012" s="17" t="inlineStr">
        <is>
          <t>Neuquén</t>
        </is>
      </c>
      <c r="B1012" s="17" t="inlineStr">
        <is>
          <t>1060</t>
        </is>
      </c>
      <c r="C1012" s="17" t="inlineStr">
        <is>
          <t>Stock SAP</t>
        </is>
      </c>
      <c r="D1012" s="17" t="inlineStr">
        <is>
          <t>Uniformes</t>
        </is>
      </c>
      <c r="E1012" s="17" t="inlineStr">
        <is>
          <t>ZUNI</t>
        </is>
      </c>
      <c r="F1012" s="17" t="inlineStr">
        <is>
          <t>Fuera del alcance</t>
        </is>
      </c>
      <c r="G1012" s="17" t="inlineStr">
        <is>
          <t>3000298</t>
        </is>
      </c>
      <c r="H1012" s="17" t="inlineStr">
        <is>
          <t>CAMPERA SOFT SHELL GRIS ECA XS</t>
        </is>
      </c>
      <c r="I1012" s="17" t="inlineStr"/>
      <c r="J1012" s="17" t="inlineStr"/>
      <c r="K1012" s="18">
        <f>SUMIF('1060 NQN'!$A$2:$A$2023,$G1012,'1060 NQN'!$I$2:$I$2023)</f>
        <v/>
      </c>
      <c r="L1012" s="18">
        <f>SUMIF('1060 NQN'!$A$2:$A$2023,$G1012,'1060 NQN'!$Q$2:$Q$2023)</f>
        <v/>
      </c>
      <c r="M1012" s="18">
        <f>$K1012-$L1012</f>
        <v/>
      </c>
      <c r="N1012" s="19">
        <f>IFERROR(SUMIF('1060 NQN'!$A$2:$A$2023,$G1012,'1060 NQN'!$M$2:$M$2023)/$K1012,0)</f>
        <v/>
      </c>
      <c r="O1012" s="19">
        <f>IFERROR($K1012*$N1012,"")</f>
        <v/>
      </c>
      <c r="P1012" s="19">
        <f>IFERROR($L1012*$N1012,"")</f>
        <v/>
      </c>
      <c r="Q1012" s="19">
        <f>IF(OR($U1012="Dar de baja en SAP",$U1012="Dar de alta en SAP"),$M1012*$N1012,"")</f>
        <v/>
      </c>
      <c r="R1012" s="17" t="inlineStr"/>
      <c r="S1012" s="27" t="inlineStr"/>
      <c r="T1012" s="17" t="inlineStr">
        <is>
          <t>No aplica: uniformes, clasificación que el inventario físico de Farmacia no releva</t>
        </is>
      </c>
      <c r="U1012" s="28" t="inlineStr">
        <is>
          <t>Fuera del alcance del inventario físico</t>
        </is>
      </c>
      <c r="V1012" s="17" t="inlineStr"/>
      <c r="W1012" s="17" t="inlineStr"/>
      <c r="X1012" s="17" t="inlineStr"/>
      <c r="Y1012" s="17" t="inlineStr"/>
      <c r="Z1012" s="17" t="inlineStr"/>
      <c r="AA1012" s="17" t="inlineStr"/>
    </row>
    <row r="1013">
      <c r="A1013" s="17" t="inlineStr">
        <is>
          <t>Neuquén</t>
        </is>
      </c>
      <c r="B1013" s="17" t="inlineStr">
        <is>
          <t>1060</t>
        </is>
      </c>
      <c r="C1013" s="17" t="inlineStr">
        <is>
          <t>Stock SAP</t>
        </is>
      </c>
      <c r="D1013" s="17" t="inlineStr">
        <is>
          <t>Uniformes</t>
        </is>
      </c>
      <c r="E1013" s="17" t="inlineStr">
        <is>
          <t>ZUNI</t>
        </is>
      </c>
      <c r="F1013" s="17" t="inlineStr">
        <is>
          <t>Fuera del alcance</t>
        </is>
      </c>
      <c r="G1013" s="17" t="inlineStr">
        <is>
          <t>3000299</t>
        </is>
      </c>
      <c r="H1013" s="17" t="inlineStr">
        <is>
          <t>CAMPERA SOFT SHELL GRIS ECA S</t>
        </is>
      </c>
      <c r="I1013" s="17" t="inlineStr"/>
      <c r="J1013" s="17" t="inlineStr"/>
      <c r="K1013" s="18">
        <f>SUMIF('1060 NQN'!$A$2:$A$2023,$G1013,'1060 NQN'!$I$2:$I$2023)</f>
        <v/>
      </c>
      <c r="L1013" s="18">
        <f>SUMIF('1060 NQN'!$A$2:$A$2023,$G1013,'1060 NQN'!$Q$2:$Q$2023)</f>
        <v/>
      </c>
      <c r="M1013" s="18">
        <f>$K1013-$L1013</f>
        <v/>
      </c>
      <c r="N1013" s="19">
        <f>IFERROR(SUMIF('1060 NQN'!$A$2:$A$2023,$G1013,'1060 NQN'!$M$2:$M$2023)/$K1013,0)</f>
        <v/>
      </c>
      <c r="O1013" s="19">
        <f>IFERROR($K1013*$N1013,"")</f>
        <v/>
      </c>
      <c r="P1013" s="19">
        <f>IFERROR($L1013*$N1013,"")</f>
        <v/>
      </c>
      <c r="Q1013" s="19">
        <f>IF(OR($U1013="Dar de baja en SAP",$U1013="Dar de alta en SAP"),$M1013*$N1013,"")</f>
        <v/>
      </c>
      <c r="R1013" s="17" t="inlineStr"/>
      <c r="S1013" s="27" t="inlineStr"/>
      <c r="T1013" s="17" t="inlineStr">
        <is>
          <t>No aplica: uniformes, clasificación que el inventario físico de Farmacia no releva</t>
        </is>
      </c>
      <c r="U1013" s="28" t="inlineStr">
        <is>
          <t>Fuera del alcance del inventario físico</t>
        </is>
      </c>
      <c r="V1013" s="17" t="inlineStr"/>
      <c r="W1013" s="17" t="inlineStr"/>
      <c r="X1013" s="17" t="inlineStr"/>
      <c r="Y1013" s="17" t="inlineStr"/>
      <c r="Z1013" s="17" t="inlineStr"/>
      <c r="AA1013" s="17" t="inlineStr"/>
    </row>
    <row r="1014">
      <c r="A1014" s="17" t="inlineStr">
        <is>
          <t>Neuquén</t>
        </is>
      </c>
      <c r="B1014" s="17" t="inlineStr">
        <is>
          <t>1060</t>
        </is>
      </c>
      <c r="C1014" s="17" t="inlineStr">
        <is>
          <t>Stock SAP</t>
        </is>
      </c>
      <c r="D1014" s="17" t="inlineStr">
        <is>
          <t>Uniformes</t>
        </is>
      </c>
      <c r="E1014" s="17" t="inlineStr">
        <is>
          <t>ZUNI</t>
        </is>
      </c>
      <c r="F1014" s="17" t="inlineStr">
        <is>
          <t>Fuera del alcance</t>
        </is>
      </c>
      <c r="G1014" s="17" t="inlineStr">
        <is>
          <t>3000659</t>
        </is>
      </c>
      <c r="H1014" s="17" t="inlineStr">
        <is>
          <t>PANTALON JEAN C/LOGO YAC T52 DAMA</t>
        </is>
      </c>
      <c r="I1014" s="17" t="inlineStr"/>
      <c r="J1014" s="17" t="inlineStr"/>
      <c r="K1014" s="18">
        <f>SUMIF('1060 NQN'!$A$2:$A$2023,$G1014,'1060 NQN'!$I$2:$I$2023)</f>
        <v/>
      </c>
      <c r="L1014" s="18">
        <f>SUMIF('1060 NQN'!$A$2:$A$2023,$G1014,'1060 NQN'!$Q$2:$Q$2023)</f>
        <v/>
      </c>
      <c r="M1014" s="18">
        <f>$K1014-$L1014</f>
        <v/>
      </c>
      <c r="N1014" s="19">
        <f>IFERROR(SUMIF('1060 NQN'!$A$2:$A$2023,$G1014,'1060 NQN'!$M$2:$M$2023)/$K1014,0)</f>
        <v/>
      </c>
      <c r="O1014" s="19">
        <f>IFERROR($K1014*$N1014,"")</f>
        <v/>
      </c>
      <c r="P1014" s="19">
        <f>IFERROR($L1014*$N1014,"")</f>
        <v/>
      </c>
      <c r="Q1014" s="19">
        <f>IF(OR($U1014="Dar de baja en SAP",$U1014="Dar de alta en SAP"),$M1014*$N1014,"")</f>
        <v/>
      </c>
      <c r="R1014" s="17" t="inlineStr"/>
      <c r="S1014" s="27" t="inlineStr"/>
      <c r="T1014" s="17" t="inlineStr">
        <is>
          <t>No aplica: uniformes, clasificación que el inventario físico de Farmacia no releva</t>
        </is>
      </c>
      <c r="U1014" s="28" t="inlineStr">
        <is>
          <t>Fuera del alcance del inventario físico</t>
        </is>
      </c>
      <c r="V1014" s="17" t="inlineStr"/>
      <c r="W1014" s="17" t="inlineStr"/>
      <c r="X1014" s="17" t="inlineStr"/>
      <c r="Y1014" s="17" t="inlineStr"/>
      <c r="Z1014" s="17" t="inlineStr"/>
      <c r="AA1014" s="17" t="inlineStr"/>
    </row>
    <row r="1015">
      <c r="A1015" s="17" t="inlineStr">
        <is>
          <t>Neuquén</t>
        </is>
      </c>
      <c r="B1015" s="17" t="inlineStr">
        <is>
          <t>1060</t>
        </is>
      </c>
      <c r="C1015" s="17" t="inlineStr">
        <is>
          <t>Stock SAP</t>
        </is>
      </c>
      <c r="D1015" s="17" t="inlineStr">
        <is>
          <t>Uniformes</t>
        </is>
      </c>
      <c r="E1015" s="17" t="inlineStr">
        <is>
          <t>ZUNI</t>
        </is>
      </c>
      <c r="F1015" s="17" t="inlineStr">
        <is>
          <t>Fuera del alcance</t>
        </is>
      </c>
      <c r="G1015" s="17" t="inlineStr">
        <is>
          <t>3000706</t>
        </is>
      </c>
      <c r="H1015" s="17" t="inlineStr">
        <is>
          <t>PANTALON CARGO ANTI DESGARRO T36</t>
        </is>
      </c>
      <c r="I1015" s="17" t="inlineStr"/>
      <c r="J1015" s="17" t="inlineStr"/>
      <c r="K1015" s="18">
        <f>SUMIF('1060 NQN'!$A$2:$A$2023,$G1015,'1060 NQN'!$I$2:$I$2023)</f>
        <v/>
      </c>
      <c r="L1015" s="18">
        <f>SUMIF('1060 NQN'!$A$2:$A$2023,$G1015,'1060 NQN'!$Q$2:$Q$2023)</f>
        <v/>
      </c>
      <c r="M1015" s="18">
        <f>$K1015-$L1015</f>
        <v/>
      </c>
      <c r="N1015" s="19">
        <f>IFERROR(SUMIF('1060 NQN'!$A$2:$A$2023,$G1015,'1060 NQN'!$M$2:$M$2023)/$K1015,0)</f>
        <v/>
      </c>
      <c r="O1015" s="19">
        <f>IFERROR($K1015*$N1015,"")</f>
        <v/>
      </c>
      <c r="P1015" s="19">
        <f>IFERROR($L1015*$N1015,"")</f>
        <v/>
      </c>
      <c r="Q1015" s="19">
        <f>IF(OR($U1015="Dar de baja en SAP",$U1015="Dar de alta en SAP"),$M1015*$N1015,"")</f>
        <v/>
      </c>
      <c r="R1015" s="17" t="inlineStr"/>
      <c r="S1015" s="27" t="inlineStr"/>
      <c r="T1015" s="17" t="inlineStr">
        <is>
          <t>No aplica: uniformes, clasificación que el inventario físico de Farmacia no releva</t>
        </is>
      </c>
      <c r="U1015" s="28" t="inlineStr">
        <is>
          <t>Fuera del alcance del inventario físico</t>
        </is>
      </c>
      <c r="V1015" s="17" t="inlineStr"/>
      <c r="W1015" s="17" t="inlineStr"/>
      <c r="X1015" s="17" t="inlineStr"/>
      <c r="Y1015" s="17" t="inlineStr"/>
      <c r="Z1015" s="17" t="inlineStr"/>
      <c r="AA1015" s="17" t="inlineStr"/>
    </row>
    <row r="1016">
      <c r="A1016" s="17" t="inlineStr">
        <is>
          <t>Neuquén</t>
        </is>
      </c>
      <c r="B1016" s="17" t="inlineStr">
        <is>
          <t>1060</t>
        </is>
      </c>
      <c r="C1016" s="17" t="inlineStr">
        <is>
          <t>Stock SAP</t>
        </is>
      </c>
      <c r="D1016" s="17" t="inlineStr">
        <is>
          <t>Uniformes</t>
        </is>
      </c>
      <c r="E1016" s="17" t="inlineStr">
        <is>
          <t>ZUNI</t>
        </is>
      </c>
      <c r="F1016" s="17" t="inlineStr">
        <is>
          <t>Fuera del alcance</t>
        </is>
      </c>
      <c r="G1016" s="17" t="inlineStr">
        <is>
          <t>3001214</t>
        </is>
      </c>
      <c r="H1016" s="17" t="inlineStr">
        <is>
          <t>MAMELUCO IGNIFUGO NOMEX 6 OZ TALLE XS</t>
        </is>
      </c>
      <c r="I1016" s="17" t="inlineStr"/>
      <c r="J1016" s="17" t="inlineStr"/>
      <c r="K1016" s="18">
        <f>SUMIF('1060 NQN'!$A$2:$A$2023,$G1016,'1060 NQN'!$I$2:$I$2023)</f>
        <v/>
      </c>
      <c r="L1016" s="18">
        <f>SUMIF('1060 NQN'!$A$2:$A$2023,$G1016,'1060 NQN'!$Q$2:$Q$2023)</f>
        <v/>
      </c>
      <c r="M1016" s="18">
        <f>$K1016-$L1016</f>
        <v/>
      </c>
      <c r="N1016" s="19">
        <f>IFERROR(SUMIF('1060 NQN'!$A$2:$A$2023,$G1016,'1060 NQN'!$M$2:$M$2023)/$K1016,0)</f>
        <v/>
      </c>
      <c r="O1016" s="19">
        <f>IFERROR($K1016*$N1016,"")</f>
        <v/>
      </c>
      <c r="P1016" s="19">
        <f>IFERROR($L1016*$N1016,"")</f>
        <v/>
      </c>
      <c r="Q1016" s="19">
        <f>IF(OR($U1016="Dar de baja en SAP",$U1016="Dar de alta en SAP"),$M1016*$N1016,"")</f>
        <v/>
      </c>
      <c r="R1016" s="17" t="inlineStr"/>
      <c r="S1016" s="27" t="inlineStr"/>
      <c r="T1016" s="17" t="inlineStr">
        <is>
          <t>No aplica: uniformes, clasificación que el inventario físico de Farmacia no releva</t>
        </is>
      </c>
      <c r="U1016" s="28" t="inlineStr">
        <is>
          <t>Fuera del alcance del inventario físico</t>
        </is>
      </c>
      <c r="V1016" s="17" t="inlineStr"/>
      <c r="W1016" s="17" t="inlineStr"/>
      <c r="X1016" s="17" t="inlineStr"/>
      <c r="Y1016" s="17" t="inlineStr"/>
      <c r="Z1016" s="17" t="inlineStr"/>
      <c r="AA1016" s="17" t="inlineStr"/>
    </row>
    <row r="1017">
      <c r="A1017" s="17" t="inlineStr">
        <is>
          <t>Neuquén</t>
        </is>
      </c>
      <c r="B1017" s="17" t="inlineStr">
        <is>
          <t>1060</t>
        </is>
      </c>
      <c r="C1017" s="17" t="inlineStr">
        <is>
          <t>Stock SAP</t>
        </is>
      </c>
      <c r="D1017" s="17" t="inlineStr">
        <is>
          <t>Uniformes</t>
        </is>
      </c>
      <c r="E1017" s="17" t="inlineStr">
        <is>
          <t>ZUNI</t>
        </is>
      </c>
      <c r="F1017" s="17" t="inlineStr">
        <is>
          <t>Fuera del alcance</t>
        </is>
      </c>
      <c r="G1017" s="17" t="inlineStr">
        <is>
          <t>3001452</t>
        </is>
      </c>
      <c r="H1017" s="17" t="inlineStr">
        <is>
          <t>PANTALON JEAN C/LOGO YAC T36 DAMA</t>
        </is>
      </c>
      <c r="I1017" s="17" t="inlineStr"/>
      <c r="J1017" s="17" t="inlineStr"/>
      <c r="K1017" s="18">
        <f>SUMIF('1060 NQN'!$A$2:$A$2023,$G1017,'1060 NQN'!$I$2:$I$2023)</f>
        <v/>
      </c>
      <c r="L1017" s="18">
        <f>SUMIF('1060 NQN'!$A$2:$A$2023,$G1017,'1060 NQN'!$Q$2:$Q$2023)</f>
        <v/>
      </c>
      <c r="M1017" s="18">
        <f>$K1017-$L1017</f>
        <v/>
      </c>
      <c r="N1017" s="19">
        <f>IFERROR(SUMIF('1060 NQN'!$A$2:$A$2023,$G1017,'1060 NQN'!$M$2:$M$2023)/$K1017,0)</f>
        <v/>
      </c>
      <c r="O1017" s="19">
        <f>IFERROR($K1017*$N1017,"")</f>
        <v/>
      </c>
      <c r="P1017" s="19">
        <f>IFERROR($L1017*$N1017,"")</f>
        <v/>
      </c>
      <c r="Q1017" s="19">
        <f>IF(OR($U1017="Dar de baja en SAP",$U1017="Dar de alta en SAP"),$M1017*$N1017,"")</f>
        <v/>
      </c>
      <c r="R1017" s="17" t="inlineStr"/>
      <c r="S1017" s="27" t="inlineStr"/>
      <c r="T1017" s="17" t="inlineStr">
        <is>
          <t>No aplica: uniformes, clasificación que el inventario físico de Farmacia no releva</t>
        </is>
      </c>
      <c r="U1017" s="28" t="inlineStr">
        <is>
          <t>Fuera del alcance del inventario físico</t>
        </is>
      </c>
      <c r="V1017" s="17" t="inlineStr"/>
      <c r="W1017" s="17" t="inlineStr"/>
      <c r="X1017" s="17" t="inlineStr"/>
      <c r="Y1017" s="17" t="inlineStr"/>
      <c r="Z1017" s="17" t="inlineStr"/>
      <c r="AA1017" s="17" t="inlineStr"/>
    </row>
    <row r="1018">
      <c r="A1018" s="17" t="inlineStr">
        <is>
          <t>Neuquén</t>
        </is>
      </c>
      <c r="B1018" s="17" t="inlineStr">
        <is>
          <t>1060</t>
        </is>
      </c>
      <c r="C1018" s="17" t="inlineStr">
        <is>
          <t>Stock SAP</t>
        </is>
      </c>
      <c r="D1018" s="17" t="inlineStr">
        <is>
          <t>Uniformes</t>
        </is>
      </c>
      <c r="E1018" s="17" t="inlineStr">
        <is>
          <t>ZUNI</t>
        </is>
      </c>
      <c r="F1018" s="17" t="inlineStr">
        <is>
          <t>Fuera del alcance</t>
        </is>
      </c>
      <c r="G1018" s="17" t="inlineStr">
        <is>
          <t>3001453</t>
        </is>
      </c>
      <c r="H1018" s="17" t="inlineStr">
        <is>
          <t>MAMELUCO IGNIFUGO NOMEX 9 OZ TALLE XXXL</t>
        </is>
      </c>
      <c r="I1018" s="17" t="inlineStr"/>
      <c r="J1018" s="17" t="inlineStr"/>
      <c r="K1018" s="18">
        <f>SUMIF('1060 NQN'!$A$2:$A$2023,$G1018,'1060 NQN'!$I$2:$I$2023)</f>
        <v/>
      </c>
      <c r="L1018" s="18">
        <f>SUMIF('1060 NQN'!$A$2:$A$2023,$G1018,'1060 NQN'!$Q$2:$Q$2023)</f>
        <v/>
      </c>
      <c r="M1018" s="18">
        <f>$K1018-$L1018</f>
        <v/>
      </c>
      <c r="N1018" s="19">
        <f>IFERROR(SUMIF('1060 NQN'!$A$2:$A$2023,$G1018,'1060 NQN'!$M$2:$M$2023)/$K1018,0)</f>
        <v/>
      </c>
      <c r="O1018" s="19">
        <f>IFERROR($K1018*$N1018,"")</f>
        <v/>
      </c>
      <c r="P1018" s="19">
        <f>IFERROR($L1018*$N1018,"")</f>
        <v/>
      </c>
      <c r="Q1018" s="19">
        <f>IF(OR($U1018="Dar de baja en SAP",$U1018="Dar de alta en SAP"),$M1018*$N1018,"")</f>
        <v/>
      </c>
      <c r="R1018" s="17" t="inlineStr"/>
      <c r="S1018" s="27" t="inlineStr"/>
      <c r="T1018" s="17" t="inlineStr">
        <is>
          <t>No aplica: uniformes, clasificación que el inventario físico de Farmacia no releva</t>
        </is>
      </c>
      <c r="U1018" s="28" t="inlineStr">
        <is>
          <t>Fuera del alcance del inventario físico</t>
        </is>
      </c>
      <c r="V1018" s="17" t="inlineStr"/>
      <c r="W1018" s="17" t="inlineStr"/>
      <c r="X1018" s="17" t="inlineStr"/>
      <c r="Y1018" s="17" t="inlineStr"/>
      <c r="Z1018" s="17" t="inlineStr"/>
      <c r="AA1018" s="17" t="inlineStr"/>
    </row>
    <row r="1019">
      <c r="A1019" s="17" t="inlineStr">
        <is>
          <t>Neuquén</t>
        </is>
      </c>
      <c r="B1019" s="17" t="inlineStr">
        <is>
          <t>1060</t>
        </is>
      </c>
      <c r="C1019" s="17" t="inlineStr">
        <is>
          <t>Stock SAP</t>
        </is>
      </c>
      <c r="D1019" s="17" t="inlineStr">
        <is>
          <t>Descartables</t>
        </is>
      </c>
      <c r="E1019" s="17" t="inlineStr">
        <is>
          <t>ZDES</t>
        </is>
      </c>
      <c r="F1019" s="17" t="inlineStr">
        <is>
          <t>Dentro del alcance</t>
        </is>
      </c>
      <c r="G1019" s="17" t="inlineStr">
        <is>
          <t>2000025</t>
        </is>
      </c>
      <c r="H1019" s="17" t="inlineStr">
        <is>
          <t>HOJA DE BISTURI Nº20</t>
        </is>
      </c>
      <c r="I1019" s="17" t="inlineStr">
        <is>
          <t>474; 563</t>
        </is>
      </c>
      <c r="J1019" s="17" t="inlineStr">
        <is>
          <t>HOJA DE BISTURI Nº10; HOJA DE BISTURI Nº21</t>
        </is>
      </c>
      <c r="K1019" s="18">
        <f>SUMIF('1060 NQN'!$A$2:$A$2023,$G1019,'1060 NQN'!$I$2:$I$2023)</f>
        <v/>
      </c>
      <c r="L1019" s="18">
        <f>SUMIF('1060 NQN'!$A$2:$A$2023,$G1019,'1060 NQN'!$Q$2:$Q$2023)</f>
        <v/>
      </c>
      <c r="M1019" s="18">
        <f>$K1019-$L1019</f>
        <v/>
      </c>
      <c r="N1019" s="19">
        <f>IFERROR(SUMIF('1060 NQN'!$A$2:$A$2023,$G1019,'1060 NQN'!$M$2:$M$2023)/$K1019,0)</f>
        <v/>
      </c>
      <c r="O1019" s="19">
        <f>IFERROR($K1019*$N1019,"")</f>
        <v/>
      </c>
      <c r="P1019" s="19">
        <f>IFERROR($L1019*$N1019,"")</f>
        <v/>
      </c>
      <c r="Q1019" s="19">
        <f>IF(OR($U1019="Dar de baja en SAP",$U1019="Dar de alta en SAP"),$M1019*$N1019,"")</f>
        <v/>
      </c>
      <c r="R1019" s="17" t="inlineStr"/>
      <c r="S1019" s="26" t="inlineStr">
        <is>
          <t>Baja</t>
        </is>
      </c>
      <c r="T1019" s="17" t="inlineStr">
        <is>
          <t>Homologado – confianza Baja – pendiente de validación</t>
        </is>
      </c>
      <c r="U1019" s="25" t="inlineStr">
        <is>
          <t>Dar de alta en SAP</t>
        </is>
      </c>
      <c r="V1019" s="17" t="inlineStr">
        <is>
          <t>Cruce por nomenclatura SAP</t>
        </is>
      </c>
      <c r="W1019" s="17" t="inlineStr">
        <is>
          <t>Sí</t>
        </is>
      </c>
      <c r="X1019" s="17" t="inlineStr">
        <is>
          <t>2000025, 2000453, 2000456, 2000455</t>
        </is>
      </c>
      <c r="Y1019" s="17" t="inlineStr">
        <is>
          <t>Sí</t>
        </is>
      </c>
      <c r="Z1019" s="17" t="inlineStr"/>
      <c r="AA1019" s="17"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17" t="inlineStr">
        <is>
          <t>Neuquén</t>
        </is>
      </c>
      <c r="B1020" s="17" t="inlineStr">
        <is>
          <t>1060</t>
        </is>
      </c>
      <c r="C1020" s="17" t="inlineStr">
        <is>
          <t>Stock SAP</t>
        </is>
      </c>
      <c r="D1020" s="17" t="inlineStr">
        <is>
          <t>Descartables</t>
        </is>
      </c>
      <c r="E1020" s="17" t="inlineStr">
        <is>
          <t>ZDES</t>
        </is>
      </c>
      <c r="F1020" s="17" t="inlineStr">
        <is>
          <t>Dentro del alcance</t>
        </is>
      </c>
      <c r="G1020" s="17" t="inlineStr">
        <is>
          <t>2000057</t>
        </is>
      </c>
      <c r="H1020" s="17" t="inlineStr">
        <is>
          <t>KIT DE OBSTETRICIA</t>
        </is>
      </c>
      <c r="I1020" s="17" t="inlineStr"/>
      <c r="J1020" s="17" t="inlineStr"/>
      <c r="K1020" s="18">
        <f>SUMIF('1060 NQN'!$A$2:$A$2023,$G1020,'1060 NQN'!$I$2:$I$2023)</f>
        <v/>
      </c>
      <c r="L1020" s="18">
        <f>SUMIF('1060 NQN'!$A$2:$A$2023,$G1020,'1060 NQN'!$Q$2:$Q$2023)</f>
        <v/>
      </c>
      <c r="M1020" s="18">
        <f>$K1020-$L1020</f>
        <v/>
      </c>
      <c r="N1020" s="19">
        <f>IFERROR(SUMIF('1060 NQN'!$A$2:$A$2023,$G1020,'1060 NQN'!$M$2:$M$2023)/$K1020,0)</f>
        <v/>
      </c>
      <c r="O1020" s="19">
        <f>IFERROR($K1020*$N1020,"")</f>
        <v/>
      </c>
      <c r="P1020" s="19">
        <f>IFERROR($L1020*$N1020,"")</f>
        <v/>
      </c>
      <c r="Q1020" s="19">
        <f>IF(OR($U1020="Dar de baja en SAP",$U1020="Dar de alta en SAP"),$M1020*$N1020,"")</f>
        <v/>
      </c>
      <c r="R1020" s="17" t="inlineStr"/>
      <c r="S1020" s="27" t="inlineStr"/>
      <c r="T1020" s="17" t="inlineStr">
        <is>
          <t>Sin recuento físico en el inventario de Avain</t>
        </is>
      </c>
      <c r="U1020" s="28" t="inlineStr">
        <is>
          <t>Sin recuento físico</t>
        </is>
      </c>
      <c r="V1020" s="17" t="inlineStr"/>
      <c r="W1020" s="17" t="inlineStr"/>
      <c r="X1020" s="17" t="inlineStr"/>
      <c r="Y1020" s="17" t="inlineStr"/>
      <c r="Z1020" s="17" t="inlineStr"/>
      <c r="AA1020" s="17" t="inlineStr"/>
    </row>
    <row r="1021">
      <c r="A1021" s="17" t="inlineStr">
        <is>
          <t>Neuquén</t>
        </is>
      </c>
      <c r="B1021" s="17" t="inlineStr">
        <is>
          <t>1060</t>
        </is>
      </c>
      <c r="C1021" s="17" t="inlineStr">
        <is>
          <t>Stock SAP</t>
        </is>
      </c>
      <c r="D1021" s="17" t="inlineStr">
        <is>
          <t>Descartables</t>
        </is>
      </c>
      <c r="E1021" s="17" t="inlineStr">
        <is>
          <t>ZDES</t>
        </is>
      </c>
      <c r="F1021" s="17" t="inlineStr">
        <is>
          <t>Dentro del alcance</t>
        </is>
      </c>
      <c r="G1021" s="17" t="inlineStr">
        <is>
          <t>2000063</t>
        </is>
      </c>
      <c r="H1021" s="17" t="inlineStr">
        <is>
          <t>PINZA MAGILL PEDIATRICA</t>
        </is>
      </c>
      <c r="I1021" s="17" t="inlineStr">
        <is>
          <t>533</t>
        </is>
      </c>
      <c r="J1021" s="17" t="inlineStr">
        <is>
          <t>PINZA MAGILL</t>
        </is>
      </c>
      <c r="K1021" s="18">
        <f>SUMIF('1060 NQN'!$A$2:$A$2023,$G1021,'1060 NQN'!$I$2:$I$2023)</f>
        <v/>
      </c>
      <c r="L1021" s="18">
        <f>SUMIF('1060 NQN'!$A$2:$A$2023,$G1021,'1060 NQN'!$Q$2:$Q$2023)</f>
        <v/>
      </c>
      <c r="M1021" s="18">
        <f>$K1021-$L1021</f>
        <v/>
      </c>
      <c r="N1021" s="19">
        <f>IFERROR(SUMIF('1060 NQN'!$A$2:$A$2023,$G1021,'1060 NQN'!$M$2:$M$2023)/$K1021,0)</f>
        <v/>
      </c>
      <c r="O1021" s="19">
        <f>IFERROR($K1021*$N1021,"")</f>
        <v/>
      </c>
      <c r="P1021" s="19">
        <f>IFERROR($L1021*$N1021,"")</f>
        <v/>
      </c>
      <c r="Q1021" s="19">
        <f>IF(OR($U1021="Dar de baja en SAP",$U1021="Dar de alta en SAP"),$M1021*$N1021,"")</f>
        <v/>
      </c>
      <c r="R1021" s="17" t="inlineStr"/>
      <c r="S1021" s="25" t="inlineStr">
        <is>
          <t>Alta</t>
        </is>
      </c>
      <c r="T1021" s="17" t="inlineStr">
        <is>
          <t>Homologado – confianza Alta</t>
        </is>
      </c>
      <c r="U1021" s="25" t="inlineStr">
        <is>
          <t>Dar de alta en SAP</t>
        </is>
      </c>
      <c r="V1021" s="17" t="inlineStr">
        <is>
          <t>Cruce por nomenclatura SAP</t>
        </is>
      </c>
      <c r="W1021" s="17" t="inlineStr">
        <is>
          <t>No</t>
        </is>
      </c>
      <c r="X1021" s="17" t="inlineStr"/>
      <c r="Y1021" s="17" t="inlineStr">
        <is>
          <t>Sí</t>
        </is>
      </c>
      <c r="Z1021" s="17" t="inlineStr"/>
      <c r="AA1021" s="17" t="inlineStr">
        <is>
          <t>Cruce por nomenclatura: similitud 0.82.</t>
        </is>
      </c>
    </row>
    <row r="1022">
      <c r="A1022" s="17" t="inlineStr">
        <is>
          <t>Neuquén</t>
        </is>
      </c>
      <c r="B1022" s="17" t="inlineStr">
        <is>
          <t>1060</t>
        </is>
      </c>
      <c r="C1022" s="17" t="inlineStr">
        <is>
          <t>Stock SAP</t>
        </is>
      </c>
      <c r="D1022" s="17" t="inlineStr">
        <is>
          <t>Descartables</t>
        </is>
      </c>
      <c r="E1022" s="17" t="inlineStr">
        <is>
          <t>ZDES</t>
        </is>
      </c>
      <c r="F1022" s="17" t="inlineStr">
        <is>
          <t>Dentro del alcance</t>
        </is>
      </c>
      <c r="G1022" s="17" t="inlineStr">
        <is>
          <t>2000406</t>
        </is>
      </c>
      <c r="H1022" s="17" t="inlineStr">
        <is>
          <t>SONDA NASOGASTRICA K-33 KOLLER</t>
        </is>
      </c>
      <c r="I1022" s="17" t="inlineStr"/>
      <c r="J1022" s="17" t="inlineStr"/>
      <c r="K1022" s="18">
        <f>SUMIF('1060 NQN'!$A$2:$A$2023,$G1022,'1060 NQN'!$I$2:$I$2023)</f>
        <v/>
      </c>
      <c r="L1022" s="18">
        <f>SUMIF('1060 NQN'!$A$2:$A$2023,$G1022,'1060 NQN'!$Q$2:$Q$2023)</f>
        <v/>
      </c>
      <c r="M1022" s="18">
        <f>$K1022-$L1022</f>
        <v/>
      </c>
      <c r="N1022" s="19">
        <f>IFERROR(SUMIF('1060 NQN'!$A$2:$A$2023,$G1022,'1060 NQN'!$M$2:$M$2023)/$K1022,0)</f>
        <v/>
      </c>
      <c r="O1022" s="19">
        <f>IFERROR($K1022*$N1022,"")</f>
        <v/>
      </c>
      <c r="P1022" s="19">
        <f>IFERROR($L1022*$N1022,"")</f>
        <v/>
      </c>
      <c r="Q1022" s="19">
        <f>IF(OR($U1022="Dar de baja en SAP",$U1022="Dar de alta en SAP"),$M1022*$N1022,"")</f>
        <v/>
      </c>
      <c r="R1022" s="17" t="inlineStr"/>
      <c r="S1022" s="27" t="inlineStr"/>
      <c r="T1022" s="17" t="inlineStr">
        <is>
          <t>Sin recuento físico en el inventario de Avain</t>
        </is>
      </c>
      <c r="U1022" s="28" t="inlineStr">
        <is>
          <t>Sin recuento físico</t>
        </is>
      </c>
      <c r="V1022" s="17" t="inlineStr"/>
      <c r="W1022" s="17" t="inlineStr"/>
      <c r="X1022" s="17" t="inlineStr"/>
      <c r="Y1022" s="17" t="inlineStr"/>
      <c r="Z1022" s="17" t="inlineStr"/>
      <c r="AA1022" s="17" t="inlineStr">
        <is>
          <t>El material ocupa 2 filas en la hoja 1060 NQN (lote/almacén). La cantidad SAP y la física de esta vista son el total del material.</t>
        </is>
      </c>
    </row>
    <row r="1023">
      <c r="A1023" s="17" t="inlineStr">
        <is>
          <t>Neuquén</t>
        </is>
      </c>
      <c r="B1023" s="17" t="inlineStr">
        <is>
          <t>1060</t>
        </is>
      </c>
      <c r="C1023" s="17" t="inlineStr">
        <is>
          <t>Stock SAP</t>
        </is>
      </c>
      <c r="D1023" s="17" t="inlineStr">
        <is>
          <t>Descartables</t>
        </is>
      </c>
      <c r="E1023" s="17" t="inlineStr">
        <is>
          <t>ZDES</t>
        </is>
      </c>
      <c r="F1023" s="17" t="inlineStr">
        <is>
          <t>Dentro del alcance</t>
        </is>
      </c>
      <c r="G1023" s="17" t="inlineStr">
        <is>
          <t>2001077</t>
        </is>
      </c>
      <c r="H1023" s="17" t="inlineStr">
        <is>
          <t>ELECTRODOS C/CONECTOR PARA DESFIBRILADOR</t>
        </is>
      </c>
      <c r="I1023" s="17" t="inlineStr">
        <is>
          <t>345</t>
        </is>
      </c>
      <c r="J1023" s="17" t="inlineStr">
        <is>
          <t>ELECTRODOS</t>
        </is>
      </c>
      <c r="K1023" s="18">
        <f>SUMIF('1060 NQN'!$A$2:$A$2023,$G1023,'1060 NQN'!$I$2:$I$2023)</f>
        <v/>
      </c>
      <c r="L1023" s="18">
        <f>SUMIF('1060 NQN'!$A$2:$A$2023,$G1023,'1060 NQN'!$Q$2:$Q$2023)</f>
        <v/>
      </c>
      <c r="M1023" s="18">
        <f>$K1023-$L1023</f>
        <v/>
      </c>
      <c r="N1023" s="19">
        <f>IFERROR(SUMIF('1060 NQN'!$A$2:$A$2023,$G1023,'1060 NQN'!$M$2:$M$2023)/$K1023,0)</f>
        <v/>
      </c>
      <c r="O1023" s="19">
        <f>IFERROR($K1023*$N1023,"")</f>
        <v/>
      </c>
      <c r="P1023" s="19">
        <f>IFERROR($L1023*$N1023,"")</f>
        <v/>
      </c>
      <c r="Q1023" s="19">
        <f>IF(OR($U1023="Dar de baja en SAP",$U1023="Dar de alta en SAP"),$M1023*$N1023,"")</f>
        <v/>
      </c>
      <c r="R1023" s="29"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30" t="inlineStr">
        <is>
          <t>Media</t>
        </is>
      </c>
      <c r="T1023" s="17" t="inlineStr">
        <is>
          <t>Homologado – confianza Media – pendiente de validación</t>
        </is>
      </c>
      <c r="U1023" s="25" t="inlineStr">
        <is>
          <t>Dar de alta en SAP</t>
        </is>
      </c>
      <c r="V1023" s="17" t="inlineStr">
        <is>
          <t>Cruce por nomenclatura SAP</t>
        </is>
      </c>
      <c r="W1023" s="17" t="inlineStr">
        <is>
          <t>No</t>
        </is>
      </c>
      <c r="X1023" s="17" t="inlineStr"/>
      <c r="Y1023" s="17" t="inlineStr">
        <is>
          <t>No</t>
        </is>
      </c>
      <c r="Z1023" s="17" t="inlineStr"/>
      <c r="AA1023" s="17"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17" t="inlineStr">
        <is>
          <t>Neuquén</t>
        </is>
      </c>
      <c r="B1024" s="17" t="inlineStr">
        <is>
          <t>1060</t>
        </is>
      </c>
      <c r="C1024" s="17" t="inlineStr">
        <is>
          <t>Stock SAP</t>
        </is>
      </c>
      <c r="D1024" s="17" t="inlineStr">
        <is>
          <t>Descartables</t>
        </is>
      </c>
      <c r="E1024" s="17" t="inlineStr">
        <is>
          <t>ZDES</t>
        </is>
      </c>
      <c r="F1024" s="17" t="inlineStr">
        <is>
          <t>Dentro del alcance</t>
        </is>
      </c>
      <c r="G1024" s="17" t="inlineStr">
        <is>
          <t>2001158</t>
        </is>
      </c>
      <c r="H1024" s="17" t="inlineStr">
        <is>
          <t>SENSOR PARA OXIMETRO NONIN</t>
        </is>
      </c>
      <c r="I1024" s="17" t="inlineStr"/>
      <c r="J1024" s="17" t="inlineStr"/>
      <c r="K1024" s="18">
        <f>SUMIF('1060 NQN'!$A$2:$A$2023,$G1024,'1060 NQN'!$I$2:$I$2023)</f>
        <v/>
      </c>
      <c r="L1024" s="18">
        <f>SUMIF('1060 NQN'!$A$2:$A$2023,$G1024,'1060 NQN'!$Q$2:$Q$2023)</f>
        <v/>
      </c>
      <c r="M1024" s="18">
        <f>$K1024-$L1024</f>
        <v/>
      </c>
      <c r="N1024" s="19">
        <f>IFERROR(SUMIF('1060 NQN'!$A$2:$A$2023,$G1024,'1060 NQN'!$M$2:$M$2023)/$K1024,0)</f>
        <v/>
      </c>
      <c r="O1024" s="19">
        <f>IFERROR($K1024*$N1024,"")</f>
        <v/>
      </c>
      <c r="P1024" s="19">
        <f>IFERROR($L1024*$N1024,"")</f>
        <v/>
      </c>
      <c r="Q1024" s="19">
        <f>IF(OR($U1024="Dar de baja en SAP",$U1024="Dar de alta en SAP"),$M1024*$N1024,"")</f>
        <v/>
      </c>
      <c r="R1024" s="17" t="inlineStr"/>
      <c r="S1024" s="27" t="inlineStr"/>
      <c r="T1024" s="17" t="inlineStr">
        <is>
          <t>Sin recuento físico en el inventario de Avain</t>
        </is>
      </c>
      <c r="U1024" s="28" t="inlineStr">
        <is>
          <t>Sin recuento físico</t>
        </is>
      </c>
      <c r="V1024" s="17" t="inlineStr"/>
      <c r="W1024" s="17" t="inlineStr"/>
      <c r="X1024" s="17" t="inlineStr"/>
      <c r="Y1024" s="17" t="inlineStr"/>
      <c r="Z1024" s="17" t="inlineStr"/>
      <c r="AA1024" s="17" t="inlineStr"/>
    </row>
    <row r="1025">
      <c r="A1025" s="17" t="inlineStr">
        <is>
          <t>Neuquén</t>
        </is>
      </c>
      <c r="B1025" s="17" t="inlineStr">
        <is>
          <t>1060</t>
        </is>
      </c>
      <c r="C1025" s="17" t="inlineStr">
        <is>
          <t>Stock SAP</t>
        </is>
      </c>
      <c r="D1025" s="17" t="inlineStr">
        <is>
          <t>Descartables</t>
        </is>
      </c>
      <c r="E1025" s="17" t="inlineStr">
        <is>
          <t>ZDES</t>
        </is>
      </c>
      <c r="F1025" s="17" t="inlineStr">
        <is>
          <t>Dentro del alcance</t>
        </is>
      </c>
      <c r="G1025" s="17" t="inlineStr">
        <is>
          <t>2001164</t>
        </is>
      </c>
      <c r="H1025" s="17" t="inlineStr">
        <is>
          <t>BOLSAS DE BIOSEGURIDAD</t>
        </is>
      </c>
      <c r="I1025" s="17" t="inlineStr"/>
      <c r="J1025" s="17" t="inlineStr"/>
      <c r="K1025" s="18">
        <f>SUMIF('1060 NQN'!$A$2:$A$2023,$G1025,'1060 NQN'!$I$2:$I$2023)</f>
        <v/>
      </c>
      <c r="L1025" s="18">
        <f>SUMIF('1060 NQN'!$A$2:$A$2023,$G1025,'1060 NQN'!$Q$2:$Q$2023)</f>
        <v/>
      </c>
      <c r="M1025" s="18">
        <f>$K1025-$L1025</f>
        <v/>
      </c>
      <c r="N1025" s="19">
        <f>IFERROR(SUMIF('1060 NQN'!$A$2:$A$2023,$G1025,'1060 NQN'!$M$2:$M$2023)/$K1025,0)</f>
        <v/>
      </c>
      <c r="O1025" s="19">
        <f>IFERROR($K1025*$N1025,"")</f>
        <v/>
      </c>
      <c r="P1025" s="19">
        <f>IFERROR($L1025*$N1025,"")</f>
        <v/>
      </c>
      <c r="Q1025" s="19">
        <f>IF(OR($U1025="Dar de baja en SAP",$U1025="Dar de alta en SAP"),$M1025*$N1025,"")</f>
        <v/>
      </c>
      <c r="R1025" s="17" t="inlineStr"/>
      <c r="S1025" s="27" t="inlineStr"/>
      <c r="T1025" s="17" t="inlineStr">
        <is>
          <t>Sin recuento físico en el inventario de Avain</t>
        </is>
      </c>
      <c r="U1025" s="28" t="inlineStr">
        <is>
          <t>Sin recuento físico</t>
        </is>
      </c>
      <c r="V1025" s="17" t="inlineStr"/>
      <c r="W1025" s="17" t="inlineStr"/>
      <c r="X1025" s="17" t="inlineStr"/>
      <c r="Y1025" s="17" t="inlineStr"/>
      <c r="Z1025" s="17" t="inlineStr"/>
      <c r="AA1025" s="17" t="inlineStr">
        <is>
          <t>El material ocupa 2 filas en la hoja 1060 NQN (lote/almacén). La cantidad SAP y la física de esta vista son el total del material.</t>
        </is>
      </c>
    </row>
    <row r="1026">
      <c r="A1026" s="17" t="inlineStr">
        <is>
          <t>Neuquén</t>
        </is>
      </c>
      <c r="B1026" s="17" t="inlineStr">
        <is>
          <t>1060</t>
        </is>
      </c>
      <c r="C1026" s="17" t="inlineStr">
        <is>
          <t>Stock SAP</t>
        </is>
      </c>
      <c r="D1026" s="17" t="inlineStr">
        <is>
          <t>Descartables</t>
        </is>
      </c>
      <c r="E1026" s="17" t="inlineStr">
        <is>
          <t>ZDES</t>
        </is>
      </c>
      <c r="F1026" s="17" t="inlineStr">
        <is>
          <t>Dentro del alcance</t>
        </is>
      </c>
      <c r="G1026" s="17" t="inlineStr">
        <is>
          <t>2001357</t>
        </is>
      </c>
      <c r="H1026" s="17" t="inlineStr">
        <is>
          <t>CRONOCORTEROID AMPOLLA</t>
        </is>
      </c>
      <c r="I1026" s="17" t="inlineStr"/>
      <c r="J1026" s="17" t="inlineStr"/>
      <c r="K1026" s="18">
        <f>SUMIF('1060 NQN'!$A$2:$A$2023,$G1026,'1060 NQN'!$I$2:$I$2023)</f>
        <v/>
      </c>
      <c r="L1026" s="18">
        <f>SUMIF('1060 NQN'!$A$2:$A$2023,$G1026,'1060 NQN'!$Q$2:$Q$2023)</f>
        <v/>
      </c>
      <c r="M1026" s="18">
        <f>$K1026-$L1026</f>
        <v/>
      </c>
      <c r="N1026" s="19">
        <f>IFERROR(SUMIF('1060 NQN'!$A$2:$A$2023,$G1026,'1060 NQN'!$M$2:$M$2023)/$K1026,0)</f>
        <v/>
      </c>
      <c r="O1026" s="19">
        <f>IFERROR($K1026*$N1026,"")</f>
        <v/>
      </c>
      <c r="P1026" s="19">
        <f>IFERROR($L1026*$N1026,"")</f>
        <v/>
      </c>
      <c r="Q1026" s="19">
        <f>IF(OR($U1026="Dar de baja en SAP",$U1026="Dar de alta en SAP"),$M1026*$N1026,"")</f>
        <v/>
      </c>
      <c r="R1026" s="17" t="inlineStr"/>
      <c r="S1026" s="27" t="inlineStr"/>
      <c r="T1026" s="17" t="inlineStr">
        <is>
          <t>Sin recuento físico en el inventario de Avain</t>
        </is>
      </c>
      <c r="U1026" s="28" t="inlineStr">
        <is>
          <t>Sin recuento físico</t>
        </is>
      </c>
      <c r="V1026" s="17" t="inlineStr"/>
      <c r="W1026" s="17" t="inlineStr"/>
      <c r="X1026" s="17" t="inlineStr"/>
      <c r="Y1026" s="17" t="inlineStr"/>
      <c r="Z1026" s="17" t="inlineStr"/>
      <c r="AA1026" s="17" t="inlineStr"/>
    </row>
    <row r="1027">
      <c r="A1027" s="17" t="inlineStr">
        <is>
          <t>Neuquén</t>
        </is>
      </c>
      <c r="B1027" s="17" t="inlineStr">
        <is>
          <t>1060</t>
        </is>
      </c>
      <c r="C1027" s="17" t="inlineStr">
        <is>
          <t>Stock SAP</t>
        </is>
      </c>
      <c r="D1027" s="17" t="inlineStr">
        <is>
          <t>Uniformes</t>
        </is>
      </c>
      <c r="E1027" s="17" t="inlineStr">
        <is>
          <t>ZUNI</t>
        </is>
      </c>
      <c r="F1027" s="17" t="inlineStr">
        <is>
          <t>Fuera del alcance</t>
        </is>
      </c>
      <c r="G1027" s="17" t="inlineStr">
        <is>
          <t>3000332</t>
        </is>
      </c>
      <c r="H1027" s="17" t="inlineStr">
        <is>
          <t>AMBO AZUL C/LOGO EMERG XL</t>
        </is>
      </c>
      <c r="I1027" s="17" t="inlineStr"/>
      <c r="J1027" s="17" t="inlineStr"/>
      <c r="K1027" s="18">
        <f>SUMIF('1060 NQN'!$A$2:$A$2023,$G1027,'1060 NQN'!$I$2:$I$2023)</f>
        <v/>
      </c>
      <c r="L1027" s="18">
        <f>SUMIF('1060 NQN'!$A$2:$A$2023,$G1027,'1060 NQN'!$Q$2:$Q$2023)</f>
        <v/>
      </c>
      <c r="M1027" s="18">
        <f>$K1027-$L1027</f>
        <v/>
      </c>
      <c r="N1027" s="19">
        <f>IFERROR(SUMIF('1060 NQN'!$A$2:$A$2023,$G1027,'1060 NQN'!$M$2:$M$2023)/$K1027,0)</f>
        <v/>
      </c>
      <c r="O1027" s="19">
        <f>IFERROR($K1027*$N1027,"")</f>
        <v/>
      </c>
      <c r="P1027" s="19">
        <f>IFERROR($L1027*$N1027,"")</f>
        <v/>
      </c>
      <c r="Q1027" s="19">
        <f>IF(OR($U1027="Dar de baja en SAP",$U1027="Dar de alta en SAP"),$M1027*$N1027,"")</f>
        <v/>
      </c>
      <c r="R1027" s="17" t="inlineStr"/>
      <c r="S1027" s="27" t="inlineStr"/>
      <c r="T1027" s="17" t="inlineStr">
        <is>
          <t>No aplica: uniformes, clasificación que el inventario físico de Farmacia no releva</t>
        </is>
      </c>
      <c r="U1027" s="28" t="inlineStr">
        <is>
          <t>Fuera del alcance del inventario físico</t>
        </is>
      </c>
      <c r="V1027" s="17" t="inlineStr"/>
      <c r="W1027" s="17" t="inlineStr"/>
      <c r="X1027" s="17" t="inlineStr"/>
      <c r="Y1027" s="17" t="inlineStr"/>
      <c r="Z1027" s="17" t="inlineStr"/>
      <c r="AA1027" s="17" t="inlineStr"/>
    </row>
    <row r="1028">
      <c r="A1028" s="17" t="inlineStr">
        <is>
          <t>Neuquén</t>
        </is>
      </c>
      <c r="B1028" s="17" t="inlineStr">
        <is>
          <t>1060</t>
        </is>
      </c>
      <c r="C1028" s="17" t="inlineStr">
        <is>
          <t>Stock SAP</t>
        </is>
      </c>
      <c r="D1028" s="17" t="inlineStr">
        <is>
          <t>Uniformes</t>
        </is>
      </c>
      <c r="E1028" s="17" t="inlineStr">
        <is>
          <t>ZUNI</t>
        </is>
      </c>
      <c r="F1028" s="17" t="inlineStr">
        <is>
          <t>Fuera del alcance</t>
        </is>
      </c>
      <c r="G1028" s="17" t="inlineStr">
        <is>
          <t>3000699</t>
        </is>
      </c>
      <c r="H1028" s="17" t="inlineStr">
        <is>
          <t>Chaqueta Celeste ML yacimiento XS</t>
        </is>
      </c>
      <c r="I1028" s="17" t="inlineStr"/>
      <c r="J1028" s="17" t="inlineStr"/>
      <c r="K1028" s="18">
        <f>SUMIF('1060 NQN'!$A$2:$A$2023,$G1028,'1060 NQN'!$I$2:$I$2023)</f>
        <v/>
      </c>
      <c r="L1028" s="18">
        <f>SUMIF('1060 NQN'!$A$2:$A$2023,$G1028,'1060 NQN'!$Q$2:$Q$2023)</f>
        <v/>
      </c>
      <c r="M1028" s="18">
        <f>$K1028-$L1028</f>
        <v/>
      </c>
      <c r="N1028" s="19">
        <f>IFERROR(SUMIF('1060 NQN'!$A$2:$A$2023,$G1028,'1060 NQN'!$M$2:$M$2023)/$K1028,0)</f>
        <v/>
      </c>
      <c r="O1028" s="19">
        <f>IFERROR($K1028*$N1028,"")</f>
        <v/>
      </c>
      <c r="P1028" s="19">
        <f>IFERROR($L1028*$N1028,"")</f>
        <v/>
      </c>
      <c r="Q1028" s="19">
        <f>IF(OR($U1028="Dar de baja en SAP",$U1028="Dar de alta en SAP"),$M1028*$N1028,"")</f>
        <v/>
      </c>
      <c r="R1028" s="17" t="inlineStr"/>
      <c r="S1028" s="27" t="inlineStr"/>
      <c r="T1028" s="17" t="inlineStr">
        <is>
          <t>No aplica: uniformes, clasificación que el inventario físico de Farmacia no releva</t>
        </is>
      </c>
      <c r="U1028" s="28" t="inlineStr">
        <is>
          <t>Fuera del alcance del inventario físico</t>
        </is>
      </c>
      <c r="V1028" s="17" t="inlineStr"/>
      <c r="W1028" s="17" t="inlineStr"/>
      <c r="X1028" s="17" t="inlineStr"/>
      <c r="Y1028" s="17" t="inlineStr"/>
      <c r="Z1028" s="17" t="inlineStr"/>
      <c r="AA1028" s="17" t="inlineStr">
        <is>
          <t>El material ocupa 2 filas en la hoja 1060 NQN (lote/almacén). La cantidad SAP y la física de esta vista son el total del material.</t>
        </is>
      </c>
    </row>
    <row r="1029">
      <c r="A1029" s="17" t="inlineStr">
        <is>
          <t>Neuquén</t>
        </is>
      </c>
      <c r="B1029" s="17" t="inlineStr">
        <is>
          <t>1060</t>
        </is>
      </c>
      <c r="C1029" s="17" t="inlineStr">
        <is>
          <t>Stock SAP</t>
        </is>
      </c>
      <c r="D1029" s="17" t="inlineStr">
        <is>
          <t>Uniformes</t>
        </is>
      </c>
      <c r="E1029" s="17" t="inlineStr">
        <is>
          <t>ZUNI</t>
        </is>
      </c>
      <c r="F1029" s="17" t="inlineStr">
        <is>
          <t>Fuera del alcance</t>
        </is>
      </c>
      <c r="G1029" s="17" t="inlineStr">
        <is>
          <t>3001324</t>
        </is>
      </c>
      <c r="H1029" s="17" t="inlineStr">
        <is>
          <t>CAMPERA IGNIFUGA C/LOGO M</t>
        </is>
      </c>
      <c r="I1029" s="17" t="inlineStr"/>
      <c r="J1029" s="17" t="inlineStr"/>
      <c r="K1029" s="18">
        <f>SUMIF('1060 NQN'!$A$2:$A$2023,$G1029,'1060 NQN'!$I$2:$I$2023)</f>
        <v/>
      </c>
      <c r="L1029" s="18">
        <f>SUMIF('1060 NQN'!$A$2:$A$2023,$G1029,'1060 NQN'!$Q$2:$Q$2023)</f>
        <v/>
      </c>
      <c r="M1029" s="18">
        <f>$K1029-$L1029</f>
        <v/>
      </c>
      <c r="N1029" s="19">
        <f>IFERROR(SUMIF('1060 NQN'!$A$2:$A$2023,$G1029,'1060 NQN'!$M$2:$M$2023)/$K1029,0)</f>
        <v/>
      </c>
      <c r="O1029" s="19">
        <f>IFERROR($K1029*$N1029,"")</f>
        <v/>
      </c>
      <c r="P1029" s="19">
        <f>IFERROR($L1029*$N1029,"")</f>
        <v/>
      </c>
      <c r="Q1029" s="19">
        <f>IF(OR($U1029="Dar de baja en SAP",$U1029="Dar de alta en SAP"),$M1029*$N1029,"")</f>
        <v/>
      </c>
      <c r="R1029" s="17" t="inlineStr"/>
      <c r="S1029" s="27" t="inlineStr"/>
      <c r="T1029" s="17" t="inlineStr">
        <is>
          <t>No aplica: uniformes, clasificación que el inventario físico de Farmacia no releva</t>
        </is>
      </c>
      <c r="U1029" s="28" t="inlineStr">
        <is>
          <t>Fuera del alcance del inventario físico</t>
        </is>
      </c>
      <c r="V1029" s="17" t="inlineStr"/>
      <c r="W1029" s="17" t="inlineStr"/>
      <c r="X1029" s="17" t="inlineStr"/>
      <c r="Y1029" s="17" t="inlineStr"/>
      <c r="Z1029" s="17" t="inlineStr"/>
      <c r="AA1029" s="17" t="inlineStr"/>
    </row>
    <row r="1030">
      <c r="A1030" s="17" t="inlineStr">
        <is>
          <t>Neuquén</t>
        </is>
      </c>
      <c r="B1030" s="17" t="inlineStr">
        <is>
          <t>1060</t>
        </is>
      </c>
      <c r="C1030" s="17" t="inlineStr">
        <is>
          <t>Stock SAP</t>
        </is>
      </c>
      <c r="D1030" s="17" t="inlineStr">
        <is>
          <t>Uniformes</t>
        </is>
      </c>
      <c r="E1030" s="17" t="inlineStr">
        <is>
          <t>ZUNI</t>
        </is>
      </c>
      <c r="F1030" s="17" t="inlineStr">
        <is>
          <t>Fuera del alcance</t>
        </is>
      </c>
      <c r="G1030" s="17" t="inlineStr">
        <is>
          <t>3001470</t>
        </is>
      </c>
      <c r="H1030" s="17" t="inlineStr">
        <is>
          <t>CHALECO REFLECTIVO XXXL</t>
        </is>
      </c>
      <c r="I1030" s="17" t="inlineStr"/>
      <c r="J1030" s="17" t="inlineStr"/>
      <c r="K1030" s="18">
        <f>SUMIF('1060 NQN'!$A$2:$A$2023,$G1030,'1060 NQN'!$I$2:$I$2023)</f>
        <v/>
      </c>
      <c r="L1030" s="18">
        <f>SUMIF('1060 NQN'!$A$2:$A$2023,$G1030,'1060 NQN'!$Q$2:$Q$2023)</f>
        <v/>
      </c>
      <c r="M1030" s="18">
        <f>$K1030-$L1030</f>
        <v/>
      </c>
      <c r="N1030" s="19">
        <f>IFERROR(SUMIF('1060 NQN'!$A$2:$A$2023,$G1030,'1060 NQN'!$M$2:$M$2023)/$K1030,0)</f>
        <v/>
      </c>
      <c r="O1030" s="19">
        <f>IFERROR($K1030*$N1030,"")</f>
        <v/>
      </c>
      <c r="P1030" s="19">
        <f>IFERROR($L1030*$N1030,"")</f>
        <v/>
      </c>
      <c r="Q1030" s="19">
        <f>IF(OR($U1030="Dar de baja en SAP",$U1030="Dar de alta en SAP"),$M1030*$N1030,"")</f>
        <v/>
      </c>
      <c r="R1030" s="17" t="inlineStr"/>
      <c r="S1030" s="27" t="inlineStr"/>
      <c r="T1030" s="17" t="inlineStr">
        <is>
          <t>No aplica: uniformes, clasificación que el inventario físico de Farmacia no releva</t>
        </is>
      </c>
      <c r="U1030" s="28" t="inlineStr">
        <is>
          <t>Fuera del alcance del inventario físico</t>
        </is>
      </c>
      <c r="V1030" s="17" t="inlineStr"/>
      <c r="W1030" s="17" t="inlineStr"/>
      <c r="X1030" s="17" t="inlineStr"/>
      <c r="Y1030" s="17" t="inlineStr"/>
      <c r="Z1030" s="17" t="inlineStr"/>
      <c r="AA1030" s="17" t="inlineStr"/>
    </row>
    <row r="1031">
      <c r="A1031" s="17" t="inlineStr">
        <is>
          <t>Neuquén</t>
        </is>
      </c>
      <c r="B1031" s="17" t="inlineStr">
        <is>
          <t>1060</t>
        </is>
      </c>
      <c r="C1031" s="17" t="inlineStr">
        <is>
          <t>Stock SAP</t>
        </is>
      </c>
      <c r="D1031" s="17" t="inlineStr">
        <is>
          <t>Equipos</t>
        </is>
      </c>
      <c r="E1031" s="17" t="inlineStr">
        <is>
          <t>ZEQI</t>
        </is>
      </c>
      <c r="F1031" s="17" t="inlineStr">
        <is>
          <t>Fuera del alcance</t>
        </is>
      </c>
      <c r="G1031" s="17" t="inlineStr">
        <is>
          <t>CT0209RF</t>
        </is>
      </c>
      <c r="H1031" s="17" t="inlineStr">
        <is>
          <t>PARCHES ADULTO DEA</t>
        </is>
      </c>
      <c r="I1031" s="17" t="inlineStr"/>
      <c r="J1031" s="17" t="inlineStr"/>
      <c r="K1031" s="18">
        <f>SUMIF('1060 NQN'!$A$2:$A$2023,$G1031,'1060 NQN'!$I$2:$I$2023)</f>
        <v/>
      </c>
      <c r="L1031" s="18">
        <f>SUMIF('1060 NQN'!$A$2:$A$2023,$G1031,'1060 NQN'!$Q$2:$Q$2023)</f>
        <v/>
      </c>
      <c r="M1031" s="18">
        <f>$K1031-$L1031</f>
        <v/>
      </c>
      <c r="N1031" s="19">
        <f>IFERROR(SUMIF('1060 NQN'!$A$2:$A$2023,$G1031,'1060 NQN'!$M$2:$M$2023)/$K1031,0)</f>
        <v/>
      </c>
      <c r="O1031" s="19">
        <f>IFERROR($K1031*$N1031,"")</f>
        <v/>
      </c>
      <c r="P1031" s="19">
        <f>IFERROR($L1031*$N1031,"")</f>
        <v/>
      </c>
      <c r="Q1031" s="19">
        <f>IF(OR($U1031="Dar de baja en SAP",$U1031="Dar de alta en SAP"),$M1031*$N1031,"")</f>
        <v/>
      </c>
      <c r="R1031" s="17" t="inlineStr"/>
      <c r="S1031" s="27" t="inlineStr"/>
      <c r="T1031" s="17" t="inlineStr">
        <is>
          <t>No aplica: equipos, clasificación que el inventario físico de Farmacia no releva</t>
        </is>
      </c>
      <c r="U1031" s="28" t="inlineStr">
        <is>
          <t>Fuera del alcance del inventario físico</t>
        </is>
      </c>
      <c r="V1031" s="17" t="inlineStr"/>
      <c r="W1031" s="17" t="inlineStr"/>
      <c r="X1031" s="17" t="inlineStr"/>
      <c r="Y1031" s="17" t="inlineStr"/>
      <c r="Z1031" s="17" t="inlineStr"/>
      <c r="AA1031" s="17" t="inlineStr"/>
    </row>
    <row r="1032">
      <c r="A1032" s="17" t="inlineStr">
        <is>
          <t>Neuquén</t>
        </is>
      </c>
      <c r="B1032" s="17" t="inlineStr">
        <is>
          <t>1060</t>
        </is>
      </c>
      <c r="C1032" s="17" t="inlineStr">
        <is>
          <t>Stock SAP</t>
        </is>
      </c>
      <c r="D1032" s="17" t="inlineStr">
        <is>
          <t>Medicamentos</t>
        </is>
      </c>
      <c r="E1032" s="17" t="inlineStr">
        <is>
          <t>ZMED</t>
        </is>
      </c>
      <c r="F1032" s="17" t="inlineStr">
        <is>
          <t>Dentro del alcance</t>
        </is>
      </c>
      <c r="G1032" s="17" t="inlineStr">
        <is>
          <t>1000780</t>
        </is>
      </c>
      <c r="H1032" s="17" t="inlineStr">
        <is>
          <t>ALTEPLASA AMP. X2</t>
        </is>
      </c>
      <c r="I1032" s="17" t="inlineStr"/>
      <c r="J1032" s="17" t="inlineStr"/>
      <c r="K1032" s="18">
        <f>SUMIF('1060 NQN'!$A$2:$A$2023,$G1032,'1060 NQN'!$I$2:$I$2023)</f>
        <v/>
      </c>
      <c r="L1032" s="18">
        <f>SUMIF('1060 NQN'!$A$2:$A$2023,$G1032,'1060 NQN'!$Q$2:$Q$2023)</f>
        <v/>
      </c>
      <c r="M1032" s="18">
        <f>$K1032-$L1032</f>
        <v/>
      </c>
      <c r="N1032" s="19">
        <f>IFERROR(SUMIF('1060 NQN'!$A$2:$A$2023,$G1032,'1060 NQN'!$M$2:$M$2023)/$K1032,0)</f>
        <v/>
      </c>
      <c r="O1032" s="19">
        <f>IFERROR($K1032*$N1032,"")</f>
        <v/>
      </c>
      <c r="P1032" s="19">
        <f>IFERROR($L1032*$N1032,"")</f>
        <v/>
      </c>
      <c r="Q1032" s="19">
        <f>IF(OR($U1032="Dar de baja en SAP",$U1032="Dar de alta en SAP"),$M1032*$N1032,"")</f>
        <v/>
      </c>
      <c r="R1032" s="17" t="inlineStr"/>
      <c r="S1032" s="27" t="inlineStr"/>
      <c r="T1032" s="17" t="inlineStr">
        <is>
          <t>Sin recuento físico en el inventario de Avain</t>
        </is>
      </c>
      <c r="U1032" s="28" t="inlineStr">
        <is>
          <t>Sin recuento físico</t>
        </is>
      </c>
      <c r="V1032" s="17" t="inlineStr"/>
      <c r="W1032" s="17" t="inlineStr"/>
      <c r="X1032" s="17" t="inlineStr"/>
      <c r="Y1032" s="17" t="inlineStr"/>
      <c r="Z1032" s="17" t="inlineStr"/>
      <c r="AA1032" s="17" t="inlineStr"/>
    </row>
    <row r="1033">
      <c r="A1033" s="17" t="inlineStr">
        <is>
          <t>Neuquén</t>
        </is>
      </c>
      <c r="B1033" s="17" t="inlineStr">
        <is>
          <t>1060</t>
        </is>
      </c>
      <c r="C1033" s="17" t="inlineStr">
        <is>
          <t>Stock SAP</t>
        </is>
      </c>
      <c r="D1033" s="17" t="inlineStr">
        <is>
          <t>Descartables</t>
        </is>
      </c>
      <c r="E1033" s="17" t="inlineStr">
        <is>
          <t>ZDES</t>
        </is>
      </c>
      <c r="F1033" s="17" t="inlineStr">
        <is>
          <t>Dentro del alcance</t>
        </is>
      </c>
      <c r="G1033" s="17" t="inlineStr">
        <is>
          <t>2001507</t>
        </is>
      </c>
      <c r="H1033" s="17" t="inlineStr">
        <is>
          <t>KIT BOTIQUIN PLASTICO 13.5X11X5CM C/INSU</t>
        </is>
      </c>
      <c r="I1033" s="17" t="inlineStr"/>
      <c r="J1033" s="17" t="inlineStr"/>
      <c r="K1033" s="18">
        <f>SUMIF('1060 NQN'!$A$2:$A$2023,$G1033,'1060 NQN'!$I$2:$I$2023)</f>
        <v/>
      </c>
      <c r="L1033" s="18">
        <f>SUMIF('1060 NQN'!$A$2:$A$2023,$G1033,'1060 NQN'!$Q$2:$Q$2023)</f>
        <v/>
      </c>
      <c r="M1033" s="18">
        <f>$K1033-$L1033</f>
        <v/>
      </c>
      <c r="N1033" s="19">
        <f>IFERROR(SUMIF('1060 NQN'!$A$2:$A$2023,$G1033,'1060 NQN'!$M$2:$M$2023)/$K1033,0)</f>
        <v/>
      </c>
      <c r="O1033" s="19">
        <f>IFERROR($K1033*$N1033,"")</f>
        <v/>
      </c>
      <c r="P1033" s="19">
        <f>IFERROR($L1033*$N1033,"")</f>
        <v/>
      </c>
      <c r="Q1033" s="19">
        <f>IF(OR($U1033="Dar de baja en SAP",$U1033="Dar de alta en SAP"),$M1033*$N1033,"")</f>
        <v/>
      </c>
      <c r="R1033" s="17" t="inlineStr"/>
      <c r="S1033" s="27" t="inlineStr"/>
      <c r="T1033" s="17" t="inlineStr">
        <is>
          <t>Sin recuento físico en el inventario de Avain</t>
        </is>
      </c>
      <c r="U1033" s="28" t="inlineStr">
        <is>
          <t>Sin recuento físico</t>
        </is>
      </c>
      <c r="V1033" s="17" t="inlineStr"/>
      <c r="W1033" s="17" t="inlineStr"/>
      <c r="X1033" s="17" t="inlineStr"/>
      <c r="Y1033" s="17" t="inlineStr"/>
      <c r="Z1033" s="17" t="inlineStr"/>
      <c r="AA1033" s="17" t="inlineStr"/>
    </row>
    <row r="1034">
      <c r="A1034" s="17" t="inlineStr">
        <is>
          <t>Neuquén</t>
        </is>
      </c>
      <c r="B1034" s="17" t="inlineStr">
        <is>
          <t>1060</t>
        </is>
      </c>
      <c r="C1034" s="17" t="inlineStr">
        <is>
          <t>Stock SAP</t>
        </is>
      </c>
      <c r="D1034" s="17" t="inlineStr">
        <is>
          <t>Uniformes</t>
        </is>
      </c>
      <c r="E1034" s="17" t="inlineStr">
        <is>
          <t>ZUNI</t>
        </is>
      </c>
      <c r="F1034" s="17" t="inlineStr">
        <is>
          <t>Fuera del alcance</t>
        </is>
      </c>
      <c r="G1034" s="17" t="inlineStr">
        <is>
          <t>3000183</t>
        </is>
      </c>
      <c r="H1034" s="17" t="inlineStr">
        <is>
          <t>CHOMBA BLANCA DAMA TL</t>
        </is>
      </c>
      <c r="I1034" s="17" t="inlineStr"/>
      <c r="J1034" s="17" t="inlineStr"/>
      <c r="K1034" s="18">
        <f>SUMIF('1060 NQN'!$A$2:$A$2023,$G1034,'1060 NQN'!$I$2:$I$2023)</f>
        <v/>
      </c>
      <c r="L1034" s="18">
        <f>SUMIF('1060 NQN'!$A$2:$A$2023,$G1034,'1060 NQN'!$Q$2:$Q$2023)</f>
        <v/>
      </c>
      <c r="M1034" s="18">
        <f>$K1034-$L1034</f>
        <v/>
      </c>
      <c r="N1034" s="19">
        <f>IFERROR(SUMIF('1060 NQN'!$A$2:$A$2023,$G1034,'1060 NQN'!$M$2:$M$2023)/$K1034,0)</f>
        <v/>
      </c>
      <c r="O1034" s="19">
        <f>IFERROR($K1034*$N1034,"")</f>
        <v/>
      </c>
      <c r="P1034" s="19">
        <f>IFERROR($L1034*$N1034,"")</f>
        <v/>
      </c>
      <c r="Q1034" s="19">
        <f>IF(OR($U1034="Dar de baja en SAP",$U1034="Dar de alta en SAP"),$M1034*$N1034,"")</f>
        <v/>
      </c>
      <c r="R1034" s="17" t="inlineStr"/>
      <c r="S1034" s="27" t="inlineStr"/>
      <c r="T1034" s="17" t="inlineStr">
        <is>
          <t>No aplica: uniformes, clasificación que el inventario físico de Farmacia no releva</t>
        </is>
      </c>
      <c r="U1034" s="28" t="inlineStr">
        <is>
          <t>Fuera del alcance del inventario físico</t>
        </is>
      </c>
      <c r="V1034" s="17" t="inlineStr"/>
      <c r="W1034" s="17" t="inlineStr"/>
      <c r="X1034" s="17" t="inlineStr"/>
      <c r="Y1034" s="17" t="inlineStr"/>
      <c r="Z1034" s="17" t="inlineStr"/>
      <c r="AA1034" s="17" t="inlineStr"/>
    </row>
    <row r="1035">
      <c r="A1035" s="17" t="inlineStr">
        <is>
          <t>Neuquén</t>
        </is>
      </c>
      <c r="B1035" s="17" t="inlineStr">
        <is>
          <t>1060</t>
        </is>
      </c>
      <c r="C1035" s="17" t="inlineStr">
        <is>
          <t>Stock SAP</t>
        </is>
      </c>
      <c r="D1035" s="17" t="inlineStr">
        <is>
          <t>Uniformes</t>
        </is>
      </c>
      <c r="E1035" s="17" t="inlineStr">
        <is>
          <t>ZUNI</t>
        </is>
      </c>
      <c r="F1035" s="17" t="inlineStr">
        <is>
          <t>Fuera del alcance</t>
        </is>
      </c>
      <c r="G1035" s="17" t="inlineStr">
        <is>
          <t>3000202</t>
        </is>
      </c>
      <c r="H1035" s="17" t="inlineStr">
        <is>
          <t>AMBOS BLANCOS MEDICO TM</t>
        </is>
      </c>
      <c r="I1035" s="17" t="inlineStr"/>
      <c r="J1035" s="17" t="inlineStr"/>
      <c r="K1035" s="18">
        <f>SUMIF('1060 NQN'!$A$2:$A$2023,$G1035,'1060 NQN'!$I$2:$I$2023)</f>
        <v/>
      </c>
      <c r="L1035" s="18">
        <f>SUMIF('1060 NQN'!$A$2:$A$2023,$G1035,'1060 NQN'!$Q$2:$Q$2023)</f>
        <v/>
      </c>
      <c r="M1035" s="18">
        <f>$K1035-$L1035</f>
        <v/>
      </c>
      <c r="N1035" s="19">
        <f>IFERROR(SUMIF('1060 NQN'!$A$2:$A$2023,$G1035,'1060 NQN'!$M$2:$M$2023)/$K1035,0)</f>
        <v/>
      </c>
      <c r="O1035" s="19">
        <f>IFERROR($K1035*$N1035,"")</f>
        <v/>
      </c>
      <c r="P1035" s="19">
        <f>IFERROR($L1035*$N1035,"")</f>
        <v/>
      </c>
      <c r="Q1035" s="19">
        <f>IF(OR($U1035="Dar de baja en SAP",$U1035="Dar de alta en SAP"),$M1035*$N1035,"")</f>
        <v/>
      </c>
      <c r="R1035" s="17" t="inlineStr"/>
      <c r="S1035" s="27" t="inlineStr"/>
      <c r="T1035" s="17" t="inlineStr">
        <is>
          <t>No aplica: uniformes, clasificación que el inventario físico de Farmacia no releva</t>
        </is>
      </c>
      <c r="U1035" s="28" t="inlineStr">
        <is>
          <t>Fuera del alcance del inventario físico</t>
        </is>
      </c>
      <c r="V1035" s="17" t="inlineStr"/>
      <c r="W1035" s="17" t="inlineStr"/>
      <c r="X1035" s="17" t="inlineStr"/>
      <c r="Y1035" s="17" t="inlineStr"/>
      <c r="Z1035" s="17" t="inlineStr"/>
      <c r="AA1035" s="17" t="inlineStr"/>
    </row>
    <row r="1036">
      <c r="A1036" s="17" t="inlineStr">
        <is>
          <t>Neuquén</t>
        </is>
      </c>
      <c r="B1036" s="17" t="inlineStr">
        <is>
          <t>1060</t>
        </is>
      </c>
      <c r="C1036" s="17" t="inlineStr">
        <is>
          <t>Stock SAP</t>
        </is>
      </c>
      <c r="D1036" s="17" t="inlineStr">
        <is>
          <t>Uniformes</t>
        </is>
      </c>
      <c r="E1036" s="17" t="inlineStr">
        <is>
          <t>ZUNI</t>
        </is>
      </c>
      <c r="F1036" s="17" t="inlineStr">
        <is>
          <t>Fuera del alcance</t>
        </is>
      </c>
      <c r="G1036" s="17" t="inlineStr">
        <is>
          <t>3000330</t>
        </is>
      </c>
      <c r="H1036" s="17" t="inlineStr">
        <is>
          <t>AMBO AZUL C/LOGO EMERG M</t>
        </is>
      </c>
      <c r="I1036" s="17" t="inlineStr"/>
      <c r="J1036" s="17" t="inlineStr"/>
      <c r="K1036" s="18">
        <f>SUMIF('1060 NQN'!$A$2:$A$2023,$G1036,'1060 NQN'!$I$2:$I$2023)</f>
        <v/>
      </c>
      <c r="L1036" s="18">
        <f>SUMIF('1060 NQN'!$A$2:$A$2023,$G1036,'1060 NQN'!$Q$2:$Q$2023)</f>
        <v/>
      </c>
      <c r="M1036" s="18">
        <f>$K1036-$L1036</f>
        <v/>
      </c>
      <c r="N1036" s="19">
        <f>IFERROR(SUMIF('1060 NQN'!$A$2:$A$2023,$G1036,'1060 NQN'!$M$2:$M$2023)/$K1036,0)</f>
        <v/>
      </c>
      <c r="O1036" s="19">
        <f>IFERROR($K1036*$N1036,"")</f>
        <v/>
      </c>
      <c r="P1036" s="19">
        <f>IFERROR($L1036*$N1036,"")</f>
        <v/>
      </c>
      <c r="Q1036" s="19">
        <f>IF(OR($U1036="Dar de baja en SAP",$U1036="Dar de alta en SAP"),$M1036*$N1036,"")</f>
        <v/>
      </c>
      <c r="R1036" s="17" t="inlineStr"/>
      <c r="S1036" s="27" t="inlineStr"/>
      <c r="T1036" s="17" t="inlineStr">
        <is>
          <t>No aplica: uniformes, clasificación que el inventario físico de Farmacia no releva</t>
        </is>
      </c>
      <c r="U1036" s="28" t="inlineStr">
        <is>
          <t>Fuera del alcance del inventario físico</t>
        </is>
      </c>
      <c r="V1036" s="17" t="inlineStr"/>
      <c r="W1036" s="17" t="inlineStr"/>
      <c r="X1036" s="17" t="inlineStr"/>
      <c r="Y1036" s="17" t="inlineStr"/>
      <c r="Z1036" s="17" t="inlineStr"/>
      <c r="AA1036" s="17" t="inlineStr"/>
    </row>
    <row r="1037">
      <c r="A1037" s="17" t="inlineStr">
        <is>
          <t>Neuquén</t>
        </is>
      </c>
      <c r="B1037" s="17" t="inlineStr">
        <is>
          <t>1060</t>
        </is>
      </c>
      <c r="C1037" s="17" t="inlineStr">
        <is>
          <t>Stock SAP</t>
        </is>
      </c>
      <c r="D1037" s="17" t="inlineStr">
        <is>
          <t>Uniformes</t>
        </is>
      </c>
      <c r="E1037" s="17" t="inlineStr">
        <is>
          <t>ZUNI</t>
        </is>
      </c>
      <c r="F1037" s="17" t="inlineStr">
        <is>
          <t>Fuera del alcance</t>
        </is>
      </c>
      <c r="G1037" s="17" t="inlineStr">
        <is>
          <t>3000407</t>
        </is>
      </c>
      <c r="H1037" s="17" t="inlineStr">
        <is>
          <t>Faja Lumbar M</t>
        </is>
      </c>
      <c r="I1037" s="17" t="inlineStr"/>
      <c r="J1037" s="17" t="inlineStr"/>
      <c r="K1037" s="18">
        <f>SUMIF('1060 NQN'!$A$2:$A$2023,$G1037,'1060 NQN'!$I$2:$I$2023)</f>
        <v/>
      </c>
      <c r="L1037" s="18">
        <f>SUMIF('1060 NQN'!$A$2:$A$2023,$G1037,'1060 NQN'!$Q$2:$Q$2023)</f>
        <v/>
      </c>
      <c r="M1037" s="18">
        <f>$K1037-$L1037</f>
        <v/>
      </c>
      <c r="N1037" s="19">
        <f>IFERROR(SUMIF('1060 NQN'!$A$2:$A$2023,$G1037,'1060 NQN'!$M$2:$M$2023)/$K1037,0)</f>
        <v/>
      </c>
      <c r="O1037" s="19">
        <f>IFERROR($K1037*$N1037,"")</f>
        <v/>
      </c>
      <c r="P1037" s="19">
        <f>IFERROR($L1037*$N1037,"")</f>
        <v/>
      </c>
      <c r="Q1037" s="19">
        <f>IF(OR($U1037="Dar de baja en SAP",$U1037="Dar de alta en SAP"),$M1037*$N1037,"")</f>
        <v/>
      </c>
      <c r="R1037" s="17" t="inlineStr"/>
      <c r="S1037" s="27" t="inlineStr"/>
      <c r="T1037" s="17" t="inlineStr">
        <is>
          <t>No aplica: uniformes, clasificación que el inventario físico de Farmacia no releva</t>
        </is>
      </c>
      <c r="U1037" s="28" t="inlineStr">
        <is>
          <t>Fuera del alcance del inventario físico</t>
        </is>
      </c>
      <c r="V1037" s="17" t="inlineStr"/>
      <c r="W1037" s="17" t="inlineStr"/>
      <c r="X1037" s="17" t="inlineStr"/>
      <c r="Y1037" s="17" t="inlineStr"/>
      <c r="Z1037" s="17" t="inlineStr"/>
      <c r="AA1037" s="17" t="inlineStr"/>
    </row>
    <row r="1038">
      <c r="A1038" s="17" t="inlineStr">
        <is>
          <t>Neuquén</t>
        </is>
      </c>
      <c r="B1038" s="17" t="inlineStr">
        <is>
          <t>1060</t>
        </is>
      </c>
      <c r="C1038" s="17" t="inlineStr">
        <is>
          <t>Stock SAP</t>
        </is>
      </c>
      <c r="D1038" s="17" t="inlineStr">
        <is>
          <t>Uniformes</t>
        </is>
      </c>
      <c r="E1038" s="17" t="inlineStr">
        <is>
          <t>ZUNI</t>
        </is>
      </c>
      <c r="F1038" s="17" t="inlineStr">
        <is>
          <t>Fuera del alcance</t>
        </is>
      </c>
      <c r="G1038" s="17" t="inlineStr">
        <is>
          <t>3000536</t>
        </is>
      </c>
      <c r="H1038" s="17" t="inlineStr">
        <is>
          <t>CAMISA JEAN CLASICA T46</t>
        </is>
      </c>
      <c r="I1038" s="17" t="inlineStr"/>
      <c r="J1038" s="17" t="inlineStr"/>
      <c r="K1038" s="18">
        <f>SUMIF('1060 NQN'!$A$2:$A$2023,$G1038,'1060 NQN'!$I$2:$I$2023)</f>
        <v/>
      </c>
      <c r="L1038" s="18">
        <f>SUMIF('1060 NQN'!$A$2:$A$2023,$G1038,'1060 NQN'!$Q$2:$Q$2023)</f>
        <v/>
      </c>
      <c r="M1038" s="18">
        <f>$K1038-$L1038</f>
        <v/>
      </c>
      <c r="N1038" s="19">
        <f>IFERROR(SUMIF('1060 NQN'!$A$2:$A$2023,$G1038,'1060 NQN'!$M$2:$M$2023)/$K1038,0)</f>
        <v/>
      </c>
      <c r="O1038" s="19">
        <f>IFERROR($K1038*$N1038,"")</f>
        <v/>
      </c>
      <c r="P1038" s="19">
        <f>IFERROR($L1038*$N1038,"")</f>
        <v/>
      </c>
      <c r="Q1038" s="19">
        <f>IF(OR($U1038="Dar de baja en SAP",$U1038="Dar de alta en SAP"),$M1038*$N1038,"")</f>
        <v/>
      </c>
      <c r="R1038" s="17" t="inlineStr"/>
      <c r="S1038" s="27" t="inlineStr"/>
      <c r="T1038" s="17" t="inlineStr">
        <is>
          <t>No aplica: uniformes, clasificación que el inventario físico de Farmacia no releva</t>
        </is>
      </c>
      <c r="U1038" s="28" t="inlineStr">
        <is>
          <t>Fuera del alcance del inventario físico</t>
        </is>
      </c>
      <c r="V1038" s="17" t="inlineStr"/>
      <c r="W1038" s="17" t="inlineStr"/>
      <c r="X1038" s="17" t="inlineStr"/>
      <c r="Y1038" s="17" t="inlineStr"/>
      <c r="Z1038" s="17" t="inlineStr"/>
      <c r="AA1038" s="17" t="inlineStr"/>
    </row>
    <row r="1039">
      <c r="A1039" s="17" t="inlineStr">
        <is>
          <t>Neuquén</t>
        </is>
      </c>
      <c r="B1039" s="17" t="inlineStr">
        <is>
          <t>1060</t>
        </is>
      </c>
      <c r="C1039" s="17" t="inlineStr">
        <is>
          <t>Stock SAP</t>
        </is>
      </c>
      <c r="D1039" s="17" t="inlineStr">
        <is>
          <t>Uniformes</t>
        </is>
      </c>
      <c r="E1039" s="17" t="inlineStr">
        <is>
          <t>ZUNI</t>
        </is>
      </c>
      <c r="F1039" s="17" t="inlineStr">
        <is>
          <t>Fuera del alcance</t>
        </is>
      </c>
      <c r="G1039" s="17" t="inlineStr">
        <is>
          <t>3000655</t>
        </is>
      </c>
      <c r="H1039" s="17" t="inlineStr">
        <is>
          <t>PANTALON JEAN C/LOGO YAC T48 DAMA</t>
        </is>
      </c>
      <c r="I1039" s="17" t="inlineStr"/>
      <c r="J1039" s="17" t="inlineStr"/>
      <c r="K1039" s="18">
        <f>SUMIF('1060 NQN'!$A$2:$A$2023,$G1039,'1060 NQN'!$I$2:$I$2023)</f>
        <v/>
      </c>
      <c r="L1039" s="18">
        <f>SUMIF('1060 NQN'!$A$2:$A$2023,$G1039,'1060 NQN'!$Q$2:$Q$2023)</f>
        <v/>
      </c>
      <c r="M1039" s="18">
        <f>$K1039-$L1039</f>
        <v/>
      </c>
      <c r="N1039" s="19">
        <f>IFERROR(SUMIF('1060 NQN'!$A$2:$A$2023,$G1039,'1060 NQN'!$M$2:$M$2023)/$K1039,0)</f>
        <v/>
      </c>
      <c r="O1039" s="19">
        <f>IFERROR($K1039*$N1039,"")</f>
        <v/>
      </c>
      <c r="P1039" s="19">
        <f>IFERROR($L1039*$N1039,"")</f>
        <v/>
      </c>
      <c r="Q1039" s="19">
        <f>IF(OR($U1039="Dar de baja en SAP",$U1039="Dar de alta en SAP"),$M1039*$N1039,"")</f>
        <v/>
      </c>
      <c r="R1039" s="17" t="inlineStr"/>
      <c r="S1039" s="27" t="inlineStr"/>
      <c r="T1039" s="17" t="inlineStr">
        <is>
          <t>No aplica: uniformes, clasificación que el inventario físico de Farmacia no releva</t>
        </is>
      </c>
      <c r="U1039" s="28" t="inlineStr">
        <is>
          <t>Fuera del alcance del inventario físico</t>
        </is>
      </c>
      <c r="V1039" s="17" t="inlineStr"/>
      <c r="W1039" s="17" t="inlineStr"/>
      <c r="X1039" s="17" t="inlineStr"/>
      <c r="Y1039" s="17" t="inlineStr"/>
      <c r="Z1039" s="17" t="inlineStr"/>
      <c r="AA1039" s="17" t="inlineStr"/>
    </row>
    <row r="1040">
      <c r="A1040" s="17" t="inlineStr">
        <is>
          <t>Neuquén</t>
        </is>
      </c>
      <c r="B1040" s="17" t="inlineStr">
        <is>
          <t>1060</t>
        </is>
      </c>
      <c r="C1040" s="17" t="inlineStr">
        <is>
          <t>Stock SAP</t>
        </is>
      </c>
      <c r="D1040" s="17" t="inlineStr">
        <is>
          <t>Uniformes</t>
        </is>
      </c>
      <c r="E1040" s="17" t="inlineStr">
        <is>
          <t>ZUNI</t>
        </is>
      </c>
      <c r="F1040" s="17" t="inlineStr">
        <is>
          <t>Fuera del alcance</t>
        </is>
      </c>
      <c r="G1040" s="17" t="inlineStr">
        <is>
          <t>3000660</t>
        </is>
      </c>
      <c r="H1040" s="17" t="inlineStr">
        <is>
          <t>PANTALON JEAN C/LOGO YAC T54 DAMA</t>
        </is>
      </c>
      <c r="I1040" s="17" t="inlineStr"/>
      <c r="J1040" s="17" t="inlineStr"/>
      <c r="K1040" s="18">
        <f>SUMIF('1060 NQN'!$A$2:$A$2023,$G1040,'1060 NQN'!$I$2:$I$2023)</f>
        <v/>
      </c>
      <c r="L1040" s="18">
        <f>SUMIF('1060 NQN'!$A$2:$A$2023,$G1040,'1060 NQN'!$Q$2:$Q$2023)</f>
        <v/>
      </c>
      <c r="M1040" s="18">
        <f>$K1040-$L1040</f>
        <v/>
      </c>
      <c r="N1040" s="19">
        <f>IFERROR(SUMIF('1060 NQN'!$A$2:$A$2023,$G1040,'1060 NQN'!$M$2:$M$2023)/$K1040,0)</f>
        <v/>
      </c>
      <c r="O1040" s="19">
        <f>IFERROR($K1040*$N1040,"")</f>
        <v/>
      </c>
      <c r="P1040" s="19">
        <f>IFERROR($L1040*$N1040,"")</f>
        <v/>
      </c>
      <c r="Q1040" s="19">
        <f>IF(OR($U1040="Dar de baja en SAP",$U1040="Dar de alta en SAP"),$M1040*$N1040,"")</f>
        <v/>
      </c>
      <c r="R1040" s="17" t="inlineStr"/>
      <c r="S1040" s="27" t="inlineStr"/>
      <c r="T1040" s="17" t="inlineStr">
        <is>
          <t>No aplica: uniformes, clasificación que el inventario físico de Farmacia no releva</t>
        </is>
      </c>
      <c r="U1040" s="28" t="inlineStr">
        <is>
          <t>Fuera del alcance del inventario físico</t>
        </is>
      </c>
      <c r="V1040" s="17" t="inlineStr"/>
      <c r="W1040" s="17" t="inlineStr"/>
      <c r="X1040" s="17" t="inlineStr"/>
      <c r="Y1040" s="17" t="inlineStr"/>
      <c r="Z1040" s="17" t="inlineStr"/>
      <c r="AA1040" s="17" t="inlineStr"/>
    </row>
    <row r="1041">
      <c r="A1041" s="17" t="inlineStr">
        <is>
          <t>Neuquén</t>
        </is>
      </c>
      <c r="B1041" s="17" t="inlineStr">
        <is>
          <t>1060</t>
        </is>
      </c>
      <c r="C1041" s="17" t="inlineStr">
        <is>
          <t>Stock SAP</t>
        </is>
      </c>
      <c r="D1041" s="17" t="inlineStr">
        <is>
          <t>Uniformes</t>
        </is>
      </c>
      <c r="E1041" s="17" t="inlineStr">
        <is>
          <t>ZUNI</t>
        </is>
      </c>
      <c r="F1041" s="17" t="inlineStr">
        <is>
          <t>Fuera del alcance</t>
        </is>
      </c>
      <c r="G1041" s="17" t="inlineStr">
        <is>
          <t>3001116</t>
        </is>
      </c>
      <c r="H1041" s="17" t="inlineStr">
        <is>
          <t>CAMPERA POLAR NARANJA CON CAPUCHA T-2XL</t>
        </is>
      </c>
      <c r="I1041" s="17" t="inlineStr"/>
      <c r="J1041" s="17" t="inlineStr"/>
      <c r="K1041" s="18">
        <f>SUMIF('1060 NQN'!$A$2:$A$2023,$G1041,'1060 NQN'!$I$2:$I$2023)</f>
        <v/>
      </c>
      <c r="L1041" s="18">
        <f>SUMIF('1060 NQN'!$A$2:$A$2023,$G1041,'1060 NQN'!$Q$2:$Q$2023)</f>
        <v/>
      </c>
      <c r="M1041" s="18">
        <f>$K1041-$L1041</f>
        <v/>
      </c>
      <c r="N1041" s="19">
        <f>IFERROR(SUMIF('1060 NQN'!$A$2:$A$2023,$G1041,'1060 NQN'!$M$2:$M$2023)/$K1041,0)</f>
        <v/>
      </c>
      <c r="O1041" s="19">
        <f>IFERROR($K1041*$N1041,"")</f>
        <v/>
      </c>
      <c r="P1041" s="19">
        <f>IFERROR($L1041*$N1041,"")</f>
        <v/>
      </c>
      <c r="Q1041" s="19">
        <f>IF(OR($U1041="Dar de baja en SAP",$U1041="Dar de alta en SAP"),$M1041*$N1041,"")</f>
        <v/>
      </c>
      <c r="R1041" s="17" t="inlineStr"/>
      <c r="S1041" s="27" t="inlineStr"/>
      <c r="T1041" s="17" t="inlineStr">
        <is>
          <t>No aplica: uniformes, clasificación que el inventario físico de Farmacia no releva</t>
        </is>
      </c>
      <c r="U1041" s="28" t="inlineStr">
        <is>
          <t>Fuera del alcance del inventario físico</t>
        </is>
      </c>
      <c r="V1041" s="17" t="inlineStr"/>
      <c r="W1041" s="17" t="inlineStr"/>
      <c r="X1041" s="17" t="inlineStr"/>
      <c r="Y1041" s="17" t="inlineStr"/>
      <c r="Z1041" s="17" t="inlineStr"/>
      <c r="AA1041" s="17" t="inlineStr"/>
    </row>
    <row r="1042">
      <c r="A1042" s="17" t="inlineStr">
        <is>
          <t>Neuquén</t>
        </is>
      </c>
      <c r="B1042" s="17" t="inlineStr">
        <is>
          <t>1060</t>
        </is>
      </c>
      <c r="C1042" s="17" t="inlineStr">
        <is>
          <t>Stock SAP</t>
        </is>
      </c>
      <c r="D1042" s="17" t="inlineStr">
        <is>
          <t>Uniformes</t>
        </is>
      </c>
      <c r="E1042" s="17" t="inlineStr">
        <is>
          <t>ZUNI</t>
        </is>
      </c>
      <c r="F1042" s="17" t="inlineStr">
        <is>
          <t>Fuera del alcance</t>
        </is>
      </c>
      <c r="G1042" s="17" t="inlineStr">
        <is>
          <t>3001442</t>
        </is>
      </c>
      <c r="H1042" s="17" t="inlineStr">
        <is>
          <t>CONJUNTO PRIMERA PIEL XS</t>
        </is>
      </c>
      <c r="I1042" s="17" t="inlineStr"/>
      <c r="J1042" s="17" t="inlineStr"/>
      <c r="K1042" s="18">
        <f>SUMIF('1060 NQN'!$A$2:$A$2023,$G1042,'1060 NQN'!$I$2:$I$2023)</f>
        <v/>
      </c>
      <c r="L1042" s="18">
        <f>SUMIF('1060 NQN'!$A$2:$A$2023,$G1042,'1060 NQN'!$Q$2:$Q$2023)</f>
        <v/>
      </c>
      <c r="M1042" s="18">
        <f>$K1042-$L1042</f>
        <v/>
      </c>
      <c r="N1042" s="19">
        <f>IFERROR(SUMIF('1060 NQN'!$A$2:$A$2023,$G1042,'1060 NQN'!$M$2:$M$2023)/$K1042,0)</f>
        <v/>
      </c>
      <c r="O1042" s="19">
        <f>IFERROR($K1042*$N1042,"")</f>
        <v/>
      </c>
      <c r="P1042" s="19">
        <f>IFERROR($L1042*$N1042,"")</f>
        <v/>
      </c>
      <c r="Q1042" s="19">
        <f>IF(OR($U1042="Dar de baja en SAP",$U1042="Dar de alta en SAP"),$M1042*$N1042,"")</f>
        <v/>
      </c>
      <c r="R1042" s="17" t="inlineStr"/>
      <c r="S1042" s="27" t="inlineStr"/>
      <c r="T1042" s="17" t="inlineStr">
        <is>
          <t>No aplica: uniformes, clasificación que el inventario físico de Farmacia no releva</t>
        </is>
      </c>
      <c r="U1042" s="28" t="inlineStr">
        <is>
          <t>Fuera del alcance del inventario físico</t>
        </is>
      </c>
      <c r="V1042" s="17" t="inlineStr"/>
      <c r="W1042" s="17" t="inlineStr"/>
      <c r="X1042" s="17" t="inlineStr"/>
      <c r="Y1042" s="17" t="inlineStr"/>
      <c r="Z1042" s="17" t="inlineStr"/>
      <c r="AA1042" s="17" t="inlineStr"/>
    </row>
    <row r="1043">
      <c r="A1043" s="17" t="inlineStr">
        <is>
          <t>Neuquén</t>
        </is>
      </c>
      <c r="B1043" s="17" t="inlineStr">
        <is>
          <t>1060</t>
        </is>
      </c>
      <c r="C1043" s="17" t="inlineStr">
        <is>
          <t>Stock SAP</t>
        </is>
      </c>
      <c r="D1043" s="17" t="inlineStr">
        <is>
          <t>Uniformes</t>
        </is>
      </c>
      <c r="E1043" s="17" t="inlineStr">
        <is>
          <t>ZUNI</t>
        </is>
      </c>
      <c r="F1043" s="17" t="inlineStr">
        <is>
          <t>Fuera del alcance</t>
        </is>
      </c>
      <c r="G1043" s="17" t="inlineStr">
        <is>
          <t>3001523</t>
        </is>
      </c>
      <c r="H1043" s="17" t="inlineStr">
        <is>
          <t>CAMISA JEAN CLASICA T38</t>
        </is>
      </c>
      <c r="I1043" s="17" t="inlineStr"/>
      <c r="J1043" s="17" t="inlineStr"/>
      <c r="K1043" s="18">
        <f>SUMIF('1060 NQN'!$A$2:$A$2023,$G1043,'1060 NQN'!$I$2:$I$2023)</f>
        <v/>
      </c>
      <c r="L1043" s="18">
        <f>SUMIF('1060 NQN'!$A$2:$A$2023,$G1043,'1060 NQN'!$Q$2:$Q$2023)</f>
        <v/>
      </c>
      <c r="M1043" s="18">
        <f>$K1043-$L1043</f>
        <v/>
      </c>
      <c r="N1043" s="19">
        <f>IFERROR(SUMIF('1060 NQN'!$A$2:$A$2023,$G1043,'1060 NQN'!$M$2:$M$2023)/$K1043,0)</f>
        <v/>
      </c>
      <c r="O1043" s="19">
        <f>IFERROR($K1043*$N1043,"")</f>
        <v/>
      </c>
      <c r="P1043" s="19">
        <f>IFERROR($L1043*$N1043,"")</f>
        <v/>
      </c>
      <c r="Q1043" s="19">
        <f>IF(OR($U1043="Dar de baja en SAP",$U1043="Dar de alta en SAP"),$M1043*$N1043,"")</f>
        <v/>
      </c>
      <c r="R1043" s="17" t="inlineStr"/>
      <c r="S1043" s="27" t="inlineStr"/>
      <c r="T1043" s="17" t="inlineStr">
        <is>
          <t>No aplica: uniformes, clasificación que el inventario físico de Farmacia no releva</t>
        </is>
      </c>
      <c r="U1043" s="28" t="inlineStr">
        <is>
          <t>Fuera del alcance del inventario físico</t>
        </is>
      </c>
      <c r="V1043" s="17" t="inlineStr"/>
      <c r="W1043" s="17" t="inlineStr"/>
      <c r="X1043" s="17" t="inlineStr"/>
      <c r="Y1043" s="17" t="inlineStr"/>
      <c r="Z1043" s="17" t="inlineStr"/>
      <c r="AA1043" s="17" t="inlineStr"/>
    </row>
    <row r="1044">
      <c r="A1044" s="17" t="inlineStr">
        <is>
          <t>Neuquén</t>
        </is>
      </c>
      <c r="B1044" s="17" t="inlineStr">
        <is>
          <t>1060</t>
        </is>
      </c>
      <c r="C1044" s="17" t="inlineStr">
        <is>
          <t>Stock SAP</t>
        </is>
      </c>
      <c r="D1044" s="17" t="inlineStr">
        <is>
          <t>Medicamentos</t>
        </is>
      </c>
      <c r="E1044" s="17" t="inlineStr">
        <is>
          <t>ZMED</t>
        </is>
      </c>
      <c r="F1044" s="17" t="inlineStr">
        <is>
          <t>Dentro del alcance</t>
        </is>
      </c>
      <c r="G1044" s="17" t="inlineStr">
        <is>
          <t>1000040</t>
        </is>
      </c>
      <c r="H1044" s="17" t="inlineStr">
        <is>
          <t>PINZA KOCHER RECTA 14CM</t>
        </is>
      </c>
      <c r="I1044" s="17" t="inlineStr">
        <is>
          <t>534</t>
        </is>
      </c>
      <c r="J1044" s="17" t="inlineStr">
        <is>
          <t>PINZA KOCHER</t>
        </is>
      </c>
      <c r="K1044" s="18">
        <f>SUMIF('1060 NQN'!$A$2:$A$2023,$G1044,'1060 NQN'!$I$2:$I$2023)</f>
        <v/>
      </c>
      <c r="L1044" s="18">
        <f>SUMIF('1060 NQN'!$A$2:$A$2023,$G1044,'1060 NQN'!$Q$2:$Q$2023)</f>
        <v/>
      </c>
      <c r="M1044" s="18">
        <f>$K1044-$L1044</f>
        <v/>
      </c>
      <c r="N1044" s="19">
        <f>IFERROR(SUMIF('1060 NQN'!$A$2:$A$2023,$G1044,'1060 NQN'!$M$2:$M$2023)/$K1044,0)</f>
        <v/>
      </c>
      <c r="O1044" s="19">
        <f>IFERROR($K1044*$N1044,"")</f>
        <v/>
      </c>
      <c r="P1044" s="19">
        <f>IFERROR($L1044*$N1044,"")</f>
        <v/>
      </c>
      <c r="Q1044" s="19">
        <f>IF(OR($U1044="Dar de baja en SAP",$U1044="Dar de alta en SAP"),$M1044*$N1044,"")</f>
        <v/>
      </c>
      <c r="R1044" s="17" t="inlineStr"/>
      <c r="S1044" s="30" t="inlineStr">
        <is>
          <t>Media</t>
        </is>
      </c>
      <c r="T1044" s="17" t="inlineStr">
        <is>
          <t>Homologado – confianza Media – pendiente de validación</t>
        </is>
      </c>
      <c r="U1044" s="25" t="inlineStr">
        <is>
          <t>Dar de alta en SAP</t>
        </is>
      </c>
      <c r="V1044" s="17" t="inlineStr">
        <is>
          <t>Cruce por nomenclatura SAP</t>
        </is>
      </c>
      <c r="W1044" s="17" t="inlineStr">
        <is>
          <t>No</t>
        </is>
      </c>
      <c r="X1044" s="17" t="inlineStr"/>
      <c r="Y1044" s="17" t="inlineStr">
        <is>
          <t>No</t>
        </is>
      </c>
      <c r="Z1044" s="17" t="inlineStr"/>
      <c r="AA1044" s="17" t="inlineStr">
        <is>
          <t>Cruce por nomenclatura: una nomenclatura no informa dosis; similitud 0.76.</t>
        </is>
      </c>
    </row>
    <row r="1045">
      <c r="A1045" s="17" t="inlineStr">
        <is>
          <t>Neuquén</t>
        </is>
      </c>
      <c r="B1045" s="17" t="inlineStr">
        <is>
          <t>1060</t>
        </is>
      </c>
      <c r="C1045" s="17" t="inlineStr">
        <is>
          <t>Stock SAP</t>
        </is>
      </c>
      <c r="D1045" s="17" t="inlineStr">
        <is>
          <t>Medicamentos</t>
        </is>
      </c>
      <c r="E1045" s="17" t="inlineStr">
        <is>
          <t>ZMED</t>
        </is>
      </c>
      <c r="F1045" s="17" t="inlineStr">
        <is>
          <t>Dentro del alcance</t>
        </is>
      </c>
      <c r="G1045" s="17" t="inlineStr">
        <is>
          <t>1000510</t>
        </is>
      </c>
      <c r="H1045" s="17" t="inlineStr">
        <is>
          <t>POLIETILENGLICOL+PROPILENGLICOL SYSTANE</t>
        </is>
      </c>
      <c r="I1045" s="17" t="inlineStr"/>
      <c r="J1045" s="17" t="inlineStr"/>
      <c r="K1045" s="18">
        <f>SUMIF('1060 NQN'!$A$2:$A$2023,$G1045,'1060 NQN'!$I$2:$I$2023)</f>
        <v/>
      </c>
      <c r="L1045" s="18">
        <f>SUMIF('1060 NQN'!$A$2:$A$2023,$G1045,'1060 NQN'!$Q$2:$Q$2023)</f>
        <v/>
      </c>
      <c r="M1045" s="18">
        <f>$K1045-$L1045</f>
        <v/>
      </c>
      <c r="N1045" s="19">
        <f>IFERROR(SUMIF('1060 NQN'!$A$2:$A$2023,$G1045,'1060 NQN'!$M$2:$M$2023)/$K1045,0)</f>
        <v/>
      </c>
      <c r="O1045" s="19">
        <f>IFERROR($K1045*$N1045,"")</f>
        <v/>
      </c>
      <c r="P1045" s="19">
        <f>IFERROR($L1045*$N1045,"")</f>
        <v/>
      </c>
      <c r="Q1045" s="19">
        <f>IF(OR($U1045="Dar de baja en SAP",$U1045="Dar de alta en SAP"),$M1045*$N1045,"")</f>
        <v/>
      </c>
      <c r="R1045" s="17" t="inlineStr"/>
      <c r="S1045" s="27" t="inlineStr"/>
      <c r="T1045" s="17" t="inlineStr">
        <is>
          <t>Sin recuento físico en el inventario de Avain</t>
        </is>
      </c>
      <c r="U1045" s="28" t="inlineStr">
        <is>
          <t>Sin recuento físico</t>
        </is>
      </c>
      <c r="V1045" s="17" t="inlineStr"/>
      <c r="W1045" s="17" t="inlineStr"/>
      <c r="X1045" s="17" t="inlineStr"/>
      <c r="Y1045" s="17" t="inlineStr"/>
      <c r="Z1045" s="17" t="inlineStr"/>
      <c r="AA1045" s="17" t="inlineStr"/>
    </row>
    <row r="1046">
      <c r="A1046" s="17" t="inlineStr">
        <is>
          <t>Neuquén</t>
        </is>
      </c>
      <c r="B1046" s="17" t="inlineStr">
        <is>
          <t>1060</t>
        </is>
      </c>
      <c r="C1046" s="17" t="inlineStr">
        <is>
          <t>Stock SAP</t>
        </is>
      </c>
      <c r="D1046" s="17" t="inlineStr">
        <is>
          <t>Descartables</t>
        </is>
      </c>
      <c r="E1046" s="17" t="inlineStr">
        <is>
          <t>ZDES</t>
        </is>
      </c>
      <c r="F1046" s="17" t="inlineStr">
        <is>
          <t>Dentro del alcance</t>
        </is>
      </c>
      <c r="G1046" s="17" t="inlineStr">
        <is>
          <t>2000565</t>
        </is>
      </c>
      <c r="H1046" s="17" t="inlineStr">
        <is>
          <t>Tabla para asistencia de RCP / Paro</t>
        </is>
      </c>
      <c r="I1046" s="17" t="inlineStr"/>
      <c r="J1046" s="17" t="inlineStr"/>
      <c r="K1046" s="18">
        <f>SUMIF('1060 NQN'!$A$2:$A$2023,$G1046,'1060 NQN'!$I$2:$I$2023)</f>
        <v/>
      </c>
      <c r="L1046" s="18">
        <f>SUMIF('1060 NQN'!$A$2:$A$2023,$G1046,'1060 NQN'!$Q$2:$Q$2023)</f>
        <v/>
      </c>
      <c r="M1046" s="18">
        <f>$K1046-$L1046</f>
        <v/>
      </c>
      <c r="N1046" s="19">
        <f>IFERROR(SUMIF('1060 NQN'!$A$2:$A$2023,$G1046,'1060 NQN'!$M$2:$M$2023)/$K1046,0)</f>
        <v/>
      </c>
      <c r="O1046" s="19">
        <f>IFERROR($K1046*$N1046,"")</f>
        <v/>
      </c>
      <c r="P1046" s="19">
        <f>IFERROR($L1046*$N1046,"")</f>
        <v/>
      </c>
      <c r="Q1046" s="19">
        <f>IF(OR($U1046="Dar de baja en SAP",$U1046="Dar de alta en SAP"),$M1046*$N1046,"")</f>
        <v/>
      </c>
      <c r="R1046" s="17" t="inlineStr"/>
      <c r="S1046" s="27" t="inlineStr"/>
      <c r="T1046" s="17" t="inlineStr">
        <is>
          <t>Sin recuento físico en el inventario de Avain</t>
        </is>
      </c>
      <c r="U1046" s="28" t="inlineStr">
        <is>
          <t>Sin recuento físico</t>
        </is>
      </c>
      <c r="V1046" s="17" t="inlineStr"/>
      <c r="W1046" s="17" t="inlineStr"/>
      <c r="X1046" s="17" t="inlineStr"/>
      <c r="Y1046" s="17" t="inlineStr"/>
      <c r="Z1046" s="17" t="inlineStr"/>
      <c r="AA1046" s="17" t="inlineStr"/>
    </row>
    <row r="1047">
      <c r="A1047" s="17" t="inlineStr">
        <is>
          <t>Neuquén</t>
        </is>
      </c>
      <c r="B1047" s="17" t="inlineStr">
        <is>
          <t>1060</t>
        </is>
      </c>
      <c r="C1047" s="17" t="inlineStr">
        <is>
          <t>Stock SAP</t>
        </is>
      </c>
      <c r="D1047" s="17" t="inlineStr">
        <is>
          <t>Uniformes</t>
        </is>
      </c>
      <c r="E1047" s="17" t="inlineStr">
        <is>
          <t>ZUNI</t>
        </is>
      </c>
      <c r="F1047" s="17" t="inlineStr">
        <is>
          <t>Fuera del alcance</t>
        </is>
      </c>
      <c r="G1047" s="17" t="inlineStr">
        <is>
          <t>3000182</t>
        </is>
      </c>
      <c r="H1047" s="17" t="inlineStr">
        <is>
          <t>CHOMBA BLANCA DAMA TM</t>
        </is>
      </c>
      <c r="I1047" s="17" t="inlineStr"/>
      <c r="J1047" s="17" t="inlineStr"/>
      <c r="K1047" s="18">
        <f>SUMIF('1060 NQN'!$A$2:$A$2023,$G1047,'1060 NQN'!$I$2:$I$2023)</f>
        <v/>
      </c>
      <c r="L1047" s="18">
        <f>SUMIF('1060 NQN'!$A$2:$A$2023,$G1047,'1060 NQN'!$Q$2:$Q$2023)</f>
        <v/>
      </c>
      <c r="M1047" s="18">
        <f>$K1047-$L1047</f>
        <v/>
      </c>
      <c r="N1047" s="19">
        <f>IFERROR(SUMIF('1060 NQN'!$A$2:$A$2023,$G1047,'1060 NQN'!$M$2:$M$2023)/$K1047,0)</f>
        <v/>
      </c>
      <c r="O1047" s="19">
        <f>IFERROR($K1047*$N1047,"")</f>
        <v/>
      </c>
      <c r="P1047" s="19">
        <f>IFERROR($L1047*$N1047,"")</f>
        <v/>
      </c>
      <c r="Q1047" s="19">
        <f>IF(OR($U1047="Dar de baja en SAP",$U1047="Dar de alta en SAP"),$M1047*$N1047,"")</f>
        <v/>
      </c>
      <c r="R1047" s="17" t="inlineStr"/>
      <c r="S1047" s="27" t="inlineStr"/>
      <c r="T1047" s="17" t="inlineStr">
        <is>
          <t>No aplica: uniformes, clasificación que el inventario físico de Farmacia no releva</t>
        </is>
      </c>
      <c r="U1047" s="28" t="inlineStr">
        <is>
          <t>Fuera del alcance del inventario físico</t>
        </is>
      </c>
      <c r="V1047" s="17" t="inlineStr"/>
      <c r="W1047" s="17" t="inlineStr"/>
      <c r="X1047" s="17" t="inlineStr"/>
      <c r="Y1047" s="17" t="inlineStr"/>
      <c r="Z1047" s="17" t="inlineStr"/>
      <c r="AA1047" s="17" t="inlineStr"/>
    </row>
    <row r="1048">
      <c r="A1048" s="17" t="inlineStr">
        <is>
          <t>Neuquén</t>
        </is>
      </c>
      <c r="B1048" s="17" t="inlineStr">
        <is>
          <t>1060</t>
        </is>
      </c>
      <c r="C1048" s="17" t="inlineStr">
        <is>
          <t>Stock SAP</t>
        </is>
      </c>
      <c r="D1048" s="17" t="inlineStr">
        <is>
          <t>Uniformes</t>
        </is>
      </c>
      <c r="E1048" s="17" t="inlineStr">
        <is>
          <t>ZUNI</t>
        </is>
      </c>
      <c r="F1048" s="17" t="inlineStr">
        <is>
          <t>Fuera del alcance</t>
        </is>
      </c>
      <c r="G1048" s="17" t="inlineStr">
        <is>
          <t>3000193</t>
        </is>
      </c>
      <c r="H1048" s="17" t="inlineStr">
        <is>
          <t>CHOMBA BLANCA HBRE T3XL</t>
        </is>
      </c>
      <c r="I1048" s="17" t="inlineStr"/>
      <c r="J1048" s="17" t="inlineStr"/>
      <c r="K1048" s="18">
        <f>SUMIF('1060 NQN'!$A$2:$A$2023,$G1048,'1060 NQN'!$I$2:$I$2023)</f>
        <v/>
      </c>
      <c r="L1048" s="18">
        <f>SUMIF('1060 NQN'!$A$2:$A$2023,$G1048,'1060 NQN'!$Q$2:$Q$2023)</f>
        <v/>
      </c>
      <c r="M1048" s="18">
        <f>$K1048-$L1048</f>
        <v/>
      </c>
      <c r="N1048" s="19">
        <f>IFERROR(SUMIF('1060 NQN'!$A$2:$A$2023,$G1048,'1060 NQN'!$M$2:$M$2023)/$K1048,0)</f>
        <v/>
      </c>
      <c r="O1048" s="19">
        <f>IFERROR($K1048*$N1048,"")</f>
        <v/>
      </c>
      <c r="P1048" s="19">
        <f>IFERROR($L1048*$N1048,"")</f>
        <v/>
      </c>
      <c r="Q1048" s="19">
        <f>IF(OR($U1048="Dar de baja en SAP",$U1048="Dar de alta en SAP"),$M1048*$N1048,"")</f>
        <v/>
      </c>
      <c r="R1048" s="17" t="inlineStr"/>
      <c r="S1048" s="27" t="inlineStr"/>
      <c r="T1048" s="17" t="inlineStr">
        <is>
          <t>No aplica: uniformes, clasificación que el inventario físico de Farmacia no releva</t>
        </is>
      </c>
      <c r="U1048" s="28" t="inlineStr">
        <is>
          <t>Fuera del alcance del inventario físico</t>
        </is>
      </c>
      <c r="V1048" s="17" t="inlineStr"/>
      <c r="W1048" s="17" t="inlineStr"/>
      <c r="X1048" s="17" t="inlineStr"/>
      <c r="Y1048" s="17" t="inlineStr"/>
      <c r="Z1048" s="17" t="inlineStr"/>
      <c r="AA1048" s="17" t="inlineStr">
        <is>
          <t>El material ocupa 2 filas en la hoja 1060 NQN (lote/almacén). La cantidad SAP y la física de esta vista son el total del material.</t>
        </is>
      </c>
    </row>
    <row r="1049">
      <c r="A1049" s="17" t="inlineStr">
        <is>
          <t>Neuquén</t>
        </is>
      </c>
      <c r="B1049" s="17" t="inlineStr">
        <is>
          <t>1060</t>
        </is>
      </c>
      <c r="C1049" s="17" t="inlineStr">
        <is>
          <t>Stock SAP</t>
        </is>
      </c>
      <c r="D1049" s="17" t="inlineStr">
        <is>
          <t>Uniformes</t>
        </is>
      </c>
      <c r="E1049" s="17" t="inlineStr">
        <is>
          <t>ZUNI</t>
        </is>
      </c>
      <c r="F1049" s="17" t="inlineStr">
        <is>
          <t>Fuera del alcance</t>
        </is>
      </c>
      <c r="G1049" s="17" t="inlineStr">
        <is>
          <t>3000246</t>
        </is>
      </c>
      <c r="H1049" s="17" t="inlineStr">
        <is>
          <t>BUZO POLAR AZUL L</t>
        </is>
      </c>
      <c r="I1049" s="17" t="inlineStr"/>
      <c r="J1049" s="17" t="inlineStr"/>
      <c r="K1049" s="18">
        <f>SUMIF('1060 NQN'!$A$2:$A$2023,$G1049,'1060 NQN'!$I$2:$I$2023)</f>
        <v/>
      </c>
      <c r="L1049" s="18">
        <f>SUMIF('1060 NQN'!$A$2:$A$2023,$G1049,'1060 NQN'!$Q$2:$Q$2023)</f>
        <v/>
      </c>
      <c r="M1049" s="18">
        <f>$K1049-$L1049</f>
        <v/>
      </c>
      <c r="N1049" s="19">
        <f>IFERROR(SUMIF('1060 NQN'!$A$2:$A$2023,$G1049,'1060 NQN'!$M$2:$M$2023)/$K1049,0)</f>
        <v/>
      </c>
      <c r="O1049" s="19">
        <f>IFERROR($K1049*$N1049,"")</f>
        <v/>
      </c>
      <c r="P1049" s="19">
        <f>IFERROR($L1049*$N1049,"")</f>
        <v/>
      </c>
      <c r="Q1049" s="19">
        <f>IF(OR($U1049="Dar de baja en SAP",$U1049="Dar de alta en SAP"),$M1049*$N1049,"")</f>
        <v/>
      </c>
      <c r="R1049" s="17" t="inlineStr"/>
      <c r="S1049" s="27" t="inlineStr"/>
      <c r="T1049" s="17" t="inlineStr">
        <is>
          <t>No aplica: uniformes, clasificación que el inventario físico de Farmacia no releva</t>
        </is>
      </c>
      <c r="U1049" s="28" t="inlineStr">
        <is>
          <t>Fuera del alcance del inventario físico</t>
        </is>
      </c>
      <c r="V1049" s="17" t="inlineStr"/>
      <c r="W1049" s="17" t="inlineStr"/>
      <c r="X1049" s="17" t="inlineStr"/>
      <c r="Y1049" s="17" t="inlineStr"/>
      <c r="Z1049" s="17" t="inlineStr"/>
      <c r="AA1049" s="17" t="inlineStr"/>
    </row>
    <row r="1050">
      <c r="A1050" s="17" t="inlineStr">
        <is>
          <t>Neuquén</t>
        </is>
      </c>
      <c r="B1050" s="17" t="inlineStr">
        <is>
          <t>1060</t>
        </is>
      </c>
      <c r="C1050" s="17" t="inlineStr">
        <is>
          <t>Stock SAP</t>
        </is>
      </c>
      <c r="D1050" s="17" t="inlineStr">
        <is>
          <t>Uniformes</t>
        </is>
      </c>
      <c r="E1050" s="17" t="inlineStr">
        <is>
          <t>ZUNI</t>
        </is>
      </c>
      <c r="F1050" s="17" t="inlineStr">
        <is>
          <t>Fuera del alcance</t>
        </is>
      </c>
      <c r="G1050" s="17" t="inlineStr">
        <is>
          <t>3000303</t>
        </is>
      </c>
      <c r="H1050" s="17" t="inlineStr">
        <is>
          <t>CAMPERA SOFT SHELL GRIS ECA XXL</t>
        </is>
      </c>
      <c r="I1050" s="17" t="inlineStr"/>
      <c r="J1050" s="17" t="inlineStr"/>
      <c r="K1050" s="18">
        <f>SUMIF('1060 NQN'!$A$2:$A$2023,$G1050,'1060 NQN'!$I$2:$I$2023)</f>
        <v/>
      </c>
      <c r="L1050" s="18">
        <f>SUMIF('1060 NQN'!$A$2:$A$2023,$G1050,'1060 NQN'!$Q$2:$Q$2023)</f>
        <v/>
      </c>
      <c r="M1050" s="18">
        <f>$K1050-$L1050</f>
        <v/>
      </c>
      <c r="N1050" s="19">
        <f>IFERROR(SUMIF('1060 NQN'!$A$2:$A$2023,$G1050,'1060 NQN'!$M$2:$M$2023)/$K1050,0)</f>
        <v/>
      </c>
      <c r="O1050" s="19">
        <f>IFERROR($K1050*$N1050,"")</f>
        <v/>
      </c>
      <c r="P1050" s="19">
        <f>IFERROR($L1050*$N1050,"")</f>
        <v/>
      </c>
      <c r="Q1050" s="19">
        <f>IF(OR($U1050="Dar de baja en SAP",$U1050="Dar de alta en SAP"),$M1050*$N1050,"")</f>
        <v/>
      </c>
      <c r="R1050" s="17" t="inlineStr"/>
      <c r="S1050" s="27" t="inlineStr"/>
      <c r="T1050" s="17" t="inlineStr">
        <is>
          <t>No aplica: uniformes, clasificación que el inventario físico de Farmacia no releva</t>
        </is>
      </c>
      <c r="U1050" s="28" t="inlineStr">
        <is>
          <t>Fuera del alcance del inventario físico</t>
        </is>
      </c>
      <c r="V1050" s="17" t="inlineStr"/>
      <c r="W1050" s="17" t="inlineStr"/>
      <c r="X1050" s="17" t="inlineStr"/>
      <c r="Y1050" s="17" t="inlineStr"/>
      <c r="Z1050" s="17" t="inlineStr"/>
      <c r="AA1050" s="17" t="inlineStr"/>
    </row>
    <row r="1051">
      <c r="A1051" s="17" t="inlineStr">
        <is>
          <t>Neuquén</t>
        </is>
      </c>
      <c r="B1051" s="17" t="inlineStr">
        <is>
          <t>1060</t>
        </is>
      </c>
      <c r="C1051" s="17" t="inlineStr">
        <is>
          <t>Stock SAP</t>
        </is>
      </c>
      <c r="D1051" s="17" t="inlineStr">
        <is>
          <t>Uniformes</t>
        </is>
      </c>
      <c r="E1051" s="17" t="inlineStr">
        <is>
          <t>ZUNI</t>
        </is>
      </c>
      <c r="F1051" s="17" t="inlineStr">
        <is>
          <t>Fuera del alcance</t>
        </is>
      </c>
      <c r="G1051" s="17" t="inlineStr">
        <is>
          <t>3000329</t>
        </is>
      </c>
      <c r="H1051" s="17" t="inlineStr">
        <is>
          <t>AMBO AZUL C/LOGO EMERG S</t>
        </is>
      </c>
      <c r="I1051" s="17" t="inlineStr"/>
      <c r="J1051" s="17" t="inlineStr"/>
      <c r="K1051" s="18">
        <f>SUMIF('1060 NQN'!$A$2:$A$2023,$G1051,'1060 NQN'!$I$2:$I$2023)</f>
        <v/>
      </c>
      <c r="L1051" s="18">
        <f>SUMIF('1060 NQN'!$A$2:$A$2023,$G1051,'1060 NQN'!$Q$2:$Q$2023)</f>
        <v/>
      </c>
      <c r="M1051" s="18">
        <f>$K1051-$L1051</f>
        <v/>
      </c>
      <c r="N1051" s="19">
        <f>IFERROR(SUMIF('1060 NQN'!$A$2:$A$2023,$G1051,'1060 NQN'!$M$2:$M$2023)/$K1051,0)</f>
        <v/>
      </c>
      <c r="O1051" s="19">
        <f>IFERROR($K1051*$N1051,"")</f>
        <v/>
      </c>
      <c r="P1051" s="19">
        <f>IFERROR($L1051*$N1051,"")</f>
        <v/>
      </c>
      <c r="Q1051" s="19">
        <f>IF(OR($U1051="Dar de baja en SAP",$U1051="Dar de alta en SAP"),$M1051*$N1051,"")</f>
        <v/>
      </c>
      <c r="R1051" s="17" t="inlineStr"/>
      <c r="S1051" s="27" t="inlineStr"/>
      <c r="T1051" s="17" t="inlineStr">
        <is>
          <t>No aplica: uniformes, clasificación que el inventario físico de Farmacia no releva</t>
        </is>
      </c>
      <c r="U1051" s="28" t="inlineStr">
        <is>
          <t>Fuera del alcance del inventario físico</t>
        </is>
      </c>
      <c r="V1051" s="17" t="inlineStr"/>
      <c r="W1051" s="17" t="inlineStr"/>
      <c r="X1051" s="17" t="inlineStr"/>
      <c r="Y1051" s="17" t="inlineStr"/>
      <c r="Z1051" s="17" t="inlineStr"/>
      <c r="AA1051" s="17" t="inlineStr"/>
    </row>
    <row r="1052">
      <c r="A1052" s="17" t="inlineStr">
        <is>
          <t>Neuquén</t>
        </is>
      </c>
      <c r="B1052" s="17" t="inlineStr">
        <is>
          <t>1060</t>
        </is>
      </c>
      <c r="C1052" s="17" t="inlineStr">
        <is>
          <t>Stock SAP</t>
        </is>
      </c>
      <c r="D1052" s="17" t="inlineStr">
        <is>
          <t>Uniformes</t>
        </is>
      </c>
      <c r="E1052" s="17" t="inlineStr">
        <is>
          <t>ZUNI</t>
        </is>
      </c>
      <c r="F1052" s="17" t="inlineStr">
        <is>
          <t>Fuera del alcance</t>
        </is>
      </c>
      <c r="G1052" s="17" t="inlineStr">
        <is>
          <t>3000406</t>
        </is>
      </c>
      <c r="H1052" s="17" t="inlineStr">
        <is>
          <t>Faja Lumbar L</t>
        </is>
      </c>
      <c r="I1052" s="17" t="inlineStr"/>
      <c r="J1052" s="17" t="inlineStr"/>
      <c r="K1052" s="18">
        <f>SUMIF('1060 NQN'!$A$2:$A$2023,$G1052,'1060 NQN'!$I$2:$I$2023)</f>
        <v/>
      </c>
      <c r="L1052" s="18">
        <f>SUMIF('1060 NQN'!$A$2:$A$2023,$G1052,'1060 NQN'!$Q$2:$Q$2023)</f>
        <v/>
      </c>
      <c r="M1052" s="18">
        <f>$K1052-$L1052</f>
        <v/>
      </c>
      <c r="N1052" s="19">
        <f>IFERROR(SUMIF('1060 NQN'!$A$2:$A$2023,$G1052,'1060 NQN'!$M$2:$M$2023)/$K1052,0)</f>
        <v/>
      </c>
      <c r="O1052" s="19">
        <f>IFERROR($K1052*$N1052,"")</f>
        <v/>
      </c>
      <c r="P1052" s="19">
        <f>IFERROR($L1052*$N1052,"")</f>
        <v/>
      </c>
      <c r="Q1052" s="19">
        <f>IF(OR($U1052="Dar de baja en SAP",$U1052="Dar de alta en SAP"),$M1052*$N1052,"")</f>
        <v/>
      </c>
      <c r="R1052" s="17" t="inlineStr"/>
      <c r="S1052" s="27" t="inlineStr"/>
      <c r="T1052" s="17" t="inlineStr">
        <is>
          <t>No aplica: uniformes, clasificación que el inventario físico de Farmacia no releva</t>
        </is>
      </c>
      <c r="U1052" s="28" t="inlineStr">
        <is>
          <t>Fuera del alcance del inventario físico</t>
        </is>
      </c>
      <c r="V1052" s="17" t="inlineStr"/>
      <c r="W1052" s="17" t="inlineStr"/>
      <c r="X1052" s="17" t="inlineStr"/>
      <c r="Y1052" s="17" t="inlineStr"/>
      <c r="Z1052" s="17" t="inlineStr"/>
      <c r="AA1052" s="17" t="inlineStr"/>
    </row>
    <row r="1053">
      <c r="A1053" s="17" t="inlineStr">
        <is>
          <t>Neuquén</t>
        </is>
      </c>
      <c r="B1053" s="17" t="inlineStr">
        <is>
          <t>1060</t>
        </is>
      </c>
      <c r="C1053" s="17" t="inlineStr">
        <is>
          <t>Stock SAP</t>
        </is>
      </c>
      <c r="D1053" s="17" t="inlineStr">
        <is>
          <t>Uniformes</t>
        </is>
      </c>
      <c r="E1053" s="17" t="inlineStr">
        <is>
          <t>ZUNI</t>
        </is>
      </c>
      <c r="F1053" s="17" t="inlineStr">
        <is>
          <t>Fuera del alcance</t>
        </is>
      </c>
      <c r="G1053" s="17" t="inlineStr">
        <is>
          <t>3000423</t>
        </is>
      </c>
      <c r="H1053" s="17" t="inlineStr">
        <is>
          <t>CHOMBA CELESTE ENFERMO YACIMIENTOS TXL</t>
        </is>
      </c>
      <c r="I1053" s="17" t="inlineStr"/>
      <c r="J1053" s="17" t="inlineStr"/>
      <c r="K1053" s="18">
        <f>SUMIF('1060 NQN'!$A$2:$A$2023,$G1053,'1060 NQN'!$I$2:$I$2023)</f>
        <v/>
      </c>
      <c r="L1053" s="18">
        <f>SUMIF('1060 NQN'!$A$2:$A$2023,$G1053,'1060 NQN'!$Q$2:$Q$2023)</f>
        <v/>
      </c>
      <c r="M1053" s="18">
        <f>$K1053-$L1053</f>
        <v/>
      </c>
      <c r="N1053" s="19">
        <f>IFERROR(SUMIF('1060 NQN'!$A$2:$A$2023,$G1053,'1060 NQN'!$M$2:$M$2023)/$K1053,0)</f>
        <v/>
      </c>
      <c r="O1053" s="19">
        <f>IFERROR($K1053*$N1053,"")</f>
        <v/>
      </c>
      <c r="P1053" s="19">
        <f>IFERROR($L1053*$N1053,"")</f>
        <v/>
      </c>
      <c r="Q1053" s="19">
        <f>IF(OR($U1053="Dar de baja en SAP",$U1053="Dar de alta en SAP"),$M1053*$N1053,"")</f>
        <v/>
      </c>
      <c r="R1053" s="17" t="inlineStr"/>
      <c r="S1053" s="27" t="inlineStr"/>
      <c r="T1053" s="17" t="inlineStr">
        <is>
          <t>No aplica: uniformes, clasificación que el inventario físico de Farmacia no releva</t>
        </is>
      </c>
      <c r="U1053" s="28" t="inlineStr">
        <is>
          <t>Fuera del alcance del inventario físico</t>
        </is>
      </c>
      <c r="V1053" s="17" t="inlineStr"/>
      <c r="W1053" s="17" t="inlineStr"/>
      <c r="X1053" s="17" t="inlineStr"/>
      <c r="Y1053" s="17" t="inlineStr"/>
      <c r="Z1053" s="17" t="inlineStr"/>
      <c r="AA1053" s="17" t="inlineStr"/>
    </row>
    <row r="1054">
      <c r="A1054" s="17" t="inlineStr">
        <is>
          <t>Neuquén</t>
        </is>
      </c>
      <c r="B1054" s="17" t="inlineStr">
        <is>
          <t>1060</t>
        </is>
      </c>
      <c r="C1054" s="17" t="inlineStr">
        <is>
          <t>Stock SAP</t>
        </is>
      </c>
      <c r="D1054" s="17" t="inlineStr">
        <is>
          <t>Uniformes</t>
        </is>
      </c>
      <c r="E1054" s="17" t="inlineStr">
        <is>
          <t>ZUNI</t>
        </is>
      </c>
      <c r="F1054" s="17" t="inlineStr">
        <is>
          <t>Fuera del alcance</t>
        </is>
      </c>
      <c r="G1054" s="17" t="inlineStr">
        <is>
          <t>3000463</t>
        </is>
      </c>
      <c r="H1054" s="17" t="inlineStr">
        <is>
          <t>CAMPERON TRUKER GRIS YAC TM</t>
        </is>
      </c>
      <c r="I1054" s="17" t="inlineStr"/>
      <c r="J1054" s="17" t="inlineStr"/>
      <c r="K1054" s="18">
        <f>SUMIF('1060 NQN'!$A$2:$A$2023,$G1054,'1060 NQN'!$I$2:$I$2023)</f>
        <v/>
      </c>
      <c r="L1054" s="18">
        <f>SUMIF('1060 NQN'!$A$2:$A$2023,$G1054,'1060 NQN'!$Q$2:$Q$2023)</f>
        <v/>
      </c>
      <c r="M1054" s="18">
        <f>$K1054-$L1054</f>
        <v/>
      </c>
      <c r="N1054" s="19">
        <f>IFERROR(SUMIF('1060 NQN'!$A$2:$A$2023,$G1054,'1060 NQN'!$M$2:$M$2023)/$K1054,0)</f>
        <v/>
      </c>
      <c r="O1054" s="19">
        <f>IFERROR($K1054*$N1054,"")</f>
        <v/>
      </c>
      <c r="P1054" s="19">
        <f>IFERROR($L1054*$N1054,"")</f>
        <v/>
      </c>
      <c r="Q1054" s="19">
        <f>IF(OR($U1054="Dar de baja en SAP",$U1054="Dar de alta en SAP"),$M1054*$N1054,"")</f>
        <v/>
      </c>
      <c r="R1054" s="17" t="inlineStr"/>
      <c r="S1054" s="27" t="inlineStr"/>
      <c r="T1054" s="17" t="inlineStr">
        <is>
          <t>No aplica: uniformes, clasificación que el inventario físico de Farmacia no releva</t>
        </is>
      </c>
      <c r="U1054" s="28" t="inlineStr">
        <is>
          <t>Fuera del alcance del inventario físico</t>
        </is>
      </c>
      <c r="V1054" s="17" t="inlineStr"/>
      <c r="W1054" s="17" t="inlineStr"/>
      <c r="X1054" s="17" t="inlineStr"/>
      <c r="Y1054" s="17" t="inlineStr"/>
      <c r="Z1054" s="17" t="inlineStr"/>
      <c r="AA1054" s="17" t="inlineStr"/>
    </row>
    <row r="1055">
      <c r="A1055" s="17" t="inlineStr">
        <is>
          <t>Neuquén</t>
        </is>
      </c>
      <c r="B1055" s="17" t="inlineStr">
        <is>
          <t>1060</t>
        </is>
      </c>
      <c r="C1055" s="17" t="inlineStr">
        <is>
          <t>Stock SAP</t>
        </is>
      </c>
      <c r="D1055" s="17" t="inlineStr">
        <is>
          <t>Uniformes</t>
        </is>
      </c>
      <c r="E1055" s="17" t="inlineStr">
        <is>
          <t>ZUNI</t>
        </is>
      </c>
      <c r="F1055" s="17" t="inlineStr">
        <is>
          <t>Fuera del alcance</t>
        </is>
      </c>
      <c r="G1055" s="17" t="inlineStr">
        <is>
          <t>3000509</t>
        </is>
      </c>
      <c r="H1055" s="17" t="inlineStr">
        <is>
          <t>PANTALON JEAN C/LOGO YAC T62</t>
        </is>
      </c>
      <c r="I1055" s="17" t="inlineStr"/>
      <c r="J1055" s="17" t="inlineStr"/>
      <c r="K1055" s="18">
        <f>SUMIF('1060 NQN'!$A$2:$A$2023,$G1055,'1060 NQN'!$I$2:$I$2023)</f>
        <v/>
      </c>
      <c r="L1055" s="18">
        <f>SUMIF('1060 NQN'!$A$2:$A$2023,$G1055,'1060 NQN'!$Q$2:$Q$2023)</f>
        <v/>
      </c>
      <c r="M1055" s="18">
        <f>$K1055-$L1055</f>
        <v/>
      </c>
      <c r="N1055" s="19">
        <f>IFERROR(SUMIF('1060 NQN'!$A$2:$A$2023,$G1055,'1060 NQN'!$M$2:$M$2023)/$K1055,0)</f>
        <v/>
      </c>
      <c r="O1055" s="19">
        <f>IFERROR($K1055*$N1055,"")</f>
        <v/>
      </c>
      <c r="P1055" s="19">
        <f>IFERROR($L1055*$N1055,"")</f>
        <v/>
      </c>
      <c r="Q1055" s="19">
        <f>IF(OR($U1055="Dar de baja en SAP",$U1055="Dar de alta en SAP"),$M1055*$N1055,"")</f>
        <v/>
      </c>
      <c r="R1055" s="17" t="inlineStr"/>
      <c r="S1055" s="27" t="inlineStr"/>
      <c r="T1055" s="17" t="inlineStr">
        <is>
          <t>No aplica: uniformes, clasificación que el inventario físico de Farmacia no releva</t>
        </is>
      </c>
      <c r="U1055" s="28" t="inlineStr">
        <is>
          <t>Fuera del alcance del inventario físico</t>
        </is>
      </c>
      <c r="V1055" s="17" t="inlineStr"/>
      <c r="W1055" s="17" t="inlineStr"/>
      <c r="X1055" s="17" t="inlineStr"/>
      <c r="Y1055" s="17" t="inlineStr"/>
      <c r="Z1055" s="17" t="inlineStr"/>
      <c r="AA1055" s="17" t="inlineStr"/>
    </row>
    <row r="1056">
      <c r="A1056" s="17" t="inlineStr">
        <is>
          <t>Neuquén</t>
        </is>
      </c>
      <c r="B1056" s="17" t="inlineStr">
        <is>
          <t>1060</t>
        </is>
      </c>
      <c r="C1056" s="17" t="inlineStr">
        <is>
          <t>Stock SAP</t>
        </is>
      </c>
      <c r="D1056" s="17" t="inlineStr">
        <is>
          <t>Uniformes</t>
        </is>
      </c>
      <c r="E1056" s="17" t="inlineStr">
        <is>
          <t>ZUNI</t>
        </is>
      </c>
      <c r="F1056" s="17" t="inlineStr">
        <is>
          <t>Fuera del alcance</t>
        </is>
      </c>
      <c r="G1056" s="17" t="inlineStr">
        <is>
          <t>3000567</t>
        </is>
      </c>
      <c r="H1056" s="17" t="inlineStr">
        <is>
          <t>CHOMBA CELESTE ENFERMO YACIMIENTOS T2XL</t>
        </is>
      </c>
      <c r="I1056" s="17" t="inlineStr"/>
      <c r="J1056" s="17" t="inlineStr"/>
      <c r="K1056" s="18">
        <f>SUMIF('1060 NQN'!$A$2:$A$2023,$G1056,'1060 NQN'!$I$2:$I$2023)</f>
        <v/>
      </c>
      <c r="L1056" s="18">
        <f>SUMIF('1060 NQN'!$A$2:$A$2023,$G1056,'1060 NQN'!$Q$2:$Q$2023)</f>
        <v/>
      </c>
      <c r="M1056" s="18">
        <f>$K1056-$L1056</f>
        <v/>
      </c>
      <c r="N1056" s="19">
        <f>IFERROR(SUMIF('1060 NQN'!$A$2:$A$2023,$G1056,'1060 NQN'!$M$2:$M$2023)/$K1056,0)</f>
        <v/>
      </c>
      <c r="O1056" s="19">
        <f>IFERROR($K1056*$N1056,"")</f>
        <v/>
      </c>
      <c r="P1056" s="19">
        <f>IFERROR($L1056*$N1056,"")</f>
        <v/>
      </c>
      <c r="Q1056" s="19">
        <f>IF(OR($U1056="Dar de baja en SAP",$U1056="Dar de alta en SAP"),$M1056*$N1056,"")</f>
        <v/>
      </c>
      <c r="R1056" s="17" t="inlineStr"/>
      <c r="S1056" s="27" t="inlineStr"/>
      <c r="T1056" s="17" t="inlineStr">
        <is>
          <t>No aplica: uniformes, clasificación que el inventario físico de Farmacia no releva</t>
        </is>
      </c>
      <c r="U1056" s="28" t="inlineStr">
        <is>
          <t>Fuera del alcance del inventario físico</t>
        </is>
      </c>
      <c r="V1056" s="17" t="inlineStr"/>
      <c r="W1056" s="17" t="inlineStr"/>
      <c r="X1056" s="17" t="inlineStr"/>
      <c r="Y1056" s="17" t="inlineStr"/>
      <c r="Z1056" s="17" t="inlineStr"/>
      <c r="AA1056" s="17" t="inlineStr"/>
    </row>
    <row r="1057">
      <c r="A1057" s="17" t="inlineStr">
        <is>
          <t>Neuquén</t>
        </is>
      </c>
      <c r="B1057" s="17" t="inlineStr">
        <is>
          <t>1060</t>
        </is>
      </c>
      <c r="C1057" s="17" t="inlineStr">
        <is>
          <t>Stock SAP</t>
        </is>
      </c>
      <c r="D1057" s="17" t="inlineStr">
        <is>
          <t>Uniformes</t>
        </is>
      </c>
      <c r="E1057" s="17" t="inlineStr">
        <is>
          <t>ZUNI</t>
        </is>
      </c>
      <c r="F1057" s="17" t="inlineStr">
        <is>
          <t>Fuera del alcance</t>
        </is>
      </c>
      <c r="G1057" s="17" t="inlineStr">
        <is>
          <t>3000877</t>
        </is>
      </c>
      <c r="H1057" s="17" t="inlineStr">
        <is>
          <t>REMERA PRIMERA PIEL TALLE 48</t>
        </is>
      </c>
      <c r="I1057" s="17" t="inlineStr"/>
      <c r="J1057" s="17" t="inlineStr"/>
      <c r="K1057" s="18">
        <f>SUMIF('1060 NQN'!$A$2:$A$2023,$G1057,'1060 NQN'!$I$2:$I$2023)</f>
        <v/>
      </c>
      <c r="L1057" s="18">
        <f>SUMIF('1060 NQN'!$A$2:$A$2023,$G1057,'1060 NQN'!$Q$2:$Q$2023)</f>
        <v/>
      </c>
      <c r="M1057" s="18">
        <f>$K1057-$L1057</f>
        <v/>
      </c>
      <c r="N1057" s="19">
        <f>IFERROR(SUMIF('1060 NQN'!$A$2:$A$2023,$G1057,'1060 NQN'!$M$2:$M$2023)/$K1057,0)</f>
        <v/>
      </c>
      <c r="O1057" s="19">
        <f>IFERROR($K1057*$N1057,"")</f>
        <v/>
      </c>
      <c r="P1057" s="19">
        <f>IFERROR($L1057*$N1057,"")</f>
        <v/>
      </c>
      <c r="Q1057" s="19">
        <f>IF(OR($U1057="Dar de baja en SAP",$U1057="Dar de alta en SAP"),$M1057*$N1057,"")</f>
        <v/>
      </c>
      <c r="R1057" s="17" t="inlineStr"/>
      <c r="S1057" s="27" t="inlineStr"/>
      <c r="T1057" s="17" t="inlineStr">
        <is>
          <t>No aplica: uniformes, clasificación que el inventario físico de Farmacia no releva</t>
        </is>
      </c>
      <c r="U1057" s="28" t="inlineStr">
        <is>
          <t>Fuera del alcance del inventario físico</t>
        </is>
      </c>
      <c r="V1057" s="17" t="inlineStr"/>
      <c r="W1057" s="17" t="inlineStr"/>
      <c r="X1057" s="17" t="inlineStr"/>
      <c r="Y1057" s="17" t="inlineStr"/>
      <c r="Z1057" s="17" t="inlineStr"/>
      <c r="AA1057" s="17" t="inlineStr"/>
    </row>
    <row r="1058">
      <c r="A1058" s="17" t="inlineStr">
        <is>
          <t>Neuquén</t>
        </is>
      </c>
      <c r="B1058" s="17" t="inlineStr">
        <is>
          <t>1060</t>
        </is>
      </c>
      <c r="C1058" s="17" t="inlineStr">
        <is>
          <t>Stock SAP</t>
        </is>
      </c>
      <c r="D1058" s="17" t="inlineStr">
        <is>
          <t>Uniformes</t>
        </is>
      </c>
      <c r="E1058" s="17" t="inlineStr">
        <is>
          <t>ZUNI</t>
        </is>
      </c>
      <c r="F1058" s="17" t="inlineStr">
        <is>
          <t>Fuera del alcance</t>
        </is>
      </c>
      <c r="G1058" s="17" t="inlineStr">
        <is>
          <t>3000879</t>
        </is>
      </c>
      <c r="H1058" s="17" t="inlineStr">
        <is>
          <t>REMERA PRIMERA PIEL TALLE 52</t>
        </is>
      </c>
      <c r="I1058" s="17" t="inlineStr"/>
      <c r="J1058" s="17" t="inlineStr"/>
      <c r="K1058" s="18">
        <f>SUMIF('1060 NQN'!$A$2:$A$2023,$G1058,'1060 NQN'!$I$2:$I$2023)</f>
        <v/>
      </c>
      <c r="L1058" s="18">
        <f>SUMIF('1060 NQN'!$A$2:$A$2023,$G1058,'1060 NQN'!$Q$2:$Q$2023)</f>
        <v/>
      </c>
      <c r="M1058" s="18">
        <f>$K1058-$L1058</f>
        <v/>
      </c>
      <c r="N1058" s="19">
        <f>IFERROR(SUMIF('1060 NQN'!$A$2:$A$2023,$G1058,'1060 NQN'!$M$2:$M$2023)/$K1058,0)</f>
        <v/>
      </c>
      <c r="O1058" s="19">
        <f>IFERROR($K1058*$N1058,"")</f>
        <v/>
      </c>
      <c r="P1058" s="19">
        <f>IFERROR($L1058*$N1058,"")</f>
        <v/>
      </c>
      <c r="Q1058" s="19">
        <f>IF(OR($U1058="Dar de baja en SAP",$U1058="Dar de alta en SAP"),$M1058*$N1058,"")</f>
        <v/>
      </c>
      <c r="R1058" s="17" t="inlineStr"/>
      <c r="S1058" s="27" t="inlineStr"/>
      <c r="T1058" s="17" t="inlineStr">
        <is>
          <t>No aplica: uniformes, clasificación que el inventario físico de Farmacia no releva</t>
        </is>
      </c>
      <c r="U1058" s="28" t="inlineStr">
        <is>
          <t>Fuera del alcance del inventario físico</t>
        </is>
      </c>
      <c r="V1058" s="17" t="inlineStr"/>
      <c r="W1058" s="17" t="inlineStr"/>
      <c r="X1058" s="17" t="inlineStr"/>
      <c r="Y1058" s="17" t="inlineStr"/>
      <c r="Z1058" s="17" t="inlineStr"/>
      <c r="AA1058" s="17" t="inlineStr"/>
    </row>
    <row r="1059">
      <c r="A1059" s="17" t="inlineStr">
        <is>
          <t>Neuquén</t>
        </is>
      </c>
      <c r="B1059" s="17" t="inlineStr">
        <is>
          <t>1060</t>
        </is>
      </c>
      <c r="C1059" s="17" t="inlineStr">
        <is>
          <t>Stock SAP</t>
        </is>
      </c>
      <c r="D1059" s="17" t="inlineStr">
        <is>
          <t>Uniformes</t>
        </is>
      </c>
      <c r="E1059" s="17" t="inlineStr">
        <is>
          <t>ZUNI</t>
        </is>
      </c>
      <c r="F1059" s="17" t="inlineStr">
        <is>
          <t>Fuera del alcance</t>
        </is>
      </c>
      <c r="G1059" s="17" t="inlineStr">
        <is>
          <t>3001066</t>
        </is>
      </c>
      <c r="H1059" s="17" t="inlineStr">
        <is>
          <t>PANTALON DE JEAN YAC TALLE 38 DAMA</t>
        </is>
      </c>
      <c r="I1059" s="17" t="inlineStr"/>
      <c r="J1059" s="17" t="inlineStr"/>
      <c r="K1059" s="18">
        <f>SUMIF('1060 NQN'!$A$2:$A$2023,$G1059,'1060 NQN'!$I$2:$I$2023)</f>
        <v/>
      </c>
      <c r="L1059" s="18">
        <f>SUMIF('1060 NQN'!$A$2:$A$2023,$G1059,'1060 NQN'!$Q$2:$Q$2023)</f>
        <v/>
      </c>
      <c r="M1059" s="18">
        <f>$K1059-$L1059</f>
        <v/>
      </c>
      <c r="N1059" s="19">
        <f>IFERROR(SUMIF('1060 NQN'!$A$2:$A$2023,$G1059,'1060 NQN'!$M$2:$M$2023)/$K1059,0)</f>
        <v/>
      </c>
      <c r="O1059" s="19">
        <f>IFERROR($K1059*$N1059,"")</f>
        <v/>
      </c>
      <c r="P1059" s="19">
        <f>IFERROR($L1059*$N1059,"")</f>
        <v/>
      </c>
      <c r="Q1059" s="19">
        <f>IF(OR($U1059="Dar de baja en SAP",$U1059="Dar de alta en SAP"),$M1059*$N1059,"")</f>
        <v/>
      </c>
      <c r="R1059" s="17" t="inlineStr"/>
      <c r="S1059" s="27" t="inlineStr"/>
      <c r="T1059" s="17" t="inlineStr">
        <is>
          <t>No aplica: uniformes, clasificación que el inventario físico de Farmacia no releva</t>
        </is>
      </c>
      <c r="U1059" s="28" t="inlineStr">
        <is>
          <t>Fuera del alcance del inventario físico</t>
        </is>
      </c>
      <c r="V1059" s="17" t="inlineStr"/>
      <c r="W1059" s="17" t="inlineStr"/>
      <c r="X1059" s="17" t="inlineStr"/>
      <c r="Y1059" s="17" t="inlineStr"/>
      <c r="Z1059" s="17" t="inlineStr"/>
      <c r="AA1059" s="17" t="inlineStr"/>
    </row>
    <row r="1060">
      <c r="A1060" s="17" t="inlineStr">
        <is>
          <t>Neuquén</t>
        </is>
      </c>
      <c r="B1060" s="17" t="inlineStr">
        <is>
          <t>1060</t>
        </is>
      </c>
      <c r="C1060" s="17" t="inlineStr">
        <is>
          <t>Stock SAP</t>
        </is>
      </c>
      <c r="D1060" s="17" t="inlineStr">
        <is>
          <t>Uniformes</t>
        </is>
      </c>
      <c r="E1060" s="17" t="inlineStr">
        <is>
          <t>ZUNI</t>
        </is>
      </c>
      <c r="F1060" s="17" t="inlineStr">
        <is>
          <t>Fuera del alcance</t>
        </is>
      </c>
      <c r="G1060" s="17" t="inlineStr">
        <is>
          <t>3001115</t>
        </is>
      </c>
      <c r="H1060" s="17" t="inlineStr">
        <is>
          <t>CAMPERA POLAR NARANJA CON CAPUCHA T-XL</t>
        </is>
      </c>
      <c r="I1060" s="17" t="inlineStr"/>
      <c r="J1060" s="17" t="inlineStr"/>
      <c r="K1060" s="18">
        <f>SUMIF('1060 NQN'!$A$2:$A$2023,$G1060,'1060 NQN'!$I$2:$I$2023)</f>
        <v/>
      </c>
      <c r="L1060" s="18">
        <f>SUMIF('1060 NQN'!$A$2:$A$2023,$G1060,'1060 NQN'!$Q$2:$Q$2023)</f>
        <v/>
      </c>
      <c r="M1060" s="18">
        <f>$K1060-$L1060</f>
        <v/>
      </c>
      <c r="N1060" s="19">
        <f>IFERROR(SUMIF('1060 NQN'!$A$2:$A$2023,$G1060,'1060 NQN'!$M$2:$M$2023)/$K1060,0)</f>
        <v/>
      </c>
      <c r="O1060" s="19">
        <f>IFERROR($K1060*$N1060,"")</f>
        <v/>
      </c>
      <c r="P1060" s="19">
        <f>IFERROR($L1060*$N1060,"")</f>
        <v/>
      </c>
      <c r="Q1060" s="19">
        <f>IF(OR($U1060="Dar de baja en SAP",$U1060="Dar de alta en SAP"),$M1060*$N1060,"")</f>
        <v/>
      </c>
      <c r="R1060" s="17" t="inlineStr"/>
      <c r="S1060" s="27" t="inlineStr"/>
      <c r="T1060" s="17" t="inlineStr">
        <is>
          <t>No aplica: uniformes, clasificación que el inventario físico de Farmacia no releva</t>
        </is>
      </c>
      <c r="U1060" s="28" t="inlineStr">
        <is>
          <t>Fuera del alcance del inventario físico</t>
        </is>
      </c>
      <c r="V1060" s="17" t="inlineStr"/>
      <c r="W1060" s="17" t="inlineStr"/>
      <c r="X1060" s="17" t="inlineStr"/>
      <c r="Y1060" s="17" t="inlineStr"/>
      <c r="Z1060" s="17" t="inlineStr"/>
      <c r="AA1060" s="17" t="inlineStr"/>
    </row>
    <row r="1061">
      <c r="A1061" s="17" t="inlineStr">
        <is>
          <t>Neuquén</t>
        </is>
      </c>
      <c r="B1061" s="17" t="inlineStr">
        <is>
          <t>1060</t>
        </is>
      </c>
      <c r="C1061" s="17" t="inlineStr">
        <is>
          <t>Stock SAP</t>
        </is>
      </c>
      <c r="D1061" s="17" t="inlineStr">
        <is>
          <t>Uniformes</t>
        </is>
      </c>
      <c r="E1061" s="17" t="inlineStr">
        <is>
          <t>ZUNI</t>
        </is>
      </c>
      <c r="F1061" s="17" t="inlineStr">
        <is>
          <t>Fuera del alcance</t>
        </is>
      </c>
      <c r="G1061" s="17" t="inlineStr">
        <is>
          <t>3001325</t>
        </is>
      </c>
      <c r="H1061" s="17" t="inlineStr">
        <is>
          <t>CAMPERA IGNIFUGA C/LOGO L</t>
        </is>
      </c>
      <c r="I1061" s="17" t="inlineStr"/>
      <c r="J1061" s="17" t="inlineStr"/>
      <c r="K1061" s="18">
        <f>SUMIF('1060 NQN'!$A$2:$A$2023,$G1061,'1060 NQN'!$I$2:$I$2023)</f>
        <v/>
      </c>
      <c r="L1061" s="18">
        <f>SUMIF('1060 NQN'!$A$2:$A$2023,$G1061,'1060 NQN'!$Q$2:$Q$2023)</f>
        <v/>
      </c>
      <c r="M1061" s="18">
        <f>$K1061-$L1061</f>
        <v/>
      </c>
      <c r="N1061" s="19">
        <f>IFERROR(SUMIF('1060 NQN'!$A$2:$A$2023,$G1061,'1060 NQN'!$M$2:$M$2023)/$K1061,0)</f>
        <v/>
      </c>
      <c r="O1061" s="19">
        <f>IFERROR($K1061*$N1061,"")</f>
        <v/>
      </c>
      <c r="P1061" s="19">
        <f>IFERROR($L1061*$N1061,"")</f>
        <v/>
      </c>
      <c r="Q1061" s="19">
        <f>IF(OR($U1061="Dar de baja en SAP",$U1061="Dar de alta en SAP"),$M1061*$N1061,"")</f>
        <v/>
      </c>
      <c r="R1061" s="17" t="inlineStr"/>
      <c r="S1061" s="27" t="inlineStr"/>
      <c r="T1061" s="17" t="inlineStr">
        <is>
          <t>No aplica: uniformes, clasificación que el inventario físico de Farmacia no releva</t>
        </is>
      </c>
      <c r="U1061" s="28" t="inlineStr">
        <is>
          <t>Fuera del alcance del inventario físico</t>
        </is>
      </c>
      <c r="V1061" s="17" t="inlineStr"/>
      <c r="W1061" s="17" t="inlineStr"/>
      <c r="X1061" s="17" t="inlineStr"/>
      <c r="Y1061" s="17" t="inlineStr"/>
      <c r="Z1061" s="17" t="inlineStr"/>
      <c r="AA1061" s="17" t="inlineStr"/>
    </row>
    <row r="1062">
      <c r="A1062" s="17" t="inlineStr">
        <is>
          <t>Neuquén</t>
        </is>
      </c>
      <c r="B1062" s="17" t="inlineStr">
        <is>
          <t>1060</t>
        </is>
      </c>
      <c r="C1062" s="17" t="inlineStr">
        <is>
          <t>Stock SAP</t>
        </is>
      </c>
      <c r="D1062" s="17" t="inlineStr">
        <is>
          <t>Uniformes</t>
        </is>
      </c>
      <c r="E1062" s="17" t="inlineStr">
        <is>
          <t>ZUNI</t>
        </is>
      </c>
      <c r="F1062" s="17" t="inlineStr">
        <is>
          <t>Fuera del alcance</t>
        </is>
      </c>
      <c r="G1062" s="17" t="inlineStr">
        <is>
          <t>3001524</t>
        </is>
      </c>
      <c r="H1062" s="17" t="inlineStr">
        <is>
          <t>CAMISA JEAN CLASICA T40</t>
        </is>
      </c>
      <c r="I1062" s="17" t="inlineStr"/>
      <c r="J1062" s="17" t="inlineStr"/>
      <c r="K1062" s="18">
        <f>SUMIF('1060 NQN'!$A$2:$A$2023,$G1062,'1060 NQN'!$I$2:$I$2023)</f>
        <v/>
      </c>
      <c r="L1062" s="18">
        <f>SUMIF('1060 NQN'!$A$2:$A$2023,$G1062,'1060 NQN'!$Q$2:$Q$2023)</f>
        <v/>
      </c>
      <c r="M1062" s="18">
        <f>$K1062-$L1062</f>
        <v/>
      </c>
      <c r="N1062" s="19">
        <f>IFERROR(SUMIF('1060 NQN'!$A$2:$A$2023,$G1062,'1060 NQN'!$M$2:$M$2023)/$K1062,0)</f>
        <v/>
      </c>
      <c r="O1062" s="19">
        <f>IFERROR($K1062*$N1062,"")</f>
        <v/>
      </c>
      <c r="P1062" s="19">
        <f>IFERROR($L1062*$N1062,"")</f>
        <v/>
      </c>
      <c r="Q1062" s="19">
        <f>IF(OR($U1062="Dar de baja en SAP",$U1062="Dar de alta en SAP"),$M1062*$N1062,"")</f>
        <v/>
      </c>
      <c r="R1062" s="17" t="inlineStr"/>
      <c r="S1062" s="27" t="inlineStr"/>
      <c r="T1062" s="17" t="inlineStr">
        <is>
          <t>No aplica: uniformes, clasificación que el inventario físico de Farmacia no releva</t>
        </is>
      </c>
      <c r="U1062" s="28" t="inlineStr">
        <is>
          <t>Fuera del alcance del inventario físico</t>
        </is>
      </c>
      <c r="V1062" s="17" t="inlineStr"/>
      <c r="W1062" s="17" t="inlineStr"/>
      <c r="X1062" s="17" t="inlineStr"/>
      <c r="Y1062" s="17" t="inlineStr"/>
      <c r="Z1062" s="17" t="inlineStr"/>
      <c r="AA1062" s="17" t="inlineStr"/>
    </row>
    <row r="1063">
      <c r="A1063" s="17" t="inlineStr">
        <is>
          <t>Neuquén</t>
        </is>
      </c>
      <c r="B1063" s="17" t="inlineStr">
        <is>
          <t>1060</t>
        </is>
      </c>
      <c r="C1063" s="17" t="inlineStr">
        <is>
          <t>Stock SAP</t>
        </is>
      </c>
      <c r="D1063" s="17" t="inlineStr">
        <is>
          <t>Medicamentos</t>
        </is>
      </c>
      <c r="E1063" s="17" t="inlineStr">
        <is>
          <t>ZMED</t>
        </is>
      </c>
      <c r="F1063" s="17" t="inlineStr">
        <is>
          <t>Dentro del alcance</t>
        </is>
      </c>
      <c r="G1063" s="17" t="inlineStr">
        <is>
          <t>1000174</t>
        </is>
      </c>
      <c r="H1063" s="17" t="inlineStr">
        <is>
          <t>SUERO ANTIOFIDICO AMP</t>
        </is>
      </c>
      <c r="I1063" s="17" t="inlineStr"/>
      <c r="J1063" s="17" t="inlineStr"/>
      <c r="K1063" s="18">
        <f>SUMIF('1060 NQN'!$A$2:$A$2023,$G1063,'1060 NQN'!$I$2:$I$2023)</f>
        <v/>
      </c>
      <c r="L1063" s="18">
        <f>SUMIF('1060 NQN'!$A$2:$A$2023,$G1063,'1060 NQN'!$Q$2:$Q$2023)</f>
        <v/>
      </c>
      <c r="M1063" s="18">
        <f>$K1063-$L1063</f>
        <v/>
      </c>
      <c r="N1063" s="19">
        <f>IFERROR(SUMIF('1060 NQN'!$A$2:$A$2023,$G1063,'1060 NQN'!$M$2:$M$2023)/$K1063,0)</f>
        <v/>
      </c>
      <c r="O1063" s="19">
        <f>IFERROR($K1063*$N1063,"")</f>
        <v/>
      </c>
      <c r="P1063" s="19">
        <f>IFERROR($L1063*$N1063,"")</f>
        <v/>
      </c>
      <c r="Q1063" s="19">
        <f>IF(OR($U1063="Dar de baja en SAP",$U1063="Dar de alta en SAP"),$M1063*$N1063,"")</f>
        <v/>
      </c>
      <c r="R1063" s="17" t="inlineStr"/>
      <c r="S1063" s="27" t="inlineStr"/>
      <c r="T1063" s="17" t="inlineStr">
        <is>
          <t>Sin recuento físico en el inventario de Avain</t>
        </is>
      </c>
      <c r="U1063" s="28" t="inlineStr">
        <is>
          <t>Sin recuento físico</t>
        </is>
      </c>
      <c r="V1063" s="17" t="inlineStr"/>
      <c r="W1063" s="17" t="inlineStr"/>
      <c r="X1063" s="17" t="inlineStr"/>
      <c r="Y1063" s="17" t="inlineStr"/>
      <c r="Z1063" s="17" t="inlineStr"/>
      <c r="AA1063" s="17" t="inlineStr"/>
    </row>
    <row r="1064">
      <c r="A1064" s="17" t="inlineStr">
        <is>
          <t>Neuquén</t>
        </is>
      </c>
      <c r="B1064" s="17" t="inlineStr">
        <is>
          <t>1060</t>
        </is>
      </c>
      <c r="C1064" s="17" t="inlineStr">
        <is>
          <t>Stock SAP</t>
        </is>
      </c>
      <c r="D1064" s="17" t="inlineStr">
        <is>
          <t>Descartables</t>
        </is>
      </c>
      <c r="E1064" s="17" t="inlineStr">
        <is>
          <t>ZDES</t>
        </is>
      </c>
      <c r="F1064" s="17" t="inlineStr">
        <is>
          <t>Dentro del alcance</t>
        </is>
      </c>
      <c r="G1064" s="17" t="inlineStr">
        <is>
          <t>2000447</t>
        </is>
      </c>
      <c r="H1064" s="17" t="inlineStr">
        <is>
          <t>CABLE SENSOR PARA OXIMETRO ADULTO</t>
        </is>
      </c>
      <c r="I1064" s="17" t="inlineStr"/>
      <c r="J1064" s="17" t="inlineStr"/>
      <c r="K1064" s="18">
        <f>SUMIF('1060 NQN'!$A$2:$A$2023,$G1064,'1060 NQN'!$I$2:$I$2023)</f>
        <v/>
      </c>
      <c r="L1064" s="18">
        <f>SUMIF('1060 NQN'!$A$2:$A$2023,$G1064,'1060 NQN'!$Q$2:$Q$2023)</f>
        <v/>
      </c>
      <c r="M1064" s="18">
        <f>$K1064-$L1064</f>
        <v/>
      </c>
      <c r="N1064" s="19">
        <f>IFERROR(SUMIF('1060 NQN'!$A$2:$A$2023,$G1064,'1060 NQN'!$M$2:$M$2023)/$K1064,0)</f>
        <v/>
      </c>
      <c r="O1064" s="19">
        <f>IFERROR($K1064*$N1064,"")</f>
        <v/>
      </c>
      <c r="P1064" s="19">
        <f>IFERROR($L1064*$N1064,"")</f>
        <v/>
      </c>
      <c r="Q1064" s="19">
        <f>IF(OR($U1064="Dar de baja en SAP",$U1064="Dar de alta en SAP"),$M1064*$N1064,"")</f>
        <v/>
      </c>
      <c r="R1064" s="17" t="inlineStr"/>
      <c r="S1064" s="27" t="inlineStr"/>
      <c r="T1064" s="17" t="inlineStr">
        <is>
          <t>Sin recuento físico en el inventario de Avain</t>
        </is>
      </c>
      <c r="U1064" s="28" t="inlineStr">
        <is>
          <t>Sin recuento físico</t>
        </is>
      </c>
      <c r="V1064" s="17" t="inlineStr"/>
      <c r="W1064" s="17" t="inlineStr"/>
      <c r="X1064" s="17" t="inlineStr"/>
      <c r="Y1064" s="17" t="inlineStr"/>
      <c r="Z1064" s="17" t="inlineStr"/>
      <c r="AA1064" s="17" t="inlineStr">
        <is>
          <t>El material ocupa 2 filas en la hoja 1060 NQN (lote/almacén). La cantidad SAP y la física de esta vista son el total del material.</t>
        </is>
      </c>
    </row>
    <row r="1065">
      <c r="A1065" s="17" t="inlineStr">
        <is>
          <t>Neuquén</t>
        </is>
      </c>
      <c r="B1065" s="17" t="inlineStr">
        <is>
          <t>1060</t>
        </is>
      </c>
      <c r="C1065" s="17" t="inlineStr">
        <is>
          <t>Stock SAP</t>
        </is>
      </c>
      <c r="D1065" s="17" t="inlineStr">
        <is>
          <t>Descartables</t>
        </is>
      </c>
      <c r="E1065" s="17" t="inlineStr">
        <is>
          <t>ZDES</t>
        </is>
      </c>
      <c r="F1065" s="17" t="inlineStr">
        <is>
          <t>Dentro del alcance</t>
        </is>
      </c>
      <c r="G1065" s="17" t="inlineStr">
        <is>
          <t>2000476</t>
        </is>
      </c>
      <c r="H1065" s="17" t="inlineStr">
        <is>
          <t>PORTA OBJETO</t>
        </is>
      </c>
      <c r="I1065" s="17" t="inlineStr"/>
      <c r="J1065" s="17" t="inlineStr"/>
      <c r="K1065" s="18">
        <f>SUMIF('1060 NQN'!$A$2:$A$2023,$G1065,'1060 NQN'!$I$2:$I$2023)</f>
        <v/>
      </c>
      <c r="L1065" s="18">
        <f>SUMIF('1060 NQN'!$A$2:$A$2023,$G1065,'1060 NQN'!$Q$2:$Q$2023)</f>
        <v/>
      </c>
      <c r="M1065" s="18">
        <f>$K1065-$L1065</f>
        <v/>
      </c>
      <c r="N1065" s="19">
        <f>IFERROR(SUMIF('1060 NQN'!$A$2:$A$2023,$G1065,'1060 NQN'!$M$2:$M$2023)/$K1065,0)</f>
        <v/>
      </c>
      <c r="O1065" s="19">
        <f>IFERROR($K1065*$N1065,"")</f>
        <v/>
      </c>
      <c r="P1065" s="19">
        <f>IFERROR($L1065*$N1065,"")</f>
        <v/>
      </c>
      <c r="Q1065" s="19">
        <f>IF(OR($U1065="Dar de baja en SAP",$U1065="Dar de alta en SAP"),$M1065*$N1065,"")</f>
        <v/>
      </c>
      <c r="R1065" s="17" t="inlineStr"/>
      <c r="S1065" s="27" t="inlineStr"/>
      <c r="T1065" s="17" t="inlineStr">
        <is>
          <t>Sin recuento físico en el inventario de Avain</t>
        </is>
      </c>
      <c r="U1065" s="28" t="inlineStr">
        <is>
          <t>Sin recuento físico</t>
        </is>
      </c>
      <c r="V1065" s="17" t="inlineStr"/>
      <c r="W1065" s="17" t="inlineStr"/>
      <c r="X1065" s="17" t="inlineStr"/>
      <c r="Y1065" s="17" t="inlineStr"/>
      <c r="Z1065" s="17" t="inlineStr"/>
      <c r="AA1065" s="17" t="inlineStr"/>
    </row>
    <row r="1066">
      <c r="A1066" s="17" t="inlineStr">
        <is>
          <t>Neuquén</t>
        </is>
      </c>
      <c r="B1066" s="17" t="inlineStr">
        <is>
          <t>1060</t>
        </is>
      </c>
      <c r="C1066" s="17" t="inlineStr">
        <is>
          <t>Stock SAP</t>
        </is>
      </c>
      <c r="D1066" s="17" t="inlineStr">
        <is>
          <t>Descartables</t>
        </is>
      </c>
      <c r="E1066" s="17" t="inlineStr">
        <is>
          <t>ZDES</t>
        </is>
      </c>
      <c r="F1066" s="17" t="inlineStr">
        <is>
          <t>Dentro del alcance</t>
        </is>
      </c>
      <c r="G1066" s="17" t="inlineStr">
        <is>
          <t>2000485</t>
        </is>
      </c>
      <c r="H1066" s="17" t="inlineStr">
        <is>
          <t>CAJA CURACIONES CHICA</t>
        </is>
      </c>
      <c r="I1066" s="17" t="inlineStr"/>
      <c r="J1066" s="17" t="inlineStr"/>
      <c r="K1066" s="18">
        <f>SUMIF('1060 NQN'!$A$2:$A$2023,$G1066,'1060 NQN'!$I$2:$I$2023)</f>
        <v/>
      </c>
      <c r="L1066" s="18">
        <f>SUMIF('1060 NQN'!$A$2:$A$2023,$G1066,'1060 NQN'!$Q$2:$Q$2023)</f>
        <v/>
      </c>
      <c r="M1066" s="18">
        <f>$K1066-$L1066</f>
        <v/>
      </c>
      <c r="N1066" s="19">
        <f>IFERROR(SUMIF('1060 NQN'!$A$2:$A$2023,$G1066,'1060 NQN'!$M$2:$M$2023)/$K1066,0)</f>
        <v/>
      </c>
      <c r="O1066" s="19">
        <f>IFERROR($K1066*$N1066,"")</f>
        <v/>
      </c>
      <c r="P1066" s="19">
        <f>IFERROR($L1066*$N1066,"")</f>
        <v/>
      </c>
      <c r="Q1066" s="19">
        <f>IF(OR($U1066="Dar de baja en SAP",$U1066="Dar de alta en SAP"),$M1066*$N1066,"")</f>
        <v/>
      </c>
      <c r="R1066" s="17" t="inlineStr"/>
      <c r="S1066" s="27" t="inlineStr"/>
      <c r="T1066" s="17" t="inlineStr">
        <is>
          <t>Sin recuento físico en el inventario de Avain</t>
        </is>
      </c>
      <c r="U1066" s="28" t="inlineStr">
        <is>
          <t>Sin recuento físico</t>
        </is>
      </c>
      <c r="V1066" s="17" t="inlineStr"/>
      <c r="W1066" s="17" t="inlineStr"/>
      <c r="X1066" s="17" t="inlineStr"/>
      <c r="Y1066" s="17" t="inlineStr"/>
      <c r="Z1066" s="17" t="inlineStr"/>
      <c r="AA1066" s="17" t="inlineStr"/>
    </row>
    <row r="1067">
      <c r="A1067" s="17" t="inlineStr">
        <is>
          <t>Neuquén</t>
        </is>
      </c>
      <c r="B1067" s="17" t="inlineStr">
        <is>
          <t>1060</t>
        </is>
      </c>
      <c r="C1067" s="17" t="inlineStr">
        <is>
          <t>Stock SAP</t>
        </is>
      </c>
      <c r="D1067" s="17" t="inlineStr">
        <is>
          <t>Descartables</t>
        </is>
      </c>
      <c r="E1067" s="17" t="inlineStr">
        <is>
          <t>ZDES</t>
        </is>
      </c>
      <c r="F1067" s="17" t="inlineStr">
        <is>
          <t>Dentro del alcance</t>
        </is>
      </c>
      <c r="G1067" s="17" t="inlineStr">
        <is>
          <t>2000497</t>
        </is>
      </c>
      <c r="H1067" s="17" t="inlineStr">
        <is>
          <t>PIE DE SUERO</t>
        </is>
      </c>
      <c r="I1067" s="17" t="inlineStr"/>
      <c r="J1067" s="17" t="inlineStr"/>
      <c r="K1067" s="18">
        <f>SUMIF('1060 NQN'!$A$2:$A$2023,$G1067,'1060 NQN'!$I$2:$I$2023)</f>
        <v/>
      </c>
      <c r="L1067" s="18">
        <f>SUMIF('1060 NQN'!$A$2:$A$2023,$G1067,'1060 NQN'!$Q$2:$Q$2023)</f>
        <v/>
      </c>
      <c r="M1067" s="18">
        <f>$K1067-$L1067</f>
        <v/>
      </c>
      <c r="N1067" s="19">
        <f>IFERROR(SUMIF('1060 NQN'!$A$2:$A$2023,$G1067,'1060 NQN'!$M$2:$M$2023)/$K1067,0)</f>
        <v/>
      </c>
      <c r="O1067" s="19">
        <f>IFERROR($K1067*$N1067,"")</f>
        <v/>
      </c>
      <c r="P1067" s="19">
        <f>IFERROR($L1067*$N1067,"")</f>
        <v/>
      </c>
      <c r="Q1067" s="19">
        <f>IF(OR($U1067="Dar de baja en SAP",$U1067="Dar de alta en SAP"),$M1067*$N1067,"")</f>
        <v/>
      </c>
      <c r="R1067" s="17" t="inlineStr"/>
      <c r="S1067" s="27" t="inlineStr"/>
      <c r="T1067" s="17" t="inlineStr">
        <is>
          <t>Sin recuento físico en el inventario de Avain</t>
        </is>
      </c>
      <c r="U1067" s="28" t="inlineStr">
        <is>
          <t>Sin recuento físico</t>
        </is>
      </c>
      <c r="V1067" s="17" t="inlineStr"/>
      <c r="W1067" s="17" t="inlineStr"/>
      <c r="X1067" s="17" t="inlineStr"/>
      <c r="Y1067" s="17" t="inlineStr"/>
      <c r="Z1067" s="17" t="inlineStr"/>
      <c r="AA1067" s="17" t="inlineStr"/>
    </row>
    <row r="1068">
      <c r="A1068" s="17" t="inlineStr">
        <is>
          <t>Neuquén</t>
        </is>
      </c>
      <c r="B1068" s="17" t="inlineStr">
        <is>
          <t>1060</t>
        </is>
      </c>
      <c r="C1068" s="17" t="inlineStr">
        <is>
          <t>Stock SAP</t>
        </is>
      </c>
      <c r="D1068" s="17" t="inlineStr">
        <is>
          <t>Descartables</t>
        </is>
      </c>
      <c r="E1068" s="17" t="inlineStr">
        <is>
          <t>ZDES</t>
        </is>
      </c>
      <c r="F1068" s="17" t="inlineStr">
        <is>
          <t>Dentro del alcance</t>
        </is>
      </c>
      <c r="G1068" s="17" t="inlineStr">
        <is>
          <t>2000694</t>
        </is>
      </c>
      <c r="H1068" s="17" t="inlineStr">
        <is>
          <t>PINZA PARA ECG (JUEGO POR 4 UNIDADES)</t>
        </is>
      </c>
      <c r="I1068" s="17" t="inlineStr"/>
      <c r="J1068" s="17" t="inlineStr"/>
      <c r="K1068" s="18">
        <f>SUMIF('1060 NQN'!$A$2:$A$2023,$G1068,'1060 NQN'!$I$2:$I$2023)</f>
        <v/>
      </c>
      <c r="L1068" s="18">
        <f>SUMIF('1060 NQN'!$A$2:$A$2023,$G1068,'1060 NQN'!$Q$2:$Q$2023)</f>
        <v/>
      </c>
      <c r="M1068" s="18">
        <f>$K1068-$L1068</f>
        <v/>
      </c>
      <c r="N1068" s="19">
        <f>IFERROR(SUMIF('1060 NQN'!$A$2:$A$2023,$G1068,'1060 NQN'!$M$2:$M$2023)/$K1068,0)</f>
        <v/>
      </c>
      <c r="O1068" s="19">
        <f>IFERROR($K1068*$N1068,"")</f>
        <v/>
      </c>
      <c r="P1068" s="19">
        <f>IFERROR($L1068*$N1068,"")</f>
        <v/>
      </c>
      <c r="Q1068" s="19">
        <f>IF(OR($U1068="Dar de baja en SAP",$U1068="Dar de alta en SAP"),$M1068*$N1068,"")</f>
        <v/>
      </c>
      <c r="R1068" s="17" t="inlineStr"/>
      <c r="S1068" s="27" t="inlineStr"/>
      <c r="T1068" s="17" t="inlineStr">
        <is>
          <t>Sin recuento físico en el inventario de Avain</t>
        </is>
      </c>
      <c r="U1068" s="28" t="inlineStr">
        <is>
          <t>Sin recuento físico</t>
        </is>
      </c>
      <c r="V1068" s="17" t="inlineStr"/>
      <c r="W1068" s="17" t="inlineStr"/>
      <c r="X1068" s="17" t="inlineStr"/>
      <c r="Y1068" s="17" t="inlineStr"/>
      <c r="Z1068" s="17" t="inlineStr"/>
      <c r="AA1068" s="17" t="inlineStr"/>
    </row>
    <row r="1069">
      <c r="A1069" s="17" t="inlineStr">
        <is>
          <t>Neuquén</t>
        </is>
      </c>
      <c r="B1069" s="17" t="inlineStr">
        <is>
          <t>1060</t>
        </is>
      </c>
      <c r="C1069" s="17" t="inlineStr">
        <is>
          <t>Stock SAP</t>
        </is>
      </c>
      <c r="D1069" s="17" t="inlineStr">
        <is>
          <t>Uniformes</t>
        </is>
      </c>
      <c r="E1069" s="17" t="inlineStr">
        <is>
          <t>ZUNI</t>
        </is>
      </c>
      <c r="F1069" s="17" t="inlineStr">
        <is>
          <t>Fuera del alcance</t>
        </is>
      </c>
      <c r="G1069" s="17" t="inlineStr">
        <is>
          <t>3000134</t>
        </is>
      </c>
      <c r="H1069" s="17" t="inlineStr">
        <is>
          <t>PANTALON CARGO AZUL T58</t>
        </is>
      </c>
      <c r="I1069" s="17" t="inlineStr"/>
      <c r="J1069" s="17" t="inlineStr"/>
      <c r="K1069" s="18">
        <f>SUMIF('1060 NQN'!$A$2:$A$2023,$G1069,'1060 NQN'!$I$2:$I$2023)</f>
        <v/>
      </c>
      <c r="L1069" s="18">
        <f>SUMIF('1060 NQN'!$A$2:$A$2023,$G1069,'1060 NQN'!$Q$2:$Q$2023)</f>
        <v/>
      </c>
      <c r="M1069" s="18">
        <f>$K1069-$L1069</f>
        <v/>
      </c>
      <c r="N1069" s="19">
        <f>IFERROR(SUMIF('1060 NQN'!$A$2:$A$2023,$G1069,'1060 NQN'!$M$2:$M$2023)/$K1069,0)</f>
        <v/>
      </c>
      <c r="O1069" s="19">
        <f>IFERROR($K1069*$N1069,"")</f>
        <v/>
      </c>
      <c r="P1069" s="19">
        <f>IFERROR($L1069*$N1069,"")</f>
        <v/>
      </c>
      <c r="Q1069" s="19">
        <f>IF(OR($U1069="Dar de baja en SAP",$U1069="Dar de alta en SAP"),$M1069*$N1069,"")</f>
        <v/>
      </c>
      <c r="R1069" s="17" t="inlineStr"/>
      <c r="S1069" s="27" t="inlineStr"/>
      <c r="T1069" s="17" t="inlineStr">
        <is>
          <t>No aplica: uniformes, clasificación que el inventario físico de Farmacia no releva</t>
        </is>
      </c>
      <c r="U1069" s="28" t="inlineStr">
        <is>
          <t>Fuera del alcance del inventario físico</t>
        </is>
      </c>
      <c r="V1069" s="17" t="inlineStr"/>
      <c r="W1069" s="17" t="inlineStr"/>
      <c r="X1069" s="17" t="inlineStr"/>
      <c r="Y1069" s="17" t="inlineStr"/>
      <c r="Z1069" s="17" t="inlineStr"/>
      <c r="AA1069" s="17" t="inlineStr"/>
    </row>
    <row r="1070">
      <c r="A1070" s="17" t="inlineStr">
        <is>
          <t>Neuquén</t>
        </is>
      </c>
      <c r="B1070" s="17" t="inlineStr">
        <is>
          <t>1060</t>
        </is>
      </c>
      <c r="C1070" s="17" t="inlineStr">
        <is>
          <t>Stock SAP</t>
        </is>
      </c>
      <c r="D1070" s="17" t="inlineStr">
        <is>
          <t>Uniformes</t>
        </is>
      </c>
      <c r="E1070" s="17" t="inlineStr">
        <is>
          <t>ZUNI</t>
        </is>
      </c>
      <c r="F1070" s="17" t="inlineStr">
        <is>
          <t>Fuera del alcance</t>
        </is>
      </c>
      <c r="G1070" s="17" t="inlineStr">
        <is>
          <t>3000184</t>
        </is>
      </c>
      <c r="H1070" s="17" t="inlineStr">
        <is>
          <t>CHOMBA BLANCA DAMA TXL</t>
        </is>
      </c>
      <c r="I1070" s="17" t="inlineStr"/>
      <c r="J1070" s="17" t="inlineStr"/>
      <c r="K1070" s="18">
        <f>SUMIF('1060 NQN'!$A$2:$A$2023,$G1070,'1060 NQN'!$I$2:$I$2023)</f>
        <v/>
      </c>
      <c r="L1070" s="18">
        <f>SUMIF('1060 NQN'!$A$2:$A$2023,$G1070,'1060 NQN'!$Q$2:$Q$2023)</f>
        <v/>
      </c>
      <c r="M1070" s="18">
        <f>$K1070-$L1070</f>
        <v/>
      </c>
      <c r="N1070" s="19">
        <f>IFERROR(SUMIF('1060 NQN'!$A$2:$A$2023,$G1070,'1060 NQN'!$M$2:$M$2023)/$K1070,0)</f>
        <v/>
      </c>
      <c r="O1070" s="19">
        <f>IFERROR($K1070*$N1070,"")</f>
        <v/>
      </c>
      <c r="P1070" s="19">
        <f>IFERROR($L1070*$N1070,"")</f>
        <v/>
      </c>
      <c r="Q1070" s="19">
        <f>IF(OR($U1070="Dar de baja en SAP",$U1070="Dar de alta en SAP"),$M1070*$N1070,"")</f>
        <v/>
      </c>
      <c r="R1070" s="17" t="inlineStr"/>
      <c r="S1070" s="27" t="inlineStr"/>
      <c r="T1070" s="17" t="inlineStr">
        <is>
          <t>No aplica: uniformes, clasificación que el inventario físico de Farmacia no releva</t>
        </is>
      </c>
      <c r="U1070" s="28" t="inlineStr">
        <is>
          <t>Fuera del alcance del inventario físico</t>
        </is>
      </c>
      <c r="V1070" s="17" t="inlineStr"/>
      <c r="W1070" s="17" t="inlineStr"/>
      <c r="X1070" s="17" t="inlineStr"/>
      <c r="Y1070" s="17" t="inlineStr"/>
      <c r="Z1070" s="17" t="inlineStr"/>
      <c r="AA1070" s="17" t="inlineStr"/>
    </row>
    <row r="1071">
      <c r="A1071" s="17" t="inlineStr">
        <is>
          <t>Neuquén</t>
        </is>
      </c>
      <c r="B1071" s="17" t="inlineStr">
        <is>
          <t>1060</t>
        </is>
      </c>
      <c r="C1071" s="17" t="inlineStr">
        <is>
          <t>Stock SAP</t>
        </is>
      </c>
      <c r="D1071" s="17" t="inlineStr">
        <is>
          <t>Uniformes</t>
        </is>
      </c>
      <c r="E1071" s="17" t="inlineStr">
        <is>
          <t>ZUNI</t>
        </is>
      </c>
      <c r="F1071" s="17" t="inlineStr">
        <is>
          <t>Fuera del alcance</t>
        </is>
      </c>
      <c r="G1071" s="17" t="inlineStr">
        <is>
          <t>3000331</t>
        </is>
      </c>
      <c r="H1071" s="17" t="inlineStr">
        <is>
          <t>AMBO AZUL C/LOGO EMERG L</t>
        </is>
      </c>
      <c r="I1071" s="17" t="inlineStr"/>
      <c r="J1071" s="17" t="inlineStr"/>
      <c r="K1071" s="18">
        <f>SUMIF('1060 NQN'!$A$2:$A$2023,$G1071,'1060 NQN'!$I$2:$I$2023)</f>
        <v/>
      </c>
      <c r="L1071" s="18">
        <f>SUMIF('1060 NQN'!$A$2:$A$2023,$G1071,'1060 NQN'!$Q$2:$Q$2023)</f>
        <v/>
      </c>
      <c r="M1071" s="18">
        <f>$K1071-$L1071</f>
        <v/>
      </c>
      <c r="N1071" s="19">
        <f>IFERROR(SUMIF('1060 NQN'!$A$2:$A$2023,$G1071,'1060 NQN'!$M$2:$M$2023)/$K1071,0)</f>
        <v/>
      </c>
      <c r="O1071" s="19">
        <f>IFERROR($K1071*$N1071,"")</f>
        <v/>
      </c>
      <c r="P1071" s="19">
        <f>IFERROR($L1071*$N1071,"")</f>
        <v/>
      </c>
      <c r="Q1071" s="19">
        <f>IF(OR($U1071="Dar de baja en SAP",$U1071="Dar de alta en SAP"),$M1071*$N1071,"")</f>
        <v/>
      </c>
      <c r="R1071" s="17" t="inlineStr"/>
      <c r="S1071" s="27" t="inlineStr"/>
      <c r="T1071" s="17" t="inlineStr">
        <is>
          <t>No aplica: uniformes, clasificación que el inventario físico de Farmacia no releva</t>
        </is>
      </c>
      <c r="U1071" s="28" t="inlineStr">
        <is>
          <t>Fuera del alcance del inventario físico</t>
        </is>
      </c>
      <c r="V1071" s="17" t="inlineStr"/>
      <c r="W1071" s="17" t="inlineStr"/>
      <c r="X1071" s="17" t="inlineStr"/>
      <c r="Y1071" s="17" t="inlineStr"/>
      <c r="Z1071" s="17" t="inlineStr"/>
      <c r="AA1071" s="17" t="inlineStr"/>
    </row>
    <row r="1072">
      <c r="A1072" s="17" t="inlineStr">
        <is>
          <t>Neuquén</t>
        </is>
      </c>
      <c r="B1072" s="17" t="inlineStr">
        <is>
          <t>1060</t>
        </is>
      </c>
      <c r="C1072" s="17" t="inlineStr">
        <is>
          <t>Stock SAP</t>
        </is>
      </c>
      <c r="D1072" s="17" t="inlineStr">
        <is>
          <t>Uniformes</t>
        </is>
      </c>
      <c r="E1072" s="17" t="inlineStr">
        <is>
          <t>ZUNI</t>
        </is>
      </c>
      <c r="F1072" s="17" t="inlineStr">
        <is>
          <t>Fuera del alcance</t>
        </is>
      </c>
      <c r="G1072" s="17" t="inlineStr">
        <is>
          <t>3000410</t>
        </is>
      </c>
      <c r="H1072" s="17" t="inlineStr">
        <is>
          <t>Faja Lumbar XXL</t>
        </is>
      </c>
      <c r="I1072" s="17" t="inlineStr"/>
      <c r="J1072" s="17" t="inlineStr"/>
      <c r="K1072" s="18">
        <f>SUMIF('1060 NQN'!$A$2:$A$2023,$G1072,'1060 NQN'!$I$2:$I$2023)</f>
        <v/>
      </c>
      <c r="L1072" s="18">
        <f>SUMIF('1060 NQN'!$A$2:$A$2023,$G1072,'1060 NQN'!$Q$2:$Q$2023)</f>
        <v/>
      </c>
      <c r="M1072" s="18">
        <f>$K1072-$L1072</f>
        <v/>
      </c>
      <c r="N1072" s="19">
        <f>IFERROR(SUMIF('1060 NQN'!$A$2:$A$2023,$G1072,'1060 NQN'!$M$2:$M$2023)/$K1072,0)</f>
        <v/>
      </c>
      <c r="O1072" s="19">
        <f>IFERROR($K1072*$N1072,"")</f>
        <v/>
      </c>
      <c r="P1072" s="19">
        <f>IFERROR($L1072*$N1072,"")</f>
        <v/>
      </c>
      <c r="Q1072" s="19">
        <f>IF(OR($U1072="Dar de baja en SAP",$U1072="Dar de alta en SAP"),$M1072*$N1072,"")</f>
        <v/>
      </c>
      <c r="R1072" s="17" t="inlineStr"/>
      <c r="S1072" s="27" t="inlineStr"/>
      <c r="T1072" s="17" t="inlineStr">
        <is>
          <t>No aplica: uniformes, clasificación que el inventario físico de Farmacia no releva</t>
        </is>
      </c>
      <c r="U1072" s="28" t="inlineStr">
        <is>
          <t>Fuera del alcance del inventario físico</t>
        </is>
      </c>
      <c r="V1072" s="17" t="inlineStr"/>
      <c r="W1072" s="17" t="inlineStr"/>
      <c r="X1072" s="17" t="inlineStr"/>
      <c r="Y1072" s="17" t="inlineStr"/>
      <c r="Z1072" s="17" t="inlineStr"/>
      <c r="AA1072" s="17" t="inlineStr"/>
    </row>
    <row r="1073">
      <c r="A1073" s="17" t="inlineStr">
        <is>
          <t>Neuquén</t>
        </is>
      </c>
      <c r="B1073" s="17" t="inlineStr">
        <is>
          <t>1060</t>
        </is>
      </c>
      <c r="C1073" s="17" t="inlineStr">
        <is>
          <t>Stock SAP</t>
        </is>
      </c>
      <c r="D1073" s="17" t="inlineStr">
        <is>
          <t>Uniformes</t>
        </is>
      </c>
      <c r="E1073" s="17" t="inlineStr">
        <is>
          <t>ZUNI</t>
        </is>
      </c>
      <c r="F1073" s="17" t="inlineStr">
        <is>
          <t>Fuera del alcance</t>
        </is>
      </c>
      <c r="G1073" s="17" t="inlineStr">
        <is>
          <t>3000500</t>
        </is>
      </c>
      <c r="H1073" s="17" t="inlineStr">
        <is>
          <t>PANTALON JEAN C/LOGO YAC T46</t>
        </is>
      </c>
      <c r="I1073" s="17" t="inlineStr"/>
      <c r="J1073" s="17" t="inlineStr"/>
      <c r="K1073" s="18">
        <f>SUMIF('1060 NQN'!$A$2:$A$2023,$G1073,'1060 NQN'!$I$2:$I$2023)</f>
        <v/>
      </c>
      <c r="L1073" s="18">
        <f>SUMIF('1060 NQN'!$A$2:$A$2023,$G1073,'1060 NQN'!$Q$2:$Q$2023)</f>
        <v/>
      </c>
      <c r="M1073" s="18">
        <f>$K1073-$L1073</f>
        <v/>
      </c>
      <c r="N1073" s="19">
        <f>IFERROR(SUMIF('1060 NQN'!$A$2:$A$2023,$G1073,'1060 NQN'!$M$2:$M$2023)/$K1073,0)</f>
        <v/>
      </c>
      <c r="O1073" s="19">
        <f>IFERROR($K1073*$N1073,"")</f>
        <v/>
      </c>
      <c r="P1073" s="19">
        <f>IFERROR($L1073*$N1073,"")</f>
        <v/>
      </c>
      <c r="Q1073" s="19">
        <f>IF(OR($U1073="Dar de baja en SAP",$U1073="Dar de alta en SAP"),$M1073*$N1073,"")</f>
        <v/>
      </c>
      <c r="R1073" s="17" t="inlineStr"/>
      <c r="S1073" s="27" t="inlineStr"/>
      <c r="T1073" s="17" t="inlineStr">
        <is>
          <t>No aplica: uniformes, clasificación que el inventario físico de Farmacia no releva</t>
        </is>
      </c>
      <c r="U1073" s="28" t="inlineStr">
        <is>
          <t>Fuera del alcance del inventario físico</t>
        </is>
      </c>
      <c r="V1073" s="17" t="inlineStr"/>
      <c r="W1073" s="17" t="inlineStr"/>
      <c r="X1073" s="17" t="inlineStr"/>
      <c r="Y1073" s="17" t="inlineStr"/>
      <c r="Z1073" s="17" t="inlineStr"/>
      <c r="AA1073" s="17" t="inlineStr"/>
    </row>
    <row r="1074">
      <c r="A1074" s="17" t="inlineStr">
        <is>
          <t>Neuquén</t>
        </is>
      </c>
      <c r="B1074" s="17" t="inlineStr">
        <is>
          <t>1060</t>
        </is>
      </c>
      <c r="C1074" s="17" t="inlineStr">
        <is>
          <t>Stock SAP</t>
        </is>
      </c>
      <c r="D1074" s="17" t="inlineStr">
        <is>
          <t>Uniformes</t>
        </is>
      </c>
      <c r="E1074" s="17" t="inlineStr">
        <is>
          <t>ZUNI</t>
        </is>
      </c>
      <c r="F1074" s="17" t="inlineStr">
        <is>
          <t>Fuera del alcance</t>
        </is>
      </c>
      <c r="G1074" s="17" t="inlineStr">
        <is>
          <t>3000573</t>
        </is>
      </c>
      <c r="H1074" s="17" t="inlineStr">
        <is>
          <t>CAMISETA POLERA AZUL FRANCIA T 2XL</t>
        </is>
      </c>
      <c r="I1074" s="17" t="inlineStr"/>
      <c r="J1074" s="17" t="inlineStr"/>
      <c r="K1074" s="18">
        <f>SUMIF('1060 NQN'!$A$2:$A$2023,$G1074,'1060 NQN'!$I$2:$I$2023)</f>
        <v/>
      </c>
      <c r="L1074" s="18">
        <f>SUMIF('1060 NQN'!$A$2:$A$2023,$G1074,'1060 NQN'!$Q$2:$Q$2023)</f>
        <v/>
      </c>
      <c r="M1074" s="18">
        <f>$K1074-$L1074</f>
        <v/>
      </c>
      <c r="N1074" s="19">
        <f>IFERROR(SUMIF('1060 NQN'!$A$2:$A$2023,$G1074,'1060 NQN'!$M$2:$M$2023)/$K1074,0)</f>
        <v/>
      </c>
      <c r="O1074" s="19">
        <f>IFERROR($K1074*$N1074,"")</f>
        <v/>
      </c>
      <c r="P1074" s="19">
        <f>IFERROR($L1074*$N1074,"")</f>
        <v/>
      </c>
      <c r="Q1074" s="19">
        <f>IF(OR($U1074="Dar de baja en SAP",$U1074="Dar de alta en SAP"),$M1074*$N1074,"")</f>
        <v/>
      </c>
      <c r="R1074" s="17" t="inlineStr"/>
      <c r="S1074" s="27" t="inlineStr"/>
      <c r="T1074" s="17" t="inlineStr">
        <is>
          <t>No aplica: uniformes, clasificación que el inventario físico de Farmacia no releva</t>
        </is>
      </c>
      <c r="U1074" s="28" t="inlineStr">
        <is>
          <t>Fuera del alcance del inventario físico</t>
        </is>
      </c>
      <c r="V1074" s="17" t="inlineStr"/>
      <c r="W1074" s="17" t="inlineStr"/>
      <c r="X1074" s="17" t="inlineStr"/>
      <c r="Y1074" s="17" t="inlineStr"/>
      <c r="Z1074" s="17" t="inlineStr"/>
      <c r="AA1074" s="17" t="inlineStr"/>
    </row>
    <row r="1075">
      <c r="A1075" s="17" t="inlineStr">
        <is>
          <t>Neuquén</t>
        </is>
      </c>
      <c r="B1075" s="17" t="inlineStr">
        <is>
          <t>1060</t>
        </is>
      </c>
      <c r="C1075" s="17" t="inlineStr">
        <is>
          <t>Stock SAP</t>
        </is>
      </c>
      <c r="D1075" s="17" t="inlineStr">
        <is>
          <t>Uniformes</t>
        </is>
      </c>
      <c r="E1075" s="17" t="inlineStr">
        <is>
          <t>ZUNI</t>
        </is>
      </c>
      <c r="F1075" s="17" t="inlineStr">
        <is>
          <t>Fuera del alcance</t>
        </is>
      </c>
      <c r="G1075" s="17" t="inlineStr">
        <is>
          <t>3001054</t>
        </is>
      </c>
      <c r="H1075" s="17" t="inlineStr">
        <is>
          <t>MAMELUCO IGNIFUGO NOMEX 6 OZ TALLE XXXXL</t>
        </is>
      </c>
      <c r="I1075" s="17" t="inlineStr"/>
      <c r="J1075" s="17" t="inlineStr"/>
      <c r="K1075" s="18">
        <f>SUMIF('1060 NQN'!$A$2:$A$2023,$G1075,'1060 NQN'!$I$2:$I$2023)</f>
        <v/>
      </c>
      <c r="L1075" s="18">
        <f>SUMIF('1060 NQN'!$A$2:$A$2023,$G1075,'1060 NQN'!$Q$2:$Q$2023)</f>
        <v/>
      </c>
      <c r="M1075" s="18">
        <f>$K1075-$L1075</f>
        <v/>
      </c>
      <c r="N1075" s="19">
        <f>IFERROR(SUMIF('1060 NQN'!$A$2:$A$2023,$G1075,'1060 NQN'!$M$2:$M$2023)/$K1075,0)</f>
        <v/>
      </c>
      <c r="O1075" s="19">
        <f>IFERROR($K1075*$N1075,"")</f>
        <v/>
      </c>
      <c r="P1075" s="19">
        <f>IFERROR($L1075*$N1075,"")</f>
        <v/>
      </c>
      <c r="Q1075" s="19">
        <f>IF(OR($U1075="Dar de baja en SAP",$U1075="Dar de alta en SAP"),$M1075*$N1075,"")</f>
        <v/>
      </c>
      <c r="R1075" s="17" t="inlineStr"/>
      <c r="S1075" s="27" t="inlineStr"/>
      <c r="T1075" s="17" t="inlineStr">
        <is>
          <t>No aplica: uniformes, clasificación que el inventario físico de Farmacia no releva</t>
        </is>
      </c>
      <c r="U1075" s="28" t="inlineStr">
        <is>
          <t>Fuera del alcance del inventario físico</t>
        </is>
      </c>
      <c r="V1075" s="17" t="inlineStr"/>
      <c r="W1075" s="17" t="inlineStr"/>
      <c r="X1075" s="17" t="inlineStr"/>
      <c r="Y1075" s="17" t="inlineStr"/>
      <c r="Z1075" s="17" t="inlineStr"/>
      <c r="AA1075" s="17" t="inlineStr"/>
    </row>
    <row r="1076">
      <c r="A1076" s="17" t="inlineStr">
        <is>
          <t>Neuquén</t>
        </is>
      </c>
      <c r="B1076" s="17" t="inlineStr">
        <is>
          <t>1060</t>
        </is>
      </c>
      <c r="C1076" s="17" t="inlineStr">
        <is>
          <t>Stock SAP</t>
        </is>
      </c>
      <c r="D1076" s="17" t="inlineStr">
        <is>
          <t>Uniformes</t>
        </is>
      </c>
      <c r="E1076" s="17" t="inlineStr">
        <is>
          <t>ZUNI</t>
        </is>
      </c>
      <c r="F1076" s="17" t="inlineStr">
        <is>
          <t>Fuera del alcance</t>
        </is>
      </c>
      <c r="G1076" s="17" t="inlineStr">
        <is>
          <t>3001060</t>
        </is>
      </c>
      <c r="H1076" s="17" t="inlineStr">
        <is>
          <t>CAMPERA DE POLAR NARANJA CON CAPUCHA T-M</t>
        </is>
      </c>
      <c r="I1076" s="17" t="inlineStr"/>
      <c r="J1076" s="17" t="inlineStr"/>
      <c r="K1076" s="18">
        <f>SUMIF('1060 NQN'!$A$2:$A$2023,$G1076,'1060 NQN'!$I$2:$I$2023)</f>
        <v/>
      </c>
      <c r="L1076" s="18">
        <f>SUMIF('1060 NQN'!$A$2:$A$2023,$G1076,'1060 NQN'!$Q$2:$Q$2023)</f>
        <v/>
      </c>
      <c r="M1076" s="18">
        <f>$K1076-$L1076</f>
        <v/>
      </c>
      <c r="N1076" s="19">
        <f>IFERROR(SUMIF('1060 NQN'!$A$2:$A$2023,$G1076,'1060 NQN'!$M$2:$M$2023)/$K1076,0)</f>
        <v/>
      </c>
      <c r="O1076" s="19">
        <f>IFERROR($K1076*$N1076,"")</f>
        <v/>
      </c>
      <c r="P1076" s="19">
        <f>IFERROR($L1076*$N1076,"")</f>
        <v/>
      </c>
      <c r="Q1076" s="19">
        <f>IF(OR($U1076="Dar de baja en SAP",$U1076="Dar de alta en SAP"),$M1076*$N1076,"")</f>
        <v/>
      </c>
      <c r="R1076" s="17" t="inlineStr"/>
      <c r="S1076" s="27" t="inlineStr"/>
      <c r="T1076" s="17" t="inlineStr">
        <is>
          <t>No aplica: uniformes, clasificación que el inventario físico de Farmacia no releva</t>
        </is>
      </c>
      <c r="U1076" s="28" t="inlineStr">
        <is>
          <t>Fuera del alcance del inventario físico</t>
        </is>
      </c>
      <c r="V1076" s="17" t="inlineStr"/>
      <c r="W1076" s="17" t="inlineStr"/>
      <c r="X1076" s="17" t="inlineStr"/>
      <c r="Y1076" s="17" t="inlineStr"/>
      <c r="Z1076" s="17" t="inlineStr"/>
      <c r="AA1076" s="17" t="inlineStr"/>
    </row>
    <row r="1077">
      <c r="A1077" s="17" t="inlineStr">
        <is>
          <t>Neuquén</t>
        </is>
      </c>
      <c r="B1077" s="17" t="inlineStr">
        <is>
          <t>1060</t>
        </is>
      </c>
      <c r="C1077" s="17" t="inlineStr">
        <is>
          <t>Stock SAP</t>
        </is>
      </c>
      <c r="D1077" s="17" t="inlineStr">
        <is>
          <t>Uniformes</t>
        </is>
      </c>
      <c r="E1077" s="17" t="inlineStr">
        <is>
          <t>ZUNI</t>
        </is>
      </c>
      <c r="F1077" s="17" t="inlineStr">
        <is>
          <t>Fuera del alcance</t>
        </is>
      </c>
      <c r="G1077" s="17" t="inlineStr">
        <is>
          <t>3001432</t>
        </is>
      </c>
      <c r="H1077" s="17" t="inlineStr">
        <is>
          <t>CHOMBA NEGRA XS</t>
        </is>
      </c>
      <c r="I1077" s="17" t="inlineStr"/>
      <c r="J1077" s="17" t="inlineStr"/>
      <c r="K1077" s="18">
        <f>SUMIF('1060 NQN'!$A$2:$A$2023,$G1077,'1060 NQN'!$I$2:$I$2023)</f>
        <v/>
      </c>
      <c r="L1077" s="18">
        <f>SUMIF('1060 NQN'!$A$2:$A$2023,$G1077,'1060 NQN'!$Q$2:$Q$2023)</f>
        <v/>
      </c>
      <c r="M1077" s="18">
        <f>$K1077-$L1077</f>
        <v/>
      </c>
      <c r="N1077" s="19">
        <f>IFERROR(SUMIF('1060 NQN'!$A$2:$A$2023,$G1077,'1060 NQN'!$M$2:$M$2023)/$K1077,0)</f>
        <v/>
      </c>
      <c r="O1077" s="19">
        <f>IFERROR($K1077*$N1077,"")</f>
        <v/>
      </c>
      <c r="P1077" s="19">
        <f>IFERROR($L1077*$N1077,"")</f>
        <v/>
      </c>
      <c r="Q1077" s="19">
        <f>IF(OR($U1077="Dar de baja en SAP",$U1077="Dar de alta en SAP"),$M1077*$N1077,"")</f>
        <v/>
      </c>
      <c r="R1077" s="17" t="inlineStr"/>
      <c r="S1077" s="27" t="inlineStr"/>
      <c r="T1077" s="17" t="inlineStr">
        <is>
          <t>No aplica: uniformes, clasificación que el inventario físico de Farmacia no releva</t>
        </is>
      </c>
      <c r="U1077" s="28" t="inlineStr">
        <is>
          <t>Fuera del alcance del inventario físico</t>
        </is>
      </c>
      <c r="V1077" s="17" t="inlineStr"/>
      <c r="W1077" s="17" t="inlineStr"/>
      <c r="X1077" s="17" t="inlineStr"/>
      <c r="Y1077" s="17" t="inlineStr"/>
      <c r="Z1077" s="17" t="inlineStr"/>
      <c r="AA1077" s="17" t="inlineStr"/>
    </row>
    <row r="1078">
      <c r="A1078" s="17" t="inlineStr">
        <is>
          <t>Neuquén</t>
        </is>
      </c>
      <c r="B1078" s="17" t="inlineStr">
        <is>
          <t>1060</t>
        </is>
      </c>
      <c r="C1078" s="17" t="inlineStr">
        <is>
          <t>Stock SAP</t>
        </is>
      </c>
      <c r="D1078" s="17" t="inlineStr">
        <is>
          <t>Uniformes</t>
        </is>
      </c>
      <c r="E1078" s="17" t="inlineStr">
        <is>
          <t>ZUNI</t>
        </is>
      </c>
      <c r="F1078" s="17" t="inlineStr">
        <is>
          <t>Fuera del alcance</t>
        </is>
      </c>
      <c r="G1078" s="17" t="inlineStr">
        <is>
          <t>3001521</t>
        </is>
      </c>
      <c r="H1078" s="17" t="inlineStr">
        <is>
          <t>AMBO VERDE T. M</t>
        </is>
      </c>
      <c r="I1078" s="17" t="inlineStr"/>
      <c r="J1078" s="17" t="inlineStr"/>
      <c r="K1078" s="18">
        <f>SUMIF('1060 NQN'!$A$2:$A$2023,$G1078,'1060 NQN'!$I$2:$I$2023)</f>
        <v/>
      </c>
      <c r="L1078" s="18">
        <f>SUMIF('1060 NQN'!$A$2:$A$2023,$G1078,'1060 NQN'!$Q$2:$Q$2023)</f>
        <v/>
      </c>
      <c r="M1078" s="18">
        <f>$K1078-$L1078</f>
        <v/>
      </c>
      <c r="N1078" s="19">
        <f>IFERROR(SUMIF('1060 NQN'!$A$2:$A$2023,$G1078,'1060 NQN'!$M$2:$M$2023)/$K1078,0)</f>
        <v/>
      </c>
      <c r="O1078" s="19">
        <f>IFERROR($K1078*$N1078,"")</f>
        <v/>
      </c>
      <c r="P1078" s="19">
        <f>IFERROR($L1078*$N1078,"")</f>
        <v/>
      </c>
      <c r="Q1078" s="19">
        <f>IF(OR($U1078="Dar de baja en SAP",$U1078="Dar de alta en SAP"),$M1078*$N1078,"")</f>
        <v/>
      </c>
      <c r="R1078" s="17" t="inlineStr"/>
      <c r="S1078" s="27" t="inlineStr"/>
      <c r="T1078" s="17" t="inlineStr">
        <is>
          <t>No aplica: uniformes, clasificación que el inventario físico de Farmacia no releva</t>
        </is>
      </c>
      <c r="U1078" s="28" t="inlineStr">
        <is>
          <t>Fuera del alcance del inventario físico</t>
        </is>
      </c>
      <c r="V1078" s="17" t="inlineStr"/>
      <c r="W1078" s="17" t="inlineStr"/>
      <c r="X1078" s="17" t="inlineStr"/>
      <c r="Y1078" s="17" t="inlineStr"/>
      <c r="Z1078" s="17" t="inlineStr"/>
      <c r="AA1078" s="17" t="inlineStr"/>
    </row>
    <row r="1079">
      <c r="A1079" s="17" t="inlineStr">
        <is>
          <t>Neuquén</t>
        </is>
      </c>
      <c r="B1079" s="17" t="inlineStr">
        <is>
          <t>1060</t>
        </is>
      </c>
      <c r="C1079" s="17" t="inlineStr">
        <is>
          <t>Stock SAP</t>
        </is>
      </c>
      <c r="D1079" s="17" t="inlineStr">
        <is>
          <t>Medicamentos</t>
        </is>
      </c>
      <c r="E1079" s="17" t="inlineStr">
        <is>
          <t>ZMED</t>
        </is>
      </c>
      <c r="F1079" s="17" t="inlineStr">
        <is>
          <t>Dentro del alcance</t>
        </is>
      </c>
      <c r="G1079" s="17" t="inlineStr">
        <is>
          <t>1000006</t>
        </is>
      </c>
      <c r="H1079" s="17" t="inlineStr">
        <is>
          <t>CLORPROMAZINA 25MG AMPOLLA DE 5 ML I.M</t>
        </is>
      </c>
      <c r="I1079" s="17" t="inlineStr"/>
      <c r="J1079" s="17" t="inlineStr"/>
      <c r="K1079" s="18">
        <f>SUMIF('1060 NQN'!$A$2:$A$2023,$G1079,'1060 NQN'!$I$2:$I$2023)</f>
        <v/>
      </c>
      <c r="L1079" s="18">
        <f>SUMIF('1060 NQN'!$A$2:$A$2023,$G1079,'1060 NQN'!$Q$2:$Q$2023)</f>
        <v/>
      </c>
      <c r="M1079" s="18">
        <f>$K1079-$L1079</f>
        <v/>
      </c>
      <c r="N1079" s="19">
        <f>IFERROR(SUMIF('1060 NQN'!$A$2:$A$2023,$G1079,'1060 NQN'!$M$2:$M$2023)/$K1079,0)</f>
        <v/>
      </c>
      <c r="O1079" s="19">
        <f>IFERROR($K1079*$N1079,"")</f>
        <v/>
      </c>
      <c r="P1079" s="19">
        <f>IFERROR($L1079*$N1079,"")</f>
        <v/>
      </c>
      <c r="Q1079" s="19">
        <f>IF(OR($U1079="Dar de baja en SAP",$U1079="Dar de alta en SAP"),$M1079*$N1079,"")</f>
        <v/>
      </c>
      <c r="R1079" s="17" t="inlineStr"/>
      <c r="S1079" s="27" t="inlineStr"/>
      <c r="T1079" s="17" t="inlineStr">
        <is>
          <t>Sin recuento físico en el inventario de Avain</t>
        </is>
      </c>
      <c r="U1079" s="28" t="inlineStr">
        <is>
          <t>Sin recuento físico</t>
        </is>
      </c>
      <c r="V1079" s="17" t="inlineStr"/>
      <c r="W1079" s="17" t="inlineStr"/>
      <c r="X1079" s="17" t="inlineStr"/>
      <c r="Y1079" s="17" t="inlineStr"/>
      <c r="Z1079" s="17" t="inlineStr"/>
      <c r="AA1079" s="17" t="inlineStr">
        <is>
          <t>El material ocupa 2 filas en la hoja 1060 NQN (lote/almacén). La cantidad SAP y la física de esta vista son el total del material.</t>
        </is>
      </c>
    </row>
    <row r="1080">
      <c r="A1080" s="17" t="inlineStr">
        <is>
          <t>Neuquén</t>
        </is>
      </c>
      <c r="B1080" s="17" t="inlineStr">
        <is>
          <t>1060</t>
        </is>
      </c>
      <c r="C1080" s="17" t="inlineStr">
        <is>
          <t>Stock SAP</t>
        </is>
      </c>
      <c r="D1080" s="17" t="inlineStr">
        <is>
          <t>Medicamentos</t>
        </is>
      </c>
      <c r="E1080" s="17" t="inlineStr">
        <is>
          <t>ZMED</t>
        </is>
      </c>
      <c r="F1080" s="17" t="inlineStr">
        <is>
          <t>Dentro del alcance</t>
        </is>
      </c>
      <c r="G1080" s="17" t="inlineStr">
        <is>
          <t>1000647</t>
        </is>
      </c>
      <c r="H1080" s="17" t="inlineStr">
        <is>
          <t>PINZA RECTA COMUN</t>
        </is>
      </c>
      <c r="I1080" s="17" t="inlineStr"/>
      <c r="J1080" s="17" t="inlineStr"/>
      <c r="K1080" s="18">
        <f>SUMIF('1060 NQN'!$A$2:$A$2023,$G1080,'1060 NQN'!$I$2:$I$2023)</f>
        <v/>
      </c>
      <c r="L1080" s="18">
        <f>SUMIF('1060 NQN'!$A$2:$A$2023,$G1080,'1060 NQN'!$Q$2:$Q$2023)</f>
        <v/>
      </c>
      <c r="M1080" s="18">
        <f>$K1080-$L1080</f>
        <v/>
      </c>
      <c r="N1080" s="19">
        <f>IFERROR(SUMIF('1060 NQN'!$A$2:$A$2023,$G1080,'1060 NQN'!$M$2:$M$2023)/$K1080,0)</f>
        <v/>
      </c>
      <c r="O1080" s="19">
        <f>IFERROR($K1080*$N1080,"")</f>
        <v/>
      </c>
      <c r="P1080" s="19">
        <f>IFERROR($L1080*$N1080,"")</f>
        <v/>
      </c>
      <c r="Q1080" s="19">
        <f>IF(OR($U1080="Dar de baja en SAP",$U1080="Dar de alta en SAP"),$M1080*$N1080,"")</f>
        <v/>
      </c>
      <c r="R1080" s="17" t="inlineStr"/>
      <c r="S1080" s="27" t="inlineStr"/>
      <c r="T1080" s="17" t="inlineStr">
        <is>
          <t>Sin recuento físico en el inventario de Avain</t>
        </is>
      </c>
      <c r="U1080" s="28" t="inlineStr">
        <is>
          <t>Sin recuento físico</t>
        </is>
      </c>
      <c r="V1080" s="17" t="inlineStr"/>
      <c r="W1080" s="17" t="inlineStr"/>
      <c r="X1080" s="17" t="inlineStr"/>
      <c r="Y1080" s="17" t="inlineStr"/>
      <c r="Z1080" s="17" t="inlineStr"/>
      <c r="AA1080" s="17" t="inlineStr"/>
    </row>
    <row r="1081">
      <c r="A1081" s="17" t="inlineStr">
        <is>
          <t>Neuquén</t>
        </is>
      </c>
      <c r="B1081" s="17" t="inlineStr">
        <is>
          <t>1060</t>
        </is>
      </c>
      <c r="C1081" s="17" t="inlineStr">
        <is>
          <t>Stock SAP</t>
        </is>
      </c>
      <c r="D1081" s="17" t="inlineStr">
        <is>
          <t>Medicamentos</t>
        </is>
      </c>
      <c r="E1081" s="17" t="inlineStr">
        <is>
          <t>ZMED</t>
        </is>
      </c>
      <c r="F1081" s="17" t="inlineStr">
        <is>
          <t>Dentro del alcance</t>
        </is>
      </c>
      <c r="G1081" s="17" t="inlineStr">
        <is>
          <t>1005146</t>
        </is>
      </c>
      <c r="H1081" s="17" t="inlineStr">
        <is>
          <t>ANPHOTEROL 200ML AEROSOL</t>
        </is>
      </c>
      <c r="I1081" s="17" t="inlineStr">
        <is>
          <t>505</t>
        </is>
      </c>
      <c r="J1081" s="17" t="inlineStr">
        <is>
          <t>SALBUTAMOL AEROSOL</t>
        </is>
      </c>
      <c r="K1081" s="18">
        <f>SUMIF('1060 NQN'!$A$2:$A$2023,$G1081,'1060 NQN'!$I$2:$I$2023)</f>
        <v/>
      </c>
      <c r="L1081" s="18">
        <f>SUMIF('1060 NQN'!$A$2:$A$2023,$G1081,'1060 NQN'!$Q$2:$Q$2023)</f>
        <v/>
      </c>
      <c r="M1081" s="18">
        <f>$K1081-$L1081</f>
        <v/>
      </c>
      <c r="N1081" s="19">
        <f>IFERROR(SUMIF('1060 NQN'!$A$2:$A$2023,$G1081,'1060 NQN'!$M$2:$M$2023)/$K1081,0)</f>
        <v/>
      </c>
      <c r="O1081" s="19">
        <f>IFERROR($K1081*$N1081,"")</f>
        <v/>
      </c>
      <c r="P1081" s="19">
        <f>IFERROR($L1081*$N1081,"")</f>
        <v/>
      </c>
      <c r="Q1081" s="19">
        <f>IF(OR($U1081="Dar de baja en SAP",$U1081="Dar de alta en SAP"),$M1081*$N1081,"")</f>
        <v/>
      </c>
      <c r="R1081" s="29" t="inlineStr">
        <is>
          <t>Valorización a validar: VU atípico ($442,644.63 contra una mediana de $2,000.00 en la base). Sugiere distinta unidad de medida (SAP por caja o envase y el recuento por unidad). La diferencia económica de esta fila no debe tomarse como definitiva.</t>
        </is>
      </c>
      <c r="S1081" s="26" t="inlineStr">
        <is>
          <t>Baja</t>
        </is>
      </c>
      <c r="T1081" s="17" t="inlineStr">
        <is>
          <t>Homologado – confianza Baja – pendiente de validación</t>
        </is>
      </c>
      <c r="U1081" s="25" t="inlineStr">
        <is>
          <t>Dar de alta en SAP</t>
        </is>
      </c>
      <c r="V1081" s="17" t="inlineStr">
        <is>
          <t>Cruce por nomenclatura SAP</t>
        </is>
      </c>
      <c r="W1081" s="17" t="inlineStr">
        <is>
          <t>No</t>
        </is>
      </c>
      <c r="X1081" s="17" t="inlineStr"/>
      <c r="Y1081" s="17" t="inlineStr">
        <is>
          <t>No</t>
        </is>
      </c>
      <c r="Z1081" s="17" t="inlineStr"/>
      <c r="AA1081" s="17"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17" t="inlineStr">
        <is>
          <t>Neuquén</t>
        </is>
      </c>
      <c r="B1082" s="17" t="inlineStr">
        <is>
          <t>1060</t>
        </is>
      </c>
      <c r="C1082" s="17" t="inlineStr">
        <is>
          <t>Stock SAP</t>
        </is>
      </c>
      <c r="D1082" s="17" t="inlineStr">
        <is>
          <t>Descartables</t>
        </is>
      </c>
      <c r="E1082" s="17" t="inlineStr">
        <is>
          <t>ZDES</t>
        </is>
      </c>
      <c r="F1082" s="17" t="inlineStr">
        <is>
          <t>Dentro del alcance</t>
        </is>
      </c>
      <c r="G1082" s="17" t="inlineStr">
        <is>
          <t>2000228</t>
        </is>
      </c>
      <c r="H1082" s="17" t="inlineStr">
        <is>
          <t>GASA ESTERIL 15X15CM - GASANA</t>
        </is>
      </c>
      <c r="I1082" s="17" t="inlineStr"/>
      <c r="J1082" s="17" t="inlineStr"/>
      <c r="K1082" s="18">
        <f>SUMIF('1060 NQN'!$A$2:$A$2023,$G1082,'1060 NQN'!$I$2:$I$2023)</f>
        <v/>
      </c>
      <c r="L1082" s="18">
        <f>SUMIF('1060 NQN'!$A$2:$A$2023,$G1082,'1060 NQN'!$Q$2:$Q$2023)</f>
        <v/>
      </c>
      <c r="M1082" s="18">
        <f>$K1082-$L1082</f>
        <v/>
      </c>
      <c r="N1082" s="19">
        <f>IFERROR(SUMIF('1060 NQN'!$A$2:$A$2023,$G1082,'1060 NQN'!$M$2:$M$2023)/$K1082,0)</f>
        <v/>
      </c>
      <c r="O1082" s="19">
        <f>IFERROR($K1082*$N1082,"")</f>
        <v/>
      </c>
      <c r="P1082" s="19">
        <f>IFERROR($L1082*$N1082,"")</f>
        <v/>
      </c>
      <c r="Q1082" s="19">
        <f>IF(OR($U1082="Dar de baja en SAP",$U1082="Dar de alta en SAP"),$M1082*$N1082,"")</f>
        <v/>
      </c>
      <c r="R1082" s="17" t="inlineStr"/>
      <c r="S1082" s="27" t="inlineStr"/>
      <c r="T1082" s="17" t="inlineStr">
        <is>
          <t>Sin recuento físico en el inventario de Avain</t>
        </is>
      </c>
      <c r="U1082" s="28" t="inlineStr">
        <is>
          <t>Sin recuento físico</t>
        </is>
      </c>
      <c r="V1082" s="17" t="inlineStr"/>
      <c r="W1082" s="17" t="inlineStr"/>
      <c r="X1082" s="17" t="inlineStr"/>
      <c r="Y1082" s="17" t="inlineStr"/>
      <c r="Z1082" s="17" t="inlineStr"/>
      <c r="AA1082" s="17" t="inlineStr"/>
    </row>
    <row r="1083">
      <c r="A1083" s="17" t="inlineStr">
        <is>
          <t>Neuquén</t>
        </is>
      </c>
      <c r="B1083" s="17" t="inlineStr">
        <is>
          <t>1060</t>
        </is>
      </c>
      <c r="C1083" s="17" t="inlineStr">
        <is>
          <t>Stock SAP</t>
        </is>
      </c>
      <c r="D1083" s="17" t="inlineStr">
        <is>
          <t>Descartables</t>
        </is>
      </c>
      <c r="E1083" s="17" t="inlineStr">
        <is>
          <t>ZDES</t>
        </is>
      </c>
      <c r="F1083" s="17" t="inlineStr">
        <is>
          <t>Dentro del alcance</t>
        </is>
      </c>
      <c r="G1083" s="17" t="inlineStr">
        <is>
          <t>2000391</t>
        </is>
      </c>
      <c r="H1083" s="17" t="inlineStr">
        <is>
          <t>RESUCITADOR  NEO</t>
        </is>
      </c>
      <c r="I1083" s="17" t="inlineStr"/>
      <c r="J1083" s="17" t="inlineStr"/>
      <c r="K1083" s="18">
        <f>SUMIF('1060 NQN'!$A$2:$A$2023,$G1083,'1060 NQN'!$I$2:$I$2023)</f>
        <v/>
      </c>
      <c r="L1083" s="18">
        <f>SUMIF('1060 NQN'!$A$2:$A$2023,$G1083,'1060 NQN'!$Q$2:$Q$2023)</f>
        <v/>
      </c>
      <c r="M1083" s="18">
        <f>$K1083-$L1083</f>
        <v/>
      </c>
      <c r="N1083" s="19">
        <f>IFERROR(SUMIF('1060 NQN'!$A$2:$A$2023,$G1083,'1060 NQN'!$M$2:$M$2023)/$K1083,0)</f>
        <v/>
      </c>
      <c r="O1083" s="19">
        <f>IFERROR($K1083*$N1083,"")</f>
        <v/>
      </c>
      <c r="P1083" s="19">
        <f>IFERROR($L1083*$N1083,"")</f>
        <v/>
      </c>
      <c r="Q1083" s="19">
        <f>IF(OR($U1083="Dar de baja en SAP",$U1083="Dar de alta en SAP"),$M1083*$N1083,"")</f>
        <v/>
      </c>
      <c r="R1083" s="17" t="inlineStr"/>
      <c r="S1083" s="27" t="inlineStr"/>
      <c r="T1083" s="17" t="inlineStr">
        <is>
          <t>Sin recuento físico en el inventario de Avain</t>
        </is>
      </c>
      <c r="U1083" s="28" t="inlineStr">
        <is>
          <t>Sin recuento físico</t>
        </is>
      </c>
      <c r="V1083" s="17" t="inlineStr"/>
      <c r="W1083" s="17" t="inlineStr"/>
      <c r="X1083" s="17" t="inlineStr"/>
      <c r="Y1083" s="17" t="inlineStr"/>
      <c r="Z1083" s="17" t="inlineStr"/>
      <c r="AA1083" s="17" t="inlineStr"/>
    </row>
    <row r="1084">
      <c r="A1084" s="17" t="inlineStr">
        <is>
          <t>Neuquén</t>
        </is>
      </c>
      <c r="B1084" s="17" t="inlineStr">
        <is>
          <t>1060</t>
        </is>
      </c>
      <c r="C1084" s="17" t="inlineStr">
        <is>
          <t>Stock SAP</t>
        </is>
      </c>
      <c r="D1084" s="17" t="inlineStr">
        <is>
          <t>Descartables</t>
        </is>
      </c>
      <c r="E1084" s="17" t="inlineStr">
        <is>
          <t>ZDES</t>
        </is>
      </c>
      <c r="F1084" s="17" t="inlineStr">
        <is>
          <t>Dentro del alcance</t>
        </is>
      </c>
      <c r="G1084" s="17" t="inlineStr">
        <is>
          <t>2000456</t>
        </is>
      </c>
      <c r="H1084" s="17" t="inlineStr">
        <is>
          <t>HOJA DE BISTURI Nº 15</t>
        </is>
      </c>
      <c r="I1084" s="17" t="inlineStr">
        <is>
          <t>475</t>
        </is>
      </c>
      <c r="J1084" s="17" t="inlineStr">
        <is>
          <t>HOJA DE BISTURI Nº15</t>
        </is>
      </c>
      <c r="K1084" s="18">
        <f>SUMIF('1060 NQN'!$A$2:$A$2023,$G1084,'1060 NQN'!$I$2:$I$2023)</f>
        <v/>
      </c>
      <c r="L1084" s="18">
        <f>SUMIF('1060 NQN'!$A$2:$A$2023,$G1084,'1060 NQN'!$Q$2:$Q$2023)</f>
        <v/>
      </c>
      <c r="M1084" s="18">
        <f>$K1084-$L1084</f>
        <v/>
      </c>
      <c r="N1084" s="19">
        <f>IFERROR(SUMIF('1060 NQN'!$A$2:$A$2023,$G1084,'1060 NQN'!$M$2:$M$2023)/$K1084,0)</f>
        <v/>
      </c>
      <c r="O1084" s="19">
        <f>IFERROR($K1084*$N1084,"")</f>
        <v/>
      </c>
      <c r="P1084" s="19">
        <f>IFERROR($L1084*$N1084,"")</f>
        <v/>
      </c>
      <c r="Q1084" s="19">
        <f>IF(OR($U1084="Dar de baja en SAP",$U1084="Dar de alta en SAP"),$M1084*$N1084,"")</f>
        <v/>
      </c>
      <c r="R1084" s="17" t="inlineStr"/>
      <c r="S1084" s="25" t="inlineStr">
        <is>
          <t>Alta</t>
        </is>
      </c>
      <c r="T1084" s="17" t="inlineStr">
        <is>
          <t>Homologado – confianza Alta</t>
        </is>
      </c>
      <c r="U1084" s="26" t="inlineStr">
        <is>
          <t>Dar de baja en SAP</t>
        </is>
      </c>
      <c r="V1084" s="17" t="inlineStr">
        <is>
          <t>Cruce por nomenclatura SAP</t>
        </is>
      </c>
      <c r="W1084" s="17" t="inlineStr">
        <is>
          <t>No</t>
        </is>
      </c>
      <c r="X1084" s="17" t="inlineStr"/>
      <c r="Y1084" s="17" t="inlineStr">
        <is>
          <t>Sí</t>
        </is>
      </c>
      <c r="Z1084" s="17" t="inlineStr"/>
      <c r="AA1084" s="17" t="inlineStr">
        <is>
          <t>Cruce por nomenclatura: similitud 1.00. El material ocupa 2 filas en la hoja 1060 NQN (lote/almacén). La cantidad SAP y la física de esta vista son el total del material.</t>
        </is>
      </c>
    </row>
    <row r="1085">
      <c r="A1085" s="17" t="inlineStr">
        <is>
          <t>Neuquén</t>
        </is>
      </c>
      <c r="B1085" s="17" t="inlineStr">
        <is>
          <t>1060</t>
        </is>
      </c>
      <c r="C1085" s="17" t="inlineStr">
        <is>
          <t>Stock SAP</t>
        </is>
      </c>
      <c r="D1085" s="17" t="inlineStr">
        <is>
          <t>Descartables</t>
        </is>
      </c>
      <c r="E1085" s="17" t="inlineStr">
        <is>
          <t>ZDES</t>
        </is>
      </c>
      <c r="F1085" s="17" t="inlineStr">
        <is>
          <t>Dentro del alcance</t>
        </is>
      </c>
      <c r="G1085" s="17" t="inlineStr">
        <is>
          <t>2000463</t>
        </is>
      </c>
      <c r="H1085" s="17" t="inlineStr">
        <is>
          <t>SABANAS ESTERILES DESCARTABLES</t>
        </is>
      </c>
      <c r="I1085" s="17" t="inlineStr">
        <is>
          <t>386</t>
        </is>
      </c>
      <c r="J1085" s="17" t="inlineStr">
        <is>
          <t>Sabanas</t>
        </is>
      </c>
      <c r="K1085" s="18">
        <f>SUMIF('1060 NQN'!$A$2:$A$2023,$G1085,'1060 NQN'!$I$2:$I$2023)</f>
        <v/>
      </c>
      <c r="L1085" s="18">
        <f>SUMIF('1060 NQN'!$A$2:$A$2023,$G1085,'1060 NQN'!$Q$2:$Q$2023)</f>
        <v/>
      </c>
      <c r="M1085" s="18">
        <f>$K1085-$L1085</f>
        <v/>
      </c>
      <c r="N1085" s="19">
        <f>IFERROR(SUMIF('1060 NQN'!$A$2:$A$2023,$G1085,'1060 NQN'!$M$2:$M$2023)/$K1085,0)</f>
        <v/>
      </c>
      <c r="O1085" s="19">
        <f>IFERROR($K1085*$N1085,"")</f>
        <v/>
      </c>
      <c r="P1085" s="19">
        <f>IFERROR($L1085*$N1085,"")</f>
        <v/>
      </c>
      <c r="Q1085" s="19">
        <f>IF(OR($U1085="Dar de baja en SAP",$U1085="Dar de alta en SAP"),$M1085*$N1085,"")</f>
        <v/>
      </c>
      <c r="R1085" s="17" t="inlineStr"/>
      <c r="S1085" s="30" t="inlineStr">
        <is>
          <t>Media</t>
        </is>
      </c>
      <c r="T1085" s="17" t="inlineStr">
        <is>
          <t>Homologado – confianza Media – pendiente de validación</t>
        </is>
      </c>
      <c r="U1085" s="25" t="inlineStr">
        <is>
          <t>Dar de alta en SAP</t>
        </is>
      </c>
      <c r="V1085" s="17" t="inlineStr">
        <is>
          <t>Cruce por nomenclatura SAP</t>
        </is>
      </c>
      <c r="W1085" s="17" t="inlineStr">
        <is>
          <t>No</t>
        </is>
      </c>
      <c r="X1085" s="17" t="inlineStr"/>
      <c r="Y1085" s="17" t="inlineStr">
        <is>
          <t>Sí</t>
        </is>
      </c>
      <c r="Z1085" s="17" t="inlineStr"/>
      <c r="AA1085" s="17" t="inlineStr">
        <is>
          <t>Cruce por nomenclatura: similitud 0.69. El material ocupa 2 filas en la hoja 1060 NQN (lote/almacén). La cantidad SAP y la física de esta vista son el total del material.</t>
        </is>
      </c>
    </row>
    <row r="1086">
      <c r="A1086" s="17" t="inlineStr">
        <is>
          <t>Neuquén</t>
        </is>
      </c>
      <c r="B1086" s="17" t="inlineStr">
        <is>
          <t>1060</t>
        </is>
      </c>
      <c r="C1086" s="17" t="inlineStr">
        <is>
          <t>Stock SAP</t>
        </is>
      </c>
      <c r="D1086" s="17" t="inlineStr">
        <is>
          <t>Descartables</t>
        </is>
      </c>
      <c r="E1086" s="17" t="inlineStr">
        <is>
          <t>ZDES</t>
        </is>
      </c>
      <c r="F1086" s="17" t="inlineStr">
        <is>
          <t>Dentro del alcance</t>
        </is>
      </c>
      <c r="G1086" s="17" t="inlineStr">
        <is>
          <t>2000617</t>
        </is>
      </c>
      <c r="H1086" s="17" t="inlineStr">
        <is>
          <t>PINZA MANO IZQUIERDA DE DISECCION</t>
        </is>
      </c>
      <c r="I1086" s="17" t="inlineStr"/>
      <c r="J1086" s="17" t="inlineStr"/>
      <c r="K1086" s="18">
        <f>SUMIF('1060 NQN'!$A$2:$A$2023,$G1086,'1060 NQN'!$I$2:$I$2023)</f>
        <v/>
      </c>
      <c r="L1086" s="18">
        <f>SUMIF('1060 NQN'!$A$2:$A$2023,$G1086,'1060 NQN'!$Q$2:$Q$2023)</f>
        <v/>
      </c>
      <c r="M1086" s="18">
        <f>$K1086-$L1086</f>
        <v/>
      </c>
      <c r="N1086" s="19">
        <f>IFERROR(SUMIF('1060 NQN'!$A$2:$A$2023,$G1086,'1060 NQN'!$M$2:$M$2023)/$K1086,0)</f>
        <v/>
      </c>
      <c r="O1086" s="19">
        <f>IFERROR($K1086*$N1086,"")</f>
        <v/>
      </c>
      <c r="P1086" s="19">
        <f>IFERROR($L1086*$N1086,"")</f>
        <v/>
      </c>
      <c r="Q1086" s="19">
        <f>IF(OR($U1086="Dar de baja en SAP",$U1086="Dar de alta en SAP"),$M1086*$N1086,"")</f>
        <v/>
      </c>
      <c r="R1086" s="17" t="inlineStr"/>
      <c r="S1086" s="27" t="inlineStr"/>
      <c r="T1086" s="17" t="inlineStr">
        <is>
          <t>Sin recuento físico en el inventario de Avain</t>
        </is>
      </c>
      <c r="U1086" s="28" t="inlineStr">
        <is>
          <t>Sin recuento físico</t>
        </is>
      </c>
      <c r="V1086" s="17" t="inlineStr"/>
      <c r="W1086" s="17" t="inlineStr"/>
      <c r="X1086" s="17" t="inlineStr"/>
      <c r="Y1086" s="17" t="inlineStr"/>
      <c r="Z1086" s="17" t="inlineStr"/>
      <c r="AA1086" s="17" t="inlineStr"/>
    </row>
    <row r="1087">
      <c r="A1087" s="17" t="inlineStr">
        <is>
          <t>Neuquén</t>
        </is>
      </c>
      <c r="B1087" s="17" t="inlineStr">
        <is>
          <t>1060</t>
        </is>
      </c>
      <c r="C1087" s="17" t="inlineStr">
        <is>
          <t>Stock SAP</t>
        </is>
      </c>
      <c r="D1087" s="17" t="inlineStr">
        <is>
          <t>Descartables</t>
        </is>
      </c>
      <c r="E1087" s="17" t="inlineStr">
        <is>
          <t>ZDES</t>
        </is>
      </c>
      <c r="F1087" s="17" t="inlineStr">
        <is>
          <t>Dentro del alcance</t>
        </is>
      </c>
      <c r="G1087" s="17" t="inlineStr">
        <is>
          <t>2001386</t>
        </is>
      </c>
      <c r="H1087" s="17" t="inlineStr">
        <is>
          <t>PORTA BISTURI N°3</t>
        </is>
      </c>
      <c r="I1087" s="17" t="inlineStr"/>
      <c r="J1087" s="17" t="inlineStr"/>
      <c r="K1087" s="18">
        <f>SUMIF('1060 NQN'!$A$2:$A$2023,$G1087,'1060 NQN'!$I$2:$I$2023)</f>
        <v/>
      </c>
      <c r="L1087" s="18">
        <f>SUMIF('1060 NQN'!$A$2:$A$2023,$G1087,'1060 NQN'!$Q$2:$Q$2023)</f>
        <v/>
      </c>
      <c r="M1087" s="18">
        <f>$K1087-$L1087</f>
        <v/>
      </c>
      <c r="N1087" s="19">
        <f>IFERROR(SUMIF('1060 NQN'!$A$2:$A$2023,$G1087,'1060 NQN'!$M$2:$M$2023)/$K1087,0)</f>
        <v/>
      </c>
      <c r="O1087" s="19">
        <f>IFERROR($K1087*$N1087,"")</f>
        <v/>
      </c>
      <c r="P1087" s="19">
        <f>IFERROR($L1087*$N1087,"")</f>
        <v/>
      </c>
      <c r="Q1087" s="19">
        <f>IF(OR($U1087="Dar de baja en SAP",$U1087="Dar de alta en SAP"),$M1087*$N1087,"")</f>
        <v/>
      </c>
      <c r="R1087" s="17" t="inlineStr"/>
      <c r="S1087" s="27" t="inlineStr"/>
      <c r="T1087" s="17" t="inlineStr">
        <is>
          <t>Sin recuento físico en el inventario de Avain</t>
        </is>
      </c>
      <c r="U1087" s="28" t="inlineStr">
        <is>
          <t>Sin recuento físico</t>
        </is>
      </c>
      <c r="V1087" s="17" t="inlineStr"/>
      <c r="W1087" s="17" t="inlineStr"/>
      <c r="X1087" s="17" t="inlineStr"/>
      <c r="Y1087" s="17" t="inlineStr"/>
      <c r="Z1087" s="17" t="inlineStr"/>
      <c r="AA1087" s="17" t="inlineStr"/>
    </row>
    <row r="1088">
      <c r="A1088" s="17" t="inlineStr">
        <is>
          <t>Neuquén</t>
        </is>
      </c>
      <c r="B1088" s="17" t="inlineStr">
        <is>
          <t>1060</t>
        </is>
      </c>
      <c r="C1088" s="17" t="inlineStr">
        <is>
          <t>Stock SAP</t>
        </is>
      </c>
      <c r="D1088" s="17" t="inlineStr">
        <is>
          <t>Descartables</t>
        </is>
      </c>
      <c r="E1088" s="17" t="inlineStr">
        <is>
          <t>ZDES</t>
        </is>
      </c>
      <c r="F1088" s="17" t="inlineStr">
        <is>
          <t>Dentro del alcance</t>
        </is>
      </c>
      <c r="G1088" s="17" t="inlineStr">
        <is>
          <t>2001644</t>
        </is>
      </c>
      <c r="H1088" s="17" t="inlineStr">
        <is>
          <t>TORSO MANIQUI P/PRACTICAS</t>
        </is>
      </c>
      <c r="I1088" s="17" t="inlineStr"/>
      <c r="J1088" s="17" t="inlineStr"/>
      <c r="K1088" s="18">
        <f>SUMIF('1060 NQN'!$A$2:$A$2023,$G1088,'1060 NQN'!$I$2:$I$2023)</f>
        <v/>
      </c>
      <c r="L1088" s="18">
        <f>SUMIF('1060 NQN'!$A$2:$A$2023,$G1088,'1060 NQN'!$Q$2:$Q$2023)</f>
        <v/>
      </c>
      <c r="M1088" s="18">
        <f>$K1088-$L1088</f>
        <v/>
      </c>
      <c r="N1088" s="19">
        <f>IFERROR(SUMIF('1060 NQN'!$A$2:$A$2023,$G1088,'1060 NQN'!$M$2:$M$2023)/$K1088,0)</f>
        <v/>
      </c>
      <c r="O1088" s="19">
        <f>IFERROR($K1088*$N1088,"")</f>
        <v/>
      </c>
      <c r="P1088" s="19">
        <f>IFERROR($L1088*$N1088,"")</f>
        <v/>
      </c>
      <c r="Q1088" s="19">
        <f>IF(OR($U1088="Dar de baja en SAP",$U1088="Dar de alta en SAP"),$M1088*$N1088,"")</f>
        <v/>
      </c>
      <c r="R1088" s="17" t="inlineStr"/>
      <c r="S1088" s="27" t="inlineStr"/>
      <c r="T1088" s="17" t="inlineStr">
        <is>
          <t>Sin recuento físico en el inventario de Avain</t>
        </is>
      </c>
      <c r="U1088" s="28" t="inlineStr">
        <is>
          <t>Sin recuento físico</t>
        </is>
      </c>
      <c r="V1088" s="17" t="inlineStr"/>
      <c r="W1088" s="17" t="inlineStr"/>
      <c r="X1088" s="17" t="inlineStr"/>
      <c r="Y1088" s="17" t="inlineStr"/>
      <c r="Z1088" s="17" t="inlineStr"/>
      <c r="AA1088" s="17" t="inlineStr"/>
    </row>
    <row r="1089">
      <c r="A1089" s="17" t="inlineStr">
        <is>
          <t>Neuquén</t>
        </is>
      </c>
      <c r="B1089" s="17" t="inlineStr">
        <is>
          <t>1060</t>
        </is>
      </c>
      <c r="C1089" s="17" t="inlineStr">
        <is>
          <t>Stock SAP</t>
        </is>
      </c>
      <c r="D1089" s="17" t="inlineStr">
        <is>
          <t>Uniformes</t>
        </is>
      </c>
      <c r="E1089" s="17" t="inlineStr">
        <is>
          <t>ZUNI</t>
        </is>
      </c>
      <c r="F1089" s="17" t="inlineStr">
        <is>
          <t>Fuera del alcance</t>
        </is>
      </c>
      <c r="G1089" s="17" t="inlineStr">
        <is>
          <t>3000129</t>
        </is>
      </c>
      <c r="H1089" s="17" t="inlineStr">
        <is>
          <t>PANTALON CARGO AZUL T48</t>
        </is>
      </c>
      <c r="I1089" s="17" t="inlineStr"/>
      <c r="J1089" s="17" t="inlineStr"/>
      <c r="K1089" s="18">
        <f>SUMIF('1060 NQN'!$A$2:$A$2023,$G1089,'1060 NQN'!$I$2:$I$2023)</f>
        <v/>
      </c>
      <c r="L1089" s="18">
        <f>SUMIF('1060 NQN'!$A$2:$A$2023,$G1089,'1060 NQN'!$Q$2:$Q$2023)</f>
        <v/>
      </c>
      <c r="M1089" s="18">
        <f>$K1089-$L1089</f>
        <v/>
      </c>
      <c r="N1089" s="19">
        <f>IFERROR(SUMIF('1060 NQN'!$A$2:$A$2023,$G1089,'1060 NQN'!$M$2:$M$2023)/$K1089,0)</f>
        <v/>
      </c>
      <c r="O1089" s="19">
        <f>IFERROR($K1089*$N1089,"")</f>
        <v/>
      </c>
      <c r="P1089" s="19">
        <f>IFERROR($L1089*$N1089,"")</f>
        <v/>
      </c>
      <c r="Q1089" s="19">
        <f>IF(OR($U1089="Dar de baja en SAP",$U1089="Dar de alta en SAP"),$M1089*$N1089,"")</f>
        <v/>
      </c>
      <c r="R1089" s="17" t="inlineStr"/>
      <c r="S1089" s="27" t="inlineStr"/>
      <c r="T1089" s="17" t="inlineStr">
        <is>
          <t>No aplica: uniformes, clasificación que el inventario físico de Farmacia no releva</t>
        </is>
      </c>
      <c r="U1089" s="28" t="inlineStr">
        <is>
          <t>Fuera del alcance del inventario físico</t>
        </is>
      </c>
      <c r="V1089" s="17" t="inlineStr"/>
      <c r="W1089" s="17" t="inlineStr"/>
      <c r="X1089" s="17" t="inlineStr"/>
      <c r="Y1089" s="17" t="inlineStr"/>
      <c r="Z1089" s="17" t="inlineStr"/>
      <c r="AA1089" s="17" t="inlineStr"/>
    </row>
    <row r="1090">
      <c r="A1090" s="17" t="inlineStr">
        <is>
          <t>Neuquén</t>
        </is>
      </c>
      <c r="B1090" s="17" t="inlineStr">
        <is>
          <t>1060</t>
        </is>
      </c>
      <c r="C1090" s="17" t="inlineStr">
        <is>
          <t>Stock SAP</t>
        </is>
      </c>
      <c r="D1090" s="17" t="inlineStr">
        <is>
          <t>Uniformes</t>
        </is>
      </c>
      <c r="E1090" s="17" t="inlineStr">
        <is>
          <t>ZUNI</t>
        </is>
      </c>
      <c r="F1090" s="17" t="inlineStr">
        <is>
          <t>Fuera del alcance</t>
        </is>
      </c>
      <c r="G1090" s="17" t="inlineStr">
        <is>
          <t>3000185</t>
        </is>
      </c>
      <c r="H1090" s="17" t="inlineStr">
        <is>
          <t>CHOMBA BLANCA DAMA T2XL</t>
        </is>
      </c>
      <c r="I1090" s="17" t="inlineStr"/>
      <c r="J1090" s="17" t="inlineStr"/>
      <c r="K1090" s="18">
        <f>SUMIF('1060 NQN'!$A$2:$A$2023,$G1090,'1060 NQN'!$I$2:$I$2023)</f>
        <v/>
      </c>
      <c r="L1090" s="18">
        <f>SUMIF('1060 NQN'!$A$2:$A$2023,$G1090,'1060 NQN'!$Q$2:$Q$2023)</f>
        <v/>
      </c>
      <c r="M1090" s="18">
        <f>$K1090-$L1090</f>
        <v/>
      </c>
      <c r="N1090" s="19">
        <f>IFERROR(SUMIF('1060 NQN'!$A$2:$A$2023,$G1090,'1060 NQN'!$M$2:$M$2023)/$K1090,0)</f>
        <v/>
      </c>
      <c r="O1090" s="19">
        <f>IFERROR($K1090*$N1090,"")</f>
        <v/>
      </c>
      <c r="P1090" s="19">
        <f>IFERROR($L1090*$N1090,"")</f>
        <v/>
      </c>
      <c r="Q1090" s="19">
        <f>IF(OR($U1090="Dar de baja en SAP",$U1090="Dar de alta en SAP"),$M1090*$N1090,"")</f>
        <v/>
      </c>
      <c r="R1090" s="17" t="inlineStr"/>
      <c r="S1090" s="27" t="inlineStr"/>
      <c r="T1090" s="17" t="inlineStr">
        <is>
          <t>No aplica: uniformes, clasificación que el inventario físico de Farmacia no releva</t>
        </is>
      </c>
      <c r="U1090" s="28" t="inlineStr">
        <is>
          <t>Fuera del alcance del inventario físico</t>
        </is>
      </c>
      <c r="V1090" s="17" t="inlineStr"/>
      <c r="W1090" s="17" t="inlineStr"/>
      <c r="X1090" s="17" t="inlineStr"/>
      <c r="Y1090" s="17" t="inlineStr"/>
      <c r="Z1090" s="17" t="inlineStr"/>
      <c r="AA1090" s="17" t="inlineStr"/>
    </row>
    <row r="1091">
      <c r="A1091" s="17" t="inlineStr">
        <is>
          <t>Neuquén</t>
        </is>
      </c>
      <c r="B1091" s="17" t="inlineStr">
        <is>
          <t>1060</t>
        </is>
      </c>
      <c r="C1091" s="17" t="inlineStr">
        <is>
          <t>Stock SAP</t>
        </is>
      </c>
      <c r="D1091" s="17" t="inlineStr">
        <is>
          <t>Uniformes</t>
        </is>
      </c>
      <c r="E1091" s="17" t="inlineStr">
        <is>
          <t>ZUNI</t>
        </is>
      </c>
      <c r="F1091" s="17" t="inlineStr">
        <is>
          <t>Fuera del alcance</t>
        </is>
      </c>
      <c r="G1091" s="17" t="inlineStr">
        <is>
          <t>3000186</t>
        </is>
      </c>
      <c r="H1091" s="17" t="inlineStr">
        <is>
          <t>CHOMBA BLANCA DAMA T3XL</t>
        </is>
      </c>
      <c r="I1091" s="17" t="inlineStr"/>
      <c r="J1091" s="17" t="inlineStr"/>
      <c r="K1091" s="18">
        <f>SUMIF('1060 NQN'!$A$2:$A$2023,$G1091,'1060 NQN'!$I$2:$I$2023)</f>
        <v/>
      </c>
      <c r="L1091" s="18">
        <f>SUMIF('1060 NQN'!$A$2:$A$2023,$G1091,'1060 NQN'!$Q$2:$Q$2023)</f>
        <v/>
      </c>
      <c r="M1091" s="18">
        <f>$K1091-$L1091</f>
        <v/>
      </c>
      <c r="N1091" s="19">
        <f>IFERROR(SUMIF('1060 NQN'!$A$2:$A$2023,$G1091,'1060 NQN'!$M$2:$M$2023)/$K1091,0)</f>
        <v/>
      </c>
      <c r="O1091" s="19">
        <f>IFERROR($K1091*$N1091,"")</f>
        <v/>
      </c>
      <c r="P1091" s="19">
        <f>IFERROR($L1091*$N1091,"")</f>
        <v/>
      </c>
      <c r="Q1091" s="19">
        <f>IF(OR($U1091="Dar de baja en SAP",$U1091="Dar de alta en SAP"),$M1091*$N1091,"")</f>
        <v/>
      </c>
      <c r="R1091" s="17" t="inlineStr"/>
      <c r="S1091" s="27" t="inlineStr"/>
      <c r="T1091" s="17" t="inlineStr">
        <is>
          <t>No aplica: uniformes, clasificación que el inventario físico de Farmacia no releva</t>
        </is>
      </c>
      <c r="U1091" s="28" t="inlineStr">
        <is>
          <t>Fuera del alcance del inventario físico</t>
        </is>
      </c>
      <c r="V1091" s="17" t="inlineStr"/>
      <c r="W1091" s="17" t="inlineStr"/>
      <c r="X1091" s="17" t="inlineStr"/>
      <c r="Y1091" s="17" t="inlineStr"/>
      <c r="Z1091" s="17" t="inlineStr"/>
      <c r="AA1091" s="17" t="inlineStr"/>
    </row>
    <row r="1092">
      <c r="A1092" s="17" t="inlineStr">
        <is>
          <t>Neuquén</t>
        </is>
      </c>
      <c r="B1092" s="17" t="inlineStr">
        <is>
          <t>1060</t>
        </is>
      </c>
      <c r="C1092" s="17" t="inlineStr">
        <is>
          <t>Stock SAP</t>
        </is>
      </c>
      <c r="D1092" s="17" t="inlineStr">
        <is>
          <t>Uniformes</t>
        </is>
      </c>
      <c r="E1092" s="17" t="inlineStr">
        <is>
          <t>ZUNI</t>
        </is>
      </c>
      <c r="F1092" s="17" t="inlineStr">
        <is>
          <t>Fuera del alcance</t>
        </is>
      </c>
      <c r="G1092" s="17" t="inlineStr">
        <is>
          <t>3000203</t>
        </is>
      </c>
      <c r="H1092" s="17" t="inlineStr">
        <is>
          <t>AMBOS BLANCOS MEDICO TXL</t>
        </is>
      </c>
      <c r="I1092" s="17" t="inlineStr"/>
      <c r="J1092" s="17" t="inlineStr"/>
      <c r="K1092" s="18">
        <f>SUMIF('1060 NQN'!$A$2:$A$2023,$G1092,'1060 NQN'!$I$2:$I$2023)</f>
        <v/>
      </c>
      <c r="L1092" s="18">
        <f>SUMIF('1060 NQN'!$A$2:$A$2023,$G1092,'1060 NQN'!$Q$2:$Q$2023)</f>
        <v/>
      </c>
      <c r="M1092" s="18">
        <f>$K1092-$L1092</f>
        <v/>
      </c>
      <c r="N1092" s="19">
        <f>IFERROR(SUMIF('1060 NQN'!$A$2:$A$2023,$G1092,'1060 NQN'!$M$2:$M$2023)/$K1092,0)</f>
        <v/>
      </c>
      <c r="O1092" s="19">
        <f>IFERROR($K1092*$N1092,"")</f>
        <v/>
      </c>
      <c r="P1092" s="19">
        <f>IFERROR($L1092*$N1092,"")</f>
        <v/>
      </c>
      <c r="Q1092" s="19">
        <f>IF(OR($U1092="Dar de baja en SAP",$U1092="Dar de alta en SAP"),$M1092*$N1092,"")</f>
        <v/>
      </c>
      <c r="R1092" s="17" t="inlineStr"/>
      <c r="S1092" s="27" t="inlineStr"/>
      <c r="T1092" s="17" t="inlineStr">
        <is>
          <t>No aplica: uniformes, clasificación que el inventario físico de Farmacia no releva</t>
        </is>
      </c>
      <c r="U1092" s="28" t="inlineStr">
        <is>
          <t>Fuera del alcance del inventario físico</t>
        </is>
      </c>
      <c r="V1092" s="17" t="inlineStr"/>
      <c r="W1092" s="17" t="inlineStr"/>
      <c r="X1092" s="17" t="inlineStr"/>
      <c r="Y1092" s="17" t="inlineStr"/>
      <c r="Z1092" s="17" t="inlineStr"/>
      <c r="AA1092" s="17" t="inlineStr"/>
    </row>
    <row r="1093">
      <c r="A1093" s="17" t="inlineStr">
        <is>
          <t>Neuquén</t>
        </is>
      </c>
      <c r="B1093" s="17" t="inlineStr">
        <is>
          <t>1060</t>
        </is>
      </c>
      <c r="C1093" s="17" t="inlineStr">
        <is>
          <t>Stock SAP</t>
        </is>
      </c>
      <c r="D1093" s="17" t="inlineStr">
        <is>
          <t>Uniformes</t>
        </is>
      </c>
      <c r="E1093" s="17" t="inlineStr">
        <is>
          <t>ZUNI</t>
        </is>
      </c>
      <c r="F1093" s="17" t="inlineStr">
        <is>
          <t>Fuera del alcance</t>
        </is>
      </c>
      <c r="G1093" s="17" t="inlineStr">
        <is>
          <t>3000220</t>
        </is>
      </c>
      <c r="H1093" s="17" t="inlineStr">
        <is>
          <t>ZAPATOS DE SEGURIDAD T42</t>
        </is>
      </c>
      <c r="I1093" s="17" t="inlineStr"/>
      <c r="J1093" s="17" t="inlineStr"/>
      <c r="K1093" s="18">
        <f>SUMIF('1060 NQN'!$A$2:$A$2023,$G1093,'1060 NQN'!$I$2:$I$2023)</f>
        <v/>
      </c>
      <c r="L1093" s="18">
        <f>SUMIF('1060 NQN'!$A$2:$A$2023,$G1093,'1060 NQN'!$Q$2:$Q$2023)</f>
        <v/>
      </c>
      <c r="M1093" s="18">
        <f>$K1093-$L1093</f>
        <v/>
      </c>
      <c r="N1093" s="19">
        <f>IFERROR(SUMIF('1060 NQN'!$A$2:$A$2023,$G1093,'1060 NQN'!$M$2:$M$2023)/$K1093,0)</f>
        <v/>
      </c>
      <c r="O1093" s="19">
        <f>IFERROR($K1093*$N1093,"")</f>
        <v/>
      </c>
      <c r="P1093" s="19">
        <f>IFERROR($L1093*$N1093,"")</f>
        <v/>
      </c>
      <c r="Q1093" s="19">
        <f>IF(OR($U1093="Dar de baja en SAP",$U1093="Dar de alta en SAP"),$M1093*$N1093,"")</f>
        <v/>
      </c>
      <c r="R1093" s="17" t="inlineStr"/>
      <c r="S1093" s="27" t="inlineStr"/>
      <c r="T1093" s="17" t="inlineStr">
        <is>
          <t>No aplica: uniformes, clasificación que el inventario físico de Farmacia no releva</t>
        </is>
      </c>
      <c r="U1093" s="28" t="inlineStr">
        <is>
          <t>Fuera del alcance del inventario físico</t>
        </is>
      </c>
      <c r="V1093" s="17" t="inlineStr"/>
      <c r="W1093" s="17" t="inlineStr"/>
      <c r="X1093" s="17" t="inlineStr"/>
      <c r="Y1093" s="17" t="inlineStr"/>
      <c r="Z1093" s="17" t="inlineStr"/>
      <c r="AA1093" s="17" t="inlineStr"/>
    </row>
    <row r="1094">
      <c r="A1094" s="17" t="inlineStr">
        <is>
          <t>Neuquén</t>
        </is>
      </c>
      <c r="B1094" s="17" t="inlineStr">
        <is>
          <t>1060</t>
        </is>
      </c>
      <c r="C1094" s="17" t="inlineStr">
        <is>
          <t>Stock SAP</t>
        </is>
      </c>
      <c r="D1094" s="17" t="inlineStr">
        <is>
          <t>Uniformes</t>
        </is>
      </c>
      <c r="E1094" s="17" t="inlineStr">
        <is>
          <t>ZUNI</t>
        </is>
      </c>
      <c r="F1094" s="17" t="inlineStr">
        <is>
          <t>Fuera del alcance</t>
        </is>
      </c>
      <c r="G1094" s="17" t="inlineStr">
        <is>
          <t>3000221</t>
        </is>
      </c>
      <c r="H1094" s="17" t="inlineStr">
        <is>
          <t>ZAPATOS DE SEGURIDAD T43</t>
        </is>
      </c>
      <c r="I1094" s="17" t="inlineStr"/>
      <c r="J1094" s="17" t="inlineStr"/>
      <c r="K1094" s="18">
        <f>SUMIF('1060 NQN'!$A$2:$A$2023,$G1094,'1060 NQN'!$I$2:$I$2023)</f>
        <v/>
      </c>
      <c r="L1094" s="18">
        <f>SUMIF('1060 NQN'!$A$2:$A$2023,$G1094,'1060 NQN'!$Q$2:$Q$2023)</f>
        <v/>
      </c>
      <c r="M1094" s="18">
        <f>$K1094-$L1094</f>
        <v/>
      </c>
      <c r="N1094" s="19">
        <f>IFERROR(SUMIF('1060 NQN'!$A$2:$A$2023,$G1094,'1060 NQN'!$M$2:$M$2023)/$K1094,0)</f>
        <v/>
      </c>
      <c r="O1094" s="19">
        <f>IFERROR($K1094*$N1094,"")</f>
        <v/>
      </c>
      <c r="P1094" s="19">
        <f>IFERROR($L1094*$N1094,"")</f>
        <v/>
      </c>
      <c r="Q1094" s="19">
        <f>IF(OR($U1094="Dar de baja en SAP",$U1094="Dar de alta en SAP"),$M1094*$N1094,"")</f>
        <v/>
      </c>
      <c r="R1094" s="17" t="inlineStr"/>
      <c r="S1094" s="27" t="inlineStr"/>
      <c r="T1094" s="17" t="inlineStr">
        <is>
          <t>No aplica: uniformes, clasificación que el inventario físico de Farmacia no releva</t>
        </is>
      </c>
      <c r="U1094" s="28" t="inlineStr">
        <is>
          <t>Fuera del alcance del inventario físico</t>
        </is>
      </c>
      <c r="V1094" s="17" t="inlineStr"/>
      <c r="W1094" s="17" t="inlineStr"/>
      <c r="X1094" s="17" t="inlineStr"/>
      <c r="Y1094" s="17" t="inlineStr"/>
      <c r="Z1094" s="17" t="inlineStr"/>
      <c r="AA1094" s="17" t="inlineStr"/>
    </row>
    <row r="1095">
      <c r="A1095" s="17" t="inlineStr">
        <is>
          <t>Neuquén</t>
        </is>
      </c>
      <c r="B1095" s="17" t="inlineStr">
        <is>
          <t>1060</t>
        </is>
      </c>
      <c r="C1095" s="17" t="inlineStr">
        <is>
          <t>Stock SAP</t>
        </is>
      </c>
      <c r="D1095" s="17" t="inlineStr">
        <is>
          <t>Uniformes</t>
        </is>
      </c>
      <c r="E1095" s="17" t="inlineStr">
        <is>
          <t>ZUNI</t>
        </is>
      </c>
      <c r="F1095" s="17" t="inlineStr">
        <is>
          <t>Fuera del alcance</t>
        </is>
      </c>
      <c r="G1095" s="17" t="inlineStr">
        <is>
          <t>3000222</t>
        </is>
      </c>
      <c r="H1095" s="17" t="inlineStr">
        <is>
          <t>ZAPATOS DE SEGURIDAD T44</t>
        </is>
      </c>
      <c r="I1095" s="17" t="inlineStr"/>
      <c r="J1095" s="17" t="inlineStr"/>
      <c r="K1095" s="18">
        <f>SUMIF('1060 NQN'!$A$2:$A$2023,$G1095,'1060 NQN'!$I$2:$I$2023)</f>
        <v/>
      </c>
      <c r="L1095" s="18">
        <f>SUMIF('1060 NQN'!$A$2:$A$2023,$G1095,'1060 NQN'!$Q$2:$Q$2023)</f>
        <v/>
      </c>
      <c r="M1095" s="18">
        <f>$K1095-$L1095</f>
        <v/>
      </c>
      <c r="N1095" s="19">
        <f>IFERROR(SUMIF('1060 NQN'!$A$2:$A$2023,$G1095,'1060 NQN'!$M$2:$M$2023)/$K1095,0)</f>
        <v/>
      </c>
      <c r="O1095" s="19">
        <f>IFERROR($K1095*$N1095,"")</f>
        <v/>
      </c>
      <c r="P1095" s="19">
        <f>IFERROR($L1095*$N1095,"")</f>
        <v/>
      </c>
      <c r="Q1095" s="19">
        <f>IF(OR($U1095="Dar de baja en SAP",$U1095="Dar de alta en SAP"),$M1095*$N1095,"")</f>
        <v/>
      </c>
      <c r="R1095" s="17" t="inlineStr"/>
      <c r="S1095" s="27" t="inlineStr"/>
      <c r="T1095" s="17" t="inlineStr">
        <is>
          <t>No aplica: uniformes, clasificación que el inventario físico de Farmacia no releva</t>
        </is>
      </c>
      <c r="U1095" s="28" t="inlineStr">
        <is>
          <t>Fuera del alcance del inventario físico</t>
        </is>
      </c>
      <c r="V1095" s="17" t="inlineStr"/>
      <c r="W1095" s="17" t="inlineStr"/>
      <c r="X1095" s="17" t="inlineStr"/>
      <c r="Y1095" s="17" t="inlineStr"/>
      <c r="Z1095" s="17" t="inlineStr"/>
      <c r="AA1095" s="17" t="inlineStr"/>
    </row>
    <row r="1096">
      <c r="A1096" s="17" t="inlineStr">
        <is>
          <t>Neuquén</t>
        </is>
      </c>
      <c r="B1096" s="17" t="inlineStr">
        <is>
          <t>1060</t>
        </is>
      </c>
      <c r="C1096" s="17" t="inlineStr">
        <is>
          <t>Stock SAP</t>
        </is>
      </c>
      <c r="D1096" s="17" t="inlineStr">
        <is>
          <t>Uniformes</t>
        </is>
      </c>
      <c r="E1096" s="17" t="inlineStr">
        <is>
          <t>ZUNI</t>
        </is>
      </c>
      <c r="F1096" s="17" t="inlineStr">
        <is>
          <t>Fuera del alcance</t>
        </is>
      </c>
      <c r="G1096" s="17" t="inlineStr">
        <is>
          <t>3000223</t>
        </is>
      </c>
      <c r="H1096" s="17" t="inlineStr">
        <is>
          <t>ZAPATOS DE SEGURIDAD T45</t>
        </is>
      </c>
      <c r="I1096" s="17" t="inlineStr"/>
      <c r="J1096" s="17" t="inlineStr"/>
      <c r="K1096" s="18">
        <f>SUMIF('1060 NQN'!$A$2:$A$2023,$G1096,'1060 NQN'!$I$2:$I$2023)</f>
        <v/>
      </c>
      <c r="L1096" s="18">
        <f>SUMIF('1060 NQN'!$A$2:$A$2023,$G1096,'1060 NQN'!$Q$2:$Q$2023)</f>
        <v/>
      </c>
      <c r="M1096" s="18">
        <f>$K1096-$L1096</f>
        <v/>
      </c>
      <c r="N1096" s="19">
        <f>IFERROR(SUMIF('1060 NQN'!$A$2:$A$2023,$G1096,'1060 NQN'!$M$2:$M$2023)/$K1096,0)</f>
        <v/>
      </c>
      <c r="O1096" s="19">
        <f>IFERROR($K1096*$N1096,"")</f>
        <v/>
      </c>
      <c r="P1096" s="19">
        <f>IFERROR($L1096*$N1096,"")</f>
        <v/>
      </c>
      <c r="Q1096" s="19">
        <f>IF(OR($U1096="Dar de baja en SAP",$U1096="Dar de alta en SAP"),$M1096*$N1096,"")</f>
        <v/>
      </c>
      <c r="R1096" s="17" t="inlineStr"/>
      <c r="S1096" s="27" t="inlineStr"/>
      <c r="T1096" s="17" t="inlineStr">
        <is>
          <t>No aplica: uniformes, clasificación que el inventario físico de Farmacia no releva</t>
        </is>
      </c>
      <c r="U1096" s="28" t="inlineStr">
        <is>
          <t>Fuera del alcance del inventario físico</t>
        </is>
      </c>
      <c r="V1096" s="17" t="inlineStr"/>
      <c r="W1096" s="17" t="inlineStr"/>
      <c r="X1096" s="17" t="inlineStr"/>
      <c r="Y1096" s="17" t="inlineStr"/>
      <c r="Z1096" s="17" t="inlineStr"/>
      <c r="AA1096" s="17" t="inlineStr"/>
    </row>
    <row r="1097">
      <c r="A1097" s="17" t="inlineStr">
        <is>
          <t>Neuquén</t>
        </is>
      </c>
      <c r="B1097" s="17" t="inlineStr">
        <is>
          <t>1060</t>
        </is>
      </c>
      <c r="C1097" s="17" t="inlineStr">
        <is>
          <t>Stock SAP</t>
        </is>
      </c>
      <c r="D1097" s="17" t="inlineStr">
        <is>
          <t>Uniformes</t>
        </is>
      </c>
      <c r="E1097" s="17" t="inlineStr">
        <is>
          <t>ZUNI</t>
        </is>
      </c>
      <c r="F1097" s="17" t="inlineStr">
        <is>
          <t>Fuera del alcance</t>
        </is>
      </c>
      <c r="G1097" s="17" t="inlineStr">
        <is>
          <t>3000388</t>
        </is>
      </c>
      <c r="H1097" s="17" t="inlineStr">
        <is>
          <t>CHOMBA BLANCA HBRE T4XL</t>
        </is>
      </c>
      <c r="I1097" s="17" t="inlineStr"/>
      <c r="J1097" s="17" t="inlineStr"/>
      <c r="K1097" s="18">
        <f>SUMIF('1060 NQN'!$A$2:$A$2023,$G1097,'1060 NQN'!$I$2:$I$2023)</f>
        <v/>
      </c>
      <c r="L1097" s="18">
        <f>SUMIF('1060 NQN'!$A$2:$A$2023,$G1097,'1060 NQN'!$Q$2:$Q$2023)</f>
        <v/>
      </c>
      <c r="M1097" s="18">
        <f>$K1097-$L1097</f>
        <v/>
      </c>
      <c r="N1097" s="19">
        <f>IFERROR(SUMIF('1060 NQN'!$A$2:$A$2023,$G1097,'1060 NQN'!$M$2:$M$2023)/$K1097,0)</f>
        <v/>
      </c>
      <c r="O1097" s="19">
        <f>IFERROR($K1097*$N1097,"")</f>
        <v/>
      </c>
      <c r="P1097" s="19">
        <f>IFERROR($L1097*$N1097,"")</f>
        <v/>
      </c>
      <c r="Q1097" s="19">
        <f>IF(OR($U1097="Dar de baja en SAP",$U1097="Dar de alta en SAP"),$M1097*$N1097,"")</f>
        <v/>
      </c>
      <c r="R1097" s="17" t="inlineStr"/>
      <c r="S1097" s="27" t="inlineStr"/>
      <c r="T1097" s="17" t="inlineStr">
        <is>
          <t>No aplica: uniformes, clasificación que el inventario físico de Farmacia no releva</t>
        </is>
      </c>
      <c r="U1097" s="28" t="inlineStr">
        <is>
          <t>Fuera del alcance del inventario físico</t>
        </is>
      </c>
      <c r="V1097" s="17" t="inlineStr"/>
      <c r="W1097" s="17" t="inlineStr"/>
      <c r="X1097" s="17" t="inlineStr"/>
      <c r="Y1097" s="17" t="inlineStr"/>
      <c r="Z1097" s="17" t="inlineStr"/>
      <c r="AA1097" s="17" t="inlineStr"/>
    </row>
    <row r="1098">
      <c r="A1098" s="17" t="inlineStr">
        <is>
          <t>Neuquén</t>
        </is>
      </c>
      <c r="B1098" s="17" t="inlineStr">
        <is>
          <t>1060</t>
        </is>
      </c>
      <c r="C1098" s="17" t="inlineStr">
        <is>
          <t>Stock SAP</t>
        </is>
      </c>
      <c r="D1098" s="17" t="inlineStr">
        <is>
          <t>Uniformes</t>
        </is>
      </c>
      <c r="E1098" s="17" t="inlineStr">
        <is>
          <t>ZUNI</t>
        </is>
      </c>
      <c r="F1098" s="17" t="inlineStr">
        <is>
          <t>Fuera del alcance</t>
        </is>
      </c>
      <c r="G1098" s="17" t="inlineStr">
        <is>
          <t>3000658</t>
        </is>
      </c>
      <c r="H1098" s="17" t="inlineStr">
        <is>
          <t>PANTALON JEAN C/LOGO YAC T50 DAMA</t>
        </is>
      </c>
      <c r="I1098" s="17" t="inlineStr"/>
      <c r="J1098" s="17" t="inlineStr"/>
      <c r="K1098" s="18">
        <f>SUMIF('1060 NQN'!$A$2:$A$2023,$G1098,'1060 NQN'!$I$2:$I$2023)</f>
        <v/>
      </c>
      <c r="L1098" s="18">
        <f>SUMIF('1060 NQN'!$A$2:$A$2023,$G1098,'1060 NQN'!$Q$2:$Q$2023)</f>
        <v/>
      </c>
      <c r="M1098" s="18">
        <f>$K1098-$L1098</f>
        <v/>
      </c>
      <c r="N1098" s="19">
        <f>IFERROR(SUMIF('1060 NQN'!$A$2:$A$2023,$G1098,'1060 NQN'!$M$2:$M$2023)/$K1098,0)</f>
        <v/>
      </c>
      <c r="O1098" s="19">
        <f>IFERROR($K1098*$N1098,"")</f>
        <v/>
      </c>
      <c r="P1098" s="19">
        <f>IFERROR($L1098*$N1098,"")</f>
        <v/>
      </c>
      <c r="Q1098" s="19">
        <f>IF(OR($U1098="Dar de baja en SAP",$U1098="Dar de alta en SAP"),$M1098*$N1098,"")</f>
        <v/>
      </c>
      <c r="R1098" s="17" t="inlineStr"/>
      <c r="S1098" s="27" t="inlineStr"/>
      <c r="T1098" s="17" t="inlineStr">
        <is>
          <t>No aplica: uniformes, clasificación que el inventario físico de Farmacia no releva</t>
        </is>
      </c>
      <c r="U1098" s="28" t="inlineStr">
        <is>
          <t>Fuera del alcance del inventario físico</t>
        </is>
      </c>
      <c r="V1098" s="17" t="inlineStr"/>
      <c r="W1098" s="17" t="inlineStr"/>
      <c r="X1098" s="17" t="inlineStr"/>
      <c r="Y1098" s="17" t="inlineStr"/>
      <c r="Z1098" s="17" t="inlineStr"/>
      <c r="AA1098" s="17" t="inlineStr"/>
    </row>
    <row r="1099">
      <c r="A1099" s="17" t="inlineStr">
        <is>
          <t>Neuquén</t>
        </is>
      </c>
      <c r="B1099" s="17" t="inlineStr">
        <is>
          <t>1060</t>
        </is>
      </c>
      <c r="C1099" s="17" t="inlineStr">
        <is>
          <t>Stock SAP</t>
        </is>
      </c>
      <c r="D1099" s="17" t="inlineStr">
        <is>
          <t>Uniformes</t>
        </is>
      </c>
      <c r="E1099" s="17" t="inlineStr">
        <is>
          <t>ZUNI</t>
        </is>
      </c>
      <c r="F1099" s="17" t="inlineStr">
        <is>
          <t>Fuera del alcance</t>
        </is>
      </c>
      <c r="G1099" s="17" t="inlineStr">
        <is>
          <t>3000828</t>
        </is>
      </c>
      <c r="H1099" s="17" t="inlineStr">
        <is>
          <t>ZAPATOS DE SEGURIDAD T38</t>
        </is>
      </c>
      <c r="I1099" s="17" t="inlineStr"/>
      <c r="J1099" s="17" t="inlineStr"/>
      <c r="K1099" s="18">
        <f>SUMIF('1060 NQN'!$A$2:$A$2023,$G1099,'1060 NQN'!$I$2:$I$2023)</f>
        <v/>
      </c>
      <c r="L1099" s="18">
        <f>SUMIF('1060 NQN'!$A$2:$A$2023,$G1099,'1060 NQN'!$Q$2:$Q$2023)</f>
        <v/>
      </c>
      <c r="M1099" s="18">
        <f>$K1099-$L1099</f>
        <v/>
      </c>
      <c r="N1099" s="19">
        <f>IFERROR(SUMIF('1060 NQN'!$A$2:$A$2023,$G1099,'1060 NQN'!$M$2:$M$2023)/$K1099,0)</f>
        <v/>
      </c>
      <c r="O1099" s="19">
        <f>IFERROR($K1099*$N1099,"")</f>
        <v/>
      </c>
      <c r="P1099" s="19">
        <f>IFERROR($L1099*$N1099,"")</f>
        <v/>
      </c>
      <c r="Q1099" s="19">
        <f>IF(OR($U1099="Dar de baja en SAP",$U1099="Dar de alta en SAP"),$M1099*$N1099,"")</f>
        <v/>
      </c>
      <c r="R1099" s="17" t="inlineStr"/>
      <c r="S1099" s="27" t="inlineStr"/>
      <c r="T1099" s="17" t="inlineStr">
        <is>
          <t>No aplica: uniformes, clasificación que el inventario físico de Farmacia no releva</t>
        </is>
      </c>
      <c r="U1099" s="28" t="inlineStr">
        <is>
          <t>Fuera del alcance del inventario físico</t>
        </is>
      </c>
      <c r="V1099" s="17" t="inlineStr"/>
      <c r="W1099" s="17" t="inlineStr"/>
      <c r="X1099" s="17" t="inlineStr"/>
      <c r="Y1099" s="17" t="inlineStr"/>
      <c r="Z1099" s="17" t="inlineStr"/>
      <c r="AA1099" s="17" t="inlineStr"/>
    </row>
    <row r="1100">
      <c r="A1100" s="17" t="inlineStr">
        <is>
          <t>Neuquén</t>
        </is>
      </c>
      <c r="B1100" s="17" t="inlineStr">
        <is>
          <t>1060</t>
        </is>
      </c>
      <c r="C1100" s="17" t="inlineStr">
        <is>
          <t>Stock SAP</t>
        </is>
      </c>
      <c r="D1100" s="17" t="inlineStr">
        <is>
          <t>Uniformes</t>
        </is>
      </c>
      <c r="E1100" s="17" t="inlineStr">
        <is>
          <t>ZUNI</t>
        </is>
      </c>
      <c r="F1100" s="17" t="inlineStr">
        <is>
          <t>Fuera del alcance</t>
        </is>
      </c>
      <c r="G1100" s="17" t="inlineStr">
        <is>
          <t>3000904</t>
        </is>
      </c>
      <c r="H1100" s="17" t="inlineStr">
        <is>
          <t>LOGO</t>
        </is>
      </c>
      <c r="I1100" s="17" t="inlineStr"/>
      <c r="J1100" s="17" t="inlineStr"/>
      <c r="K1100" s="18">
        <f>SUMIF('1060 NQN'!$A$2:$A$2023,$G1100,'1060 NQN'!$I$2:$I$2023)</f>
        <v/>
      </c>
      <c r="L1100" s="18">
        <f>SUMIF('1060 NQN'!$A$2:$A$2023,$G1100,'1060 NQN'!$Q$2:$Q$2023)</f>
        <v/>
      </c>
      <c r="M1100" s="18">
        <f>$K1100-$L1100</f>
        <v/>
      </c>
      <c r="N1100" s="19">
        <f>IFERROR(SUMIF('1060 NQN'!$A$2:$A$2023,$G1100,'1060 NQN'!$M$2:$M$2023)/$K1100,0)</f>
        <v/>
      </c>
      <c r="O1100" s="19">
        <f>IFERROR($K1100*$N1100,"")</f>
        <v/>
      </c>
      <c r="P1100" s="19">
        <f>IFERROR($L1100*$N1100,"")</f>
        <v/>
      </c>
      <c r="Q1100" s="19">
        <f>IF(OR($U1100="Dar de baja en SAP",$U1100="Dar de alta en SAP"),$M1100*$N1100,"")</f>
        <v/>
      </c>
      <c r="R1100" s="17" t="inlineStr"/>
      <c r="S1100" s="27" t="inlineStr"/>
      <c r="T1100" s="17" t="inlineStr">
        <is>
          <t>No aplica: uniformes, clasificación que el inventario físico de Farmacia no releva</t>
        </is>
      </c>
      <c r="U1100" s="28" t="inlineStr">
        <is>
          <t>Fuera del alcance del inventario físico</t>
        </is>
      </c>
      <c r="V1100" s="17" t="inlineStr"/>
      <c r="W1100" s="17" t="inlineStr"/>
      <c r="X1100" s="17" t="inlineStr"/>
      <c r="Y1100" s="17" t="inlineStr"/>
      <c r="Z1100" s="17" t="inlineStr"/>
      <c r="AA1100" s="17" t="inlineStr"/>
    </row>
    <row r="1101">
      <c r="A1101" s="17" t="inlineStr">
        <is>
          <t>Neuquén</t>
        </is>
      </c>
      <c r="B1101" s="17" t="inlineStr">
        <is>
          <t>1060</t>
        </is>
      </c>
      <c r="C1101" s="17" t="inlineStr">
        <is>
          <t>Stock SAP</t>
        </is>
      </c>
      <c r="D1101" s="17" t="inlineStr">
        <is>
          <t>Uniformes</t>
        </is>
      </c>
      <c r="E1101" s="17" t="inlineStr">
        <is>
          <t>ZUNI</t>
        </is>
      </c>
      <c r="F1101" s="17" t="inlineStr">
        <is>
          <t>Fuera del alcance</t>
        </is>
      </c>
      <c r="G1101" s="17" t="inlineStr">
        <is>
          <t>3000942</t>
        </is>
      </c>
      <c r="H1101" s="17" t="inlineStr">
        <is>
          <t>CHAQUETA CELESTE MCORTA YACIMIENTO T S</t>
        </is>
      </c>
      <c r="I1101" s="17" t="inlineStr"/>
      <c r="J1101" s="17" t="inlineStr"/>
      <c r="K1101" s="18">
        <f>SUMIF('1060 NQN'!$A$2:$A$2023,$G1101,'1060 NQN'!$I$2:$I$2023)</f>
        <v/>
      </c>
      <c r="L1101" s="18">
        <f>SUMIF('1060 NQN'!$A$2:$A$2023,$G1101,'1060 NQN'!$Q$2:$Q$2023)</f>
        <v/>
      </c>
      <c r="M1101" s="18">
        <f>$K1101-$L1101</f>
        <v/>
      </c>
      <c r="N1101" s="19">
        <f>IFERROR(SUMIF('1060 NQN'!$A$2:$A$2023,$G1101,'1060 NQN'!$M$2:$M$2023)/$K1101,0)</f>
        <v/>
      </c>
      <c r="O1101" s="19">
        <f>IFERROR($K1101*$N1101,"")</f>
        <v/>
      </c>
      <c r="P1101" s="19">
        <f>IFERROR($L1101*$N1101,"")</f>
        <v/>
      </c>
      <c r="Q1101" s="19">
        <f>IF(OR($U1101="Dar de baja en SAP",$U1101="Dar de alta en SAP"),$M1101*$N1101,"")</f>
        <v/>
      </c>
      <c r="R1101" s="17" t="inlineStr"/>
      <c r="S1101" s="27" t="inlineStr"/>
      <c r="T1101" s="17" t="inlineStr">
        <is>
          <t>No aplica: uniformes, clasificación que el inventario físico de Farmacia no releva</t>
        </is>
      </c>
      <c r="U1101" s="28" t="inlineStr">
        <is>
          <t>Fuera del alcance del inventario físico</t>
        </is>
      </c>
      <c r="V1101" s="17" t="inlineStr"/>
      <c r="W1101" s="17" t="inlineStr"/>
      <c r="X1101" s="17" t="inlineStr"/>
      <c r="Y1101" s="17" t="inlineStr"/>
      <c r="Z1101" s="17" t="inlineStr"/>
      <c r="AA1101" s="17" t="inlineStr"/>
    </row>
    <row r="1102">
      <c r="A1102" s="17" t="inlineStr">
        <is>
          <t>Neuquén</t>
        </is>
      </c>
      <c r="B1102" s="17" t="inlineStr">
        <is>
          <t>1060</t>
        </is>
      </c>
      <c r="C1102" s="17" t="inlineStr">
        <is>
          <t>Stock SAP</t>
        </is>
      </c>
      <c r="D1102" s="17" t="inlineStr">
        <is>
          <t>Uniformes</t>
        </is>
      </c>
      <c r="E1102" s="17" t="inlineStr">
        <is>
          <t>ZUNI</t>
        </is>
      </c>
      <c r="F1102" s="17" t="inlineStr">
        <is>
          <t>Fuera del alcance</t>
        </is>
      </c>
      <c r="G1102" s="17" t="inlineStr">
        <is>
          <t>3000943</t>
        </is>
      </c>
      <c r="H1102" s="17" t="inlineStr">
        <is>
          <t>CHAQUETA CELESTE MCORTA YACIMIENTO T XS</t>
        </is>
      </c>
      <c r="I1102" s="17" t="inlineStr"/>
      <c r="J1102" s="17" t="inlineStr"/>
      <c r="K1102" s="18">
        <f>SUMIF('1060 NQN'!$A$2:$A$2023,$G1102,'1060 NQN'!$I$2:$I$2023)</f>
        <v/>
      </c>
      <c r="L1102" s="18">
        <f>SUMIF('1060 NQN'!$A$2:$A$2023,$G1102,'1060 NQN'!$Q$2:$Q$2023)</f>
        <v/>
      </c>
      <c r="M1102" s="18">
        <f>$K1102-$L1102</f>
        <v/>
      </c>
      <c r="N1102" s="19">
        <f>IFERROR(SUMIF('1060 NQN'!$A$2:$A$2023,$G1102,'1060 NQN'!$M$2:$M$2023)/$K1102,0)</f>
        <v/>
      </c>
      <c r="O1102" s="19">
        <f>IFERROR($K1102*$N1102,"")</f>
        <v/>
      </c>
      <c r="P1102" s="19">
        <f>IFERROR($L1102*$N1102,"")</f>
        <v/>
      </c>
      <c r="Q1102" s="19">
        <f>IF(OR($U1102="Dar de baja en SAP",$U1102="Dar de alta en SAP"),$M1102*$N1102,"")</f>
        <v/>
      </c>
      <c r="R1102" s="17" t="inlineStr"/>
      <c r="S1102" s="27" t="inlineStr"/>
      <c r="T1102" s="17" t="inlineStr">
        <is>
          <t>No aplica: uniformes, clasificación que el inventario físico de Farmacia no releva</t>
        </is>
      </c>
      <c r="U1102" s="28" t="inlineStr">
        <is>
          <t>Fuera del alcance del inventario físico</t>
        </is>
      </c>
      <c r="V1102" s="17" t="inlineStr"/>
      <c r="W1102" s="17" t="inlineStr"/>
      <c r="X1102" s="17" t="inlineStr"/>
      <c r="Y1102" s="17" t="inlineStr"/>
      <c r="Z1102" s="17" t="inlineStr"/>
      <c r="AA1102" s="17" t="inlineStr"/>
    </row>
    <row r="1103">
      <c r="A1103" s="17" t="inlineStr">
        <is>
          <t>Neuquén</t>
        </is>
      </c>
      <c r="B1103" s="17" t="inlineStr">
        <is>
          <t>1060</t>
        </is>
      </c>
      <c r="C1103" s="17" t="inlineStr">
        <is>
          <t>Stock SAP</t>
        </is>
      </c>
      <c r="D1103" s="17" t="inlineStr">
        <is>
          <t>Uniformes</t>
        </is>
      </c>
      <c r="E1103" s="17" t="inlineStr">
        <is>
          <t>ZUNI</t>
        </is>
      </c>
      <c r="F1103" s="17" t="inlineStr">
        <is>
          <t>Fuera del alcance</t>
        </is>
      </c>
      <c r="G1103" s="17" t="inlineStr">
        <is>
          <t>3001493</t>
        </is>
      </c>
      <c r="H1103" s="17" t="inlineStr">
        <is>
          <t>CAMISA HOMBRE</t>
        </is>
      </c>
      <c r="I1103" s="17" t="inlineStr"/>
      <c r="J1103" s="17" t="inlineStr"/>
      <c r="K1103" s="18">
        <f>SUMIF('1060 NQN'!$A$2:$A$2023,$G1103,'1060 NQN'!$I$2:$I$2023)</f>
        <v/>
      </c>
      <c r="L1103" s="18">
        <f>SUMIF('1060 NQN'!$A$2:$A$2023,$G1103,'1060 NQN'!$Q$2:$Q$2023)</f>
        <v/>
      </c>
      <c r="M1103" s="18">
        <f>$K1103-$L1103</f>
        <v/>
      </c>
      <c r="N1103" s="19">
        <f>IFERROR(SUMIF('1060 NQN'!$A$2:$A$2023,$G1103,'1060 NQN'!$M$2:$M$2023)/$K1103,0)</f>
        <v/>
      </c>
      <c r="O1103" s="19">
        <f>IFERROR($K1103*$N1103,"")</f>
        <v/>
      </c>
      <c r="P1103" s="19">
        <f>IFERROR($L1103*$N1103,"")</f>
        <v/>
      </c>
      <c r="Q1103" s="19">
        <f>IF(OR($U1103="Dar de baja en SAP",$U1103="Dar de alta en SAP"),$M1103*$N1103,"")</f>
        <v/>
      </c>
      <c r="R1103" s="17" t="inlineStr"/>
      <c r="S1103" s="27" t="inlineStr"/>
      <c r="T1103" s="17" t="inlineStr">
        <is>
          <t>No aplica: uniformes, clasificación que el inventario físico de Farmacia no releva</t>
        </is>
      </c>
      <c r="U1103" s="28" t="inlineStr">
        <is>
          <t>Fuera del alcance del inventario físico</t>
        </is>
      </c>
      <c r="V1103" s="17" t="inlineStr"/>
      <c r="W1103" s="17" t="inlineStr"/>
      <c r="X1103" s="17" t="inlineStr"/>
      <c r="Y1103" s="17" t="inlineStr"/>
      <c r="Z1103" s="17" t="inlineStr"/>
      <c r="AA1103" s="17" t="inlineStr"/>
    </row>
    <row r="1104">
      <c r="A1104" s="17" t="inlineStr">
        <is>
          <t>Neuquén</t>
        </is>
      </c>
      <c r="B1104" s="17" t="inlineStr">
        <is>
          <t>1060</t>
        </is>
      </c>
      <c r="C1104" s="17" t="inlineStr">
        <is>
          <t>Stock SAP</t>
        </is>
      </c>
      <c r="D1104" s="17" t="inlineStr">
        <is>
          <t>Uniformes</t>
        </is>
      </c>
      <c r="E1104" s="17" t="inlineStr">
        <is>
          <t>ZUNI</t>
        </is>
      </c>
      <c r="F1104" s="17" t="inlineStr">
        <is>
          <t>Fuera del alcance</t>
        </is>
      </c>
      <c r="G1104" s="17" t="inlineStr">
        <is>
          <t>3001494</t>
        </is>
      </c>
      <c r="H1104" s="17" t="inlineStr">
        <is>
          <t>CHOMBA HOMBRE</t>
        </is>
      </c>
      <c r="I1104" s="17" t="inlineStr"/>
      <c r="J1104" s="17" t="inlineStr"/>
      <c r="K1104" s="18">
        <f>SUMIF('1060 NQN'!$A$2:$A$2023,$G1104,'1060 NQN'!$I$2:$I$2023)</f>
        <v/>
      </c>
      <c r="L1104" s="18">
        <f>SUMIF('1060 NQN'!$A$2:$A$2023,$G1104,'1060 NQN'!$Q$2:$Q$2023)</f>
        <v/>
      </c>
      <c r="M1104" s="18">
        <f>$K1104-$L1104</f>
        <v/>
      </c>
      <c r="N1104" s="19">
        <f>IFERROR(SUMIF('1060 NQN'!$A$2:$A$2023,$G1104,'1060 NQN'!$M$2:$M$2023)/$K1104,0)</f>
        <v/>
      </c>
      <c r="O1104" s="19">
        <f>IFERROR($K1104*$N1104,"")</f>
        <v/>
      </c>
      <c r="P1104" s="19">
        <f>IFERROR($L1104*$N1104,"")</f>
        <v/>
      </c>
      <c r="Q1104" s="19">
        <f>IF(OR($U1104="Dar de baja en SAP",$U1104="Dar de alta en SAP"),$M1104*$N1104,"")</f>
        <v/>
      </c>
      <c r="R1104" s="17" t="inlineStr"/>
      <c r="S1104" s="27" t="inlineStr"/>
      <c r="T1104" s="17" t="inlineStr">
        <is>
          <t>No aplica: uniformes, clasificación que el inventario físico de Farmacia no releva</t>
        </is>
      </c>
      <c r="U1104" s="28" t="inlineStr">
        <is>
          <t>Fuera del alcance del inventario físico</t>
        </is>
      </c>
      <c r="V1104" s="17" t="inlineStr"/>
      <c r="W1104" s="17" t="inlineStr"/>
      <c r="X1104" s="17" t="inlineStr"/>
      <c r="Y1104" s="17" t="inlineStr"/>
      <c r="Z1104" s="17" t="inlineStr"/>
      <c r="AA1104" s="17" t="inlineStr"/>
    </row>
    <row r="1105">
      <c r="A1105" s="17" t="inlineStr">
        <is>
          <t>Neuquén</t>
        </is>
      </c>
      <c r="B1105" s="17" t="inlineStr">
        <is>
          <t>1060</t>
        </is>
      </c>
      <c r="C1105" s="17" t="inlineStr">
        <is>
          <t>Stock SAP</t>
        </is>
      </c>
      <c r="D1105" s="17" t="inlineStr">
        <is>
          <t>Uniformes</t>
        </is>
      </c>
      <c r="E1105" s="17" t="inlineStr">
        <is>
          <t>ZUNI</t>
        </is>
      </c>
      <c r="F1105" s="17" t="inlineStr">
        <is>
          <t>Fuera del alcance</t>
        </is>
      </c>
      <c r="G1105" s="17" t="inlineStr">
        <is>
          <t>3001500</t>
        </is>
      </c>
      <c r="H1105" s="17" t="inlineStr">
        <is>
          <t>Sweatter San Nicolas</t>
        </is>
      </c>
      <c r="I1105" s="17" t="inlineStr"/>
      <c r="J1105" s="17" t="inlineStr"/>
      <c r="K1105" s="18">
        <f>SUMIF('1060 NQN'!$A$2:$A$2023,$G1105,'1060 NQN'!$I$2:$I$2023)</f>
        <v/>
      </c>
      <c r="L1105" s="18">
        <f>SUMIF('1060 NQN'!$A$2:$A$2023,$G1105,'1060 NQN'!$Q$2:$Q$2023)</f>
        <v/>
      </c>
      <c r="M1105" s="18">
        <f>$K1105-$L1105</f>
        <v/>
      </c>
      <c r="N1105" s="19">
        <f>IFERROR(SUMIF('1060 NQN'!$A$2:$A$2023,$G1105,'1060 NQN'!$M$2:$M$2023)/$K1105,0)</f>
        <v/>
      </c>
      <c r="O1105" s="19">
        <f>IFERROR($K1105*$N1105,"")</f>
        <v/>
      </c>
      <c r="P1105" s="19">
        <f>IFERROR($L1105*$N1105,"")</f>
        <v/>
      </c>
      <c r="Q1105" s="19">
        <f>IF(OR($U1105="Dar de baja en SAP",$U1105="Dar de alta en SAP"),$M1105*$N1105,"")</f>
        <v/>
      </c>
      <c r="R1105" s="17" t="inlineStr"/>
      <c r="S1105" s="27" t="inlineStr"/>
      <c r="T1105" s="17" t="inlineStr">
        <is>
          <t>No aplica: uniformes, clasificación que el inventario físico de Farmacia no releva</t>
        </is>
      </c>
      <c r="U1105" s="28" t="inlineStr">
        <is>
          <t>Fuera del alcance del inventario físico</t>
        </is>
      </c>
      <c r="V1105" s="17" t="inlineStr"/>
      <c r="W1105" s="17" t="inlineStr"/>
      <c r="X1105" s="17" t="inlineStr"/>
      <c r="Y1105" s="17" t="inlineStr"/>
      <c r="Z1105" s="17" t="inlineStr"/>
      <c r="AA1105" s="17" t="inlineStr"/>
    </row>
    <row r="1106">
      <c r="A1106" s="17" t="inlineStr">
        <is>
          <t>Neuquén</t>
        </is>
      </c>
      <c r="B1106" s="17" t="inlineStr">
        <is>
          <t>1060</t>
        </is>
      </c>
      <c r="C1106" s="17" t="inlineStr">
        <is>
          <t>Stock SAP</t>
        </is>
      </c>
      <c r="D1106" s="17" t="inlineStr">
        <is>
          <t>Medicamentos</t>
        </is>
      </c>
      <c r="E1106" s="17" t="inlineStr">
        <is>
          <t>ZMED</t>
        </is>
      </c>
      <c r="F1106" s="17" t="inlineStr">
        <is>
          <t>Dentro del alcance</t>
        </is>
      </c>
      <c r="G1106" s="17" t="inlineStr">
        <is>
          <t>1000004</t>
        </is>
      </c>
      <c r="H1106" s="17" t="inlineStr">
        <is>
          <t>AGUA OXIGENADA 10 VOL. X 100ML</t>
        </is>
      </c>
      <c r="I1106" s="17" t="inlineStr"/>
      <c r="J1106" s="17" t="inlineStr"/>
      <c r="K1106" s="18">
        <f>SUMIF('1060 NQN'!$A$2:$A$2023,$G1106,'1060 NQN'!$I$2:$I$2023)</f>
        <v/>
      </c>
      <c r="L1106" s="18">
        <f>SUMIF('1060 NQN'!$A$2:$A$2023,$G1106,'1060 NQN'!$Q$2:$Q$2023)</f>
        <v/>
      </c>
      <c r="M1106" s="18">
        <f>$K1106-$L1106</f>
        <v/>
      </c>
      <c r="N1106" s="19">
        <f>IFERROR(SUMIF('1060 NQN'!$A$2:$A$2023,$G1106,'1060 NQN'!$M$2:$M$2023)/$K1106,0)</f>
        <v/>
      </c>
      <c r="O1106" s="19">
        <f>IFERROR($K1106*$N1106,"")</f>
        <v/>
      </c>
      <c r="P1106" s="19">
        <f>IFERROR($L1106*$N1106,"")</f>
        <v/>
      </c>
      <c r="Q1106" s="19">
        <f>IF(OR($U1106="Dar de baja en SAP",$U1106="Dar de alta en SAP"),$M1106*$N1106,"")</f>
        <v/>
      </c>
      <c r="R1106" s="17" t="inlineStr"/>
      <c r="S1106" s="27" t="inlineStr"/>
      <c r="T1106" s="17" t="inlineStr">
        <is>
          <t>Sin recuento físico en el inventario de Avain</t>
        </is>
      </c>
      <c r="U1106" s="28" t="inlineStr">
        <is>
          <t>Sin recuento físico</t>
        </is>
      </c>
      <c r="V1106" s="17" t="inlineStr"/>
      <c r="W1106" s="17" t="inlineStr"/>
      <c r="X1106" s="17" t="inlineStr"/>
      <c r="Y1106" s="17" t="inlineStr"/>
      <c r="Z1106" s="17" t="inlineStr"/>
      <c r="AA1106" s="17" t="inlineStr"/>
    </row>
    <row r="1107">
      <c r="A1107" s="17" t="inlineStr">
        <is>
          <t>Neuquén</t>
        </is>
      </c>
      <c r="B1107" s="17" t="inlineStr">
        <is>
          <t>1060</t>
        </is>
      </c>
      <c r="C1107" s="17" t="inlineStr">
        <is>
          <t>Stock SAP</t>
        </is>
      </c>
      <c r="D1107" s="17" t="inlineStr">
        <is>
          <t>Medicamentos</t>
        </is>
      </c>
      <c r="E1107" s="17" t="inlineStr">
        <is>
          <t>ZMED</t>
        </is>
      </c>
      <c r="F1107" s="17" t="inlineStr">
        <is>
          <t>Dentro del alcance</t>
        </is>
      </c>
      <c r="G1107" s="17" t="inlineStr">
        <is>
          <t>1000009</t>
        </is>
      </c>
      <c r="H1107" s="17" t="inlineStr">
        <is>
          <t>DIFENHIDRAMINA 10MG AMPOLLA DE 1 ML(Park</t>
        </is>
      </c>
      <c r="I1107" s="17" t="inlineStr"/>
      <c r="J1107" s="17" t="inlineStr"/>
      <c r="K1107" s="18">
        <f>SUMIF('1060 NQN'!$A$2:$A$2023,$G1107,'1060 NQN'!$I$2:$I$2023)</f>
        <v/>
      </c>
      <c r="L1107" s="18">
        <f>SUMIF('1060 NQN'!$A$2:$A$2023,$G1107,'1060 NQN'!$Q$2:$Q$2023)</f>
        <v/>
      </c>
      <c r="M1107" s="18">
        <f>$K1107-$L1107</f>
        <v/>
      </c>
      <c r="N1107" s="19">
        <f>IFERROR(SUMIF('1060 NQN'!$A$2:$A$2023,$G1107,'1060 NQN'!$M$2:$M$2023)/$K1107,0)</f>
        <v/>
      </c>
      <c r="O1107" s="19">
        <f>IFERROR($K1107*$N1107,"")</f>
        <v/>
      </c>
      <c r="P1107" s="19">
        <f>IFERROR($L1107*$N1107,"")</f>
        <v/>
      </c>
      <c r="Q1107" s="19">
        <f>IF(OR($U1107="Dar de baja en SAP",$U1107="Dar de alta en SAP"),$M1107*$N1107,"")</f>
        <v/>
      </c>
      <c r="R1107" s="17" t="inlineStr"/>
      <c r="S1107" s="27" t="inlineStr"/>
      <c r="T1107" s="17" t="inlineStr">
        <is>
          <t>Sin recuento físico en el inventario de Avain</t>
        </is>
      </c>
      <c r="U1107" s="28" t="inlineStr">
        <is>
          <t>Sin recuento físico</t>
        </is>
      </c>
      <c r="V1107" s="17" t="inlineStr"/>
      <c r="W1107" s="17" t="inlineStr"/>
      <c r="X1107" s="17" t="inlineStr"/>
      <c r="Y1107" s="17" t="inlineStr"/>
      <c r="Z1107" s="17" t="inlineStr"/>
      <c r="AA1107" s="17" t="inlineStr"/>
    </row>
    <row r="1108">
      <c r="A1108" s="17" t="inlineStr">
        <is>
          <t>Neuquén</t>
        </is>
      </c>
      <c r="B1108" s="17" t="inlineStr">
        <is>
          <t>1060</t>
        </is>
      </c>
      <c r="C1108" s="17" t="inlineStr">
        <is>
          <t>Stock SAP</t>
        </is>
      </c>
      <c r="D1108" s="17" t="inlineStr">
        <is>
          <t>Medicamentos</t>
        </is>
      </c>
      <c r="E1108" s="17" t="inlineStr">
        <is>
          <t>ZMED</t>
        </is>
      </c>
      <c r="F1108" s="17" t="inlineStr">
        <is>
          <t>Dentro del alcance</t>
        </is>
      </c>
      <c r="G1108" s="17" t="inlineStr">
        <is>
          <t>1000024</t>
        </is>
      </c>
      <c r="H1108" s="17" t="inlineStr">
        <is>
          <t>GASA FURACINADA  AL  0.2%</t>
        </is>
      </c>
      <c r="I1108" s="17" t="inlineStr"/>
      <c r="J1108" s="17" t="inlineStr"/>
      <c r="K1108" s="18">
        <f>SUMIF('1060 NQN'!$A$2:$A$2023,$G1108,'1060 NQN'!$I$2:$I$2023)</f>
        <v/>
      </c>
      <c r="L1108" s="18">
        <f>SUMIF('1060 NQN'!$A$2:$A$2023,$G1108,'1060 NQN'!$Q$2:$Q$2023)</f>
        <v/>
      </c>
      <c r="M1108" s="18">
        <f>$K1108-$L1108</f>
        <v/>
      </c>
      <c r="N1108" s="19">
        <f>IFERROR(SUMIF('1060 NQN'!$A$2:$A$2023,$G1108,'1060 NQN'!$M$2:$M$2023)/$K1108,0)</f>
        <v/>
      </c>
      <c r="O1108" s="19">
        <f>IFERROR($K1108*$N1108,"")</f>
        <v/>
      </c>
      <c r="P1108" s="19">
        <f>IFERROR($L1108*$N1108,"")</f>
        <v/>
      </c>
      <c r="Q1108" s="19">
        <f>IF(OR($U1108="Dar de baja en SAP",$U1108="Dar de alta en SAP"),$M1108*$N1108,"")</f>
        <v/>
      </c>
      <c r="R1108" s="17" t="inlineStr"/>
      <c r="S1108" s="27" t="inlineStr"/>
      <c r="T1108" s="17" t="inlineStr">
        <is>
          <t>Sin recuento físico en el inventario de Avain</t>
        </is>
      </c>
      <c r="U1108" s="28" t="inlineStr">
        <is>
          <t>Sin recuento físico</t>
        </is>
      </c>
      <c r="V1108" s="17" t="inlineStr"/>
      <c r="W1108" s="17" t="inlineStr"/>
      <c r="X1108" s="17" t="inlineStr"/>
      <c r="Y1108" s="17" t="inlineStr"/>
      <c r="Z1108" s="17" t="inlineStr"/>
      <c r="AA1108" s="17" t="inlineStr"/>
    </row>
    <row r="1109">
      <c r="A1109" s="17" t="inlineStr">
        <is>
          <t>Neuquén</t>
        </is>
      </c>
      <c r="B1109" s="17" t="inlineStr">
        <is>
          <t>1060</t>
        </is>
      </c>
      <c r="C1109" s="17" t="inlineStr">
        <is>
          <t>Stock SAP</t>
        </is>
      </c>
      <c r="D1109" s="17" t="inlineStr">
        <is>
          <t>Medicamentos</t>
        </is>
      </c>
      <c r="E1109" s="17" t="inlineStr">
        <is>
          <t>ZMED</t>
        </is>
      </c>
      <c r="F1109" s="17" t="inlineStr">
        <is>
          <t>Dentro del alcance</t>
        </is>
      </c>
      <c r="G1109" s="17" t="inlineStr">
        <is>
          <t>1000110</t>
        </is>
      </c>
      <c r="H1109" s="17" t="inlineStr">
        <is>
          <t>SOLUCION FISIOLOGICA DE  5ML AMPOLLA</t>
        </is>
      </c>
      <c r="I1109" s="17" t="inlineStr"/>
      <c r="J1109" s="17" t="inlineStr"/>
      <c r="K1109" s="18">
        <f>SUMIF('1060 NQN'!$A$2:$A$2023,$G1109,'1060 NQN'!$I$2:$I$2023)</f>
        <v/>
      </c>
      <c r="L1109" s="18">
        <f>SUMIF('1060 NQN'!$A$2:$A$2023,$G1109,'1060 NQN'!$Q$2:$Q$2023)</f>
        <v/>
      </c>
      <c r="M1109" s="18">
        <f>$K1109-$L1109</f>
        <v/>
      </c>
      <c r="N1109" s="19">
        <f>IFERROR(SUMIF('1060 NQN'!$A$2:$A$2023,$G1109,'1060 NQN'!$M$2:$M$2023)/$K1109,0)</f>
        <v/>
      </c>
      <c r="O1109" s="19">
        <f>IFERROR($K1109*$N1109,"")</f>
        <v/>
      </c>
      <c r="P1109" s="19">
        <f>IFERROR($L1109*$N1109,"")</f>
        <v/>
      </c>
      <c r="Q1109" s="19">
        <f>IF(OR($U1109="Dar de baja en SAP",$U1109="Dar de alta en SAP"),$M1109*$N1109,"")</f>
        <v/>
      </c>
      <c r="R1109" s="17" t="inlineStr"/>
      <c r="S1109" s="27" t="inlineStr"/>
      <c r="T1109" s="17" t="inlineStr">
        <is>
          <t>Sin recuento físico en el inventario de Avain</t>
        </is>
      </c>
      <c r="U1109" s="28" t="inlineStr">
        <is>
          <t>Sin recuento físico</t>
        </is>
      </c>
      <c r="V1109" s="17" t="inlineStr"/>
      <c r="W1109" s="17" t="inlineStr"/>
      <c r="X1109" s="17" t="inlineStr"/>
      <c r="Y1109" s="17" t="inlineStr"/>
      <c r="Z1109" s="17" t="inlineStr"/>
      <c r="AA1109" s="17" t="inlineStr"/>
    </row>
    <row r="1110">
      <c r="A1110" s="17" t="inlineStr">
        <is>
          <t>Neuquén</t>
        </is>
      </c>
      <c r="B1110" s="17" t="inlineStr">
        <is>
          <t>1060</t>
        </is>
      </c>
      <c r="C1110" s="17" t="inlineStr">
        <is>
          <t>Stock SAP</t>
        </is>
      </c>
      <c r="D1110" s="17" t="inlineStr">
        <is>
          <t>Medicamentos</t>
        </is>
      </c>
      <c r="E1110" s="17" t="inlineStr">
        <is>
          <t>ZMED</t>
        </is>
      </c>
      <c r="F1110" s="17" t="inlineStr">
        <is>
          <t>Dentro del alcance</t>
        </is>
      </c>
      <c r="G1110" s="17" t="inlineStr">
        <is>
          <t>1000129</t>
        </is>
      </c>
      <c r="H1110" s="17" t="inlineStr">
        <is>
          <t>KETOROLAC 10MG SUBLINGUAL</t>
        </is>
      </c>
      <c r="I1110" s="17" t="inlineStr">
        <is>
          <t>147; 148</t>
        </is>
      </c>
      <c r="J1110" s="17" t="inlineStr">
        <is>
          <t>KETOROLAC; KETOROLAC SL</t>
        </is>
      </c>
      <c r="K1110" s="18">
        <f>SUMIF('1060 NQN'!$A$2:$A$2023,$G1110,'1060 NQN'!$I$2:$I$2023)</f>
        <v/>
      </c>
      <c r="L1110" s="18">
        <f>SUMIF('1060 NQN'!$A$2:$A$2023,$G1110,'1060 NQN'!$Q$2:$Q$2023)</f>
        <v/>
      </c>
      <c r="M1110" s="18">
        <f>$K1110-$L1110</f>
        <v/>
      </c>
      <c r="N1110" s="19">
        <f>IFERROR(SUMIF('1060 NQN'!$A$2:$A$2023,$G1110,'1060 NQN'!$M$2:$M$2023)/$K1110,0)</f>
        <v/>
      </c>
      <c r="O1110" s="19">
        <f>IFERROR($K1110*$N1110,"")</f>
        <v/>
      </c>
      <c r="P1110" s="19">
        <f>IFERROR($L1110*$N1110,"")</f>
        <v/>
      </c>
      <c r="Q1110" s="19">
        <f>IF(OR($U1110="Dar de baja en SAP",$U1110="Dar de alta en SAP"),$M1110*$N1110,"")</f>
        <v/>
      </c>
      <c r="R1110" s="17" t="inlineStr"/>
      <c r="S1110" s="26" t="inlineStr">
        <is>
          <t>Baja</t>
        </is>
      </c>
      <c r="T1110" s="17" t="inlineStr">
        <is>
          <t>Homologado – confianza Baja – pendiente de validación</t>
        </is>
      </c>
      <c r="U1110" s="25" t="inlineStr">
        <is>
          <t>Dar de alta en SAP</t>
        </is>
      </c>
      <c r="V1110" s="17" t="inlineStr">
        <is>
          <t>Cruce por nomenclatura SAP; Homologación por código Avain (master M01-006)</t>
        </is>
      </c>
      <c r="W1110" s="17" t="inlineStr">
        <is>
          <t>Sí</t>
        </is>
      </c>
      <c r="X1110" s="17" t="inlineStr">
        <is>
          <t>1000129, 1000196</t>
        </is>
      </c>
      <c r="Y1110" s="17" t="inlineStr">
        <is>
          <t>Sí</t>
        </is>
      </c>
      <c r="Z1110" s="17" t="inlineStr">
        <is>
          <t>M01-006</t>
        </is>
      </c>
      <c r="AA1110" s="17"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17" t="inlineStr">
        <is>
          <t>Neuquén</t>
        </is>
      </c>
      <c r="B1111" s="17" t="inlineStr">
        <is>
          <t>1060</t>
        </is>
      </c>
      <c r="C1111" s="17" t="inlineStr">
        <is>
          <t>Stock SAP</t>
        </is>
      </c>
      <c r="D1111" s="17" t="inlineStr">
        <is>
          <t>Medicamentos</t>
        </is>
      </c>
      <c r="E1111" s="17" t="inlineStr">
        <is>
          <t>ZMED</t>
        </is>
      </c>
      <c r="F1111" s="17" t="inlineStr">
        <is>
          <t>Dentro del alcance</t>
        </is>
      </c>
      <c r="G1111" s="17" t="inlineStr">
        <is>
          <t>1000135</t>
        </is>
      </c>
      <c r="H1111" s="17" t="inlineStr">
        <is>
          <t>VASELINA LIQUIDA DE 250 ML</t>
        </is>
      </c>
      <c r="I1111" s="17" t="inlineStr"/>
      <c r="J1111" s="17" t="inlineStr"/>
      <c r="K1111" s="18">
        <f>SUMIF('1060 NQN'!$A$2:$A$2023,$G1111,'1060 NQN'!$I$2:$I$2023)</f>
        <v/>
      </c>
      <c r="L1111" s="18">
        <f>SUMIF('1060 NQN'!$A$2:$A$2023,$G1111,'1060 NQN'!$Q$2:$Q$2023)</f>
        <v/>
      </c>
      <c r="M1111" s="18">
        <f>$K1111-$L1111</f>
        <v/>
      </c>
      <c r="N1111" s="19">
        <f>IFERROR(SUMIF('1060 NQN'!$A$2:$A$2023,$G1111,'1060 NQN'!$M$2:$M$2023)/$K1111,0)</f>
        <v/>
      </c>
      <c r="O1111" s="19">
        <f>IFERROR($K1111*$N1111,"")</f>
        <v/>
      </c>
      <c r="P1111" s="19">
        <f>IFERROR($L1111*$N1111,"")</f>
        <v/>
      </c>
      <c r="Q1111" s="19">
        <f>IF(OR($U1111="Dar de baja en SAP",$U1111="Dar de alta en SAP"),$M1111*$N1111,"")</f>
        <v/>
      </c>
      <c r="R1111" s="17" t="inlineStr"/>
      <c r="S1111" s="27" t="inlineStr"/>
      <c r="T1111" s="17" t="inlineStr">
        <is>
          <t>Sin recuento físico en el inventario de Avain</t>
        </is>
      </c>
      <c r="U1111" s="28" t="inlineStr">
        <is>
          <t>Sin recuento físico</t>
        </is>
      </c>
      <c r="V1111" s="17" t="inlineStr"/>
      <c r="W1111" s="17" t="inlineStr"/>
      <c r="X1111" s="17" t="inlineStr"/>
      <c r="Y1111" s="17" t="inlineStr"/>
      <c r="Z1111" s="17" t="inlineStr"/>
      <c r="AA1111" s="17" t="inlineStr"/>
    </row>
    <row r="1112">
      <c r="A1112" s="17" t="inlineStr">
        <is>
          <t>Neuquén</t>
        </is>
      </c>
      <c r="B1112" s="17" t="inlineStr">
        <is>
          <t>1060</t>
        </is>
      </c>
      <c r="C1112" s="17" t="inlineStr">
        <is>
          <t>Stock SAP</t>
        </is>
      </c>
      <c r="D1112" s="17" t="inlineStr">
        <is>
          <t>Medicamentos</t>
        </is>
      </c>
      <c r="E1112" s="17" t="inlineStr">
        <is>
          <t>ZMED</t>
        </is>
      </c>
      <c r="F1112" s="17" t="inlineStr">
        <is>
          <t>Dentro del alcance</t>
        </is>
      </c>
      <c r="G1112" s="17" t="inlineStr">
        <is>
          <t>1000176</t>
        </is>
      </c>
      <c r="H1112" s="17" t="inlineStr">
        <is>
          <t>CURA PLUS COMPRIMIDO</t>
        </is>
      </c>
      <c r="I1112" s="17" t="inlineStr"/>
      <c r="J1112" s="17" t="inlineStr"/>
      <c r="K1112" s="18">
        <f>SUMIF('1060 NQN'!$A$2:$A$2023,$G1112,'1060 NQN'!$I$2:$I$2023)</f>
        <v/>
      </c>
      <c r="L1112" s="18">
        <f>SUMIF('1060 NQN'!$A$2:$A$2023,$G1112,'1060 NQN'!$Q$2:$Q$2023)</f>
        <v/>
      </c>
      <c r="M1112" s="18">
        <f>$K1112-$L1112</f>
        <v/>
      </c>
      <c r="N1112" s="19">
        <f>IFERROR(SUMIF('1060 NQN'!$A$2:$A$2023,$G1112,'1060 NQN'!$M$2:$M$2023)/$K1112,0)</f>
        <v/>
      </c>
      <c r="O1112" s="19">
        <f>IFERROR($K1112*$N1112,"")</f>
        <v/>
      </c>
      <c r="P1112" s="19">
        <f>IFERROR($L1112*$N1112,"")</f>
        <v/>
      </c>
      <c r="Q1112" s="19">
        <f>IF(OR($U1112="Dar de baja en SAP",$U1112="Dar de alta en SAP"),$M1112*$N1112,"")</f>
        <v/>
      </c>
      <c r="R1112" s="17" t="inlineStr"/>
      <c r="S1112" s="27" t="inlineStr"/>
      <c r="T1112" s="17" t="inlineStr">
        <is>
          <t>Sin recuento físico en el inventario de Avain</t>
        </is>
      </c>
      <c r="U1112" s="28" t="inlineStr">
        <is>
          <t>Sin recuento físico</t>
        </is>
      </c>
      <c r="V1112" s="17" t="inlineStr"/>
      <c r="W1112" s="17" t="inlineStr"/>
      <c r="X1112" s="17" t="inlineStr"/>
      <c r="Y1112" s="17" t="inlineStr"/>
      <c r="Z1112" s="17" t="inlineStr"/>
      <c r="AA1112" s="17" t="inlineStr"/>
    </row>
    <row r="1113">
      <c r="A1113" s="17" t="inlineStr">
        <is>
          <t>Neuquén</t>
        </is>
      </c>
      <c r="B1113" s="17" t="inlineStr">
        <is>
          <t>1060</t>
        </is>
      </c>
      <c r="C1113" s="17" t="inlineStr">
        <is>
          <t>Stock SAP</t>
        </is>
      </c>
      <c r="D1113" s="17" t="inlineStr">
        <is>
          <t>Medicamentos</t>
        </is>
      </c>
      <c r="E1113" s="17" t="inlineStr">
        <is>
          <t>ZMED</t>
        </is>
      </c>
      <c r="F1113" s="17" t="inlineStr">
        <is>
          <t>Dentro del alcance</t>
        </is>
      </c>
      <c r="G1113" s="17" t="inlineStr">
        <is>
          <t>1000180</t>
        </is>
      </c>
      <c r="H1113" s="17" t="inlineStr">
        <is>
          <t>HISTAMINO CORTEROID L COMPRIMIDO</t>
        </is>
      </c>
      <c r="I1113" s="17" t="inlineStr"/>
      <c r="J1113" s="17" t="inlineStr"/>
      <c r="K1113" s="18">
        <f>SUMIF('1060 NQN'!$A$2:$A$2023,$G1113,'1060 NQN'!$I$2:$I$2023)</f>
        <v/>
      </c>
      <c r="L1113" s="18">
        <f>SUMIF('1060 NQN'!$A$2:$A$2023,$G1113,'1060 NQN'!$Q$2:$Q$2023)</f>
        <v/>
      </c>
      <c r="M1113" s="18">
        <f>$K1113-$L1113</f>
        <v/>
      </c>
      <c r="N1113" s="19">
        <f>IFERROR(SUMIF('1060 NQN'!$A$2:$A$2023,$G1113,'1060 NQN'!$M$2:$M$2023)/$K1113,0)</f>
        <v/>
      </c>
      <c r="O1113" s="19">
        <f>IFERROR($K1113*$N1113,"")</f>
        <v/>
      </c>
      <c r="P1113" s="19">
        <f>IFERROR($L1113*$N1113,"")</f>
        <v/>
      </c>
      <c r="Q1113" s="19">
        <f>IF(OR($U1113="Dar de baja en SAP",$U1113="Dar de alta en SAP"),$M1113*$N1113,"")</f>
        <v/>
      </c>
      <c r="R1113" s="17" t="inlineStr"/>
      <c r="S1113" s="27" t="inlineStr"/>
      <c r="T1113" s="17" t="inlineStr">
        <is>
          <t>Sin recuento físico en el inventario de Avain</t>
        </is>
      </c>
      <c r="U1113" s="28" t="inlineStr">
        <is>
          <t>Sin recuento físico</t>
        </is>
      </c>
      <c r="V1113" s="17" t="inlineStr"/>
      <c r="W1113" s="17" t="inlineStr"/>
      <c r="X1113" s="17" t="inlineStr"/>
      <c r="Y1113" s="17" t="inlineStr"/>
      <c r="Z1113" s="17" t="inlineStr"/>
      <c r="AA1113" s="17" t="inlineStr"/>
    </row>
    <row r="1114">
      <c r="A1114" s="17" t="inlineStr">
        <is>
          <t>Neuquén</t>
        </is>
      </c>
      <c r="B1114" s="17" t="inlineStr">
        <is>
          <t>1060</t>
        </is>
      </c>
      <c r="C1114" s="17" t="inlineStr">
        <is>
          <t>Stock SAP</t>
        </is>
      </c>
      <c r="D1114" s="17" t="inlineStr">
        <is>
          <t>Medicamentos</t>
        </is>
      </c>
      <c r="E1114" s="17" t="inlineStr">
        <is>
          <t>ZMED</t>
        </is>
      </c>
      <c r="F1114" s="17" t="inlineStr">
        <is>
          <t>Dentro del alcance</t>
        </is>
      </c>
      <c r="G1114" s="17" t="inlineStr">
        <is>
          <t>1000186</t>
        </is>
      </c>
      <c r="H1114" s="17" t="inlineStr">
        <is>
          <t>XYLOPROCTO POMADA CREMA</t>
        </is>
      </c>
      <c r="I1114" s="17" t="inlineStr"/>
      <c r="J1114" s="17" t="inlineStr"/>
      <c r="K1114" s="18">
        <f>SUMIF('1060 NQN'!$A$2:$A$2023,$G1114,'1060 NQN'!$I$2:$I$2023)</f>
        <v/>
      </c>
      <c r="L1114" s="18">
        <f>SUMIF('1060 NQN'!$A$2:$A$2023,$G1114,'1060 NQN'!$Q$2:$Q$2023)</f>
        <v/>
      </c>
      <c r="M1114" s="18">
        <f>$K1114-$L1114</f>
        <v/>
      </c>
      <c r="N1114" s="19">
        <f>IFERROR(SUMIF('1060 NQN'!$A$2:$A$2023,$G1114,'1060 NQN'!$M$2:$M$2023)/$K1114,0)</f>
        <v/>
      </c>
      <c r="O1114" s="19">
        <f>IFERROR($K1114*$N1114,"")</f>
        <v/>
      </c>
      <c r="P1114" s="19">
        <f>IFERROR($L1114*$N1114,"")</f>
        <v/>
      </c>
      <c r="Q1114" s="19">
        <f>IF(OR($U1114="Dar de baja en SAP",$U1114="Dar de alta en SAP"),$M1114*$N1114,"")</f>
        <v/>
      </c>
      <c r="R1114" s="17" t="inlineStr"/>
      <c r="S1114" s="27" t="inlineStr"/>
      <c r="T1114" s="17" t="inlineStr">
        <is>
          <t>Sin recuento físico en el inventario de Avain</t>
        </is>
      </c>
      <c r="U1114" s="28" t="inlineStr">
        <is>
          <t>Sin recuento físico</t>
        </is>
      </c>
      <c r="V1114" s="17" t="inlineStr"/>
      <c r="W1114" s="17" t="inlineStr"/>
      <c r="X1114" s="17" t="inlineStr"/>
      <c r="Y1114" s="17" t="inlineStr"/>
      <c r="Z1114" s="17" t="inlineStr"/>
      <c r="AA1114" s="17" t="inlineStr"/>
    </row>
    <row r="1115">
      <c r="A1115" s="17" t="inlineStr">
        <is>
          <t>Neuquén</t>
        </is>
      </c>
      <c r="B1115" s="17" t="inlineStr">
        <is>
          <t>1060</t>
        </is>
      </c>
      <c r="C1115" s="17" t="inlineStr">
        <is>
          <t>Stock SAP</t>
        </is>
      </c>
      <c r="D1115" s="17" t="inlineStr">
        <is>
          <t>Medicamentos</t>
        </is>
      </c>
      <c r="E1115" s="17" t="inlineStr">
        <is>
          <t>ZMED</t>
        </is>
      </c>
      <c r="F1115" s="17" t="inlineStr">
        <is>
          <t>Dentro del alcance</t>
        </is>
      </c>
      <c r="G1115" s="17" t="inlineStr">
        <is>
          <t>1000188</t>
        </is>
      </c>
      <c r="H1115" s="17" t="inlineStr">
        <is>
          <t>MYLANTA SUSPENSIÓN SOLUCION</t>
        </is>
      </c>
      <c r="I1115" s="17" t="inlineStr"/>
      <c r="J1115" s="17" t="inlineStr"/>
      <c r="K1115" s="18">
        <f>SUMIF('1060 NQN'!$A$2:$A$2023,$G1115,'1060 NQN'!$I$2:$I$2023)</f>
        <v/>
      </c>
      <c r="L1115" s="18">
        <f>SUMIF('1060 NQN'!$A$2:$A$2023,$G1115,'1060 NQN'!$Q$2:$Q$2023)</f>
        <v/>
      </c>
      <c r="M1115" s="18">
        <f>$K1115-$L1115</f>
        <v/>
      </c>
      <c r="N1115" s="19">
        <f>IFERROR(SUMIF('1060 NQN'!$A$2:$A$2023,$G1115,'1060 NQN'!$M$2:$M$2023)/$K1115,0)</f>
        <v/>
      </c>
      <c r="O1115" s="19">
        <f>IFERROR($K1115*$N1115,"")</f>
        <v/>
      </c>
      <c r="P1115" s="19">
        <f>IFERROR($L1115*$N1115,"")</f>
        <v/>
      </c>
      <c r="Q1115" s="19">
        <f>IF(OR($U1115="Dar de baja en SAP",$U1115="Dar de alta en SAP"),$M1115*$N1115,"")</f>
        <v/>
      </c>
      <c r="R1115" s="17" t="inlineStr"/>
      <c r="S1115" s="27" t="inlineStr"/>
      <c r="T1115" s="17" t="inlineStr">
        <is>
          <t>Sin recuento físico en el inventario de Avain</t>
        </is>
      </c>
      <c r="U1115" s="28" t="inlineStr">
        <is>
          <t>Sin recuento físico</t>
        </is>
      </c>
      <c r="V1115" s="17" t="inlineStr"/>
      <c r="W1115" s="17" t="inlineStr"/>
      <c r="X1115" s="17" t="inlineStr"/>
      <c r="Y1115" s="17" t="inlineStr"/>
      <c r="Z1115" s="17" t="inlineStr"/>
      <c r="AA1115" s="17" t="inlineStr"/>
    </row>
    <row r="1116">
      <c r="A1116" s="17" t="inlineStr">
        <is>
          <t>Neuquén</t>
        </is>
      </c>
      <c r="B1116" s="17" t="inlineStr">
        <is>
          <t>1060</t>
        </is>
      </c>
      <c r="C1116" s="17" t="inlineStr">
        <is>
          <t>Stock SAP</t>
        </is>
      </c>
      <c r="D1116" s="17" t="inlineStr">
        <is>
          <t>Medicamentos</t>
        </is>
      </c>
      <c r="E1116" s="17" t="inlineStr">
        <is>
          <t>ZMED</t>
        </is>
      </c>
      <c r="F1116" s="17" t="inlineStr">
        <is>
          <t>Dentro del alcance</t>
        </is>
      </c>
      <c r="G1116" s="17" t="inlineStr">
        <is>
          <t>1000191</t>
        </is>
      </c>
      <c r="H1116" s="17" t="inlineStr">
        <is>
          <t>GOTAS LUBRICANTES GLICERINA 1% 10ML</t>
        </is>
      </c>
      <c r="I1116" s="17" t="inlineStr"/>
      <c r="J1116" s="17" t="inlineStr"/>
      <c r="K1116" s="18">
        <f>SUMIF('1060 NQN'!$A$2:$A$2023,$G1116,'1060 NQN'!$I$2:$I$2023)</f>
        <v/>
      </c>
      <c r="L1116" s="18">
        <f>SUMIF('1060 NQN'!$A$2:$A$2023,$G1116,'1060 NQN'!$Q$2:$Q$2023)</f>
        <v/>
      </c>
      <c r="M1116" s="18">
        <f>$K1116-$L1116</f>
        <v/>
      </c>
      <c r="N1116" s="19">
        <f>IFERROR(SUMIF('1060 NQN'!$A$2:$A$2023,$G1116,'1060 NQN'!$M$2:$M$2023)/$K1116,0)</f>
        <v/>
      </c>
      <c r="O1116" s="19">
        <f>IFERROR($K1116*$N1116,"")</f>
        <v/>
      </c>
      <c r="P1116" s="19">
        <f>IFERROR($L1116*$N1116,"")</f>
        <v/>
      </c>
      <c r="Q1116" s="19">
        <f>IF(OR($U1116="Dar de baja en SAP",$U1116="Dar de alta en SAP"),$M1116*$N1116,"")</f>
        <v/>
      </c>
      <c r="R1116" s="17" t="inlineStr"/>
      <c r="S1116" s="27" t="inlineStr"/>
      <c r="T1116" s="17" t="inlineStr">
        <is>
          <t>Sin recuento físico en el inventario de Avain</t>
        </is>
      </c>
      <c r="U1116" s="28" t="inlineStr">
        <is>
          <t>Sin recuento físico</t>
        </is>
      </c>
      <c r="V1116" s="17" t="inlineStr"/>
      <c r="W1116" s="17" t="inlineStr"/>
      <c r="X1116" s="17" t="inlineStr"/>
      <c r="Y1116" s="17" t="inlineStr"/>
      <c r="Z1116" s="17" t="inlineStr"/>
      <c r="AA1116" s="17" t="inlineStr"/>
    </row>
    <row r="1117">
      <c r="A1117" s="17" t="inlineStr">
        <is>
          <t>Neuquén</t>
        </is>
      </c>
      <c r="B1117" s="17" t="inlineStr">
        <is>
          <t>1060</t>
        </is>
      </c>
      <c r="C1117" s="17" t="inlineStr">
        <is>
          <t>Stock SAP</t>
        </is>
      </c>
      <c r="D1117" s="17" t="inlineStr">
        <is>
          <t>Medicamentos</t>
        </is>
      </c>
      <c r="E1117" s="17" t="inlineStr">
        <is>
          <t>ZMED</t>
        </is>
      </c>
      <c r="F1117" s="17" t="inlineStr">
        <is>
          <t>Dentro del alcance</t>
        </is>
      </c>
      <c r="G1117" s="17" t="inlineStr">
        <is>
          <t>1000203</t>
        </is>
      </c>
      <c r="H1117" s="17" t="inlineStr">
        <is>
          <t>GLUCONATO DE CA +2 AMPOLLAS</t>
        </is>
      </c>
      <c r="I1117" s="17" t="inlineStr"/>
      <c r="J1117" s="17" t="inlineStr"/>
      <c r="K1117" s="18">
        <f>SUMIF('1060 NQN'!$A$2:$A$2023,$G1117,'1060 NQN'!$I$2:$I$2023)</f>
        <v/>
      </c>
      <c r="L1117" s="18">
        <f>SUMIF('1060 NQN'!$A$2:$A$2023,$G1117,'1060 NQN'!$Q$2:$Q$2023)</f>
        <v/>
      </c>
      <c r="M1117" s="18">
        <f>$K1117-$L1117</f>
        <v/>
      </c>
      <c r="N1117" s="19">
        <f>IFERROR(SUMIF('1060 NQN'!$A$2:$A$2023,$G1117,'1060 NQN'!$M$2:$M$2023)/$K1117,0)</f>
        <v/>
      </c>
      <c r="O1117" s="19">
        <f>IFERROR($K1117*$N1117,"")</f>
        <v/>
      </c>
      <c r="P1117" s="19">
        <f>IFERROR($L1117*$N1117,"")</f>
        <v/>
      </c>
      <c r="Q1117" s="19">
        <f>IF(OR($U1117="Dar de baja en SAP",$U1117="Dar de alta en SAP"),$M1117*$N1117,"")</f>
        <v/>
      </c>
      <c r="R1117" s="17" t="inlineStr"/>
      <c r="S1117" s="27" t="inlineStr"/>
      <c r="T1117" s="17" t="inlineStr">
        <is>
          <t>Sin recuento físico en el inventario de Avain</t>
        </is>
      </c>
      <c r="U1117" s="28" t="inlineStr">
        <is>
          <t>Sin recuento físico</t>
        </is>
      </c>
      <c r="V1117" s="17" t="inlineStr"/>
      <c r="W1117" s="17" t="inlineStr"/>
      <c r="X1117" s="17" t="inlineStr"/>
      <c r="Y1117" s="17" t="inlineStr"/>
      <c r="Z1117" s="17" t="inlineStr"/>
      <c r="AA1117" s="17" t="inlineStr"/>
    </row>
    <row r="1118">
      <c r="A1118" s="17" t="inlineStr">
        <is>
          <t>Neuquén</t>
        </is>
      </c>
      <c r="B1118" s="17" t="inlineStr">
        <is>
          <t>1060</t>
        </is>
      </c>
      <c r="C1118" s="17" t="inlineStr">
        <is>
          <t>Stock SAP</t>
        </is>
      </c>
      <c r="D1118" s="17" t="inlineStr">
        <is>
          <t>Medicamentos</t>
        </is>
      </c>
      <c r="E1118" s="17" t="inlineStr">
        <is>
          <t>ZMED</t>
        </is>
      </c>
      <c r="F1118" s="17" t="inlineStr">
        <is>
          <t>Dentro del alcance</t>
        </is>
      </c>
      <c r="G1118" s="17" t="inlineStr">
        <is>
          <t>1000352</t>
        </is>
      </c>
      <c r="H1118" s="17" t="inlineStr">
        <is>
          <t>DICLOFENAC SÓDICO 75 mg (DIOXAFLEX 75)</t>
        </is>
      </c>
      <c r="I1118" s="17" t="inlineStr"/>
      <c r="J1118" s="17" t="inlineStr"/>
      <c r="K1118" s="18">
        <f>SUMIF('1060 NQN'!$A$2:$A$2023,$G1118,'1060 NQN'!$I$2:$I$2023)</f>
        <v/>
      </c>
      <c r="L1118" s="18">
        <f>SUMIF('1060 NQN'!$A$2:$A$2023,$G1118,'1060 NQN'!$Q$2:$Q$2023)</f>
        <v/>
      </c>
      <c r="M1118" s="18">
        <f>$K1118-$L1118</f>
        <v/>
      </c>
      <c r="N1118" s="19">
        <f>IFERROR(SUMIF('1060 NQN'!$A$2:$A$2023,$G1118,'1060 NQN'!$M$2:$M$2023)/$K1118,0)</f>
        <v/>
      </c>
      <c r="O1118" s="19">
        <f>IFERROR($K1118*$N1118,"")</f>
        <v/>
      </c>
      <c r="P1118" s="19">
        <f>IFERROR($L1118*$N1118,"")</f>
        <v/>
      </c>
      <c r="Q1118" s="19">
        <f>IF(OR($U1118="Dar de baja en SAP",$U1118="Dar de alta en SAP"),$M1118*$N1118,"")</f>
        <v/>
      </c>
      <c r="R1118" s="17" t="inlineStr"/>
      <c r="S1118" s="27" t="inlineStr"/>
      <c r="T1118" s="17" t="inlineStr">
        <is>
          <t>Sin recuento físico en el inventario de Avain</t>
        </is>
      </c>
      <c r="U1118" s="28" t="inlineStr">
        <is>
          <t>Sin recuento físico</t>
        </is>
      </c>
      <c r="V1118" s="17" t="inlineStr"/>
      <c r="W1118" s="17" t="inlineStr"/>
      <c r="X1118" s="17" t="inlineStr"/>
      <c r="Y1118" s="17" t="inlineStr"/>
      <c r="Z1118" s="17" t="inlineStr"/>
      <c r="AA1118" s="17" t="inlineStr"/>
    </row>
    <row r="1119">
      <c r="A1119" s="17" t="inlineStr">
        <is>
          <t>Neuquén</t>
        </is>
      </c>
      <c r="B1119" s="17" t="inlineStr">
        <is>
          <t>1060</t>
        </is>
      </c>
      <c r="C1119" s="17" t="inlineStr">
        <is>
          <t>Stock SAP</t>
        </is>
      </c>
      <c r="D1119" s="17" t="inlineStr">
        <is>
          <t>Medicamentos</t>
        </is>
      </c>
      <c r="E1119" s="17" t="inlineStr">
        <is>
          <t>ZMED</t>
        </is>
      </c>
      <c r="F1119" s="17" t="inlineStr">
        <is>
          <t>Dentro del alcance</t>
        </is>
      </c>
      <c r="G1119" s="17" t="inlineStr">
        <is>
          <t>1000353</t>
        </is>
      </c>
      <c r="H1119" s="17" t="inlineStr">
        <is>
          <t>LORATADINA+BETAMETASONA(HISTAMINOCORTERO</t>
        </is>
      </c>
      <c r="I1119" s="17" t="inlineStr"/>
      <c r="J1119" s="17" t="inlineStr"/>
      <c r="K1119" s="18">
        <f>SUMIF('1060 NQN'!$A$2:$A$2023,$G1119,'1060 NQN'!$I$2:$I$2023)</f>
        <v/>
      </c>
      <c r="L1119" s="18">
        <f>SUMIF('1060 NQN'!$A$2:$A$2023,$G1119,'1060 NQN'!$Q$2:$Q$2023)</f>
        <v/>
      </c>
      <c r="M1119" s="18">
        <f>$K1119-$L1119</f>
        <v/>
      </c>
      <c r="N1119" s="19">
        <f>IFERROR(SUMIF('1060 NQN'!$A$2:$A$2023,$G1119,'1060 NQN'!$M$2:$M$2023)/$K1119,0)</f>
        <v/>
      </c>
      <c r="O1119" s="19">
        <f>IFERROR($K1119*$N1119,"")</f>
        <v/>
      </c>
      <c r="P1119" s="19">
        <f>IFERROR($L1119*$N1119,"")</f>
        <v/>
      </c>
      <c r="Q1119" s="19">
        <f>IF(OR($U1119="Dar de baja en SAP",$U1119="Dar de alta en SAP"),$M1119*$N1119,"")</f>
        <v/>
      </c>
      <c r="R1119" s="17" t="inlineStr"/>
      <c r="S1119" s="27" t="inlineStr"/>
      <c r="T1119" s="17" t="inlineStr">
        <is>
          <t>Sin recuento físico en el inventario de Avain</t>
        </is>
      </c>
      <c r="U1119" s="28" t="inlineStr">
        <is>
          <t>Sin recuento físico</t>
        </is>
      </c>
      <c r="V1119" s="17" t="inlineStr"/>
      <c r="W1119" s="17" t="inlineStr"/>
      <c r="X1119" s="17" t="inlineStr"/>
      <c r="Y1119" s="17" t="inlineStr"/>
      <c r="Z1119" s="17" t="inlineStr"/>
      <c r="AA1119" s="17" t="inlineStr"/>
    </row>
    <row r="1120">
      <c r="A1120" s="17" t="inlineStr">
        <is>
          <t>Neuquén</t>
        </is>
      </c>
      <c r="B1120" s="17" t="inlineStr">
        <is>
          <t>1060</t>
        </is>
      </c>
      <c r="C1120" s="17" t="inlineStr">
        <is>
          <t>Stock SAP</t>
        </is>
      </c>
      <c r="D1120" s="17" t="inlineStr">
        <is>
          <t>Descartables</t>
        </is>
      </c>
      <c r="E1120" s="17" t="inlineStr">
        <is>
          <t>ZDES</t>
        </is>
      </c>
      <c r="F1120" s="17" t="inlineStr">
        <is>
          <t>Dentro del alcance</t>
        </is>
      </c>
      <c r="G1120" s="17" t="inlineStr">
        <is>
          <t>2000016</t>
        </is>
      </c>
      <c r="H1120" s="17" t="inlineStr">
        <is>
          <t>ESTETOSCOPIO ADULTO</t>
        </is>
      </c>
      <c r="I1120" s="17" t="inlineStr">
        <is>
          <t>522</t>
        </is>
      </c>
      <c r="J1120" s="17" t="inlineStr">
        <is>
          <t>ESTETOSCOPIO</t>
        </is>
      </c>
      <c r="K1120" s="18">
        <f>SUMIF('1060 NQN'!$A$2:$A$2023,$G1120,'1060 NQN'!$I$2:$I$2023)</f>
        <v/>
      </c>
      <c r="L1120" s="18">
        <f>SUMIF('1060 NQN'!$A$2:$A$2023,$G1120,'1060 NQN'!$Q$2:$Q$2023)</f>
        <v/>
      </c>
      <c r="M1120" s="18">
        <f>$K1120-$L1120</f>
        <v/>
      </c>
      <c r="N1120" s="19">
        <f>IFERROR(SUMIF('1060 NQN'!$A$2:$A$2023,$G1120,'1060 NQN'!$M$2:$M$2023)/$K1120,0)</f>
        <v/>
      </c>
      <c r="O1120" s="19">
        <f>IFERROR($K1120*$N1120,"")</f>
        <v/>
      </c>
      <c r="P1120" s="19">
        <f>IFERROR($L1120*$N1120,"")</f>
        <v/>
      </c>
      <c r="Q1120" s="19">
        <f>IF(OR($U1120="Dar de baja en SAP",$U1120="Dar de alta en SAP"),$M1120*$N1120,"")</f>
        <v/>
      </c>
      <c r="R1120" s="17" t="inlineStr"/>
      <c r="S1120" s="25" t="inlineStr">
        <is>
          <t>Alta</t>
        </is>
      </c>
      <c r="T1120" s="17" t="inlineStr">
        <is>
          <t>Homologado – confianza Alta</t>
        </is>
      </c>
      <c r="U1120" s="25" t="inlineStr">
        <is>
          <t>Dar de alta en SAP</t>
        </is>
      </c>
      <c r="V1120" s="17" t="inlineStr">
        <is>
          <t>Cruce por nomenclatura SAP</t>
        </is>
      </c>
      <c r="W1120" s="17" t="inlineStr">
        <is>
          <t>No</t>
        </is>
      </c>
      <c r="X1120" s="17" t="inlineStr"/>
      <c r="Y1120" s="17" t="inlineStr">
        <is>
          <t>Sí</t>
        </is>
      </c>
      <c r="Z1120" s="17" t="inlineStr"/>
      <c r="AA1120" s="17"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17" t="inlineStr">
        <is>
          <t>Neuquén</t>
        </is>
      </c>
      <c r="B1121" s="17" t="inlineStr">
        <is>
          <t>1060</t>
        </is>
      </c>
      <c r="C1121" s="17" t="inlineStr">
        <is>
          <t>Stock SAP</t>
        </is>
      </c>
      <c r="D1121" s="17" t="inlineStr">
        <is>
          <t>Descartables</t>
        </is>
      </c>
      <c r="E1121" s="17" t="inlineStr">
        <is>
          <t>ZDES</t>
        </is>
      </c>
      <c r="F1121" s="17" t="inlineStr">
        <is>
          <t>Dentro del alcance</t>
        </is>
      </c>
      <c r="G1121" s="17" t="inlineStr">
        <is>
          <t>2000017</t>
        </is>
      </c>
      <c r="H1121" s="17" t="inlineStr">
        <is>
          <t>ESTETOSCOPIO PEDIATRICO</t>
        </is>
      </c>
      <c r="I1121" s="17" t="inlineStr"/>
      <c r="J1121" s="17" t="inlineStr"/>
      <c r="K1121" s="18">
        <f>SUMIF('1060 NQN'!$A$2:$A$2023,$G1121,'1060 NQN'!$I$2:$I$2023)</f>
        <v/>
      </c>
      <c r="L1121" s="18">
        <f>SUMIF('1060 NQN'!$A$2:$A$2023,$G1121,'1060 NQN'!$Q$2:$Q$2023)</f>
        <v/>
      </c>
      <c r="M1121" s="18">
        <f>$K1121-$L1121</f>
        <v/>
      </c>
      <c r="N1121" s="19">
        <f>IFERROR(SUMIF('1060 NQN'!$A$2:$A$2023,$G1121,'1060 NQN'!$M$2:$M$2023)/$K1121,0)</f>
        <v/>
      </c>
      <c r="O1121" s="19">
        <f>IFERROR($K1121*$N1121,"")</f>
        <v/>
      </c>
      <c r="P1121" s="19">
        <f>IFERROR($L1121*$N1121,"")</f>
        <v/>
      </c>
      <c r="Q1121" s="19">
        <f>IF(OR($U1121="Dar de baja en SAP",$U1121="Dar de alta en SAP"),$M1121*$N1121,"")</f>
        <v/>
      </c>
      <c r="R1121" s="17" t="inlineStr"/>
      <c r="S1121" s="27" t="inlineStr"/>
      <c r="T1121" s="17" t="inlineStr">
        <is>
          <t>Sin recuento físico en el inventario de Avain</t>
        </is>
      </c>
      <c r="U1121" s="28" t="inlineStr">
        <is>
          <t>Sin recuento físico</t>
        </is>
      </c>
      <c r="V1121" s="17" t="inlineStr"/>
      <c r="W1121" s="17" t="inlineStr"/>
      <c r="X1121" s="17" t="inlineStr"/>
      <c r="Y1121" s="17" t="inlineStr"/>
      <c r="Z1121" s="17" t="inlineStr"/>
      <c r="AA1121" s="17" t="inlineStr"/>
    </row>
    <row r="1122">
      <c r="A1122" s="17" t="inlineStr">
        <is>
          <t>Neuquén</t>
        </is>
      </c>
      <c r="B1122" s="17" t="inlineStr">
        <is>
          <t>1060</t>
        </is>
      </c>
      <c r="C1122" s="17" t="inlineStr">
        <is>
          <t>Stock SAP</t>
        </is>
      </c>
      <c r="D1122" s="17" t="inlineStr">
        <is>
          <t>Descartables</t>
        </is>
      </c>
      <c r="E1122" s="17" t="inlineStr">
        <is>
          <t>ZDES</t>
        </is>
      </c>
      <c r="F1122" s="17" t="inlineStr">
        <is>
          <t>Dentro del alcance</t>
        </is>
      </c>
      <c r="G1122" s="17" t="inlineStr">
        <is>
          <t>2000036</t>
        </is>
      </c>
      <c r="H1122" s="17" t="inlineStr">
        <is>
          <t>TENSIOMETRO PEDIATRICO</t>
        </is>
      </c>
      <c r="I1122" s="17" t="inlineStr">
        <is>
          <t>500</t>
        </is>
      </c>
      <c r="J1122" s="17" t="inlineStr">
        <is>
          <t>AMBU PEDIATRICO</t>
        </is>
      </c>
      <c r="K1122" s="18">
        <f>SUMIF('1060 NQN'!$A$2:$A$2023,$G1122,'1060 NQN'!$I$2:$I$2023)</f>
        <v/>
      </c>
      <c r="L1122" s="18">
        <f>SUMIF('1060 NQN'!$A$2:$A$2023,$G1122,'1060 NQN'!$Q$2:$Q$2023)</f>
        <v/>
      </c>
      <c r="M1122" s="18">
        <f>$K1122-$L1122</f>
        <v/>
      </c>
      <c r="N1122" s="19">
        <f>IFERROR(SUMIF('1060 NQN'!$A$2:$A$2023,$G1122,'1060 NQN'!$M$2:$M$2023)/$K1122,0)</f>
        <v/>
      </c>
      <c r="O1122" s="19">
        <f>IFERROR($K1122*$N1122,"")</f>
        <v/>
      </c>
      <c r="P1122" s="19">
        <f>IFERROR($L1122*$N1122,"")</f>
        <v/>
      </c>
      <c r="Q1122" s="19">
        <f>IF(OR($U1122="Dar de baja en SAP",$U1122="Dar de alta en SAP"),$M1122*$N1122,"")</f>
        <v/>
      </c>
      <c r="R1122" s="17" t="inlineStr"/>
      <c r="S1122" s="26" t="inlineStr">
        <is>
          <t>Baja</t>
        </is>
      </c>
      <c r="T1122" s="17" t="inlineStr">
        <is>
          <t>Homologado – confianza Baja – pendiente de validación</t>
        </is>
      </c>
      <c r="U1122" s="25" t="inlineStr">
        <is>
          <t>Dar de alta en SAP</t>
        </is>
      </c>
      <c r="V1122" s="17" t="inlineStr">
        <is>
          <t>Cruce por nomenclatura SAP</t>
        </is>
      </c>
      <c r="W1122" s="17" t="inlineStr">
        <is>
          <t>Sí</t>
        </is>
      </c>
      <c r="X1122" s="17" t="inlineStr">
        <is>
          <t>2000036, 2000017</t>
        </is>
      </c>
      <c r="Y1122" s="17" t="inlineStr">
        <is>
          <t>Sí</t>
        </is>
      </c>
      <c r="Z1122" s="17" t="inlineStr"/>
      <c r="AA1122" s="17"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17" t="inlineStr">
        <is>
          <t>Neuquén</t>
        </is>
      </c>
      <c r="B1123" s="17" t="inlineStr">
        <is>
          <t>1060</t>
        </is>
      </c>
      <c r="C1123" s="17" t="inlineStr">
        <is>
          <t>Stock SAP</t>
        </is>
      </c>
      <c r="D1123" s="17" t="inlineStr">
        <is>
          <t>Descartables</t>
        </is>
      </c>
      <c r="E1123" s="17" t="inlineStr">
        <is>
          <t>ZDES</t>
        </is>
      </c>
      <c r="F1123" s="17" t="inlineStr">
        <is>
          <t>Dentro del alcance</t>
        </is>
      </c>
      <c r="G1123" s="17" t="inlineStr">
        <is>
          <t>2000044</t>
        </is>
      </c>
      <c r="H1123" s="17" t="inlineStr">
        <is>
          <t>AGUJA PERICRANEAL 21G T/BUTTERFLY</t>
        </is>
      </c>
      <c r="I1123" s="17" t="inlineStr"/>
      <c r="J1123" s="17" t="inlineStr"/>
      <c r="K1123" s="18">
        <f>SUMIF('1060 NQN'!$A$2:$A$2023,$G1123,'1060 NQN'!$I$2:$I$2023)</f>
        <v/>
      </c>
      <c r="L1123" s="18">
        <f>SUMIF('1060 NQN'!$A$2:$A$2023,$G1123,'1060 NQN'!$Q$2:$Q$2023)</f>
        <v/>
      </c>
      <c r="M1123" s="18">
        <f>$K1123-$L1123</f>
        <v/>
      </c>
      <c r="N1123" s="19">
        <f>IFERROR(SUMIF('1060 NQN'!$A$2:$A$2023,$G1123,'1060 NQN'!$M$2:$M$2023)/$K1123,0)</f>
        <v/>
      </c>
      <c r="O1123" s="19">
        <f>IFERROR($K1123*$N1123,"")</f>
        <v/>
      </c>
      <c r="P1123" s="19">
        <f>IFERROR($L1123*$N1123,"")</f>
        <v/>
      </c>
      <c r="Q1123" s="19">
        <f>IF(OR($U1123="Dar de baja en SAP",$U1123="Dar de alta en SAP"),$M1123*$N1123,"")</f>
        <v/>
      </c>
      <c r="R1123" s="17" t="inlineStr"/>
      <c r="S1123" s="27" t="inlineStr"/>
      <c r="T1123" s="17" t="inlineStr">
        <is>
          <t>Sin recuento físico en el inventario de Avain</t>
        </is>
      </c>
      <c r="U1123" s="28" t="inlineStr">
        <is>
          <t>Sin recuento físico</t>
        </is>
      </c>
      <c r="V1123" s="17" t="inlineStr"/>
      <c r="W1123" s="17" t="inlineStr"/>
      <c r="X1123" s="17" t="inlineStr"/>
      <c r="Y1123" s="17" t="inlineStr"/>
      <c r="Z1123" s="17" t="inlineStr"/>
      <c r="AA1123" s="17" t="inlineStr"/>
    </row>
    <row r="1124">
      <c r="A1124" s="17" t="inlineStr">
        <is>
          <t>Neuquén</t>
        </is>
      </c>
      <c r="B1124" s="17" t="inlineStr">
        <is>
          <t>1060</t>
        </is>
      </c>
      <c r="C1124" s="17" t="inlineStr">
        <is>
          <t>Stock SAP</t>
        </is>
      </c>
      <c r="D1124" s="17" t="inlineStr">
        <is>
          <t>Descartables</t>
        </is>
      </c>
      <c r="E1124" s="17" t="inlineStr">
        <is>
          <t>ZDES</t>
        </is>
      </c>
      <c r="F1124" s="17" t="inlineStr">
        <is>
          <t>Dentro del alcance</t>
        </is>
      </c>
      <c r="G1124" s="17" t="inlineStr">
        <is>
          <t>2000046</t>
        </is>
      </c>
      <c r="H1124" s="17" t="inlineStr">
        <is>
          <t>AGUJA PERICRANEAL 25G T/BUTTERFLY</t>
        </is>
      </c>
      <c r="I1124" s="17" t="inlineStr"/>
      <c r="J1124" s="17" t="inlineStr"/>
      <c r="K1124" s="18">
        <f>SUMIF('1060 NQN'!$A$2:$A$2023,$G1124,'1060 NQN'!$I$2:$I$2023)</f>
        <v/>
      </c>
      <c r="L1124" s="18">
        <f>SUMIF('1060 NQN'!$A$2:$A$2023,$G1124,'1060 NQN'!$Q$2:$Q$2023)</f>
        <v/>
      </c>
      <c r="M1124" s="18">
        <f>$K1124-$L1124</f>
        <v/>
      </c>
      <c r="N1124" s="19">
        <f>IFERROR(SUMIF('1060 NQN'!$A$2:$A$2023,$G1124,'1060 NQN'!$M$2:$M$2023)/$K1124,0)</f>
        <v/>
      </c>
      <c r="O1124" s="19">
        <f>IFERROR($K1124*$N1124,"")</f>
        <v/>
      </c>
      <c r="P1124" s="19">
        <f>IFERROR($L1124*$N1124,"")</f>
        <v/>
      </c>
      <c r="Q1124" s="19">
        <f>IF(OR($U1124="Dar de baja en SAP",$U1124="Dar de alta en SAP"),$M1124*$N1124,"")</f>
        <v/>
      </c>
      <c r="R1124" s="17" t="inlineStr"/>
      <c r="S1124" s="27" t="inlineStr"/>
      <c r="T1124" s="17" t="inlineStr">
        <is>
          <t>Sin recuento físico en el inventario de Avain</t>
        </is>
      </c>
      <c r="U1124" s="28" t="inlineStr">
        <is>
          <t>Sin recuento físico</t>
        </is>
      </c>
      <c r="V1124" s="17" t="inlineStr"/>
      <c r="W1124" s="17" t="inlineStr"/>
      <c r="X1124" s="17" t="inlineStr"/>
      <c r="Y1124" s="17" t="inlineStr"/>
      <c r="Z1124" s="17" t="inlineStr"/>
      <c r="AA1124" s="17" t="inlineStr"/>
    </row>
    <row r="1125">
      <c r="A1125" s="17" t="inlineStr">
        <is>
          <t>Neuquén</t>
        </is>
      </c>
      <c r="B1125" s="17" t="inlineStr">
        <is>
          <t>1060</t>
        </is>
      </c>
      <c r="C1125" s="17" t="inlineStr">
        <is>
          <t>Stock SAP</t>
        </is>
      </c>
      <c r="D1125" s="17" t="inlineStr">
        <is>
          <t>Descartables</t>
        </is>
      </c>
      <c r="E1125" s="17" t="inlineStr">
        <is>
          <t>ZDES</t>
        </is>
      </c>
      <c r="F1125" s="17" t="inlineStr">
        <is>
          <t>Dentro del alcance</t>
        </is>
      </c>
      <c r="G1125" s="17" t="inlineStr">
        <is>
          <t>2000047</t>
        </is>
      </c>
      <c r="H1125" s="17" t="inlineStr">
        <is>
          <t>AGUJA PERICRANEAL 27G T/BUTTERFLY</t>
        </is>
      </c>
      <c r="I1125" s="17" t="inlineStr"/>
      <c r="J1125" s="17" t="inlineStr"/>
      <c r="K1125" s="18">
        <f>SUMIF('1060 NQN'!$A$2:$A$2023,$G1125,'1060 NQN'!$I$2:$I$2023)</f>
        <v/>
      </c>
      <c r="L1125" s="18">
        <f>SUMIF('1060 NQN'!$A$2:$A$2023,$G1125,'1060 NQN'!$Q$2:$Q$2023)</f>
        <v/>
      </c>
      <c r="M1125" s="18">
        <f>$K1125-$L1125</f>
        <v/>
      </c>
      <c r="N1125" s="19">
        <f>IFERROR(SUMIF('1060 NQN'!$A$2:$A$2023,$G1125,'1060 NQN'!$M$2:$M$2023)/$K1125,0)</f>
        <v/>
      </c>
      <c r="O1125" s="19">
        <f>IFERROR($K1125*$N1125,"")</f>
        <v/>
      </c>
      <c r="P1125" s="19">
        <f>IFERROR($L1125*$N1125,"")</f>
        <v/>
      </c>
      <c r="Q1125" s="19">
        <f>IF(OR($U1125="Dar de baja en SAP",$U1125="Dar de alta en SAP"),$M1125*$N1125,"")</f>
        <v/>
      </c>
      <c r="R1125" s="17" t="inlineStr"/>
      <c r="S1125" s="27" t="inlineStr"/>
      <c r="T1125" s="17" t="inlineStr">
        <is>
          <t>Sin recuento físico en el inventario de Avain</t>
        </is>
      </c>
      <c r="U1125" s="28" t="inlineStr">
        <is>
          <t>Sin recuento físico</t>
        </is>
      </c>
      <c r="V1125" s="17" t="inlineStr"/>
      <c r="W1125" s="17" t="inlineStr"/>
      <c r="X1125" s="17" t="inlineStr"/>
      <c r="Y1125" s="17" t="inlineStr"/>
      <c r="Z1125" s="17" t="inlineStr"/>
      <c r="AA1125" s="17" t="inlineStr"/>
    </row>
    <row r="1126">
      <c r="A1126" s="17" t="inlineStr">
        <is>
          <t>Neuquén</t>
        </is>
      </c>
      <c r="B1126" s="17" t="inlineStr">
        <is>
          <t>1060</t>
        </is>
      </c>
      <c r="C1126" s="17" t="inlineStr">
        <is>
          <t>Stock SAP</t>
        </is>
      </c>
      <c r="D1126" s="17" t="inlineStr">
        <is>
          <t>Descartables</t>
        </is>
      </c>
      <c r="E1126" s="17" t="inlineStr">
        <is>
          <t>ZDES</t>
        </is>
      </c>
      <c r="F1126" s="17" t="inlineStr">
        <is>
          <t>Dentro del alcance</t>
        </is>
      </c>
      <c r="G1126" s="17" t="inlineStr">
        <is>
          <t>2000060</t>
        </is>
      </c>
      <c r="H1126" s="17" t="inlineStr">
        <is>
          <t>LLAVE DE 3 VIAS</t>
        </is>
      </c>
      <c r="I1126" s="17" t="inlineStr"/>
      <c r="J1126" s="17" t="inlineStr"/>
      <c r="K1126" s="18">
        <f>SUMIF('1060 NQN'!$A$2:$A$2023,$G1126,'1060 NQN'!$I$2:$I$2023)</f>
        <v/>
      </c>
      <c r="L1126" s="18">
        <f>SUMIF('1060 NQN'!$A$2:$A$2023,$G1126,'1060 NQN'!$Q$2:$Q$2023)</f>
        <v/>
      </c>
      <c r="M1126" s="18">
        <f>$K1126-$L1126</f>
        <v/>
      </c>
      <c r="N1126" s="19">
        <f>IFERROR(SUMIF('1060 NQN'!$A$2:$A$2023,$G1126,'1060 NQN'!$M$2:$M$2023)/$K1126,0)</f>
        <v/>
      </c>
      <c r="O1126" s="19">
        <f>IFERROR($K1126*$N1126,"")</f>
        <v/>
      </c>
      <c r="P1126" s="19">
        <f>IFERROR($L1126*$N1126,"")</f>
        <v/>
      </c>
      <c r="Q1126" s="19">
        <f>IF(OR($U1126="Dar de baja en SAP",$U1126="Dar de alta en SAP"),$M1126*$N1126,"")</f>
        <v/>
      </c>
      <c r="R1126" s="17" t="inlineStr"/>
      <c r="S1126" s="27" t="inlineStr"/>
      <c r="T1126" s="17" t="inlineStr">
        <is>
          <t>Sin recuento físico en el inventario de Avain</t>
        </is>
      </c>
      <c r="U1126" s="28" t="inlineStr">
        <is>
          <t>Sin recuento físico</t>
        </is>
      </c>
      <c r="V1126" s="17" t="inlineStr"/>
      <c r="W1126" s="17" t="inlineStr"/>
      <c r="X1126" s="17" t="inlineStr"/>
      <c r="Y1126" s="17" t="inlineStr"/>
      <c r="Z1126" s="17" t="inlineStr"/>
      <c r="AA1126" s="17" t="inlineStr"/>
    </row>
    <row r="1127">
      <c r="A1127" s="17" t="inlineStr">
        <is>
          <t>Neuquén</t>
        </is>
      </c>
      <c r="B1127" s="17" t="inlineStr">
        <is>
          <t>1060</t>
        </is>
      </c>
      <c r="C1127" s="17" t="inlineStr">
        <is>
          <t>Stock SAP</t>
        </is>
      </c>
      <c r="D1127" s="17" t="inlineStr">
        <is>
          <t>Descartables</t>
        </is>
      </c>
      <c r="E1127" s="17" t="inlineStr">
        <is>
          <t>ZDES</t>
        </is>
      </c>
      <c r="F1127" s="17" t="inlineStr">
        <is>
          <t>Dentro del alcance</t>
        </is>
      </c>
      <c r="G1127" s="17" t="inlineStr">
        <is>
          <t>2000061</t>
        </is>
      </c>
      <c r="H1127" s="17" t="inlineStr">
        <is>
          <t>MANDRIL ESTERIL PEDIATRICO 2MM</t>
        </is>
      </c>
      <c r="I1127" s="17" t="inlineStr"/>
      <c r="J1127" s="17" t="inlineStr"/>
      <c r="K1127" s="18">
        <f>SUMIF('1060 NQN'!$A$2:$A$2023,$G1127,'1060 NQN'!$I$2:$I$2023)</f>
        <v/>
      </c>
      <c r="L1127" s="18">
        <f>SUMIF('1060 NQN'!$A$2:$A$2023,$G1127,'1060 NQN'!$Q$2:$Q$2023)</f>
        <v/>
      </c>
      <c r="M1127" s="18">
        <f>$K1127-$L1127</f>
        <v/>
      </c>
      <c r="N1127" s="19">
        <f>IFERROR(SUMIF('1060 NQN'!$A$2:$A$2023,$G1127,'1060 NQN'!$M$2:$M$2023)/$K1127,0)</f>
        <v/>
      </c>
      <c r="O1127" s="19">
        <f>IFERROR($K1127*$N1127,"")</f>
        <v/>
      </c>
      <c r="P1127" s="19">
        <f>IFERROR($L1127*$N1127,"")</f>
        <v/>
      </c>
      <c r="Q1127" s="19">
        <f>IF(OR($U1127="Dar de baja en SAP",$U1127="Dar de alta en SAP"),$M1127*$N1127,"")</f>
        <v/>
      </c>
      <c r="R1127" s="17" t="inlineStr"/>
      <c r="S1127" s="27" t="inlineStr"/>
      <c r="T1127" s="17" t="inlineStr">
        <is>
          <t>Sin recuento físico en el inventario de Avain</t>
        </is>
      </c>
      <c r="U1127" s="28" t="inlineStr">
        <is>
          <t>Sin recuento físico</t>
        </is>
      </c>
      <c r="V1127" s="17" t="inlineStr"/>
      <c r="W1127" s="17" t="inlineStr"/>
      <c r="X1127" s="17" t="inlineStr"/>
      <c r="Y1127" s="17" t="inlineStr"/>
      <c r="Z1127" s="17" t="inlineStr"/>
      <c r="AA1127" s="17" t="inlineStr"/>
    </row>
    <row r="1128">
      <c r="A1128" s="17" t="inlineStr">
        <is>
          <t>Neuquén</t>
        </is>
      </c>
      <c r="B1128" s="17" t="inlineStr">
        <is>
          <t>1060</t>
        </is>
      </c>
      <c r="C1128" s="17" t="inlineStr">
        <is>
          <t>Stock SAP</t>
        </is>
      </c>
      <c r="D1128" s="17" t="inlineStr">
        <is>
          <t>Descartables</t>
        </is>
      </c>
      <c r="E1128" s="17" t="inlineStr">
        <is>
          <t>ZDES</t>
        </is>
      </c>
      <c r="F1128" s="17" t="inlineStr">
        <is>
          <t>Dentro del alcance</t>
        </is>
      </c>
      <c r="G1128" s="17" t="inlineStr">
        <is>
          <t>2000098</t>
        </is>
      </c>
      <c r="H1128" s="17" t="inlineStr">
        <is>
          <t>APOSITO QUIRURGICO ESTERIL 10X20CM-SYRA</t>
        </is>
      </c>
      <c r="I1128" s="17" t="inlineStr"/>
      <c r="J1128" s="17" t="inlineStr"/>
      <c r="K1128" s="18">
        <f>SUMIF('1060 NQN'!$A$2:$A$2023,$G1128,'1060 NQN'!$I$2:$I$2023)</f>
        <v/>
      </c>
      <c r="L1128" s="18">
        <f>SUMIF('1060 NQN'!$A$2:$A$2023,$G1128,'1060 NQN'!$Q$2:$Q$2023)</f>
        <v/>
      </c>
      <c r="M1128" s="18">
        <f>$K1128-$L1128</f>
        <v/>
      </c>
      <c r="N1128" s="19">
        <f>IFERROR(SUMIF('1060 NQN'!$A$2:$A$2023,$G1128,'1060 NQN'!$M$2:$M$2023)/$K1128,0)</f>
        <v/>
      </c>
      <c r="O1128" s="19">
        <f>IFERROR($K1128*$N1128,"")</f>
        <v/>
      </c>
      <c r="P1128" s="19">
        <f>IFERROR($L1128*$N1128,"")</f>
        <v/>
      </c>
      <c r="Q1128" s="19">
        <f>IF(OR($U1128="Dar de baja en SAP",$U1128="Dar de alta en SAP"),$M1128*$N1128,"")</f>
        <v/>
      </c>
      <c r="R1128" s="17" t="inlineStr"/>
      <c r="S1128" s="27" t="inlineStr"/>
      <c r="T1128" s="17" t="inlineStr">
        <is>
          <t>Sin recuento físico en el inventario de Avain</t>
        </is>
      </c>
      <c r="U1128" s="28" t="inlineStr">
        <is>
          <t>Sin recuento físico</t>
        </is>
      </c>
      <c r="V1128" s="17" t="inlineStr"/>
      <c r="W1128" s="17" t="inlineStr"/>
      <c r="X1128" s="17" t="inlineStr"/>
      <c r="Y1128" s="17" t="inlineStr"/>
      <c r="Z1128" s="17" t="inlineStr"/>
      <c r="AA1128" s="17" t="inlineStr"/>
    </row>
    <row r="1129">
      <c r="A1129" s="17" t="inlineStr">
        <is>
          <t>Neuquén</t>
        </is>
      </c>
      <c r="B1129" s="17" t="inlineStr">
        <is>
          <t>1060</t>
        </is>
      </c>
      <c r="C1129" s="17" t="inlineStr">
        <is>
          <t>Stock SAP</t>
        </is>
      </c>
      <c r="D1129" s="17" t="inlineStr">
        <is>
          <t>Descartables</t>
        </is>
      </c>
      <c r="E1129" s="17" t="inlineStr">
        <is>
          <t>ZDES</t>
        </is>
      </c>
      <c r="F1129" s="17" t="inlineStr">
        <is>
          <t>Dentro del alcance</t>
        </is>
      </c>
      <c r="G1129" s="17" t="inlineStr">
        <is>
          <t>2000167</t>
        </is>
      </c>
      <c r="H1129" s="17" t="inlineStr">
        <is>
          <t>MASCARA PARA NEBULIZAR PEDIATRICA</t>
        </is>
      </c>
      <c r="I1129" s="17" t="inlineStr"/>
      <c r="J1129" s="17" t="inlineStr"/>
      <c r="K1129" s="18">
        <f>SUMIF('1060 NQN'!$A$2:$A$2023,$G1129,'1060 NQN'!$I$2:$I$2023)</f>
        <v/>
      </c>
      <c r="L1129" s="18">
        <f>SUMIF('1060 NQN'!$A$2:$A$2023,$G1129,'1060 NQN'!$Q$2:$Q$2023)</f>
        <v/>
      </c>
      <c r="M1129" s="18">
        <f>$K1129-$L1129</f>
        <v/>
      </c>
      <c r="N1129" s="19">
        <f>IFERROR(SUMIF('1060 NQN'!$A$2:$A$2023,$G1129,'1060 NQN'!$M$2:$M$2023)/$K1129,0)</f>
        <v/>
      </c>
      <c r="O1129" s="19">
        <f>IFERROR($K1129*$N1129,"")</f>
        <v/>
      </c>
      <c r="P1129" s="19">
        <f>IFERROR($L1129*$N1129,"")</f>
        <v/>
      </c>
      <c r="Q1129" s="19">
        <f>IF(OR($U1129="Dar de baja en SAP",$U1129="Dar de alta en SAP"),$M1129*$N1129,"")</f>
        <v/>
      </c>
      <c r="R1129" s="17" t="inlineStr"/>
      <c r="S1129" s="27" t="inlineStr"/>
      <c r="T1129" s="17" t="inlineStr">
        <is>
          <t>Sin recuento físico en el inventario de Avain</t>
        </is>
      </c>
      <c r="U1129" s="28" t="inlineStr">
        <is>
          <t>Sin recuento físico</t>
        </is>
      </c>
      <c r="V1129" s="17" t="inlineStr"/>
      <c r="W1129" s="17" t="inlineStr"/>
      <c r="X1129" s="17" t="inlineStr"/>
      <c r="Y1129" s="17" t="inlineStr"/>
      <c r="Z1129" s="17" t="inlineStr"/>
      <c r="AA1129" s="17" t="inlineStr"/>
    </row>
    <row r="1130">
      <c r="A1130" s="17" t="inlineStr">
        <is>
          <t>Neuquén</t>
        </is>
      </c>
      <c r="B1130" s="17" t="inlineStr">
        <is>
          <t>1060</t>
        </is>
      </c>
      <c r="C1130" s="17" t="inlineStr">
        <is>
          <t>Stock SAP</t>
        </is>
      </c>
      <c r="D1130" s="17" t="inlineStr">
        <is>
          <t>Descartables</t>
        </is>
      </c>
      <c r="E1130" s="17" t="inlineStr">
        <is>
          <t>ZDES</t>
        </is>
      </c>
      <c r="F1130" s="17" t="inlineStr">
        <is>
          <t>Dentro del alcance</t>
        </is>
      </c>
      <c r="G1130" s="17" t="inlineStr">
        <is>
          <t>2000207</t>
        </is>
      </c>
      <c r="H1130" s="17" t="inlineStr">
        <is>
          <t>TELA ADH AL ZnO NO HIPOALERG 2.5CM</t>
        </is>
      </c>
      <c r="I1130" s="17" t="inlineStr"/>
      <c r="J1130" s="17" t="inlineStr"/>
      <c r="K1130" s="18">
        <f>SUMIF('1060 NQN'!$A$2:$A$2023,$G1130,'1060 NQN'!$I$2:$I$2023)</f>
        <v/>
      </c>
      <c r="L1130" s="18">
        <f>SUMIF('1060 NQN'!$A$2:$A$2023,$G1130,'1060 NQN'!$Q$2:$Q$2023)</f>
        <v/>
      </c>
      <c r="M1130" s="18">
        <f>$K1130-$L1130</f>
        <v/>
      </c>
      <c r="N1130" s="19">
        <f>IFERROR(SUMIF('1060 NQN'!$A$2:$A$2023,$G1130,'1060 NQN'!$M$2:$M$2023)/$K1130,0)</f>
        <v/>
      </c>
      <c r="O1130" s="19">
        <f>IFERROR($K1130*$N1130,"")</f>
        <v/>
      </c>
      <c r="P1130" s="19">
        <f>IFERROR($L1130*$N1130,"")</f>
        <v/>
      </c>
      <c r="Q1130" s="19">
        <f>IF(OR($U1130="Dar de baja en SAP",$U1130="Dar de alta en SAP"),$M1130*$N1130,"")</f>
        <v/>
      </c>
      <c r="R1130" s="17" t="inlineStr"/>
      <c r="S1130" s="27" t="inlineStr"/>
      <c r="T1130" s="17" t="inlineStr">
        <is>
          <t>Sin recuento físico en el inventario de Avain</t>
        </is>
      </c>
      <c r="U1130" s="28" t="inlineStr">
        <is>
          <t>Sin recuento físico</t>
        </is>
      </c>
      <c r="V1130" s="17" t="inlineStr"/>
      <c r="W1130" s="17" t="inlineStr"/>
      <c r="X1130" s="17" t="inlineStr"/>
      <c r="Y1130" s="17" t="inlineStr"/>
      <c r="Z1130" s="17" t="inlineStr"/>
      <c r="AA1130" s="17" t="inlineStr"/>
    </row>
    <row r="1131">
      <c r="A1131" s="17" t="inlineStr">
        <is>
          <t>Neuquén</t>
        </is>
      </c>
      <c r="B1131" s="17" t="inlineStr">
        <is>
          <t>1060</t>
        </is>
      </c>
      <c r="C1131" s="17" t="inlineStr">
        <is>
          <t>Stock SAP</t>
        </is>
      </c>
      <c r="D1131" s="17" t="inlineStr">
        <is>
          <t>Descartables</t>
        </is>
      </c>
      <c r="E1131" s="17" t="inlineStr">
        <is>
          <t>ZDES</t>
        </is>
      </c>
      <c r="F1131" s="17" t="inlineStr">
        <is>
          <t>Dentro del alcance</t>
        </is>
      </c>
      <c r="G1131" s="17" t="inlineStr">
        <is>
          <t>2000211</t>
        </is>
      </c>
      <c r="H1131" s="17" t="inlineStr">
        <is>
          <t>TUBULADURA PARA O2  DE 2 MTS</t>
        </is>
      </c>
      <c r="I1131" s="17" t="inlineStr"/>
      <c r="J1131" s="17" t="inlineStr"/>
      <c r="K1131" s="18">
        <f>SUMIF('1060 NQN'!$A$2:$A$2023,$G1131,'1060 NQN'!$I$2:$I$2023)</f>
        <v/>
      </c>
      <c r="L1131" s="18">
        <f>SUMIF('1060 NQN'!$A$2:$A$2023,$G1131,'1060 NQN'!$Q$2:$Q$2023)</f>
        <v/>
      </c>
      <c r="M1131" s="18">
        <f>$K1131-$L1131</f>
        <v/>
      </c>
      <c r="N1131" s="19">
        <f>IFERROR(SUMIF('1060 NQN'!$A$2:$A$2023,$G1131,'1060 NQN'!$M$2:$M$2023)/$K1131,0)</f>
        <v/>
      </c>
      <c r="O1131" s="19">
        <f>IFERROR($K1131*$N1131,"")</f>
        <v/>
      </c>
      <c r="P1131" s="19">
        <f>IFERROR($L1131*$N1131,"")</f>
        <v/>
      </c>
      <c r="Q1131" s="19">
        <f>IF(OR($U1131="Dar de baja en SAP",$U1131="Dar de alta en SAP"),$M1131*$N1131,"")</f>
        <v/>
      </c>
      <c r="R1131" s="17" t="inlineStr"/>
      <c r="S1131" s="27" t="inlineStr"/>
      <c r="T1131" s="17" t="inlineStr">
        <is>
          <t>Sin recuento físico en el inventario de Avain</t>
        </is>
      </c>
      <c r="U1131" s="28" t="inlineStr">
        <is>
          <t>Sin recuento físico</t>
        </is>
      </c>
      <c r="V1131" s="17" t="inlineStr"/>
      <c r="W1131" s="17" t="inlineStr"/>
      <c r="X1131" s="17" t="inlineStr"/>
      <c r="Y1131" s="17" t="inlineStr"/>
      <c r="Z1131" s="17" t="inlineStr"/>
      <c r="AA1131" s="17" t="inlineStr"/>
    </row>
    <row r="1132">
      <c r="A1132" s="17" t="inlineStr">
        <is>
          <t>Neuquén</t>
        </is>
      </c>
      <c r="B1132" s="17" t="inlineStr">
        <is>
          <t>1060</t>
        </is>
      </c>
      <c r="C1132" s="17" t="inlineStr">
        <is>
          <t>Stock SAP</t>
        </is>
      </c>
      <c r="D1132" s="17" t="inlineStr">
        <is>
          <t>Descartables</t>
        </is>
      </c>
      <c r="E1132" s="17" t="inlineStr">
        <is>
          <t>ZDES</t>
        </is>
      </c>
      <c r="F1132" s="17" t="inlineStr">
        <is>
          <t>Dentro del alcance</t>
        </is>
      </c>
      <c r="G1132" s="17" t="inlineStr">
        <is>
          <t>2000464</t>
        </is>
      </c>
      <c r="H1132" s="17" t="inlineStr">
        <is>
          <t>PARCHE OCULAR DESCARTABLE</t>
        </is>
      </c>
      <c r="I1132" s="17" t="inlineStr"/>
      <c r="J1132" s="17" t="inlineStr"/>
      <c r="K1132" s="18">
        <f>SUMIF('1060 NQN'!$A$2:$A$2023,$G1132,'1060 NQN'!$I$2:$I$2023)</f>
        <v/>
      </c>
      <c r="L1132" s="18">
        <f>SUMIF('1060 NQN'!$A$2:$A$2023,$G1132,'1060 NQN'!$Q$2:$Q$2023)</f>
        <v/>
      </c>
      <c r="M1132" s="18">
        <f>$K1132-$L1132</f>
        <v/>
      </c>
      <c r="N1132" s="19">
        <f>IFERROR(SUMIF('1060 NQN'!$A$2:$A$2023,$G1132,'1060 NQN'!$M$2:$M$2023)/$K1132,0)</f>
        <v/>
      </c>
      <c r="O1132" s="19">
        <f>IFERROR($K1132*$N1132,"")</f>
        <v/>
      </c>
      <c r="P1132" s="19">
        <f>IFERROR($L1132*$N1132,"")</f>
        <v/>
      </c>
      <c r="Q1132" s="19">
        <f>IF(OR($U1132="Dar de baja en SAP",$U1132="Dar de alta en SAP"),$M1132*$N1132,"")</f>
        <v/>
      </c>
      <c r="R1132" s="17" t="inlineStr"/>
      <c r="S1132" s="27" t="inlineStr"/>
      <c r="T1132" s="17" t="inlineStr">
        <is>
          <t>Sin recuento físico en el inventario de Avain</t>
        </is>
      </c>
      <c r="U1132" s="28" t="inlineStr">
        <is>
          <t>Sin recuento físico</t>
        </is>
      </c>
      <c r="V1132" s="17" t="inlineStr"/>
      <c r="W1132" s="17" t="inlineStr"/>
      <c r="X1132" s="17" t="inlineStr"/>
      <c r="Y1132" s="17" t="inlineStr"/>
      <c r="Z1132" s="17" t="inlineStr"/>
      <c r="AA1132" s="17" t="inlineStr"/>
    </row>
    <row r="1133">
      <c r="A1133" s="17" t="inlineStr">
        <is>
          <t>Neuquén</t>
        </is>
      </c>
      <c r="B1133" s="17" t="inlineStr">
        <is>
          <t>1060</t>
        </is>
      </c>
      <c r="C1133" s="17" t="inlineStr">
        <is>
          <t>Stock SAP</t>
        </is>
      </c>
      <c r="D1133" s="17" t="inlineStr">
        <is>
          <t>Descartables</t>
        </is>
      </c>
      <c r="E1133" s="17" t="inlineStr">
        <is>
          <t>ZDES</t>
        </is>
      </c>
      <c r="F1133" s="17" t="inlineStr">
        <is>
          <t>Dentro del alcance</t>
        </is>
      </c>
      <c r="G1133" s="17" t="inlineStr">
        <is>
          <t>2000471</t>
        </is>
      </c>
      <c r="H1133" s="17" t="inlineStr">
        <is>
          <t>SUJETADOR C/VELCRO CORTO</t>
        </is>
      </c>
      <c r="I1133" s="17" t="inlineStr"/>
      <c r="J1133" s="17" t="inlineStr"/>
      <c r="K1133" s="18">
        <f>SUMIF('1060 NQN'!$A$2:$A$2023,$G1133,'1060 NQN'!$I$2:$I$2023)</f>
        <v/>
      </c>
      <c r="L1133" s="18">
        <f>SUMIF('1060 NQN'!$A$2:$A$2023,$G1133,'1060 NQN'!$Q$2:$Q$2023)</f>
        <v/>
      </c>
      <c r="M1133" s="18">
        <f>$K1133-$L1133</f>
        <v/>
      </c>
      <c r="N1133" s="19">
        <f>IFERROR(SUMIF('1060 NQN'!$A$2:$A$2023,$G1133,'1060 NQN'!$M$2:$M$2023)/$K1133,0)</f>
        <v/>
      </c>
      <c r="O1133" s="19">
        <f>IFERROR($K1133*$N1133,"")</f>
        <v/>
      </c>
      <c r="P1133" s="19">
        <f>IFERROR($L1133*$N1133,"")</f>
        <v/>
      </c>
      <c r="Q1133" s="19">
        <f>IF(OR($U1133="Dar de baja en SAP",$U1133="Dar de alta en SAP"),$M1133*$N1133,"")</f>
        <v/>
      </c>
      <c r="R1133" s="17" t="inlineStr"/>
      <c r="S1133" s="27" t="inlineStr"/>
      <c r="T1133" s="17" t="inlineStr">
        <is>
          <t>Sin recuento físico en el inventario de Avain</t>
        </is>
      </c>
      <c r="U1133" s="28" t="inlineStr">
        <is>
          <t>Sin recuento físico</t>
        </is>
      </c>
      <c r="V1133" s="17" t="inlineStr"/>
      <c r="W1133" s="17" t="inlineStr"/>
      <c r="X1133" s="17" t="inlineStr"/>
      <c r="Y1133" s="17" t="inlineStr"/>
      <c r="Z1133" s="17" t="inlineStr"/>
      <c r="AA1133" s="17" t="inlineStr"/>
    </row>
    <row r="1134">
      <c r="A1134" s="17" t="inlineStr">
        <is>
          <t>Neuquén</t>
        </is>
      </c>
      <c r="B1134" s="17" t="inlineStr">
        <is>
          <t>1060</t>
        </is>
      </c>
      <c r="C1134" s="17" t="inlineStr">
        <is>
          <t>Stock SAP</t>
        </is>
      </c>
      <c r="D1134" s="17" t="inlineStr">
        <is>
          <t>Descartables</t>
        </is>
      </c>
      <c r="E1134" s="17" t="inlineStr">
        <is>
          <t>ZDES</t>
        </is>
      </c>
      <c r="F1134" s="17" t="inlineStr">
        <is>
          <t>Dentro del alcance</t>
        </is>
      </c>
      <c r="G1134" s="17" t="inlineStr">
        <is>
          <t>2000901</t>
        </is>
      </c>
      <c r="H1134" s="17" t="inlineStr">
        <is>
          <t>GASA ESTERIL 20X20CM</t>
        </is>
      </c>
      <c r="I1134" s="17" t="inlineStr"/>
      <c r="J1134" s="17" t="inlineStr"/>
      <c r="K1134" s="18">
        <f>SUMIF('1060 NQN'!$A$2:$A$2023,$G1134,'1060 NQN'!$I$2:$I$2023)</f>
        <v/>
      </c>
      <c r="L1134" s="18">
        <f>SUMIF('1060 NQN'!$A$2:$A$2023,$G1134,'1060 NQN'!$Q$2:$Q$2023)</f>
        <v/>
      </c>
      <c r="M1134" s="18">
        <f>$K1134-$L1134</f>
        <v/>
      </c>
      <c r="N1134" s="19">
        <f>IFERROR(SUMIF('1060 NQN'!$A$2:$A$2023,$G1134,'1060 NQN'!$M$2:$M$2023)/$K1134,0)</f>
        <v/>
      </c>
      <c r="O1134" s="19">
        <f>IFERROR($K1134*$N1134,"")</f>
        <v/>
      </c>
      <c r="P1134" s="19">
        <f>IFERROR($L1134*$N1134,"")</f>
        <v/>
      </c>
      <c r="Q1134" s="19">
        <f>IF(OR($U1134="Dar de baja en SAP",$U1134="Dar de alta en SAP"),$M1134*$N1134,"")</f>
        <v/>
      </c>
      <c r="R1134" s="17" t="inlineStr"/>
      <c r="S1134" s="27" t="inlineStr"/>
      <c r="T1134" s="17" t="inlineStr">
        <is>
          <t>Sin recuento físico en el inventario de Avain</t>
        </is>
      </c>
      <c r="U1134" s="28" t="inlineStr">
        <is>
          <t>Sin recuento físico</t>
        </is>
      </c>
      <c r="V1134" s="17" t="inlineStr"/>
      <c r="W1134" s="17" t="inlineStr"/>
      <c r="X1134" s="17" t="inlineStr"/>
      <c r="Y1134" s="17" t="inlineStr"/>
      <c r="Z1134" s="17" t="inlineStr"/>
      <c r="AA1134" s="17" t="inlineStr"/>
    </row>
    <row r="1135">
      <c r="A1135" s="17" t="inlineStr">
        <is>
          <t>Neuquén</t>
        </is>
      </c>
      <c r="B1135" s="17" t="inlineStr">
        <is>
          <t>1060</t>
        </is>
      </c>
      <c r="C1135" s="17" t="inlineStr">
        <is>
          <t>Stock SAP</t>
        </is>
      </c>
      <c r="D1135" s="17" t="inlineStr">
        <is>
          <t>Equipos</t>
        </is>
      </c>
      <c r="E1135" s="17" t="inlineStr">
        <is>
          <t>ZEQI</t>
        </is>
      </c>
      <c r="F1135" s="17" t="inlineStr">
        <is>
          <t>Fuera del alcance</t>
        </is>
      </c>
      <c r="G1135" s="17" t="inlineStr">
        <is>
          <t>CT0207RS</t>
        </is>
      </c>
      <c r="H1135" s="17" t="inlineStr">
        <is>
          <t>DEA SEMIAUTOMATICO CARDIAID D</t>
        </is>
      </c>
      <c r="I1135" s="17" t="inlineStr"/>
      <c r="J1135" s="17" t="inlineStr"/>
      <c r="K1135" s="18">
        <f>SUMIF('1060 NQN'!$A$2:$A$2023,$G1135,'1060 NQN'!$I$2:$I$2023)</f>
        <v/>
      </c>
      <c r="L1135" s="18">
        <f>SUMIF('1060 NQN'!$A$2:$A$2023,$G1135,'1060 NQN'!$Q$2:$Q$2023)</f>
        <v/>
      </c>
      <c r="M1135" s="18">
        <f>$K1135-$L1135</f>
        <v/>
      </c>
      <c r="N1135" s="19">
        <f>IFERROR(SUMIF('1060 NQN'!$A$2:$A$2023,$G1135,'1060 NQN'!$M$2:$M$2023)/$K1135,0)</f>
        <v/>
      </c>
      <c r="O1135" s="19">
        <f>IFERROR($K1135*$N1135,"")</f>
        <v/>
      </c>
      <c r="P1135" s="19">
        <f>IFERROR($L1135*$N1135,"")</f>
        <v/>
      </c>
      <c r="Q1135" s="19">
        <f>IF(OR($U1135="Dar de baja en SAP",$U1135="Dar de alta en SAP"),$M1135*$N1135,"")</f>
        <v/>
      </c>
      <c r="R1135" s="17" t="inlineStr"/>
      <c r="S1135" s="27" t="inlineStr"/>
      <c r="T1135" s="17" t="inlineStr">
        <is>
          <t>No aplica: equipos, clasificación que el inventario físico de Farmacia no releva</t>
        </is>
      </c>
      <c r="U1135" s="28" t="inlineStr">
        <is>
          <t>Fuera del alcance del inventario físico</t>
        </is>
      </c>
      <c r="V1135" s="17" t="inlineStr"/>
      <c r="W1135" s="17" t="inlineStr"/>
      <c r="X1135" s="17" t="inlineStr"/>
      <c r="Y1135" s="17" t="inlineStr"/>
      <c r="Z1135" s="17" t="inlineStr"/>
      <c r="AA1135" s="17" t="inlineStr"/>
    </row>
    <row r="1136">
      <c r="A1136" s="17" t="inlineStr">
        <is>
          <t>Neuquén</t>
        </is>
      </c>
      <c r="B1136" s="17" t="inlineStr">
        <is>
          <t>1060</t>
        </is>
      </c>
      <c r="C1136" s="17" t="inlineStr">
        <is>
          <t>Stock SAP</t>
        </is>
      </c>
      <c r="D1136" s="17" t="inlineStr">
        <is>
          <t>Equipos</t>
        </is>
      </c>
      <c r="E1136" s="17" t="inlineStr">
        <is>
          <t>ZEQI</t>
        </is>
      </c>
      <c r="F1136" s="17" t="inlineStr">
        <is>
          <t>Fuera del alcance</t>
        </is>
      </c>
      <c r="G1136" s="17" t="inlineStr">
        <is>
          <t>GAB123</t>
        </is>
      </c>
      <c r="H1136" s="17" t="inlineStr">
        <is>
          <t>GABINETE D</t>
        </is>
      </c>
      <c r="I1136" s="17" t="inlineStr"/>
      <c r="J1136" s="17" t="inlineStr"/>
      <c r="K1136" s="18">
        <f>SUMIF('1060 NQN'!$A$2:$A$2023,$G1136,'1060 NQN'!$I$2:$I$2023)</f>
        <v/>
      </c>
      <c r="L1136" s="18">
        <f>SUMIF('1060 NQN'!$A$2:$A$2023,$G1136,'1060 NQN'!$Q$2:$Q$2023)</f>
        <v/>
      </c>
      <c r="M1136" s="18">
        <f>$K1136-$L1136</f>
        <v/>
      </c>
      <c r="N1136" s="19">
        <f>IFERROR(SUMIF('1060 NQN'!$A$2:$A$2023,$G1136,'1060 NQN'!$M$2:$M$2023)/$K1136,0)</f>
        <v/>
      </c>
      <c r="O1136" s="19">
        <f>IFERROR($K1136*$N1136,"")</f>
        <v/>
      </c>
      <c r="P1136" s="19">
        <f>IFERROR($L1136*$N1136,"")</f>
        <v/>
      </c>
      <c r="Q1136" s="19">
        <f>IF(OR($U1136="Dar de baja en SAP",$U1136="Dar de alta en SAP"),$M1136*$N1136,"")</f>
        <v/>
      </c>
      <c r="R1136" s="17" t="inlineStr"/>
      <c r="S1136" s="27" t="inlineStr"/>
      <c r="T1136" s="17" t="inlineStr">
        <is>
          <t>No aplica: equipos, clasificación que el inventario físico de Farmacia no releva</t>
        </is>
      </c>
      <c r="U1136" s="28" t="inlineStr">
        <is>
          <t>Fuera del alcance del inventario físico</t>
        </is>
      </c>
      <c r="V1136" s="17" t="inlineStr"/>
      <c r="W1136" s="17" t="inlineStr"/>
      <c r="X1136" s="17" t="inlineStr"/>
      <c r="Y1136" s="17" t="inlineStr"/>
      <c r="Z1136" s="17" t="inlineStr"/>
      <c r="AA1136" s="17" t="inlineStr"/>
    </row>
    <row r="1137">
      <c r="A1137" s="17" t="inlineStr">
        <is>
          <t>Neuquén</t>
        </is>
      </c>
      <c r="B1137" s="17" t="inlineStr">
        <is>
          <t>1060</t>
        </is>
      </c>
      <c r="C1137" s="32" t="inlineStr">
        <is>
          <t>Inventario físico sin código SAP</t>
        </is>
      </c>
      <c r="D1137" s="17" t="inlineStr">
        <is>
          <t>Sin clasificar en SAP</t>
        </is>
      </c>
      <c r="E1137" s="17" t="inlineStr"/>
      <c r="F1137" s="17" t="inlineStr">
        <is>
          <t>Dentro del alcance</t>
        </is>
      </c>
      <c r="G1137" s="17" t="inlineStr"/>
      <c r="H1137" s="17" t="inlineStr"/>
      <c r="I1137" s="17" t="inlineStr">
        <is>
          <t>269</t>
        </is>
      </c>
      <c r="J1137" s="17" t="inlineStr">
        <is>
          <t>Aguja 15/8</t>
        </is>
      </c>
      <c r="K1137" s="18" t="n">
        <v>0</v>
      </c>
      <c r="L1137" s="18">
        <f>'1060 NQN'!$Q$2024</f>
        <v/>
      </c>
      <c r="M1137" s="18">
        <f>$K1137-$L1137</f>
        <v/>
      </c>
      <c r="N1137" s="19" t="n"/>
      <c r="O1137" s="19">
        <f>IFERROR($K1137*$N1137,"")</f>
        <v/>
      </c>
      <c r="P1137" s="19">
        <f>IFERROR($L1137*$N1137,"")</f>
        <v/>
      </c>
      <c r="Q1137" s="19">
        <f>IF(OR($U1137="Dar de baja en SAP",$U1137="Dar de alta en SAP"),$M1137*$N1137,"")</f>
        <v/>
      </c>
      <c r="R1137" s="29" t="inlineStr">
        <is>
          <t>Sin valor unitario en SAP: la diferencia económica de este ítem no puede calcularse (dato faltante).</t>
        </is>
      </c>
      <c r="S1137" s="33" t="inlineStr">
        <is>
          <t>Sin coincidencia</t>
        </is>
      </c>
      <c r="T1137" s="17" t="inlineStr">
        <is>
          <t>Sin correspondencia confirmada: hay aproximaciones en SAP, descartadas por presentación o evidencia débil</t>
        </is>
      </c>
      <c r="U1137" s="33" t="inlineStr">
        <is>
          <t>Alta de material en SAP (sin código)</t>
        </is>
      </c>
      <c r="V1137" s="17" t="inlineStr">
        <is>
          <t>Sin coincidencia</t>
        </is>
      </c>
      <c r="W1137" s="17" t="inlineStr">
        <is>
          <t>No</t>
        </is>
      </c>
      <c r="X1137" s="17" t="inlineStr"/>
      <c r="Y1137" s="17" t="inlineStr">
        <is>
          <t>No</t>
        </is>
      </c>
      <c r="Z1137" s="17" t="inlineStr"/>
      <c r="AA1137" s="17" t="inlineStr">
        <is>
          <t>Mejor aproximación descartada: 2000291 AGUJA HUBER (similitud 0.39).</t>
        </is>
      </c>
    </row>
    <row r="1138">
      <c r="A1138" s="17" t="inlineStr">
        <is>
          <t>Neuquén</t>
        </is>
      </c>
      <c r="B1138" s="17" t="inlineStr">
        <is>
          <t>1060</t>
        </is>
      </c>
      <c r="C1138" s="32" t="inlineStr">
        <is>
          <t>Inventario físico sin código SAP</t>
        </is>
      </c>
      <c r="D1138" s="17" t="inlineStr">
        <is>
          <t>Sin clasificar en SAP</t>
        </is>
      </c>
      <c r="E1138" s="17" t="inlineStr"/>
      <c r="F1138" s="17" t="inlineStr">
        <is>
          <t>Dentro del alcance</t>
        </is>
      </c>
      <c r="G1138" s="17" t="inlineStr"/>
      <c r="H1138" s="17" t="inlineStr"/>
      <c r="I1138" s="17" t="inlineStr">
        <is>
          <t>473</t>
        </is>
      </c>
      <c r="J1138" s="17" t="inlineStr">
        <is>
          <t>AGUJA PARA LAPICERA INSULINA 31G 5MM</t>
        </is>
      </c>
      <c r="K1138" s="18" t="n">
        <v>0</v>
      </c>
      <c r="L1138" s="18">
        <f>'1060 NQN'!$Q$2025</f>
        <v/>
      </c>
      <c r="M1138" s="18">
        <f>$K1138-$L1138</f>
        <v/>
      </c>
      <c r="N1138" s="19" t="n"/>
      <c r="O1138" s="19">
        <f>IFERROR($K1138*$N1138,"")</f>
        <v/>
      </c>
      <c r="P1138" s="19">
        <f>IFERROR($L1138*$N1138,"")</f>
        <v/>
      </c>
      <c r="Q1138" s="19">
        <f>IF(OR($U1138="Dar de baja en SAP",$U1138="Dar de alta en SAP"),$M1138*$N1138,"")</f>
        <v/>
      </c>
      <c r="R1138" s="29" t="inlineStr">
        <is>
          <t>Sin valor unitario en SAP: la diferencia económica de este ítem no puede calcularse (dato faltante).</t>
        </is>
      </c>
      <c r="S1138" s="33" t="inlineStr">
        <is>
          <t>Sin coincidencia</t>
        </is>
      </c>
      <c r="T1138" s="17" t="inlineStr">
        <is>
          <t>Sin correspondencia confirmada: hay aproximaciones en SAP, descartadas por presentación o evidencia débil</t>
        </is>
      </c>
      <c r="U1138" s="33" t="inlineStr">
        <is>
          <t>Alta de material en SAP (sin código)</t>
        </is>
      </c>
      <c r="V1138" s="17" t="inlineStr">
        <is>
          <t>Sin coincidencia</t>
        </is>
      </c>
      <c r="W1138" s="17" t="inlineStr">
        <is>
          <t>No</t>
        </is>
      </c>
      <c r="X1138" s="17" t="inlineStr"/>
      <c r="Y1138" s="17" t="inlineStr">
        <is>
          <t>No</t>
        </is>
      </c>
      <c r="Z1138" s="17" t="inlineStr"/>
      <c r="AA1138" s="17" t="inlineStr">
        <is>
          <t>Mejor aproximación descartada: 2000483 LINTERNA LAPICERA (una nomenclatura no informa dosis; similitud 0.38).</t>
        </is>
      </c>
    </row>
    <row r="1139">
      <c r="A1139" s="17" t="inlineStr">
        <is>
          <t>Neuquén</t>
        </is>
      </c>
      <c r="B1139" s="17" t="inlineStr">
        <is>
          <t>1060</t>
        </is>
      </c>
      <c r="C1139" s="32" t="inlineStr">
        <is>
          <t>Inventario físico sin código SAP</t>
        </is>
      </c>
      <c r="D1139" s="17" t="inlineStr">
        <is>
          <t>Sin clasificar en SAP</t>
        </is>
      </c>
      <c r="E1139" s="17" t="inlineStr"/>
      <c r="F1139" s="17" t="inlineStr">
        <is>
          <t>Dentro del alcance</t>
        </is>
      </c>
      <c r="G1139" s="17" t="inlineStr"/>
      <c r="H1139" s="17" t="inlineStr"/>
      <c r="I1139" s="17" t="inlineStr">
        <is>
          <t>468</t>
        </is>
      </c>
      <c r="J1139" s="17" t="inlineStr">
        <is>
          <t>Camilleros pack x10</t>
        </is>
      </c>
      <c r="K1139" s="18" t="n">
        <v>0</v>
      </c>
      <c r="L1139" s="18">
        <f>'1060 NQN'!$Q$2026</f>
        <v/>
      </c>
      <c r="M1139" s="18">
        <f>$K1139-$L1139</f>
        <v/>
      </c>
      <c r="N1139" s="19" t="n"/>
      <c r="O1139" s="19">
        <f>IFERROR($K1139*$N1139,"")</f>
        <v/>
      </c>
      <c r="P1139" s="19">
        <f>IFERROR($L1139*$N1139,"")</f>
        <v/>
      </c>
      <c r="Q1139" s="19">
        <f>IF(OR($U1139="Dar de baja en SAP",$U1139="Dar de alta en SAP"),$M1139*$N1139,"")</f>
        <v/>
      </c>
      <c r="R1139" s="29" t="inlineStr">
        <is>
          <t>Sin valor unitario en SAP: la diferencia económica de este ítem no puede calcularse (dato faltante).</t>
        </is>
      </c>
      <c r="S1139" s="33" t="inlineStr">
        <is>
          <t>Sin coincidencia</t>
        </is>
      </c>
      <c r="T1139" s="17" t="inlineStr">
        <is>
          <t>Sin correspondencia confirmada: hay aproximaciones en SAP, descartadas por presentación o evidencia débil</t>
        </is>
      </c>
      <c r="U1139" s="33" t="inlineStr">
        <is>
          <t>Alta de material en SAP (sin código)</t>
        </is>
      </c>
      <c r="V1139" s="17" t="inlineStr">
        <is>
          <t>Sin coincidencia</t>
        </is>
      </c>
      <c r="W1139" s="17" t="inlineStr">
        <is>
          <t>No</t>
        </is>
      </c>
      <c r="X1139" s="17" t="inlineStr"/>
      <c r="Y1139" s="17" t="inlineStr">
        <is>
          <t>No</t>
        </is>
      </c>
      <c r="Z1139" s="17" t="inlineStr"/>
      <c r="AA1139" s="17" t="inlineStr">
        <is>
          <t>Mejor aproximación descartada: 3000463 CAMPERON TRUKER GRIS YAC TM (similitud 0.11).</t>
        </is>
      </c>
    </row>
    <row r="1140">
      <c r="A1140" s="17" t="inlineStr">
        <is>
          <t>Neuquén</t>
        </is>
      </c>
      <c r="B1140" s="17" t="inlineStr">
        <is>
          <t>1060</t>
        </is>
      </c>
      <c r="C1140" s="32" t="inlineStr">
        <is>
          <t>Inventario físico sin código SAP</t>
        </is>
      </c>
      <c r="D1140" s="17" t="inlineStr">
        <is>
          <t>Sin clasificar en SAP</t>
        </is>
      </c>
      <c r="E1140" s="17" t="inlineStr"/>
      <c r="F1140" s="17" t="inlineStr">
        <is>
          <t>Dentro del alcance</t>
        </is>
      </c>
      <c r="G1140" s="17" t="inlineStr"/>
      <c r="H1140" s="17" t="inlineStr"/>
      <c r="I1140" s="17" t="inlineStr">
        <is>
          <t>508</t>
        </is>
      </c>
      <c r="J1140" s="17" t="inlineStr">
        <is>
          <t>CAMISOLIN IMPERMEABLE + TOALLA CHICA</t>
        </is>
      </c>
      <c r="K1140" s="18" t="n">
        <v>0</v>
      </c>
      <c r="L1140" s="18">
        <f>'1060 NQN'!$Q$2027</f>
        <v/>
      </c>
      <c r="M1140" s="18">
        <f>$K1140-$L1140</f>
        <v/>
      </c>
      <c r="N1140" s="19" t="n"/>
      <c r="O1140" s="19">
        <f>IFERROR($K1140*$N1140,"")</f>
        <v/>
      </c>
      <c r="P1140" s="19">
        <f>IFERROR($L1140*$N1140,"")</f>
        <v/>
      </c>
      <c r="Q1140" s="19">
        <f>IF(OR($U1140="Dar de baja en SAP",$U1140="Dar de alta en SAP"),$M1140*$N1140,"")</f>
        <v/>
      </c>
      <c r="R1140" s="29" t="inlineStr">
        <is>
          <t>Sin valor unitario en SAP: la diferencia económica de este ítem no puede calcularse (dato faltante).</t>
        </is>
      </c>
      <c r="S1140" s="33" t="inlineStr">
        <is>
          <t>Sin coincidencia</t>
        </is>
      </c>
      <c r="T1140" s="17" t="inlineStr">
        <is>
          <t>Sin correspondencia confirmada: hay aproximaciones en SAP, descartadas por presentación o evidencia débil</t>
        </is>
      </c>
      <c r="U1140" s="33" t="inlineStr">
        <is>
          <t>Alta de material en SAP (sin código)</t>
        </is>
      </c>
      <c r="V1140" s="17" t="inlineStr">
        <is>
          <t>Sin coincidencia</t>
        </is>
      </c>
      <c r="W1140" s="17" t="inlineStr">
        <is>
          <t>No</t>
        </is>
      </c>
      <c r="X1140" s="17" t="inlineStr"/>
      <c r="Y1140" s="17" t="inlineStr">
        <is>
          <t>No</t>
        </is>
      </c>
      <c r="Z1140" s="17" t="inlineStr"/>
      <c r="AA1140" s="17"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17" t="inlineStr">
        <is>
          <t>Neuquén</t>
        </is>
      </c>
      <c r="B1141" s="17" t="inlineStr">
        <is>
          <t>1060</t>
        </is>
      </c>
      <c r="C1141" s="32" t="inlineStr">
        <is>
          <t>Inventario físico sin código SAP</t>
        </is>
      </c>
      <c r="D1141" s="17" t="inlineStr">
        <is>
          <t>Sin clasificar en SAP</t>
        </is>
      </c>
      <c r="E1141" s="17" t="inlineStr"/>
      <c r="F1141" s="17" t="inlineStr">
        <is>
          <t>Dentro del alcance</t>
        </is>
      </c>
      <c r="G1141" s="17" t="inlineStr"/>
      <c r="H1141" s="17" t="inlineStr"/>
      <c r="I1141" s="17" t="inlineStr">
        <is>
          <t>506</t>
        </is>
      </c>
      <c r="J1141" s="17" t="inlineStr">
        <is>
          <t>CAMPO IMPERMEABLE CHICO</t>
        </is>
      </c>
      <c r="K1141" s="18" t="n">
        <v>0</v>
      </c>
      <c r="L1141" s="18">
        <f>'1060 NQN'!$Q$2028</f>
        <v/>
      </c>
      <c r="M1141" s="18">
        <f>$K1141-$L1141</f>
        <v/>
      </c>
      <c r="N1141" s="19" t="n"/>
      <c r="O1141" s="19">
        <f>IFERROR($K1141*$N1141,"")</f>
        <v/>
      </c>
      <c r="P1141" s="19">
        <f>IFERROR($L1141*$N1141,"")</f>
        <v/>
      </c>
      <c r="Q1141" s="19">
        <f>IF(OR($U1141="Dar de baja en SAP",$U1141="Dar de alta en SAP"),$M1141*$N1141,"")</f>
        <v/>
      </c>
      <c r="R1141" s="29" t="inlineStr">
        <is>
          <t>Sin valor unitario en SAP: la diferencia económica de este ítem no puede calcularse (dato faltante).</t>
        </is>
      </c>
      <c r="S1141" s="33" t="inlineStr">
        <is>
          <t>Sin coincidencia</t>
        </is>
      </c>
      <c r="T1141" s="17" t="inlineStr">
        <is>
          <t>Sin correspondencia confirmada: hay aproximaciones en SAP, descartadas por presentación o evidencia débil</t>
        </is>
      </c>
      <c r="U1141" s="33" t="inlineStr">
        <is>
          <t>Alta de material en SAP (sin código)</t>
        </is>
      </c>
      <c r="V1141" s="17" t="inlineStr">
        <is>
          <t>Sin coincidencia</t>
        </is>
      </c>
      <c r="W1141" s="17" t="inlineStr">
        <is>
          <t>No</t>
        </is>
      </c>
      <c r="X1141" s="17" t="inlineStr"/>
      <c r="Y1141" s="17" t="inlineStr">
        <is>
          <t>No</t>
        </is>
      </c>
      <c r="Z1141" s="17" t="inlineStr"/>
      <c r="AA1141" s="17"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17" t="inlineStr">
        <is>
          <t>Neuquén</t>
        </is>
      </c>
      <c r="B1142" s="17" t="inlineStr">
        <is>
          <t>1060</t>
        </is>
      </c>
      <c r="C1142" s="32" t="inlineStr">
        <is>
          <t>Inventario físico sin código SAP</t>
        </is>
      </c>
      <c r="D1142" s="17" t="inlineStr">
        <is>
          <t>Sin clasificar en SAP</t>
        </is>
      </c>
      <c r="E1142" s="17" t="inlineStr"/>
      <c r="F1142" s="17" t="inlineStr">
        <is>
          <t>Dentro del alcance</t>
        </is>
      </c>
      <c r="G1142" s="17" t="inlineStr"/>
      <c r="H1142" s="17" t="inlineStr"/>
      <c r="I1142" s="17" t="inlineStr">
        <is>
          <t>507</t>
        </is>
      </c>
      <c r="J1142" s="17" t="inlineStr">
        <is>
          <t>CAMPO IMPERMEABLE GRANDE</t>
        </is>
      </c>
      <c r="K1142" s="18" t="n">
        <v>0</v>
      </c>
      <c r="L1142" s="18">
        <f>'1060 NQN'!$Q$2029</f>
        <v/>
      </c>
      <c r="M1142" s="18">
        <f>$K1142-$L1142</f>
        <v/>
      </c>
      <c r="N1142" s="19" t="n"/>
      <c r="O1142" s="19">
        <f>IFERROR($K1142*$N1142,"")</f>
        <v/>
      </c>
      <c r="P1142" s="19">
        <f>IFERROR($L1142*$N1142,"")</f>
        <v/>
      </c>
      <c r="Q1142" s="19">
        <f>IF(OR($U1142="Dar de baja en SAP",$U1142="Dar de alta en SAP"),$M1142*$N1142,"")</f>
        <v/>
      </c>
      <c r="R1142" s="29" t="inlineStr">
        <is>
          <t>Sin valor unitario en SAP: la diferencia económica de este ítem no puede calcularse (dato faltante).</t>
        </is>
      </c>
      <c r="S1142" s="33" t="inlineStr">
        <is>
          <t>Sin coincidencia</t>
        </is>
      </c>
      <c r="T1142" s="17" t="inlineStr">
        <is>
          <t>Sin correspondencia confirmada: hay aproximaciones en SAP, descartadas por presentación o evidencia débil</t>
        </is>
      </c>
      <c r="U1142" s="33" t="inlineStr">
        <is>
          <t>Alta de material en SAP (sin código)</t>
        </is>
      </c>
      <c r="V1142" s="17" t="inlineStr">
        <is>
          <t>Sin coincidencia</t>
        </is>
      </c>
      <c r="W1142" s="17" t="inlineStr">
        <is>
          <t>No</t>
        </is>
      </c>
      <c r="X1142" s="17" t="inlineStr"/>
      <c r="Y1142" s="17" t="inlineStr">
        <is>
          <t>No</t>
        </is>
      </c>
      <c r="Z1142" s="17" t="inlineStr"/>
      <c r="AA1142" s="17"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17" t="inlineStr">
        <is>
          <t>Neuquén</t>
        </is>
      </c>
      <c r="B1143" s="17" t="inlineStr">
        <is>
          <t>1060</t>
        </is>
      </c>
      <c r="C1143" s="32" t="inlineStr">
        <is>
          <t>Inventario físico sin código SAP</t>
        </is>
      </c>
      <c r="D1143" s="17" t="inlineStr">
        <is>
          <t>Sin clasificar en SAP</t>
        </is>
      </c>
      <c r="E1143" s="17" t="inlineStr"/>
      <c r="F1143" s="17" t="inlineStr">
        <is>
          <t>Dentro del alcance</t>
        </is>
      </c>
      <c r="G1143" s="17" t="inlineStr"/>
      <c r="H1143" s="17" t="inlineStr"/>
      <c r="I1143" s="17" t="inlineStr">
        <is>
          <t>289</t>
        </is>
      </c>
      <c r="J1143" s="17" t="inlineStr">
        <is>
          <t>Cinta adhesiva traspore</t>
        </is>
      </c>
      <c r="K1143" s="18" t="n">
        <v>0</v>
      </c>
      <c r="L1143" s="18">
        <f>'1060 NQN'!$Q$2030</f>
        <v/>
      </c>
      <c r="M1143" s="18">
        <f>$K1143-$L1143</f>
        <v/>
      </c>
      <c r="N1143" s="19" t="n"/>
      <c r="O1143" s="19">
        <f>IFERROR($K1143*$N1143,"")</f>
        <v/>
      </c>
      <c r="P1143" s="19">
        <f>IFERROR($L1143*$N1143,"")</f>
        <v/>
      </c>
      <c r="Q1143" s="19">
        <f>IF(OR($U1143="Dar de baja en SAP",$U1143="Dar de alta en SAP"),$M1143*$N1143,"")</f>
        <v/>
      </c>
      <c r="R1143" s="29" t="inlineStr">
        <is>
          <t>Sin valor unitario en SAP: la diferencia económica de este ítem no puede calcularse (dato faltante).</t>
        </is>
      </c>
      <c r="S1143" s="33" t="inlineStr">
        <is>
          <t>Sin coincidencia</t>
        </is>
      </c>
      <c r="T1143" s="17" t="inlineStr">
        <is>
          <t>Sin correspondencia confirmada: hay aproximaciones en SAP, descartadas por presentación o evidencia débil</t>
        </is>
      </c>
      <c r="U1143" s="33" t="inlineStr">
        <is>
          <t>Alta de material en SAP (sin código)</t>
        </is>
      </c>
      <c r="V1143" s="17" t="inlineStr">
        <is>
          <t>Sin coincidencia</t>
        </is>
      </c>
      <c r="W1143" s="17" t="inlineStr">
        <is>
          <t>No</t>
        </is>
      </c>
      <c r="X1143" s="17" t="inlineStr"/>
      <c r="Y1143" s="17" t="inlineStr">
        <is>
          <t>No</t>
        </is>
      </c>
      <c r="Z1143" s="17" t="inlineStr"/>
      <c r="AA1143" s="17" t="inlineStr">
        <is>
          <t>Mejor aproximación descartada: 2000206 TELA ADHESIVA 5CM HOSPITALARIA (una nomenclatura no informa dosis; similitud 0.30).</t>
        </is>
      </c>
    </row>
    <row r="1144">
      <c r="A1144" s="17" t="inlineStr">
        <is>
          <t>Neuquén</t>
        </is>
      </c>
      <c r="B1144" s="17" t="inlineStr">
        <is>
          <t>1060</t>
        </is>
      </c>
      <c r="C1144" s="32" t="inlineStr">
        <is>
          <t>Inventario físico sin código SAP</t>
        </is>
      </c>
      <c r="D1144" s="17" t="inlineStr">
        <is>
          <t>Sin clasificar en SAP</t>
        </is>
      </c>
      <c r="E1144" s="17" t="inlineStr"/>
      <c r="F1144" s="17" t="inlineStr">
        <is>
          <t>Dentro del alcance</t>
        </is>
      </c>
      <c r="G1144" s="17" t="inlineStr"/>
      <c r="H1144" s="17" t="inlineStr"/>
      <c r="I1144" s="17" t="inlineStr">
        <is>
          <t>301</t>
        </is>
      </c>
      <c r="J1144" s="17" t="inlineStr">
        <is>
          <t>CIRCUITO RESPIRATORIO UTIM</t>
        </is>
      </c>
      <c r="K1144" s="18" t="n">
        <v>0</v>
      </c>
      <c r="L1144" s="18">
        <f>'1060 NQN'!$Q$2031</f>
        <v/>
      </c>
      <c r="M1144" s="18">
        <f>$K1144-$L1144</f>
        <v/>
      </c>
      <c r="N1144" s="19" t="n"/>
      <c r="O1144" s="19">
        <f>IFERROR($K1144*$N1144,"")</f>
        <v/>
      </c>
      <c r="P1144" s="19">
        <f>IFERROR($L1144*$N1144,"")</f>
        <v/>
      </c>
      <c r="Q1144" s="19">
        <f>IF(OR($U1144="Dar de baja en SAP",$U1144="Dar de alta en SAP"),$M1144*$N1144,"")</f>
        <v/>
      </c>
      <c r="R1144" s="29" t="inlineStr">
        <is>
          <t>Sin valor unitario en SAP: la diferencia económica de este ítem no puede calcularse (dato faltante).</t>
        </is>
      </c>
      <c r="S1144" s="33" t="inlineStr">
        <is>
          <t>Sin coincidencia</t>
        </is>
      </c>
      <c r="T1144" s="17" t="inlineStr">
        <is>
          <t>Sin correspondencia confirmada: hay aproximaciones en SAP, descartadas por presentación o evidencia débil</t>
        </is>
      </c>
      <c r="U1144" s="33" t="inlineStr">
        <is>
          <t>Alta de material en SAP (sin código)</t>
        </is>
      </c>
      <c r="V1144" s="17" t="inlineStr">
        <is>
          <t>Sin coincidencia</t>
        </is>
      </c>
      <c r="W1144" s="17" t="inlineStr">
        <is>
          <t>No</t>
        </is>
      </c>
      <c r="X1144" s="17" t="inlineStr"/>
      <c r="Y1144" s="17" t="inlineStr">
        <is>
          <t>No</t>
        </is>
      </c>
      <c r="Z1144" s="17" t="inlineStr"/>
      <c r="AA1144" s="17" t="inlineStr">
        <is>
          <t>Mejor aproximación descartada: 2001024 VALVULA ESPIRATORIA (similitud 0.39).</t>
        </is>
      </c>
    </row>
    <row r="1145">
      <c r="A1145" s="17" t="inlineStr">
        <is>
          <t>Neuquén</t>
        </is>
      </c>
      <c r="B1145" s="17" t="inlineStr">
        <is>
          <t>1060</t>
        </is>
      </c>
      <c r="C1145" s="32" t="inlineStr">
        <is>
          <t>Inventario físico sin código SAP</t>
        </is>
      </c>
      <c r="D1145" s="17" t="inlineStr">
        <is>
          <t>Sin clasificar en SAP</t>
        </is>
      </c>
      <c r="E1145" s="17" t="inlineStr"/>
      <c r="F1145" s="17" t="inlineStr">
        <is>
          <t>Dentro del alcance</t>
        </is>
      </c>
      <c r="G1145" s="17" t="inlineStr"/>
      <c r="H1145" s="17" t="inlineStr"/>
      <c r="I1145" s="17" t="inlineStr">
        <is>
          <t>532</t>
        </is>
      </c>
      <c r="J1145" s="17" t="inlineStr">
        <is>
          <t>CLONAZEPAM 2 MG</t>
        </is>
      </c>
      <c r="K1145" s="18" t="n">
        <v>0</v>
      </c>
      <c r="L1145" s="18">
        <f>'1060 NQN'!$Q$2032</f>
        <v/>
      </c>
      <c r="M1145" s="18">
        <f>$K1145-$L1145</f>
        <v/>
      </c>
      <c r="N1145" s="19" t="n"/>
      <c r="O1145" s="19">
        <f>IFERROR($K1145*$N1145,"")</f>
        <v/>
      </c>
      <c r="P1145" s="19">
        <f>IFERROR($L1145*$N1145,"")</f>
        <v/>
      </c>
      <c r="Q1145" s="19">
        <f>IF(OR($U1145="Dar de baja en SAP",$U1145="Dar de alta en SAP"),$M1145*$N1145,"")</f>
        <v/>
      </c>
      <c r="R1145" s="29" t="inlineStr">
        <is>
          <t>Sin valor unitario en SAP: la diferencia económica de este ítem no puede calcularse (dato faltante).</t>
        </is>
      </c>
      <c r="S1145" s="33" t="inlineStr">
        <is>
          <t>Sin coincidencia</t>
        </is>
      </c>
      <c r="T1145" s="17" t="inlineStr">
        <is>
          <t>Sin correspondencia confirmada: hay aproximaciones en SAP, descartadas por presentación o evidencia débil</t>
        </is>
      </c>
      <c r="U1145" s="33" t="inlineStr">
        <is>
          <t>Alta de material en SAP (sin código)</t>
        </is>
      </c>
      <c r="V1145" s="17" t="inlineStr">
        <is>
          <t>Sin coincidencia</t>
        </is>
      </c>
      <c r="W1145" s="17" t="inlineStr">
        <is>
          <t>No</t>
        </is>
      </c>
      <c r="X1145" s="17" t="inlineStr"/>
      <c r="Y1145" s="17" t="inlineStr">
        <is>
          <t>No</t>
        </is>
      </c>
      <c r="Z1145" s="17" t="inlineStr"/>
      <c r="AA1145" s="17" t="inlineStr">
        <is>
          <t>Mejor aproximación descartada: 1000597 LOPERAMIDA 2MG COMPRIMIDO (dosis coincide; similitud 0.32).</t>
        </is>
      </c>
    </row>
    <row r="1146">
      <c r="A1146" s="17" t="inlineStr">
        <is>
          <t>Neuquén</t>
        </is>
      </c>
      <c r="B1146" s="17" t="inlineStr">
        <is>
          <t>1060</t>
        </is>
      </c>
      <c r="C1146" s="32" t="inlineStr">
        <is>
          <t>Inventario físico sin código SAP</t>
        </is>
      </c>
      <c r="D1146" s="17" t="inlineStr">
        <is>
          <t>Sin clasificar en SAP</t>
        </is>
      </c>
      <c r="E1146" s="17" t="inlineStr"/>
      <c r="F1146" s="17" t="inlineStr">
        <is>
          <t>Dentro del alcance</t>
        </is>
      </c>
      <c r="G1146" s="17" t="inlineStr"/>
      <c r="H1146" s="17" t="inlineStr"/>
      <c r="I1146" s="17" t="inlineStr">
        <is>
          <t>511</t>
        </is>
      </c>
      <c r="J1146" s="17" t="inlineStr">
        <is>
          <t>CLORURO DE SODIO HIPERTONICO 20%</t>
        </is>
      </c>
      <c r="K1146" s="18" t="n">
        <v>0</v>
      </c>
      <c r="L1146" s="18">
        <f>'1060 NQN'!$Q$2033</f>
        <v/>
      </c>
      <c r="M1146" s="18">
        <f>$K1146-$L1146</f>
        <v/>
      </c>
      <c r="N1146" s="19" t="n"/>
      <c r="O1146" s="19">
        <f>IFERROR($K1146*$N1146,"")</f>
        <v/>
      </c>
      <c r="P1146" s="19">
        <f>IFERROR($L1146*$N1146,"")</f>
        <v/>
      </c>
      <c r="Q1146" s="19">
        <f>IF(OR($U1146="Dar de baja en SAP",$U1146="Dar de alta en SAP"),$M1146*$N1146,"")</f>
        <v/>
      </c>
      <c r="R1146" s="29" t="inlineStr">
        <is>
          <t>Sin valor unitario en SAP: la diferencia económica de este ítem no puede calcularse (dato faltante).</t>
        </is>
      </c>
      <c r="S1146" s="33" t="inlineStr">
        <is>
          <t>Sin coincidencia</t>
        </is>
      </c>
      <c r="T1146" s="17" t="inlineStr">
        <is>
          <t>Sin correspondencia confirmada: hay aproximaciones en SAP, descartadas por presentación o evidencia débil</t>
        </is>
      </c>
      <c r="U1146" s="33" t="inlineStr">
        <is>
          <t>Alta de material en SAP (sin código)</t>
        </is>
      </c>
      <c r="V1146" s="17" t="inlineStr">
        <is>
          <t>Sin coincidencia</t>
        </is>
      </c>
      <c r="W1146" s="17" t="inlineStr">
        <is>
          <t>No</t>
        </is>
      </c>
      <c r="X1146" s="17" t="inlineStr"/>
      <c r="Y1146" s="17" t="inlineStr">
        <is>
          <t>No</t>
        </is>
      </c>
      <c r="Z1146" s="17" t="inlineStr"/>
      <c r="AA1146" s="17"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17" t="inlineStr">
        <is>
          <t>Neuquén</t>
        </is>
      </c>
      <c r="B1147" s="17" t="inlineStr">
        <is>
          <t>1060</t>
        </is>
      </c>
      <c r="C1147" s="32" t="inlineStr">
        <is>
          <t>Inventario físico sin código SAP</t>
        </is>
      </c>
      <c r="D1147" s="17" t="inlineStr">
        <is>
          <t>Sin clasificar en SAP</t>
        </is>
      </c>
      <c r="E1147" s="17" t="inlineStr"/>
      <c r="F1147" s="17" t="inlineStr">
        <is>
          <t>Dentro del alcance</t>
        </is>
      </c>
      <c r="G1147" s="17" t="inlineStr"/>
      <c r="H1147" s="17" t="inlineStr"/>
      <c r="I1147" s="17" t="inlineStr">
        <is>
          <t>411</t>
        </is>
      </c>
      <c r="J1147" s="17" t="inlineStr">
        <is>
          <t>COLLAR FILADELFIA (distintas med.)</t>
        </is>
      </c>
      <c r="K1147" s="18" t="n">
        <v>0</v>
      </c>
      <c r="L1147" s="18">
        <f>'1060 NQN'!$Q$2034</f>
        <v/>
      </c>
      <c r="M1147" s="18">
        <f>$K1147-$L1147</f>
        <v/>
      </c>
      <c r="N1147" s="19" t="n"/>
      <c r="O1147" s="19">
        <f>IFERROR($K1147*$N1147,"")</f>
        <v/>
      </c>
      <c r="P1147" s="19">
        <f>IFERROR($L1147*$N1147,"")</f>
        <v/>
      </c>
      <c r="Q1147" s="19">
        <f>IF(OR($U1147="Dar de baja en SAP",$U1147="Dar de alta en SAP"),$M1147*$N1147,"")</f>
        <v/>
      </c>
      <c r="R1147" s="29" t="inlineStr">
        <is>
          <t>Sin valor unitario en SAP: la diferencia económica de este ítem no puede calcularse (dato faltante).</t>
        </is>
      </c>
      <c r="S1147" s="33" t="inlineStr">
        <is>
          <t>Sin coincidencia</t>
        </is>
      </c>
      <c r="T1147" s="17" t="inlineStr">
        <is>
          <t>Pendiente de validación: el ítem está en el Master pero no tiene código SAP confirmado</t>
        </is>
      </c>
      <c r="U1147" s="33" t="inlineStr">
        <is>
          <t>Alta de material en SAP (sin código)</t>
        </is>
      </c>
      <c r="V1147" s="17" t="inlineStr">
        <is>
          <t>Sin coincidencia</t>
        </is>
      </c>
      <c r="W1147" s="17" t="inlineStr">
        <is>
          <t>No</t>
        </is>
      </c>
      <c r="X1147" s="17" t="inlineStr"/>
      <c r="Y1147" s="17" t="inlineStr">
        <is>
          <t>Sí</t>
        </is>
      </c>
      <c r="Z1147" s="17" t="inlineStr">
        <is>
          <t>E-193</t>
        </is>
      </c>
      <c r="AA1147" s="17"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17" t="inlineStr">
        <is>
          <t>Neuquén</t>
        </is>
      </c>
      <c r="B1148" s="17" t="inlineStr">
        <is>
          <t>1060</t>
        </is>
      </c>
      <c r="C1148" s="32" t="inlineStr">
        <is>
          <t>Inventario físico sin código SAP</t>
        </is>
      </c>
      <c r="D1148" s="17" t="inlineStr">
        <is>
          <t>Sin clasificar en SAP</t>
        </is>
      </c>
      <c r="E1148" s="17" t="inlineStr"/>
      <c r="F1148" s="17" t="inlineStr">
        <is>
          <t>Dentro del alcance</t>
        </is>
      </c>
      <c r="G1148" s="17" t="inlineStr"/>
      <c r="H1148" s="17" t="inlineStr"/>
      <c r="I1148" s="17" t="inlineStr">
        <is>
          <t>509</t>
        </is>
      </c>
      <c r="J1148" s="17" t="inlineStr">
        <is>
          <t>COLLAR FILADELFIA AJUSTABLE</t>
        </is>
      </c>
      <c r="K1148" s="18" t="n">
        <v>0</v>
      </c>
      <c r="L1148" s="18">
        <f>'1060 NQN'!$Q$2035</f>
        <v/>
      </c>
      <c r="M1148" s="18">
        <f>$K1148-$L1148</f>
        <v/>
      </c>
      <c r="N1148" s="19" t="n"/>
      <c r="O1148" s="19">
        <f>IFERROR($K1148*$N1148,"")</f>
        <v/>
      </c>
      <c r="P1148" s="19">
        <f>IFERROR($L1148*$N1148,"")</f>
        <v/>
      </c>
      <c r="Q1148" s="19">
        <f>IF(OR($U1148="Dar de baja en SAP",$U1148="Dar de alta en SAP"),$M1148*$N1148,"")</f>
        <v/>
      </c>
      <c r="R1148" s="29" t="inlineStr">
        <is>
          <t>Sin valor unitario en SAP: la diferencia económica de este ítem no puede calcularse (dato faltante).</t>
        </is>
      </c>
      <c r="S1148" s="33" t="inlineStr">
        <is>
          <t>Sin coincidencia</t>
        </is>
      </c>
      <c r="T1148" s="17" t="inlineStr">
        <is>
          <t>Sin correspondencia confirmada: hay aproximaciones en SAP, descartadas por presentación o evidencia débil</t>
        </is>
      </c>
      <c r="U1148" s="33" t="inlineStr">
        <is>
          <t>Alta de material en SAP (sin código)</t>
        </is>
      </c>
      <c r="V1148" s="17" t="inlineStr">
        <is>
          <t>Sin coincidencia</t>
        </is>
      </c>
      <c r="W1148" s="17" t="inlineStr">
        <is>
          <t>No</t>
        </is>
      </c>
      <c r="X1148" s="17" t="inlineStr"/>
      <c r="Y1148" s="17" t="inlineStr">
        <is>
          <t>No</t>
        </is>
      </c>
      <c r="Z1148" s="17" t="inlineStr"/>
      <c r="AA1148" s="17"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17" t="inlineStr">
        <is>
          <t>Neuquén</t>
        </is>
      </c>
      <c r="B1149" s="17" t="inlineStr">
        <is>
          <t>1060</t>
        </is>
      </c>
      <c r="C1149" s="32" t="inlineStr">
        <is>
          <t>Inventario físico sin código SAP</t>
        </is>
      </c>
      <c r="D1149" s="17" t="inlineStr">
        <is>
          <t>Sin clasificar en SAP</t>
        </is>
      </c>
      <c r="E1149" s="17" t="inlineStr"/>
      <c r="F1149" s="17" t="inlineStr">
        <is>
          <t>Dentro del alcance</t>
        </is>
      </c>
      <c r="G1149" s="17" t="inlineStr"/>
      <c r="H1149" s="17" t="inlineStr"/>
      <c r="I1149" s="17" t="inlineStr">
        <is>
          <t>412</t>
        </is>
      </c>
      <c r="J1149" s="17" t="inlineStr">
        <is>
          <t>COLLAR FILADELFIA PEDIATRICO</t>
        </is>
      </c>
      <c r="K1149" s="18" t="n">
        <v>0</v>
      </c>
      <c r="L1149" s="18">
        <f>'1060 NQN'!$Q$2036</f>
        <v/>
      </c>
      <c r="M1149" s="18">
        <f>$K1149-$L1149</f>
        <v/>
      </c>
      <c r="N1149" s="19" t="n"/>
      <c r="O1149" s="19">
        <f>IFERROR($K1149*$N1149,"")</f>
        <v/>
      </c>
      <c r="P1149" s="19">
        <f>IFERROR($L1149*$N1149,"")</f>
        <v/>
      </c>
      <c r="Q1149" s="19">
        <f>IF(OR($U1149="Dar de baja en SAP",$U1149="Dar de alta en SAP"),$M1149*$N1149,"")</f>
        <v/>
      </c>
      <c r="R1149" s="29" t="inlineStr">
        <is>
          <t>Sin valor unitario en SAP: la diferencia económica de este ítem no puede calcularse (dato faltante).</t>
        </is>
      </c>
      <c r="S1149" s="33" t="inlineStr">
        <is>
          <t>Sin coincidencia</t>
        </is>
      </c>
      <c r="T1149" s="17" t="inlineStr">
        <is>
          <t>Sin correspondencia confirmada: hay aproximaciones en SAP, descartadas por presentación o evidencia débil</t>
        </is>
      </c>
      <c r="U1149" s="33" t="inlineStr">
        <is>
          <t>Alta de material en SAP (sin código)</t>
        </is>
      </c>
      <c r="V1149" s="17" t="inlineStr">
        <is>
          <t>Sin coincidencia</t>
        </is>
      </c>
      <c r="W1149" s="17" t="inlineStr">
        <is>
          <t>No</t>
        </is>
      </c>
      <c r="X1149" s="17" t="inlineStr"/>
      <c r="Y1149" s="17" t="inlineStr">
        <is>
          <t>No</t>
        </is>
      </c>
      <c r="Z1149" s="17" t="inlineStr"/>
      <c r="AA1149" s="17"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17" t="inlineStr">
        <is>
          <t>Neuquén</t>
        </is>
      </c>
      <c r="B1150" s="17" t="inlineStr">
        <is>
          <t>1060</t>
        </is>
      </c>
      <c r="C1150" s="32" t="inlineStr">
        <is>
          <t>Inventario físico sin código SAP</t>
        </is>
      </c>
      <c r="D1150" s="17" t="inlineStr">
        <is>
          <t>Sin clasificar en SAP</t>
        </is>
      </c>
      <c r="E1150" s="17" t="inlineStr"/>
      <c r="F1150" s="17" t="inlineStr">
        <is>
          <t>Dentro del alcance</t>
        </is>
      </c>
      <c r="G1150" s="17" t="inlineStr"/>
      <c r="H1150" s="17" t="inlineStr"/>
      <c r="I1150" s="17" t="inlineStr">
        <is>
          <t>384</t>
        </is>
      </c>
      <c r="J1150" s="17" t="inlineStr">
        <is>
          <t>CUBRECAMILLAS PACK X 10 UNIDADES</t>
        </is>
      </c>
      <c r="K1150" s="18" t="n">
        <v>0</v>
      </c>
      <c r="L1150" s="18">
        <f>'1060 NQN'!$Q$2037</f>
        <v/>
      </c>
      <c r="M1150" s="18">
        <f>$K1150-$L1150</f>
        <v/>
      </c>
      <c r="N1150" s="19" t="n"/>
      <c r="O1150" s="19">
        <f>IFERROR($K1150*$N1150,"")</f>
        <v/>
      </c>
      <c r="P1150" s="19">
        <f>IFERROR($L1150*$N1150,"")</f>
        <v/>
      </c>
      <c r="Q1150" s="19">
        <f>IF(OR($U1150="Dar de baja en SAP",$U1150="Dar de alta en SAP"),$M1150*$N1150,"")</f>
        <v/>
      </c>
      <c r="R1150" s="29" t="inlineStr">
        <is>
          <t>Sin valor unitario en SAP: la diferencia económica de este ítem no puede calcularse (dato faltante).</t>
        </is>
      </c>
      <c r="S1150" s="33" t="inlineStr">
        <is>
          <t>Sin coincidencia</t>
        </is>
      </c>
      <c r="T1150" s="17" t="inlineStr">
        <is>
          <t>Sin correspondencia confirmada: hay aproximaciones en SAP, descartadas por presentación o evidencia débil</t>
        </is>
      </c>
      <c r="U1150" s="33" t="inlineStr">
        <is>
          <t>Alta de material en SAP (sin código)</t>
        </is>
      </c>
      <c r="V1150" s="17" t="inlineStr">
        <is>
          <t>Sin coincidencia</t>
        </is>
      </c>
      <c r="W1150" s="17" t="inlineStr">
        <is>
          <t>No</t>
        </is>
      </c>
      <c r="X1150" s="17" t="inlineStr"/>
      <c r="Y1150" s="17" t="inlineStr">
        <is>
          <t>No</t>
        </is>
      </c>
      <c r="Z1150" s="17" t="inlineStr"/>
      <c r="AA1150" s="17" t="inlineStr">
        <is>
          <t>Mejor aproximación descartada: 2000217 CUBRECAMILLA ELASTIZADA 0.90 X 2,00 MT (calibre/talle/medida distinta; similitud 0.27).</t>
        </is>
      </c>
    </row>
    <row r="1151">
      <c r="A1151" s="17" t="inlineStr">
        <is>
          <t>Neuquén</t>
        </is>
      </c>
      <c r="B1151" s="17" t="inlineStr">
        <is>
          <t>1060</t>
        </is>
      </c>
      <c r="C1151" s="32" t="inlineStr">
        <is>
          <t>Inventario físico sin código SAP</t>
        </is>
      </c>
      <c r="D1151" s="17" t="inlineStr">
        <is>
          <t>Sin clasificar en SAP</t>
        </is>
      </c>
      <c r="E1151" s="17" t="inlineStr"/>
      <c r="F1151" s="17" t="inlineStr">
        <is>
          <t>Dentro del alcance</t>
        </is>
      </c>
      <c r="G1151" s="17" t="inlineStr"/>
      <c r="H1151" s="17" t="inlineStr"/>
      <c r="I1151" s="17" t="inlineStr">
        <is>
          <t>513</t>
        </is>
      </c>
      <c r="J1151" s="17" t="inlineStr">
        <is>
          <t>DESCARTADOR CORTOPUNZANTES 1,4 L</t>
        </is>
      </c>
      <c r="K1151" s="18" t="n">
        <v>0</v>
      </c>
      <c r="L1151" s="18">
        <f>'1060 NQN'!$Q$2038</f>
        <v/>
      </c>
      <c r="M1151" s="18">
        <f>$K1151-$L1151</f>
        <v/>
      </c>
      <c r="N1151" s="19" t="n"/>
      <c r="O1151" s="19">
        <f>IFERROR($K1151*$N1151,"")</f>
        <v/>
      </c>
      <c r="P1151" s="19">
        <f>IFERROR($L1151*$N1151,"")</f>
        <v/>
      </c>
      <c r="Q1151" s="19">
        <f>IF(OR($U1151="Dar de baja en SAP",$U1151="Dar de alta en SAP"),$M1151*$N1151,"")</f>
        <v/>
      </c>
      <c r="R1151" s="29" t="inlineStr">
        <is>
          <t>Sin valor unitario en SAP: la diferencia económica de este ítem no puede calcularse (dato faltante).</t>
        </is>
      </c>
      <c r="S1151" s="33" t="inlineStr">
        <is>
          <t>Sin coincidencia</t>
        </is>
      </c>
      <c r="T1151" s="17" t="inlineStr">
        <is>
          <t>Sin correspondencia confirmada: hay aproximaciones en SAP, descartadas por presentación o evidencia débil</t>
        </is>
      </c>
      <c r="U1151" s="33" t="inlineStr">
        <is>
          <t>Alta de material en SAP (sin código)</t>
        </is>
      </c>
      <c r="V1151" s="17" t="inlineStr">
        <is>
          <t>Sin coincidencia</t>
        </is>
      </c>
      <c r="W1151" s="17" t="inlineStr">
        <is>
          <t>No</t>
        </is>
      </c>
      <c r="X1151" s="17" t="inlineStr"/>
      <c r="Y1151" s="17" t="inlineStr">
        <is>
          <t>No</t>
        </is>
      </c>
      <c r="Z1151" s="17" t="inlineStr"/>
      <c r="AA1151" s="17"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17" t="inlineStr">
        <is>
          <t>Neuquén</t>
        </is>
      </c>
      <c r="B1152" s="17" t="inlineStr">
        <is>
          <t>1060</t>
        </is>
      </c>
      <c r="C1152" s="32" t="inlineStr">
        <is>
          <t>Inventario físico sin código SAP</t>
        </is>
      </c>
      <c r="D1152" s="17" t="inlineStr">
        <is>
          <t>Sin clasificar en SAP</t>
        </is>
      </c>
      <c r="E1152" s="17" t="inlineStr"/>
      <c r="F1152" s="17" t="inlineStr">
        <is>
          <t>Dentro del alcance</t>
        </is>
      </c>
      <c r="G1152" s="17" t="inlineStr"/>
      <c r="H1152" s="17" t="inlineStr"/>
      <c r="I1152" s="17" t="inlineStr">
        <is>
          <t>512</t>
        </is>
      </c>
      <c r="J1152" s="17" t="inlineStr">
        <is>
          <t>DESCARTADOR CORTOPUNZANTES 2,2 L</t>
        </is>
      </c>
      <c r="K1152" s="18" t="n">
        <v>0</v>
      </c>
      <c r="L1152" s="18">
        <f>'1060 NQN'!$Q$2039</f>
        <v/>
      </c>
      <c r="M1152" s="18">
        <f>$K1152-$L1152</f>
        <v/>
      </c>
      <c r="N1152" s="19" t="n"/>
      <c r="O1152" s="19">
        <f>IFERROR($K1152*$N1152,"")</f>
        <v/>
      </c>
      <c r="P1152" s="19">
        <f>IFERROR($L1152*$N1152,"")</f>
        <v/>
      </c>
      <c r="Q1152" s="19">
        <f>IF(OR($U1152="Dar de baja en SAP",$U1152="Dar de alta en SAP"),$M1152*$N1152,"")</f>
        <v/>
      </c>
      <c r="R1152" s="29" t="inlineStr">
        <is>
          <t>Sin valor unitario en SAP: la diferencia económica de este ítem no puede calcularse (dato faltante).</t>
        </is>
      </c>
      <c r="S1152" s="33" t="inlineStr">
        <is>
          <t>Sin coincidencia</t>
        </is>
      </c>
      <c r="T1152" s="17" t="inlineStr">
        <is>
          <t>Sin correspondencia confirmada: hay aproximaciones en SAP, descartadas por presentación o evidencia débil</t>
        </is>
      </c>
      <c r="U1152" s="33" t="inlineStr">
        <is>
          <t>Alta de material en SAP (sin código)</t>
        </is>
      </c>
      <c r="V1152" s="17" t="inlineStr">
        <is>
          <t>Sin coincidencia</t>
        </is>
      </c>
      <c r="W1152" s="17" t="inlineStr">
        <is>
          <t>No</t>
        </is>
      </c>
      <c r="X1152" s="17" t="inlineStr"/>
      <c r="Y1152" s="17" t="inlineStr">
        <is>
          <t>No</t>
        </is>
      </c>
      <c r="Z1152" s="17" t="inlineStr"/>
      <c r="AA1152" s="17"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17" t="inlineStr">
        <is>
          <t>Neuquén</t>
        </is>
      </c>
      <c r="B1153" s="17" t="inlineStr">
        <is>
          <t>1060</t>
        </is>
      </c>
      <c r="C1153" s="32" t="inlineStr">
        <is>
          <t>Inventario físico sin código SAP</t>
        </is>
      </c>
      <c r="D1153" s="17" t="inlineStr">
        <is>
          <t>Sin clasificar en SAP</t>
        </is>
      </c>
      <c r="E1153" s="17" t="inlineStr"/>
      <c r="F1153" s="17" t="inlineStr">
        <is>
          <t>Dentro del alcance</t>
        </is>
      </c>
      <c r="G1153" s="17" t="inlineStr"/>
      <c r="H1153" s="17" t="inlineStr"/>
      <c r="I1153" s="17" t="inlineStr">
        <is>
          <t>361</t>
        </is>
      </c>
      <c r="J1153" s="17" t="inlineStr">
        <is>
          <t>DESCARTADOR CORTOPUNZANTES 4,5 LTS</t>
        </is>
      </c>
      <c r="K1153" s="18" t="n">
        <v>0</v>
      </c>
      <c r="L1153" s="18">
        <f>'1060 NQN'!$Q$2040</f>
        <v/>
      </c>
      <c r="M1153" s="18">
        <f>$K1153-$L1153</f>
        <v/>
      </c>
      <c r="N1153" s="19" t="n"/>
      <c r="O1153" s="19">
        <f>IFERROR($K1153*$N1153,"")</f>
        <v/>
      </c>
      <c r="P1153" s="19">
        <f>IFERROR($L1153*$N1153,"")</f>
        <v/>
      </c>
      <c r="Q1153" s="19">
        <f>IF(OR($U1153="Dar de baja en SAP",$U1153="Dar de alta en SAP"),$M1153*$N1153,"")</f>
        <v/>
      </c>
      <c r="R1153" s="29" t="inlineStr">
        <is>
          <t>Sin valor unitario en SAP: la diferencia económica de este ítem no puede calcularse (dato faltante).</t>
        </is>
      </c>
      <c r="S1153" s="33" t="inlineStr">
        <is>
          <t>Sin coincidencia</t>
        </is>
      </c>
      <c r="T1153" s="17" t="inlineStr">
        <is>
          <t>Pendiente de validación: el ítem está en el Master pero no tiene código SAP confirmado</t>
        </is>
      </c>
      <c r="U1153" s="33" t="inlineStr">
        <is>
          <t>Alta de material en SAP (sin código)</t>
        </is>
      </c>
      <c r="V1153" s="17" t="inlineStr">
        <is>
          <t>Sin coincidencia</t>
        </is>
      </c>
      <c r="W1153" s="17" t="inlineStr">
        <is>
          <t>No</t>
        </is>
      </c>
      <c r="X1153" s="17" t="inlineStr"/>
      <c r="Y1153" s="17" t="inlineStr">
        <is>
          <t>Sí</t>
        </is>
      </c>
      <c r="Z1153" s="17" t="inlineStr">
        <is>
          <t>D-157</t>
        </is>
      </c>
      <c r="AA1153" s="17"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17" t="inlineStr">
        <is>
          <t>Neuquén</t>
        </is>
      </c>
      <c r="B1154" s="17" t="inlineStr">
        <is>
          <t>1060</t>
        </is>
      </c>
      <c r="C1154" s="32" t="inlineStr">
        <is>
          <t>Inventario físico sin código SAP</t>
        </is>
      </c>
      <c r="D1154" s="17" t="inlineStr">
        <is>
          <t>Sin clasificar en SAP</t>
        </is>
      </c>
      <c r="E1154" s="17" t="inlineStr"/>
      <c r="F1154" s="17" t="inlineStr">
        <is>
          <t>Dentro del alcance</t>
        </is>
      </c>
      <c r="G1154" s="17" t="inlineStr"/>
      <c r="H1154" s="17" t="inlineStr"/>
      <c r="I1154" s="17" t="inlineStr">
        <is>
          <t>360</t>
        </is>
      </c>
      <c r="J1154" s="17" t="inlineStr">
        <is>
          <t>DESCARTADOR CORTOPUZANTES 7 LTS</t>
        </is>
      </c>
      <c r="K1154" s="18" t="n">
        <v>0</v>
      </c>
      <c r="L1154" s="18">
        <f>'1060 NQN'!$Q$2041</f>
        <v/>
      </c>
      <c r="M1154" s="18">
        <f>$K1154-$L1154</f>
        <v/>
      </c>
      <c r="N1154" s="19" t="n"/>
      <c r="O1154" s="19">
        <f>IFERROR($K1154*$N1154,"")</f>
        <v/>
      </c>
      <c r="P1154" s="19">
        <f>IFERROR($L1154*$N1154,"")</f>
        <v/>
      </c>
      <c r="Q1154" s="19">
        <f>IF(OR($U1154="Dar de baja en SAP",$U1154="Dar de alta en SAP"),$M1154*$N1154,"")</f>
        <v/>
      </c>
      <c r="R1154" s="29" t="inlineStr">
        <is>
          <t>Sin valor unitario en SAP: la diferencia económica de este ítem no puede calcularse (dato faltante).</t>
        </is>
      </c>
      <c r="S1154" s="33" t="inlineStr">
        <is>
          <t>Sin coincidencia</t>
        </is>
      </c>
      <c r="T1154" s="17" t="inlineStr">
        <is>
          <t>Sin correspondencia confirmada: hay aproximaciones en SAP, descartadas por presentación o evidencia débil</t>
        </is>
      </c>
      <c r="U1154" s="33" t="inlineStr">
        <is>
          <t>Alta de material en SAP (sin código)</t>
        </is>
      </c>
      <c r="V1154" s="17" t="inlineStr">
        <is>
          <t>Sin coincidencia</t>
        </is>
      </c>
      <c r="W1154" s="17" t="inlineStr">
        <is>
          <t>No</t>
        </is>
      </c>
      <c r="X1154" s="17" t="inlineStr"/>
      <c r="Y1154" s="17" t="inlineStr">
        <is>
          <t>No</t>
        </is>
      </c>
      <c r="Z1154" s="17" t="inlineStr"/>
      <c r="AA1154" s="17" t="inlineStr">
        <is>
          <t>Mejor aproximación descartada: 2000870 DESCARTADOR C/TAPA GIRATORIA MOD E1 1.4L (dosis/presentación distinta (7000ML vs 1400ML); similitud 0.34).</t>
        </is>
      </c>
    </row>
    <row r="1155">
      <c r="A1155" s="17" t="inlineStr">
        <is>
          <t>Neuquén</t>
        </is>
      </c>
      <c r="B1155" s="17" t="inlineStr">
        <is>
          <t>1060</t>
        </is>
      </c>
      <c r="C1155" s="32" t="inlineStr">
        <is>
          <t>Inventario físico sin código SAP</t>
        </is>
      </c>
      <c r="D1155" s="17" t="inlineStr">
        <is>
          <t>Sin clasificar en SAP</t>
        </is>
      </c>
      <c r="E1155" s="17" t="inlineStr"/>
      <c r="F1155" s="17" t="inlineStr">
        <is>
          <t>Dentro del alcance</t>
        </is>
      </c>
      <c r="G1155" s="17" t="inlineStr"/>
      <c r="H1155" s="17" t="inlineStr"/>
      <c r="I1155" s="17" t="inlineStr">
        <is>
          <t>534</t>
        </is>
      </c>
      <c r="J1155" s="17" t="inlineStr">
        <is>
          <t>desloratadina</t>
        </is>
      </c>
      <c r="K1155" s="18" t="n">
        <v>0</v>
      </c>
      <c r="L1155" s="18">
        <f>'1060 NQN'!$Q$2042</f>
        <v/>
      </c>
      <c r="M1155" s="18">
        <f>$K1155-$L1155</f>
        <v/>
      </c>
      <c r="N1155" s="19" t="n"/>
      <c r="O1155" s="19">
        <f>IFERROR($K1155*$N1155,"")</f>
        <v/>
      </c>
      <c r="P1155" s="19">
        <f>IFERROR($L1155*$N1155,"")</f>
        <v/>
      </c>
      <c r="Q1155" s="19">
        <f>IF(OR($U1155="Dar de baja en SAP",$U1155="Dar de alta en SAP"),$M1155*$N1155,"")</f>
        <v/>
      </c>
      <c r="R1155" s="29" t="inlineStr">
        <is>
          <t>Sin valor unitario en SAP: la diferencia económica de este ítem no puede calcularse (dato faltante).</t>
        </is>
      </c>
      <c r="S1155" s="33" t="inlineStr">
        <is>
          <t>Sin coincidencia</t>
        </is>
      </c>
      <c r="T1155" s="17" t="inlineStr">
        <is>
          <t>Sin correspondencia confirmada: hay aproximaciones en SAP, descartadas por presentación o evidencia débil</t>
        </is>
      </c>
      <c r="U1155" s="33" t="inlineStr">
        <is>
          <t>Alta de material en SAP (sin código)</t>
        </is>
      </c>
      <c r="V1155" s="17" t="inlineStr">
        <is>
          <t>Sin coincidencia</t>
        </is>
      </c>
      <c r="W1155" s="17" t="inlineStr">
        <is>
          <t>No</t>
        </is>
      </c>
      <c r="X1155" s="17" t="inlineStr"/>
      <c r="Y1155" s="17" t="inlineStr">
        <is>
          <t>No</t>
        </is>
      </c>
      <c r="Z1155" s="17" t="inlineStr"/>
      <c r="AA1155" s="17" t="inlineStr">
        <is>
          <t>Mejor aproximación descartada: 1000144 LORATADINA 10 MG COMP (una nomenclatura no informa dosis; similitud 0.43).</t>
        </is>
      </c>
    </row>
    <row r="1156">
      <c r="A1156" s="17" t="inlineStr">
        <is>
          <t>Neuquén</t>
        </is>
      </c>
      <c r="B1156" s="17" t="inlineStr">
        <is>
          <t>1060</t>
        </is>
      </c>
      <c r="C1156" s="32" t="inlineStr">
        <is>
          <t>Inventario físico sin código SAP</t>
        </is>
      </c>
      <c r="D1156" s="17" t="inlineStr">
        <is>
          <t>Sin clasificar en SAP</t>
        </is>
      </c>
      <c r="E1156" s="17" t="inlineStr"/>
      <c r="F1156" s="17" t="inlineStr">
        <is>
          <t>Dentro del alcance</t>
        </is>
      </c>
      <c r="G1156" s="17" t="inlineStr"/>
      <c r="H1156" s="17" t="inlineStr"/>
      <c r="I1156" s="17" t="inlineStr">
        <is>
          <t>470</t>
        </is>
      </c>
      <c r="J1156" s="17" t="inlineStr">
        <is>
          <t>FERULAS DIGITALES</t>
        </is>
      </c>
      <c r="K1156" s="18" t="n">
        <v>0</v>
      </c>
      <c r="L1156" s="18">
        <f>'1060 NQN'!$Q$2043</f>
        <v/>
      </c>
      <c r="M1156" s="18">
        <f>$K1156-$L1156</f>
        <v/>
      </c>
      <c r="N1156" s="19" t="n"/>
      <c r="O1156" s="19">
        <f>IFERROR($K1156*$N1156,"")</f>
        <v/>
      </c>
      <c r="P1156" s="19">
        <f>IFERROR($L1156*$N1156,"")</f>
        <v/>
      </c>
      <c r="Q1156" s="19">
        <f>IF(OR($U1156="Dar de baja en SAP",$U1156="Dar de alta en SAP"),$M1156*$N1156,"")</f>
        <v/>
      </c>
      <c r="R1156" s="29" t="inlineStr">
        <is>
          <t>Sin valor unitario en SAP: la diferencia económica de este ítem no puede calcularse (dato faltante).</t>
        </is>
      </c>
      <c r="S1156" s="33" t="inlineStr">
        <is>
          <t>Sin coincidencia</t>
        </is>
      </c>
      <c r="T1156" s="17" t="inlineStr">
        <is>
          <t>Sin correspondencia confirmada: hay aproximaciones en SAP, descartadas por presentación o evidencia débil</t>
        </is>
      </c>
      <c r="U1156" s="33" t="inlineStr">
        <is>
          <t>Alta de material en SAP (sin código)</t>
        </is>
      </c>
      <c r="V1156" s="17" t="inlineStr">
        <is>
          <t>Sin coincidencia</t>
        </is>
      </c>
      <c r="W1156" s="17" t="inlineStr">
        <is>
          <t>No</t>
        </is>
      </c>
      <c r="X1156" s="17" t="inlineStr"/>
      <c r="Y1156" s="17" t="inlineStr">
        <is>
          <t>No</t>
        </is>
      </c>
      <c r="Z1156" s="17" t="inlineStr"/>
      <c r="AA1156" s="17" t="inlineStr">
        <is>
          <t>Mejor aproximación descartada: 2000749 SET FERULAS RIGIDAS 4 PIEZAS (similitud 0.41).</t>
        </is>
      </c>
    </row>
    <row r="1157">
      <c r="A1157" s="17" t="inlineStr">
        <is>
          <t>Neuquén</t>
        </is>
      </c>
      <c r="B1157" s="17" t="inlineStr">
        <is>
          <t>1060</t>
        </is>
      </c>
      <c r="C1157" s="32" t="inlineStr">
        <is>
          <t>Inventario físico sin código SAP</t>
        </is>
      </c>
      <c r="D1157" s="17" t="inlineStr">
        <is>
          <t>Sin clasificar en SAP</t>
        </is>
      </c>
      <c r="E1157" s="17" t="inlineStr"/>
      <c r="F1157" s="17" t="inlineStr">
        <is>
          <t>Dentro del alcance</t>
        </is>
      </c>
      <c r="G1157" s="17" t="inlineStr"/>
      <c r="H1157" s="17" t="inlineStr"/>
      <c r="I1157" s="17" t="inlineStr">
        <is>
          <t>370</t>
        </is>
      </c>
      <c r="J1157" s="17" t="inlineStr">
        <is>
          <t>FIJADOR DE TUBO ENDOTRAQUEAL</t>
        </is>
      </c>
      <c r="K1157" s="18" t="n">
        <v>0</v>
      </c>
      <c r="L1157" s="18">
        <f>'1060 NQN'!$Q$2044</f>
        <v/>
      </c>
      <c r="M1157" s="18">
        <f>$K1157-$L1157</f>
        <v/>
      </c>
      <c r="N1157" s="19" t="n"/>
      <c r="O1157" s="19">
        <f>IFERROR($K1157*$N1157,"")</f>
        <v/>
      </c>
      <c r="P1157" s="19">
        <f>IFERROR($L1157*$N1157,"")</f>
        <v/>
      </c>
      <c r="Q1157" s="19">
        <f>IF(OR($U1157="Dar de baja en SAP",$U1157="Dar de alta en SAP"),$M1157*$N1157,"")</f>
        <v/>
      </c>
      <c r="R1157" s="29" t="inlineStr">
        <is>
          <t>Sin valor unitario en SAP: la diferencia económica de este ítem no puede calcularse (dato faltante).</t>
        </is>
      </c>
      <c r="S1157" s="33" t="inlineStr">
        <is>
          <t>Sin coincidencia</t>
        </is>
      </c>
      <c r="T1157" s="17" t="inlineStr">
        <is>
          <t>Sin correspondencia confirmada: hay aproximaciones en SAP, descartadas por presentación o evidencia débil</t>
        </is>
      </c>
      <c r="U1157" s="33" t="inlineStr">
        <is>
          <t>Alta de material en SAP (sin código)</t>
        </is>
      </c>
      <c r="V1157" s="17" t="inlineStr">
        <is>
          <t>Sin coincidencia</t>
        </is>
      </c>
      <c r="W1157" s="17" t="inlineStr">
        <is>
          <t>No</t>
        </is>
      </c>
      <c r="X1157" s="17" t="inlineStr"/>
      <c r="Y1157" s="17" t="inlineStr">
        <is>
          <t>No</t>
        </is>
      </c>
      <c r="Z1157" s="17" t="inlineStr"/>
      <c r="AA1157" s="17" t="inlineStr">
        <is>
          <t>Mejor aproximación descartada: 2000568 MORDILLOS DE FIJACION TUBO ENDOTRAQUEAL (similitud 0.54).</t>
        </is>
      </c>
    </row>
    <row r="1158">
      <c r="A1158" s="17" t="inlineStr">
        <is>
          <t>Neuquén</t>
        </is>
      </c>
      <c r="B1158" s="17" t="inlineStr">
        <is>
          <t>1060</t>
        </is>
      </c>
      <c r="C1158" s="32" t="inlineStr">
        <is>
          <t>Inventario físico sin código SAP</t>
        </is>
      </c>
      <c r="D1158" s="17" t="inlineStr">
        <is>
          <t>Sin clasificar en SAP</t>
        </is>
      </c>
      <c r="E1158" s="17" t="inlineStr"/>
      <c r="F1158" s="17" t="inlineStr">
        <is>
          <t>Dentro del alcance</t>
        </is>
      </c>
      <c r="G1158" s="17" t="inlineStr"/>
      <c r="H1158" s="17" t="inlineStr"/>
      <c r="I1158" s="17" t="inlineStr">
        <is>
          <t>124</t>
        </is>
      </c>
      <c r="J1158" s="17" t="inlineStr">
        <is>
          <t>GOTA PC ® TETRAHIDRAZOLINA CLORHIDRATO</t>
        </is>
      </c>
      <c r="K1158" s="18" t="n">
        <v>0</v>
      </c>
      <c r="L1158" s="18">
        <f>'1060 NQN'!$Q$2045</f>
        <v/>
      </c>
      <c r="M1158" s="18">
        <f>$K1158-$L1158</f>
        <v/>
      </c>
      <c r="N1158" s="19" t="n"/>
      <c r="O1158" s="19">
        <f>IFERROR($K1158*$N1158,"")</f>
        <v/>
      </c>
      <c r="P1158" s="19">
        <f>IFERROR($L1158*$N1158,"")</f>
        <v/>
      </c>
      <c r="Q1158" s="19">
        <f>IF(OR($U1158="Dar de baja en SAP",$U1158="Dar de alta en SAP"),$M1158*$N1158,"")</f>
        <v/>
      </c>
      <c r="R1158" s="29" t="inlineStr">
        <is>
          <t>Sin valor unitario en SAP: la diferencia económica de este ítem no puede calcularse (dato faltante).</t>
        </is>
      </c>
      <c r="S1158" s="33" t="inlineStr">
        <is>
          <t>Sin coincidencia</t>
        </is>
      </c>
      <c r="T1158" s="17" t="inlineStr">
        <is>
          <t>Sin correspondencia confirmada: hay aproximaciones en SAP, descartadas por presentación o evidencia débil</t>
        </is>
      </c>
      <c r="U1158" s="33" t="inlineStr">
        <is>
          <t>Alta de material en SAP (sin código)</t>
        </is>
      </c>
      <c r="V1158" s="17" t="inlineStr">
        <is>
          <t>Sin coincidencia</t>
        </is>
      </c>
      <c r="W1158" s="17" t="inlineStr">
        <is>
          <t>No</t>
        </is>
      </c>
      <c r="X1158" s="17" t="inlineStr"/>
      <c r="Y1158" s="17" t="inlineStr">
        <is>
          <t>No</t>
        </is>
      </c>
      <c r="Z1158" s="17" t="inlineStr"/>
      <c r="AA1158" s="17" t="inlineStr">
        <is>
          <t>Mejor aproximación descartada: 1000314 MORFINA CLORHIDRATO 10MG (una nomenclatura no informa dosis; similitud 0.36).</t>
        </is>
      </c>
    </row>
    <row r="1159">
      <c r="A1159" s="17" t="inlineStr">
        <is>
          <t>Neuquén</t>
        </is>
      </c>
      <c r="B1159" s="17" t="inlineStr">
        <is>
          <t>1060</t>
        </is>
      </c>
      <c r="C1159" s="32" t="inlineStr">
        <is>
          <t>Inventario físico sin código SAP</t>
        </is>
      </c>
      <c r="D1159" s="17" t="inlineStr">
        <is>
          <t>Sin clasificar en SAP</t>
        </is>
      </c>
      <c r="E1159" s="17" t="inlineStr"/>
      <c r="F1159" s="17" t="inlineStr">
        <is>
          <t>Dentro del alcance</t>
        </is>
      </c>
      <c r="G1159" s="17" t="inlineStr"/>
      <c r="H1159" s="17" t="inlineStr"/>
      <c r="I1159" s="17" t="inlineStr">
        <is>
          <t>125</t>
        </is>
      </c>
      <c r="J1159" s="17" t="inlineStr">
        <is>
          <t>GOTAS OFTÁLMICAS (TOBRA + DEXA)</t>
        </is>
      </c>
      <c r="K1159" s="18" t="n">
        <v>0</v>
      </c>
      <c r="L1159" s="18">
        <f>'1060 NQN'!$Q$2046</f>
        <v/>
      </c>
      <c r="M1159" s="18">
        <f>$K1159-$L1159</f>
        <v/>
      </c>
      <c r="N1159" s="19" t="n"/>
      <c r="O1159" s="19">
        <f>IFERROR($K1159*$N1159,"")</f>
        <v/>
      </c>
      <c r="P1159" s="19">
        <f>IFERROR($L1159*$N1159,"")</f>
        <v/>
      </c>
      <c r="Q1159" s="19">
        <f>IF(OR($U1159="Dar de baja en SAP",$U1159="Dar de alta en SAP"),$M1159*$N1159,"")</f>
        <v/>
      </c>
      <c r="R1159" s="29" t="inlineStr">
        <is>
          <t>Sin valor unitario en SAP: la diferencia económica de este ítem no puede calcularse (dato faltante).</t>
        </is>
      </c>
      <c r="S1159" s="33" t="inlineStr">
        <is>
          <t>Sin coincidencia</t>
        </is>
      </c>
      <c r="T1159" s="17" t="inlineStr">
        <is>
          <t>Sin correspondencia confirmada: hay aproximaciones en SAP, descartadas por presentación o evidencia débil</t>
        </is>
      </c>
      <c r="U1159" s="33" t="inlineStr">
        <is>
          <t>Alta de material en SAP (sin código)</t>
        </is>
      </c>
      <c r="V1159" s="17" t="inlineStr">
        <is>
          <t>Sin coincidencia</t>
        </is>
      </c>
      <c r="W1159" s="17" t="inlineStr">
        <is>
          <t>No</t>
        </is>
      </c>
      <c r="X1159" s="17" t="inlineStr"/>
      <c r="Y1159" s="17" t="inlineStr">
        <is>
          <t>No</t>
        </is>
      </c>
      <c r="Z1159" s="17" t="inlineStr"/>
      <c r="AA1159" s="17" t="inlineStr">
        <is>
          <t>Mejor aproximación descartada: 1000615 GOTAS OFTALMICAS CON GLICERINA (similitud 0.55).</t>
        </is>
      </c>
    </row>
    <row r="1160">
      <c r="A1160" s="17" t="inlineStr">
        <is>
          <t>Neuquén</t>
        </is>
      </c>
      <c r="B1160" s="17" t="inlineStr">
        <is>
          <t>1060</t>
        </is>
      </c>
      <c r="C1160" s="32" t="inlineStr">
        <is>
          <t>Inventario físico sin código SAP</t>
        </is>
      </c>
      <c r="D1160" s="17" t="inlineStr">
        <is>
          <t>Sin clasificar en SAP</t>
        </is>
      </c>
      <c r="E1160" s="17" t="inlineStr"/>
      <c r="F1160" s="17" t="inlineStr">
        <is>
          <t>Dentro del alcance</t>
        </is>
      </c>
      <c r="G1160" s="17" t="inlineStr"/>
      <c r="H1160" s="17" t="inlineStr"/>
      <c r="I1160" s="17" t="inlineStr">
        <is>
          <t>526</t>
        </is>
      </c>
      <c r="J1160" s="17" t="inlineStr">
        <is>
          <t>heparina</t>
        </is>
      </c>
      <c r="K1160" s="18" t="n">
        <v>0</v>
      </c>
      <c r="L1160" s="18">
        <f>'1060 NQN'!$Q$2047</f>
        <v/>
      </c>
      <c r="M1160" s="18">
        <f>$K1160-$L1160</f>
        <v/>
      </c>
      <c r="N1160" s="19" t="n"/>
      <c r="O1160" s="19">
        <f>IFERROR($K1160*$N1160,"")</f>
        <v/>
      </c>
      <c r="P1160" s="19">
        <f>IFERROR($L1160*$N1160,"")</f>
        <v/>
      </c>
      <c r="Q1160" s="19">
        <f>IF(OR($U1160="Dar de baja en SAP",$U1160="Dar de alta en SAP"),$M1160*$N1160,"")</f>
        <v/>
      </c>
      <c r="R1160" s="29" t="inlineStr">
        <is>
          <t>Sin valor unitario en SAP: la diferencia económica de este ítem no puede calcularse (dato faltante).</t>
        </is>
      </c>
      <c r="S1160" s="33" t="inlineStr">
        <is>
          <t>Sin coincidencia</t>
        </is>
      </c>
      <c r="T1160" s="17" t="inlineStr">
        <is>
          <t>Sin correspondencia confirmada: hay aproximaciones en SAP, descartadas por presentación o evidencia débil</t>
        </is>
      </c>
      <c r="U1160" s="33" t="inlineStr">
        <is>
          <t>Alta de material en SAP (sin código)</t>
        </is>
      </c>
      <c r="V1160" s="17" t="inlineStr">
        <is>
          <t>Sin coincidencia</t>
        </is>
      </c>
      <c r="W1160" s="17" t="inlineStr">
        <is>
          <t>No</t>
        </is>
      </c>
      <c r="X1160" s="17" t="inlineStr"/>
      <c r="Y1160" s="17" t="inlineStr">
        <is>
          <t>No</t>
        </is>
      </c>
      <c r="Z1160" s="17" t="inlineStr"/>
      <c r="AA1160" s="17" t="inlineStr">
        <is>
          <t>Mejor aproximación descartada: 2000027 JERINGA DE 5 ML (una nomenclatura no informa dosis; similitud 0.14).</t>
        </is>
      </c>
    </row>
    <row r="1161">
      <c r="A1161" s="17" t="inlineStr">
        <is>
          <t>Neuquén</t>
        </is>
      </c>
      <c r="B1161" s="17" t="inlineStr">
        <is>
          <t>1060</t>
        </is>
      </c>
      <c r="C1161" s="32" t="inlineStr">
        <is>
          <t>Inventario físico sin código SAP</t>
        </is>
      </c>
      <c r="D1161" s="17" t="inlineStr">
        <is>
          <t>Sin clasificar en SAP</t>
        </is>
      </c>
      <c r="E1161" s="17" t="inlineStr"/>
      <c r="F1161" s="17" t="inlineStr">
        <is>
          <t>Dentro del alcance</t>
        </is>
      </c>
      <c r="G1161" s="17" t="inlineStr"/>
      <c r="H1161" s="17" t="inlineStr"/>
      <c r="I1161" s="17" t="inlineStr">
        <is>
          <t>131</t>
        </is>
      </c>
      <c r="J1161" s="17" t="inlineStr">
        <is>
          <t>HIOSCINA SIMPLE AMP</t>
        </is>
      </c>
      <c r="K1161" s="18" t="n">
        <v>0</v>
      </c>
      <c r="L1161" s="18">
        <f>'1060 NQN'!$Q$2048</f>
        <v/>
      </c>
      <c r="M1161" s="18">
        <f>$K1161-$L1161</f>
        <v/>
      </c>
      <c r="N1161" s="19" t="n"/>
      <c r="O1161" s="19">
        <f>IFERROR($K1161*$N1161,"")</f>
        <v/>
      </c>
      <c r="P1161" s="19">
        <f>IFERROR($L1161*$N1161,"")</f>
        <v/>
      </c>
      <c r="Q1161" s="19">
        <f>IF(OR($U1161="Dar de baja en SAP",$U1161="Dar de alta en SAP"),$M1161*$N1161,"")</f>
        <v/>
      </c>
      <c r="R1161" s="29" t="inlineStr">
        <is>
          <t>Sin valor unitario en SAP: la diferencia económica de este ítem no puede calcularse (dato faltante).</t>
        </is>
      </c>
      <c r="S1161" s="33" t="inlineStr">
        <is>
          <t>Sin coincidencia</t>
        </is>
      </c>
      <c r="T1161" s="17" t="inlineStr">
        <is>
          <t>Sin correspondencia confirmada: hay aproximaciones en SAP, descartadas por presentación o evidencia débil</t>
        </is>
      </c>
      <c r="U1161" s="33" t="inlineStr">
        <is>
          <t>Alta de material en SAP (sin código)</t>
        </is>
      </c>
      <c r="V1161" s="17" t="inlineStr">
        <is>
          <t>Sin coincidencia</t>
        </is>
      </c>
      <c r="W1161" s="17" t="inlineStr">
        <is>
          <t>No</t>
        </is>
      </c>
      <c r="X1161" s="17" t="inlineStr"/>
      <c r="Y1161" s="17" t="inlineStr">
        <is>
          <t>No</t>
        </is>
      </c>
      <c r="Z1161" s="17" t="inlineStr"/>
      <c r="AA1161" s="17" t="inlineStr">
        <is>
          <t>Mejor aproximación descartada: 1000170 BUSCAPINA SIMPLE AMP (similitud 0.59).</t>
        </is>
      </c>
    </row>
    <row r="1162">
      <c r="A1162" s="17" t="inlineStr">
        <is>
          <t>Neuquén</t>
        </is>
      </c>
      <c r="B1162" s="17" t="inlineStr">
        <is>
          <t>1060</t>
        </is>
      </c>
      <c r="C1162" s="32" t="inlineStr">
        <is>
          <t>Inventario físico sin código SAP</t>
        </is>
      </c>
      <c r="D1162" s="17" t="inlineStr">
        <is>
          <t>Sin clasificar en SAP</t>
        </is>
      </c>
      <c r="E1162" s="17" t="inlineStr"/>
      <c r="F1162" s="17" t="inlineStr">
        <is>
          <t>Dentro del alcance</t>
        </is>
      </c>
      <c r="G1162" s="17" t="inlineStr"/>
      <c r="H1162" s="17" t="inlineStr"/>
      <c r="I1162" s="17" t="inlineStr">
        <is>
          <t>326</t>
        </is>
      </c>
      <c r="J1162" s="17" t="inlineStr">
        <is>
          <t>ISOSORBIDA SUBLINGUAL COMPR</t>
        </is>
      </c>
      <c r="K1162" s="18" t="n">
        <v>0</v>
      </c>
      <c r="L1162" s="18">
        <f>'1060 NQN'!$Q$2049</f>
        <v/>
      </c>
      <c r="M1162" s="18">
        <f>$K1162-$L1162</f>
        <v/>
      </c>
      <c r="N1162" s="19" t="n"/>
      <c r="O1162" s="19">
        <f>IFERROR($K1162*$N1162,"")</f>
        <v/>
      </c>
      <c r="P1162" s="19">
        <f>IFERROR($L1162*$N1162,"")</f>
        <v/>
      </c>
      <c r="Q1162" s="19">
        <f>IF(OR($U1162="Dar de baja en SAP",$U1162="Dar de alta en SAP"),$M1162*$N1162,"")</f>
        <v/>
      </c>
      <c r="R1162" s="29" t="inlineStr">
        <is>
          <t>Sin valor unitario en SAP: la diferencia económica de este ítem no puede calcularse (dato faltante).</t>
        </is>
      </c>
      <c r="S1162" s="33" t="inlineStr">
        <is>
          <t>Sin coincidencia</t>
        </is>
      </c>
      <c r="T1162" s="17" t="inlineStr">
        <is>
          <t>Sin correspondencia confirmada: hay aproximaciones en SAP, descartadas por presentación o evidencia débil</t>
        </is>
      </c>
      <c r="U1162" s="33" t="inlineStr">
        <is>
          <t>Alta de material en SAP (sin código)</t>
        </is>
      </c>
      <c r="V1162" s="17" t="inlineStr">
        <is>
          <t>Sin coincidencia</t>
        </is>
      </c>
      <c r="W1162" s="17" t="inlineStr">
        <is>
          <t>No</t>
        </is>
      </c>
      <c r="X1162" s="17" t="inlineStr"/>
      <c r="Y1162" s="17" t="inlineStr">
        <is>
          <t>No</t>
        </is>
      </c>
      <c r="Z1162" s="17" t="inlineStr"/>
      <c r="AA1162" s="17" t="inlineStr">
        <is>
          <t>Mejor aproximación descartada: 1000129 KETOROLAC 10MG SUBLINGUAL (una nomenclatura no informa dosis; similitud 0.34).</t>
        </is>
      </c>
    </row>
    <row r="1163">
      <c r="A1163" s="17" t="inlineStr">
        <is>
          <t>Neuquén</t>
        </is>
      </c>
      <c r="B1163" s="17" t="inlineStr">
        <is>
          <t>1060</t>
        </is>
      </c>
      <c r="C1163" s="32" t="inlineStr">
        <is>
          <t>Inventario físico sin código SAP</t>
        </is>
      </c>
      <c r="D1163" s="17" t="inlineStr">
        <is>
          <t>Sin clasificar en SAP</t>
        </is>
      </c>
      <c r="E1163" s="17" t="inlineStr"/>
      <c r="F1163" s="17" t="inlineStr">
        <is>
          <t>Dentro del alcance</t>
        </is>
      </c>
      <c r="G1163" s="17" t="inlineStr"/>
      <c r="H1163" s="17" t="inlineStr"/>
      <c r="I1163" s="17" t="inlineStr">
        <is>
          <t>516</t>
        </is>
      </c>
      <c r="J1163" s="17" t="inlineStr">
        <is>
          <t>KIT DE PARTO</t>
        </is>
      </c>
      <c r="K1163" s="18" t="n">
        <v>0</v>
      </c>
      <c r="L1163" s="18">
        <f>'1060 NQN'!$Q$2050</f>
        <v/>
      </c>
      <c r="M1163" s="18">
        <f>$K1163-$L1163</f>
        <v/>
      </c>
      <c r="N1163" s="19" t="n"/>
      <c r="O1163" s="19">
        <f>IFERROR($K1163*$N1163,"")</f>
        <v/>
      </c>
      <c r="P1163" s="19">
        <f>IFERROR($L1163*$N1163,"")</f>
        <v/>
      </c>
      <c r="Q1163" s="19">
        <f>IF(OR($U1163="Dar de baja en SAP",$U1163="Dar de alta en SAP"),$M1163*$N1163,"")</f>
        <v/>
      </c>
      <c r="R1163" s="29" t="inlineStr">
        <is>
          <t>Sin valor unitario en SAP: la diferencia económica de este ítem no puede calcularse (dato faltante).</t>
        </is>
      </c>
      <c r="S1163" s="33" t="inlineStr">
        <is>
          <t>Sin coincidencia</t>
        </is>
      </c>
      <c r="T1163" s="17" t="inlineStr">
        <is>
          <t>Sin correspondencia confirmada: hay aproximaciones en SAP, descartadas por presentación o evidencia débil</t>
        </is>
      </c>
      <c r="U1163" s="33" t="inlineStr">
        <is>
          <t>Alta de material en SAP (sin código)</t>
        </is>
      </c>
      <c r="V1163" s="17" t="inlineStr">
        <is>
          <t>Sin coincidencia</t>
        </is>
      </c>
      <c r="W1163" s="17" t="inlineStr">
        <is>
          <t>No</t>
        </is>
      </c>
      <c r="X1163" s="17" t="inlineStr"/>
      <c r="Y1163" s="17" t="inlineStr">
        <is>
          <t>No</t>
        </is>
      </c>
      <c r="Z1163" s="17" t="inlineStr"/>
      <c r="AA1163" s="17"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17" t="inlineStr">
        <is>
          <t>Neuquén</t>
        </is>
      </c>
      <c r="B1164" s="17" t="inlineStr">
        <is>
          <t>1060</t>
        </is>
      </c>
      <c r="C1164" s="32" t="inlineStr">
        <is>
          <t>Inventario físico sin código SAP</t>
        </is>
      </c>
      <c r="D1164" s="17" t="inlineStr">
        <is>
          <t>Sin clasificar en SAP</t>
        </is>
      </c>
      <c r="E1164" s="17" t="inlineStr"/>
      <c r="F1164" s="17" t="inlineStr">
        <is>
          <t>Dentro del alcance</t>
        </is>
      </c>
      <c r="G1164" s="17" t="inlineStr"/>
      <c r="H1164" s="17" t="inlineStr"/>
      <c r="I1164" s="17" t="inlineStr">
        <is>
          <t>562</t>
        </is>
      </c>
      <c r="J1164" s="17" t="inlineStr">
        <is>
          <t>LUBRICANTE OCULAR</t>
        </is>
      </c>
      <c r="K1164" s="18" t="n">
        <v>0</v>
      </c>
      <c r="L1164" s="18">
        <f>'1060 NQN'!$Q$2051</f>
        <v/>
      </c>
      <c r="M1164" s="18">
        <f>$K1164-$L1164</f>
        <v/>
      </c>
      <c r="N1164" s="19" t="n"/>
      <c r="O1164" s="19">
        <f>IFERROR($K1164*$N1164,"")</f>
        <v/>
      </c>
      <c r="P1164" s="19">
        <f>IFERROR($L1164*$N1164,"")</f>
        <v/>
      </c>
      <c r="Q1164" s="19">
        <f>IF(OR($U1164="Dar de baja en SAP",$U1164="Dar de alta en SAP"),$M1164*$N1164,"")</f>
        <v/>
      </c>
      <c r="R1164" s="29" t="inlineStr">
        <is>
          <t>Sin valor unitario en SAP: la diferencia económica de este ítem no puede calcularse (dato faltante).</t>
        </is>
      </c>
      <c r="S1164" s="33" t="inlineStr">
        <is>
          <t>Sin coincidencia</t>
        </is>
      </c>
      <c r="T1164" s="17" t="inlineStr">
        <is>
          <t>Sin correspondencia confirmada: hay aproximaciones en SAP, descartadas por presentación o evidencia débil</t>
        </is>
      </c>
      <c r="U1164" s="33" t="inlineStr">
        <is>
          <t>Alta de material en SAP (sin código)</t>
        </is>
      </c>
      <c r="V1164" s="17" t="inlineStr">
        <is>
          <t>Sin coincidencia</t>
        </is>
      </c>
      <c r="W1164" s="17" t="inlineStr">
        <is>
          <t>No</t>
        </is>
      </c>
      <c r="X1164" s="17" t="inlineStr"/>
      <c r="Y1164" s="17" t="inlineStr">
        <is>
          <t>No</t>
        </is>
      </c>
      <c r="Z1164" s="17" t="inlineStr"/>
      <c r="AA1164" s="17" t="inlineStr">
        <is>
          <t>Mejor aproximación descartada: 1000191 GOTAS LUBRICANTES GLICERINA 1% 10ML (una nomenclatura no informa dosis; similitud 0.40).</t>
        </is>
      </c>
    </row>
    <row r="1165">
      <c r="A1165" s="17" t="inlineStr">
        <is>
          <t>Neuquén</t>
        </is>
      </c>
      <c r="B1165" s="17" t="inlineStr">
        <is>
          <t>1060</t>
        </is>
      </c>
      <c r="C1165" s="32" t="inlineStr">
        <is>
          <t>Inventario físico sin código SAP</t>
        </is>
      </c>
      <c r="D1165" s="17" t="inlineStr">
        <is>
          <t>Sin clasificar en SAP</t>
        </is>
      </c>
      <c r="E1165" s="17" t="inlineStr"/>
      <c r="F1165" s="17" t="inlineStr">
        <is>
          <t>Dentro del alcance</t>
        </is>
      </c>
      <c r="G1165" s="17" t="inlineStr"/>
      <c r="H1165" s="17" t="inlineStr"/>
      <c r="I1165" s="17" t="inlineStr">
        <is>
          <t>531</t>
        </is>
      </c>
      <c r="J1165" s="17" t="inlineStr">
        <is>
          <t>MANGO DE BISTURI N° 3</t>
        </is>
      </c>
      <c r="K1165" s="18" t="n">
        <v>0</v>
      </c>
      <c r="L1165" s="18">
        <f>'1060 NQN'!$Q$2052</f>
        <v/>
      </c>
      <c r="M1165" s="18">
        <f>$K1165-$L1165</f>
        <v/>
      </c>
      <c r="N1165" s="19" t="n"/>
      <c r="O1165" s="19">
        <f>IFERROR($K1165*$N1165,"")</f>
        <v/>
      </c>
      <c r="P1165" s="19">
        <f>IFERROR($L1165*$N1165,"")</f>
        <v/>
      </c>
      <c r="Q1165" s="19">
        <f>IF(OR($U1165="Dar de baja en SAP",$U1165="Dar de alta en SAP"),$M1165*$N1165,"")</f>
        <v/>
      </c>
      <c r="R1165" s="29" t="inlineStr">
        <is>
          <t>Sin valor unitario en SAP: la diferencia económica de este ítem no puede calcularse (dato faltante).</t>
        </is>
      </c>
      <c r="S1165" s="33" t="inlineStr">
        <is>
          <t>Sin coincidencia</t>
        </is>
      </c>
      <c r="T1165" s="17" t="inlineStr">
        <is>
          <t>Sin correspondencia confirmada: hay aproximaciones en SAP, descartadas por presentación o evidencia débil</t>
        </is>
      </c>
      <c r="U1165" s="33" t="inlineStr">
        <is>
          <t>Alta de material en SAP (sin código)</t>
        </is>
      </c>
      <c r="V1165" s="17" t="inlineStr">
        <is>
          <t>Sin coincidencia</t>
        </is>
      </c>
      <c r="W1165" s="17" t="inlineStr">
        <is>
          <t>No</t>
        </is>
      </c>
      <c r="X1165" s="17" t="inlineStr"/>
      <c r="Y1165" s="17" t="inlineStr">
        <is>
          <t>No</t>
        </is>
      </c>
      <c r="Z1165" s="17" t="inlineStr"/>
      <c r="AA1165" s="17" t="inlineStr">
        <is>
          <t>Mejor aproximación descartada: 2001386 PORTA BISTURI N°3 (similitud 0.60).</t>
        </is>
      </c>
    </row>
    <row r="1166">
      <c r="A1166" s="17" t="inlineStr">
        <is>
          <t>Neuquén</t>
        </is>
      </c>
      <c r="B1166" s="17" t="inlineStr">
        <is>
          <t>1060</t>
        </is>
      </c>
      <c r="C1166" s="32" t="inlineStr">
        <is>
          <t>Inventario físico sin código SAP</t>
        </is>
      </c>
      <c r="D1166" s="17" t="inlineStr">
        <is>
          <t>Sin clasificar en SAP</t>
        </is>
      </c>
      <c r="E1166" s="17" t="inlineStr"/>
      <c r="F1166" s="17" t="inlineStr">
        <is>
          <t>Dentro del alcance</t>
        </is>
      </c>
      <c r="G1166" s="17" t="inlineStr"/>
      <c r="H1166" s="17" t="inlineStr"/>
      <c r="I1166" s="17" t="inlineStr">
        <is>
          <t>532</t>
        </is>
      </c>
      <c r="J1166" s="17" t="inlineStr">
        <is>
          <t>MANGO DE BISTURI N° 4</t>
        </is>
      </c>
      <c r="K1166" s="18" t="n">
        <v>0</v>
      </c>
      <c r="L1166" s="18">
        <f>'1060 NQN'!$Q$2053</f>
        <v/>
      </c>
      <c r="M1166" s="18">
        <f>$K1166-$L1166</f>
        <v/>
      </c>
      <c r="N1166" s="19" t="n"/>
      <c r="O1166" s="19">
        <f>IFERROR($K1166*$N1166,"")</f>
        <v/>
      </c>
      <c r="P1166" s="19">
        <f>IFERROR($L1166*$N1166,"")</f>
        <v/>
      </c>
      <c r="Q1166" s="19">
        <f>IF(OR($U1166="Dar de baja en SAP",$U1166="Dar de alta en SAP"),$M1166*$N1166,"")</f>
        <v/>
      </c>
      <c r="R1166" s="29" t="inlineStr">
        <is>
          <t>Sin valor unitario en SAP: la diferencia económica de este ítem no puede calcularse (dato faltante).</t>
        </is>
      </c>
      <c r="S1166" s="33" t="inlineStr">
        <is>
          <t>Sin coincidencia</t>
        </is>
      </c>
      <c r="T1166" s="17" t="inlineStr">
        <is>
          <t>Sin correspondencia confirmada: hay aproximaciones en SAP, descartadas por presentación o evidencia débil</t>
        </is>
      </c>
      <c r="U1166" s="33" t="inlineStr">
        <is>
          <t>Alta de material en SAP (sin código)</t>
        </is>
      </c>
      <c r="V1166" s="17" t="inlineStr">
        <is>
          <t>Sin coincidencia</t>
        </is>
      </c>
      <c r="W1166" s="17" t="inlineStr">
        <is>
          <t>No</t>
        </is>
      </c>
      <c r="X1166" s="17" t="inlineStr"/>
      <c r="Y1166" s="17" t="inlineStr">
        <is>
          <t>No</t>
        </is>
      </c>
      <c r="Z1166" s="17" t="inlineStr"/>
      <c r="AA1166" s="17" t="inlineStr">
        <is>
          <t>Mejor aproximación descartada: 2000455 HOJA DE BISTURI Nº 24 (calibre/talle/medida distinta; similitud 0.58).</t>
        </is>
      </c>
    </row>
    <row r="1167">
      <c r="A1167" s="17" t="inlineStr">
        <is>
          <t>Neuquén</t>
        </is>
      </c>
      <c r="B1167" s="17" t="inlineStr">
        <is>
          <t>1060</t>
        </is>
      </c>
      <c r="C1167" s="32" t="inlineStr">
        <is>
          <t>Inventario físico sin código SAP</t>
        </is>
      </c>
      <c r="D1167" s="17" t="inlineStr">
        <is>
          <t>Sin clasificar en SAP</t>
        </is>
      </c>
      <c r="E1167" s="17" t="inlineStr"/>
      <c r="F1167" s="17" t="inlineStr">
        <is>
          <t>Dentro del alcance</t>
        </is>
      </c>
      <c r="G1167" s="17" t="inlineStr"/>
      <c r="H1167" s="17" t="inlineStr"/>
      <c r="I1167" s="17" t="inlineStr">
        <is>
          <t>365</t>
        </is>
      </c>
      <c r="J1167" s="17" t="inlineStr">
        <is>
          <t>MASCARA DE OXIGENO CON RESERVORIO</t>
        </is>
      </c>
      <c r="K1167" s="18" t="n">
        <v>0</v>
      </c>
      <c r="L1167" s="18">
        <f>'1060 NQN'!$Q$2054</f>
        <v/>
      </c>
      <c r="M1167" s="18">
        <f>$K1167-$L1167</f>
        <v/>
      </c>
      <c r="N1167" s="19" t="n"/>
      <c r="O1167" s="19">
        <f>IFERROR($K1167*$N1167,"")</f>
        <v/>
      </c>
      <c r="P1167" s="19">
        <f>IFERROR($L1167*$N1167,"")</f>
        <v/>
      </c>
      <c r="Q1167" s="19">
        <f>IF(OR($U1167="Dar de baja en SAP",$U1167="Dar de alta en SAP"),$M1167*$N1167,"")</f>
        <v/>
      </c>
      <c r="R1167" s="29" t="inlineStr">
        <is>
          <t>Sin valor unitario en SAP: la diferencia económica de este ítem no puede calcularse (dato faltante).</t>
        </is>
      </c>
      <c r="S1167" s="33" t="inlineStr">
        <is>
          <t>Sin coincidencia</t>
        </is>
      </c>
      <c r="T1167" s="17" t="inlineStr">
        <is>
          <t>Sin correspondencia confirmada: hay aproximaciones en SAP, descartadas por presentación o evidencia débil</t>
        </is>
      </c>
      <c r="U1167" s="33" t="inlineStr">
        <is>
          <t>Alta de material en SAP (sin código)</t>
        </is>
      </c>
      <c r="V1167" s="17" t="inlineStr">
        <is>
          <t>Sin coincidencia</t>
        </is>
      </c>
      <c r="W1167" s="17" t="inlineStr">
        <is>
          <t>No</t>
        </is>
      </c>
      <c r="X1167" s="17" t="inlineStr"/>
      <c r="Y1167" s="17" t="inlineStr">
        <is>
          <t>No</t>
        </is>
      </c>
      <c r="Z1167" s="17" t="inlineStr"/>
      <c r="AA1167" s="17" t="inlineStr">
        <is>
          <t>Mejor aproximación descartada: 2000363 MASCARA PARA O2 ADULTO CON RESERVORIO (similitud 0.60).</t>
        </is>
      </c>
    </row>
    <row r="1168">
      <c r="A1168" s="17" t="inlineStr">
        <is>
          <t>Neuquén</t>
        </is>
      </c>
      <c r="B1168" s="17" t="inlineStr">
        <is>
          <t>1060</t>
        </is>
      </c>
      <c r="C1168" s="32" t="inlineStr">
        <is>
          <t>Inventario físico sin código SAP</t>
        </is>
      </c>
      <c r="D1168" s="17" t="inlineStr">
        <is>
          <t>Sin clasificar en SAP</t>
        </is>
      </c>
      <c r="E1168" s="17" t="inlineStr"/>
      <c r="F1168" s="17" t="inlineStr">
        <is>
          <t>Dentro del alcance</t>
        </is>
      </c>
      <c r="G1168" s="17" t="inlineStr"/>
      <c r="H1168" s="17" t="inlineStr"/>
      <c r="I1168" s="17" t="inlineStr">
        <is>
          <t>377</t>
        </is>
      </c>
      <c r="J1168" s="17" t="inlineStr">
        <is>
          <t>MASCARA PARA ANESTESIA #6</t>
        </is>
      </c>
      <c r="K1168" s="18" t="n">
        <v>0</v>
      </c>
      <c r="L1168" s="18">
        <f>'1060 NQN'!$Q$2055</f>
        <v/>
      </c>
      <c r="M1168" s="18">
        <f>$K1168-$L1168</f>
        <v/>
      </c>
      <c r="N1168" s="19" t="n"/>
      <c r="O1168" s="19">
        <f>IFERROR($K1168*$N1168,"")</f>
        <v/>
      </c>
      <c r="P1168" s="19">
        <f>IFERROR($L1168*$N1168,"")</f>
        <v/>
      </c>
      <c r="Q1168" s="19">
        <f>IF(OR($U1168="Dar de baja en SAP",$U1168="Dar de alta en SAP"),$M1168*$N1168,"")</f>
        <v/>
      </c>
      <c r="R1168" s="29" t="inlineStr">
        <is>
          <t>Sin valor unitario en SAP: la diferencia económica de este ítem no puede calcularse (dato faltante).</t>
        </is>
      </c>
      <c r="S1168" s="33" t="inlineStr">
        <is>
          <t>Sin coincidencia</t>
        </is>
      </c>
      <c r="T1168" s="17" t="inlineStr">
        <is>
          <t>Sin correspondencia confirmada: hay aproximaciones en SAP, descartadas por presentación o evidencia débil</t>
        </is>
      </c>
      <c r="U1168" s="33" t="inlineStr">
        <is>
          <t>Alta de material en SAP (sin código)</t>
        </is>
      </c>
      <c r="V1168" s="17" t="inlineStr">
        <is>
          <t>Sin coincidencia</t>
        </is>
      </c>
      <c r="W1168" s="17" t="inlineStr">
        <is>
          <t>No</t>
        </is>
      </c>
      <c r="X1168" s="17" t="inlineStr"/>
      <c r="Y1168" s="17" t="inlineStr">
        <is>
          <t>No</t>
        </is>
      </c>
      <c r="Z1168" s="17" t="inlineStr"/>
      <c r="AA1168" s="17" t="inlineStr">
        <is>
          <t>Mejor aproximación descartada: 2000396 MASCARA LARINGEA Nº 3 (similitud 0.32).</t>
        </is>
      </c>
    </row>
    <row r="1169">
      <c r="A1169" s="17" t="inlineStr">
        <is>
          <t>Neuquén</t>
        </is>
      </c>
      <c r="B1169" s="17" t="inlineStr">
        <is>
          <t>1060</t>
        </is>
      </c>
      <c r="C1169" s="32" t="inlineStr">
        <is>
          <t>Inventario físico sin código SAP</t>
        </is>
      </c>
      <c r="D1169" s="17" t="inlineStr">
        <is>
          <t>Sin clasificar en SAP</t>
        </is>
      </c>
      <c r="E1169" s="17" t="inlineStr"/>
      <c r="F1169" s="17" t="inlineStr">
        <is>
          <t>Dentro del alcance</t>
        </is>
      </c>
      <c r="G1169" s="17" t="inlineStr"/>
      <c r="H1169" s="17" t="inlineStr"/>
      <c r="I1169" s="17" t="inlineStr">
        <is>
          <t>378</t>
        </is>
      </c>
      <c r="J1169" s="17" t="inlineStr">
        <is>
          <t>MASCARA PARA ANESTESIA L</t>
        </is>
      </c>
      <c r="K1169" s="18" t="n">
        <v>0</v>
      </c>
      <c r="L1169" s="18">
        <f>'1060 NQN'!$Q$2056</f>
        <v/>
      </c>
      <c r="M1169" s="18">
        <f>$K1169-$L1169</f>
        <v/>
      </c>
      <c r="N1169" s="19" t="n"/>
      <c r="O1169" s="19">
        <f>IFERROR($K1169*$N1169,"")</f>
        <v/>
      </c>
      <c r="P1169" s="19">
        <f>IFERROR($L1169*$N1169,"")</f>
        <v/>
      </c>
      <c r="Q1169" s="19">
        <f>IF(OR($U1169="Dar de baja en SAP",$U1169="Dar de alta en SAP"),$M1169*$N1169,"")</f>
        <v/>
      </c>
      <c r="R1169" s="29" t="inlineStr">
        <is>
          <t>Sin valor unitario en SAP: la diferencia económica de este ítem no puede calcularse (dato faltante).</t>
        </is>
      </c>
      <c r="S1169" s="33" t="inlineStr">
        <is>
          <t>Sin coincidencia</t>
        </is>
      </c>
      <c r="T1169" s="17" t="inlineStr">
        <is>
          <t>Sin correspondencia confirmada: hay aproximaciones en SAP, descartadas por presentación o evidencia débil</t>
        </is>
      </c>
      <c r="U1169" s="33" t="inlineStr">
        <is>
          <t>Alta de material en SAP (sin código)</t>
        </is>
      </c>
      <c r="V1169" s="17" t="inlineStr">
        <is>
          <t>Sin coincidencia</t>
        </is>
      </c>
      <c r="W1169" s="17" t="inlineStr">
        <is>
          <t>No</t>
        </is>
      </c>
      <c r="X1169" s="17" t="inlineStr"/>
      <c r="Y1169" s="17" t="inlineStr">
        <is>
          <t>No</t>
        </is>
      </c>
      <c r="Z1169" s="17" t="inlineStr"/>
      <c r="AA1169" s="17" t="inlineStr">
        <is>
          <t>Mejor aproximación descartada: 2000396 MASCARA LARINGEA Nº 3 (similitud 0.34).</t>
        </is>
      </c>
    </row>
    <row r="1170">
      <c r="A1170" s="17" t="inlineStr">
        <is>
          <t>Neuquén</t>
        </is>
      </c>
      <c r="B1170" s="17" t="inlineStr">
        <is>
          <t>1060</t>
        </is>
      </c>
      <c r="C1170" s="32" t="inlineStr">
        <is>
          <t>Inventario físico sin código SAP</t>
        </is>
      </c>
      <c r="D1170" s="17" t="inlineStr">
        <is>
          <t>Sin clasificar en SAP</t>
        </is>
      </c>
      <c r="E1170" s="17" t="inlineStr"/>
      <c r="F1170" s="17" t="inlineStr">
        <is>
          <t>Dentro del alcance</t>
        </is>
      </c>
      <c r="G1170" s="17" t="inlineStr"/>
      <c r="H1170" s="17" t="inlineStr"/>
      <c r="I1170" s="17" t="inlineStr">
        <is>
          <t>367</t>
        </is>
      </c>
      <c r="J1170" s="17" t="inlineStr">
        <is>
          <t>MASCARA VENTURI</t>
        </is>
      </c>
      <c r="K1170" s="18" t="n">
        <v>0</v>
      </c>
      <c r="L1170" s="18">
        <f>'1060 NQN'!$Q$2057</f>
        <v/>
      </c>
      <c r="M1170" s="18">
        <f>$K1170-$L1170</f>
        <v/>
      </c>
      <c r="N1170" s="19" t="n"/>
      <c r="O1170" s="19">
        <f>IFERROR($K1170*$N1170,"")</f>
        <v/>
      </c>
      <c r="P1170" s="19">
        <f>IFERROR($L1170*$N1170,"")</f>
        <v/>
      </c>
      <c r="Q1170" s="19">
        <f>IF(OR($U1170="Dar de baja en SAP",$U1170="Dar de alta en SAP"),$M1170*$N1170,"")</f>
        <v/>
      </c>
      <c r="R1170" s="29" t="inlineStr">
        <is>
          <t>Sin valor unitario en SAP: la diferencia económica de este ítem no puede calcularse (dato faltante).</t>
        </is>
      </c>
      <c r="S1170" s="33" t="inlineStr">
        <is>
          <t>Sin coincidencia</t>
        </is>
      </c>
      <c r="T1170" s="17" t="inlineStr">
        <is>
          <t>Sin correspondencia confirmada: hay aproximaciones en SAP, descartadas por presentación o evidencia débil</t>
        </is>
      </c>
      <c r="U1170" s="33" t="inlineStr">
        <is>
          <t>Alta de material en SAP (sin código)</t>
        </is>
      </c>
      <c r="V1170" s="17" t="inlineStr">
        <is>
          <t>Sin coincidencia</t>
        </is>
      </c>
      <c r="W1170" s="17" t="inlineStr">
        <is>
          <t>No</t>
        </is>
      </c>
      <c r="X1170" s="17" t="inlineStr"/>
      <c r="Y1170" s="17" t="inlineStr">
        <is>
          <t>No</t>
        </is>
      </c>
      <c r="Z1170" s="17" t="inlineStr"/>
      <c r="AA1170" s="17" t="inlineStr">
        <is>
          <t>Mejor aproximación descartada: 2000396 MASCARA LARINGEA Nº 3 (similitud 0.35).</t>
        </is>
      </c>
    </row>
    <row r="1171">
      <c r="A1171" s="17" t="inlineStr">
        <is>
          <t>Neuquén</t>
        </is>
      </c>
      <c r="B1171" s="17" t="inlineStr">
        <is>
          <t>1060</t>
        </is>
      </c>
      <c r="C1171" s="32" t="inlineStr">
        <is>
          <t>Inventario físico sin código SAP</t>
        </is>
      </c>
      <c r="D1171" s="17" t="inlineStr">
        <is>
          <t>Sin clasificar en SAP</t>
        </is>
      </c>
      <c r="E1171" s="17" t="inlineStr"/>
      <c r="F1171" s="17" t="inlineStr">
        <is>
          <t>Dentro del alcance</t>
        </is>
      </c>
      <c r="G1171" s="17" t="inlineStr"/>
      <c r="H1171" s="17" t="inlineStr"/>
      <c r="I1171" s="17" t="inlineStr">
        <is>
          <t>MED-008</t>
        </is>
      </c>
      <c r="J1171" s="17" t="inlineStr">
        <is>
          <t>Metronidazol 500mg</t>
        </is>
      </c>
      <c r="K1171" s="18" t="n">
        <v>0</v>
      </c>
      <c r="L1171" s="18">
        <f>'1060 NQN'!$Q$2058</f>
        <v/>
      </c>
      <c r="M1171" s="18">
        <f>$K1171-$L1171</f>
        <v/>
      </c>
      <c r="N1171" s="19" t="n"/>
      <c r="O1171" s="19">
        <f>IFERROR($K1171*$N1171,"")</f>
        <v/>
      </c>
      <c r="P1171" s="19">
        <f>IFERROR($L1171*$N1171,"")</f>
        <v/>
      </c>
      <c r="Q1171" s="19">
        <f>IF(OR($U1171="Dar de baja en SAP",$U1171="Dar de alta en SAP"),$M1171*$N1171,"")</f>
        <v/>
      </c>
      <c r="R1171" s="29" t="inlineStr">
        <is>
          <t>Sin valor unitario en SAP: la diferencia económica de este ítem no puede calcularse (dato faltante).</t>
        </is>
      </c>
      <c r="S1171" s="33" t="inlineStr">
        <is>
          <t>Sin coincidencia</t>
        </is>
      </c>
      <c r="T1171" s="17" t="inlineStr">
        <is>
          <t>Sin correspondencia confirmada: hay aproximaciones en SAP, descartadas por presentación o evidencia débil</t>
        </is>
      </c>
      <c r="U1171" s="33" t="inlineStr">
        <is>
          <t>Alta de material en SAP (sin código)</t>
        </is>
      </c>
      <c r="V1171" s="17" t="inlineStr">
        <is>
          <t>Sin coincidencia</t>
        </is>
      </c>
      <c r="W1171" s="17" t="inlineStr">
        <is>
          <t>No</t>
        </is>
      </c>
      <c r="X1171" s="17" t="inlineStr"/>
      <c r="Y1171" s="17" t="inlineStr">
        <is>
          <t>No</t>
        </is>
      </c>
      <c r="Z1171" s="17" t="inlineStr"/>
      <c r="AA1171" s="17" t="inlineStr">
        <is>
          <t>Mejor aproximación descartada: 1000468 AMOXICILINA  500 MGR (dosis coincide; similitud 0.39). Informe Avain: Diferencia stock actual - saldo de movimientos: 20</t>
        </is>
      </c>
    </row>
    <row r="1172">
      <c r="A1172" s="17" t="inlineStr">
        <is>
          <t>Neuquén</t>
        </is>
      </c>
      <c r="B1172" s="17" t="inlineStr">
        <is>
          <t>1060</t>
        </is>
      </c>
      <c r="C1172" s="32" t="inlineStr">
        <is>
          <t>Inventario físico sin código SAP</t>
        </is>
      </c>
      <c r="D1172" s="17" t="inlineStr">
        <is>
          <t>Sin clasificar en SAP</t>
        </is>
      </c>
      <c r="E1172" s="17" t="inlineStr"/>
      <c r="F1172" s="17" t="inlineStr">
        <is>
          <t>Dentro del alcance</t>
        </is>
      </c>
      <c r="G1172" s="17" t="inlineStr"/>
      <c r="H1172" s="17" t="inlineStr"/>
      <c r="I1172" s="17" t="inlineStr">
        <is>
          <t>368</t>
        </is>
      </c>
      <c r="J1172" s="17" t="inlineStr">
        <is>
          <t>OTOLEF HC GOTAS OTICAS</t>
        </is>
      </c>
      <c r="K1172" s="18" t="n">
        <v>0</v>
      </c>
      <c r="L1172" s="18">
        <f>'1060 NQN'!$Q$2059</f>
        <v/>
      </c>
      <c r="M1172" s="18">
        <f>$K1172-$L1172</f>
        <v/>
      </c>
      <c r="N1172" s="19" t="n"/>
      <c r="O1172" s="19">
        <f>IFERROR($K1172*$N1172,"")</f>
        <v/>
      </c>
      <c r="P1172" s="19">
        <f>IFERROR($L1172*$N1172,"")</f>
        <v/>
      </c>
      <c r="Q1172" s="19">
        <f>IF(OR($U1172="Dar de baja en SAP",$U1172="Dar de alta en SAP"),$M1172*$N1172,"")</f>
        <v/>
      </c>
      <c r="R1172" s="29" t="inlineStr">
        <is>
          <t>Sin valor unitario en SAP: la diferencia económica de este ítem no puede calcularse (dato faltante).</t>
        </is>
      </c>
      <c r="S1172" s="33" t="inlineStr">
        <is>
          <t>Sin coincidencia</t>
        </is>
      </c>
      <c r="T1172" s="17" t="inlineStr">
        <is>
          <t>Sin correspondencia confirmada: hay aproximaciones en SAP, descartadas por presentación o evidencia débil</t>
        </is>
      </c>
      <c r="U1172" s="33" t="inlineStr">
        <is>
          <t>Alta de material en SAP (sin código)</t>
        </is>
      </c>
      <c r="V1172" s="17" t="inlineStr">
        <is>
          <t>Sin coincidencia</t>
        </is>
      </c>
      <c r="W1172" s="17" t="inlineStr">
        <is>
          <t>No</t>
        </is>
      </c>
      <c r="X1172" s="17" t="inlineStr"/>
      <c r="Y1172" s="17" t="inlineStr">
        <is>
          <t>No</t>
        </is>
      </c>
      <c r="Z1172" s="17" t="inlineStr"/>
      <c r="AA1172" s="17" t="inlineStr">
        <is>
          <t>Mejor aproximación descartada: 1000360 GOTAS OTOSPORIN (similitud 0.36).</t>
        </is>
      </c>
    </row>
    <row r="1173">
      <c r="A1173" s="17" t="inlineStr">
        <is>
          <t>Neuquén</t>
        </is>
      </c>
      <c r="B1173" s="17" t="inlineStr">
        <is>
          <t>1060</t>
        </is>
      </c>
      <c r="C1173" s="32" t="inlineStr">
        <is>
          <t>Inventario físico sin código SAP</t>
        </is>
      </c>
      <c r="D1173" s="17" t="inlineStr">
        <is>
          <t>Sin clasificar en SAP</t>
        </is>
      </c>
      <c r="E1173" s="17" t="inlineStr"/>
      <c r="F1173" s="17" t="inlineStr">
        <is>
          <t>Dentro del alcance</t>
        </is>
      </c>
      <c r="G1173" s="17" t="inlineStr"/>
      <c r="H1173" s="17" t="inlineStr"/>
      <c r="I1173" s="17" t="inlineStr">
        <is>
          <t>481</t>
        </is>
      </c>
      <c r="J1173" s="17" t="inlineStr">
        <is>
          <t>PENICILINA G. 2.4 MILLONES</t>
        </is>
      </c>
      <c r="K1173" s="18" t="n">
        <v>0</v>
      </c>
      <c r="L1173" s="18">
        <f>'1060 NQN'!$Q$2060</f>
        <v/>
      </c>
      <c r="M1173" s="18">
        <f>$K1173-$L1173</f>
        <v/>
      </c>
      <c r="N1173" s="19" t="n"/>
      <c r="O1173" s="19">
        <f>IFERROR($K1173*$N1173,"")</f>
        <v/>
      </c>
      <c r="P1173" s="19">
        <f>IFERROR($L1173*$N1173,"")</f>
        <v/>
      </c>
      <c r="Q1173" s="19">
        <f>IF(OR($U1173="Dar de baja en SAP",$U1173="Dar de alta en SAP"),$M1173*$N1173,"")</f>
        <v/>
      </c>
      <c r="R1173" s="29" t="inlineStr">
        <is>
          <t>Sin valor unitario en SAP: la diferencia económica de este ítem no puede calcularse (dato faltante).</t>
        </is>
      </c>
      <c r="S1173" s="33" t="inlineStr">
        <is>
          <t>Sin coincidencia</t>
        </is>
      </c>
      <c r="T1173" s="17" t="inlineStr">
        <is>
          <t>Sin correspondencia confirmada: hay aproximaciones en SAP, descartadas por presentación o evidencia débil</t>
        </is>
      </c>
      <c r="U1173" s="33" t="inlineStr">
        <is>
          <t>Alta de material en SAP (sin código)</t>
        </is>
      </c>
      <c r="V1173" s="17" t="inlineStr">
        <is>
          <t>Sin coincidencia</t>
        </is>
      </c>
      <c r="W1173" s="17" t="inlineStr">
        <is>
          <t>No</t>
        </is>
      </c>
      <c r="X1173" s="17" t="inlineStr"/>
      <c r="Y1173" s="17" t="inlineStr">
        <is>
          <t>No</t>
        </is>
      </c>
      <c r="Z1173" s="17" t="inlineStr"/>
      <c r="AA1173" s="17"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17" t="inlineStr">
        <is>
          <t>Neuquén</t>
        </is>
      </c>
      <c r="B1174" s="17" t="inlineStr">
        <is>
          <t>1060</t>
        </is>
      </c>
      <c r="C1174" s="32" t="inlineStr">
        <is>
          <t>Inventario físico sin código SAP</t>
        </is>
      </c>
      <c r="D1174" s="17" t="inlineStr">
        <is>
          <t>Sin clasificar en SAP</t>
        </is>
      </c>
      <c r="E1174" s="17" t="inlineStr"/>
      <c r="F1174" s="17" t="inlineStr">
        <is>
          <t>Dentro del alcance</t>
        </is>
      </c>
      <c r="G1174" s="17" t="inlineStr"/>
      <c r="H1174" s="17" t="inlineStr"/>
      <c r="I1174" s="17" t="inlineStr">
        <is>
          <t>187</t>
        </is>
      </c>
      <c r="J1174" s="17" t="inlineStr">
        <is>
          <t>POEN CAINAPOEN CAINA ® PROPARACAINA CLORHIDRATO 500 MG</t>
        </is>
      </c>
      <c r="K1174" s="18" t="n">
        <v>0</v>
      </c>
      <c r="L1174" s="18">
        <f>'1060 NQN'!$Q$2061</f>
        <v/>
      </c>
      <c r="M1174" s="18">
        <f>$K1174-$L1174</f>
        <v/>
      </c>
      <c r="N1174" s="19" t="n"/>
      <c r="O1174" s="19">
        <f>IFERROR($K1174*$N1174,"")</f>
        <v/>
      </c>
      <c r="P1174" s="19">
        <f>IFERROR($L1174*$N1174,"")</f>
        <v/>
      </c>
      <c r="Q1174" s="19">
        <f>IF(OR($U1174="Dar de baja en SAP",$U1174="Dar de alta en SAP"),$M1174*$N1174,"")</f>
        <v/>
      </c>
      <c r="R1174" s="29" t="inlineStr">
        <is>
          <t>Sin valor unitario en SAP: la diferencia económica de este ítem no puede calcularse (dato faltante).</t>
        </is>
      </c>
      <c r="S1174" s="33" t="inlineStr">
        <is>
          <t>Sin coincidencia</t>
        </is>
      </c>
      <c r="T1174" s="17" t="inlineStr">
        <is>
          <t>Sin correspondencia confirmada: hay aproximaciones en SAP, descartadas por presentación o evidencia débil</t>
        </is>
      </c>
      <c r="U1174" s="33" t="inlineStr">
        <is>
          <t>Alta de material en SAP (sin código)</t>
        </is>
      </c>
      <c r="V1174" s="17" t="inlineStr">
        <is>
          <t>Sin coincidencia</t>
        </is>
      </c>
      <c r="W1174" s="17" t="inlineStr">
        <is>
          <t>No</t>
        </is>
      </c>
      <c r="X1174" s="17" t="inlineStr"/>
      <c r="Y1174" s="17" t="inlineStr">
        <is>
          <t>No</t>
        </is>
      </c>
      <c r="Z1174" s="17" t="inlineStr"/>
      <c r="AA1174" s="17" t="inlineStr">
        <is>
          <t>Mejor aproximación descartada: 1000314 MORFINA CLORHIDRATO 10MG (dosis/presentación distinta (500MG vs 10MG); similitud 0.39).</t>
        </is>
      </c>
    </row>
    <row r="1175">
      <c r="A1175" s="17" t="inlineStr">
        <is>
          <t>Neuquén</t>
        </is>
      </c>
      <c r="B1175" s="17" t="inlineStr">
        <is>
          <t>1060</t>
        </is>
      </c>
      <c r="C1175" s="32" t="inlineStr">
        <is>
          <t>Inventario físico sin código SAP</t>
        </is>
      </c>
      <c r="D1175" s="17" t="inlineStr">
        <is>
          <t>Sin clasificar en SAP</t>
        </is>
      </c>
      <c r="E1175" s="17" t="inlineStr"/>
      <c r="F1175" s="17" t="inlineStr">
        <is>
          <t>Dentro del alcance</t>
        </is>
      </c>
      <c r="G1175" s="17" t="inlineStr"/>
      <c r="H1175" s="17" t="inlineStr"/>
      <c r="I1175" s="17" t="inlineStr">
        <is>
          <t>341</t>
        </is>
      </c>
      <c r="J1175" s="17" t="inlineStr">
        <is>
          <t>SOLUCION MOLAR DE BICARBONATO DE SODIO X 100 ML</t>
        </is>
      </c>
      <c r="K1175" s="18" t="n">
        <v>0</v>
      </c>
      <c r="L1175" s="18">
        <f>'1060 NQN'!$Q$2062</f>
        <v/>
      </c>
      <c r="M1175" s="18">
        <f>$K1175-$L1175</f>
        <v/>
      </c>
      <c r="N1175" s="19" t="n"/>
      <c r="O1175" s="19">
        <f>IFERROR($K1175*$N1175,"")</f>
        <v/>
      </c>
      <c r="P1175" s="19">
        <f>IFERROR($L1175*$N1175,"")</f>
        <v/>
      </c>
      <c r="Q1175" s="19">
        <f>IF(OR($U1175="Dar de baja en SAP",$U1175="Dar de alta en SAP"),$M1175*$N1175,"")</f>
        <v/>
      </c>
      <c r="R1175" s="29" t="inlineStr">
        <is>
          <t>Sin valor unitario en SAP: la diferencia económica de este ítem no puede calcularse (dato faltante).</t>
        </is>
      </c>
      <c r="S1175" s="33" t="inlineStr">
        <is>
          <t>Sin coincidencia</t>
        </is>
      </c>
      <c r="T1175" s="17" t="inlineStr">
        <is>
          <t>Sin correspondencia confirmada: hay aproximaciones en SAP, descartadas por presentación o evidencia débil</t>
        </is>
      </c>
      <c r="U1175" s="33" t="inlineStr">
        <is>
          <t>Alta de material en SAP (sin código)</t>
        </is>
      </c>
      <c r="V1175" s="17" t="inlineStr">
        <is>
          <t>Sin coincidencia</t>
        </is>
      </c>
      <c r="W1175" s="17" t="inlineStr">
        <is>
          <t>No</t>
        </is>
      </c>
      <c r="X1175" s="17" t="inlineStr"/>
      <c r="Y1175" s="17" t="inlineStr">
        <is>
          <t>No</t>
        </is>
      </c>
      <c r="Z1175" s="17" t="inlineStr"/>
      <c r="AA1175" s="17"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17" t="inlineStr">
        <is>
          <t>Neuquén</t>
        </is>
      </c>
      <c r="B1176" s="17" t="inlineStr">
        <is>
          <t>1060</t>
        </is>
      </c>
      <c r="C1176" s="32" t="inlineStr">
        <is>
          <t>Inventario físico sin código SAP</t>
        </is>
      </c>
      <c r="D1176" s="17" t="inlineStr">
        <is>
          <t>Sin clasificar en SAP</t>
        </is>
      </c>
      <c r="E1176" s="17" t="inlineStr"/>
      <c r="F1176" s="17" t="inlineStr">
        <is>
          <t>Dentro del alcance</t>
        </is>
      </c>
      <c r="G1176" s="17" t="inlineStr"/>
      <c r="H1176" s="17" t="inlineStr"/>
      <c r="I1176" s="17" t="inlineStr">
        <is>
          <t>387</t>
        </is>
      </c>
      <c r="J1176" s="17" t="inlineStr">
        <is>
          <t>Sonda de succión tipo K29P</t>
        </is>
      </c>
      <c r="K1176" s="18" t="n">
        <v>0</v>
      </c>
      <c r="L1176" s="18">
        <f>'1060 NQN'!$Q$2063</f>
        <v/>
      </c>
      <c r="M1176" s="18">
        <f>$K1176-$L1176</f>
        <v/>
      </c>
      <c r="N1176" s="19" t="n"/>
      <c r="O1176" s="19">
        <f>IFERROR($K1176*$N1176,"")</f>
        <v/>
      </c>
      <c r="P1176" s="19">
        <f>IFERROR($L1176*$N1176,"")</f>
        <v/>
      </c>
      <c r="Q1176" s="19">
        <f>IF(OR($U1176="Dar de baja en SAP",$U1176="Dar de alta en SAP"),$M1176*$N1176,"")</f>
        <v/>
      </c>
      <c r="R1176" s="29" t="inlineStr">
        <is>
          <t>Sin valor unitario en SAP: la diferencia económica de este ítem no puede calcularse (dato faltante).</t>
        </is>
      </c>
      <c r="S1176" s="33" t="inlineStr">
        <is>
          <t>Sin coincidencia</t>
        </is>
      </c>
      <c r="T1176" s="17" t="inlineStr">
        <is>
          <t>Sin correspondencia confirmada: hay aproximaciones en SAP, descartadas por presentación o evidencia débil</t>
        </is>
      </c>
      <c r="U1176" s="33" t="inlineStr">
        <is>
          <t>Alta de material en SAP (sin código)</t>
        </is>
      </c>
      <c r="V1176" s="17" t="inlineStr">
        <is>
          <t>Sin coincidencia</t>
        </is>
      </c>
      <c r="W1176" s="17" t="inlineStr">
        <is>
          <t>No</t>
        </is>
      </c>
      <c r="X1176" s="17" t="inlineStr"/>
      <c r="Y1176" s="17" t="inlineStr">
        <is>
          <t>No</t>
        </is>
      </c>
      <c r="Z1176" s="17" t="inlineStr"/>
      <c r="AA1176" s="17" t="inlineStr">
        <is>
          <t>Mejor aproximación descartada: 2000193 SONDA DE ASPIRACION K-29P KOLLER C/REG (similitud 0.45).</t>
        </is>
      </c>
    </row>
    <row r="1177">
      <c r="A1177" s="17" t="inlineStr">
        <is>
          <t>Neuquén</t>
        </is>
      </c>
      <c r="B1177" s="17" t="inlineStr">
        <is>
          <t>1060</t>
        </is>
      </c>
      <c r="C1177" s="32" t="inlineStr">
        <is>
          <t>Inventario físico sin código SAP</t>
        </is>
      </c>
      <c r="D1177" s="17" t="inlineStr">
        <is>
          <t>Sin clasificar en SAP</t>
        </is>
      </c>
      <c r="E1177" s="17" t="inlineStr"/>
      <c r="F1177" s="17" t="inlineStr">
        <is>
          <t>Dentro del alcance</t>
        </is>
      </c>
      <c r="G1177" s="17" t="inlineStr"/>
      <c r="H1177" s="17" t="inlineStr"/>
      <c r="I1177" s="17" t="inlineStr">
        <is>
          <t>347</t>
        </is>
      </c>
      <c r="J1177" s="17" t="inlineStr">
        <is>
          <t>sonda foley 18</t>
        </is>
      </c>
      <c r="K1177" s="18" t="n">
        <v>0</v>
      </c>
      <c r="L1177" s="18">
        <f>'1060 NQN'!$Q$2064</f>
        <v/>
      </c>
      <c r="M1177" s="18">
        <f>$K1177-$L1177</f>
        <v/>
      </c>
      <c r="N1177" s="19" t="n"/>
      <c r="O1177" s="19">
        <f>IFERROR($K1177*$N1177,"")</f>
        <v/>
      </c>
      <c r="P1177" s="19">
        <f>IFERROR($L1177*$N1177,"")</f>
        <v/>
      </c>
      <c r="Q1177" s="19">
        <f>IF(OR($U1177="Dar de baja en SAP",$U1177="Dar de alta en SAP"),$M1177*$N1177,"")</f>
        <v/>
      </c>
      <c r="R1177" s="29" t="inlineStr">
        <is>
          <t>Sin valor unitario en SAP: la diferencia económica de este ítem no puede calcularse (dato faltante).</t>
        </is>
      </c>
      <c r="S1177" s="33" t="inlineStr">
        <is>
          <t>Sin coincidencia</t>
        </is>
      </c>
      <c r="T1177" s="17" t="inlineStr">
        <is>
          <t>Sin correspondencia confirmada: hay aproximaciones en SAP, descartadas por presentación o evidencia débil</t>
        </is>
      </c>
      <c r="U1177" s="33" t="inlineStr">
        <is>
          <t>Alta de material en SAP (sin código)</t>
        </is>
      </c>
      <c r="V1177" s="17" t="inlineStr">
        <is>
          <t>Sin coincidencia</t>
        </is>
      </c>
      <c r="W1177" s="17" t="inlineStr">
        <is>
          <t>No</t>
        </is>
      </c>
      <c r="X1177" s="17" t="inlineStr"/>
      <c r="Y1177" s="17" t="inlineStr">
        <is>
          <t>No</t>
        </is>
      </c>
      <c r="Z1177" s="17" t="inlineStr"/>
      <c r="AA1177" s="17" t="inlineStr">
        <is>
          <t>Mejor aproximación descartada: 2000244 SONDA FOLEY 2 VIAS Nº16 DE LÁTEX (calibre/talle/medida distinta; similitud 0.48).</t>
        </is>
      </c>
    </row>
    <row r="1178">
      <c r="A1178" s="17" t="inlineStr">
        <is>
          <t>Neuquén</t>
        </is>
      </c>
      <c r="B1178" s="17" t="inlineStr">
        <is>
          <t>1060</t>
        </is>
      </c>
      <c r="C1178" s="32" t="inlineStr">
        <is>
          <t>Inventario físico sin código SAP</t>
        </is>
      </c>
      <c r="D1178" s="17" t="inlineStr">
        <is>
          <t>Sin clasificar en SAP</t>
        </is>
      </c>
      <c r="E1178" s="17" t="inlineStr"/>
      <c r="F1178" s="17" t="inlineStr">
        <is>
          <t>Dentro del alcance</t>
        </is>
      </c>
      <c r="G1178" s="17" t="inlineStr"/>
      <c r="H1178" s="17" t="inlineStr"/>
      <c r="I1178" s="17" t="inlineStr">
        <is>
          <t>286</t>
        </is>
      </c>
      <c r="J1178" s="17" t="inlineStr">
        <is>
          <t>Sonda nasogastrica N° 9</t>
        </is>
      </c>
      <c r="K1178" s="18" t="n">
        <v>0</v>
      </c>
      <c r="L1178" s="18">
        <f>'1060 NQN'!$Q$2065</f>
        <v/>
      </c>
      <c r="M1178" s="18">
        <f>$K1178-$L1178</f>
        <v/>
      </c>
      <c r="N1178" s="19" t="n"/>
      <c r="O1178" s="19">
        <f>IFERROR($K1178*$N1178,"")</f>
        <v/>
      </c>
      <c r="P1178" s="19">
        <f>IFERROR($L1178*$N1178,"")</f>
        <v/>
      </c>
      <c r="Q1178" s="19">
        <f>IF(OR($U1178="Dar de baja en SAP",$U1178="Dar de alta en SAP"),$M1178*$N1178,"")</f>
        <v/>
      </c>
      <c r="R1178" s="29" t="inlineStr">
        <is>
          <t>Sin valor unitario en SAP: la diferencia económica de este ítem no puede calcularse (dato faltante).</t>
        </is>
      </c>
      <c r="S1178" s="33" t="inlineStr">
        <is>
          <t>Sin coincidencia</t>
        </is>
      </c>
      <c r="T1178" s="17" t="inlineStr">
        <is>
          <t>Sin correspondencia confirmada: hay aproximaciones en SAP, descartadas por presentación o evidencia débil</t>
        </is>
      </c>
      <c r="U1178" s="33" t="inlineStr">
        <is>
          <t>Alta de material en SAP (sin código)</t>
        </is>
      </c>
      <c r="V1178" s="17" t="inlineStr">
        <is>
          <t>Sin coincidencia</t>
        </is>
      </c>
      <c r="W1178" s="17" t="inlineStr">
        <is>
          <t>No</t>
        </is>
      </c>
      <c r="X1178" s="17" t="inlineStr"/>
      <c r="Y1178" s="17" t="inlineStr">
        <is>
          <t>No</t>
        </is>
      </c>
      <c r="Z1178" s="17" t="inlineStr"/>
      <c r="AA1178" s="17" t="inlineStr">
        <is>
          <t>Mejor aproximación descartada: 2000867 SONDA NASOGASTRICA K-10 (calibre/talle/medida distinta; similitud 0.59).</t>
        </is>
      </c>
    </row>
    <row r="1179">
      <c r="A1179" s="17" t="inlineStr">
        <is>
          <t>Neuquén</t>
        </is>
      </c>
      <c r="B1179" s="17" t="inlineStr">
        <is>
          <t>1060</t>
        </is>
      </c>
      <c r="C1179" s="32" t="inlineStr">
        <is>
          <t>Inventario físico sin código SAP</t>
        </is>
      </c>
      <c r="D1179" s="17" t="inlineStr">
        <is>
          <t>Sin clasificar en SAP</t>
        </is>
      </c>
      <c r="E1179" s="17" t="inlineStr"/>
      <c r="F1179" s="17" t="inlineStr">
        <is>
          <t>Dentro del alcance</t>
        </is>
      </c>
      <c r="G1179" s="17" t="inlineStr"/>
      <c r="H1179" s="17" t="inlineStr"/>
      <c r="I1179" s="17" t="inlineStr">
        <is>
          <t>372</t>
        </is>
      </c>
      <c r="J1179" s="17" t="inlineStr">
        <is>
          <t>SONDA PARA SUCCION SK-32P</t>
        </is>
      </c>
      <c r="K1179" s="18" t="n">
        <v>0</v>
      </c>
      <c r="L1179" s="18">
        <f>'1060 NQN'!$Q$2066</f>
        <v/>
      </c>
      <c r="M1179" s="18">
        <f>$K1179-$L1179</f>
        <v/>
      </c>
      <c r="N1179" s="19" t="n"/>
      <c r="O1179" s="19">
        <f>IFERROR($K1179*$N1179,"")</f>
        <v/>
      </c>
      <c r="P1179" s="19">
        <f>IFERROR($L1179*$N1179,"")</f>
        <v/>
      </c>
      <c r="Q1179" s="19">
        <f>IF(OR($U1179="Dar de baja en SAP",$U1179="Dar de alta en SAP"),$M1179*$N1179,"")</f>
        <v/>
      </c>
      <c r="R1179" s="29" t="inlineStr">
        <is>
          <t>Sin valor unitario en SAP: la diferencia económica de este ítem no puede calcularse (dato faltante).</t>
        </is>
      </c>
      <c r="S1179" s="33" t="inlineStr">
        <is>
          <t>Sin coincidencia</t>
        </is>
      </c>
      <c r="T1179" s="17" t="inlineStr">
        <is>
          <t>Sin correspondencia confirmada: hay aproximaciones en SAP, descartadas por presentación o evidencia débil</t>
        </is>
      </c>
      <c r="U1179" s="33" t="inlineStr">
        <is>
          <t>Alta de material en SAP (sin código)</t>
        </is>
      </c>
      <c r="V1179" s="17" t="inlineStr">
        <is>
          <t>Sin coincidencia</t>
        </is>
      </c>
      <c r="W1179" s="17" t="inlineStr">
        <is>
          <t>No</t>
        </is>
      </c>
      <c r="X1179" s="17" t="inlineStr"/>
      <c r="Y1179" s="17" t="inlineStr">
        <is>
          <t>No</t>
        </is>
      </c>
      <c r="Z1179" s="17" t="inlineStr"/>
      <c r="AA1179" s="17" t="inlineStr">
        <is>
          <t>Mejor aproximación descartada: 2000245 SONDA DE ASPIRACION K-32P KOLLER (similitud 0.42).</t>
        </is>
      </c>
    </row>
    <row r="1180">
      <c r="A1180" s="17" t="inlineStr">
        <is>
          <t>Neuquén</t>
        </is>
      </c>
      <c r="B1180" s="17" t="inlineStr">
        <is>
          <t>1060</t>
        </is>
      </c>
      <c r="C1180" s="32" t="inlineStr">
        <is>
          <t>Inventario físico sin código SAP</t>
        </is>
      </c>
      <c r="D1180" s="17" t="inlineStr">
        <is>
          <t>Sin clasificar en SAP</t>
        </is>
      </c>
      <c r="E1180" s="17" t="inlineStr"/>
      <c r="F1180" s="17" t="inlineStr">
        <is>
          <t>Dentro del alcance</t>
        </is>
      </c>
      <c r="G1180" s="17" t="inlineStr"/>
      <c r="H1180" s="17" t="inlineStr"/>
      <c r="I1180" s="17" t="inlineStr">
        <is>
          <t>535</t>
        </is>
      </c>
      <c r="J1180" s="17" t="inlineStr">
        <is>
          <t>TERMOMETRO INFRARED</t>
        </is>
      </c>
      <c r="K1180" s="18" t="n">
        <v>0</v>
      </c>
      <c r="L1180" s="18">
        <f>'1060 NQN'!$Q$2067</f>
        <v/>
      </c>
      <c r="M1180" s="18">
        <f>$K1180-$L1180</f>
        <v/>
      </c>
      <c r="N1180" s="19" t="n"/>
      <c r="O1180" s="19">
        <f>IFERROR($K1180*$N1180,"")</f>
        <v/>
      </c>
      <c r="P1180" s="19">
        <f>IFERROR($L1180*$N1180,"")</f>
        <v/>
      </c>
      <c r="Q1180" s="19">
        <f>IF(OR($U1180="Dar de baja en SAP",$U1180="Dar de alta en SAP"),$M1180*$N1180,"")</f>
        <v/>
      </c>
      <c r="R1180" s="29" t="inlineStr">
        <is>
          <t>Sin valor unitario en SAP: la diferencia económica de este ítem no puede calcularse (dato faltante).</t>
        </is>
      </c>
      <c r="S1180" s="33" t="inlineStr">
        <is>
          <t>Sin coincidencia</t>
        </is>
      </c>
      <c r="T1180" s="17" t="inlineStr">
        <is>
          <t>Sin correspondencia confirmada: hay aproximaciones en SAP, descartadas por presentación o evidencia débil</t>
        </is>
      </c>
      <c r="U1180" s="33" t="inlineStr">
        <is>
          <t>Alta de material en SAP (sin código)</t>
        </is>
      </c>
      <c r="V1180" s="17" t="inlineStr">
        <is>
          <t>Sin coincidencia</t>
        </is>
      </c>
      <c r="W1180" s="17" t="inlineStr">
        <is>
          <t>No</t>
        </is>
      </c>
      <c r="X1180" s="17" t="inlineStr"/>
      <c r="Y1180" s="17" t="inlineStr">
        <is>
          <t>No</t>
        </is>
      </c>
      <c r="Z1180" s="17" t="inlineStr"/>
      <c r="AA1180" s="17" t="inlineStr">
        <is>
          <t>Mejor aproximación descartada: 2001137 TERMOMETRO INFRARROJO (similitud 0.49).</t>
        </is>
      </c>
    </row>
    <row r="1181">
      <c r="A1181" s="17" t="inlineStr">
        <is>
          <t>Neuquén</t>
        </is>
      </c>
      <c r="B1181" s="17" t="inlineStr">
        <is>
          <t>1060</t>
        </is>
      </c>
      <c r="C1181" s="32" t="inlineStr">
        <is>
          <t>Inventario físico sin código SAP</t>
        </is>
      </c>
      <c r="D1181" s="17" t="inlineStr">
        <is>
          <t>Sin clasificar en SAP</t>
        </is>
      </c>
      <c r="E1181" s="17" t="inlineStr"/>
      <c r="F1181" s="17" t="inlineStr">
        <is>
          <t>Dentro del alcance</t>
        </is>
      </c>
      <c r="G1181" s="17" t="inlineStr"/>
      <c r="H1181" s="17" t="inlineStr"/>
      <c r="I1181" s="17" t="inlineStr">
        <is>
          <t>528</t>
        </is>
      </c>
      <c r="J1181" s="17" t="inlineStr">
        <is>
          <t>TIJERA MULTIUSO</t>
        </is>
      </c>
      <c r="K1181" s="18" t="n">
        <v>0</v>
      </c>
      <c r="L1181" s="18">
        <f>'1060 NQN'!$Q$2068</f>
        <v/>
      </c>
      <c r="M1181" s="18">
        <f>$K1181-$L1181</f>
        <v/>
      </c>
      <c r="N1181" s="19" t="n"/>
      <c r="O1181" s="19">
        <f>IFERROR($K1181*$N1181,"")</f>
        <v/>
      </c>
      <c r="P1181" s="19">
        <f>IFERROR($L1181*$N1181,"")</f>
        <v/>
      </c>
      <c r="Q1181" s="19">
        <f>IF(OR($U1181="Dar de baja en SAP",$U1181="Dar de alta en SAP"),$M1181*$N1181,"")</f>
        <v/>
      </c>
      <c r="R1181" s="29" t="inlineStr">
        <is>
          <t>Sin valor unitario en SAP: la diferencia económica de este ítem no puede calcularse (dato faltante).</t>
        </is>
      </c>
      <c r="S1181" s="33" t="inlineStr">
        <is>
          <t>Sin coincidencia</t>
        </is>
      </c>
      <c r="T1181" s="17" t="inlineStr">
        <is>
          <t>Sin correspondencia confirmada: hay aproximaciones en SAP, descartadas por presentación o evidencia débil</t>
        </is>
      </c>
      <c r="U1181" s="33" t="inlineStr">
        <is>
          <t>Alta de material en SAP (sin código)</t>
        </is>
      </c>
      <c r="V1181" s="17" t="inlineStr">
        <is>
          <t>Sin coincidencia</t>
        </is>
      </c>
      <c r="W1181" s="17" t="inlineStr">
        <is>
          <t>No</t>
        </is>
      </c>
      <c r="X1181" s="17" t="inlineStr"/>
      <c r="Y1181" s="17" t="inlineStr">
        <is>
          <t>No</t>
        </is>
      </c>
      <c r="Z1181" s="17" t="inlineStr"/>
      <c r="AA1181" s="17" t="inlineStr">
        <is>
          <t>Mejor aproximación descartada: 1000049 TIJERA  DE MAYO RECTA (similitud 0.40).</t>
        </is>
      </c>
    </row>
    <row r="1182">
      <c r="A1182" s="17" t="inlineStr">
        <is>
          <t>Neuquén</t>
        </is>
      </c>
      <c r="B1182" s="17" t="inlineStr">
        <is>
          <t>1060</t>
        </is>
      </c>
      <c r="C1182" s="32" t="inlineStr">
        <is>
          <t>Inventario físico sin código SAP</t>
        </is>
      </c>
      <c r="D1182" s="17" t="inlineStr">
        <is>
          <t>Sin clasificar en SAP</t>
        </is>
      </c>
      <c r="E1182" s="17" t="inlineStr"/>
      <c r="F1182" s="17" t="inlineStr">
        <is>
          <t>Dentro del alcance</t>
        </is>
      </c>
      <c r="G1182" s="17" t="inlineStr"/>
      <c r="H1182" s="17" t="inlineStr"/>
      <c r="I1182" s="17" t="inlineStr">
        <is>
          <t>529</t>
        </is>
      </c>
      <c r="J1182" s="17" t="inlineStr">
        <is>
          <t>TIJERA PUNTA ROMA</t>
        </is>
      </c>
      <c r="K1182" s="18" t="n">
        <v>0</v>
      </c>
      <c r="L1182" s="18">
        <f>'1060 NQN'!$Q$2069</f>
        <v/>
      </c>
      <c r="M1182" s="18">
        <f>$K1182-$L1182</f>
        <v/>
      </c>
      <c r="N1182" s="19" t="n"/>
      <c r="O1182" s="19">
        <f>IFERROR($K1182*$N1182,"")</f>
        <v/>
      </c>
      <c r="P1182" s="19">
        <f>IFERROR($L1182*$N1182,"")</f>
        <v/>
      </c>
      <c r="Q1182" s="19">
        <f>IF(OR($U1182="Dar de baja en SAP",$U1182="Dar de alta en SAP"),$M1182*$N1182,"")</f>
        <v/>
      </c>
      <c r="R1182" s="29" t="inlineStr">
        <is>
          <t>Sin valor unitario en SAP: la diferencia económica de este ítem no puede calcularse (dato faltante).</t>
        </is>
      </c>
      <c r="S1182" s="33" t="inlineStr">
        <is>
          <t>Sin coincidencia</t>
        </is>
      </c>
      <c r="T1182" s="17" t="inlineStr">
        <is>
          <t>Sin correspondencia confirmada: hay aproximaciones en SAP, descartadas por presentación o evidencia débil</t>
        </is>
      </c>
      <c r="U1182" s="33" t="inlineStr">
        <is>
          <t>Alta de material en SAP (sin código)</t>
        </is>
      </c>
      <c r="V1182" s="17" t="inlineStr">
        <is>
          <t>Sin coincidencia</t>
        </is>
      </c>
      <c r="W1182" s="17" t="inlineStr">
        <is>
          <t>No</t>
        </is>
      </c>
      <c r="X1182" s="17" t="inlineStr"/>
      <c r="Y1182" s="17" t="inlineStr">
        <is>
          <t>No</t>
        </is>
      </c>
      <c r="Z1182" s="17" t="inlineStr"/>
      <c r="AA1182" s="17"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17" t="inlineStr">
        <is>
          <t>Neuquén</t>
        </is>
      </c>
      <c r="B1183" s="17" t="inlineStr">
        <is>
          <t>1060</t>
        </is>
      </c>
      <c r="C1183" s="32" t="inlineStr">
        <is>
          <t>Inventario físico sin código SAP</t>
        </is>
      </c>
      <c r="D1183" s="17" t="inlineStr">
        <is>
          <t>Sin clasificar en SAP</t>
        </is>
      </c>
      <c r="E1183" s="17" t="inlineStr"/>
      <c r="F1183" s="17" t="inlineStr">
        <is>
          <t>Dentro del alcance</t>
        </is>
      </c>
      <c r="G1183" s="17" t="inlineStr"/>
      <c r="H1183" s="17" t="inlineStr"/>
      <c r="I1183" s="17" t="inlineStr">
        <is>
          <t>478</t>
        </is>
      </c>
      <c r="J1183" s="17" t="inlineStr">
        <is>
          <t>TOBRAMICINA+DEXAMET ASONA</t>
        </is>
      </c>
      <c r="K1183" s="18" t="n">
        <v>0</v>
      </c>
      <c r="L1183" s="18">
        <f>'1060 NQN'!$Q$2070</f>
        <v/>
      </c>
      <c r="M1183" s="18">
        <f>$K1183-$L1183</f>
        <v/>
      </c>
      <c r="N1183" s="19" t="n"/>
      <c r="O1183" s="19">
        <f>IFERROR($K1183*$N1183,"")</f>
        <v/>
      </c>
      <c r="P1183" s="19">
        <f>IFERROR($L1183*$N1183,"")</f>
        <v/>
      </c>
      <c r="Q1183" s="19">
        <f>IF(OR($U1183="Dar de baja en SAP",$U1183="Dar de alta en SAP"),$M1183*$N1183,"")</f>
        <v/>
      </c>
      <c r="R1183" s="29" t="inlineStr">
        <is>
          <t>Sin valor unitario en SAP: la diferencia económica de este ítem no puede calcularse (dato faltante).</t>
        </is>
      </c>
      <c r="S1183" s="33" t="inlineStr">
        <is>
          <t>Sin coincidencia</t>
        </is>
      </c>
      <c r="T1183" s="17" t="inlineStr">
        <is>
          <t>Sin correspondencia confirmada: hay aproximaciones en SAP, descartadas por presentación o evidencia débil</t>
        </is>
      </c>
      <c r="U1183" s="33" t="inlineStr">
        <is>
          <t>Alta de material en SAP (sin código)</t>
        </is>
      </c>
      <c r="V1183" s="17" t="inlineStr">
        <is>
          <t>Sin coincidencia</t>
        </is>
      </c>
      <c r="W1183" s="17" t="inlineStr">
        <is>
          <t>No</t>
        </is>
      </c>
      <c r="X1183" s="17" t="inlineStr"/>
      <c r="Y1183" s="17" t="inlineStr">
        <is>
          <t>No</t>
        </is>
      </c>
      <c r="Z1183" s="17" t="inlineStr"/>
      <c r="AA1183" s="17" t="inlineStr">
        <is>
          <t>Mejor aproximación descartada: 1000369 TOBRAMICINA+ DEX G (similitud 0.41).</t>
        </is>
      </c>
    </row>
    <row r="1184">
      <c r="A1184" s="17" t="inlineStr">
        <is>
          <t>Neuquén</t>
        </is>
      </c>
      <c r="B1184" s="17" t="inlineStr">
        <is>
          <t>1060</t>
        </is>
      </c>
      <c r="C1184" s="32" t="inlineStr">
        <is>
          <t>Inventario físico sin código SAP</t>
        </is>
      </c>
      <c r="D1184" s="17" t="inlineStr">
        <is>
          <t>Sin clasificar en SAP</t>
        </is>
      </c>
      <c r="E1184" s="17" t="inlineStr"/>
      <c r="F1184" s="17" t="inlineStr">
        <is>
          <t>Dentro del alcance</t>
        </is>
      </c>
      <c r="G1184" s="17" t="inlineStr"/>
      <c r="H1184" s="17" t="inlineStr"/>
      <c r="I1184" s="17" t="inlineStr">
        <is>
          <t>364</t>
        </is>
      </c>
      <c r="J1184" s="17" t="inlineStr">
        <is>
          <t>TUBO ENDOTRAQUEAL N°7</t>
        </is>
      </c>
      <c r="K1184" s="18" t="n">
        <v>0</v>
      </c>
      <c r="L1184" s="18">
        <f>'1060 NQN'!$Q$2071</f>
        <v/>
      </c>
      <c r="M1184" s="18">
        <f>$K1184-$L1184</f>
        <v/>
      </c>
      <c r="N1184" s="19" t="n"/>
      <c r="O1184" s="19">
        <f>IFERROR($K1184*$N1184,"")</f>
        <v/>
      </c>
      <c r="P1184" s="19">
        <f>IFERROR($L1184*$N1184,"")</f>
        <v/>
      </c>
      <c r="Q1184" s="19">
        <f>IF(OR($U1184="Dar de baja en SAP",$U1184="Dar de alta en SAP"),$M1184*$N1184,"")</f>
        <v/>
      </c>
      <c r="R1184" s="29" t="inlineStr">
        <is>
          <t>Sin valor unitario en SAP: la diferencia económica de este ítem no puede calcularse (dato faltante).</t>
        </is>
      </c>
      <c r="S1184" s="33" t="inlineStr">
        <is>
          <t>Sin coincidencia</t>
        </is>
      </c>
      <c r="T1184" s="17" t="inlineStr">
        <is>
          <t>Sin correspondencia confirmada: hay aproximaciones en SAP, descartadas por presentación o evidencia débil</t>
        </is>
      </c>
      <c r="U1184" s="33" t="inlineStr">
        <is>
          <t>Alta de material en SAP (sin código)</t>
        </is>
      </c>
      <c r="V1184" s="17" t="inlineStr">
        <is>
          <t>Sin coincidencia</t>
        </is>
      </c>
      <c r="W1184" s="17" t="inlineStr">
        <is>
          <t>No</t>
        </is>
      </c>
      <c r="X1184" s="17" t="inlineStr"/>
      <c r="Y1184" s="17" t="inlineStr">
        <is>
          <t>No</t>
        </is>
      </c>
      <c r="Z1184" s="17" t="inlineStr"/>
      <c r="AA1184" s="17" t="inlineStr">
        <is>
          <t>Mejor aproximación descartada: 2000077 TUBO ENDOTRAQ Nº 7 C/BALON (similitud 0.58).</t>
        </is>
      </c>
    </row>
    <row r="1185">
      <c r="A1185" s="17" t="inlineStr">
        <is>
          <t>Neuquén</t>
        </is>
      </c>
      <c r="B1185" s="17" t="inlineStr">
        <is>
          <t>1060</t>
        </is>
      </c>
      <c r="C1185" s="32" t="inlineStr">
        <is>
          <t>Inventario físico sin código SAP</t>
        </is>
      </c>
      <c r="D1185" s="17" t="inlineStr">
        <is>
          <t>Sin clasificar en SAP</t>
        </is>
      </c>
      <c r="E1185" s="17" t="inlineStr"/>
      <c r="F1185" s="17" t="inlineStr">
        <is>
          <t>Dentro del alcance</t>
        </is>
      </c>
      <c r="G1185" s="17" t="inlineStr"/>
      <c r="H1185" s="17" t="inlineStr"/>
      <c r="I1185" s="17" t="inlineStr">
        <is>
          <t>333</t>
        </is>
      </c>
      <c r="J1185" s="17" t="inlineStr">
        <is>
          <t>UVASAL SOBRES X 2 UNIDADES</t>
        </is>
      </c>
      <c r="K1185" s="18" t="n">
        <v>0</v>
      </c>
      <c r="L1185" s="18">
        <f>'1060 NQN'!$Q$2072</f>
        <v/>
      </c>
      <c r="M1185" s="18">
        <f>$K1185-$L1185</f>
        <v/>
      </c>
      <c r="N1185" s="19" t="n"/>
      <c r="O1185" s="19">
        <f>IFERROR($K1185*$N1185,"")</f>
        <v/>
      </c>
      <c r="P1185" s="19">
        <f>IFERROR($L1185*$N1185,"")</f>
        <v/>
      </c>
      <c r="Q1185" s="19">
        <f>IF(OR($U1185="Dar de baja en SAP",$U1185="Dar de alta en SAP"),$M1185*$N1185,"")</f>
        <v/>
      </c>
      <c r="R1185" s="29" t="inlineStr">
        <is>
          <t>Sin valor unitario en SAP: la diferencia económica de este ítem no puede calcularse (dato faltante).</t>
        </is>
      </c>
      <c r="S1185" s="33" t="inlineStr">
        <is>
          <t>Sin coincidencia</t>
        </is>
      </c>
      <c r="T1185" s="17" t="inlineStr">
        <is>
          <t>Sin correspondencia confirmada: hay aproximaciones en SAP, descartadas por presentación o evidencia débil</t>
        </is>
      </c>
      <c r="U1185" s="33" t="inlineStr">
        <is>
          <t>Alta de material en SAP (sin código)</t>
        </is>
      </c>
      <c r="V1185" s="17" t="inlineStr">
        <is>
          <t>Sin coincidencia</t>
        </is>
      </c>
      <c r="W1185" s="17" t="inlineStr">
        <is>
          <t>No</t>
        </is>
      </c>
      <c r="X1185" s="17" t="inlineStr"/>
      <c r="Y1185" s="17" t="inlineStr">
        <is>
          <t>No</t>
        </is>
      </c>
      <c r="Z1185" s="17" t="inlineStr"/>
      <c r="AA1185" s="17" t="inlineStr">
        <is>
          <t>Mejor aproximación descartada: 1000368 UVASAL SOBRES X30 (similitud 0.58).</t>
        </is>
      </c>
    </row>
    <row r="1186">
      <c r="A1186" s="17" t="inlineStr">
        <is>
          <t>Neuquén</t>
        </is>
      </c>
      <c r="B1186" s="17" t="inlineStr">
        <is>
          <t>1060</t>
        </is>
      </c>
      <c r="C1186" s="32" t="inlineStr">
        <is>
          <t>Inventario físico sin código SAP</t>
        </is>
      </c>
      <c r="D1186" s="17" t="inlineStr">
        <is>
          <t>Sin clasificar en SAP</t>
        </is>
      </c>
      <c r="E1186" s="17" t="inlineStr"/>
      <c r="F1186" s="17" t="inlineStr">
        <is>
          <t>Dentro del alcance</t>
        </is>
      </c>
      <c r="G1186" s="17" t="inlineStr"/>
      <c r="H1186" s="17" t="inlineStr"/>
      <c r="I1186" s="17" t="inlineStr">
        <is>
          <t>232</t>
        </is>
      </c>
      <c r="J1186" s="17" t="inlineStr">
        <is>
          <t>VACUNA ANTIGRIPAL</t>
        </is>
      </c>
      <c r="K1186" s="18" t="n">
        <v>0</v>
      </c>
      <c r="L1186" s="18">
        <f>'1060 NQN'!$Q$2073</f>
        <v/>
      </c>
      <c r="M1186" s="18">
        <f>$K1186-$L1186</f>
        <v/>
      </c>
      <c r="N1186" s="19" t="n"/>
      <c r="O1186" s="19">
        <f>IFERROR($K1186*$N1186,"")</f>
        <v/>
      </c>
      <c r="P1186" s="19">
        <f>IFERROR($L1186*$N1186,"")</f>
        <v/>
      </c>
      <c r="Q1186" s="19">
        <f>IF(OR($U1186="Dar de baja en SAP",$U1186="Dar de alta en SAP"),$M1186*$N1186,"")</f>
        <v/>
      </c>
      <c r="R1186" s="29" t="inlineStr">
        <is>
          <t>Sin valor unitario en SAP: la diferencia económica de este ítem no puede calcularse (dato faltante).</t>
        </is>
      </c>
      <c r="S1186" s="33" t="inlineStr">
        <is>
          <t>Sin coincidencia</t>
        </is>
      </c>
      <c r="T1186" s="17" t="inlineStr">
        <is>
          <t>Sin correspondencia confirmada: hay aproximaciones en SAP, descartadas por presentación o evidencia débil</t>
        </is>
      </c>
      <c r="U1186" s="33" t="inlineStr">
        <is>
          <t>Alta de material en SAP (sin código)</t>
        </is>
      </c>
      <c r="V1186" s="17" t="inlineStr">
        <is>
          <t>Sin coincidencia</t>
        </is>
      </c>
      <c r="W1186" s="17" t="inlineStr">
        <is>
          <t>No</t>
        </is>
      </c>
      <c r="X1186" s="17" t="inlineStr"/>
      <c r="Y1186" s="17" t="inlineStr">
        <is>
          <t>No</t>
        </is>
      </c>
      <c r="Z1186" s="17" t="inlineStr"/>
      <c r="AA1186" s="17" t="inlineStr">
        <is>
          <t>Mejor aproximación descartada: 2001024 VALVULA ESPIRATORIA (similitud 0.13).</t>
        </is>
      </c>
    </row>
    <row r="1187">
      <c r="A1187" s="17" t="inlineStr">
        <is>
          <t>Neuquén</t>
        </is>
      </c>
      <c r="B1187" s="17" t="inlineStr">
        <is>
          <t>1060</t>
        </is>
      </c>
      <c r="C1187" s="32" t="inlineStr">
        <is>
          <t>Inventario físico sin código SAP</t>
        </is>
      </c>
      <c r="D1187" s="17" t="inlineStr">
        <is>
          <t>Sin clasificar en SAP</t>
        </is>
      </c>
      <c r="E1187" s="17" t="inlineStr"/>
      <c r="F1187" s="17" t="inlineStr">
        <is>
          <t>Dentro del alcance</t>
        </is>
      </c>
      <c r="G1187" s="17" t="inlineStr"/>
      <c r="H1187" s="17" t="inlineStr"/>
      <c r="I1187" s="17" t="inlineStr">
        <is>
          <t>537</t>
        </is>
      </c>
      <c r="J1187" s="17" t="inlineStr">
        <is>
          <t>vía central</t>
        </is>
      </c>
      <c r="K1187" s="18" t="n">
        <v>0</v>
      </c>
      <c r="L1187" s="18">
        <f>'1060 NQN'!$Q$2074</f>
        <v/>
      </c>
      <c r="M1187" s="18">
        <f>$K1187-$L1187</f>
        <v/>
      </c>
      <c r="N1187" s="19" t="n"/>
      <c r="O1187" s="19">
        <f>IFERROR($K1187*$N1187,"")</f>
        <v/>
      </c>
      <c r="P1187" s="19">
        <f>IFERROR($L1187*$N1187,"")</f>
        <v/>
      </c>
      <c r="Q1187" s="19">
        <f>IF(OR($U1187="Dar de baja en SAP",$U1187="Dar de alta en SAP"),$M1187*$N1187,"")</f>
        <v/>
      </c>
      <c r="R1187" s="29" t="inlineStr">
        <is>
          <t>Sin valor unitario en SAP: la diferencia económica de este ítem no puede calcularse (dato faltante).</t>
        </is>
      </c>
      <c r="S1187" s="33" t="inlineStr">
        <is>
          <t>Sin coincidencia</t>
        </is>
      </c>
      <c r="T1187" s="17" t="inlineStr">
        <is>
          <t>Pendiente de validación: el ítem está en el Master pero no tiene código SAP confirmado</t>
        </is>
      </c>
      <c r="U1187" s="33" t="inlineStr">
        <is>
          <t>Alta de material en SAP (sin código)</t>
        </is>
      </c>
      <c r="V1187" s="17" t="inlineStr">
        <is>
          <t>Sin coincidencia</t>
        </is>
      </c>
      <c r="W1187" s="17" t="inlineStr">
        <is>
          <t>No</t>
        </is>
      </c>
      <c r="X1187" s="17" t="inlineStr"/>
      <c r="Y1187" s="17" t="inlineStr">
        <is>
          <t>Sí</t>
        </is>
      </c>
      <c r="Z1187" s="17" t="inlineStr">
        <is>
          <t>E-204</t>
        </is>
      </c>
      <c r="AA1187" s="17"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17" t="inlineStr">
        <is>
          <t>Salta</t>
        </is>
      </c>
      <c r="B1188" s="17" t="inlineStr">
        <is>
          <t>1130</t>
        </is>
      </c>
      <c r="C1188" s="17" t="inlineStr">
        <is>
          <t>Stock SAP</t>
        </is>
      </c>
      <c r="D1188" s="17" t="inlineStr">
        <is>
          <t>Medicamentos</t>
        </is>
      </c>
      <c r="E1188" s="17" t="inlineStr">
        <is>
          <t>ZMED</t>
        </is>
      </c>
      <c r="F1188" s="17" t="inlineStr">
        <is>
          <t>Dentro del alcance</t>
        </is>
      </c>
      <c r="G1188" s="17" t="inlineStr">
        <is>
          <t>1000124</t>
        </is>
      </c>
      <c r="H1188" s="17" t="inlineStr">
        <is>
          <t>IBUPROFENO COMP 600MG</t>
        </is>
      </c>
      <c r="I1188" s="17" t="inlineStr">
        <is>
          <t>150</t>
        </is>
      </c>
      <c r="J1188" s="17" t="inlineStr">
        <is>
          <t>Ibuprofeno Comprimidos x 600mg</t>
        </is>
      </c>
      <c r="K1188" s="18">
        <f>SUMIF('1130 Salta'!$A$2:$A$485,$G1188,'1130 Salta'!$I$2:$I$485)</f>
        <v/>
      </c>
      <c r="L1188" s="18">
        <f>SUMIF('1130 Salta'!$A$2:$A$485,$G1188,'1130 Salta'!$Q$2:$Q$485)</f>
        <v/>
      </c>
      <c r="M1188" s="18">
        <f>$K1188-$L1188</f>
        <v/>
      </c>
      <c r="N1188" s="19">
        <f>IFERROR(SUMIF('1130 Salta'!$A$2:$A$485,$G1188,'1130 Salta'!$M$2:$M$485)/$K1188,0)</f>
        <v/>
      </c>
      <c r="O1188" s="19">
        <f>IFERROR($K1188*$N1188,"")</f>
        <v/>
      </c>
      <c r="P1188" s="19">
        <f>IFERROR($L1188*$N1188,"")</f>
        <v/>
      </c>
      <c r="Q1188" s="19">
        <f>IF(OR($U1188="Dar de baja en SAP",$U1188="Dar de alta en SAP"),$M1188*$N1188,"")</f>
        <v/>
      </c>
      <c r="R1188" s="17" t="inlineStr"/>
      <c r="S1188" s="25" t="inlineStr">
        <is>
          <t>Alta</t>
        </is>
      </c>
      <c r="T1188" s="17" t="inlineStr">
        <is>
          <t>Homologado – confianza Alta</t>
        </is>
      </c>
      <c r="U1188" s="26" t="inlineStr">
        <is>
          <t>Dar de baja en SAP</t>
        </is>
      </c>
      <c r="V1188" s="17" t="inlineStr">
        <is>
          <t>Homologación por código Avain (master M01-005)</t>
        </is>
      </c>
      <c r="W1188" s="17" t="inlineStr">
        <is>
          <t>No</t>
        </is>
      </c>
      <c r="X1188" s="17" t="inlineStr"/>
      <c r="Y1188" s="17" t="inlineStr">
        <is>
          <t>Sí</t>
        </is>
      </c>
      <c r="Z1188" s="17" t="inlineStr">
        <is>
          <t>M01-005</t>
        </is>
      </c>
      <c r="AA1188" s="17" t="inlineStr">
        <is>
          <t>Homologación: confianza base Alta + confianza SAP Alta → Alta. El material ocupa 5 filas en la hoja 1130 Salta (lote/almacén). La cantidad SAP y la física de esta vista son el total del material.</t>
        </is>
      </c>
    </row>
    <row r="1189">
      <c r="A1189" s="17" t="inlineStr">
        <is>
          <t>Salta</t>
        </is>
      </c>
      <c r="B1189" s="17" t="inlineStr">
        <is>
          <t>1130</t>
        </is>
      </c>
      <c r="C1189" s="17" t="inlineStr">
        <is>
          <t>Stock SAP</t>
        </is>
      </c>
      <c r="D1189" s="17" t="inlineStr">
        <is>
          <t>Medicamentos</t>
        </is>
      </c>
      <c r="E1189" s="17" t="inlineStr">
        <is>
          <t>ZMED</t>
        </is>
      </c>
      <c r="F1189" s="17" t="inlineStr">
        <is>
          <t>Dentro del alcance</t>
        </is>
      </c>
      <c r="G1189" s="17" t="inlineStr">
        <is>
          <t>1000470</t>
        </is>
      </c>
      <c r="H1189" s="17" t="inlineStr">
        <is>
          <t>PARACETAMOL COMP 1 GRAMO</t>
        </is>
      </c>
      <c r="I1189" s="17" t="inlineStr">
        <is>
          <t>197; 198</t>
        </is>
      </c>
      <c r="J1189" s="17" t="inlineStr">
        <is>
          <t>Paracetamol comprimidos 1gr; Paracetamol comprimidos 500mg</t>
        </is>
      </c>
      <c r="K1189" s="18">
        <f>SUMIF('1130 Salta'!$A$2:$A$485,$G1189,'1130 Salta'!$I$2:$I$485)</f>
        <v/>
      </c>
      <c r="L1189" s="18">
        <f>SUMIF('1130 Salta'!$A$2:$A$485,$G1189,'1130 Salta'!$Q$2:$Q$485)</f>
        <v/>
      </c>
      <c r="M1189" s="18">
        <f>$K1189-$L1189</f>
        <v/>
      </c>
      <c r="N1189" s="19">
        <f>IFERROR(SUMIF('1130 Salta'!$A$2:$A$485,$G1189,'1130 Salta'!$M$2:$M$485)/$K1189,0)</f>
        <v/>
      </c>
      <c r="O1189" s="19">
        <f>IFERROR($K1189*$N1189,"")</f>
        <v/>
      </c>
      <c r="P1189" s="19">
        <f>IFERROR($L1189*$N1189,"")</f>
        <v/>
      </c>
      <c r="Q1189" s="19">
        <f>IF(OR($U1189="Dar de baja en SAP",$U1189="Dar de alta en SAP"),$M1189*$N1189,"")</f>
        <v/>
      </c>
      <c r="R1189" s="17" t="inlineStr"/>
      <c r="S1189" s="26" t="inlineStr">
        <is>
          <t>Baja</t>
        </is>
      </c>
      <c r="T1189" s="17" t="inlineStr">
        <is>
          <t>Homologado – confianza Baja – pendiente de validación</t>
        </is>
      </c>
      <c r="U1189" s="26" t="inlineStr">
        <is>
          <t>Dar de baja en SAP</t>
        </is>
      </c>
      <c r="V1189" s="17" t="inlineStr">
        <is>
          <t>Cruce por nomenclatura SAP; Homologación por código Avain (master M01-008)</t>
        </is>
      </c>
      <c r="W1189" s="17" t="inlineStr">
        <is>
          <t>No</t>
        </is>
      </c>
      <c r="X1189" s="17" t="inlineStr"/>
      <c r="Y1189" s="17" t="inlineStr">
        <is>
          <t>Sí</t>
        </is>
      </c>
      <c r="Z1189" s="17" t="inlineStr">
        <is>
          <t>M01-008</t>
        </is>
      </c>
      <c r="AA1189" s="17"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17" t="inlineStr">
        <is>
          <t>Salta</t>
        </is>
      </c>
      <c r="B1190" s="17" t="inlineStr">
        <is>
          <t>1130</t>
        </is>
      </c>
      <c r="C1190" s="17" t="inlineStr">
        <is>
          <t>Stock SAP</t>
        </is>
      </c>
      <c r="D1190" s="17" t="inlineStr">
        <is>
          <t>Medicamentos</t>
        </is>
      </c>
      <c r="E1190" s="17" t="inlineStr">
        <is>
          <t>ZMED</t>
        </is>
      </c>
      <c r="F1190" s="17" t="inlineStr">
        <is>
          <t>Dentro del alcance</t>
        </is>
      </c>
      <c r="G1190" s="17" t="inlineStr">
        <is>
          <t>1001297</t>
        </is>
      </c>
      <c r="H1190" s="17" t="inlineStr">
        <is>
          <t>PULMONIX ANTIGRIP 20 COMP</t>
        </is>
      </c>
      <c r="I1190" s="17" t="inlineStr"/>
      <c r="J1190" s="17" t="inlineStr"/>
      <c r="K1190" s="18">
        <f>SUMIF('1130 Salta'!$A$2:$A$485,$G1190,'1130 Salta'!$I$2:$I$485)</f>
        <v/>
      </c>
      <c r="L1190" s="18">
        <f>SUMIF('1130 Salta'!$A$2:$A$485,$G1190,'1130 Salta'!$Q$2:$Q$485)</f>
        <v/>
      </c>
      <c r="M1190" s="18">
        <f>$K1190-$L1190</f>
        <v/>
      </c>
      <c r="N1190" s="19">
        <f>IFERROR(SUMIF('1130 Salta'!$A$2:$A$485,$G1190,'1130 Salta'!$M$2:$M$485)/$K1190,0)</f>
        <v/>
      </c>
      <c r="O1190" s="19">
        <f>IFERROR($K1190*$N1190,"")</f>
        <v/>
      </c>
      <c r="P1190" s="19">
        <f>IFERROR($L1190*$N1190,"")</f>
        <v/>
      </c>
      <c r="Q1190" s="19">
        <f>IF(OR($U1190="Dar de baja en SAP",$U1190="Dar de alta en SAP"),$M1190*$N1190,"")</f>
        <v/>
      </c>
      <c r="R1190" s="17" t="inlineStr"/>
      <c r="S1190" s="27" t="inlineStr"/>
      <c r="T1190" s="17" t="inlineStr">
        <is>
          <t>Sin recuento físico en el inventario de Avain</t>
        </is>
      </c>
      <c r="U1190" s="28" t="inlineStr">
        <is>
          <t>Sin recuento físico</t>
        </is>
      </c>
      <c r="V1190" s="17" t="inlineStr"/>
      <c r="W1190" s="17" t="inlineStr"/>
      <c r="X1190" s="17" t="inlineStr"/>
      <c r="Y1190" s="17" t="inlineStr"/>
      <c r="Z1190" s="17" t="inlineStr"/>
      <c r="AA1190" s="17" t="inlineStr"/>
    </row>
    <row r="1191">
      <c r="A1191" s="17" t="inlineStr">
        <is>
          <t>Salta</t>
        </is>
      </c>
      <c r="B1191" s="17" t="inlineStr">
        <is>
          <t>1130</t>
        </is>
      </c>
      <c r="C1191" s="17" t="inlineStr">
        <is>
          <t>Stock SAP</t>
        </is>
      </c>
      <c r="D1191" s="17" t="inlineStr">
        <is>
          <t>Medicamentos</t>
        </is>
      </c>
      <c r="E1191" s="17" t="inlineStr">
        <is>
          <t>ZMED</t>
        </is>
      </c>
      <c r="F1191" s="17" t="inlineStr">
        <is>
          <t>Dentro del alcance</t>
        </is>
      </c>
      <c r="G1191" s="17" t="inlineStr">
        <is>
          <t>1000722</t>
        </is>
      </c>
      <c r="H1191" s="17" t="inlineStr">
        <is>
          <t>CARAMELOS ANTI FECOFAR</t>
        </is>
      </c>
      <c r="I1191" s="17" t="inlineStr"/>
      <c r="J1191" s="17" t="inlineStr"/>
      <c r="K1191" s="18">
        <f>SUMIF('1130 Salta'!$A$2:$A$485,$G1191,'1130 Salta'!$I$2:$I$485)</f>
        <v/>
      </c>
      <c r="L1191" s="18">
        <f>SUMIF('1130 Salta'!$A$2:$A$485,$G1191,'1130 Salta'!$Q$2:$Q$485)</f>
        <v/>
      </c>
      <c r="M1191" s="18">
        <f>$K1191-$L1191</f>
        <v/>
      </c>
      <c r="N1191" s="19">
        <f>IFERROR(SUMIF('1130 Salta'!$A$2:$A$485,$G1191,'1130 Salta'!$M$2:$M$485)/$K1191,0)</f>
        <v/>
      </c>
      <c r="O1191" s="19">
        <f>IFERROR($K1191*$N1191,"")</f>
        <v/>
      </c>
      <c r="P1191" s="19">
        <f>IFERROR($L1191*$N1191,"")</f>
        <v/>
      </c>
      <c r="Q1191" s="19">
        <f>IF(OR($U1191="Dar de baja en SAP",$U1191="Dar de alta en SAP"),$M1191*$N1191,"")</f>
        <v/>
      </c>
      <c r="R1191" s="17" t="inlineStr"/>
      <c r="S1191" s="27" t="inlineStr"/>
      <c r="T1191" s="17" t="inlineStr">
        <is>
          <t>Sin recuento físico en el inventario de Avain</t>
        </is>
      </c>
      <c r="U1191" s="28" t="inlineStr">
        <is>
          <t>Sin recuento físico</t>
        </is>
      </c>
      <c r="V1191" s="17" t="inlineStr"/>
      <c r="W1191" s="17" t="inlineStr"/>
      <c r="X1191" s="17" t="inlineStr"/>
      <c r="Y1191" s="17" t="inlineStr"/>
      <c r="Z1191" s="17" t="inlineStr"/>
      <c r="AA1191" s="17" t="inlineStr"/>
    </row>
    <row r="1192">
      <c r="A1192" s="17" t="inlineStr">
        <is>
          <t>Salta</t>
        </is>
      </c>
      <c r="B1192" s="17" t="inlineStr">
        <is>
          <t>1130</t>
        </is>
      </c>
      <c r="C1192" s="17" t="inlineStr">
        <is>
          <t>Stock SAP</t>
        </is>
      </c>
      <c r="D1192" s="17" t="inlineStr">
        <is>
          <t>Descartables</t>
        </is>
      </c>
      <c r="E1192" s="17" t="inlineStr">
        <is>
          <t>ZDES</t>
        </is>
      </c>
      <c r="F1192" s="17" t="inlineStr">
        <is>
          <t>Dentro del alcance</t>
        </is>
      </c>
      <c r="G1192" s="17" t="inlineStr">
        <is>
          <t>2000011</t>
        </is>
      </c>
      <c r="H1192" s="17" t="inlineStr">
        <is>
          <t>BAJALENGUAS DE MADERA</t>
        </is>
      </c>
      <c r="I1192" s="17" t="inlineStr">
        <is>
          <t>42</t>
        </is>
      </c>
      <c r="J1192" s="17" t="inlineStr">
        <is>
          <t>Bajalenguas</t>
        </is>
      </c>
      <c r="K1192" s="18">
        <f>SUMIF('1130 Salta'!$A$2:$A$485,$G1192,'1130 Salta'!$I$2:$I$485)</f>
        <v/>
      </c>
      <c r="L1192" s="18">
        <f>SUMIF('1130 Salta'!$A$2:$A$485,$G1192,'1130 Salta'!$Q$2:$Q$485)</f>
        <v/>
      </c>
      <c r="M1192" s="18">
        <f>$K1192-$L1192</f>
        <v/>
      </c>
      <c r="N1192" s="19">
        <f>IFERROR(SUMIF('1130 Salta'!$A$2:$A$485,$G1192,'1130 Salta'!$M$2:$M$485)/$K1192,0)</f>
        <v/>
      </c>
      <c r="O1192" s="19">
        <f>IFERROR($K1192*$N1192,"")</f>
        <v/>
      </c>
      <c r="P1192" s="19">
        <f>IFERROR($L1192*$N1192,"")</f>
        <v/>
      </c>
      <c r="Q1192" s="19">
        <f>IF(OR($U1192="Dar de baja en SAP",$U1192="Dar de alta en SAP"),$M1192*$N1192,"")</f>
        <v/>
      </c>
      <c r="R1192" s="17" t="inlineStr"/>
      <c r="S1192" s="25" t="inlineStr">
        <is>
          <t>Alta</t>
        </is>
      </c>
      <c r="T1192" s="17" t="inlineStr">
        <is>
          <t>Homologado – confianza Alta</t>
        </is>
      </c>
      <c r="U1192" s="26" t="inlineStr">
        <is>
          <t>Dar de baja en SAP</t>
        </is>
      </c>
      <c r="V1192" s="17" t="inlineStr">
        <is>
          <t>Cruce por nomenclatura SAP</t>
        </is>
      </c>
      <c r="W1192" s="17" t="inlineStr">
        <is>
          <t>No</t>
        </is>
      </c>
      <c r="X1192" s="17" t="inlineStr"/>
      <c r="Y1192" s="17" t="inlineStr">
        <is>
          <t>No</t>
        </is>
      </c>
      <c r="Z1192" s="17" t="inlineStr"/>
      <c r="AA1192" s="17" t="inlineStr">
        <is>
          <t>Cruce por nomenclatura: similitud 0.80. El material ocupa 2 filas en la hoja 1130 Salta (lote/almacén). La cantidad SAP y la física de esta vista son el total del material.</t>
        </is>
      </c>
    </row>
    <row r="1193">
      <c r="A1193" s="17" t="inlineStr">
        <is>
          <t>Salta</t>
        </is>
      </c>
      <c r="B1193" s="17" t="inlineStr">
        <is>
          <t>1130</t>
        </is>
      </c>
      <c r="C1193" s="17" t="inlineStr">
        <is>
          <t>Stock SAP</t>
        </is>
      </c>
      <c r="D1193" s="17" t="inlineStr">
        <is>
          <t>Medicamentos</t>
        </is>
      </c>
      <c r="E1193" s="17" t="inlineStr">
        <is>
          <t>ZMED</t>
        </is>
      </c>
      <c r="F1193" s="17" t="inlineStr">
        <is>
          <t>Dentro del alcance</t>
        </is>
      </c>
      <c r="G1193" s="17" t="inlineStr">
        <is>
          <t>1000478</t>
        </is>
      </c>
      <c r="H1193" s="17" t="inlineStr">
        <is>
          <t>DEXAMETASONA 8MG/2ML AMP(DESCONTINUADO)</t>
        </is>
      </c>
      <c r="I1193" s="17" t="inlineStr">
        <is>
          <t>92</t>
        </is>
      </c>
      <c r="J1193" s="17" t="inlineStr">
        <is>
          <t>Dexametasona inyectable 1 amp=2ml x8mg</t>
        </is>
      </c>
      <c r="K1193" s="18">
        <f>SUMIF('1130 Salta'!$A$2:$A$485,$G1193,'1130 Salta'!$I$2:$I$485)</f>
        <v/>
      </c>
      <c r="L1193" s="18">
        <f>SUMIF('1130 Salta'!$A$2:$A$485,$G1193,'1130 Salta'!$Q$2:$Q$485)</f>
        <v/>
      </c>
      <c r="M1193" s="18">
        <f>$K1193-$L1193</f>
        <v/>
      </c>
      <c r="N1193" s="19">
        <f>IFERROR(SUMIF('1130 Salta'!$A$2:$A$485,$G1193,'1130 Salta'!$M$2:$M$485)/$K1193,0)</f>
        <v/>
      </c>
      <c r="O1193" s="19">
        <f>IFERROR($K1193*$N1193,"")</f>
        <v/>
      </c>
      <c r="P1193" s="19">
        <f>IFERROR($L1193*$N1193,"")</f>
        <v/>
      </c>
      <c r="Q1193" s="19">
        <f>IF(OR($U1193="Dar de baja en SAP",$U1193="Dar de alta en SAP"),$M1193*$N1193,"")</f>
        <v/>
      </c>
      <c r="R1193" s="17" t="inlineStr"/>
      <c r="S1193" s="25" t="inlineStr">
        <is>
          <t>Alta</t>
        </is>
      </c>
      <c r="T1193" s="17" t="inlineStr">
        <is>
          <t>Homologado – confianza Alta</t>
        </is>
      </c>
      <c r="U1193" s="26" t="inlineStr">
        <is>
          <t>Dar de baja en SAP</t>
        </is>
      </c>
      <c r="V1193" s="17" t="inlineStr">
        <is>
          <t>Homologación por código Avain (master M06-001)</t>
        </is>
      </c>
      <c r="W1193" s="17" t="inlineStr">
        <is>
          <t>No</t>
        </is>
      </c>
      <c r="X1193" s="17" t="inlineStr"/>
      <c r="Y1193" s="17" t="inlineStr">
        <is>
          <t>Sí</t>
        </is>
      </c>
      <c r="Z1193" s="17" t="inlineStr">
        <is>
          <t>M06-001</t>
        </is>
      </c>
      <c r="AA1193" s="17" t="inlineStr">
        <is>
          <t>Homologación: confianza base Alta + confianza SAP Alta → Alta. El material ocupa 3 filas en la hoja 1130 Salta (lote/almacén). La cantidad SAP y la física de esta vista son el total del material.</t>
        </is>
      </c>
    </row>
    <row r="1194">
      <c r="A1194" s="17" t="inlineStr">
        <is>
          <t>Salta</t>
        </is>
      </c>
      <c r="B1194" s="17" t="inlineStr">
        <is>
          <t>1130</t>
        </is>
      </c>
      <c r="C1194" s="17" t="inlineStr">
        <is>
          <t>Stock SAP</t>
        </is>
      </c>
      <c r="D1194" s="17" t="inlineStr">
        <is>
          <t>Medicamentos</t>
        </is>
      </c>
      <c r="E1194" s="17" t="inlineStr">
        <is>
          <t>ZMED</t>
        </is>
      </c>
      <c r="F1194" s="17" t="inlineStr">
        <is>
          <t>Dentro del alcance</t>
        </is>
      </c>
      <c r="G1194" s="17" t="inlineStr">
        <is>
          <t>1000125</t>
        </is>
      </c>
      <c r="H1194" s="17" t="inlineStr">
        <is>
          <t>DICLOFENAC 75 MG COMPRIMIDOS</t>
        </is>
      </c>
      <c r="I1194" s="17" t="inlineStr">
        <is>
          <t>99</t>
        </is>
      </c>
      <c r="J1194" s="17" t="inlineStr">
        <is>
          <t>Diclofenac Sódico Comprimidos x75mg</t>
        </is>
      </c>
      <c r="K1194" s="18">
        <f>SUMIF('1130 Salta'!$A$2:$A$485,$G1194,'1130 Salta'!$I$2:$I$485)</f>
        <v/>
      </c>
      <c r="L1194" s="18">
        <f>SUMIF('1130 Salta'!$A$2:$A$485,$G1194,'1130 Salta'!$Q$2:$Q$485)</f>
        <v/>
      </c>
      <c r="M1194" s="18">
        <f>$K1194-$L1194</f>
        <v/>
      </c>
      <c r="N1194" s="19">
        <f>IFERROR(SUMIF('1130 Salta'!$A$2:$A$485,$G1194,'1130 Salta'!$M$2:$M$485)/$K1194,0)</f>
        <v/>
      </c>
      <c r="O1194" s="19">
        <f>IFERROR($K1194*$N1194,"")</f>
        <v/>
      </c>
      <c r="P1194" s="19">
        <f>IFERROR($L1194*$N1194,"")</f>
        <v/>
      </c>
      <c r="Q1194" s="19">
        <f>IF(OR($U1194="Dar de baja en SAP",$U1194="Dar de alta en SAP"),$M1194*$N1194,"")</f>
        <v/>
      </c>
      <c r="R1194" s="17" t="inlineStr"/>
      <c r="S1194" s="25" t="inlineStr">
        <is>
          <t>Alta</t>
        </is>
      </c>
      <c r="T1194" s="17" t="inlineStr">
        <is>
          <t>Homologado – confianza Alta</t>
        </is>
      </c>
      <c r="U1194" s="26" t="inlineStr">
        <is>
          <t>Dar de baja en SAP</t>
        </is>
      </c>
      <c r="V1194" s="17" t="inlineStr">
        <is>
          <t>Homologación por código Avain (master M01-002)</t>
        </is>
      </c>
      <c r="W1194" s="17" t="inlineStr">
        <is>
          <t>No</t>
        </is>
      </c>
      <c r="X1194" s="17" t="inlineStr"/>
      <c r="Y1194" s="17" t="inlineStr">
        <is>
          <t>Sí</t>
        </is>
      </c>
      <c r="Z1194" s="17" t="inlineStr">
        <is>
          <t>M01-002</t>
        </is>
      </c>
      <c r="AA1194" s="17" t="inlineStr">
        <is>
          <t>Homologación: confianza base Alta + confianza SAP Alta → Alta. El material ocupa 2 filas en la hoja 1130 Salta (lote/almacén). La cantidad SAP y la física de esta vista son el total del material.</t>
        </is>
      </c>
    </row>
    <row r="1195">
      <c r="A1195" s="17" t="inlineStr">
        <is>
          <t>Salta</t>
        </is>
      </c>
      <c r="B1195" s="17" t="inlineStr">
        <is>
          <t>1130</t>
        </is>
      </c>
      <c r="C1195" s="17" t="inlineStr">
        <is>
          <t>Stock SAP</t>
        </is>
      </c>
      <c r="D1195" s="17" t="inlineStr">
        <is>
          <t>Descartables</t>
        </is>
      </c>
      <c r="E1195" s="17" t="inlineStr">
        <is>
          <t>ZDES</t>
        </is>
      </c>
      <c r="F1195" s="17" t="inlineStr">
        <is>
          <t>Dentro del alcance</t>
        </is>
      </c>
      <c r="G1195" s="17" t="inlineStr">
        <is>
          <t>2001249</t>
        </is>
      </c>
      <c r="H1195" s="17" t="inlineStr">
        <is>
          <t>TIRAS REACTIVAS OPTIUM NEO H</t>
        </is>
      </c>
      <c r="I1195" s="17" t="inlineStr">
        <is>
          <t>237</t>
        </is>
      </c>
      <c r="J1195" s="17" t="inlineStr">
        <is>
          <t>Tiras reactivas FREESTYLE</t>
        </is>
      </c>
      <c r="K1195" s="18">
        <f>SUMIF('1130 Salta'!$A$2:$A$485,$G1195,'1130 Salta'!$I$2:$I$485)</f>
        <v/>
      </c>
      <c r="L1195" s="18">
        <f>SUMIF('1130 Salta'!$A$2:$A$485,$G1195,'1130 Salta'!$Q$2:$Q$485)</f>
        <v/>
      </c>
      <c r="M1195" s="18">
        <f>$K1195-$L1195</f>
        <v/>
      </c>
      <c r="N1195" s="19">
        <f>IFERROR(SUMIF('1130 Salta'!$A$2:$A$485,$G1195,'1130 Salta'!$M$2:$M$485)/$K1195,0)</f>
        <v/>
      </c>
      <c r="O1195" s="19">
        <f>IFERROR($K1195*$N1195,"")</f>
        <v/>
      </c>
      <c r="P1195" s="19">
        <f>IFERROR($L1195*$N1195,"")</f>
        <v/>
      </c>
      <c r="Q1195" s="19">
        <f>IF(OR($U1195="Dar de baja en SAP",$U1195="Dar de alta en SAP"),$M1195*$N1195,"")</f>
        <v/>
      </c>
      <c r="R1195" s="17" t="inlineStr"/>
      <c r="S1195" s="26" t="inlineStr">
        <is>
          <t>Baja</t>
        </is>
      </c>
      <c r="T1195" s="17" t="inlineStr">
        <is>
          <t>Homologado – confianza Baja – pendiente de validación</t>
        </is>
      </c>
      <c r="U1195" s="26" t="inlineStr">
        <is>
          <t>Dar de baja en SAP</t>
        </is>
      </c>
      <c r="V1195" s="17" t="inlineStr">
        <is>
          <t>Homologación por código Avain (master D-170)</t>
        </is>
      </c>
      <c r="W1195" s="17" t="inlineStr">
        <is>
          <t>No</t>
        </is>
      </c>
      <c r="X1195" s="17" t="inlineStr"/>
      <c r="Y1195" s="17" t="inlineStr">
        <is>
          <t>Sí</t>
        </is>
      </c>
      <c r="Z1195" s="17" t="inlineStr">
        <is>
          <t>D-170</t>
        </is>
      </c>
      <c r="AA1195" s="17"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17" t="inlineStr">
        <is>
          <t>Salta</t>
        </is>
      </c>
      <c r="B1196" s="17" t="inlineStr">
        <is>
          <t>1130</t>
        </is>
      </c>
      <c r="C1196" s="17" t="inlineStr">
        <is>
          <t>Stock SAP</t>
        </is>
      </c>
      <c r="D1196" s="17" t="inlineStr">
        <is>
          <t>Medicamentos</t>
        </is>
      </c>
      <c r="E1196" s="17" t="inlineStr">
        <is>
          <t>ZMED</t>
        </is>
      </c>
      <c r="F1196" s="17" t="inlineStr">
        <is>
          <t>Dentro del alcance</t>
        </is>
      </c>
      <c r="G1196" s="17" t="inlineStr">
        <is>
          <t>1000528</t>
        </is>
      </c>
      <c r="H1196" s="17" t="inlineStr">
        <is>
          <t>KETOROLAC  20 MG COMPRIMIDOS</t>
        </is>
      </c>
      <c r="I1196" s="17" t="inlineStr">
        <is>
          <t>161</t>
        </is>
      </c>
      <c r="J1196" s="17" t="inlineStr">
        <is>
          <t>Ketorolac comp comprimidos x 20mg</t>
        </is>
      </c>
      <c r="K1196" s="18">
        <f>SUMIF('1130 Salta'!$A$2:$A$485,$G1196,'1130 Salta'!$I$2:$I$485)</f>
        <v/>
      </c>
      <c r="L1196" s="18">
        <f>SUMIF('1130 Salta'!$A$2:$A$485,$G1196,'1130 Salta'!$Q$2:$Q$485)</f>
        <v/>
      </c>
      <c r="M1196" s="18">
        <f>$K1196-$L1196</f>
        <v/>
      </c>
      <c r="N1196" s="19">
        <f>IFERROR(SUMIF('1130 Salta'!$A$2:$A$485,$G1196,'1130 Salta'!$M$2:$M$485)/$K1196,0)</f>
        <v/>
      </c>
      <c r="O1196" s="19">
        <f>IFERROR($K1196*$N1196,"")</f>
        <v/>
      </c>
      <c r="P1196" s="19">
        <f>IFERROR($L1196*$N1196,"")</f>
        <v/>
      </c>
      <c r="Q1196" s="19">
        <f>IF(OR($U1196="Dar de baja en SAP",$U1196="Dar de alta en SAP"),$M1196*$N1196,"")</f>
        <v/>
      </c>
      <c r="R1196" s="17" t="inlineStr"/>
      <c r="S1196" s="25" t="inlineStr">
        <is>
          <t>Alta</t>
        </is>
      </c>
      <c r="T1196" s="17" t="inlineStr">
        <is>
          <t>Homologado – confianza Alta</t>
        </is>
      </c>
      <c r="U1196" s="26" t="inlineStr">
        <is>
          <t>Dar de baja en SAP</t>
        </is>
      </c>
      <c r="V1196" s="17" t="inlineStr">
        <is>
          <t>Cruce por nomenclatura SAP</t>
        </is>
      </c>
      <c r="W1196" s="17" t="inlineStr">
        <is>
          <t>No</t>
        </is>
      </c>
      <c r="X1196" s="17" t="inlineStr"/>
      <c r="Y1196" s="17" t="inlineStr">
        <is>
          <t>Sí</t>
        </is>
      </c>
      <c r="Z1196" s="17" t="inlineStr"/>
      <c r="AA1196" s="17" t="inlineStr">
        <is>
          <t>Cruce por nomenclatura: dosis coincide; similitud 0.87. El material ocupa 2 filas en la hoja 1130 Salta (lote/almacén). La cantidad SAP y la física de esta vista son el total del material.</t>
        </is>
      </c>
    </row>
    <row r="1197">
      <c r="A1197" s="17" t="inlineStr">
        <is>
          <t>Salta</t>
        </is>
      </c>
      <c r="B1197" s="17" t="inlineStr">
        <is>
          <t>1130</t>
        </is>
      </c>
      <c r="C1197" s="17" t="inlineStr">
        <is>
          <t>Stock SAP</t>
        </is>
      </c>
      <c r="D1197" s="17" t="inlineStr">
        <is>
          <t>Descartables</t>
        </is>
      </c>
      <c r="E1197" s="17" t="inlineStr">
        <is>
          <t>ZDES</t>
        </is>
      </c>
      <c r="F1197" s="17" t="inlineStr">
        <is>
          <t>Dentro del alcance</t>
        </is>
      </c>
      <c r="G1197" s="17" t="inlineStr">
        <is>
          <t>2000041</t>
        </is>
      </c>
      <c r="H1197" s="17" t="inlineStr">
        <is>
          <t>BARBIJO TRIPLE RECTO C/ELÁSTI</t>
        </is>
      </c>
      <c r="I1197" s="17" t="inlineStr"/>
      <c r="J1197" s="17" t="inlineStr"/>
      <c r="K1197" s="18">
        <f>SUMIF('1130 Salta'!$A$2:$A$485,$G1197,'1130 Salta'!$I$2:$I$485)</f>
        <v/>
      </c>
      <c r="L1197" s="18">
        <f>SUMIF('1130 Salta'!$A$2:$A$485,$G1197,'1130 Salta'!$Q$2:$Q$485)</f>
        <v/>
      </c>
      <c r="M1197" s="18">
        <f>$K1197-$L1197</f>
        <v/>
      </c>
      <c r="N1197" s="19">
        <f>IFERROR(SUMIF('1130 Salta'!$A$2:$A$485,$G1197,'1130 Salta'!$M$2:$M$485)/$K1197,0)</f>
        <v/>
      </c>
      <c r="O1197" s="19">
        <f>IFERROR($K1197*$N1197,"")</f>
        <v/>
      </c>
      <c r="P1197" s="19">
        <f>IFERROR($L1197*$N1197,"")</f>
        <v/>
      </c>
      <c r="Q1197" s="19">
        <f>IF(OR($U1197="Dar de baja en SAP",$U1197="Dar de alta en SAP"),$M1197*$N1197,"")</f>
        <v/>
      </c>
      <c r="R1197" s="17" t="inlineStr"/>
      <c r="S1197" s="27" t="inlineStr"/>
      <c r="T1197" s="17" t="inlineStr">
        <is>
          <t>Sin recuento físico en el inventario de Avain</t>
        </is>
      </c>
      <c r="U1197" s="28" t="inlineStr">
        <is>
          <t>Sin recuento físico</t>
        </is>
      </c>
      <c r="V1197" s="17" t="inlineStr"/>
      <c r="W1197" s="17" t="inlineStr"/>
      <c r="X1197" s="17" t="inlineStr"/>
      <c r="Y1197" s="17" t="inlineStr"/>
      <c r="Z1197" s="17" t="inlineStr"/>
      <c r="AA1197" s="17" t="inlineStr">
        <is>
          <t>El material ocupa 2 filas en la hoja 1130 Salta (lote/almacén). La cantidad SAP y la física de esta vista son el total del material.</t>
        </is>
      </c>
    </row>
    <row r="1198">
      <c r="A1198" s="17" t="inlineStr">
        <is>
          <t>Salta</t>
        </is>
      </c>
      <c r="B1198" s="17" t="inlineStr">
        <is>
          <t>1130</t>
        </is>
      </c>
      <c r="C1198" s="17" t="inlineStr">
        <is>
          <t>Stock SAP</t>
        </is>
      </c>
      <c r="D1198" s="17" t="inlineStr">
        <is>
          <t>Medicamentos</t>
        </is>
      </c>
      <c r="E1198" s="17" t="inlineStr">
        <is>
          <t>ZMED</t>
        </is>
      </c>
      <c r="F1198" s="17" t="inlineStr">
        <is>
          <t>Dentro del alcance</t>
        </is>
      </c>
      <c r="G1198" s="17" t="inlineStr">
        <is>
          <t>1000129</t>
        </is>
      </c>
      <c r="H1198" s="17" t="inlineStr">
        <is>
          <t>KETOROLAC 10MG SUBLINGUAL</t>
        </is>
      </c>
      <c r="I1198" s="17" t="inlineStr">
        <is>
          <t>162</t>
        </is>
      </c>
      <c r="J1198" s="17" t="inlineStr">
        <is>
          <t>Ketorolac S/L Comprimidos x 10mg sl</t>
        </is>
      </c>
      <c r="K1198" s="18">
        <f>SUMIF('1130 Salta'!$A$2:$A$485,$G1198,'1130 Salta'!$I$2:$I$485)</f>
        <v/>
      </c>
      <c r="L1198" s="18">
        <f>SUMIF('1130 Salta'!$A$2:$A$485,$G1198,'1130 Salta'!$Q$2:$Q$485)</f>
        <v/>
      </c>
      <c r="M1198" s="18">
        <f>$K1198-$L1198</f>
        <v/>
      </c>
      <c r="N1198" s="19">
        <f>IFERROR(SUMIF('1130 Salta'!$A$2:$A$485,$G1198,'1130 Salta'!$M$2:$M$485)/$K1198,0)</f>
        <v/>
      </c>
      <c r="O1198" s="19">
        <f>IFERROR($K1198*$N1198,"")</f>
        <v/>
      </c>
      <c r="P1198" s="19">
        <f>IFERROR($L1198*$N1198,"")</f>
        <v/>
      </c>
      <c r="Q1198" s="19">
        <f>IF(OR($U1198="Dar de baja en SAP",$U1198="Dar de alta en SAP"),$M1198*$N1198,"")</f>
        <v/>
      </c>
      <c r="R1198" s="17" t="inlineStr"/>
      <c r="S1198" s="25" t="inlineStr">
        <is>
          <t>Alta</t>
        </is>
      </c>
      <c r="T1198" s="17" t="inlineStr">
        <is>
          <t>Homologado – confianza Alta</t>
        </is>
      </c>
      <c r="U1198" s="26" t="inlineStr">
        <is>
          <t>Dar de baja en SAP</t>
        </is>
      </c>
      <c r="V1198" s="17" t="inlineStr">
        <is>
          <t>Homologación por código Avain (master M01-006)</t>
        </is>
      </c>
      <c r="W1198" s="17" t="inlineStr">
        <is>
          <t>No</t>
        </is>
      </c>
      <c r="X1198" s="17" t="inlineStr"/>
      <c r="Y1198" s="17" t="inlineStr">
        <is>
          <t>Sí</t>
        </is>
      </c>
      <c r="Z1198" s="17" t="inlineStr">
        <is>
          <t>M01-006</t>
        </is>
      </c>
      <c r="AA1198" s="17" t="inlineStr">
        <is>
          <t>Homologación: confianza base Alta + confianza SAP Alta → Alta.</t>
        </is>
      </c>
    </row>
    <row r="1199">
      <c r="A1199" s="17" t="inlineStr">
        <is>
          <t>Salta</t>
        </is>
      </c>
      <c r="B1199" s="17" t="inlineStr">
        <is>
          <t>1130</t>
        </is>
      </c>
      <c r="C1199" s="17" t="inlineStr">
        <is>
          <t>Stock SAP</t>
        </is>
      </c>
      <c r="D1199" s="17" t="inlineStr">
        <is>
          <t>Descartables</t>
        </is>
      </c>
      <c r="E1199" s="17" t="inlineStr">
        <is>
          <t>ZDES</t>
        </is>
      </c>
      <c r="F1199" s="17" t="inlineStr">
        <is>
          <t>Dentro del alcance</t>
        </is>
      </c>
      <c r="G1199" s="17" t="inlineStr">
        <is>
          <t>2000354</t>
        </is>
      </c>
      <c r="H1199" s="17" t="inlineStr">
        <is>
          <t>APOSITO ESTERIL (G+A) 10X20CM</t>
        </is>
      </c>
      <c r="I1199" s="17" t="inlineStr">
        <is>
          <t>37</t>
        </is>
      </c>
      <c r="J1199" s="17" t="inlineStr">
        <is>
          <t>Apósitos estériles</t>
        </is>
      </c>
      <c r="K1199" s="18">
        <f>SUMIF('1130 Salta'!$A$2:$A$485,$G1199,'1130 Salta'!$I$2:$I$485)</f>
        <v/>
      </c>
      <c r="L1199" s="18">
        <f>SUMIF('1130 Salta'!$A$2:$A$485,$G1199,'1130 Salta'!$Q$2:$Q$485)</f>
        <v/>
      </c>
      <c r="M1199" s="18">
        <f>$K1199-$L1199</f>
        <v/>
      </c>
      <c r="N1199" s="19">
        <f>IFERROR(SUMIF('1130 Salta'!$A$2:$A$485,$G1199,'1130 Salta'!$M$2:$M$485)/$K1199,0)</f>
        <v/>
      </c>
      <c r="O1199" s="19">
        <f>IFERROR($K1199*$N1199,"")</f>
        <v/>
      </c>
      <c r="P1199" s="19">
        <f>IFERROR($L1199*$N1199,"")</f>
        <v/>
      </c>
      <c r="Q1199" s="19">
        <f>IF(OR($U1199="Dar de baja en SAP",$U1199="Dar de alta en SAP"),$M1199*$N1199,"")</f>
        <v/>
      </c>
      <c r="R1199" s="17" t="inlineStr"/>
      <c r="S1199" s="30" t="inlineStr">
        <is>
          <t>Media</t>
        </is>
      </c>
      <c r="T1199" s="17" t="inlineStr">
        <is>
          <t>Homologado – confianza Media – pendiente de validación</t>
        </is>
      </c>
      <c r="U1199" s="26" t="inlineStr">
        <is>
          <t>Dar de baja en SAP</t>
        </is>
      </c>
      <c r="V1199" s="17" t="inlineStr">
        <is>
          <t>Homologación por código Avain (master D-142)</t>
        </is>
      </c>
      <c r="W1199" s="17" t="inlineStr">
        <is>
          <t>No</t>
        </is>
      </c>
      <c r="X1199" s="17" t="inlineStr"/>
      <c r="Y1199" s="17" t="inlineStr">
        <is>
          <t>Sí</t>
        </is>
      </c>
      <c r="Z1199" s="17" t="inlineStr">
        <is>
          <t>D-142</t>
        </is>
      </c>
      <c r="AA1199" s="17" t="inlineStr">
        <is>
          <t>Homologación: confianza base Media + confianza SAP Alta → Media. Otros códigos SAP del master no están en el stock de este centro: 2000098, 2000278, 2000279.</t>
        </is>
      </c>
    </row>
    <row r="1200">
      <c r="A1200" s="17" t="inlineStr">
        <is>
          <t>Salta</t>
        </is>
      </c>
      <c r="B1200" s="17" t="inlineStr">
        <is>
          <t>1130</t>
        </is>
      </c>
      <c r="C1200" s="17" t="inlineStr">
        <is>
          <t>Stock SAP</t>
        </is>
      </c>
      <c r="D1200" s="17" t="inlineStr">
        <is>
          <t>Medicamentos</t>
        </is>
      </c>
      <c r="E1200" s="17" t="inlineStr">
        <is>
          <t>ZMED</t>
        </is>
      </c>
      <c r="F1200" s="17" t="inlineStr">
        <is>
          <t>Dentro del alcance</t>
        </is>
      </c>
      <c r="G1200" s="17" t="inlineStr">
        <is>
          <t>1000196</t>
        </is>
      </c>
      <c r="H1200" s="17" t="inlineStr">
        <is>
          <t>KETOROLAC 30 MG/1ML AMP</t>
        </is>
      </c>
      <c r="I1200" s="17" t="inlineStr">
        <is>
          <t>160</t>
        </is>
      </c>
      <c r="J1200" s="17" t="inlineStr">
        <is>
          <t>Ketorolac 1 amp=30 mgr x 1ml</t>
        </is>
      </c>
      <c r="K1200" s="18">
        <f>SUMIF('1130 Salta'!$A$2:$A$485,$G1200,'1130 Salta'!$I$2:$I$485)</f>
        <v/>
      </c>
      <c r="L1200" s="18">
        <f>SUMIF('1130 Salta'!$A$2:$A$485,$G1200,'1130 Salta'!$Q$2:$Q$485)</f>
        <v/>
      </c>
      <c r="M1200" s="18">
        <f>$K1200-$L1200</f>
        <v/>
      </c>
      <c r="N1200" s="19">
        <f>IFERROR(SUMIF('1130 Salta'!$A$2:$A$485,$G1200,'1130 Salta'!$M$2:$M$485)/$K1200,0)</f>
        <v/>
      </c>
      <c r="O1200" s="19">
        <f>IFERROR($K1200*$N1200,"")</f>
        <v/>
      </c>
      <c r="P1200" s="19">
        <f>IFERROR($L1200*$N1200,"")</f>
        <v/>
      </c>
      <c r="Q1200" s="19">
        <f>IF(OR($U1200="Dar de baja en SAP",$U1200="Dar de alta en SAP"),$M1200*$N1200,"")</f>
        <v/>
      </c>
      <c r="R1200" s="17" t="inlineStr"/>
      <c r="S1200" s="26" t="inlineStr">
        <is>
          <t>Baja</t>
        </is>
      </c>
      <c r="T1200" s="17" t="inlineStr">
        <is>
          <t>Homologado – confianza Baja – pendiente de validación</t>
        </is>
      </c>
      <c r="U1200" s="26" t="inlineStr">
        <is>
          <t>Dar de baja en SAP</t>
        </is>
      </c>
      <c r="V1200" s="17" t="inlineStr">
        <is>
          <t>Homologación por código Avain (master M01-007)</t>
        </is>
      </c>
      <c r="W1200" s="17" t="inlineStr">
        <is>
          <t>No</t>
        </is>
      </c>
      <c r="X1200" s="17" t="inlineStr"/>
      <c r="Y1200" s="17" t="inlineStr">
        <is>
          <t>Sí</t>
        </is>
      </c>
      <c r="Z1200" s="17" t="inlineStr">
        <is>
          <t>M01-007</t>
        </is>
      </c>
      <c r="AA1200" s="17"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17" t="inlineStr">
        <is>
          <t>Salta</t>
        </is>
      </c>
      <c r="B1201" s="17" t="inlineStr">
        <is>
          <t>1130</t>
        </is>
      </c>
      <c r="C1201" s="17" t="inlineStr">
        <is>
          <t>Stock SAP</t>
        </is>
      </c>
      <c r="D1201" s="17" t="inlineStr">
        <is>
          <t>Descartables</t>
        </is>
      </c>
      <c r="E1201" s="17" t="inlineStr">
        <is>
          <t>ZDES</t>
        </is>
      </c>
      <c r="F1201" s="17" t="inlineStr">
        <is>
          <t>Dentro del alcance</t>
        </is>
      </c>
      <c r="G1201" s="17" t="inlineStr">
        <is>
          <t>2000900</t>
        </is>
      </c>
      <c r="H1201" s="17" t="inlineStr">
        <is>
          <t>GASA ESTERIL 10X10CM</t>
        </is>
      </c>
      <c r="I1201" s="17" t="inlineStr">
        <is>
          <t>129</t>
        </is>
      </c>
      <c r="J1201" s="17" t="inlineStr">
        <is>
          <t>Gasas 10 x 10</t>
        </is>
      </c>
      <c r="K1201" s="18">
        <f>SUMIF('1130 Salta'!$A$2:$A$485,$G1201,'1130 Salta'!$I$2:$I$485)</f>
        <v/>
      </c>
      <c r="L1201" s="18">
        <f>SUMIF('1130 Salta'!$A$2:$A$485,$G1201,'1130 Salta'!$Q$2:$Q$485)</f>
        <v/>
      </c>
      <c r="M1201" s="18">
        <f>$K1201-$L1201</f>
        <v/>
      </c>
      <c r="N1201" s="19">
        <f>IFERROR(SUMIF('1130 Salta'!$A$2:$A$485,$G1201,'1130 Salta'!$M$2:$M$485)/$K1201,0)</f>
        <v/>
      </c>
      <c r="O1201" s="19">
        <f>IFERROR($K1201*$N1201,"")</f>
        <v/>
      </c>
      <c r="P1201" s="19">
        <f>IFERROR($L1201*$N1201,"")</f>
        <v/>
      </c>
      <c r="Q1201" s="19">
        <f>IF(OR($U1201="Dar de baja en SAP",$U1201="Dar de alta en SAP"),$M1201*$N1201,"")</f>
        <v/>
      </c>
      <c r="R1201" s="17" t="inlineStr"/>
      <c r="S1201" s="30" t="inlineStr">
        <is>
          <t>Media</t>
        </is>
      </c>
      <c r="T1201" s="17" t="inlineStr">
        <is>
          <t>Homologado – confianza Media – pendiente de validación</t>
        </is>
      </c>
      <c r="U1201" s="25" t="inlineStr">
        <is>
          <t>Dar de alta en SAP</t>
        </is>
      </c>
      <c r="V1201" s="17" t="inlineStr">
        <is>
          <t>Homologación por código Avain (master D-141)</t>
        </is>
      </c>
      <c r="W1201" s="17" t="inlineStr">
        <is>
          <t>No</t>
        </is>
      </c>
      <c r="X1201" s="17" t="inlineStr"/>
      <c r="Y1201" s="17" t="inlineStr">
        <is>
          <t>Sí</t>
        </is>
      </c>
      <c r="Z1201" s="17" t="inlineStr">
        <is>
          <t>D-141</t>
        </is>
      </c>
      <c r="AA1201" s="17"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17" t="inlineStr">
        <is>
          <t>Salta</t>
        </is>
      </c>
      <c r="B1202" s="17" t="inlineStr">
        <is>
          <t>1130</t>
        </is>
      </c>
      <c r="C1202" s="17" t="inlineStr">
        <is>
          <t>Stock SAP</t>
        </is>
      </c>
      <c r="D1202" s="17" t="inlineStr">
        <is>
          <t>Medicamentos</t>
        </is>
      </c>
      <c r="E1202" s="17" t="inlineStr">
        <is>
          <t>ZMED</t>
        </is>
      </c>
      <c r="F1202" s="17" t="inlineStr">
        <is>
          <t>Dentro del alcance</t>
        </is>
      </c>
      <c r="G1202" s="17" t="inlineStr">
        <is>
          <t>1000045</t>
        </is>
      </c>
      <c r="H1202" s="17" t="inlineStr">
        <is>
          <t>DICLOFENAC 75MG AMPOLLA 3ML</t>
        </is>
      </c>
      <c r="I1202" s="17" t="inlineStr">
        <is>
          <t>97</t>
        </is>
      </c>
      <c r="J1202" s="17" t="inlineStr">
        <is>
          <t>Diclofenac inyectable 1 amp=3ml x 75mg</t>
        </is>
      </c>
      <c r="K1202" s="18">
        <f>SUMIF('1130 Salta'!$A$2:$A$485,$G1202,'1130 Salta'!$I$2:$I$485)</f>
        <v/>
      </c>
      <c r="L1202" s="18">
        <f>SUMIF('1130 Salta'!$A$2:$A$485,$G1202,'1130 Salta'!$Q$2:$Q$485)</f>
        <v/>
      </c>
      <c r="M1202" s="18">
        <f>$K1202-$L1202</f>
        <v/>
      </c>
      <c r="N1202" s="19">
        <f>IFERROR(SUMIF('1130 Salta'!$A$2:$A$485,$G1202,'1130 Salta'!$M$2:$M$485)/$K1202,0)</f>
        <v/>
      </c>
      <c r="O1202" s="19">
        <f>IFERROR($K1202*$N1202,"")</f>
        <v/>
      </c>
      <c r="P1202" s="19">
        <f>IFERROR($L1202*$N1202,"")</f>
        <v/>
      </c>
      <c r="Q1202" s="19">
        <f>IF(OR($U1202="Dar de baja en SAP",$U1202="Dar de alta en SAP"),$M1202*$N1202,"")</f>
        <v/>
      </c>
      <c r="R1202" s="17" t="inlineStr"/>
      <c r="S1202" s="25" t="inlineStr">
        <is>
          <t>Alta</t>
        </is>
      </c>
      <c r="T1202" s="17" t="inlineStr">
        <is>
          <t>Homologado – confianza Alta</t>
        </is>
      </c>
      <c r="U1202" s="26" t="inlineStr">
        <is>
          <t>Dar de baja en SAP</t>
        </is>
      </c>
      <c r="V1202" s="17" t="inlineStr">
        <is>
          <t>Homologación por código Avain (master M01-003)</t>
        </is>
      </c>
      <c r="W1202" s="17" t="inlineStr">
        <is>
          <t>No</t>
        </is>
      </c>
      <c r="X1202" s="17" t="inlineStr"/>
      <c r="Y1202" s="17" t="inlineStr">
        <is>
          <t>Sí</t>
        </is>
      </c>
      <c r="Z1202" s="17" t="inlineStr">
        <is>
          <t>M01-003</t>
        </is>
      </c>
      <c r="AA1202" s="17" t="inlineStr">
        <is>
          <t>Homologación: confianza base Alta + confianza SAP Alta → Alta. El material ocupa 2 filas en la hoja 1130 Salta (lote/almacén). La cantidad SAP y la física de esta vista son el total del material.</t>
        </is>
      </c>
    </row>
    <row r="1203">
      <c r="A1203" s="17" t="inlineStr">
        <is>
          <t>Salta</t>
        </is>
      </c>
      <c r="B1203" s="17" t="inlineStr">
        <is>
          <t>1130</t>
        </is>
      </c>
      <c r="C1203" s="17" t="inlineStr">
        <is>
          <t>Stock SAP</t>
        </is>
      </c>
      <c r="D1203" s="17" t="inlineStr">
        <is>
          <t>Medicamentos</t>
        </is>
      </c>
      <c r="E1203" s="17" t="inlineStr">
        <is>
          <t>ZMED</t>
        </is>
      </c>
      <c r="F1203" s="17" t="inlineStr">
        <is>
          <t>Dentro del alcance</t>
        </is>
      </c>
      <c r="G1203" s="17" t="inlineStr">
        <is>
          <t>1000529</t>
        </is>
      </c>
      <c r="H1203" s="17" t="inlineStr">
        <is>
          <t>DEXAMETASONA 4 MG COMPRIMIDOS</t>
        </is>
      </c>
      <c r="I1203" s="17" t="inlineStr">
        <is>
          <t>389</t>
        </is>
      </c>
      <c r="J1203" s="17" t="inlineStr">
        <is>
          <t>Dexametasona comp 4 mg</t>
        </is>
      </c>
      <c r="K1203" s="18">
        <f>SUMIF('1130 Salta'!$A$2:$A$485,$G1203,'1130 Salta'!$I$2:$I$485)</f>
        <v/>
      </c>
      <c r="L1203" s="18">
        <f>SUMIF('1130 Salta'!$A$2:$A$485,$G1203,'1130 Salta'!$Q$2:$Q$485)</f>
        <v/>
      </c>
      <c r="M1203" s="18">
        <f>$K1203-$L1203</f>
        <v/>
      </c>
      <c r="N1203" s="19">
        <f>IFERROR(SUMIF('1130 Salta'!$A$2:$A$485,$G1203,'1130 Salta'!$M$2:$M$485)/$K1203,0)</f>
        <v/>
      </c>
      <c r="O1203" s="19">
        <f>IFERROR($K1203*$N1203,"")</f>
        <v/>
      </c>
      <c r="P1203" s="19">
        <f>IFERROR($L1203*$N1203,"")</f>
        <v/>
      </c>
      <c r="Q1203" s="19">
        <f>IF(OR($U1203="Dar de baja en SAP",$U1203="Dar de alta en SAP"),$M1203*$N1203,"")</f>
        <v/>
      </c>
      <c r="R1203" s="17" t="inlineStr"/>
      <c r="S1203" s="25" t="inlineStr">
        <is>
          <t>Alta</t>
        </is>
      </c>
      <c r="T1203" s="17" t="inlineStr">
        <is>
          <t>Homologado – confianza Alta</t>
        </is>
      </c>
      <c r="U1203" s="26" t="inlineStr">
        <is>
          <t>Dar de baja en SAP</t>
        </is>
      </c>
      <c r="V1203" s="17" t="inlineStr">
        <is>
          <t>Homologación por código Avain (master M06-002)</t>
        </is>
      </c>
      <c r="W1203" s="17" t="inlineStr">
        <is>
          <t>No</t>
        </is>
      </c>
      <c r="X1203" s="17" t="inlineStr"/>
      <c r="Y1203" s="17" t="inlineStr">
        <is>
          <t>Sí</t>
        </is>
      </c>
      <c r="Z1203" s="17" t="inlineStr">
        <is>
          <t>M06-002</t>
        </is>
      </c>
      <c r="AA1203" s="17" t="inlineStr">
        <is>
          <t>Homologación: confianza base Alta + confianza SAP Alta → Alta.</t>
        </is>
      </c>
    </row>
    <row r="1204">
      <c r="A1204" s="17" t="inlineStr">
        <is>
          <t>Salta</t>
        </is>
      </c>
      <c r="B1204" s="17" t="inlineStr">
        <is>
          <t>1130</t>
        </is>
      </c>
      <c r="C1204" s="17" t="inlineStr">
        <is>
          <t>Stock SAP</t>
        </is>
      </c>
      <c r="D1204" s="17" t="inlineStr">
        <is>
          <t>Descartables</t>
        </is>
      </c>
      <c r="E1204" s="17" t="inlineStr">
        <is>
          <t>ZDES</t>
        </is>
      </c>
      <c r="F1204" s="17" t="inlineStr">
        <is>
          <t>Dentro del alcance</t>
        </is>
      </c>
      <c r="G1204" s="17" t="inlineStr">
        <is>
          <t>2000027</t>
        </is>
      </c>
      <c r="H1204" s="17" t="inlineStr">
        <is>
          <t>JERINGA DE 5 ML</t>
        </is>
      </c>
      <c r="I1204" s="17" t="inlineStr">
        <is>
          <t>158</t>
        </is>
      </c>
      <c r="J1204" s="17" t="inlineStr">
        <is>
          <t>Jeringas 5 cc</t>
        </is>
      </c>
      <c r="K1204" s="18">
        <f>SUMIF('1130 Salta'!$A$2:$A$485,$G1204,'1130 Salta'!$I$2:$I$485)</f>
        <v/>
      </c>
      <c r="L1204" s="18">
        <f>SUMIF('1130 Salta'!$A$2:$A$485,$G1204,'1130 Salta'!$Q$2:$Q$485)</f>
        <v/>
      </c>
      <c r="M1204" s="18">
        <f>$K1204-$L1204</f>
        <v/>
      </c>
      <c r="N1204" s="19">
        <f>IFERROR(SUMIF('1130 Salta'!$A$2:$A$485,$G1204,'1130 Salta'!$M$2:$M$485)/$K1204,0)</f>
        <v/>
      </c>
      <c r="O1204" s="19">
        <f>IFERROR($K1204*$N1204,"")</f>
        <v/>
      </c>
      <c r="P1204" s="19">
        <f>IFERROR($L1204*$N1204,"")</f>
        <v/>
      </c>
      <c r="Q1204" s="19">
        <f>IF(OR($U1204="Dar de baja en SAP",$U1204="Dar de alta en SAP"),$M1204*$N1204,"")</f>
        <v/>
      </c>
      <c r="R1204" s="17" t="inlineStr"/>
      <c r="S1204" s="25" t="inlineStr">
        <is>
          <t>Alta</t>
        </is>
      </c>
      <c r="T1204" s="17" t="inlineStr">
        <is>
          <t>Homologado – confianza Alta</t>
        </is>
      </c>
      <c r="U1204" s="25" t="inlineStr">
        <is>
          <t>Dar de alta en SAP</t>
        </is>
      </c>
      <c r="V1204" s="17" t="inlineStr">
        <is>
          <t>Homologación por código Avain (master D-135)</t>
        </is>
      </c>
      <c r="W1204" s="17" t="inlineStr">
        <is>
          <t>No</t>
        </is>
      </c>
      <c r="X1204" s="17" t="inlineStr"/>
      <c r="Y1204" s="17" t="inlineStr">
        <is>
          <t>Sí</t>
        </is>
      </c>
      <c r="Z1204" s="17" t="inlineStr">
        <is>
          <t>D-135</t>
        </is>
      </c>
      <c r="AA1204" s="17" t="inlineStr">
        <is>
          <t>Homologación: confianza base Alta + confianza SAP Alta → Alta. El material ocupa 2 filas en la hoja 1130 Salta (lote/almacén). La cantidad SAP y la física de esta vista son el total del material.</t>
        </is>
      </c>
    </row>
    <row r="1205">
      <c r="A1205" s="17" t="inlineStr">
        <is>
          <t>Salta</t>
        </is>
      </c>
      <c r="B1205" s="17" t="inlineStr">
        <is>
          <t>1130</t>
        </is>
      </c>
      <c r="C1205" s="17" t="inlineStr">
        <is>
          <t>Stock SAP</t>
        </is>
      </c>
      <c r="D1205" s="17" t="inlineStr">
        <is>
          <t>Medicamentos</t>
        </is>
      </c>
      <c r="E1205" s="17" t="inlineStr">
        <is>
          <t>ZMED</t>
        </is>
      </c>
      <c r="F1205" s="17" t="inlineStr">
        <is>
          <t>Dentro del alcance</t>
        </is>
      </c>
      <c r="G1205" s="17" t="inlineStr">
        <is>
          <t>1000105</t>
        </is>
      </c>
      <c r="H1205" s="17" t="inlineStr">
        <is>
          <t>METOCLOPRAMIDA 10MG/2ML AMPOLLA</t>
        </is>
      </c>
      <c r="I1205" s="17" t="inlineStr">
        <is>
          <t>183</t>
        </is>
      </c>
      <c r="J1205" s="17" t="inlineStr">
        <is>
          <t>Metoclopramida 1 amp=2ml x10mg</t>
        </is>
      </c>
      <c r="K1205" s="18">
        <f>SUMIF('1130 Salta'!$A$2:$A$485,$G1205,'1130 Salta'!$I$2:$I$485)</f>
        <v/>
      </c>
      <c r="L1205" s="18">
        <f>SUMIF('1130 Salta'!$A$2:$A$485,$G1205,'1130 Salta'!$Q$2:$Q$485)</f>
        <v/>
      </c>
      <c r="M1205" s="18">
        <f>$K1205-$L1205</f>
        <v/>
      </c>
      <c r="N1205" s="19">
        <f>IFERROR(SUMIF('1130 Salta'!$A$2:$A$485,$G1205,'1130 Salta'!$M$2:$M$485)/$K1205,0)</f>
        <v/>
      </c>
      <c r="O1205" s="19">
        <f>IFERROR($K1205*$N1205,"")</f>
        <v/>
      </c>
      <c r="P1205" s="19">
        <f>IFERROR($L1205*$N1205,"")</f>
        <v/>
      </c>
      <c r="Q1205" s="19">
        <f>IF(OR($U1205="Dar de baja en SAP",$U1205="Dar de alta en SAP"),$M1205*$N1205,"")</f>
        <v/>
      </c>
      <c r="R1205" s="17" t="inlineStr"/>
      <c r="S1205" s="25" t="inlineStr">
        <is>
          <t>Alta</t>
        </is>
      </c>
      <c r="T1205" s="17" t="inlineStr">
        <is>
          <t>Homologado – confianza Alta</t>
        </is>
      </c>
      <c r="U1205" s="26" t="inlineStr">
        <is>
          <t>Dar de baja en SAP</t>
        </is>
      </c>
      <c r="V1205" s="17" t="inlineStr">
        <is>
          <t>Homologación por código Avain (master M08-001)</t>
        </is>
      </c>
      <c r="W1205" s="17" t="inlineStr">
        <is>
          <t>No</t>
        </is>
      </c>
      <c r="X1205" s="17" t="inlineStr"/>
      <c r="Y1205" s="17" t="inlineStr">
        <is>
          <t>Sí</t>
        </is>
      </c>
      <c r="Z1205" s="17" t="inlineStr">
        <is>
          <t>M08-001</t>
        </is>
      </c>
      <c r="AA1205" s="17" t="inlineStr">
        <is>
          <t>Homologación: confianza base Alta + confianza SAP Alta → Alta. El material ocupa 2 filas en la hoja 1130 Salta (lote/almacén). La cantidad SAP y la física de esta vista son el total del material.</t>
        </is>
      </c>
    </row>
    <row r="1206">
      <c r="A1206" s="17" t="inlineStr">
        <is>
          <t>Salta</t>
        </is>
      </c>
      <c r="B1206" s="17" t="inlineStr">
        <is>
          <t>1130</t>
        </is>
      </c>
      <c r="C1206" s="17" t="inlineStr">
        <is>
          <t>Stock SAP</t>
        </is>
      </c>
      <c r="D1206" s="17" t="inlineStr">
        <is>
          <t>Descartables</t>
        </is>
      </c>
      <c r="E1206" s="17" t="inlineStr">
        <is>
          <t>ZDES</t>
        </is>
      </c>
      <c r="F1206" s="17" t="inlineStr">
        <is>
          <t>Dentro del alcance</t>
        </is>
      </c>
      <c r="G1206" s="17" t="inlineStr">
        <is>
          <t>2000007</t>
        </is>
      </c>
      <c r="H1206" s="17" t="inlineStr">
        <is>
          <t>AGUJA HIPODERMICA 25G x ⅝ - 16/5</t>
        </is>
      </c>
      <c r="I1206" s="17" t="inlineStr">
        <is>
          <t>19</t>
        </is>
      </c>
      <c r="J1206" s="17" t="inlineStr">
        <is>
          <t>Agujas 16/5</t>
        </is>
      </c>
      <c r="K1206" s="18">
        <f>SUMIF('1130 Salta'!$A$2:$A$485,$G1206,'1130 Salta'!$I$2:$I$485)</f>
        <v/>
      </c>
      <c r="L1206" s="18">
        <f>SUMIF('1130 Salta'!$A$2:$A$485,$G1206,'1130 Salta'!$Q$2:$Q$485)</f>
        <v/>
      </c>
      <c r="M1206" s="18">
        <f>$K1206-$L1206</f>
        <v/>
      </c>
      <c r="N1206" s="19">
        <f>IFERROR(SUMIF('1130 Salta'!$A$2:$A$485,$G1206,'1130 Salta'!$M$2:$M$485)/$K1206,0)</f>
        <v/>
      </c>
      <c r="O1206" s="19">
        <f>IFERROR($K1206*$N1206,"")</f>
        <v/>
      </c>
      <c r="P1206" s="19">
        <f>IFERROR($L1206*$N1206,"")</f>
        <v/>
      </c>
      <c r="Q1206" s="19">
        <f>IF(OR($U1206="Dar de baja en SAP",$U1206="Dar de alta en SAP"),$M1206*$N1206,"")</f>
        <v/>
      </c>
      <c r="R1206" s="17" t="inlineStr"/>
      <c r="S1206" s="25" t="inlineStr">
        <is>
          <t>Alta</t>
        </is>
      </c>
      <c r="T1206" s="17" t="inlineStr">
        <is>
          <t>Homologado – confianza Alta</t>
        </is>
      </c>
      <c r="U1206" s="25" t="inlineStr">
        <is>
          <t>Dar de alta en SAP</t>
        </is>
      </c>
      <c r="V1206" s="17" t="inlineStr">
        <is>
          <t>Homologación por código Avain (master D-140)</t>
        </is>
      </c>
      <c r="W1206" s="17" t="inlineStr">
        <is>
          <t>No</t>
        </is>
      </c>
      <c r="X1206" s="17" t="inlineStr"/>
      <c r="Y1206" s="17" t="inlineStr">
        <is>
          <t>Sí</t>
        </is>
      </c>
      <c r="Z1206" s="17" t="inlineStr">
        <is>
          <t>D-140</t>
        </is>
      </c>
      <c r="AA1206" s="17" t="inlineStr">
        <is>
          <t>Homologación: confianza base Alta + confianza SAP Alta → Alta.</t>
        </is>
      </c>
    </row>
    <row r="1207">
      <c r="A1207" s="17" t="inlineStr">
        <is>
          <t>Salta</t>
        </is>
      </c>
      <c r="B1207" s="17" t="inlineStr">
        <is>
          <t>1130</t>
        </is>
      </c>
      <c r="C1207" s="17" t="inlineStr">
        <is>
          <t>Stock SAP</t>
        </is>
      </c>
      <c r="D1207" s="17" t="inlineStr">
        <is>
          <t>Medicamentos</t>
        </is>
      </c>
      <c r="E1207" s="17" t="inlineStr">
        <is>
          <t>ZMED</t>
        </is>
      </c>
      <c r="F1207" s="17" t="inlineStr">
        <is>
          <t>Dentro del alcance</t>
        </is>
      </c>
      <c r="G1207" s="17" t="inlineStr">
        <is>
          <t>1000530</t>
        </is>
      </c>
      <c r="H1207" s="17" t="inlineStr">
        <is>
          <t>DIFENHIDRAMINA 50 MG COMPRIMIDOS</t>
        </is>
      </c>
      <c r="I1207" s="17" t="inlineStr">
        <is>
          <t>102</t>
        </is>
      </c>
      <c r="J1207" s="17" t="inlineStr">
        <is>
          <t>Difenhidramina Comprimidos x 50mg</t>
        </is>
      </c>
      <c r="K1207" s="18">
        <f>SUMIF('1130 Salta'!$A$2:$A$485,$G1207,'1130 Salta'!$I$2:$I$485)</f>
        <v/>
      </c>
      <c r="L1207" s="18">
        <f>SUMIF('1130 Salta'!$A$2:$A$485,$G1207,'1130 Salta'!$Q$2:$Q$485)</f>
        <v/>
      </c>
      <c r="M1207" s="18">
        <f>$K1207-$L1207</f>
        <v/>
      </c>
      <c r="N1207" s="19">
        <f>IFERROR(SUMIF('1130 Salta'!$A$2:$A$485,$G1207,'1130 Salta'!$M$2:$M$485)/$K1207,0)</f>
        <v/>
      </c>
      <c r="O1207" s="19">
        <f>IFERROR($K1207*$N1207,"")</f>
        <v/>
      </c>
      <c r="P1207" s="19">
        <f>IFERROR($L1207*$N1207,"")</f>
        <v/>
      </c>
      <c r="Q1207" s="19">
        <f>IF(OR($U1207="Dar de baja en SAP",$U1207="Dar de alta en SAP"),$M1207*$N1207,"")</f>
        <v/>
      </c>
      <c r="R1207" s="17" t="inlineStr"/>
      <c r="S1207" s="25" t="inlineStr">
        <is>
          <t>Alta</t>
        </is>
      </c>
      <c r="T1207" s="17" t="inlineStr">
        <is>
          <t>Homologado – confianza Alta</t>
        </is>
      </c>
      <c r="U1207" s="26" t="inlineStr">
        <is>
          <t>Dar de baja en SAP</t>
        </is>
      </c>
      <c r="V1207" s="17" t="inlineStr">
        <is>
          <t>Cruce por nomenclatura SAP</t>
        </is>
      </c>
      <c r="W1207" s="17" t="inlineStr">
        <is>
          <t>No</t>
        </is>
      </c>
      <c r="X1207" s="17" t="inlineStr"/>
      <c r="Y1207" s="17" t="inlineStr">
        <is>
          <t>No</t>
        </is>
      </c>
      <c r="Z1207" s="17" t="inlineStr"/>
      <c r="AA1207" s="17" t="inlineStr">
        <is>
          <t>Cruce por nomenclatura: dosis coincide; similitud 0.96.</t>
        </is>
      </c>
    </row>
    <row r="1208">
      <c r="A1208" s="17" t="inlineStr">
        <is>
          <t>Salta</t>
        </is>
      </c>
      <c r="B1208" s="17" t="inlineStr">
        <is>
          <t>1130</t>
        </is>
      </c>
      <c r="C1208" s="17" t="inlineStr">
        <is>
          <t>Stock SAP</t>
        </is>
      </c>
      <c r="D1208" s="17" t="inlineStr">
        <is>
          <t>Medicamentos</t>
        </is>
      </c>
      <c r="E1208" s="17" t="inlineStr">
        <is>
          <t>ZMED</t>
        </is>
      </c>
      <c r="F1208" s="17" t="inlineStr">
        <is>
          <t>Dentro del alcance</t>
        </is>
      </c>
      <c r="G1208" s="17" t="inlineStr">
        <is>
          <t>1000122</t>
        </is>
      </c>
      <c r="H1208" s="17" t="inlineStr">
        <is>
          <t>METOCLOPRAMIDA DE 10MG SL</t>
        </is>
      </c>
      <c r="I1208" s="17" t="inlineStr">
        <is>
          <t>184; 260</t>
        </is>
      </c>
      <c r="J1208" s="17" t="inlineStr">
        <is>
          <t>Metoclopramida Comp Comprimidos x 10mg; Metoclopramida subl. 10 mgs</t>
        </is>
      </c>
      <c r="K1208" s="18">
        <f>SUMIF('1130 Salta'!$A$2:$A$485,$G1208,'1130 Salta'!$I$2:$I$485)</f>
        <v/>
      </c>
      <c r="L1208" s="18">
        <f>SUMIF('1130 Salta'!$A$2:$A$485,$G1208,'1130 Salta'!$Q$2:$Q$485)</f>
        <v/>
      </c>
      <c r="M1208" s="18">
        <f>$K1208-$L1208</f>
        <v/>
      </c>
      <c r="N1208" s="19">
        <f>IFERROR(SUMIF('1130 Salta'!$A$2:$A$485,$G1208,'1130 Salta'!$M$2:$M$485)/$K1208,0)</f>
        <v/>
      </c>
      <c r="O1208" s="19">
        <f>IFERROR($K1208*$N1208,"")</f>
        <v/>
      </c>
      <c r="P1208" s="19">
        <f>IFERROR($L1208*$N1208,"")</f>
        <v/>
      </c>
      <c r="Q1208" s="19">
        <f>IF(OR($U1208="Dar de baja en SAP",$U1208="Dar de alta en SAP"),$M1208*$N1208,"")</f>
        <v/>
      </c>
      <c r="R1208" s="17" t="inlineStr"/>
      <c r="S1208" s="30" t="inlineStr">
        <is>
          <t>Media</t>
        </is>
      </c>
      <c r="T1208" s="17" t="inlineStr">
        <is>
          <t>Homologado – confianza Media – pendiente de validación</t>
        </is>
      </c>
      <c r="U1208" s="25" t="inlineStr">
        <is>
          <t>Dar de alta en SAP</t>
        </is>
      </c>
      <c r="V1208" s="17" t="inlineStr">
        <is>
          <t>Homologación por código Avain (master M08-002)</t>
        </is>
      </c>
      <c r="W1208" s="17" t="inlineStr">
        <is>
          <t>No</t>
        </is>
      </c>
      <c r="X1208" s="17" t="inlineStr"/>
      <c r="Y1208" s="17" t="inlineStr">
        <is>
          <t>Sí</t>
        </is>
      </c>
      <c r="Z1208" s="17" t="inlineStr">
        <is>
          <t>M08-002</t>
        </is>
      </c>
      <c r="AA1208" s="17"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17" t="inlineStr">
        <is>
          <t>Salta</t>
        </is>
      </c>
      <c r="B1209" s="17" t="inlineStr">
        <is>
          <t>1130</t>
        </is>
      </c>
      <c r="C1209" s="17" t="inlineStr">
        <is>
          <t>Stock SAP</t>
        </is>
      </c>
      <c r="D1209" s="17" t="inlineStr">
        <is>
          <t>Medicamentos</t>
        </is>
      </c>
      <c r="E1209" s="17" t="inlineStr">
        <is>
          <t>ZMED</t>
        </is>
      </c>
      <c r="F1209" s="17" t="inlineStr">
        <is>
          <t>Dentro del alcance</t>
        </is>
      </c>
      <c r="G1209" s="17" t="inlineStr">
        <is>
          <t>1000059</t>
        </is>
      </c>
      <c r="H1209" s="17" t="inlineStr">
        <is>
          <t>BUTIL BROMURO DE HIOSCINA 20MG AMPOLLA</t>
        </is>
      </c>
      <c r="I1209" s="17" t="inlineStr">
        <is>
          <t>385</t>
        </is>
      </c>
      <c r="J1209" s="17" t="inlineStr">
        <is>
          <t>Hioscina 1 amp x 20mg</t>
        </is>
      </c>
      <c r="K1209" s="18">
        <f>SUMIF('1130 Salta'!$A$2:$A$485,$G1209,'1130 Salta'!$I$2:$I$485)</f>
        <v/>
      </c>
      <c r="L1209" s="18">
        <f>SUMIF('1130 Salta'!$A$2:$A$485,$G1209,'1130 Salta'!$Q$2:$Q$485)</f>
        <v/>
      </c>
      <c r="M1209" s="18">
        <f>$K1209-$L1209</f>
        <v/>
      </c>
      <c r="N1209" s="19">
        <f>IFERROR(SUMIF('1130 Salta'!$A$2:$A$485,$G1209,'1130 Salta'!$M$2:$M$485)/$K1209,0)</f>
        <v/>
      </c>
      <c r="O1209" s="19">
        <f>IFERROR($K1209*$N1209,"")</f>
        <v/>
      </c>
      <c r="P1209" s="19">
        <f>IFERROR($L1209*$N1209,"")</f>
        <v/>
      </c>
      <c r="Q1209" s="19">
        <f>IF(OR($U1209="Dar de baja en SAP",$U1209="Dar de alta en SAP"),$M1209*$N1209,"")</f>
        <v/>
      </c>
      <c r="R1209" s="17" t="inlineStr"/>
      <c r="S1209" s="30" t="inlineStr">
        <is>
          <t>Media</t>
        </is>
      </c>
      <c r="T1209" s="17" t="inlineStr">
        <is>
          <t>Homologado – confianza Media – pendiente de validación</t>
        </is>
      </c>
      <c r="U1209" s="25" t="inlineStr">
        <is>
          <t>Dar de alta en SAP</t>
        </is>
      </c>
      <c r="V1209" s="17" t="inlineStr">
        <is>
          <t>Homologación por código Avain (master M08-003)</t>
        </is>
      </c>
      <c r="W1209" s="17" t="inlineStr">
        <is>
          <t>No</t>
        </is>
      </c>
      <c r="X1209" s="17" t="inlineStr"/>
      <c r="Y1209" s="17" t="inlineStr">
        <is>
          <t>Sí</t>
        </is>
      </c>
      <c r="Z1209" s="17" t="inlineStr">
        <is>
          <t>M08-003</t>
        </is>
      </c>
      <c r="AA1209" s="17" t="inlineStr">
        <is>
          <t>Homologación: confianza base Media + confianza SAP Alta → Media. El material ocupa 2 filas en la hoja 1130 Salta (lote/almacén). La cantidad SAP y la física de esta vista son el total del material.</t>
        </is>
      </c>
    </row>
    <row r="1210">
      <c r="A1210" s="17" t="inlineStr">
        <is>
          <t>Salta</t>
        </is>
      </c>
      <c r="B1210" s="17" t="inlineStr">
        <is>
          <t>1130</t>
        </is>
      </c>
      <c r="C1210" s="17" t="inlineStr">
        <is>
          <t>Stock SAP</t>
        </is>
      </c>
      <c r="D1210" s="17" t="inlineStr">
        <is>
          <t>Medicamentos</t>
        </is>
      </c>
      <c r="E1210" s="17" t="inlineStr">
        <is>
          <t>ZMED</t>
        </is>
      </c>
      <c r="F1210" s="17" t="inlineStr">
        <is>
          <t>Dentro del alcance</t>
        </is>
      </c>
      <c r="G1210" s="17" t="inlineStr">
        <is>
          <t>1000182</t>
        </is>
      </c>
      <c r="H1210" s="17" t="inlineStr">
        <is>
          <t>METOCLOPRAMIDA COMPRIMIDO</t>
        </is>
      </c>
      <c r="I1210" s="17" t="inlineStr"/>
      <c r="J1210" s="17" t="inlineStr"/>
      <c r="K1210" s="18">
        <f>SUMIF('1130 Salta'!$A$2:$A$485,$G1210,'1130 Salta'!$I$2:$I$485)</f>
        <v/>
      </c>
      <c r="L1210" s="18">
        <f>SUMIF('1130 Salta'!$A$2:$A$485,$G1210,'1130 Salta'!$Q$2:$Q$485)</f>
        <v/>
      </c>
      <c r="M1210" s="18">
        <f>$K1210-$L1210</f>
        <v/>
      </c>
      <c r="N1210" s="19">
        <f>IFERROR(SUMIF('1130 Salta'!$A$2:$A$485,$G1210,'1130 Salta'!$M$2:$M$485)/$K1210,0)</f>
        <v/>
      </c>
      <c r="O1210" s="19">
        <f>IFERROR($K1210*$N1210,"")</f>
        <v/>
      </c>
      <c r="P1210" s="19">
        <f>IFERROR($L1210*$N1210,"")</f>
        <v/>
      </c>
      <c r="Q1210" s="19">
        <f>IF(OR($U1210="Dar de baja en SAP",$U1210="Dar de alta en SAP"),$M1210*$N1210,"")</f>
        <v/>
      </c>
      <c r="R1210" s="17" t="inlineStr"/>
      <c r="S1210" s="27" t="inlineStr"/>
      <c r="T1210" s="17" t="inlineStr">
        <is>
          <t>Sin recuento físico en el inventario de Avain</t>
        </is>
      </c>
      <c r="U1210" s="28" t="inlineStr">
        <is>
          <t>Sin recuento físico</t>
        </is>
      </c>
      <c r="V1210" s="17" t="inlineStr"/>
      <c r="W1210" s="17" t="inlineStr"/>
      <c r="X1210" s="17" t="inlineStr"/>
      <c r="Y1210" s="17" t="inlineStr"/>
      <c r="Z1210" s="17" t="inlineStr"/>
      <c r="AA1210" s="17" t="inlineStr">
        <is>
          <t>El material ocupa 2 filas en la hoja 1130 Salta (lote/almacén). La cantidad SAP y la física de esta vista son el total del material.</t>
        </is>
      </c>
    </row>
    <row r="1211">
      <c r="A1211" s="17" t="inlineStr">
        <is>
          <t>Salta</t>
        </is>
      </c>
      <c r="B1211" s="17" t="inlineStr">
        <is>
          <t>1130</t>
        </is>
      </c>
      <c r="C1211" s="17" t="inlineStr">
        <is>
          <t>Stock SAP</t>
        </is>
      </c>
      <c r="D1211" s="17" t="inlineStr">
        <is>
          <t>Medicamentos</t>
        </is>
      </c>
      <c r="E1211" s="17" t="inlineStr">
        <is>
          <t>ZMED</t>
        </is>
      </c>
      <c r="F1211" s="17" t="inlineStr">
        <is>
          <t>Dentro del alcance</t>
        </is>
      </c>
      <c r="G1211" s="17" t="inlineStr">
        <is>
          <t>1000373</t>
        </is>
      </c>
      <c r="H1211" s="17" t="inlineStr">
        <is>
          <t>DICLOFENAC 50MG COMPRIMIDO</t>
        </is>
      </c>
      <c r="I1211" s="17" t="inlineStr"/>
      <c r="J1211" s="17" t="inlineStr"/>
      <c r="K1211" s="18">
        <f>SUMIF('1130 Salta'!$A$2:$A$485,$G1211,'1130 Salta'!$I$2:$I$485)</f>
        <v/>
      </c>
      <c r="L1211" s="18">
        <f>SUMIF('1130 Salta'!$A$2:$A$485,$G1211,'1130 Salta'!$Q$2:$Q$485)</f>
        <v/>
      </c>
      <c r="M1211" s="18">
        <f>$K1211-$L1211</f>
        <v/>
      </c>
      <c r="N1211" s="19">
        <f>IFERROR(SUMIF('1130 Salta'!$A$2:$A$485,$G1211,'1130 Salta'!$M$2:$M$485)/$K1211,0)</f>
        <v/>
      </c>
      <c r="O1211" s="19">
        <f>IFERROR($K1211*$N1211,"")</f>
        <v/>
      </c>
      <c r="P1211" s="19">
        <f>IFERROR($L1211*$N1211,"")</f>
        <v/>
      </c>
      <c r="Q1211" s="19">
        <f>IF(OR($U1211="Dar de baja en SAP",$U1211="Dar de alta en SAP"),$M1211*$N1211,"")</f>
        <v/>
      </c>
      <c r="R1211" s="17" t="inlineStr"/>
      <c r="S1211" s="27" t="inlineStr"/>
      <c r="T1211" s="17" t="inlineStr">
        <is>
          <t>Sin recuento físico en el inventario de Avain</t>
        </is>
      </c>
      <c r="U1211" s="28" t="inlineStr">
        <is>
          <t>Sin recuento físico</t>
        </is>
      </c>
      <c r="V1211" s="17" t="inlineStr"/>
      <c r="W1211" s="17" t="inlineStr"/>
      <c r="X1211" s="17" t="inlineStr"/>
      <c r="Y1211" s="17" t="inlineStr"/>
      <c r="Z1211" s="17" t="inlineStr"/>
      <c r="AA1211" s="17" t="inlineStr"/>
    </row>
    <row r="1212">
      <c r="A1212" s="17" t="inlineStr">
        <is>
          <t>Salta</t>
        </is>
      </c>
      <c r="B1212" s="17" t="inlineStr">
        <is>
          <t>1130</t>
        </is>
      </c>
      <c r="C1212" s="17" t="inlineStr">
        <is>
          <t>Stock SAP</t>
        </is>
      </c>
      <c r="D1212" s="17" t="inlineStr">
        <is>
          <t>Medicamentos</t>
        </is>
      </c>
      <c r="E1212" s="17" t="inlineStr">
        <is>
          <t>ZMED</t>
        </is>
      </c>
      <c r="F1212" s="17" t="inlineStr">
        <is>
          <t>Dentro del alcance</t>
        </is>
      </c>
      <c r="G1212" s="17" t="inlineStr">
        <is>
          <t>1001118</t>
        </is>
      </c>
      <c r="H1212" s="17" t="inlineStr">
        <is>
          <t>SALES REHIDRATANTES SOBRE POLVO</t>
        </is>
      </c>
      <c r="I1212" s="17" t="inlineStr">
        <is>
          <t>215</t>
        </is>
      </c>
      <c r="J1212" s="17" t="inlineStr">
        <is>
          <t>Sales de rehidratación Polvo oral</t>
        </is>
      </c>
      <c r="K1212" s="18">
        <f>SUMIF('1130 Salta'!$A$2:$A$485,$G1212,'1130 Salta'!$I$2:$I$485)</f>
        <v/>
      </c>
      <c r="L1212" s="18">
        <f>SUMIF('1130 Salta'!$A$2:$A$485,$G1212,'1130 Salta'!$Q$2:$Q$485)</f>
        <v/>
      </c>
      <c r="M1212" s="18">
        <f>$K1212-$L1212</f>
        <v/>
      </c>
      <c r="N1212" s="19">
        <f>IFERROR(SUMIF('1130 Salta'!$A$2:$A$485,$G1212,'1130 Salta'!$M$2:$M$485)/$K1212,0)</f>
        <v/>
      </c>
      <c r="O1212" s="19">
        <f>IFERROR($K1212*$N1212,"")</f>
        <v/>
      </c>
      <c r="P1212" s="19">
        <f>IFERROR($L1212*$N1212,"")</f>
        <v/>
      </c>
      <c r="Q1212" s="19">
        <f>IF(OR($U1212="Dar de baja en SAP",$U1212="Dar de alta en SAP"),$M1212*$N1212,"")</f>
        <v/>
      </c>
      <c r="R1212" s="17" t="inlineStr"/>
      <c r="S1212" s="26" t="inlineStr">
        <is>
          <t>Baja</t>
        </is>
      </c>
      <c r="T1212" s="17" t="inlineStr">
        <is>
          <t>Homologado – confianza Baja – pendiente de validación</t>
        </is>
      </c>
      <c r="U1212" s="26" t="inlineStr">
        <is>
          <t>Dar de baja en SAP</t>
        </is>
      </c>
      <c r="V1212" s="17" t="inlineStr">
        <is>
          <t>Homologación por código Avain (master M08-012)</t>
        </is>
      </c>
      <c r="W1212" s="17" t="inlineStr">
        <is>
          <t>No</t>
        </is>
      </c>
      <c r="X1212" s="17" t="inlineStr"/>
      <c r="Y1212" s="17" t="inlineStr">
        <is>
          <t>Sí</t>
        </is>
      </c>
      <c r="Z1212" s="17" t="inlineStr">
        <is>
          <t>M08-012</t>
        </is>
      </c>
      <c r="AA1212" s="17" t="inlineStr">
        <is>
          <t>Homologación: confianza base Alta + confianza SAP Alta → Alta. La nomenclatura del material imputado no respalda por sí sola la equivalencia (similitud 0.50); el vínculo proviene sólo de la homologación. Nivel degradado a Baja.</t>
        </is>
      </c>
    </row>
    <row r="1213">
      <c r="A1213" s="17" t="inlineStr">
        <is>
          <t>Salta</t>
        </is>
      </c>
      <c r="B1213" s="17" t="inlineStr">
        <is>
          <t>1130</t>
        </is>
      </c>
      <c r="C1213" s="17" t="inlineStr">
        <is>
          <t>Stock SAP</t>
        </is>
      </c>
      <c r="D1213" s="17" t="inlineStr">
        <is>
          <t>Medicamentos</t>
        </is>
      </c>
      <c r="E1213" s="17" t="inlineStr">
        <is>
          <t>ZMED</t>
        </is>
      </c>
      <c r="F1213" s="17" t="inlineStr">
        <is>
          <t>Dentro del alcance</t>
        </is>
      </c>
      <c r="G1213" s="17" t="inlineStr">
        <is>
          <t>1000144</t>
        </is>
      </c>
      <c r="H1213" s="17" t="inlineStr">
        <is>
          <t>LORATADINA 10 MG COMP</t>
        </is>
      </c>
      <c r="I1213" s="17" t="inlineStr">
        <is>
          <t>173</t>
        </is>
      </c>
      <c r="J1213" s="17" t="inlineStr">
        <is>
          <t>Loratadina Comprimidos 10mgr</t>
        </is>
      </c>
      <c r="K1213" s="18">
        <f>SUMIF('1130 Salta'!$A$2:$A$485,$G1213,'1130 Salta'!$I$2:$I$485)</f>
        <v/>
      </c>
      <c r="L1213" s="18">
        <f>SUMIF('1130 Salta'!$A$2:$A$485,$G1213,'1130 Salta'!$Q$2:$Q$485)</f>
        <v/>
      </c>
      <c r="M1213" s="18">
        <f>$K1213-$L1213</f>
        <v/>
      </c>
      <c r="N1213" s="19">
        <f>IFERROR(SUMIF('1130 Salta'!$A$2:$A$485,$G1213,'1130 Salta'!$M$2:$M$485)/$K1213,0)</f>
        <v/>
      </c>
      <c r="O1213" s="19">
        <f>IFERROR($K1213*$N1213,"")</f>
        <v/>
      </c>
      <c r="P1213" s="19">
        <f>IFERROR($L1213*$N1213,"")</f>
        <v/>
      </c>
      <c r="Q1213" s="19">
        <f>IF(OR($U1213="Dar de baja en SAP",$U1213="Dar de alta en SAP"),$M1213*$N1213,"")</f>
        <v/>
      </c>
      <c r="R1213" s="17" t="inlineStr"/>
      <c r="S1213" s="25" t="inlineStr">
        <is>
          <t>Alta</t>
        </is>
      </c>
      <c r="T1213" s="17" t="inlineStr">
        <is>
          <t>Homologado – confianza Alta</t>
        </is>
      </c>
      <c r="U1213" s="26" t="inlineStr">
        <is>
          <t>Dar de baja en SAP</t>
        </is>
      </c>
      <c r="V1213" s="17" t="inlineStr">
        <is>
          <t>Homologación por código Avain (master M07-002)</t>
        </is>
      </c>
      <c r="W1213" s="17" t="inlineStr">
        <is>
          <t>No</t>
        </is>
      </c>
      <c r="X1213" s="17" t="inlineStr"/>
      <c r="Y1213" s="17" t="inlineStr">
        <is>
          <t>Sí</t>
        </is>
      </c>
      <c r="Z1213" s="17" t="inlineStr">
        <is>
          <t>M07-002</t>
        </is>
      </c>
      <c r="AA1213" s="17" t="inlineStr">
        <is>
          <t>Homologación: confianza base Alta + confianza SAP Alta → Alta.</t>
        </is>
      </c>
    </row>
    <row r="1214">
      <c r="A1214" s="17" t="inlineStr">
        <is>
          <t>Salta</t>
        </is>
      </c>
      <c r="B1214" s="17" t="inlineStr">
        <is>
          <t>1130</t>
        </is>
      </c>
      <c r="C1214" s="17" t="inlineStr">
        <is>
          <t>Stock SAP</t>
        </is>
      </c>
      <c r="D1214" s="17" t="inlineStr">
        <is>
          <t>Descartables</t>
        </is>
      </c>
      <c r="E1214" s="17" t="inlineStr">
        <is>
          <t>ZDES</t>
        </is>
      </c>
      <c r="F1214" s="17" t="inlineStr">
        <is>
          <t>Dentro del alcance</t>
        </is>
      </c>
      <c r="G1214" s="17" t="inlineStr">
        <is>
          <t>2000028</t>
        </is>
      </c>
      <c r="H1214" s="17" t="inlineStr">
        <is>
          <t>JERINGA 10 ML</t>
        </is>
      </c>
      <c r="I1214" s="17" t="inlineStr">
        <is>
          <t>155</t>
        </is>
      </c>
      <c r="J1214" s="17" t="inlineStr">
        <is>
          <t>Jeringas 10 cc</t>
        </is>
      </c>
      <c r="K1214" s="18">
        <f>SUMIF('1130 Salta'!$A$2:$A$485,$G1214,'1130 Salta'!$I$2:$I$485)</f>
        <v/>
      </c>
      <c r="L1214" s="18">
        <f>SUMIF('1130 Salta'!$A$2:$A$485,$G1214,'1130 Salta'!$Q$2:$Q$485)</f>
        <v/>
      </c>
      <c r="M1214" s="18">
        <f>$K1214-$L1214</f>
        <v/>
      </c>
      <c r="N1214" s="19">
        <f>IFERROR(SUMIF('1130 Salta'!$A$2:$A$485,$G1214,'1130 Salta'!$M$2:$M$485)/$K1214,0)</f>
        <v/>
      </c>
      <c r="O1214" s="19">
        <f>IFERROR($K1214*$N1214,"")</f>
        <v/>
      </c>
      <c r="P1214" s="19">
        <f>IFERROR($L1214*$N1214,"")</f>
        <v/>
      </c>
      <c r="Q1214" s="19">
        <f>IF(OR($U1214="Dar de baja en SAP",$U1214="Dar de alta en SAP"),$M1214*$N1214,"")</f>
        <v/>
      </c>
      <c r="R1214" s="17" t="inlineStr"/>
      <c r="S1214" s="25" t="inlineStr">
        <is>
          <t>Alta</t>
        </is>
      </c>
      <c r="T1214" s="17" t="inlineStr">
        <is>
          <t>Homologado – confianza Alta</t>
        </is>
      </c>
      <c r="U1214" s="25" t="inlineStr">
        <is>
          <t>Dar de alta en SAP</t>
        </is>
      </c>
      <c r="V1214" s="17" t="inlineStr">
        <is>
          <t>Homologación por código Avain (master D-136)</t>
        </is>
      </c>
      <c r="W1214" s="17" t="inlineStr">
        <is>
          <t>No</t>
        </is>
      </c>
      <c r="X1214" s="17" t="inlineStr"/>
      <c r="Y1214" s="17" t="inlineStr">
        <is>
          <t>Sí</t>
        </is>
      </c>
      <c r="Z1214" s="17" t="inlineStr">
        <is>
          <t>D-136</t>
        </is>
      </c>
      <c r="AA1214" s="17" t="inlineStr">
        <is>
          <t>Homologación: confianza base Alta + confianza SAP Alta → Alta. El material ocupa 2 filas en la hoja 1130 Salta (lote/almacén). La cantidad SAP y la física de esta vista son el total del material.</t>
        </is>
      </c>
    </row>
    <row r="1215">
      <c r="A1215" s="17" t="inlineStr">
        <is>
          <t>Salta</t>
        </is>
      </c>
      <c r="B1215" s="17" t="inlineStr">
        <is>
          <t>1130</t>
        </is>
      </c>
      <c r="C1215" s="17" t="inlineStr">
        <is>
          <t>Stock SAP</t>
        </is>
      </c>
      <c r="D1215" s="17" t="inlineStr">
        <is>
          <t>Medicamentos</t>
        </is>
      </c>
      <c r="E1215" s="17" t="inlineStr">
        <is>
          <t>ZMED</t>
        </is>
      </c>
      <c r="F1215" s="17" t="inlineStr">
        <is>
          <t>Dentro del alcance</t>
        </is>
      </c>
      <c r="G1215" s="17" t="inlineStr">
        <is>
          <t>1001233</t>
        </is>
      </c>
      <c r="H1215" s="17" t="inlineStr">
        <is>
          <t>DIFENHIDRAMINA 10 MG X 1 ML AMP</t>
        </is>
      </c>
      <c r="I1215" s="17" t="inlineStr">
        <is>
          <t>101</t>
        </is>
      </c>
      <c r="J1215" s="17" t="inlineStr">
        <is>
          <t>Difenhidramina amp Ampolla x 10 mg</t>
        </is>
      </c>
      <c r="K1215" s="18">
        <f>SUMIF('1130 Salta'!$A$2:$A$485,$G1215,'1130 Salta'!$I$2:$I$485)</f>
        <v/>
      </c>
      <c r="L1215" s="18">
        <f>SUMIF('1130 Salta'!$A$2:$A$485,$G1215,'1130 Salta'!$Q$2:$Q$485)</f>
        <v/>
      </c>
      <c r="M1215" s="18">
        <f>$K1215-$L1215</f>
        <v/>
      </c>
      <c r="N1215" s="19">
        <f>IFERROR(SUMIF('1130 Salta'!$A$2:$A$485,$G1215,'1130 Salta'!$M$2:$M$485)/$K1215,0)</f>
        <v/>
      </c>
      <c r="O1215" s="19">
        <f>IFERROR($K1215*$N1215,"")</f>
        <v/>
      </c>
      <c r="P1215" s="19">
        <f>IFERROR($L1215*$N1215,"")</f>
        <v/>
      </c>
      <c r="Q1215" s="19">
        <f>IF(OR($U1215="Dar de baja en SAP",$U1215="Dar de alta en SAP"),$M1215*$N1215,"")</f>
        <v/>
      </c>
      <c r="R1215" s="17" t="inlineStr"/>
      <c r="S1215" s="30" t="inlineStr">
        <is>
          <t>Media</t>
        </is>
      </c>
      <c r="T1215" s="17" t="inlineStr">
        <is>
          <t>Homologado – confianza Media – pendiente de validación</t>
        </is>
      </c>
      <c r="U1215" s="25" t="inlineStr">
        <is>
          <t>Dar de alta en SAP</t>
        </is>
      </c>
      <c r="V1215" s="17" t="inlineStr">
        <is>
          <t>Homologación por código Avain (master M07-001)</t>
        </is>
      </c>
      <c r="W1215" s="17" t="inlineStr">
        <is>
          <t>No</t>
        </is>
      </c>
      <c r="X1215" s="17" t="inlineStr"/>
      <c r="Y1215" s="17" t="inlineStr">
        <is>
          <t>Sí</t>
        </is>
      </c>
      <c r="Z1215" s="17" t="inlineStr">
        <is>
          <t>M07-001</t>
        </is>
      </c>
      <c r="AA1215" s="17" t="inlineStr">
        <is>
          <t>Homologación: confianza base Media + confianza SAP Alta → Media.</t>
        </is>
      </c>
    </row>
    <row r="1216">
      <c r="A1216" s="17" t="inlineStr">
        <is>
          <t>Salta</t>
        </is>
      </c>
      <c r="B1216" s="17" t="inlineStr">
        <is>
          <t>1130</t>
        </is>
      </c>
      <c r="C1216" s="17" t="inlineStr">
        <is>
          <t>Stock SAP</t>
        </is>
      </c>
      <c r="D1216" s="17" t="inlineStr">
        <is>
          <t>Medicamentos</t>
        </is>
      </c>
      <c r="E1216" s="17" t="inlineStr">
        <is>
          <t>ZMED</t>
        </is>
      </c>
      <c r="F1216" s="17" t="inlineStr">
        <is>
          <t>Dentro del alcance</t>
        </is>
      </c>
      <c r="G1216" s="17" t="inlineStr">
        <is>
          <t>1005140</t>
        </is>
      </c>
      <c r="H1216" s="17" t="inlineStr">
        <is>
          <t>ENALAPRIL 10MG X 10COMP</t>
        </is>
      </c>
      <c r="I1216" s="17" t="inlineStr">
        <is>
          <t>111</t>
        </is>
      </c>
      <c r="J1216" s="17" t="inlineStr">
        <is>
          <t>Enalapril Comprimidos x 10mg</t>
        </is>
      </c>
      <c r="K1216" s="18">
        <f>SUMIF('1130 Salta'!$A$2:$A$485,$G1216,'1130 Salta'!$I$2:$I$485)</f>
        <v/>
      </c>
      <c r="L1216" s="18">
        <f>SUMIF('1130 Salta'!$A$2:$A$485,$G1216,'1130 Salta'!$Q$2:$Q$485)</f>
        <v/>
      </c>
      <c r="M1216" s="18">
        <f>$K1216-$L1216</f>
        <v/>
      </c>
      <c r="N1216" s="19">
        <f>IFERROR(SUMIF('1130 Salta'!$A$2:$A$485,$G1216,'1130 Salta'!$M$2:$M$485)/$K1216,0)</f>
        <v/>
      </c>
      <c r="O1216" s="19">
        <f>IFERROR($K1216*$N1216,"")</f>
        <v/>
      </c>
      <c r="P1216" s="19">
        <f>IFERROR($L1216*$N1216,"")</f>
        <v/>
      </c>
      <c r="Q1216" s="19">
        <f>IF(OR($U1216="Dar de baja en SAP",$U1216="Dar de alta en SAP"),$M1216*$N1216,"")</f>
        <v/>
      </c>
      <c r="R1216" s="17" t="inlineStr"/>
      <c r="S1216" s="25" t="inlineStr">
        <is>
          <t>Alta</t>
        </is>
      </c>
      <c r="T1216" s="17" t="inlineStr">
        <is>
          <t>Homologado – confianza Alta</t>
        </is>
      </c>
      <c r="U1216" s="25" t="inlineStr">
        <is>
          <t>Dar de alta en SAP</t>
        </is>
      </c>
      <c r="V1216" s="17" t="inlineStr">
        <is>
          <t>Homologación por código Avain (master M04-003)</t>
        </is>
      </c>
      <c r="W1216" s="17" t="inlineStr">
        <is>
          <t>No</t>
        </is>
      </c>
      <c r="X1216" s="17" t="inlineStr"/>
      <c r="Y1216" s="17" t="inlineStr">
        <is>
          <t>Sí</t>
        </is>
      </c>
      <c r="Z1216" s="17" t="inlineStr">
        <is>
          <t>M04-003</t>
        </is>
      </c>
      <c r="AA1216" s="17" t="inlineStr">
        <is>
          <t>Homologación: confianza base Alta + confianza SAP Alta → Alta.</t>
        </is>
      </c>
    </row>
    <row r="1217">
      <c r="A1217" s="17" t="inlineStr">
        <is>
          <t>Salta</t>
        </is>
      </c>
      <c r="B1217" s="17" t="inlineStr">
        <is>
          <t>1130</t>
        </is>
      </c>
      <c r="C1217" s="17" t="inlineStr">
        <is>
          <t>Stock SAP</t>
        </is>
      </c>
      <c r="D1217" s="17" t="inlineStr">
        <is>
          <t>Medicamentos</t>
        </is>
      </c>
      <c r="E1217" s="17" t="inlineStr">
        <is>
          <t>ZMED</t>
        </is>
      </c>
      <c r="F1217" s="17" t="inlineStr">
        <is>
          <t>Dentro del alcance</t>
        </is>
      </c>
      <c r="G1217" s="17" t="inlineStr">
        <is>
          <t>1005308</t>
        </is>
      </c>
      <c r="H1217" s="17" t="inlineStr">
        <is>
          <t>DIPIRONA 400MG COMPRIMIDOS</t>
        </is>
      </c>
      <c r="I1217" s="17" t="inlineStr">
        <is>
          <t>105</t>
        </is>
      </c>
      <c r="J1217" s="17" t="inlineStr">
        <is>
          <t>Dipirona comprimidos x500mg</t>
        </is>
      </c>
      <c r="K1217" s="18">
        <f>SUMIF('1130 Salta'!$A$2:$A$485,$G1217,'1130 Salta'!$I$2:$I$485)</f>
        <v/>
      </c>
      <c r="L1217" s="18">
        <f>SUMIF('1130 Salta'!$A$2:$A$485,$G1217,'1130 Salta'!$Q$2:$Q$485)</f>
        <v/>
      </c>
      <c r="M1217" s="18">
        <f>$K1217-$L1217</f>
        <v/>
      </c>
      <c r="N1217" s="19">
        <f>IFERROR(SUMIF('1130 Salta'!$A$2:$A$485,$G1217,'1130 Salta'!$M$2:$M$485)/$K1217,0)</f>
        <v/>
      </c>
      <c r="O1217" s="19">
        <f>IFERROR($K1217*$N1217,"")</f>
        <v/>
      </c>
      <c r="P1217" s="19">
        <f>IFERROR($L1217*$N1217,"")</f>
        <v/>
      </c>
      <c r="Q1217" s="19">
        <f>IF(OR($U1217="Dar de baja en SAP",$U1217="Dar de alta en SAP"),$M1217*$N1217,"")</f>
        <v/>
      </c>
      <c r="R1217" s="17" t="inlineStr"/>
      <c r="S1217" s="26" t="inlineStr">
        <is>
          <t>Baja</t>
        </is>
      </c>
      <c r="T1217" s="17" t="inlineStr">
        <is>
          <t>Homologado – confianza Baja – pendiente de validación</t>
        </is>
      </c>
      <c r="U1217" s="26" t="inlineStr">
        <is>
          <t>Dar de baja en SAP</t>
        </is>
      </c>
      <c r="V1217" s="17" t="inlineStr">
        <is>
          <t>Cruce por nomenclatura SAP</t>
        </is>
      </c>
      <c r="W1217" s="17" t="inlineStr">
        <is>
          <t>No</t>
        </is>
      </c>
      <c r="X1217" s="17" t="inlineStr"/>
      <c r="Y1217" s="17" t="inlineStr">
        <is>
          <t>Sí</t>
        </is>
      </c>
      <c r="Z1217" s="17" t="inlineStr">
        <is>
          <t>M01-009</t>
        </is>
      </c>
      <c r="AA1217" s="17" t="inlineStr">
        <is>
          <t>Homologado al master M01-009, pero sus códigos SAP (1005149) no figuran en el stock SAP de este centro. Cruce por nomenclatura: dosis/presentación distinta (500MG vs 400MG); similitud 0.66.</t>
        </is>
      </c>
    </row>
    <row r="1218">
      <c r="A1218" s="17" t="inlineStr">
        <is>
          <t>Salta</t>
        </is>
      </c>
      <c r="B1218" s="17" t="inlineStr">
        <is>
          <t>1130</t>
        </is>
      </c>
      <c r="C1218" s="17" t="inlineStr">
        <is>
          <t>Stock SAP</t>
        </is>
      </c>
      <c r="D1218" s="17" t="inlineStr">
        <is>
          <t>Descartables</t>
        </is>
      </c>
      <c r="E1218" s="17" t="inlineStr">
        <is>
          <t>ZDES</t>
        </is>
      </c>
      <c r="F1218" s="17" t="inlineStr">
        <is>
          <t>Dentro del alcance</t>
        </is>
      </c>
      <c r="G1218" s="17" t="inlineStr">
        <is>
          <t>2000003</t>
        </is>
      </c>
      <c r="H1218" s="17" t="inlineStr">
        <is>
          <t>CATETER INTRAVENOSO 16G T/ABBOCATH</t>
        </is>
      </c>
      <c r="I1218" s="17" t="inlineStr">
        <is>
          <t>2</t>
        </is>
      </c>
      <c r="J1218" s="17" t="inlineStr">
        <is>
          <t>Abbocath N° 16</t>
        </is>
      </c>
      <c r="K1218" s="18">
        <f>SUMIF('1130 Salta'!$A$2:$A$485,$G1218,'1130 Salta'!$I$2:$I$485)</f>
        <v/>
      </c>
      <c r="L1218" s="18">
        <f>SUMIF('1130 Salta'!$A$2:$A$485,$G1218,'1130 Salta'!$Q$2:$Q$485)</f>
        <v/>
      </c>
      <c r="M1218" s="18">
        <f>$K1218-$L1218</f>
        <v/>
      </c>
      <c r="N1218" s="19">
        <f>IFERROR(SUMIF('1130 Salta'!$A$2:$A$485,$G1218,'1130 Salta'!$M$2:$M$485)/$K1218,0)</f>
        <v/>
      </c>
      <c r="O1218" s="19">
        <f>IFERROR($K1218*$N1218,"")</f>
        <v/>
      </c>
      <c r="P1218" s="19">
        <f>IFERROR($L1218*$N1218,"")</f>
        <v/>
      </c>
      <c r="Q1218" s="19">
        <f>IF(OR($U1218="Dar de baja en SAP",$U1218="Dar de alta en SAP"),$M1218*$N1218,"")</f>
        <v/>
      </c>
      <c r="R1218" s="17" t="inlineStr"/>
      <c r="S1218" s="25" t="inlineStr">
        <is>
          <t>Alta</t>
        </is>
      </c>
      <c r="T1218" s="17" t="inlineStr">
        <is>
          <t>Homologado – confianza Alta</t>
        </is>
      </c>
      <c r="U1218" s="26" t="inlineStr">
        <is>
          <t>Dar de baja en SAP</t>
        </is>
      </c>
      <c r="V1218" s="17" t="inlineStr">
        <is>
          <t>Homologación por código Avain (master D-126)</t>
        </is>
      </c>
      <c r="W1218" s="17" t="inlineStr">
        <is>
          <t>No</t>
        </is>
      </c>
      <c r="X1218" s="17" t="inlineStr"/>
      <c r="Y1218" s="17" t="inlineStr">
        <is>
          <t>Sí</t>
        </is>
      </c>
      <c r="Z1218" s="17" t="inlineStr">
        <is>
          <t>D-126</t>
        </is>
      </c>
      <c r="AA1218" s="17"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17" t="inlineStr">
        <is>
          <t>Salta</t>
        </is>
      </c>
      <c r="B1219" s="17" t="inlineStr">
        <is>
          <t>1130</t>
        </is>
      </c>
      <c r="C1219" s="17" t="inlineStr">
        <is>
          <t>Stock SAP</t>
        </is>
      </c>
      <c r="D1219" s="17" t="inlineStr">
        <is>
          <t>Descartables</t>
        </is>
      </c>
      <c r="E1219" s="17" t="inlineStr">
        <is>
          <t>ZDES</t>
        </is>
      </c>
      <c r="F1219" s="17" t="inlineStr">
        <is>
          <t>Dentro del alcance</t>
        </is>
      </c>
      <c r="G1219" s="17" t="inlineStr">
        <is>
          <t>2000005</t>
        </is>
      </c>
      <c r="H1219" s="17" t="inlineStr">
        <is>
          <t>CATETER INTRAVENOSO 20G T/ABBOCATH</t>
        </is>
      </c>
      <c r="I1219" s="17" t="inlineStr">
        <is>
          <t>4</t>
        </is>
      </c>
      <c r="J1219" s="17" t="inlineStr">
        <is>
          <t>Abbocath N° 20</t>
        </is>
      </c>
      <c r="K1219" s="18">
        <f>SUMIF('1130 Salta'!$A$2:$A$485,$G1219,'1130 Salta'!$I$2:$I$485)</f>
        <v/>
      </c>
      <c r="L1219" s="18">
        <f>SUMIF('1130 Salta'!$A$2:$A$485,$G1219,'1130 Salta'!$Q$2:$Q$485)</f>
        <v/>
      </c>
      <c r="M1219" s="18">
        <f>$K1219-$L1219</f>
        <v/>
      </c>
      <c r="N1219" s="19">
        <f>IFERROR(SUMIF('1130 Salta'!$A$2:$A$485,$G1219,'1130 Salta'!$M$2:$M$485)/$K1219,0)</f>
        <v/>
      </c>
      <c r="O1219" s="19">
        <f>IFERROR($K1219*$N1219,"")</f>
        <v/>
      </c>
      <c r="P1219" s="19">
        <f>IFERROR($L1219*$N1219,"")</f>
        <v/>
      </c>
      <c r="Q1219" s="19">
        <f>IF(OR($U1219="Dar de baja en SAP",$U1219="Dar de alta en SAP"),$M1219*$N1219,"")</f>
        <v/>
      </c>
      <c r="R1219" s="17" t="inlineStr"/>
      <c r="S1219" s="25" t="inlineStr">
        <is>
          <t>Alta</t>
        </is>
      </c>
      <c r="T1219" s="17" t="inlineStr">
        <is>
          <t>Homologado – confianza Alta</t>
        </is>
      </c>
      <c r="U1219" s="25" t="inlineStr">
        <is>
          <t>Dar de alta en SAP</t>
        </is>
      </c>
      <c r="V1219" s="17" t="inlineStr">
        <is>
          <t>Homologación por código Avain (master D-128)</t>
        </is>
      </c>
      <c r="W1219" s="17" t="inlineStr">
        <is>
          <t>No</t>
        </is>
      </c>
      <c r="X1219" s="17" t="inlineStr"/>
      <c r="Y1219" s="17" t="inlineStr">
        <is>
          <t>Sí</t>
        </is>
      </c>
      <c r="Z1219" s="17" t="inlineStr">
        <is>
          <t>D-128</t>
        </is>
      </c>
      <c r="AA1219" s="17" t="inlineStr">
        <is>
          <t>Homologación: confianza base Alta + confianza SAP Alta → Alta.</t>
        </is>
      </c>
    </row>
    <row r="1220">
      <c r="A1220" s="17" t="inlineStr">
        <is>
          <t>Salta</t>
        </is>
      </c>
      <c r="B1220" s="17" t="inlineStr">
        <is>
          <t>1130</t>
        </is>
      </c>
      <c r="C1220" s="17" t="inlineStr">
        <is>
          <t>Stock SAP</t>
        </is>
      </c>
      <c r="D1220" s="17" t="inlineStr">
        <is>
          <t>Descartables</t>
        </is>
      </c>
      <c r="E1220" s="17" t="inlineStr">
        <is>
          <t>ZDES</t>
        </is>
      </c>
      <c r="F1220" s="17" t="inlineStr">
        <is>
          <t>Dentro del alcance</t>
        </is>
      </c>
      <c r="G1220" s="17" t="inlineStr">
        <is>
          <t>2000217</t>
        </is>
      </c>
      <c r="H1220" s="17" t="inlineStr">
        <is>
          <t>CUBRECAMILLA ELASTIZADA 0.90 X 2,00 MT</t>
        </is>
      </c>
      <c r="I1220" s="17" t="inlineStr"/>
      <c r="J1220" s="17" t="inlineStr"/>
      <c r="K1220" s="18">
        <f>SUMIF('1130 Salta'!$A$2:$A$485,$G1220,'1130 Salta'!$I$2:$I$485)</f>
        <v/>
      </c>
      <c r="L1220" s="18">
        <f>SUMIF('1130 Salta'!$A$2:$A$485,$G1220,'1130 Salta'!$Q$2:$Q$485)</f>
        <v/>
      </c>
      <c r="M1220" s="18">
        <f>$K1220-$L1220</f>
        <v/>
      </c>
      <c r="N1220" s="19">
        <f>IFERROR(SUMIF('1130 Salta'!$A$2:$A$485,$G1220,'1130 Salta'!$M$2:$M$485)/$K1220,0)</f>
        <v/>
      </c>
      <c r="O1220" s="19">
        <f>IFERROR($K1220*$N1220,"")</f>
        <v/>
      </c>
      <c r="P1220" s="19">
        <f>IFERROR($L1220*$N1220,"")</f>
        <v/>
      </c>
      <c r="Q1220" s="19">
        <f>IF(OR($U1220="Dar de baja en SAP",$U1220="Dar de alta en SAP"),$M1220*$N1220,"")</f>
        <v/>
      </c>
      <c r="R1220" s="17" t="inlineStr"/>
      <c r="S1220" s="27" t="inlineStr"/>
      <c r="T1220" s="17" t="inlineStr">
        <is>
          <t>Sin recuento físico en el inventario de Avain</t>
        </is>
      </c>
      <c r="U1220" s="28" t="inlineStr">
        <is>
          <t>Sin recuento físico</t>
        </is>
      </c>
      <c r="V1220" s="17" t="inlineStr"/>
      <c r="W1220" s="17" t="inlineStr"/>
      <c r="X1220" s="17" t="inlineStr"/>
      <c r="Y1220" s="17" t="inlineStr"/>
      <c r="Z1220" s="17" t="inlineStr"/>
      <c r="AA1220" s="17" t="inlineStr"/>
    </row>
    <row r="1221">
      <c r="A1221" s="17" t="inlineStr">
        <is>
          <t>Salta</t>
        </is>
      </c>
      <c r="B1221" s="17" t="inlineStr">
        <is>
          <t>1130</t>
        </is>
      </c>
      <c r="C1221" s="17" t="inlineStr">
        <is>
          <t>Stock SAP</t>
        </is>
      </c>
      <c r="D1221" s="17" t="inlineStr">
        <is>
          <t>Medicamentos</t>
        </is>
      </c>
      <c r="E1221" s="17" t="inlineStr">
        <is>
          <t>ZMED</t>
        </is>
      </c>
      <c r="F1221" s="17" t="inlineStr">
        <is>
          <t>Dentro del alcance</t>
        </is>
      </c>
      <c r="G1221" s="17" t="inlineStr">
        <is>
          <t>1000133</t>
        </is>
      </c>
      <c r="H1221" s="17" t="inlineStr">
        <is>
          <t>OMEPRAZOL DE 20MG COMPRIMIDOS</t>
        </is>
      </c>
      <c r="I1221" s="17" t="inlineStr">
        <is>
          <t>192</t>
        </is>
      </c>
      <c r="J1221" s="17" t="inlineStr">
        <is>
          <t>Omeprazol comp Comprimidos x 20mg</t>
        </is>
      </c>
      <c r="K1221" s="18">
        <f>SUMIF('1130 Salta'!$A$2:$A$485,$G1221,'1130 Salta'!$I$2:$I$485)</f>
        <v/>
      </c>
      <c r="L1221" s="18">
        <f>SUMIF('1130 Salta'!$A$2:$A$485,$G1221,'1130 Salta'!$Q$2:$Q$485)</f>
        <v/>
      </c>
      <c r="M1221" s="18">
        <f>$K1221-$L1221</f>
        <v/>
      </c>
      <c r="N1221" s="19">
        <f>IFERROR(SUMIF('1130 Salta'!$A$2:$A$485,$G1221,'1130 Salta'!$M$2:$M$485)/$K1221,0)</f>
        <v/>
      </c>
      <c r="O1221" s="19">
        <f>IFERROR($K1221*$N1221,"")</f>
        <v/>
      </c>
      <c r="P1221" s="19">
        <f>IFERROR($L1221*$N1221,"")</f>
        <v/>
      </c>
      <c r="Q1221" s="19">
        <f>IF(OR($U1221="Dar de baja en SAP",$U1221="Dar de alta en SAP"),$M1221*$N1221,"")</f>
        <v/>
      </c>
      <c r="R1221" s="17" t="inlineStr"/>
      <c r="S1221" s="25" t="inlineStr">
        <is>
          <t>Alta</t>
        </is>
      </c>
      <c r="T1221" s="17" t="inlineStr">
        <is>
          <t>Homologado – confianza Alta</t>
        </is>
      </c>
      <c r="U1221" s="25" t="inlineStr">
        <is>
          <t>Dar de alta en SAP</t>
        </is>
      </c>
      <c r="V1221" s="17" t="inlineStr">
        <is>
          <t>Homologación por código Avain (master M08-007)</t>
        </is>
      </c>
      <c r="W1221" s="17" t="inlineStr">
        <is>
          <t>No</t>
        </is>
      </c>
      <c r="X1221" s="17" t="inlineStr"/>
      <c r="Y1221" s="17" t="inlineStr">
        <is>
          <t>Sí</t>
        </is>
      </c>
      <c r="Z1221" s="17" t="inlineStr">
        <is>
          <t>M08-007</t>
        </is>
      </c>
      <c r="AA1221" s="17" t="inlineStr">
        <is>
          <t>Homologación: confianza base Alta + confianza SAP Alta → Alta.</t>
        </is>
      </c>
    </row>
    <row r="1222">
      <c r="A1222" s="17" t="inlineStr">
        <is>
          <t>Salta</t>
        </is>
      </c>
      <c r="B1222" s="17" t="inlineStr">
        <is>
          <t>1130</t>
        </is>
      </c>
      <c r="C1222" s="17" t="inlineStr">
        <is>
          <t>Stock SAP</t>
        </is>
      </c>
      <c r="D1222" s="17" t="inlineStr">
        <is>
          <t>Medicamentos</t>
        </is>
      </c>
      <c r="E1222" s="17" t="inlineStr">
        <is>
          <t>ZMED</t>
        </is>
      </c>
      <c r="F1222" s="17" t="inlineStr">
        <is>
          <t>Dentro del alcance</t>
        </is>
      </c>
      <c r="G1222" s="17" t="inlineStr">
        <is>
          <t>1000816</t>
        </is>
      </c>
      <c r="H1222" s="17" t="inlineStr">
        <is>
          <t>AMOXICILINA+AC.CLA 875MG/125MG x 14 COMP</t>
        </is>
      </c>
      <c r="I1222" s="17" t="inlineStr">
        <is>
          <t>36</t>
        </is>
      </c>
      <c r="J1222" s="17" t="inlineStr">
        <is>
          <t>Amoxicilina + Clavulanato Comprimidos X 1g</t>
        </is>
      </c>
      <c r="K1222" s="18">
        <f>SUMIF('1130 Salta'!$A$2:$A$485,$G1222,'1130 Salta'!$I$2:$I$485)</f>
        <v/>
      </c>
      <c r="L1222" s="18">
        <f>SUMIF('1130 Salta'!$A$2:$A$485,$G1222,'1130 Salta'!$Q$2:$Q$485)</f>
        <v/>
      </c>
      <c r="M1222" s="18">
        <f>$K1222-$L1222</f>
        <v/>
      </c>
      <c r="N1222" s="19">
        <f>IFERROR(SUMIF('1130 Salta'!$A$2:$A$485,$G1222,'1130 Salta'!$M$2:$M$485)/$K1222,0)</f>
        <v/>
      </c>
      <c r="O1222" s="19">
        <f>IFERROR($K1222*$N1222,"")</f>
        <v/>
      </c>
      <c r="P1222" s="19">
        <f>IFERROR($L1222*$N1222,"")</f>
        <v/>
      </c>
      <c r="Q1222" s="19">
        <f>IF(OR($U1222="Dar de baja en SAP",$U1222="Dar de alta en SAP"),$M1222*$N1222,"")</f>
        <v/>
      </c>
      <c r="R1222" s="17" t="inlineStr"/>
      <c r="S1222" s="26" t="inlineStr">
        <is>
          <t>Baja</t>
        </is>
      </c>
      <c r="T1222" s="17" t="inlineStr">
        <is>
          <t>Homologado – confianza Baja – pendiente de validación</t>
        </is>
      </c>
      <c r="U1222" s="25" t="inlineStr">
        <is>
          <t>Dar de alta en SAP</t>
        </is>
      </c>
      <c r="V1222" s="17" t="inlineStr">
        <is>
          <t>Homologación por código Avain (master M11-001)</t>
        </is>
      </c>
      <c r="W1222" s="17" t="inlineStr">
        <is>
          <t>No</t>
        </is>
      </c>
      <c r="X1222" s="17" t="inlineStr"/>
      <c r="Y1222" s="17" t="inlineStr">
        <is>
          <t>Sí</t>
        </is>
      </c>
      <c r="Z1222" s="17" t="inlineStr">
        <is>
          <t>M11-001</t>
        </is>
      </c>
      <c r="AA1222" s="17"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17" t="inlineStr">
        <is>
          <t>Salta</t>
        </is>
      </c>
      <c r="B1223" s="17" t="inlineStr">
        <is>
          <t>1130</t>
        </is>
      </c>
      <c r="C1223" s="17" t="inlineStr">
        <is>
          <t>Stock SAP</t>
        </is>
      </c>
      <c r="D1223" s="17" t="inlineStr">
        <is>
          <t>Medicamentos</t>
        </is>
      </c>
      <c r="E1223" s="17" t="inlineStr">
        <is>
          <t>ZMED</t>
        </is>
      </c>
      <c r="F1223" s="17" t="inlineStr">
        <is>
          <t>Dentro del alcance</t>
        </is>
      </c>
      <c r="G1223" s="17" t="inlineStr">
        <is>
          <t>1000509</t>
        </is>
      </c>
      <c r="H1223" s="17" t="inlineStr">
        <is>
          <t>DICLOFENAC + PRIDINOL</t>
        </is>
      </c>
      <c r="I1223" s="17" t="inlineStr"/>
      <c r="J1223" s="17" t="inlineStr"/>
      <c r="K1223" s="18">
        <f>SUMIF('1130 Salta'!$A$2:$A$485,$G1223,'1130 Salta'!$I$2:$I$485)</f>
        <v/>
      </c>
      <c r="L1223" s="18">
        <f>SUMIF('1130 Salta'!$A$2:$A$485,$G1223,'1130 Salta'!$Q$2:$Q$485)</f>
        <v/>
      </c>
      <c r="M1223" s="18">
        <f>$K1223-$L1223</f>
        <v/>
      </c>
      <c r="N1223" s="19">
        <f>IFERROR(SUMIF('1130 Salta'!$A$2:$A$485,$G1223,'1130 Salta'!$M$2:$M$485)/$K1223,0)</f>
        <v/>
      </c>
      <c r="O1223" s="19">
        <f>IFERROR($K1223*$N1223,"")</f>
        <v/>
      </c>
      <c r="P1223" s="19">
        <f>IFERROR($L1223*$N1223,"")</f>
        <v/>
      </c>
      <c r="Q1223" s="19">
        <f>IF(OR($U1223="Dar de baja en SAP",$U1223="Dar de alta en SAP"),$M1223*$N1223,"")</f>
        <v/>
      </c>
      <c r="R1223" s="17" t="inlineStr"/>
      <c r="S1223" s="27" t="inlineStr"/>
      <c r="T1223" s="17" t="inlineStr">
        <is>
          <t>Sin recuento físico en el inventario de Avain</t>
        </is>
      </c>
      <c r="U1223" s="28" t="inlineStr">
        <is>
          <t>Sin recuento físico</t>
        </is>
      </c>
      <c r="V1223" s="17" t="inlineStr"/>
      <c r="W1223" s="17" t="inlineStr"/>
      <c r="X1223" s="17" t="inlineStr"/>
      <c r="Y1223" s="17" t="inlineStr"/>
      <c r="Z1223" s="17" t="inlineStr"/>
      <c r="AA1223" s="17" t="inlineStr"/>
    </row>
    <row r="1224">
      <c r="A1224" s="17" t="inlineStr">
        <is>
          <t>Salta</t>
        </is>
      </c>
      <c r="B1224" s="17" t="inlineStr">
        <is>
          <t>1130</t>
        </is>
      </c>
      <c r="C1224" s="17" t="inlineStr">
        <is>
          <t>Stock SAP</t>
        </is>
      </c>
      <c r="D1224" s="17" t="inlineStr">
        <is>
          <t>Descartables</t>
        </is>
      </c>
      <c r="E1224" s="17" t="inlineStr">
        <is>
          <t>ZDES</t>
        </is>
      </c>
      <c r="F1224" s="17" t="inlineStr">
        <is>
          <t>Dentro del alcance</t>
        </is>
      </c>
      <c r="G1224" s="17" t="inlineStr">
        <is>
          <t>2000532</t>
        </is>
      </c>
      <c r="H1224" s="17" t="inlineStr">
        <is>
          <t>CURITAS TELA ELASTICA</t>
        </is>
      </c>
      <c r="I1224" s="17" t="inlineStr">
        <is>
          <t>88</t>
        </is>
      </c>
      <c r="J1224" s="17" t="inlineStr">
        <is>
          <t>Curitas</t>
        </is>
      </c>
      <c r="K1224" s="18">
        <f>SUMIF('1130 Salta'!$A$2:$A$485,$G1224,'1130 Salta'!$I$2:$I$485)</f>
        <v/>
      </c>
      <c r="L1224" s="18">
        <f>SUMIF('1130 Salta'!$A$2:$A$485,$G1224,'1130 Salta'!$Q$2:$Q$485)</f>
        <v/>
      </c>
      <c r="M1224" s="18">
        <f>$K1224-$L1224</f>
        <v/>
      </c>
      <c r="N1224" s="19">
        <f>IFERROR(SUMIF('1130 Salta'!$A$2:$A$485,$G1224,'1130 Salta'!$M$2:$M$485)/$K1224,0)</f>
        <v/>
      </c>
      <c r="O1224" s="19">
        <f>IFERROR($K1224*$N1224,"")</f>
        <v/>
      </c>
      <c r="P1224" s="19">
        <f>IFERROR($L1224*$N1224,"")</f>
        <v/>
      </c>
      <c r="Q1224" s="19">
        <f>IF(OR($U1224="Dar de baja en SAP",$U1224="Dar de alta en SAP"),$M1224*$N1224,"")</f>
        <v/>
      </c>
      <c r="R1224" s="17" t="inlineStr"/>
      <c r="S1224" s="25" t="inlineStr">
        <is>
          <t>Alta</t>
        </is>
      </c>
      <c r="T1224" s="17" t="inlineStr">
        <is>
          <t>Homologado – confianza Alta</t>
        </is>
      </c>
      <c r="U1224" s="26" t="inlineStr">
        <is>
          <t>Dar de baja en SAP</t>
        </is>
      </c>
      <c r="V1224" s="17" t="inlineStr">
        <is>
          <t>Homologación por código Avain (master D-146)</t>
        </is>
      </c>
      <c r="W1224" s="17" t="inlineStr">
        <is>
          <t>No</t>
        </is>
      </c>
      <c r="X1224" s="17" t="inlineStr"/>
      <c r="Y1224" s="17" t="inlineStr">
        <is>
          <t>Sí</t>
        </is>
      </c>
      <c r="Z1224" s="17" t="inlineStr">
        <is>
          <t>D-146</t>
        </is>
      </c>
      <c r="AA1224" s="17" t="inlineStr">
        <is>
          <t>Homologación: confianza base Alta + confianza SAP Alta → Alta. El material ocupa 2 filas en la hoja 1130 Salta (lote/almacén). La cantidad SAP y la física de esta vista son el total del material.</t>
        </is>
      </c>
    </row>
    <row r="1225">
      <c r="A1225" s="17" t="inlineStr">
        <is>
          <t>Salta</t>
        </is>
      </c>
      <c r="B1225" s="17" t="inlineStr">
        <is>
          <t>1130</t>
        </is>
      </c>
      <c r="C1225" s="17" t="inlineStr">
        <is>
          <t>Stock SAP</t>
        </is>
      </c>
      <c r="D1225" s="17" t="inlineStr">
        <is>
          <t>Medicamentos</t>
        </is>
      </c>
      <c r="E1225" s="17" t="inlineStr">
        <is>
          <t>ZMED</t>
        </is>
      </c>
      <c r="F1225" s="17" t="inlineStr">
        <is>
          <t>Dentro del alcance</t>
        </is>
      </c>
      <c r="G1225" s="17" t="inlineStr">
        <is>
          <t>1005299</t>
        </is>
      </c>
      <c r="H1225" s="17" t="inlineStr">
        <is>
          <t>AMOXICILINA +AC. CLAVULONICO 1GR COMP</t>
        </is>
      </c>
      <c r="I1225" s="17" t="inlineStr">
        <is>
          <t>35</t>
        </is>
      </c>
      <c r="J1225" s="17" t="inlineStr">
        <is>
          <t>Amoxicilina Comp. X1gr</t>
        </is>
      </c>
      <c r="K1225" s="18">
        <f>SUMIF('1130 Salta'!$A$2:$A$485,$G1225,'1130 Salta'!$I$2:$I$485)</f>
        <v/>
      </c>
      <c r="L1225" s="18">
        <f>SUMIF('1130 Salta'!$A$2:$A$485,$G1225,'1130 Salta'!$Q$2:$Q$485)</f>
        <v/>
      </c>
      <c r="M1225" s="18">
        <f>$K1225-$L1225</f>
        <v/>
      </c>
      <c r="N1225" s="19">
        <f>IFERROR(SUMIF('1130 Salta'!$A$2:$A$485,$G1225,'1130 Salta'!$M$2:$M$485)/$K1225,0)</f>
        <v/>
      </c>
      <c r="O1225" s="19">
        <f>IFERROR($K1225*$N1225,"")</f>
        <v/>
      </c>
      <c r="P1225" s="19">
        <f>IFERROR($L1225*$N1225,"")</f>
        <v/>
      </c>
      <c r="Q1225" s="19">
        <f>IF(OR($U1225="Dar de baja en SAP",$U1225="Dar de alta en SAP"),$M1225*$N1225,"")</f>
        <v/>
      </c>
      <c r="R1225" s="17" t="inlineStr"/>
      <c r="S1225" s="25" t="inlineStr">
        <is>
          <t>Alta</t>
        </is>
      </c>
      <c r="T1225" s="17" t="inlineStr">
        <is>
          <t>Homologado – confianza Alta</t>
        </is>
      </c>
      <c r="U1225" s="26" t="inlineStr">
        <is>
          <t>Dar de baja en SAP</t>
        </is>
      </c>
      <c r="V1225" s="17" t="inlineStr">
        <is>
          <t>Cruce por nomenclatura SAP</t>
        </is>
      </c>
      <c r="W1225" s="17" t="inlineStr">
        <is>
          <t>No</t>
        </is>
      </c>
      <c r="X1225" s="17" t="inlineStr"/>
      <c r="Y1225" s="17" t="inlineStr">
        <is>
          <t>No</t>
        </is>
      </c>
      <c r="Z1225" s="17" t="inlineStr"/>
      <c r="AA1225" s="17" t="inlineStr">
        <is>
          <t>Cruce por nomenclatura: dosis coincide; similitud 0.81.</t>
        </is>
      </c>
    </row>
    <row r="1226">
      <c r="A1226" s="17" t="inlineStr">
        <is>
          <t>Salta</t>
        </is>
      </c>
      <c r="B1226" s="17" t="inlineStr">
        <is>
          <t>1130</t>
        </is>
      </c>
      <c r="C1226" s="17" t="inlineStr">
        <is>
          <t>Stock SAP</t>
        </is>
      </c>
      <c r="D1226" s="17" t="inlineStr">
        <is>
          <t>Medicamentos</t>
        </is>
      </c>
      <c r="E1226" s="17" t="inlineStr">
        <is>
          <t>ZMED</t>
        </is>
      </c>
      <c r="F1226" s="17" t="inlineStr">
        <is>
          <t>Dentro del alcance</t>
        </is>
      </c>
      <c r="G1226" s="17" t="inlineStr">
        <is>
          <t>1000143</t>
        </is>
      </c>
      <c r="H1226" s="17" t="inlineStr">
        <is>
          <t>BUTIL BROMURO DE HIOSCINA COMPRIMIDO</t>
        </is>
      </c>
      <c r="I1226" s="17" t="inlineStr"/>
      <c r="J1226" s="17" t="inlineStr"/>
      <c r="K1226" s="18">
        <f>SUMIF('1130 Salta'!$A$2:$A$485,$G1226,'1130 Salta'!$I$2:$I$485)</f>
        <v/>
      </c>
      <c r="L1226" s="18">
        <f>SUMIF('1130 Salta'!$A$2:$A$485,$G1226,'1130 Salta'!$Q$2:$Q$485)</f>
        <v/>
      </c>
      <c r="M1226" s="18">
        <f>$K1226-$L1226</f>
        <v/>
      </c>
      <c r="N1226" s="19">
        <f>IFERROR(SUMIF('1130 Salta'!$A$2:$A$485,$G1226,'1130 Salta'!$M$2:$M$485)/$K1226,0)</f>
        <v/>
      </c>
      <c r="O1226" s="19">
        <f>IFERROR($K1226*$N1226,"")</f>
        <v/>
      </c>
      <c r="P1226" s="19">
        <f>IFERROR($L1226*$N1226,"")</f>
        <v/>
      </c>
      <c r="Q1226" s="19">
        <f>IF(OR($U1226="Dar de baja en SAP",$U1226="Dar de alta en SAP"),$M1226*$N1226,"")</f>
        <v/>
      </c>
      <c r="R1226" s="17" t="inlineStr"/>
      <c r="S1226" s="27" t="inlineStr"/>
      <c r="T1226" s="17" t="inlineStr">
        <is>
          <t>Sin recuento físico en el inventario de Avain</t>
        </is>
      </c>
      <c r="U1226" s="28" t="inlineStr">
        <is>
          <t>Sin recuento físico</t>
        </is>
      </c>
      <c r="V1226" s="17" t="inlineStr"/>
      <c r="W1226" s="17" t="inlineStr"/>
      <c r="X1226" s="17" t="inlineStr"/>
      <c r="Y1226" s="17" t="inlineStr"/>
      <c r="Z1226" s="17" t="inlineStr"/>
      <c r="AA1226" s="17" t="inlineStr"/>
    </row>
    <row r="1227">
      <c r="A1227" s="17" t="inlineStr">
        <is>
          <t>Salta</t>
        </is>
      </c>
      <c r="B1227" s="17" t="inlineStr">
        <is>
          <t>1130</t>
        </is>
      </c>
      <c r="C1227" s="17" t="inlineStr">
        <is>
          <t>Stock SAP</t>
        </is>
      </c>
      <c r="D1227" s="17" t="inlineStr">
        <is>
          <t>Medicamentos</t>
        </is>
      </c>
      <c r="E1227" s="17" t="inlineStr">
        <is>
          <t>ZMED</t>
        </is>
      </c>
      <c r="F1227" s="17" t="inlineStr">
        <is>
          <t>Dentro del alcance</t>
        </is>
      </c>
      <c r="G1227" s="17" t="inlineStr">
        <is>
          <t>1000387</t>
        </is>
      </c>
      <c r="H1227" s="17" t="inlineStr">
        <is>
          <t>AMLODIPINA 10 mg COMPRIMIDOS</t>
        </is>
      </c>
      <c r="I1227" s="17" t="inlineStr">
        <is>
          <t>33</t>
        </is>
      </c>
      <c r="J1227" s="17" t="inlineStr">
        <is>
          <t>Amlodipina Comprimidos x 10mg</t>
        </is>
      </c>
      <c r="K1227" s="18">
        <f>SUMIF('1130 Salta'!$A$2:$A$485,$G1227,'1130 Salta'!$I$2:$I$485)</f>
        <v/>
      </c>
      <c r="L1227" s="18">
        <f>SUMIF('1130 Salta'!$A$2:$A$485,$G1227,'1130 Salta'!$Q$2:$Q$485)</f>
        <v/>
      </c>
      <c r="M1227" s="18">
        <f>$K1227-$L1227</f>
        <v/>
      </c>
      <c r="N1227" s="19">
        <f>IFERROR(SUMIF('1130 Salta'!$A$2:$A$485,$G1227,'1130 Salta'!$M$2:$M$485)/$K1227,0)</f>
        <v/>
      </c>
      <c r="O1227" s="19">
        <f>IFERROR($K1227*$N1227,"")</f>
        <v/>
      </c>
      <c r="P1227" s="19">
        <f>IFERROR($L1227*$N1227,"")</f>
        <v/>
      </c>
      <c r="Q1227" s="19">
        <f>IF(OR($U1227="Dar de baja en SAP",$U1227="Dar de alta en SAP"),$M1227*$N1227,"")</f>
        <v/>
      </c>
      <c r="R1227" s="17" t="inlineStr"/>
      <c r="S1227" s="25" t="inlineStr">
        <is>
          <t>Alta</t>
        </is>
      </c>
      <c r="T1227" s="17" t="inlineStr">
        <is>
          <t>Homologado – confianza Alta</t>
        </is>
      </c>
      <c r="U1227" s="26" t="inlineStr">
        <is>
          <t>Dar de baja en SAP</t>
        </is>
      </c>
      <c r="V1227" s="17" t="inlineStr">
        <is>
          <t>Homologación por código Avain (master M04-004)</t>
        </is>
      </c>
      <c r="W1227" s="17" t="inlineStr">
        <is>
          <t>No</t>
        </is>
      </c>
      <c r="X1227" s="17" t="inlineStr"/>
      <c r="Y1227" s="17" t="inlineStr">
        <is>
          <t>Sí</t>
        </is>
      </c>
      <c r="Z1227" s="17" t="inlineStr">
        <is>
          <t>M04-004</t>
        </is>
      </c>
      <c r="AA1227" s="17" t="inlineStr">
        <is>
          <t>Homologación: confianza base Alta + confianza SAP Alta → Alta.</t>
        </is>
      </c>
    </row>
    <row r="1228">
      <c r="A1228" s="17" t="inlineStr">
        <is>
          <t>Salta</t>
        </is>
      </c>
      <c r="B1228" s="17" t="inlineStr">
        <is>
          <t>1130</t>
        </is>
      </c>
      <c r="C1228" s="17" t="inlineStr">
        <is>
          <t>Stock SAP</t>
        </is>
      </c>
      <c r="D1228" s="17" t="inlineStr">
        <is>
          <t>Medicamentos</t>
        </is>
      </c>
      <c r="E1228" s="17" t="inlineStr">
        <is>
          <t>ZMED</t>
        </is>
      </c>
      <c r="F1228" s="17" t="inlineStr">
        <is>
          <t>Dentro del alcance</t>
        </is>
      </c>
      <c r="G1228" s="17" t="inlineStr">
        <is>
          <t>1000340</t>
        </is>
      </c>
      <c r="H1228" s="17" t="inlineStr">
        <is>
          <t>AMLODIPINA COMP. 5MG</t>
        </is>
      </c>
      <c r="I1228" s="17" t="inlineStr">
        <is>
          <t>34</t>
        </is>
      </c>
      <c r="J1228" s="17" t="inlineStr">
        <is>
          <t>Amlodipina Comprimidos x 5 mg</t>
        </is>
      </c>
      <c r="K1228" s="18">
        <f>SUMIF('1130 Salta'!$A$2:$A$485,$G1228,'1130 Salta'!$I$2:$I$485)</f>
        <v/>
      </c>
      <c r="L1228" s="18">
        <f>SUMIF('1130 Salta'!$A$2:$A$485,$G1228,'1130 Salta'!$Q$2:$Q$485)</f>
        <v/>
      </c>
      <c r="M1228" s="18">
        <f>$K1228-$L1228</f>
        <v/>
      </c>
      <c r="N1228" s="19">
        <f>IFERROR(SUMIF('1130 Salta'!$A$2:$A$485,$G1228,'1130 Salta'!$M$2:$M$485)/$K1228,0)</f>
        <v/>
      </c>
      <c r="O1228" s="19">
        <f>IFERROR($K1228*$N1228,"")</f>
        <v/>
      </c>
      <c r="P1228" s="19">
        <f>IFERROR($L1228*$N1228,"")</f>
        <v/>
      </c>
      <c r="Q1228" s="19">
        <f>IF(OR($U1228="Dar de baja en SAP",$U1228="Dar de alta en SAP"),$M1228*$N1228,"")</f>
        <v/>
      </c>
      <c r="R1228" s="17" t="inlineStr"/>
      <c r="S1228" s="25" t="inlineStr">
        <is>
          <t>Alta</t>
        </is>
      </c>
      <c r="T1228" s="17" t="inlineStr">
        <is>
          <t>Homologado – confianza Alta</t>
        </is>
      </c>
      <c r="U1228" s="25" t="inlineStr">
        <is>
          <t>Dar de alta en SAP</t>
        </is>
      </c>
      <c r="V1228" s="17" t="inlineStr">
        <is>
          <t>Cruce por nomenclatura SAP</t>
        </is>
      </c>
      <c r="W1228" s="17" t="inlineStr">
        <is>
          <t>No</t>
        </is>
      </c>
      <c r="X1228" s="17" t="inlineStr"/>
      <c r="Y1228" s="17" t="inlineStr">
        <is>
          <t>No</t>
        </is>
      </c>
      <c r="Z1228" s="17" t="inlineStr"/>
      <c r="AA1228" s="17" t="inlineStr">
        <is>
          <t>Cruce por nomenclatura: dosis coincide; similitud 1.00.</t>
        </is>
      </c>
    </row>
    <row r="1229">
      <c r="A1229" s="17" t="inlineStr">
        <is>
          <t>Salta</t>
        </is>
      </c>
      <c r="B1229" s="17" t="inlineStr">
        <is>
          <t>1130</t>
        </is>
      </c>
      <c r="C1229" s="17" t="inlineStr">
        <is>
          <t>Stock SAP</t>
        </is>
      </c>
      <c r="D1229" s="17" t="inlineStr">
        <is>
          <t>Medicamentos</t>
        </is>
      </c>
      <c r="E1229" s="17" t="inlineStr">
        <is>
          <t>ZMED</t>
        </is>
      </c>
      <c r="F1229" s="17" t="inlineStr">
        <is>
          <t>Dentro del alcance</t>
        </is>
      </c>
      <c r="G1229" s="17" t="inlineStr">
        <is>
          <t>1000089</t>
        </is>
      </c>
      <c r="H1229" s="17" t="inlineStr">
        <is>
          <t>SOLUCION FISIOLOGICA DE 500CC</t>
        </is>
      </c>
      <c r="I1229" s="17" t="inlineStr">
        <is>
          <t>218; 219</t>
        </is>
      </c>
      <c r="J1229" s="17" t="inlineStr">
        <is>
          <t>Solucion fisiológica 500ml Baxter 500ml; Solucion Fisiologica x 100ml gotero</t>
        </is>
      </c>
      <c r="K1229" s="18">
        <f>SUMIF('1130 Salta'!$A$2:$A$485,$G1229,'1130 Salta'!$I$2:$I$485)</f>
        <v/>
      </c>
      <c r="L1229" s="18">
        <f>SUMIF('1130 Salta'!$A$2:$A$485,$G1229,'1130 Salta'!$Q$2:$Q$485)</f>
        <v/>
      </c>
      <c r="M1229" s="18">
        <f>$K1229-$L1229</f>
        <v/>
      </c>
      <c r="N1229" s="19">
        <f>IFERROR(SUMIF('1130 Salta'!$A$2:$A$485,$G1229,'1130 Salta'!$M$2:$M$485)/$K1229,0)</f>
        <v/>
      </c>
      <c r="O1229" s="19">
        <f>IFERROR($K1229*$N1229,"")</f>
        <v/>
      </c>
      <c r="P1229" s="19">
        <f>IFERROR($L1229*$N1229,"")</f>
        <v/>
      </c>
      <c r="Q1229" s="19">
        <f>IF(OR($U1229="Dar de baja en SAP",$U1229="Dar de alta en SAP"),$M1229*$N1229,"")</f>
        <v/>
      </c>
      <c r="R1229" s="17" t="inlineStr"/>
      <c r="S1229" s="26" t="inlineStr">
        <is>
          <t>Baja</t>
        </is>
      </c>
      <c r="T1229" s="17" t="inlineStr">
        <is>
          <t>Homologado – confianza Baja – pendiente de validación</t>
        </is>
      </c>
      <c r="U1229" s="26" t="inlineStr">
        <is>
          <t>Dar de baja en SAP</t>
        </is>
      </c>
      <c r="V1229" s="17" t="inlineStr">
        <is>
          <t>Homologación por código Avain (master D-177); Homologación por código Avain (master M13-001)</t>
        </is>
      </c>
      <c r="W1229" s="17" t="inlineStr">
        <is>
          <t>Sí</t>
        </is>
      </c>
      <c r="X1229" s="17" t="inlineStr">
        <is>
          <t>1000089, 1000791</t>
        </is>
      </c>
      <c r="Y1229" s="17" t="inlineStr">
        <is>
          <t>Sí</t>
        </is>
      </c>
      <c r="Z1229" s="17" t="inlineStr">
        <is>
          <t>D-177; M13-001</t>
        </is>
      </c>
      <c r="AA1229" s="17"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17" t="inlineStr">
        <is>
          <t>Salta</t>
        </is>
      </c>
      <c r="B1230" s="17" t="inlineStr">
        <is>
          <t>1130</t>
        </is>
      </c>
      <c r="C1230" s="17" t="inlineStr">
        <is>
          <t>Stock SAP</t>
        </is>
      </c>
      <c r="D1230" s="17" t="inlineStr">
        <is>
          <t>Descartables</t>
        </is>
      </c>
      <c r="E1230" s="17" t="inlineStr">
        <is>
          <t>ZDES</t>
        </is>
      </c>
      <c r="F1230" s="17" t="inlineStr">
        <is>
          <t>Dentro del alcance</t>
        </is>
      </c>
      <c r="G1230" s="17" t="inlineStr">
        <is>
          <t>2000008</t>
        </is>
      </c>
      <c r="H1230" s="17" t="inlineStr">
        <is>
          <t>AGUJA HIPODERMICA 21G x 1 - 25/8</t>
        </is>
      </c>
      <c r="I1230" s="17" t="inlineStr">
        <is>
          <t>20</t>
        </is>
      </c>
      <c r="J1230" s="17" t="inlineStr">
        <is>
          <t>Agujas 25/8</t>
        </is>
      </c>
      <c r="K1230" s="18">
        <f>SUMIF('1130 Salta'!$A$2:$A$485,$G1230,'1130 Salta'!$I$2:$I$485)</f>
        <v/>
      </c>
      <c r="L1230" s="18">
        <f>SUMIF('1130 Salta'!$A$2:$A$485,$G1230,'1130 Salta'!$Q$2:$Q$485)</f>
        <v/>
      </c>
      <c r="M1230" s="18">
        <f>$K1230-$L1230</f>
        <v/>
      </c>
      <c r="N1230" s="19">
        <f>IFERROR(SUMIF('1130 Salta'!$A$2:$A$485,$G1230,'1130 Salta'!$M$2:$M$485)/$K1230,0)</f>
        <v/>
      </c>
      <c r="O1230" s="19">
        <f>IFERROR($K1230*$N1230,"")</f>
        <v/>
      </c>
      <c r="P1230" s="19">
        <f>IFERROR($L1230*$N1230,"")</f>
        <v/>
      </c>
      <c r="Q1230" s="19">
        <f>IF(OR($U1230="Dar de baja en SAP",$U1230="Dar de alta en SAP"),$M1230*$N1230,"")</f>
        <v/>
      </c>
      <c r="R1230" s="17" t="inlineStr"/>
      <c r="S1230" s="25" t="inlineStr">
        <is>
          <t>Alta</t>
        </is>
      </c>
      <c r="T1230" s="17" t="inlineStr">
        <is>
          <t>Homologado – confianza Alta</t>
        </is>
      </c>
      <c r="U1230" s="25" t="inlineStr">
        <is>
          <t>Dar de alta en SAP</t>
        </is>
      </c>
      <c r="V1230" s="17" t="inlineStr">
        <is>
          <t>Homologación por código Avain (master D-138)</t>
        </is>
      </c>
      <c r="W1230" s="17" t="inlineStr">
        <is>
          <t>No</t>
        </is>
      </c>
      <c r="X1230" s="17" t="inlineStr"/>
      <c r="Y1230" s="17" t="inlineStr">
        <is>
          <t>Sí</t>
        </is>
      </c>
      <c r="Z1230" s="17" t="inlineStr">
        <is>
          <t>D-138</t>
        </is>
      </c>
      <c r="AA1230" s="17" t="inlineStr">
        <is>
          <t>Homologación: confianza base Alta + confianza SAP Alta → Alta. El material ocupa 2 filas en la hoja 1130 Salta (lote/almacén). La cantidad SAP y la física de esta vista son el total del material.</t>
        </is>
      </c>
    </row>
    <row r="1231">
      <c r="A1231" s="17" t="inlineStr">
        <is>
          <t>Salta</t>
        </is>
      </c>
      <c r="B1231" s="17" t="inlineStr">
        <is>
          <t>1130</t>
        </is>
      </c>
      <c r="C1231" s="17" t="inlineStr">
        <is>
          <t>Stock SAP</t>
        </is>
      </c>
      <c r="D1231" s="17" t="inlineStr">
        <is>
          <t>Medicamentos</t>
        </is>
      </c>
      <c r="E1231" s="17" t="inlineStr">
        <is>
          <t>ZMED</t>
        </is>
      </c>
      <c r="F1231" s="17" t="inlineStr">
        <is>
          <t>Dentro del alcance</t>
        </is>
      </c>
      <c r="G1231" s="17" t="inlineStr">
        <is>
          <t>1005326</t>
        </is>
      </c>
      <c r="H1231" s="17" t="inlineStr">
        <is>
          <t>BUTIL BROMURO DE HIOSCINA 10MG COMP</t>
        </is>
      </c>
      <c r="I1231" s="17" t="inlineStr">
        <is>
          <t>51</t>
        </is>
      </c>
      <c r="J1231" s="17" t="inlineStr">
        <is>
          <t>Hioscina Comprimidos x 10 mg</t>
        </is>
      </c>
      <c r="K1231" s="18">
        <f>SUMIF('1130 Salta'!$A$2:$A$485,$G1231,'1130 Salta'!$I$2:$I$485)</f>
        <v/>
      </c>
      <c r="L1231" s="18">
        <f>SUMIF('1130 Salta'!$A$2:$A$485,$G1231,'1130 Salta'!$Q$2:$Q$485)</f>
        <v/>
      </c>
      <c r="M1231" s="18">
        <f>$K1231-$L1231</f>
        <v/>
      </c>
      <c r="N1231" s="19">
        <f>IFERROR(SUMIF('1130 Salta'!$A$2:$A$485,$G1231,'1130 Salta'!$M$2:$M$485)/$K1231,0)</f>
        <v/>
      </c>
      <c r="O1231" s="19">
        <f>IFERROR($K1231*$N1231,"")</f>
        <v/>
      </c>
      <c r="P1231" s="19">
        <f>IFERROR($L1231*$N1231,"")</f>
        <v/>
      </c>
      <c r="Q1231" s="19">
        <f>IF(OR($U1231="Dar de baja en SAP",$U1231="Dar de alta en SAP"),$M1231*$N1231,"")</f>
        <v/>
      </c>
      <c r="R1231" s="17" t="inlineStr"/>
      <c r="S1231" s="30" t="inlineStr">
        <is>
          <t>Media</t>
        </is>
      </c>
      <c r="T1231" s="17" t="inlineStr">
        <is>
          <t>Homologado – confianza Media – pendiente de validación</t>
        </is>
      </c>
      <c r="U1231" s="25" t="inlineStr">
        <is>
          <t>Dar de alta en SAP</t>
        </is>
      </c>
      <c r="V1231" s="17" t="inlineStr">
        <is>
          <t>Homologación por código Avain (master M08-004)</t>
        </is>
      </c>
      <c r="W1231" s="17" t="inlineStr">
        <is>
          <t>No</t>
        </is>
      </c>
      <c r="X1231" s="17" t="inlineStr"/>
      <c r="Y1231" s="17" t="inlineStr">
        <is>
          <t>Sí</t>
        </is>
      </c>
      <c r="Z1231" s="17" t="inlineStr">
        <is>
          <t>M08-004</t>
        </is>
      </c>
      <c r="AA1231" s="17" t="inlineStr">
        <is>
          <t>Homologación: confianza base Media + confianza SAP Alta → Media.</t>
        </is>
      </c>
    </row>
    <row r="1232">
      <c r="A1232" s="17" t="inlineStr">
        <is>
          <t>Salta</t>
        </is>
      </c>
      <c r="B1232" s="17" t="inlineStr">
        <is>
          <t>1130</t>
        </is>
      </c>
      <c r="C1232" s="17" t="inlineStr">
        <is>
          <t>Stock SAP</t>
        </is>
      </c>
      <c r="D1232" s="17" t="inlineStr">
        <is>
          <t>Medicamentos</t>
        </is>
      </c>
      <c r="E1232" s="17" t="inlineStr">
        <is>
          <t>ZMED</t>
        </is>
      </c>
      <c r="F1232" s="17" t="inlineStr">
        <is>
          <t>Dentro del alcance</t>
        </is>
      </c>
      <c r="G1232" s="17" t="inlineStr">
        <is>
          <t>1000066</t>
        </is>
      </c>
      <c r="H1232" s="17" t="inlineStr">
        <is>
          <t>ENALAPRIL MALEATO 10MG COMPRIMIDO</t>
        </is>
      </c>
      <c r="I1232" s="17" t="inlineStr"/>
      <c r="J1232" s="17" t="inlineStr"/>
      <c r="K1232" s="18">
        <f>SUMIF('1130 Salta'!$A$2:$A$485,$G1232,'1130 Salta'!$I$2:$I$485)</f>
        <v/>
      </c>
      <c r="L1232" s="18">
        <f>SUMIF('1130 Salta'!$A$2:$A$485,$G1232,'1130 Salta'!$Q$2:$Q$485)</f>
        <v/>
      </c>
      <c r="M1232" s="18">
        <f>$K1232-$L1232</f>
        <v/>
      </c>
      <c r="N1232" s="19">
        <f>IFERROR(SUMIF('1130 Salta'!$A$2:$A$485,$G1232,'1130 Salta'!$M$2:$M$485)/$K1232,0)</f>
        <v/>
      </c>
      <c r="O1232" s="19">
        <f>IFERROR($K1232*$N1232,"")</f>
        <v/>
      </c>
      <c r="P1232" s="19">
        <f>IFERROR($L1232*$N1232,"")</f>
        <v/>
      </c>
      <c r="Q1232" s="19">
        <f>IF(OR($U1232="Dar de baja en SAP",$U1232="Dar de alta en SAP"),$M1232*$N1232,"")</f>
        <v/>
      </c>
      <c r="R1232" s="17" t="inlineStr"/>
      <c r="S1232" s="27" t="inlineStr"/>
      <c r="T1232" s="17" t="inlineStr">
        <is>
          <t>Sin recuento físico en el inventario de Avain</t>
        </is>
      </c>
      <c r="U1232" s="28" t="inlineStr">
        <is>
          <t>Sin recuento físico</t>
        </is>
      </c>
      <c r="V1232" s="17" t="inlineStr"/>
      <c r="W1232" s="17" t="inlineStr"/>
      <c r="X1232" s="17" t="inlineStr"/>
      <c r="Y1232" s="17" t="inlineStr"/>
      <c r="Z1232" s="17" t="inlineStr"/>
      <c r="AA1232" s="17" t="inlineStr"/>
    </row>
    <row r="1233">
      <c r="A1233" s="17" t="inlineStr">
        <is>
          <t>Salta</t>
        </is>
      </c>
      <c r="B1233" s="17" t="inlineStr">
        <is>
          <t>1130</t>
        </is>
      </c>
      <c r="C1233" s="17" t="inlineStr">
        <is>
          <t>Stock SAP</t>
        </is>
      </c>
      <c r="D1233" s="17" t="inlineStr">
        <is>
          <t>Medicamentos</t>
        </is>
      </c>
      <c r="E1233" s="17" t="inlineStr">
        <is>
          <t>ZMED</t>
        </is>
      </c>
      <c r="F1233" s="17" t="inlineStr">
        <is>
          <t>Dentro del alcance</t>
        </is>
      </c>
      <c r="G1233" s="17" t="inlineStr">
        <is>
          <t>1000094</t>
        </is>
      </c>
      <c r="H1233" s="17" t="inlineStr">
        <is>
          <t>DEXAMETASONA INY 4MG/ML AMPOLLA</t>
        </is>
      </c>
      <c r="I1233" s="17" t="inlineStr">
        <is>
          <t>45</t>
        </is>
      </c>
      <c r="J1233" s="17" t="inlineStr">
        <is>
          <t>Betametasona inyectable 4mg/1ml amp</t>
        </is>
      </c>
      <c r="K1233" s="18">
        <f>SUMIF('1130 Salta'!$A$2:$A$485,$G1233,'1130 Salta'!$I$2:$I$485)</f>
        <v/>
      </c>
      <c r="L1233" s="18">
        <f>SUMIF('1130 Salta'!$A$2:$A$485,$G1233,'1130 Salta'!$Q$2:$Q$485)</f>
        <v/>
      </c>
      <c r="M1233" s="18">
        <f>$K1233-$L1233</f>
        <v/>
      </c>
      <c r="N1233" s="19">
        <f>IFERROR(SUMIF('1130 Salta'!$A$2:$A$485,$G1233,'1130 Salta'!$M$2:$M$485)/$K1233,0)</f>
        <v/>
      </c>
      <c r="O1233" s="19">
        <f>IFERROR($K1233*$N1233,"")</f>
        <v/>
      </c>
      <c r="P1233" s="19">
        <f>IFERROR($L1233*$N1233,"")</f>
        <v/>
      </c>
      <c r="Q1233" s="19">
        <f>IF(OR($U1233="Dar de baja en SAP",$U1233="Dar de alta en SAP"),$M1233*$N1233,"")</f>
        <v/>
      </c>
      <c r="R1233" s="17" t="inlineStr"/>
      <c r="S1233" s="26" t="inlineStr">
        <is>
          <t>Baja</t>
        </is>
      </c>
      <c r="T1233" s="17" t="inlineStr">
        <is>
          <t>Homologado – confianza Baja – pendiente de validación</t>
        </is>
      </c>
      <c r="U1233" s="26" t="inlineStr">
        <is>
          <t>Dar de baja en SAP</t>
        </is>
      </c>
      <c r="V1233" s="17" t="inlineStr">
        <is>
          <t>Cruce por nomenclatura SAP</t>
        </is>
      </c>
      <c r="W1233" s="17" t="inlineStr">
        <is>
          <t>No</t>
        </is>
      </c>
      <c r="X1233" s="17" t="inlineStr"/>
      <c r="Y1233" s="17" t="inlineStr">
        <is>
          <t>No</t>
        </is>
      </c>
      <c r="Z1233" s="17" t="inlineStr"/>
      <c r="AA1233" s="17" t="inlineStr">
        <is>
          <t>Cruce por nomenclatura: dosis coincide; similitud 0.76.</t>
        </is>
      </c>
    </row>
    <row r="1234">
      <c r="A1234" s="17" t="inlineStr">
        <is>
          <t>Salta</t>
        </is>
      </c>
      <c r="B1234" s="17" t="inlineStr">
        <is>
          <t>1130</t>
        </is>
      </c>
      <c r="C1234" s="17" t="inlineStr">
        <is>
          <t>Stock SAP</t>
        </is>
      </c>
      <c r="D1234" s="17" t="inlineStr">
        <is>
          <t>Medicamentos</t>
        </is>
      </c>
      <c r="E1234" s="17" t="inlineStr">
        <is>
          <t>ZMED</t>
        </is>
      </c>
      <c r="F1234" s="17" t="inlineStr">
        <is>
          <t>Dentro del alcance</t>
        </is>
      </c>
      <c r="G1234" s="17" t="inlineStr">
        <is>
          <t>1005273</t>
        </is>
      </c>
      <c r="H1234" s="17" t="inlineStr">
        <is>
          <t>DEXALERGIN 10MG COMP</t>
        </is>
      </c>
      <c r="I1234" s="17" t="inlineStr"/>
      <c r="J1234" s="17" t="inlineStr"/>
      <c r="K1234" s="18">
        <f>SUMIF('1130 Salta'!$A$2:$A$485,$G1234,'1130 Salta'!$I$2:$I$485)</f>
        <v/>
      </c>
      <c r="L1234" s="18">
        <f>SUMIF('1130 Salta'!$A$2:$A$485,$G1234,'1130 Salta'!$Q$2:$Q$485)</f>
        <v/>
      </c>
      <c r="M1234" s="18">
        <f>$K1234-$L1234</f>
        <v/>
      </c>
      <c r="N1234" s="19">
        <f>IFERROR(SUMIF('1130 Salta'!$A$2:$A$485,$G1234,'1130 Salta'!$M$2:$M$485)/$K1234,0)</f>
        <v/>
      </c>
      <c r="O1234" s="19">
        <f>IFERROR($K1234*$N1234,"")</f>
        <v/>
      </c>
      <c r="P1234" s="19">
        <f>IFERROR($L1234*$N1234,"")</f>
        <v/>
      </c>
      <c r="Q1234" s="19">
        <f>IF(OR($U1234="Dar de baja en SAP",$U1234="Dar de alta en SAP"),$M1234*$N1234,"")</f>
        <v/>
      </c>
      <c r="R1234" s="17" t="inlineStr"/>
      <c r="S1234" s="27" t="inlineStr"/>
      <c r="T1234" s="17" t="inlineStr">
        <is>
          <t>Sin recuento físico en el inventario de Avain</t>
        </is>
      </c>
      <c r="U1234" s="28" t="inlineStr">
        <is>
          <t>Sin recuento físico</t>
        </is>
      </c>
      <c r="V1234" s="17" t="inlineStr"/>
      <c r="W1234" s="17" t="inlineStr"/>
      <c r="X1234" s="17" t="inlineStr"/>
      <c r="Y1234" s="17" t="inlineStr"/>
      <c r="Z1234" s="17" t="inlineStr"/>
      <c r="AA1234" s="17" t="inlineStr"/>
    </row>
    <row r="1235">
      <c r="A1235" s="17" t="inlineStr">
        <is>
          <t>Salta</t>
        </is>
      </c>
      <c r="B1235" s="17" t="inlineStr">
        <is>
          <t>1130</t>
        </is>
      </c>
      <c r="C1235" s="17" t="inlineStr">
        <is>
          <t>Stock SAP</t>
        </is>
      </c>
      <c r="D1235" s="17" t="inlineStr">
        <is>
          <t>Medicamentos</t>
        </is>
      </c>
      <c r="E1235" s="17" t="inlineStr">
        <is>
          <t>ZMED</t>
        </is>
      </c>
      <c r="F1235" s="17" t="inlineStr">
        <is>
          <t>Dentro del alcance</t>
        </is>
      </c>
      <c r="G1235" s="17" t="inlineStr">
        <is>
          <t>1005334</t>
        </is>
      </c>
      <c r="H1235" s="17" t="inlineStr">
        <is>
          <t>LORATADINA 2 MG COMP</t>
        </is>
      </c>
      <c r="I1235" s="17" t="inlineStr"/>
      <c r="J1235" s="17" t="inlineStr"/>
      <c r="K1235" s="18">
        <f>SUMIF('1130 Salta'!$A$2:$A$485,$G1235,'1130 Salta'!$I$2:$I$485)</f>
        <v/>
      </c>
      <c r="L1235" s="18">
        <f>SUMIF('1130 Salta'!$A$2:$A$485,$G1235,'1130 Salta'!$Q$2:$Q$485)</f>
        <v/>
      </c>
      <c r="M1235" s="18">
        <f>$K1235-$L1235</f>
        <v/>
      </c>
      <c r="N1235" s="19">
        <f>IFERROR(SUMIF('1130 Salta'!$A$2:$A$485,$G1235,'1130 Salta'!$M$2:$M$485)/$K1235,0)</f>
        <v/>
      </c>
      <c r="O1235" s="19">
        <f>IFERROR($K1235*$N1235,"")</f>
        <v/>
      </c>
      <c r="P1235" s="19">
        <f>IFERROR($L1235*$N1235,"")</f>
        <v/>
      </c>
      <c r="Q1235" s="19">
        <f>IF(OR($U1235="Dar de baja en SAP",$U1235="Dar de alta en SAP"),$M1235*$N1235,"")</f>
        <v/>
      </c>
      <c r="R1235" s="17" t="inlineStr"/>
      <c r="S1235" s="27" t="inlineStr"/>
      <c r="T1235" s="17" t="inlineStr">
        <is>
          <t>Sin recuento físico en el inventario de Avain</t>
        </is>
      </c>
      <c r="U1235" s="28" t="inlineStr">
        <is>
          <t>Sin recuento físico</t>
        </is>
      </c>
      <c r="V1235" s="17" t="inlineStr"/>
      <c r="W1235" s="17" t="inlineStr"/>
      <c r="X1235" s="17" t="inlineStr"/>
      <c r="Y1235" s="17" t="inlineStr"/>
      <c r="Z1235" s="17" t="inlineStr"/>
      <c r="AA1235" s="17" t="inlineStr"/>
    </row>
    <row r="1236">
      <c r="A1236" s="17" t="inlineStr">
        <is>
          <t>Salta</t>
        </is>
      </c>
      <c r="B1236" s="17" t="inlineStr">
        <is>
          <t>1130</t>
        </is>
      </c>
      <c r="C1236" s="17" t="inlineStr">
        <is>
          <t>Stock SAP</t>
        </is>
      </c>
      <c r="D1236" s="17" t="inlineStr">
        <is>
          <t>Descartables</t>
        </is>
      </c>
      <c r="E1236" s="17" t="inlineStr">
        <is>
          <t>ZDES</t>
        </is>
      </c>
      <c r="F1236" s="17" t="inlineStr">
        <is>
          <t>Dentro del alcance</t>
        </is>
      </c>
      <c r="G1236" s="17" t="inlineStr">
        <is>
          <t>2000004</t>
        </is>
      </c>
      <c r="H1236" s="17" t="inlineStr">
        <is>
          <t>CATETER INTRAVENOSO 18G T/ABBOCATH</t>
        </is>
      </c>
      <c r="I1236" s="17" t="inlineStr">
        <is>
          <t>3</t>
        </is>
      </c>
      <c r="J1236" s="17" t="inlineStr">
        <is>
          <t>Abbocath N° 18</t>
        </is>
      </c>
      <c r="K1236" s="18">
        <f>SUMIF('1130 Salta'!$A$2:$A$485,$G1236,'1130 Salta'!$I$2:$I$485)</f>
        <v/>
      </c>
      <c r="L1236" s="18">
        <f>SUMIF('1130 Salta'!$A$2:$A$485,$G1236,'1130 Salta'!$Q$2:$Q$485)</f>
        <v/>
      </c>
      <c r="M1236" s="18">
        <f>$K1236-$L1236</f>
        <v/>
      </c>
      <c r="N1236" s="19">
        <f>IFERROR(SUMIF('1130 Salta'!$A$2:$A$485,$G1236,'1130 Salta'!$M$2:$M$485)/$K1236,0)</f>
        <v/>
      </c>
      <c r="O1236" s="19">
        <f>IFERROR($K1236*$N1236,"")</f>
        <v/>
      </c>
      <c r="P1236" s="19">
        <f>IFERROR($L1236*$N1236,"")</f>
        <v/>
      </c>
      <c r="Q1236" s="19">
        <f>IF(OR($U1236="Dar de baja en SAP",$U1236="Dar de alta en SAP"),$M1236*$N1236,"")</f>
        <v/>
      </c>
      <c r="R1236" s="17" t="inlineStr"/>
      <c r="S1236" s="25" t="inlineStr">
        <is>
          <t>Alta</t>
        </is>
      </c>
      <c r="T1236" s="17" t="inlineStr">
        <is>
          <t>Homologado – confianza Alta</t>
        </is>
      </c>
      <c r="U1236" s="25" t="inlineStr">
        <is>
          <t>Dar de alta en SAP</t>
        </is>
      </c>
      <c r="V1236" s="17" t="inlineStr">
        <is>
          <t>Homologación por código Avain (master D-127)</t>
        </is>
      </c>
      <c r="W1236" s="17" t="inlineStr">
        <is>
          <t>No</t>
        </is>
      </c>
      <c r="X1236" s="17" t="inlineStr"/>
      <c r="Y1236" s="17" t="inlineStr">
        <is>
          <t>Sí</t>
        </is>
      </c>
      <c r="Z1236" s="17" t="inlineStr">
        <is>
          <t>D-127</t>
        </is>
      </c>
      <c r="AA1236" s="17" t="inlineStr">
        <is>
          <t>Homologación: confianza base Alta + confianza SAP Alta → Alta.</t>
        </is>
      </c>
    </row>
    <row r="1237">
      <c r="A1237" s="17" t="inlineStr">
        <is>
          <t>Salta</t>
        </is>
      </c>
      <c r="B1237" s="17" t="inlineStr">
        <is>
          <t>1130</t>
        </is>
      </c>
      <c r="C1237" s="17" t="inlineStr">
        <is>
          <t>Stock SAP</t>
        </is>
      </c>
      <c r="D1237" s="17" t="inlineStr">
        <is>
          <t>Descartables</t>
        </is>
      </c>
      <c r="E1237" s="17" t="inlineStr">
        <is>
          <t>ZDES</t>
        </is>
      </c>
      <c r="F1237" s="17" t="inlineStr">
        <is>
          <t>Dentro del alcance</t>
        </is>
      </c>
      <c r="G1237" s="17" t="inlineStr">
        <is>
          <t>2000363</t>
        </is>
      </c>
      <c r="H1237" s="17" t="inlineStr">
        <is>
          <t>MASCARA PARA O2 ADULTO CON RESERVORIO</t>
        </is>
      </c>
      <c r="I1237" s="17" t="inlineStr">
        <is>
          <t>182</t>
        </is>
      </c>
      <c r="J1237" s="17" t="inlineStr">
        <is>
          <t>Máscaras para oxigeno c/ reservorio</t>
        </is>
      </c>
      <c r="K1237" s="18">
        <f>SUMIF('1130 Salta'!$A$2:$A$485,$G1237,'1130 Salta'!$I$2:$I$485)</f>
        <v/>
      </c>
      <c r="L1237" s="18">
        <f>SUMIF('1130 Salta'!$A$2:$A$485,$G1237,'1130 Salta'!$Q$2:$Q$485)</f>
        <v/>
      </c>
      <c r="M1237" s="18">
        <f>$K1237-$L1237</f>
        <v/>
      </c>
      <c r="N1237" s="19">
        <f>IFERROR(SUMIF('1130 Salta'!$A$2:$A$485,$G1237,'1130 Salta'!$M$2:$M$485)/$K1237,0)</f>
        <v/>
      </c>
      <c r="O1237" s="19">
        <f>IFERROR($K1237*$N1237,"")</f>
        <v/>
      </c>
      <c r="P1237" s="19">
        <f>IFERROR($L1237*$N1237,"")</f>
        <v/>
      </c>
      <c r="Q1237" s="19">
        <f>IF(OR($U1237="Dar de baja en SAP",$U1237="Dar de alta en SAP"),$M1237*$N1237,"")</f>
        <v/>
      </c>
      <c r="R1237" s="17" t="inlineStr"/>
      <c r="S1237" s="30" t="inlineStr">
        <is>
          <t>Media</t>
        </is>
      </c>
      <c r="T1237" s="17" t="inlineStr">
        <is>
          <t>Homologado – confianza Media – pendiente de validación</t>
        </is>
      </c>
      <c r="U1237" s="25" t="inlineStr">
        <is>
          <t>Dar de alta en SAP</t>
        </is>
      </c>
      <c r="V1237" s="17" t="inlineStr">
        <is>
          <t>Homologación por código Avain (master D-159)</t>
        </is>
      </c>
      <c r="W1237" s="17" t="inlineStr">
        <is>
          <t>Sí</t>
        </is>
      </c>
      <c r="X1237" s="17" t="inlineStr">
        <is>
          <t>2000363, 2000364</t>
        </is>
      </c>
      <c r="Y1237" s="17" t="inlineStr">
        <is>
          <t>Sí</t>
        </is>
      </c>
      <c r="Z1237" s="17" t="inlineStr">
        <is>
          <t>D-159</t>
        </is>
      </c>
      <c r="AA1237" s="17"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17" t="inlineStr">
        <is>
          <t>Salta</t>
        </is>
      </c>
      <c r="B1238" s="17" t="inlineStr">
        <is>
          <t>1130</t>
        </is>
      </c>
      <c r="C1238" s="17" t="inlineStr">
        <is>
          <t>Stock SAP</t>
        </is>
      </c>
      <c r="D1238" s="17" t="inlineStr">
        <is>
          <t>Medicamentos</t>
        </is>
      </c>
      <c r="E1238" s="17" t="inlineStr">
        <is>
          <t>ZMED</t>
        </is>
      </c>
      <c r="F1238" s="17" t="inlineStr">
        <is>
          <t>Dentro del alcance</t>
        </is>
      </c>
      <c r="G1238" s="17" t="inlineStr">
        <is>
          <t>1000011</t>
        </is>
      </c>
      <c r="H1238" s="17" t="inlineStr">
        <is>
          <t>DINITRATO DE ISOSORBIDE 5 MG COMP SL</t>
        </is>
      </c>
      <c r="I1238" s="17" t="inlineStr">
        <is>
          <t>287</t>
        </is>
      </c>
      <c r="J1238" s="17" t="inlineStr">
        <is>
          <t>Dinitrato de Isosorbide 5mg comp SBL</t>
        </is>
      </c>
      <c r="K1238" s="18">
        <f>SUMIF('1130 Salta'!$A$2:$A$485,$G1238,'1130 Salta'!$I$2:$I$485)</f>
        <v/>
      </c>
      <c r="L1238" s="18">
        <f>SUMIF('1130 Salta'!$A$2:$A$485,$G1238,'1130 Salta'!$Q$2:$Q$485)</f>
        <v/>
      </c>
      <c r="M1238" s="18">
        <f>$K1238-$L1238</f>
        <v/>
      </c>
      <c r="N1238" s="19">
        <f>IFERROR(SUMIF('1130 Salta'!$A$2:$A$485,$G1238,'1130 Salta'!$M$2:$M$485)/$K1238,0)</f>
        <v/>
      </c>
      <c r="O1238" s="19">
        <f>IFERROR($K1238*$N1238,"")</f>
        <v/>
      </c>
      <c r="P1238" s="19">
        <f>IFERROR($L1238*$N1238,"")</f>
        <v/>
      </c>
      <c r="Q1238" s="19">
        <f>IF(OR($U1238="Dar de baja en SAP",$U1238="Dar de alta en SAP"),$M1238*$N1238,"")</f>
        <v/>
      </c>
      <c r="R1238" s="17" t="inlineStr"/>
      <c r="S1238" s="25" t="inlineStr">
        <is>
          <t>Alta</t>
        </is>
      </c>
      <c r="T1238" s="17" t="inlineStr">
        <is>
          <t>Homologado – confianza Alta</t>
        </is>
      </c>
      <c r="U1238" s="26" t="inlineStr">
        <is>
          <t>Dar de baja en SAP</t>
        </is>
      </c>
      <c r="V1238" s="17" t="inlineStr">
        <is>
          <t>Homologación por código Avain (master M04-006)</t>
        </is>
      </c>
      <c r="W1238" s="17" t="inlineStr">
        <is>
          <t>No</t>
        </is>
      </c>
      <c r="X1238" s="17" t="inlineStr"/>
      <c r="Y1238" s="17" t="inlineStr">
        <is>
          <t>Sí</t>
        </is>
      </c>
      <c r="Z1238" s="17" t="inlineStr">
        <is>
          <t>M04-006</t>
        </is>
      </c>
      <c r="AA1238" s="17" t="inlineStr">
        <is>
          <t>Homologación: confianza base Alta + confianza SAP Alta → Alta. El material ocupa 2 filas en la hoja 1130 Salta (lote/almacén). La cantidad SAP y la física de esta vista son el total del material.</t>
        </is>
      </c>
    </row>
    <row r="1239">
      <c r="A1239" s="17" t="inlineStr">
        <is>
          <t>Salta</t>
        </is>
      </c>
      <c r="B1239" s="17" t="inlineStr">
        <is>
          <t>1130</t>
        </is>
      </c>
      <c r="C1239" s="17" t="inlineStr">
        <is>
          <t>Stock SAP</t>
        </is>
      </c>
      <c r="D1239" s="17" t="inlineStr">
        <is>
          <t>Medicamentos</t>
        </is>
      </c>
      <c r="E1239" s="17" t="inlineStr">
        <is>
          <t>ZMED</t>
        </is>
      </c>
      <c r="F1239" s="17" t="inlineStr">
        <is>
          <t>Dentro del alcance</t>
        </is>
      </c>
      <c r="G1239" s="17" t="inlineStr">
        <is>
          <t>1000889</t>
        </is>
      </c>
      <c r="H1239" s="17" t="inlineStr">
        <is>
          <t>DICLOFENAC+PRIDINOL COMPRIMIDOS</t>
        </is>
      </c>
      <c r="I1239" s="17" t="inlineStr">
        <is>
          <t>96</t>
        </is>
      </c>
      <c r="J1239" s="17" t="inlineStr">
        <is>
          <t>Diclofenac + Pridinol Compromidos x50/4mg</t>
        </is>
      </c>
      <c r="K1239" s="18">
        <f>SUMIF('1130 Salta'!$A$2:$A$485,$G1239,'1130 Salta'!$I$2:$I$485)</f>
        <v/>
      </c>
      <c r="L1239" s="18">
        <f>SUMIF('1130 Salta'!$A$2:$A$485,$G1239,'1130 Salta'!$Q$2:$Q$485)</f>
        <v/>
      </c>
      <c r="M1239" s="18">
        <f>$K1239-$L1239</f>
        <v/>
      </c>
      <c r="N1239" s="19">
        <f>IFERROR(SUMIF('1130 Salta'!$A$2:$A$485,$G1239,'1130 Salta'!$M$2:$M$485)/$K1239,0)</f>
        <v/>
      </c>
      <c r="O1239" s="19">
        <f>IFERROR($K1239*$N1239,"")</f>
        <v/>
      </c>
      <c r="P1239" s="19">
        <f>IFERROR($L1239*$N1239,"")</f>
        <v/>
      </c>
      <c r="Q1239" s="19">
        <f>IF(OR($U1239="Dar de baja en SAP",$U1239="Dar de alta en SAP"),$M1239*$N1239,"")</f>
        <v/>
      </c>
      <c r="R1239" s="17" t="inlineStr"/>
      <c r="S1239" s="25" t="inlineStr">
        <is>
          <t>Alta</t>
        </is>
      </c>
      <c r="T1239" s="17" t="inlineStr">
        <is>
          <t>Homologado – confianza Alta</t>
        </is>
      </c>
      <c r="U1239" s="25" t="inlineStr">
        <is>
          <t>Dar de alta en SAP</t>
        </is>
      </c>
      <c r="V1239" s="17" t="inlineStr">
        <is>
          <t>Homologación por código Avain (master M01-004)</t>
        </is>
      </c>
      <c r="W1239" s="17" t="inlineStr">
        <is>
          <t>No</t>
        </is>
      </c>
      <c r="X1239" s="17" t="inlineStr"/>
      <c r="Y1239" s="17" t="inlineStr">
        <is>
          <t>Sí</t>
        </is>
      </c>
      <c r="Z1239" s="17" t="inlineStr">
        <is>
          <t>M01-004</t>
        </is>
      </c>
      <c r="AA1239" s="17" t="inlineStr">
        <is>
          <t>Homologación: confianza base Alta + confianza SAP Alta → Alta.</t>
        </is>
      </c>
    </row>
    <row r="1240">
      <c r="A1240" s="17" t="inlineStr">
        <is>
          <t>Salta</t>
        </is>
      </c>
      <c r="B1240" s="17" t="inlineStr">
        <is>
          <t>1130</t>
        </is>
      </c>
      <c r="C1240" s="17" t="inlineStr">
        <is>
          <t>Stock SAP</t>
        </is>
      </c>
      <c r="D1240" s="17" t="inlineStr">
        <is>
          <t>Medicamentos</t>
        </is>
      </c>
      <c r="E1240" s="17" t="inlineStr">
        <is>
          <t>ZMED</t>
        </is>
      </c>
      <c r="F1240" s="17" t="inlineStr">
        <is>
          <t>Dentro del alcance</t>
        </is>
      </c>
      <c r="G1240" s="17" t="inlineStr">
        <is>
          <t>1000351</t>
        </is>
      </c>
      <c r="H1240" s="17" t="inlineStr">
        <is>
          <t>DICLOFENACSODICO75mg+VITB 12+BETAMETASON</t>
        </is>
      </c>
      <c r="I1240" s="17" t="inlineStr"/>
      <c r="J1240" s="17" t="inlineStr"/>
      <c r="K1240" s="18">
        <f>SUMIF('1130 Salta'!$A$2:$A$485,$G1240,'1130 Salta'!$I$2:$I$485)</f>
        <v/>
      </c>
      <c r="L1240" s="18">
        <f>SUMIF('1130 Salta'!$A$2:$A$485,$G1240,'1130 Salta'!$Q$2:$Q$485)</f>
        <v/>
      </c>
      <c r="M1240" s="18">
        <f>$K1240-$L1240</f>
        <v/>
      </c>
      <c r="N1240" s="19">
        <f>IFERROR(SUMIF('1130 Salta'!$A$2:$A$485,$G1240,'1130 Salta'!$M$2:$M$485)/$K1240,0)</f>
        <v/>
      </c>
      <c r="O1240" s="19">
        <f>IFERROR($K1240*$N1240,"")</f>
        <v/>
      </c>
      <c r="P1240" s="19">
        <f>IFERROR($L1240*$N1240,"")</f>
        <v/>
      </c>
      <c r="Q1240" s="19">
        <f>IF(OR($U1240="Dar de baja en SAP",$U1240="Dar de alta en SAP"),$M1240*$N1240,"")</f>
        <v/>
      </c>
      <c r="R1240" s="17" t="inlineStr"/>
      <c r="S1240" s="27" t="inlineStr"/>
      <c r="T1240" s="17" t="inlineStr">
        <is>
          <t>Sin recuento físico en el inventario de Avain</t>
        </is>
      </c>
      <c r="U1240" s="28" t="inlineStr">
        <is>
          <t>Sin recuento físico</t>
        </is>
      </c>
      <c r="V1240" s="17" t="inlineStr"/>
      <c r="W1240" s="17" t="inlineStr"/>
      <c r="X1240" s="17" t="inlineStr"/>
      <c r="Y1240" s="17" t="inlineStr"/>
      <c r="Z1240" s="17" t="inlineStr"/>
      <c r="AA1240" s="17" t="inlineStr"/>
    </row>
    <row r="1241">
      <c r="A1241" s="17" t="inlineStr">
        <is>
          <t>Salta</t>
        </is>
      </c>
      <c r="B1241" s="17" t="inlineStr">
        <is>
          <t>1130</t>
        </is>
      </c>
      <c r="C1241" s="17" t="inlineStr">
        <is>
          <t>Stock SAP</t>
        </is>
      </c>
      <c r="D1241" s="17" t="inlineStr">
        <is>
          <t>Medicamentos</t>
        </is>
      </c>
      <c r="E1241" s="17" t="inlineStr">
        <is>
          <t>ZMED</t>
        </is>
      </c>
      <c r="F1241" s="17" t="inlineStr">
        <is>
          <t>Dentro del alcance</t>
        </is>
      </c>
      <c r="G1241" s="17" t="inlineStr">
        <is>
          <t>1000562</t>
        </is>
      </c>
      <c r="H1241" s="17" t="inlineStr">
        <is>
          <t>CONTRACTIL (FLEBOCONSTRICTOR) COMP</t>
        </is>
      </c>
      <c r="I1241" s="17" t="inlineStr"/>
      <c r="J1241" s="17" t="inlineStr"/>
      <c r="K1241" s="18">
        <f>SUMIF('1130 Salta'!$A$2:$A$485,$G1241,'1130 Salta'!$I$2:$I$485)</f>
        <v/>
      </c>
      <c r="L1241" s="18">
        <f>SUMIF('1130 Salta'!$A$2:$A$485,$G1241,'1130 Salta'!$Q$2:$Q$485)</f>
        <v/>
      </c>
      <c r="M1241" s="18">
        <f>$K1241-$L1241</f>
        <v/>
      </c>
      <c r="N1241" s="19">
        <f>IFERROR(SUMIF('1130 Salta'!$A$2:$A$485,$G1241,'1130 Salta'!$M$2:$M$485)/$K1241,0)</f>
        <v/>
      </c>
      <c r="O1241" s="19">
        <f>IFERROR($K1241*$N1241,"")</f>
        <v/>
      </c>
      <c r="P1241" s="19">
        <f>IFERROR($L1241*$N1241,"")</f>
        <v/>
      </c>
      <c r="Q1241" s="19">
        <f>IF(OR($U1241="Dar de baja en SAP",$U1241="Dar de alta en SAP"),$M1241*$N1241,"")</f>
        <v/>
      </c>
      <c r="R1241" s="17" t="inlineStr"/>
      <c r="S1241" s="27" t="inlineStr"/>
      <c r="T1241" s="17" t="inlineStr">
        <is>
          <t>Sin recuento físico en el inventario de Avain</t>
        </is>
      </c>
      <c r="U1241" s="28" t="inlineStr">
        <is>
          <t>Sin recuento físico</t>
        </is>
      </c>
      <c r="V1241" s="17" t="inlineStr"/>
      <c r="W1241" s="17" t="inlineStr"/>
      <c r="X1241" s="17" t="inlineStr"/>
      <c r="Y1241" s="17" t="inlineStr"/>
      <c r="Z1241" s="17" t="inlineStr"/>
      <c r="AA1241" s="17" t="inlineStr"/>
    </row>
    <row r="1242">
      <c r="A1242" s="17" t="inlineStr">
        <is>
          <t>Salta</t>
        </is>
      </c>
      <c r="B1242" s="17" t="inlineStr">
        <is>
          <t>1130</t>
        </is>
      </c>
      <c r="C1242" s="17" t="inlineStr">
        <is>
          <t>Stock SAP</t>
        </is>
      </c>
      <c r="D1242" s="17" t="inlineStr">
        <is>
          <t>Medicamentos</t>
        </is>
      </c>
      <c r="E1242" s="17" t="inlineStr">
        <is>
          <t>ZMED</t>
        </is>
      </c>
      <c r="F1242" s="17" t="inlineStr">
        <is>
          <t>Dentro del alcance</t>
        </is>
      </c>
      <c r="G1242" s="17" t="inlineStr">
        <is>
          <t>1000181</t>
        </is>
      </c>
      <c r="H1242" s="17" t="inlineStr">
        <is>
          <t>LOPERAMIDA COMPRIMIDO</t>
        </is>
      </c>
      <c r="I1242" s="17" t="inlineStr">
        <is>
          <t>172</t>
        </is>
      </c>
      <c r="J1242" s="17" t="inlineStr">
        <is>
          <t>Loperamida Comprimidos x 2mg</t>
        </is>
      </c>
      <c r="K1242" s="18">
        <f>SUMIF('1130 Salta'!$A$2:$A$485,$G1242,'1130 Salta'!$I$2:$I$485)</f>
        <v/>
      </c>
      <c r="L1242" s="18">
        <f>SUMIF('1130 Salta'!$A$2:$A$485,$G1242,'1130 Salta'!$Q$2:$Q$485)</f>
        <v/>
      </c>
      <c r="M1242" s="18">
        <f>$K1242-$L1242</f>
        <v/>
      </c>
      <c r="N1242" s="19">
        <f>IFERROR(SUMIF('1130 Salta'!$A$2:$A$485,$G1242,'1130 Salta'!$M$2:$M$485)/$K1242,0)</f>
        <v/>
      </c>
      <c r="O1242" s="19">
        <f>IFERROR($K1242*$N1242,"")</f>
        <v/>
      </c>
      <c r="P1242" s="19">
        <f>IFERROR($L1242*$N1242,"")</f>
        <v/>
      </c>
      <c r="Q1242" s="19">
        <f>IF(OR($U1242="Dar de baja en SAP",$U1242="Dar de alta en SAP"),$M1242*$N1242,"")</f>
        <v/>
      </c>
      <c r="R1242" s="17" t="inlineStr"/>
      <c r="S1242" s="25" t="inlineStr">
        <is>
          <t>Alta</t>
        </is>
      </c>
      <c r="T1242" s="17" t="inlineStr">
        <is>
          <t>Homologado – confianza Alta</t>
        </is>
      </c>
      <c r="U1242" s="25" t="inlineStr">
        <is>
          <t>Dar de alta en SAP</t>
        </is>
      </c>
      <c r="V1242" s="17" t="inlineStr">
        <is>
          <t>Cruce por nomenclatura SAP</t>
        </is>
      </c>
      <c r="W1242" s="17" t="inlineStr">
        <is>
          <t>No</t>
        </is>
      </c>
      <c r="X1242" s="17" t="inlineStr"/>
      <c r="Y1242" s="17" t="inlineStr">
        <is>
          <t>Sí</t>
        </is>
      </c>
      <c r="Z1242" s="17" t="inlineStr">
        <is>
          <t>M08-010</t>
        </is>
      </c>
      <c r="AA1242" s="17" t="inlineStr">
        <is>
          <t>Homologado al master M08-010, pero sus códigos SAP (1000597) no figuran en el stock SAP de este centro. Cruce por nomenclatura: una nomenclatura no informa dosis; similitud 0.87.</t>
        </is>
      </c>
    </row>
    <row r="1243">
      <c r="A1243" s="17" t="inlineStr">
        <is>
          <t>Salta</t>
        </is>
      </c>
      <c r="B1243" s="17" t="inlineStr">
        <is>
          <t>1130</t>
        </is>
      </c>
      <c r="C1243" s="17" t="inlineStr">
        <is>
          <t>Stock SAP</t>
        </is>
      </c>
      <c r="D1243" s="17" t="inlineStr">
        <is>
          <t>Medicamentos</t>
        </is>
      </c>
      <c r="E1243" s="17" t="inlineStr">
        <is>
          <t>ZMED</t>
        </is>
      </c>
      <c r="F1243" s="17" t="inlineStr">
        <is>
          <t>Dentro del alcance</t>
        </is>
      </c>
      <c r="G1243" s="17" t="inlineStr">
        <is>
          <t>1000684</t>
        </is>
      </c>
      <c r="H1243" s="17" t="inlineStr">
        <is>
          <t>HIOSCINA+DIPIRONA AMP X 5 ML IV/IM</t>
        </is>
      </c>
      <c r="I1243" s="17" t="inlineStr">
        <is>
          <t>50</t>
        </is>
      </c>
      <c r="J1243" s="17" t="inlineStr">
        <is>
          <t>Hioscina 20mg + Dipirona 2500mg. 1 amp</t>
        </is>
      </c>
      <c r="K1243" s="18">
        <f>SUMIF('1130 Salta'!$A$2:$A$485,$G1243,'1130 Salta'!$I$2:$I$485)</f>
        <v/>
      </c>
      <c r="L1243" s="18">
        <f>SUMIF('1130 Salta'!$A$2:$A$485,$G1243,'1130 Salta'!$Q$2:$Q$485)</f>
        <v/>
      </c>
      <c r="M1243" s="18">
        <f>$K1243-$L1243</f>
        <v/>
      </c>
      <c r="N1243" s="19">
        <f>IFERROR(SUMIF('1130 Salta'!$A$2:$A$485,$G1243,'1130 Salta'!$M$2:$M$485)/$K1243,0)</f>
        <v/>
      </c>
      <c r="O1243" s="19">
        <f>IFERROR($K1243*$N1243,"")</f>
        <v/>
      </c>
      <c r="P1243" s="19">
        <f>IFERROR($L1243*$N1243,"")</f>
        <v/>
      </c>
      <c r="Q1243" s="19">
        <f>IF(OR($U1243="Dar de baja en SAP",$U1243="Dar de alta en SAP"),$M1243*$N1243,"")</f>
        <v/>
      </c>
      <c r="R1243" s="17" t="inlineStr"/>
      <c r="S1243" s="25" t="inlineStr">
        <is>
          <t>Alta</t>
        </is>
      </c>
      <c r="T1243" s="17" t="inlineStr">
        <is>
          <t>Homologado – confianza Alta</t>
        </is>
      </c>
      <c r="U1243" s="26" t="inlineStr">
        <is>
          <t>Dar de baja en SAP</t>
        </is>
      </c>
      <c r="V1243" s="17" t="inlineStr">
        <is>
          <t>Homologación por código Avain (master M08-005)</t>
        </is>
      </c>
      <c r="W1243" s="17" t="inlineStr">
        <is>
          <t>Sí</t>
        </is>
      </c>
      <c r="X1243" s="17" t="inlineStr">
        <is>
          <t>1000684, 1000244</t>
        </is>
      </c>
      <c r="Y1243" s="17" t="inlineStr">
        <is>
          <t>Sí</t>
        </is>
      </c>
      <c r="Z1243" s="17" t="inlineStr">
        <is>
          <t>M08-005</t>
        </is>
      </c>
      <c r="AA1243" s="17"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17" t="inlineStr">
        <is>
          <t>Salta</t>
        </is>
      </c>
      <c r="B1244" s="17" t="inlineStr">
        <is>
          <t>1130</t>
        </is>
      </c>
      <c r="C1244" s="17" t="inlineStr">
        <is>
          <t>Stock SAP</t>
        </is>
      </c>
      <c r="D1244" s="17" t="inlineStr">
        <is>
          <t>Medicamentos</t>
        </is>
      </c>
      <c r="E1244" s="17" t="inlineStr">
        <is>
          <t>ZMED</t>
        </is>
      </c>
      <c r="F1244" s="17" t="inlineStr">
        <is>
          <t>Dentro del alcance</t>
        </is>
      </c>
      <c r="G1244" s="17" t="inlineStr">
        <is>
          <t>1005231</t>
        </is>
      </c>
      <c r="H1244" s="17" t="inlineStr">
        <is>
          <t>LOSARTAN 50MG COMP</t>
        </is>
      </c>
      <c r="I1244" s="17" t="inlineStr">
        <is>
          <t>176</t>
        </is>
      </c>
      <c r="J1244" s="17" t="inlineStr">
        <is>
          <t>Losartan Comprimidos x 50mg</t>
        </is>
      </c>
      <c r="K1244" s="18">
        <f>SUMIF('1130 Salta'!$A$2:$A$485,$G1244,'1130 Salta'!$I$2:$I$485)</f>
        <v/>
      </c>
      <c r="L1244" s="18">
        <f>SUMIF('1130 Salta'!$A$2:$A$485,$G1244,'1130 Salta'!$Q$2:$Q$485)</f>
        <v/>
      </c>
      <c r="M1244" s="18">
        <f>$K1244-$L1244</f>
        <v/>
      </c>
      <c r="N1244" s="19">
        <f>IFERROR(SUMIF('1130 Salta'!$A$2:$A$485,$G1244,'1130 Salta'!$M$2:$M$485)/$K1244,0)</f>
        <v/>
      </c>
      <c r="O1244" s="19">
        <f>IFERROR($K1244*$N1244,"")</f>
        <v/>
      </c>
      <c r="P1244" s="19">
        <f>IFERROR($L1244*$N1244,"")</f>
        <v/>
      </c>
      <c r="Q1244" s="19">
        <f>IF(OR($U1244="Dar de baja en SAP",$U1244="Dar de alta en SAP"),$M1244*$N1244,"")</f>
        <v/>
      </c>
      <c r="R1244" s="17" t="inlineStr"/>
      <c r="S1244" s="25" t="inlineStr">
        <is>
          <t>Alta</t>
        </is>
      </c>
      <c r="T1244" s="17" t="inlineStr">
        <is>
          <t>Homologado – confianza Alta</t>
        </is>
      </c>
      <c r="U1244" s="26" t="inlineStr">
        <is>
          <t>Dar de baja en SAP</t>
        </is>
      </c>
      <c r="V1244" s="17" t="inlineStr">
        <is>
          <t>Homologación por código Avain (master M04-005)</t>
        </is>
      </c>
      <c r="W1244" s="17" t="inlineStr">
        <is>
          <t>No</t>
        </is>
      </c>
      <c r="X1244" s="17" t="inlineStr"/>
      <c r="Y1244" s="17" t="inlineStr">
        <is>
          <t>Sí</t>
        </is>
      </c>
      <c r="Z1244" s="17" t="inlineStr">
        <is>
          <t>M04-005</t>
        </is>
      </c>
      <c r="AA1244" s="17" t="inlineStr">
        <is>
          <t>Homologación: confianza base Alta + confianza SAP Alta → Alta.</t>
        </is>
      </c>
    </row>
    <row r="1245">
      <c r="A1245" s="17" t="inlineStr">
        <is>
          <t>Salta</t>
        </is>
      </c>
      <c r="B1245" s="17" t="inlineStr">
        <is>
          <t>1130</t>
        </is>
      </c>
      <c r="C1245" s="17" t="inlineStr">
        <is>
          <t>Stock SAP</t>
        </is>
      </c>
      <c r="D1245" s="17" t="inlineStr">
        <is>
          <t>Medicamentos</t>
        </is>
      </c>
      <c r="E1245" s="17" t="inlineStr">
        <is>
          <t>ZMED</t>
        </is>
      </c>
      <c r="F1245" s="17" t="inlineStr">
        <is>
          <t>Dentro del alcance</t>
        </is>
      </c>
      <c r="G1245" s="17" t="inlineStr">
        <is>
          <t>1000005</t>
        </is>
      </c>
      <c r="H1245" s="17" t="inlineStr">
        <is>
          <t>AMIODARONA 150MG AMPOLLA DE 3 ML INYEC</t>
        </is>
      </c>
      <c r="I1245" s="17" t="inlineStr">
        <is>
          <t>32</t>
        </is>
      </c>
      <c r="J1245" s="17" t="inlineStr">
        <is>
          <t>Amiodarona 1 amp=3ml 150 mg/3ml</t>
        </is>
      </c>
      <c r="K1245" s="18">
        <f>SUMIF('1130 Salta'!$A$2:$A$485,$G1245,'1130 Salta'!$I$2:$I$485)</f>
        <v/>
      </c>
      <c r="L1245" s="18">
        <f>SUMIF('1130 Salta'!$A$2:$A$485,$G1245,'1130 Salta'!$Q$2:$Q$485)</f>
        <v/>
      </c>
      <c r="M1245" s="18">
        <f>$K1245-$L1245</f>
        <v/>
      </c>
      <c r="N1245" s="19">
        <f>IFERROR(SUMIF('1130 Salta'!$A$2:$A$485,$G1245,'1130 Salta'!$M$2:$M$485)/$K1245,0)</f>
        <v/>
      </c>
      <c r="O1245" s="19">
        <f>IFERROR($K1245*$N1245,"")</f>
        <v/>
      </c>
      <c r="P1245" s="19">
        <f>IFERROR($L1245*$N1245,"")</f>
        <v/>
      </c>
      <c r="Q1245" s="19">
        <f>IF(OR($U1245="Dar de baja en SAP",$U1245="Dar de alta en SAP"),$M1245*$N1245,"")</f>
        <v/>
      </c>
      <c r="R1245" s="17" t="inlineStr"/>
      <c r="S1245" s="25" t="inlineStr">
        <is>
          <t>Alta</t>
        </is>
      </c>
      <c r="T1245" s="17" t="inlineStr">
        <is>
          <t>Homologado – confianza Alta</t>
        </is>
      </c>
      <c r="U1245" s="26" t="inlineStr">
        <is>
          <t>Dar de baja en SAP</t>
        </is>
      </c>
      <c r="V1245" s="17" t="inlineStr">
        <is>
          <t>Homologación por código Avain (master M03-003)</t>
        </is>
      </c>
      <c r="W1245" s="17" t="inlineStr">
        <is>
          <t>No</t>
        </is>
      </c>
      <c r="X1245" s="17" t="inlineStr"/>
      <c r="Y1245" s="17" t="inlineStr">
        <is>
          <t>Sí</t>
        </is>
      </c>
      <c r="Z1245" s="17" t="inlineStr">
        <is>
          <t>M03-003</t>
        </is>
      </c>
      <c r="AA1245" s="17" t="inlineStr">
        <is>
          <t>Homologación: confianza base Alta + confianza SAP Alta → Alta. El material ocupa 2 filas en la hoja 1130 Salta (lote/almacén). La cantidad SAP y la física de esta vista son el total del material.</t>
        </is>
      </c>
    </row>
    <row r="1246">
      <c r="A1246" s="17" t="inlineStr">
        <is>
          <t>Salta</t>
        </is>
      </c>
      <c r="B1246" s="17" t="inlineStr">
        <is>
          <t>1130</t>
        </is>
      </c>
      <c r="C1246" s="17" t="inlineStr">
        <is>
          <t>Stock SAP</t>
        </is>
      </c>
      <c r="D1246" s="17" t="inlineStr">
        <is>
          <t>Medicamentos</t>
        </is>
      </c>
      <c r="E1246" s="17" t="inlineStr">
        <is>
          <t>ZMED</t>
        </is>
      </c>
      <c r="F1246" s="17" t="inlineStr">
        <is>
          <t>Dentro del alcance</t>
        </is>
      </c>
      <c r="G1246" s="17" t="inlineStr">
        <is>
          <t>1001195</t>
        </is>
      </c>
      <c r="H1246" s="17" t="inlineStr">
        <is>
          <t>Omeprazol 20mg x14 caps</t>
        </is>
      </c>
      <c r="I1246" s="17" t="inlineStr"/>
      <c r="J1246" s="17" t="inlineStr"/>
      <c r="K1246" s="18">
        <f>SUMIF('1130 Salta'!$A$2:$A$485,$G1246,'1130 Salta'!$I$2:$I$485)</f>
        <v/>
      </c>
      <c r="L1246" s="18">
        <f>SUMIF('1130 Salta'!$A$2:$A$485,$G1246,'1130 Salta'!$Q$2:$Q$485)</f>
        <v/>
      </c>
      <c r="M1246" s="18">
        <f>$K1246-$L1246</f>
        <v/>
      </c>
      <c r="N1246" s="19">
        <f>IFERROR(SUMIF('1130 Salta'!$A$2:$A$485,$G1246,'1130 Salta'!$M$2:$M$485)/$K1246,0)</f>
        <v/>
      </c>
      <c r="O1246" s="19">
        <f>IFERROR($K1246*$N1246,"")</f>
        <v/>
      </c>
      <c r="P1246" s="19">
        <f>IFERROR($L1246*$N1246,"")</f>
        <v/>
      </c>
      <c r="Q1246" s="19">
        <f>IF(OR($U1246="Dar de baja en SAP",$U1246="Dar de alta en SAP"),$M1246*$N1246,"")</f>
        <v/>
      </c>
      <c r="R1246" s="17" t="inlineStr"/>
      <c r="S1246" s="27" t="inlineStr"/>
      <c r="T1246" s="17" t="inlineStr">
        <is>
          <t>Sin recuento físico en el inventario de Avain</t>
        </is>
      </c>
      <c r="U1246" s="28" t="inlineStr">
        <is>
          <t>Sin recuento físico</t>
        </is>
      </c>
      <c r="V1246" s="17" t="inlineStr"/>
      <c r="W1246" s="17" t="inlineStr"/>
      <c r="X1246" s="17" t="inlineStr"/>
      <c r="Y1246" s="17" t="inlineStr"/>
      <c r="Z1246" s="17" t="inlineStr"/>
      <c r="AA1246" s="17" t="inlineStr"/>
    </row>
    <row r="1247">
      <c r="A1247" s="17" t="inlineStr">
        <is>
          <t>Salta</t>
        </is>
      </c>
      <c r="B1247" s="17" t="inlineStr">
        <is>
          <t>1130</t>
        </is>
      </c>
      <c r="C1247" s="17" t="inlineStr">
        <is>
          <t>Stock SAP</t>
        </is>
      </c>
      <c r="D1247" s="17" t="inlineStr">
        <is>
          <t>Medicamentos</t>
        </is>
      </c>
      <c r="E1247" s="17" t="inlineStr">
        <is>
          <t>ZMED</t>
        </is>
      </c>
      <c r="F1247" s="17" t="inlineStr">
        <is>
          <t>Dentro del alcance</t>
        </is>
      </c>
      <c r="G1247" s="17" t="inlineStr">
        <is>
          <t>1000108</t>
        </is>
      </c>
      <c r="H1247" s="17" t="inlineStr">
        <is>
          <t>HALOPERIDOL  5MG/1ML AMPOLLA</t>
        </is>
      </c>
      <c r="I1247" s="17" t="inlineStr">
        <is>
          <t>141</t>
        </is>
      </c>
      <c r="J1247" s="17" t="inlineStr">
        <is>
          <t>Haloperidol 1 amp=1ml</t>
        </is>
      </c>
      <c r="K1247" s="18">
        <f>SUMIF('1130 Salta'!$A$2:$A$485,$G1247,'1130 Salta'!$I$2:$I$485)</f>
        <v/>
      </c>
      <c r="L1247" s="18">
        <f>SUMIF('1130 Salta'!$A$2:$A$485,$G1247,'1130 Salta'!$Q$2:$Q$485)</f>
        <v/>
      </c>
      <c r="M1247" s="18">
        <f>$K1247-$L1247</f>
        <v/>
      </c>
      <c r="N1247" s="19">
        <f>IFERROR(SUMIF('1130 Salta'!$A$2:$A$485,$G1247,'1130 Salta'!$M$2:$M$485)/$K1247,0)</f>
        <v/>
      </c>
      <c r="O1247" s="19">
        <f>IFERROR($K1247*$N1247,"")</f>
        <v/>
      </c>
      <c r="P1247" s="19">
        <f>IFERROR($L1247*$N1247,"")</f>
        <v/>
      </c>
      <c r="Q1247" s="19">
        <f>IF(OR($U1247="Dar de baja en SAP",$U1247="Dar de alta en SAP"),$M1247*$N1247,"")</f>
        <v/>
      </c>
      <c r="R1247" s="17" t="inlineStr"/>
      <c r="S1247" s="30" t="inlineStr">
        <is>
          <t>Media</t>
        </is>
      </c>
      <c r="T1247" s="17" t="inlineStr">
        <is>
          <t>Homologado – confianza Media – pendiente de validación</t>
        </is>
      </c>
      <c r="U1247" s="26" t="inlineStr">
        <is>
          <t>Dar de baja en SAP</t>
        </is>
      </c>
      <c r="V1247" s="17" t="inlineStr">
        <is>
          <t>Homologación por código Avain (master M09-005)</t>
        </is>
      </c>
      <c r="W1247" s="17" t="inlineStr">
        <is>
          <t>No</t>
        </is>
      </c>
      <c r="X1247" s="17" t="inlineStr"/>
      <c r="Y1247" s="17" t="inlineStr">
        <is>
          <t>Sí</t>
        </is>
      </c>
      <c r="Z1247" s="17" t="inlineStr">
        <is>
          <t>M09-005</t>
        </is>
      </c>
      <c r="AA1247" s="17" t="inlineStr">
        <is>
          <t>Homologación: confianza base Media + confianza SAP Alta → Media. El material ocupa 2 filas en la hoja 1130 Salta (lote/almacén). La cantidad SAP y la física de esta vista son el total del material.</t>
        </is>
      </c>
    </row>
    <row r="1248">
      <c r="A1248" s="17" t="inlineStr">
        <is>
          <t>Salta</t>
        </is>
      </c>
      <c r="B1248" s="17" t="inlineStr">
        <is>
          <t>1130</t>
        </is>
      </c>
      <c r="C1248" s="17" t="inlineStr">
        <is>
          <t>Stock SAP</t>
        </is>
      </c>
      <c r="D1248" s="17" t="inlineStr">
        <is>
          <t>Medicamentos</t>
        </is>
      </c>
      <c r="E1248" s="17" t="inlineStr">
        <is>
          <t>ZMED</t>
        </is>
      </c>
      <c r="F1248" s="17" t="inlineStr">
        <is>
          <t>Dentro del alcance</t>
        </is>
      </c>
      <c r="G1248" s="17" t="inlineStr">
        <is>
          <t>1000391</t>
        </is>
      </c>
      <c r="H1248" s="17" t="inlineStr">
        <is>
          <t>DIMENHIDRINATO LAFEDAR COMP</t>
        </is>
      </c>
      <c r="I1248" s="17" t="inlineStr"/>
      <c r="J1248" s="17" t="inlineStr"/>
      <c r="K1248" s="18">
        <f>SUMIF('1130 Salta'!$A$2:$A$485,$G1248,'1130 Salta'!$I$2:$I$485)</f>
        <v/>
      </c>
      <c r="L1248" s="18">
        <f>SUMIF('1130 Salta'!$A$2:$A$485,$G1248,'1130 Salta'!$Q$2:$Q$485)</f>
        <v/>
      </c>
      <c r="M1248" s="18">
        <f>$K1248-$L1248</f>
        <v/>
      </c>
      <c r="N1248" s="19">
        <f>IFERROR(SUMIF('1130 Salta'!$A$2:$A$485,$G1248,'1130 Salta'!$M$2:$M$485)/$K1248,0)</f>
        <v/>
      </c>
      <c r="O1248" s="19">
        <f>IFERROR($K1248*$N1248,"")</f>
        <v/>
      </c>
      <c r="P1248" s="19">
        <f>IFERROR($L1248*$N1248,"")</f>
        <v/>
      </c>
      <c r="Q1248" s="19">
        <f>IF(OR($U1248="Dar de baja en SAP",$U1248="Dar de alta en SAP"),$M1248*$N1248,"")</f>
        <v/>
      </c>
      <c r="R1248" s="17" t="inlineStr"/>
      <c r="S1248" s="27" t="inlineStr"/>
      <c r="T1248" s="17" t="inlineStr">
        <is>
          <t>Sin recuento físico en el inventario de Avain</t>
        </is>
      </c>
      <c r="U1248" s="28" t="inlineStr">
        <is>
          <t>Sin recuento físico</t>
        </is>
      </c>
      <c r="V1248" s="17" t="inlineStr"/>
      <c r="W1248" s="17" t="inlineStr"/>
      <c r="X1248" s="17" t="inlineStr"/>
      <c r="Y1248" s="17" t="inlineStr"/>
      <c r="Z1248" s="17" t="inlineStr"/>
      <c r="AA1248" s="17" t="inlineStr"/>
    </row>
    <row r="1249">
      <c r="A1249" s="17" t="inlineStr">
        <is>
          <t>Salta</t>
        </is>
      </c>
      <c r="B1249" s="17" t="inlineStr">
        <is>
          <t>1130</t>
        </is>
      </c>
      <c r="C1249" s="17" t="inlineStr">
        <is>
          <t>Stock SAP</t>
        </is>
      </c>
      <c r="D1249" s="17" t="inlineStr">
        <is>
          <t>Medicamentos</t>
        </is>
      </c>
      <c r="E1249" s="17" t="inlineStr">
        <is>
          <t>ZMED</t>
        </is>
      </c>
      <c r="F1249" s="17" t="inlineStr">
        <is>
          <t>Dentro del alcance</t>
        </is>
      </c>
      <c r="G1249" s="17" t="inlineStr">
        <is>
          <t>1000488</t>
        </is>
      </c>
      <c r="H1249" s="17" t="inlineStr">
        <is>
          <t>CLOPIDOGREL 75MG COMP</t>
        </is>
      </c>
      <c r="I1249" s="17" t="inlineStr">
        <is>
          <t>76</t>
        </is>
      </c>
      <c r="J1249" s="17" t="inlineStr">
        <is>
          <t>Clopidogrel Comprimidos x 75mg</t>
        </is>
      </c>
      <c r="K1249" s="18">
        <f>SUMIF('1130 Salta'!$A$2:$A$485,$G1249,'1130 Salta'!$I$2:$I$485)</f>
        <v/>
      </c>
      <c r="L1249" s="18">
        <f>SUMIF('1130 Salta'!$A$2:$A$485,$G1249,'1130 Salta'!$Q$2:$Q$485)</f>
        <v/>
      </c>
      <c r="M1249" s="18">
        <f>$K1249-$L1249</f>
        <v/>
      </c>
      <c r="N1249" s="19">
        <f>IFERROR(SUMIF('1130 Salta'!$A$2:$A$485,$G1249,'1130 Salta'!$M$2:$M$485)/$K1249,0)</f>
        <v/>
      </c>
      <c r="O1249" s="19">
        <f>IFERROR($K1249*$N1249,"")</f>
        <v/>
      </c>
      <c r="P1249" s="19">
        <f>IFERROR($L1249*$N1249,"")</f>
        <v/>
      </c>
      <c r="Q1249" s="19">
        <f>IF(OR($U1249="Dar de baja en SAP",$U1249="Dar de alta en SAP"),$M1249*$N1249,"")</f>
        <v/>
      </c>
      <c r="R1249" s="17" t="inlineStr"/>
      <c r="S1249" s="25" t="inlineStr">
        <is>
          <t>Alta</t>
        </is>
      </c>
      <c r="T1249" s="17" t="inlineStr">
        <is>
          <t>Homologado – confianza Alta</t>
        </is>
      </c>
      <c r="U1249" s="26" t="inlineStr">
        <is>
          <t>Dar de baja en SAP</t>
        </is>
      </c>
      <c r="V1249" s="17" t="inlineStr">
        <is>
          <t>Homologación por código Avain (master M04-001)</t>
        </is>
      </c>
      <c r="W1249" s="17" t="inlineStr">
        <is>
          <t>No</t>
        </is>
      </c>
      <c r="X1249" s="17" t="inlineStr"/>
      <c r="Y1249" s="17" t="inlineStr">
        <is>
          <t>Sí</t>
        </is>
      </c>
      <c r="Z1249" s="17" t="inlineStr">
        <is>
          <t>M04-001</t>
        </is>
      </c>
      <c r="AA1249" s="17" t="inlineStr">
        <is>
          <t>Homologación: confianza base Alta + confianza SAP Alta → Alta.</t>
        </is>
      </c>
    </row>
    <row r="1250">
      <c r="A1250" s="17" t="inlineStr">
        <is>
          <t>Salta</t>
        </is>
      </c>
      <c r="B1250" s="17" t="inlineStr">
        <is>
          <t>1130</t>
        </is>
      </c>
      <c r="C1250" s="17" t="inlineStr">
        <is>
          <t>Stock SAP</t>
        </is>
      </c>
      <c r="D1250" s="17" t="inlineStr">
        <is>
          <t>Medicamentos</t>
        </is>
      </c>
      <c r="E1250" s="17" t="inlineStr">
        <is>
          <t>ZMED</t>
        </is>
      </c>
      <c r="F1250" s="17" t="inlineStr">
        <is>
          <t>Dentro del alcance</t>
        </is>
      </c>
      <c r="G1250" s="17" t="inlineStr">
        <is>
          <t>1000485</t>
        </is>
      </c>
      <c r="H1250" s="17" t="inlineStr">
        <is>
          <t>CIPROFLOXACINA 500MG COMP</t>
        </is>
      </c>
      <c r="I1250" s="17" t="inlineStr">
        <is>
          <t>72</t>
        </is>
      </c>
      <c r="J1250" s="17" t="inlineStr">
        <is>
          <t>Ciprofloxacina Comprimidos x 500mg</t>
        </is>
      </c>
      <c r="K1250" s="18">
        <f>SUMIF('1130 Salta'!$A$2:$A$485,$G1250,'1130 Salta'!$I$2:$I$485)</f>
        <v/>
      </c>
      <c r="L1250" s="18">
        <f>SUMIF('1130 Salta'!$A$2:$A$485,$G1250,'1130 Salta'!$Q$2:$Q$485)</f>
        <v/>
      </c>
      <c r="M1250" s="18">
        <f>$K1250-$L1250</f>
        <v/>
      </c>
      <c r="N1250" s="19">
        <f>IFERROR(SUMIF('1130 Salta'!$A$2:$A$485,$G1250,'1130 Salta'!$M$2:$M$485)/$K1250,0)</f>
        <v/>
      </c>
      <c r="O1250" s="19">
        <f>IFERROR($K1250*$N1250,"")</f>
        <v/>
      </c>
      <c r="P1250" s="19">
        <f>IFERROR($L1250*$N1250,"")</f>
        <v/>
      </c>
      <c r="Q1250" s="19">
        <f>IF(OR($U1250="Dar de baja en SAP",$U1250="Dar de alta en SAP"),$M1250*$N1250,"")</f>
        <v/>
      </c>
      <c r="R1250" s="17" t="inlineStr"/>
      <c r="S1250" s="25" t="inlineStr">
        <is>
          <t>Alta</t>
        </is>
      </c>
      <c r="T1250" s="17" t="inlineStr">
        <is>
          <t>Homologado – confianza Alta</t>
        </is>
      </c>
      <c r="U1250" s="26" t="inlineStr">
        <is>
          <t>Dar de baja en SAP</t>
        </is>
      </c>
      <c r="V1250" s="17" t="inlineStr">
        <is>
          <t>Homologación por código Avain (master M11-004)</t>
        </is>
      </c>
      <c r="W1250" s="17" t="inlineStr">
        <is>
          <t>No</t>
        </is>
      </c>
      <c r="X1250" s="17" t="inlineStr"/>
      <c r="Y1250" s="17" t="inlineStr">
        <is>
          <t>Sí</t>
        </is>
      </c>
      <c r="Z1250" s="17" t="inlineStr">
        <is>
          <t>M11-004</t>
        </is>
      </c>
      <c r="AA1250" s="17" t="inlineStr">
        <is>
          <t>Homologación: confianza base Alta + confianza SAP Alta → Alta. Otros códigos SAP del master no están en el stock de este centro: 1000853.</t>
        </is>
      </c>
    </row>
    <row r="1251">
      <c r="A1251" s="17" t="inlineStr">
        <is>
          <t>Salta</t>
        </is>
      </c>
      <c r="B1251" s="17" t="inlineStr">
        <is>
          <t>1130</t>
        </is>
      </c>
      <c r="C1251" s="17" t="inlineStr">
        <is>
          <t>Stock SAP</t>
        </is>
      </c>
      <c r="D1251" s="17" t="inlineStr">
        <is>
          <t>Descartables</t>
        </is>
      </c>
      <c r="E1251" s="17" t="inlineStr">
        <is>
          <t>ZDES</t>
        </is>
      </c>
      <c r="F1251" s="17" t="inlineStr">
        <is>
          <t>Dentro del alcance</t>
        </is>
      </c>
      <c r="G1251" s="17" t="inlineStr">
        <is>
          <t>2002475</t>
        </is>
      </c>
      <c r="H1251" s="17" t="inlineStr">
        <is>
          <t>VENDAS TIPO CAMBRIC - 7CM</t>
        </is>
      </c>
      <c r="I1251" s="17" t="inlineStr">
        <is>
          <t>440</t>
        </is>
      </c>
      <c r="J1251" s="17" t="inlineStr">
        <is>
          <t>Venda de 7 cm</t>
        </is>
      </c>
      <c r="K1251" s="18">
        <f>SUMIF('1130 Salta'!$A$2:$A$485,$G1251,'1130 Salta'!$I$2:$I$485)</f>
        <v/>
      </c>
      <c r="L1251" s="18">
        <f>SUMIF('1130 Salta'!$A$2:$A$485,$G1251,'1130 Salta'!$Q$2:$Q$485)</f>
        <v/>
      </c>
      <c r="M1251" s="18">
        <f>$K1251-$L1251</f>
        <v/>
      </c>
      <c r="N1251" s="19">
        <f>IFERROR(SUMIF('1130 Salta'!$A$2:$A$485,$G1251,'1130 Salta'!$M$2:$M$485)/$K1251,0)</f>
        <v/>
      </c>
      <c r="O1251" s="19">
        <f>IFERROR($K1251*$N1251,"")</f>
        <v/>
      </c>
      <c r="P1251" s="19">
        <f>IFERROR($L1251*$N1251,"")</f>
        <v/>
      </c>
      <c r="Q1251" s="19">
        <f>IF(OR($U1251="Dar de baja en SAP",$U1251="Dar de alta en SAP"),$M1251*$N1251,"")</f>
        <v/>
      </c>
      <c r="R1251" s="17" t="inlineStr"/>
      <c r="S1251" s="30" t="inlineStr">
        <is>
          <t>Media</t>
        </is>
      </c>
      <c r="T1251" s="17" t="inlineStr">
        <is>
          <t>Homologado – confianza Media – pendiente de validación</t>
        </is>
      </c>
      <c r="U1251" s="26" t="inlineStr">
        <is>
          <t>Dar de baja en SAP</t>
        </is>
      </c>
      <c r="V1251" s="17" t="inlineStr">
        <is>
          <t>Homologación por código Avain (master K-270)</t>
        </is>
      </c>
      <c r="W1251" s="17" t="inlineStr">
        <is>
          <t>Sí</t>
        </is>
      </c>
      <c r="X1251" s="17" t="inlineStr">
        <is>
          <t>2002475, 2000079</t>
        </is>
      </c>
      <c r="Y1251" s="17" t="inlineStr">
        <is>
          <t>Sí</t>
        </is>
      </c>
      <c r="Z1251" s="17" t="inlineStr">
        <is>
          <t>K-270</t>
        </is>
      </c>
      <c r="AA1251" s="17"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17" t="inlineStr">
        <is>
          <t>Salta</t>
        </is>
      </c>
      <c r="B1252" s="17" t="inlineStr">
        <is>
          <t>1130</t>
        </is>
      </c>
      <c r="C1252" s="17" t="inlineStr">
        <is>
          <t>Stock SAP</t>
        </is>
      </c>
      <c r="D1252" s="17" t="inlineStr">
        <is>
          <t>Medicamentos</t>
        </is>
      </c>
      <c r="E1252" s="17" t="inlineStr">
        <is>
          <t>ZMED</t>
        </is>
      </c>
      <c r="F1252" s="17" t="inlineStr">
        <is>
          <t>Dentro del alcance</t>
        </is>
      </c>
      <c r="G1252" s="17" t="inlineStr">
        <is>
          <t>1000471</t>
        </is>
      </c>
      <c r="H1252" s="17" t="inlineStr">
        <is>
          <t>ACETAZOLAMIDA 250 MG</t>
        </is>
      </c>
      <c r="I1252" s="17" t="inlineStr">
        <is>
          <t>9</t>
        </is>
      </c>
      <c r="J1252" s="17" t="inlineStr">
        <is>
          <t>Acetazolamida Comprimidos x 250mg</t>
        </is>
      </c>
      <c r="K1252" s="18">
        <f>SUMIF('1130 Salta'!$A$2:$A$485,$G1252,'1130 Salta'!$I$2:$I$485)</f>
        <v/>
      </c>
      <c r="L1252" s="18">
        <f>SUMIF('1130 Salta'!$A$2:$A$485,$G1252,'1130 Salta'!$Q$2:$Q$485)</f>
        <v/>
      </c>
      <c r="M1252" s="18">
        <f>$K1252-$L1252</f>
        <v/>
      </c>
      <c r="N1252" s="19">
        <f>IFERROR(SUMIF('1130 Salta'!$A$2:$A$485,$G1252,'1130 Salta'!$M$2:$M$485)/$K1252,0)</f>
        <v/>
      </c>
      <c r="O1252" s="19">
        <f>IFERROR($K1252*$N1252,"")</f>
        <v/>
      </c>
      <c r="P1252" s="19">
        <f>IFERROR($L1252*$N1252,"")</f>
        <v/>
      </c>
      <c r="Q1252" s="19">
        <f>IF(OR($U1252="Dar de baja en SAP",$U1252="Dar de alta en SAP"),$M1252*$N1252,"")</f>
        <v/>
      </c>
      <c r="R1252" s="17" t="inlineStr"/>
      <c r="S1252" s="25" t="inlineStr">
        <is>
          <t>Alta</t>
        </is>
      </c>
      <c r="T1252" s="17" t="inlineStr">
        <is>
          <t>Homologado – confianza Alta</t>
        </is>
      </c>
      <c r="U1252" s="26" t="inlineStr">
        <is>
          <t>Dar de baja en SAP</t>
        </is>
      </c>
      <c r="V1252" s="17" t="inlineStr">
        <is>
          <t>Homologación por código Avain (master M12-002)</t>
        </is>
      </c>
      <c r="W1252" s="17" t="inlineStr">
        <is>
          <t>No</t>
        </is>
      </c>
      <c r="X1252" s="17" t="inlineStr"/>
      <c r="Y1252" s="17" t="inlineStr">
        <is>
          <t>Sí</t>
        </is>
      </c>
      <c r="Z1252" s="17" t="inlineStr">
        <is>
          <t>M12-002</t>
        </is>
      </c>
      <c r="AA1252" s="17" t="inlineStr">
        <is>
          <t>Homologación: confianza base Alta + confianza SAP Alta → Alta.</t>
        </is>
      </c>
    </row>
    <row r="1253">
      <c r="A1253" s="17" t="inlineStr">
        <is>
          <t>Salta</t>
        </is>
      </c>
      <c r="B1253" s="17" t="inlineStr">
        <is>
          <t>1130</t>
        </is>
      </c>
      <c r="C1253" s="17" t="inlineStr">
        <is>
          <t>Stock SAP</t>
        </is>
      </c>
      <c r="D1253" s="17" t="inlineStr">
        <is>
          <t>Medicamentos</t>
        </is>
      </c>
      <c r="E1253" s="17" t="inlineStr">
        <is>
          <t>ZMED</t>
        </is>
      </c>
      <c r="F1253" s="17" t="inlineStr">
        <is>
          <t>Dentro del alcance</t>
        </is>
      </c>
      <c r="G1253" s="17" t="inlineStr">
        <is>
          <t>1000526</t>
        </is>
      </c>
      <c r="H1253" s="17" t="inlineStr">
        <is>
          <t>CLARITROMICINA 500 COMPRIMIDOS</t>
        </is>
      </c>
      <c r="I1253" s="17" t="inlineStr">
        <is>
          <t>73</t>
        </is>
      </c>
      <c r="J1253" s="17" t="inlineStr">
        <is>
          <t>Claritromicina Comprimidos x 500mg</t>
        </is>
      </c>
      <c r="K1253" s="18">
        <f>SUMIF('1130 Salta'!$A$2:$A$485,$G1253,'1130 Salta'!$I$2:$I$485)</f>
        <v/>
      </c>
      <c r="L1253" s="18">
        <f>SUMIF('1130 Salta'!$A$2:$A$485,$G1253,'1130 Salta'!$Q$2:$Q$485)</f>
        <v/>
      </c>
      <c r="M1253" s="18">
        <f>$K1253-$L1253</f>
        <v/>
      </c>
      <c r="N1253" s="19">
        <f>IFERROR(SUMIF('1130 Salta'!$A$2:$A$485,$G1253,'1130 Salta'!$M$2:$M$485)/$K1253,0)</f>
        <v/>
      </c>
      <c r="O1253" s="19">
        <f>IFERROR($K1253*$N1253,"")</f>
        <v/>
      </c>
      <c r="P1253" s="19">
        <f>IFERROR($L1253*$N1253,"")</f>
        <v/>
      </c>
      <c r="Q1253" s="19">
        <f>IF(OR($U1253="Dar de baja en SAP",$U1253="Dar de alta en SAP"),$M1253*$N1253,"")</f>
        <v/>
      </c>
      <c r="R1253" s="17" t="inlineStr"/>
      <c r="S1253" s="30" t="inlineStr">
        <is>
          <t>Media</t>
        </is>
      </c>
      <c r="T1253" s="17" t="inlineStr">
        <is>
          <t>Homologado – confianza Media – pendiente de validación</t>
        </is>
      </c>
      <c r="U1253" s="26" t="inlineStr">
        <is>
          <t>Dar de baja en SAP</t>
        </is>
      </c>
      <c r="V1253" s="17" t="inlineStr">
        <is>
          <t>Homologación por código Avain (master M11-006)</t>
        </is>
      </c>
      <c r="W1253" s="17" t="inlineStr">
        <is>
          <t>No</t>
        </is>
      </c>
      <c r="X1253" s="17" t="inlineStr"/>
      <c r="Y1253" s="17" t="inlineStr">
        <is>
          <t>Sí</t>
        </is>
      </c>
      <c r="Z1253" s="17" t="inlineStr">
        <is>
          <t>M11-006</t>
        </is>
      </c>
      <c r="AA1253" s="17" t="inlineStr">
        <is>
          <t>Homologación: confianza base Alta + confianza SAP Media → Media.</t>
        </is>
      </c>
    </row>
    <row r="1254">
      <c r="A1254" s="17" t="inlineStr">
        <is>
          <t>Salta</t>
        </is>
      </c>
      <c r="B1254" s="17" t="inlineStr">
        <is>
          <t>1130</t>
        </is>
      </c>
      <c r="C1254" s="17" t="inlineStr">
        <is>
          <t>Stock SAP</t>
        </is>
      </c>
      <c r="D1254" s="17" t="inlineStr">
        <is>
          <t>Medicamentos</t>
        </is>
      </c>
      <c r="E1254" s="17" t="inlineStr">
        <is>
          <t>ZMED</t>
        </is>
      </c>
      <c r="F1254" s="17" t="inlineStr">
        <is>
          <t>Dentro del alcance</t>
        </is>
      </c>
      <c r="G1254" s="17" t="inlineStr">
        <is>
          <t>1000022</t>
        </is>
      </c>
      <c r="H1254" s="17" t="inlineStr">
        <is>
          <t>DIPIRONA 1G AMPOLLA DE 2ML INYECTABLE</t>
        </is>
      </c>
      <c r="I1254" s="17" t="inlineStr">
        <is>
          <t>106</t>
        </is>
      </c>
      <c r="J1254" s="17" t="inlineStr">
        <is>
          <t>Dipirona inyectable 1amp=2ml 1gr</t>
        </is>
      </c>
      <c r="K1254" s="18">
        <f>SUMIF('1130 Salta'!$A$2:$A$485,$G1254,'1130 Salta'!$I$2:$I$485)</f>
        <v/>
      </c>
      <c r="L1254" s="18">
        <f>SUMIF('1130 Salta'!$A$2:$A$485,$G1254,'1130 Salta'!$Q$2:$Q$485)</f>
        <v/>
      </c>
      <c r="M1254" s="18">
        <f>$K1254-$L1254</f>
        <v/>
      </c>
      <c r="N1254" s="19">
        <f>IFERROR(SUMIF('1130 Salta'!$A$2:$A$485,$G1254,'1130 Salta'!$M$2:$M$485)/$K1254,0)</f>
        <v/>
      </c>
      <c r="O1254" s="19">
        <f>IFERROR($K1254*$N1254,"")</f>
        <v/>
      </c>
      <c r="P1254" s="19">
        <f>IFERROR($L1254*$N1254,"")</f>
        <v/>
      </c>
      <c r="Q1254" s="19">
        <f>IF(OR($U1254="Dar de baja en SAP",$U1254="Dar de alta en SAP"),$M1254*$N1254,"")</f>
        <v/>
      </c>
      <c r="R1254" s="17" t="inlineStr"/>
      <c r="S1254" s="25" t="inlineStr">
        <is>
          <t>Alta</t>
        </is>
      </c>
      <c r="T1254" s="17" t="inlineStr">
        <is>
          <t>Homologado – confianza Alta</t>
        </is>
      </c>
      <c r="U1254" s="25" t="inlineStr">
        <is>
          <t>Dar de alta en SAP</t>
        </is>
      </c>
      <c r="V1254" s="17" t="inlineStr">
        <is>
          <t>Homologación por código Avain (master M01-010)</t>
        </is>
      </c>
      <c r="W1254" s="17" t="inlineStr">
        <is>
          <t>No</t>
        </is>
      </c>
      <c r="X1254" s="17" t="inlineStr"/>
      <c r="Y1254" s="17" t="inlineStr">
        <is>
          <t>Sí</t>
        </is>
      </c>
      <c r="Z1254" s="17" t="inlineStr">
        <is>
          <t>M01-010</t>
        </is>
      </c>
      <c r="AA1254" s="17" t="inlineStr">
        <is>
          <t>Homologación: confianza base Alta + confianza SAP Alta → Alta.</t>
        </is>
      </c>
    </row>
    <row r="1255">
      <c r="A1255" s="17" t="inlineStr">
        <is>
          <t>Salta</t>
        </is>
      </c>
      <c r="B1255" s="17" t="inlineStr">
        <is>
          <t>1130</t>
        </is>
      </c>
      <c r="C1255" s="17" t="inlineStr">
        <is>
          <t>Stock SAP</t>
        </is>
      </c>
      <c r="D1255" s="17" t="inlineStr">
        <is>
          <t>Medicamentos</t>
        </is>
      </c>
      <c r="E1255" s="17" t="inlineStr">
        <is>
          <t>ZMED</t>
        </is>
      </c>
      <c r="F1255" s="17" t="inlineStr">
        <is>
          <t>Dentro del alcance</t>
        </is>
      </c>
      <c r="G1255" s="17" t="inlineStr">
        <is>
          <t>1000078</t>
        </is>
      </c>
      <c r="H1255" s="17" t="inlineStr">
        <is>
          <t>SOLUCION GLUCOSADA HIPERTONICA 25% AMP</t>
        </is>
      </c>
      <c r="I1255" s="17" t="inlineStr">
        <is>
          <t>132</t>
        </is>
      </c>
      <c r="J1255" s="17" t="inlineStr">
        <is>
          <t>Glucosado hipertónico al 25% 1 amp=10ml 250mg/1ml</t>
        </is>
      </c>
      <c r="K1255" s="18">
        <f>SUMIF('1130 Salta'!$A$2:$A$485,$G1255,'1130 Salta'!$I$2:$I$485)</f>
        <v/>
      </c>
      <c r="L1255" s="18">
        <f>SUMIF('1130 Salta'!$A$2:$A$485,$G1255,'1130 Salta'!$Q$2:$Q$485)</f>
        <v/>
      </c>
      <c r="M1255" s="18">
        <f>$K1255-$L1255</f>
        <v/>
      </c>
      <c r="N1255" s="19">
        <f>IFERROR(SUMIF('1130 Salta'!$A$2:$A$485,$G1255,'1130 Salta'!$M$2:$M$485)/$K1255,0)</f>
        <v/>
      </c>
      <c r="O1255" s="19">
        <f>IFERROR($K1255*$N1255,"")</f>
        <v/>
      </c>
      <c r="P1255" s="19">
        <f>IFERROR($L1255*$N1255,"")</f>
        <v/>
      </c>
      <c r="Q1255" s="19">
        <f>IF(OR($U1255="Dar de baja en SAP",$U1255="Dar de alta en SAP"),$M1255*$N1255,"")</f>
        <v/>
      </c>
      <c r="R1255" s="17" t="inlineStr"/>
      <c r="S1255" s="30" t="inlineStr">
        <is>
          <t>Media</t>
        </is>
      </c>
      <c r="T1255" s="17" t="inlineStr">
        <is>
          <t>Homologado – confianza Media – pendiente de validación</t>
        </is>
      </c>
      <c r="U1255" s="25" t="inlineStr">
        <is>
          <t>Dar de alta en SAP</t>
        </is>
      </c>
      <c r="V1255" s="17" t="inlineStr">
        <is>
          <t>Cruce por nomenclatura SAP</t>
        </is>
      </c>
      <c r="W1255" s="17" t="inlineStr">
        <is>
          <t>No</t>
        </is>
      </c>
      <c r="X1255" s="17" t="inlineStr"/>
      <c r="Y1255" s="17" t="inlineStr">
        <is>
          <t>Sí</t>
        </is>
      </c>
      <c r="Z1255" s="17" t="inlineStr">
        <is>
          <t>M13-004</t>
        </is>
      </c>
      <c r="AA1255" s="17" t="inlineStr">
        <is>
          <t>Homologado al master M13-004, pero sus códigos SAP (1000288) no figuran en el stock SAP de este centro. Cruce por nomenclatura: dosis coincide; similitud 0.59.</t>
        </is>
      </c>
    </row>
    <row r="1256">
      <c r="A1256" s="17" t="inlineStr">
        <is>
          <t>Salta</t>
        </is>
      </c>
      <c r="B1256" s="17" t="inlineStr">
        <is>
          <t>1130</t>
        </is>
      </c>
      <c r="C1256" s="17" t="inlineStr">
        <is>
          <t>Stock SAP</t>
        </is>
      </c>
      <c r="D1256" s="17" t="inlineStr">
        <is>
          <t>Medicamentos</t>
        </is>
      </c>
      <c r="E1256" s="17" t="inlineStr">
        <is>
          <t>ZMED</t>
        </is>
      </c>
      <c r="F1256" s="17" t="inlineStr">
        <is>
          <t>Dentro del alcance</t>
        </is>
      </c>
      <c r="G1256" s="17" t="inlineStr">
        <is>
          <t>1000100</t>
        </is>
      </c>
      <c r="H1256" s="17" t="inlineStr">
        <is>
          <t>FUROSEMIDA AMPOLLA DE 20 MG/2ML</t>
        </is>
      </c>
      <c r="I1256" s="17" t="inlineStr">
        <is>
          <t>125</t>
        </is>
      </c>
      <c r="J1256" s="17" t="inlineStr">
        <is>
          <t>Furosemida 1 amp=2ml x 20mg</t>
        </is>
      </c>
      <c r="K1256" s="18">
        <f>SUMIF('1130 Salta'!$A$2:$A$485,$G1256,'1130 Salta'!$I$2:$I$485)</f>
        <v/>
      </c>
      <c r="L1256" s="18">
        <f>SUMIF('1130 Salta'!$A$2:$A$485,$G1256,'1130 Salta'!$Q$2:$Q$485)</f>
        <v/>
      </c>
      <c r="M1256" s="18">
        <f>$K1256-$L1256</f>
        <v/>
      </c>
      <c r="N1256" s="19">
        <f>IFERROR(SUMIF('1130 Salta'!$A$2:$A$485,$G1256,'1130 Salta'!$M$2:$M$485)/$K1256,0)</f>
        <v/>
      </c>
      <c r="O1256" s="19">
        <f>IFERROR($K1256*$N1256,"")</f>
        <v/>
      </c>
      <c r="P1256" s="19">
        <f>IFERROR($L1256*$N1256,"")</f>
        <v/>
      </c>
      <c r="Q1256" s="19">
        <f>IF(OR($U1256="Dar de baja en SAP",$U1256="Dar de alta en SAP"),$M1256*$N1256,"")</f>
        <v/>
      </c>
      <c r="R1256" s="17" t="inlineStr"/>
      <c r="S1256" s="25" t="inlineStr">
        <is>
          <t>Alta</t>
        </is>
      </c>
      <c r="T1256" s="17" t="inlineStr">
        <is>
          <t>Homologado – confianza Alta</t>
        </is>
      </c>
      <c r="U1256" s="25" t="inlineStr">
        <is>
          <t>Dar de alta en SAP</t>
        </is>
      </c>
      <c r="V1256" s="17" t="inlineStr">
        <is>
          <t>Homologación por código Avain (master M12-001)</t>
        </is>
      </c>
      <c r="W1256" s="17" t="inlineStr">
        <is>
          <t>No</t>
        </is>
      </c>
      <c r="X1256" s="17" t="inlineStr"/>
      <c r="Y1256" s="17" t="inlineStr">
        <is>
          <t>Sí</t>
        </is>
      </c>
      <c r="Z1256" s="17" t="inlineStr">
        <is>
          <t>M12-001</t>
        </is>
      </c>
      <c r="AA1256" s="17" t="inlineStr">
        <is>
          <t>Homologación: confianza base Alta + confianza SAP Alta → Alta. El material ocupa 2 filas en la hoja 1130 Salta (lote/almacén). La cantidad SAP y la física de esta vista son el total del material.</t>
        </is>
      </c>
    </row>
    <row r="1257">
      <c r="A1257" s="17" t="inlineStr">
        <is>
          <t>Salta</t>
        </is>
      </c>
      <c r="B1257" s="17" t="inlineStr">
        <is>
          <t>1130</t>
        </is>
      </c>
      <c r="C1257" s="17" t="inlineStr">
        <is>
          <t>Stock SAP</t>
        </is>
      </c>
      <c r="D1257" s="17" t="inlineStr">
        <is>
          <t>Medicamentos</t>
        </is>
      </c>
      <c r="E1257" s="17" t="inlineStr">
        <is>
          <t>ZMED</t>
        </is>
      </c>
      <c r="F1257" s="17" t="inlineStr">
        <is>
          <t>Dentro del alcance</t>
        </is>
      </c>
      <c r="G1257" s="17" t="inlineStr">
        <is>
          <t>1000103</t>
        </is>
      </c>
      <c r="H1257" s="17" t="inlineStr">
        <is>
          <t>FENITOINA 100MG /2ML AMPOLLA</t>
        </is>
      </c>
      <c r="I1257" s="17" t="inlineStr">
        <is>
          <t>103</t>
        </is>
      </c>
      <c r="J1257" s="17" t="inlineStr">
        <is>
          <t>Fenitoina 1 amp=2ml x100mg</t>
        </is>
      </c>
      <c r="K1257" s="18">
        <f>SUMIF('1130 Salta'!$A$2:$A$485,$G1257,'1130 Salta'!$I$2:$I$485)</f>
        <v/>
      </c>
      <c r="L1257" s="18">
        <f>SUMIF('1130 Salta'!$A$2:$A$485,$G1257,'1130 Salta'!$Q$2:$Q$485)</f>
        <v/>
      </c>
      <c r="M1257" s="18">
        <f>$K1257-$L1257</f>
        <v/>
      </c>
      <c r="N1257" s="19">
        <f>IFERROR(SUMIF('1130 Salta'!$A$2:$A$485,$G1257,'1130 Salta'!$M$2:$M$485)/$K1257,0)</f>
        <v/>
      </c>
      <c r="O1257" s="19">
        <f>IFERROR($K1257*$N1257,"")</f>
        <v/>
      </c>
      <c r="P1257" s="19">
        <f>IFERROR($L1257*$N1257,"")</f>
        <v/>
      </c>
      <c r="Q1257" s="19">
        <f>IF(OR($U1257="Dar de baja en SAP",$U1257="Dar de alta en SAP"),$M1257*$N1257,"")</f>
        <v/>
      </c>
      <c r="R1257" s="17" t="inlineStr"/>
      <c r="S1257" s="25" t="inlineStr">
        <is>
          <t>Alta</t>
        </is>
      </c>
      <c r="T1257" s="17" t="inlineStr">
        <is>
          <t>Homologado – confianza Alta</t>
        </is>
      </c>
      <c r="U1257" s="26" t="inlineStr">
        <is>
          <t>Dar de baja en SAP</t>
        </is>
      </c>
      <c r="V1257" s="17" t="inlineStr">
        <is>
          <t>Homologación por código Avain (master M09-002)</t>
        </is>
      </c>
      <c r="W1257" s="17" t="inlineStr">
        <is>
          <t>No</t>
        </is>
      </c>
      <c r="X1257" s="17" t="inlineStr"/>
      <c r="Y1257" s="17" t="inlineStr">
        <is>
          <t>Sí</t>
        </is>
      </c>
      <c r="Z1257" s="17" t="inlineStr">
        <is>
          <t>M09-002</t>
        </is>
      </c>
      <c r="AA1257" s="17" t="inlineStr">
        <is>
          <t>Homologación: confianza base Alta + confianza SAP Alta → Alta.</t>
        </is>
      </c>
    </row>
    <row r="1258">
      <c r="A1258" s="17" t="inlineStr">
        <is>
          <t>Salta</t>
        </is>
      </c>
      <c r="B1258" s="17" t="inlineStr">
        <is>
          <t>1130</t>
        </is>
      </c>
      <c r="C1258" s="17" t="inlineStr">
        <is>
          <t>Stock SAP</t>
        </is>
      </c>
      <c r="D1258" s="17" t="inlineStr">
        <is>
          <t>Medicamentos</t>
        </is>
      </c>
      <c r="E1258" s="17" t="inlineStr">
        <is>
          <t>ZMED</t>
        </is>
      </c>
      <c r="F1258" s="17" t="inlineStr">
        <is>
          <t>Dentro del alcance</t>
        </is>
      </c>
      <c r="G1258" s="17" t="inlineStr">
        <is>
          <t>1000136</t>
        </is>
      </c>
      <c r="H1258" s="17" t="inlineStr">
        <is>
          <t>ASPIRINA DE 100 MG</t>
        </is>
      </c>
      <c r="I1258" s="17" t="inlineStr">
        <is>
          <t>38</t>
        </is>
      </c>
      <c r="J1258" s="17" t="inlineStr">
        <is>
          <t>Aspirina Comprimidos x 500mg</t>
        </is>
      </c>
      <c r="K1258" s="18">
        <f>SUMIF('1130 Salta'!$A$2:$A$485,$G1258,'1130 Salta'!$I$2:$I$485)</f>
        <v/>
      </c>
      <c r="L1258" s="18">
        <f>SUMIF('1130 Salta'!$A$2:$A$485,$G1258,'1130 Salta'!$Q$2:$Q$485)</f>
        <v/>
      </c>
      <c r="M1258" s="18">
        <f>$K1258-$L1258</f>
        <v/>
      </c>
      <c r="N1258" s="19">
        <f>IFERROR(SUMIF('1130 Salta'!$A$2:$A$485,$G1258,'1130 Salta'!$M$2:$M$485)/$K1258,0)</f>
        <v/>
      </c>
      <c r="O1258" s="19">
        <f>IFERROR($K1258*$N1258,"")</f>
        <v/>
      </c>
      <c r="P1258" s="19">
        <f>IFERROR($L1258*$N1258,"")</f>
        <v/>
      </c>
      <c r="Q1258" s="19">
        <f>IF(OR($U1258="Dar de baja en SAP",$U1258="Dar de alta en SAP"),$M1258*$N1258,"")</f>
        <v/>
      </c>
      <c r="R1258" s="17" t="inlineStr"/>
      <c r="S1258" s="26" t="inlineStr">
        <is>
          <t>Baja</t>
        </is>
      </c>
      <c r="T1258" s="17" t="inlineStr">
        <is>
          <t>Homologado – confianza Baja – pendiente de validación</t>
        </is>
      </c>
      <c r="U1258" s="26" t="inlineStr">
        <is>
          <t>Dar de baja en SAP</t>
        </is>
      </c>
      <c r="V1258" s="17" t="inlineStr">
        <is>
          <t>Cruce por nomenclatura SAP</t>
        </is>
      </c>
      <c r="W1258" s="17" t="inlineStr">
        <is>
          <t>No</t>
        </is>
      </c>
      <c r="X1258" s="17" t="inlineStr"/>
      <c r="Y1258" s="17" t="inlineStr">
        <is>
          <t>Sí</t>
        </is>
      </c>
      <c r="Z1258" s="17" t="inlineStr"/>
      <c r="AA1258" s="17" t="inlineStr">
        <is>
          <t>Cruce por nomenclatura: dosis/presentación distinta (500MG vs 100MG); similitud 0.60.</t>
        </is>
      </c>
    </row>
    <row r="1259">
      <c r="A1259" s="17" t="inlineStr">
        <is>
          <t>Salta</t>
        </is>
      </c>
      <c r="B1259" s="17" t="inlineStr">
        <is>
          <t>1130</t>
        </is>
      </c>
      <c r="C1259" s="17" t="inlineStr">
        <is>
          <t>Stock SAP</t>
        </is>
      </c>
      <c r="D1259" s="17" t="inlineStr">
        <is>
          <t>Medicamentos</t>
        </is>
      </c>
      <c r="E1259" s="17" t="inlineStr">
        <is>
          <t>ZMED</t>
        </is>
      </c>
      <c r="F1259" s="17" t="inlineStr">
        <is>
          <t>Dentro del alcance</t>
        </is>
      </c>
      <c r="G1259" s="17" t="inlineStr">
        <is>
          <t>1001231</t>
        </is>
      </c>
      <c r="H1259" s="17" t="inlineStr">
        <is>
          <t>HIOSCINA 20 MG AMP cjax100</t>
        </is>
      </c>
      <c r="I1259" s="17" t="inlineStr"/>
      <c r="J1259" s="17" t="inlineStr"/>
      <c r="K1259" s="18">
        <f>SUMIF('1130 Salta'!$A$2:$A$485,$G1259,'1130 Salta'!$I$2:$I$485)</f>
        <v/>
      </c>
      <c r="L1259" s="18">
        <f>SUMIF('1130 Salta'!$A$2:$A$485,$G1259,'1130 Salta'!$Q$2:$Q$485)</f>
        <v/>
      </c>
      <c r="M1259" s="18">
        <f>$K1259-$L1259</f>
        <v/>
      </c>
      <c r="N1259" s="19">
        <f>IFERROR(SUMIF('1130 Salta'!$A$2:$A$485,$G1259,'1130 Salta'!$M$2:$M$485)/$K1259,0)</f>
        <v/>
      </c>
      <c r="O1259" s="19">
        <f>IFERROR($K1259*$N1259,"")</f>
        <v/>
      </c>
      <c r="P1259" s="19">
        <f>IFERROR($L1259*$N1259,"")</f>
        <v/>
      </c>
      <c r="Q1259" s="19">
        <f>IF(OR($U1259="Dar de baja en SAP",$U1259="Dar de alta en SAP"),$M1259*$N1259,"")</f>
        <v/>
      </c>
      <c r="R1259" s="17" t="inlineStr"/>
      <c r="S1259" s="27" t="inlineStr"/>
      <c r="T1259" s="17" t="inlineStr">
        <is>
          <t>Sin recuento físico en el inventario de Avain</t>
        </is>
      </c>
      <c r="U1259" s="28" t="inlineStr">
        <is>
          <t>Sin recuento físico</t>
        </is>
      </c>
      <c r="V1259" s="17" t="inlineStr"/>
      <c r="W1259" s="17" t="inlineStr"/>
      <c r="X1259" s="17" t="inlineStr"/>
      <c r="Y1259" s="17" t="inlineStr"/>
      <c r="Z1259" s="17" t="inlineStr"/>
      <c r="AA1259" s="17" t="inlineStr"/>
    </row>
    <row r="1260">
      <c r="A1260" s="17" t="inlineStr">
        <is>
          <t>Salta</t>
        </is>
      </c>
      <c r="B1260" s="17" t="inlineStr">
        <is>
          <t>1130</t>
        </is>
      </c>
      <c r="C1260" s="17" t="inlineStr">
        <is>
          <t>Stock SAP</t>
        </is>
      </c>
      <c r="D1260" s="17" t="inlineStr">
        <is>
          <t>Medicamentos</t>
        </is>
      </c>
      <c r="E1260" s="17" t="inlineStr">
        <is>
          <t>ZMED</t>
        </is>
      </c>
      <c r="F1260" s="17" t="inlineStr">
        <is>
          <t>Dentro del alcance</t>
        </is>
      </c>
      <c r="G1260" s="17" t="inlineStr">
        <is>
          <t>1001262</t>
        </is>
      </c>
      <c r="H1260" s="17" t="inlineStr">
        <is>
          <t>CATETER IV N14</t>
        </is>
      </c>
      <c r="I1260" s="17" t="inlineStr">
        <is>
          <t>1</t>
        </is>
      </c>
      <c r="J1260" s="17" t="inlineStr">
        <is>
          <t>Abbocath N° 14</t>
        </is>
      </c>
      <c r="K1260" s="18">
        <f>SUMIF('1130 Salta'!$A$2:$A$485,$G1260,'1130 Salta'!$I$2:$I$485)</f>
        <v/>
      </c>
      <c r="L1260" s="18">
        <f>SUMIF('1130 Salta'!$A$2:$A$485,$G1260,'1130 Salta'!$Q$2:$Q$485)</f>
        <v/>
      </c>
      <c r="M1260" s="18">
        <f>$K1260-$L1260</f>
        <v/>
      </c>
      <c r="N1260" s="19">
        <f>IFERROR(SUMIF('1130 Salta'!$A$2:$A$485,$G1260,'1130 Salta'!$M$2:$M$485)/$K1260,0)</f>
        <v/>
      </c>
      <c r="O1260" s="19">
        <f>IFERROR($K1260*$N1260,"")</f>
        <v/>
      </c>
      <c r="P1260" s="19">
        <f>IFERROR($L1260*$N1260,"")</f>
        <v/>
      </c>
      <c r="Q1260" s="19">
        <f>IF(OR($U1260="Dar de baja en SAP",$U1260="Dar de alta en SAP"),$M1260*$N1260,"")</f>
        <v/>
      </c>
      <c r="R1260" s="17" t="inlineStr"/>
      <c r="S1260" s="26" t="inlineStr">
        <is>
          <t>Baja</t>
        </is>
      </c>
      <c r="T1260" s="17" t="inlineStr">
        <is>
          <t>Homologado – confianza Baja – pendiente de validación</t>
        </is>
      </c>
      <c r="U1260" s="26" t="inlineStr">
        <is>
          <t>Dar de baja en SAP</t>
        </is>
      </c>
      <c r="V1260" s="17" t="inlineStr">
        <is>
          <t>Homologación por código Avain (master D-125)</t>
        </is>
      </c>
      <c r="W1260" s="17" t="inlineStr">
        <is>
          <t>No</t>
        </is>
      </c>
      <c r="X1260" s="17" t="inlineStr"/>
      <c r="Y1260" s="17" t="inlineStr">
        <is>
          <t>Sí</t>
        </is>
      </c>
      <c r="Z1260" s="17" t="inlineStr">
        <is>
          <t>D-125</t>
        </is>
      </c>
      <c r="AA1260" s="1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17" t="inlineStr">
        <is>
          <t>Salta</t>
        </is>
      </c>
      <c r="B1261" s="17" t="inlineStr">
        <is>
          <t>1130</t>
        </is>
      </c>
      <c r="C1261" s="17" t="inlineStr">
        <is>
          <t>Stock SAP</t>
        </is>
      </c>
      <c r="D1261" s="17" t="inlineStr">
        <is>
          <t>Medicamentos</t>
        </is>
      </c>
      <c r="E1261" s="17" t="inlineStr">
        <is>
          <t>ZMED</t>
        </is>
      </c>
      <c r="F1261" s="17" t="inlineStr">
        <is>
          <t>Dentro del alcance</t>
        </is>
      </c>
      <c r="G1261" s="17" t="inlineStr">
        <is>
          <t>1001306</t>
        </is>
      </c>
      <c r="H1261" s="17" t="inlineStr">
        <is>
          <t>LIDOCAINA 2% 5 ML AMPOLLA</t>
        </is>
      </c>
      <c r="I1261" s="17" t="inlineStr">
        <is>
          <t>168</t>
        </is>
      </c>
      <c r="J1261" s="17" t="inlineStr">
        <is>
          <t>Lidocaina 2% 1 amp=5ml</t>
        </is>
      </c>
      <c r="K1261" s="18">
        <f>SUMIF('1130 Salta'!$A$2:$A$485,$G1261,'1130 Salta'!$I$2:$I$485)</f>
        <v/>
      </c>
      <c r="L1261" s="18">
        <f>SUMIF('1130 Salta'!$A$2:$A$485,$G1261,'1130 Salta'!$Q$2:$Q$485)</f>
        <v/>
      </c>
      <c r="M1261" s="18">
        <f>$K1261-$L1261</f>
        <v/>
      </c>
      <c r="N1261" s="19">
        <f>IFERROR(SUMIF('1130 Salta'!$A$2:$A$485,$G1261,'1130 Salta'!$M$2:$M$485)/$K1261,0)</f>
        <v/>
      </c>
      <c r="O1261" s="19">
        <f>IFERROR($K1261*$N1261,"")</f>
        <v/>
      </c>
      <c r="P1261" s="19">
        <f>IFERROR($L1261*$N1261,"")</f>
        <v/>
      </c>
      <c r="Q1261" s="19">
        <f>IF(OR($U1261="Dar de baja en SAP",$U1261="Dar de alta en SAP"),$M1261*$N1261,"")</f>
        <v/>
      </c>
      <c r="R1261" s="17" t="inlineStr"/>
      <c r="S1261" s="25" t="inlineStr">
        <is>
          <t>Alta</t>
        </is>
      </c>
      <c r="T1261" s="17" t="inlineStr">
        <is>
          <t>Homologado – confianza Alta</t>
        </is>
      </c>
      <c r="U1261" s="25" t="inlineStr">
        <is>
          <t>Dar de alta en SAP</t>
        </is>
      </c>
      <c r="V1261" s="17" t="inlineStr">
        <is>
          <t>Homologación por código Avain (master M15-001)</t>
        </is>
      </c>
      <c r="W1261" s="17" t="inlineStr">
        <is>
          <t>No</t>
        </is>
      </c>
      <c r="X1261" s="17" t="inlineStr"/>
      <c r="Y1261" s="17" t="inlineStr">
        <is>
          <t>Sí</t>
        </is>
      </c>
      <c r="Z1261" s="17" t="inlineStr">
        <is>
          <t>M15-001</t>
        </is>
      </c>
      <c r="AA1261" s="17" t="inlineStr">
        <is>
          <t>Homologación: confianza base Alta + confianza SAP Alta → Alta. Otros códigos SAP del master no están en el stock de este centro: 1000082.</t>
        </is>
      </c>
    </row>
    <row r="1262">
      <c r="A1262" s="17" t="inlineStr">
        <is>
          <t>Salta</t>
        </is>
      </c>
      <c r="B1262" s="17" t="inlineStr">
        <is>
          <t>1130</t>
        </is>
      </c>
      <c r="C1262" s="17" t="inlineStr">
        <is>
          <t>Stock SAP</t>
        </is>
      </c>
      <c r="D1262" s="17" t="inlineStr">
        <is>
          <t>Medicamentos</t>
        </is>
      </c>
      <c r="E1262" s="17" t="inlineStr">
        <is>
          <t>ZMED</t>
        </is>
      </c>
      <c r="F1262" s="17" t="inlineStr">
        <is>
          <t>Dentro del alcance</t>
        </is>
      </c>
      <c r="G1262" s="17" t="inlineStr">
        <is>
          <t>1005131</t>
        </is>
      </c>
      <c r="H1262" s="17" t="inlineStr">
        <is>
          <t>DIFENHIDRAMINA 10 MG AMPOLLAS</t>
        </is>
      </c>
      <c r="I1262" s="17" t="inlineStr"/>
      <c r="J1262" s="17" t="inlineStr"/>
      <c r="K1262" s="18">
        <f>SUMIF('1130 Salta'!$A$2:$A$485,$G1262,'1130 Salta'!$I$2:$I$485)</f>
        <v/>
      </c>
      <c r="L1262" s="18">
        <f>SUMIF('1130 Salta'!$A$2:$A$485,$G1262,'1130 Salta'!$Q$2:$Q$485)</f>
        <v/>
      </c>
      <c r="M1262" s="18">
        <f>$K1262-$L1262</f>
        <v/>
      </c>
      <c r="N1262" s="19">
        <f>IFERROR(SUMIF('1130 Salta'!$A$2:$A$485,$G1262,'1130 Salta'!$M$2:$M$485)/$K1262,0)</f>
        <v/>
      </c>
      <c r="O1262" s="19">
        <f>IFERROR($K1262*$N1262,"")</f>
        <v/>
      </c>
      <c r="P1262" s="19">
        <f>IFERROR($L1262*$N1262,"")</f>
        <v/>
      </c>
      <c r="Q1262" s="19">
        <f>IF(OR($U1262="Dar de baja en SAP",$U1262="Dar de alta en SAP"),$M1262*$N1262,"")</f>
        <v/>
      </c>
      <c r="R1262" s="17" t="inlineStr"/>
      <c r="S1262" s="27" t="inlineStr"/>
      <c r="T1262" s="17" t="inlineStr">
        <is>
          <t>Sin recuento físico en el inventario de Avain</t>
        </is>
      </c>
      <c r="U1262" s="28" t="inlineStr">
        <is>
          <t>Sin recuento físico</t>
        </is>
      </c>
      <c r="V1262" s="17" t="inlineStr"/>
      <c r="W1262" s="17" t="inlineStr"/>
      <c r="X1262" s="17" t="inlineStr"/>
      <c r="Y1262" s="17" t="inlineStr"/>
      <c r="Z1262" s="17" t="inlineStr"/>
      <c r="AA1262" s="17" t="inlineStr"/>
    </row>
    <row r="1263">
      <c r="A1263" s="17" t="inlineStr">
        <is>
          <t>Salta</t>
        </is>
      </c>
      <c r="B1263" s="17" t="inlineStr">
        <is>
          <t>1130</t>
        </is>
      </c>
      <c r="C1263" s="17" t="inlineStr">
        <is>
          <t>Stock SAP</t>
        </is>
      </c>
      <c r="D1263" s="17" t="inlineStr">
        <is>
          <t>Medicamentos</t>
        </is>
      </c>
      <c r="E1263" s="17" t="inlineStr">
        <is>
          <t>ZMED</t>
        </is>
      </c>
      <c r="F1263" s="17" t="inlineStr">
        <is>
          <t>Dentro del alcance</t>
        </is>
      </c>
      <c r="G1263" s="17" t="inlineStr">
        <is>
          <t>1005278</t>
        </is>
      </c>
      <c r="H1263" s="17" t="inlineStr">
        <is>
          <t>PARAC+PSEUDO+BROMH GRIP COMP</t>
        </is>
      </c>
      <c r="I1263" s="17" t="inlineStr"/>
      <c r="J1263" s="17" t="inlineStr"/>
      <c r="K1263" s="18">
        <f>SUMIF('1130 Salta'!$A$2:$A$485,$G1263,'1130 Salta'!$I$2:$I$485)</f>
        <v/>
      </c>
      <c r="L1263" s="18">
        <f>SUMIF('1130 Salta'!$A$2:$A$485,$G1263,'1130 Salta'!$Q$2:$Q$485)</f>
        <v/>
      </c>
      <c r="M1263" s="18">
        <f>$K1263-$L1263</f>
        <v/>
      </c>
      <c r="N1263" s="19">
        <f>IFERROR(SUMIF('1130 Salta'!$A$2:$A$485,$G1263,'1130 Salta'!$M$2:$M$485)/$K1263,0)</f>
        <v/>
      </c>
      <c r="O1263" s="19">
        <f>IFERROR($K1263*$N1263,"")</f>
        <v/>
      </c>
      <c r="P1263" s="19">
        <f>IFERROR($L1263*$N1263,"")</f>
        <v/>
      </c>
      <c r="Q1263" s="19">
        <f>IF(OR($U1263="Dar de baja en SAP",$U1263="Dar de alta en SAP"),$M1263*$N1263,"")</f>
        <v/>
      </c>
      <c r="R1263" s="17" t="inlineStr"/>
      <c r="S1263" s="27" t="inlineStr"/>
      <c r="T1263" s="17" t="inlineStr">
        <is>
          <t>Sin recuento físico en el inventario de Avain</t>
        </is>
      </c>
      <c r="U1263" s="28" t="inlineStr">
        <is>
          <t>Sin recuento físico</t>
        </is>
      </c>
      <c r="V1263" s="17" t="inlineStr"/>
      <c r="W1263" s="17" t="inlineStr"/>
      <c r="X1263" s="17" t="inlineStr"/>
      <c r="Y1263" s="17" t="inlineStr"/>
      <c r="Z1263" s="17" t="inlineStr"/>
      <c r="AA1263" s="17" t="inlineStr"/>
    </row>
    <row r="1264">
      <c r="A1264" s="17" t="inlineStr">
        <is>
          <t>Salta</t>
        </is>
      </c>
      <c r="B1264" s="17" t="inlineStr">
        <is>
          <t>1130</t>
        </is>
      </c>
      <c r="C1264" s="17" t="inlineStr">
        <is>
          <t>Stock SAP</t>
        </is>
      </c>
      <c r="D1264" s="17" t="inlineStr">
        <is>
          <t>Descartables</t>
        </is>
      </c>
      <c r="E1264" s="17" t="inlineStr">
        <is>
          <t>ZDES</t>
        </is>
      </c>
      <c r="F1264" s="17" t="inlineStr">
        <is>
          <t>Dentro del alcance</t>
        </is>
      </c>
      <c r="G1264" s="17" t="inlineStr">
        <is>
          <t>2000006</t>
        </is>
      </c>
      <c r="H1264" s="17" t="inlineStr">
        <is>
          <t>CATETER INTRAVENOSO 22G T/ABBOCATH</t>
        </is>
      </c>
      <c r="I1264" s="17" t="inlineStr">
        <is>
          <t>5; 6</t>
        </is>
      </c>
      <c r="J1264" s="17" t="inlineStr">
        <is>
          <t>Abbocath N° 22; Abbocath N° 24</t>
        </is>
      </c>
      <c r="K1264" s="18">
        <f>SUMIF('1130 Salta'!$A$2:$A$485,$G1264,'1130 Salta'!$I$2:$I$485)</f>
        <v/>
      </c>
      <c r="L1264" s="18">
        <f>SUMIF('1130 Salta'!$A$2:$A$485,$G1264,'1130 Salta'!$Q$2:$Q$485)</f>
        <v/>
      </c>
      <c r="M1264" s="18">
        <f>$K1264-$L1264</f>
        <v/>
      </c>
      <c r="N1264" s="19">
        <f>IFERROR(SUMIF('1130 Salta'!$A$2:$A$485,$G1264,'1130 Salta'!$M$2:$M$485)/$K1264,0)</f>
        <v/>
      </c>
      <c r="O1264" s="19">
        <f>IFERROR($K1264*$N1264,"")</f>
        <v/>
      </c>
      <c r="P1264" s="19">
        <f>IFERROR($L1264*$N1264,"")</f>
        <v/>
      </c>
      <c r="Q1264" s="19">
        <f>IF(OR($U1264="Dar de baja en SAP",$U1264="Dar de alta en SAP"),$M1264*$N1264,"")</f>
        <v/>
      </c>
      <c r="R1264" s="17" t="inlineStr"/>
      <c r="S1264" s="26" t="inlineStr">
        <is>
          <t>Baja</t>
        </is>
      </c>
      <c r="T1264" s="17" t="inlineStr">
        <is>
          <t>Homologado – confianza Baja – pendiente de validación</t>
        </is>
      </c>
      <c r="U1264" s="25" t="inlineStr">
        <is>
          <t>Dar de alta en SAP</t>
        </is>
      </c>
      <c r="V1264" s="17" t="inlineStr">
        <is>
          <t>Homologación por código Avain (master D-129); Homologación por código Avain (master K-263)</t>
        </is>
      </c>
      <c r="W1264" s="17" t="inlineStr">
        <is>
          <t>No</t>
        </is>
      </c>
      <c r="X1264" s="17" t="inlineStr"/>
      <c r="Y1264" s="17" t="inlineStr">
        <is>
          <t>Sí</t>
        </is>
      </c>
      <c r="Z1264" s="17" t="inlineStr">
        <is>
          <t>D-129; K-263</t>
        </is>
      </c>
      <c r="AA1264" s="17"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17" t="inlineStr">
        <is>
          <t>Salta</t>
        </is>
      </c>
      <c r="B1265" s="17" t="inlineStr">
        <is>
          <t>1130</t>
        </is>
      </c>
      <c r="C1265" s="17" t="inlineStr">
        <is>
          <t>Stock SAP</t>
        </is>
      </c>
      <c r="D1265" s="17" t="inlineStr">
        <is>
          <t>Descartables</t>
        </is>
      </c>
      <c r="E1265" s="17" t="inlineStr">
        <is>
          <t>ZDES</t>
        </is>
      </c>
      <c r="F1265" s="17" t="inlineStr">
        <is>
          <t>Dentro del alcance</t>
        </is>
      </c>
      <c r="G1265" s="17" t="inlineStr">
        <is>
          <t>2000026</t>
        </is>
      </c>
      <c r="H1265" s="17" t="inlineStr">
        <is>
          <t>JERINGA TUBERCULINA X 1 CC</t>
        </is>
      </c>
      <c r="I1265" s="17" t="inlineStr">
        <is>
          <t>154</t>
        </is>
      </c>
      <c r="J1265" s="17" t="inlineStr">
        <is>
          <t>Jeringas 1 cc</t>
        </is>
      </c>
      <c r="K1265" s="18">
        <f>SUMIF('1130 Salta'!$A$2:$A$485,$G1265,'1130 Salta'!$I$2:$I$485)</f>
        <v/>
      </c>
      <c r="L1265" s="18">
        <f>SUMIF('1130 Salta'!$A$2:$A$485,$G1265,'1130 Salta'!$Q$2:$Q$485)</f>
        <v/>
      </c>
      <c r="M1265" s="18">
        <f>$K1265-$L1265</f>
        <v/>
      </c>
      <c r="N1265" s="19">
        <f>IFERROR(SUMIF('1130 Salta'!$A$2:$A$485,$G1265,'1130 Salta'!$M$2:$M$485)/$K1265,0)</f>
        <v/>
      </c>
      <c r="O1265" s="19">
        <f>IFERROR($K1265*$N1265,"")</f>
        <v/>
      </c>
      <c r="P1265" s="19">
        <f>IFERROR($L1265*$N1265,"")</f>
        <v/>
      </c>
      <c r="Q1265" s="19">
        <f>IF(OR($U1265="Dar de baja en SAP",$U1265="Dar de alta en SAP"),$M1265*$N1265,"")</f>
        <v/>
      </c>
      <c r="R1265" s="17" t="inlineStr"/>
      <c r="S1265" s="30" t="inlineStr">
        <is>
          <t>Media</t>
        </is>
      </c>
      <c r="T1265" s="17" t="inlineStr">
        <is>
          <t>Homologado – confianza Media – pendiente de validación</t>
        </is>
      </c>
      <c r="U1265" s="25" t="inlineStr">
        <is>
          <t>Dar de alta en SAP</t>
        </is>
      </c>
      <c r="V1265" s="17" t="inlineStr">
        <is>
          <t>Homologación por código Avain (master D-134)</t>
        </is>
      </c>
      <c r="W1265" s="17" t="inlineStr">
        <is>
          <t>No</t>
        </is>
      </c>
      <c r="X1265" s="17" t="inlineStr"/>
      <c r="Y1265" s="17" t="inlineStr">
        <is>
          <t>Sí</t>
        </is>
      </c>
      <c r="Z1265" s="17" t="inlineStr">
        <is>
          <t>D-134</t>
        </is>
      </c>
      <c r="AA1265" s="17" t="inlineStr">
        <is>
          <t>Homologación: confianza base Alta + confianza SAP Media → Media. Otros códigos SAP del master no están en el stock de este centro: 2000451.</t>
        </is>
      </c>
    </row>
    <row r="1266">
      <c r="A1266" s="17" t="inlineStr">
        <is>
          <t>Salta</t>
        </is>
      </c>
      <c r="B1266" s="17" t="inlineStr">
        <is>
          <t>1130</t>
        </is>
      </c>
      <c r="C1266" s="17" t="inlineStr">
        <is>
          <t>Stock SAP</t>
        </is>
      </c>
      <c r="D1266" s="17" t="inlineStr">
        <is>
          <t>Descartables</t>
        </is>
      </c>
      <c r="E1266" s="17" t="inlineStr">
        <is>
          <t>ZDES</t>
        </is>
      </c>
      <c r="F1266" s="17" t="inlineStr">
        <is>
          <t>Dentro del alcance</t>
        </is>
      </c>
      <c r="G1266" s="17" t="inlineStr">
        <is>
          <t>2000029</t>
        </is>
      </c>
      <c r="H1266" s="17" t="inlineStr">
        <is>
          <t>JERINGA 20 ML</t>
        </is>
      </c>
      <c r="I1266" s="17" t="inlineStr">
        <is>
          <t>156</t>
        </is>
      </c>
      <c r="J1266" s="17" t="inlineStr">
        <is>
          <t>Jeringas 20 cc</t>
        </is>
      </c>
      <c r="K1266" s="18">
        <f>SUMIF('1130 Salta'!$A$2:$A$485,$G1266,'1130 Salta'!$I$2:$I$485)</f>
        <v/>
      </c>
      <c r="L1266" s="18">
        <f>SUMIF('1130 Salta'!$A$2:$A$485,$G1266,'1130 Salta'!$Q$2:$Q$485)</f>
        <v/>
      </c>
      <c r="M1266" s="18">
        <f>$K1266-$L1266</f>
        <v/>
      </c>
      <c r="N1266" s="19">
        <f>IFERROR(SUMIF('1130 Salta'!$A$2:$A$485,$G1266,'1130 Salta'!$M$2:$M$485)/$K1266,0)</f>
        <v/>
      </c>
      <c r="O1266" s="19">
        <f>IFERROR($K1266*$N1266,"")</f>
        <v/>
      </c>
      <c r="P1266" s="19">
        <f>IFERROR($L1266*$N1266,"")</f>
        <v/>
      </c>
      <c r="Q1266" s="19">
        <f>IF(OR($U1266="Dar de baja en SAP",$U1266="Dar de alta en SAP"),$M1266*$N1266,"")</f>
        <v/>
      </c>
      <c r="R1266" s="17" t="inlineStr"/>
      <c r="S1266" s="25" t="inlineStr">
        <is>
          <t>Alta</t>
        </is>
      </c>
      <c r="T1266" s="17" t="inlineStr">
        <is>
          <t>Homologado – confianza Alta</t>
        </is>
      </c>
      <c r="U1266" s="25" t="inlineStr">
        <is>
          <t>Dar de alta en SAP</t>
        </is>
      </c>
      <c r="V1266" s="17" t="inlineStr">
        <is>
          <t>Homologación por código Avain (master D-137)</t>
        </is>
      </c>
      <c r="W1266" s="17" t="inlineStr">
        <is>
          <t>No</t>
        </is>
      </c>
      <c r="X1266" s="17" t="inlineStr"/>
      <c r="Y1266" s="17" t="inlineStr">
        <is>
          <t>Sí</t>
        </is>
      </c>
      <c r="Z1266" s="17" t="inlineStr">
        <is>
          <t>D-137</t>
        </is>
      </c>
      <c r="AA1266" s="17" t="inlineStr">
        <is>
          <t>Homologación: confianza base Alta + confianza SAP Alta → Alta. Otros códigos SAP del master no están en el stock de este centro: 2002429, 2002430.</t>
        </is>
      </c>
    </row>
    <row r="1267">
      <c r="A1267" s="17" t="inlineStr">
        <is>
          <t>Salta</t>
        </is>
      </c>
      <c r="B1267" s="17" t="inlineStr">
        <is>
          <t>1130</t>
        </is>
      </c>
      <c r="C1267" s="17" t="inlineStr">
        <is>
          <t>Stock SAP</t>
        </is>
      </c>
      <c r="D1267" s="17" t="inlineStr">
        <is>
          <t>Descartables</t>
        </is>
      </c>
      <c r="E1267" s="17" t="inlineStr">
        <is>
          <t>ZDES</t>
        </is>
      </c>
      <c r="F1267" s="17" t="inlineStr">
        <is>
          <t>Dentro del alcance</t>
        </is>
      </c>
      <c r="G1267" s="17" t="inlineStr">
        <is>
          <t>2000364</t>
        </is>
      </c>
      <c r="H1267" s="17" t="inlineStr">
        <is>
          <t>MASCARA PARA O2 PEDIATRICA CON RESERVORI</t>
        </is>
      </c>
      <c r="I1267" s="17" t="inlineStr"/>
      <c r="J1267" s="17" t="inlineStr"/>
      <c r="K1267" s="18">
        <f>SUMIF('1130 Salta'!$A$2:$A$485,$G1267,'1130 Salta'!$I$2:$I$485)</f>
        <v/>
      </c>
      <c r="L1267" s="18">
        <f>SUMIF('1130 Salta'!$A$2:$A$485,$G1267,'1130 Salta'!$Q$2:$Q$485)</f>
        <v/>
      </c>
      <c r="M1267" s="18">
        <f>$K1267-$L1267</f>
        <v/>
      </c>
      <c r="N1267" s="19">
        <f>IFERROR(SUMIF('1130 Salta'!$A$2:$A$485,$G1267,'1130 Salta'!$M$2:$M$485)/$K1267,0)</f>
        <v/>
      </c>
      <c r="O1267" s="19">
        <f>IFERROR($K1267*$N1267,"")</f>
        <v/>
      </c>
      <c r="P1267" s="19">
        <f>IFERROR($L1267*$N1267,"")</f>
        <v/>
      </c>
      <c r="Q1267" s="19">
        <f>IF(OR($U1267="Dar de baja en SAP",$U1267="Dar de alta en SAP"),$M1267*$N1267,"")</f>
        <v/>
      </c>
      <c r="R1267" s="17" t="inlineStr"/>
      <c r="S1267" s="27" t="inlineStr"/>
      <c r="T1267" s="17" t="inlineStr">
        <is>
          <t>Sin recuento físico en el inventario de Avain</t>
        </is>
      </c>
      <c r="U1267" s="28" t="inlineStr">
        <is>
          <t>Sin recuento físico</t>
        </is>
      </c>
      <c r="V1267" s="17" t="inlineStr"/>
      <c r="W1267" s="17" t="inlineStr"/>
      <c r="X1267" s="17" t="inlineStr"/>
      <c r="Y1267" s="17" t="inlineStr"/>
      <c r="Z1267" s="17" t="inlineStr"/>
      <c r="AA1267" s="17" t="inlineStr"/>
    </row>
    <row r="1268">
      <c r="A1268" s="17" t="inlineStr">
        <is>
          <t>Salta</t>
        </is>
      </c>
      <c r="B1268" s="17" t="inlineStr">
        <is>
          <t>1130</t>
        </is>
      </c>
      <c r="C1268" s="17" t="inlineStr">
        <is>
          <t>Stock SAP</t>
        </is>
      </c>
      <c r="D1268" s="17" t="inlineStr">
        <is>
          <t>Descartables</t>
        </is>
      </c>
      <c r="E1268" s="17" t="inlineStr">
        <is>
          <t>ZDES</t>
        </is>
      </c>
      <c r="F1268" s="17" t="inlineStr">
        <is>
          <t>Dentro del alcance</t>
        </is>
      </c>
      <c r="G1268" s="17" t="inlineStr">
        <is>
          <t>2000366</t>
        </is>
      </c>
      <c r="H1268" s="17" t="inlineStr">
        <is>
          <t>COFIA PLISADA 20GR. BLANCA C/AJUST ELAST</t>
        </is>
      </c>
      <c r="I1268" s="17" t="inlineStr">
        <is>
          <t>296</t>
        </is>
      </c>
      <c r="J1268" s="17" t="inlineStr">
        <is>
          <t>Cofias</t>
        </is>
      </c>
      <c r="K1268" s="18">
        <f>SUMIF('1130 Salta'!$A$2:$A$485,$G1268,'1130 Salta'!$I$2:$I$485)</f>
        <v/>
      </c>
      <c r="L1268" s="18">
        <f>SUMIF('1130 Salta'!$A$2:$A$485,$G1268,'1130 Salta'!$Q$2:$Q$485)</f>
        <v/>
      </c>
      <c r="M1268" s="18">
        <f>$K1268-$L1268</f>
        <v/>
      </c>
      <c r="N1268" s="19">
        <f>IFERROR(SUMIF('1130 Salta'!$A$2:$A$485,$G1268,'1130 Salta'!$M$2:$M$485)/$K1268,0)</f>
        <v/>
      </c>
      <c r="O1268" s="19">
        <f>IFERROR($K1268*$N1268,"")</f>
        <v/>
      </c>
      <c r="P1268" s="19">
        <f>IFERROR($L1268*$N1268,"")</f>
        <v/>
      </c>
      <c r="Q1268" s="19">
        <f>IF(OR($U1268="Dar de baja en SAP",$U1268="Dar de alta en SAP"),$M1268*$N1268,"")</f>
        <v/>
      </c>
      <c r="R1268" s="17" t="inlineStr"/>
      <c r="S1268" s="25" t="inlineStr">
        <is>
          <t>Alta</t>
        </is>
      </c>
      <c r="T1268" s="17" t="inlineStr">
        <is>
          <t>Homologado – confianza Alta</t>
        </is>
      </c>
      <c r="U1268" s="26" t="inlineStr">
        <is>
          <t>Dar de baja en SAP</t>
        </is>
      </c>
      <c r="V1268" s="17" t="inlineStr">
        <is>
          <t>Homologación por código Avain (master K-287)</t>
        </is>
      </c>
      <c r="W1268" s="17" t="inlineStr">
        <is>
          <t>No</t>
        </is>
      </c>
      <c r="X1268" s="17" t="inlineStr"/>
      <c r="Y1268" s="17" t="inlineStr">
        <is>
          <t>Sí</t>
        </is>
      </c>
      <c r="Z1268" s="17" t="inlineStr">
        <is>
          <t>K-287</t>
        </is>
      </c>
      <c r="AA1268" s="17" t="inlineStr">
        <is>
          <t>Homologación: confianza base Alta + confianza SAP Alta → Alta.</t>
        </is>
      </c>
    </row>
    <row r="1269">
      <c r="A1269" s="17" t="inlineStr">
        <is>
          <t>Salta</t>
        </is>
      </c>
      <c r="B1269" s="17" t="inlineStr">
        <is>
          <t>1130</t>
        </is>
      </c>
      <c r="C1269" s="17" t="inlineStr">
        <is>
          <t>Stock SAP</t>
        </is>
      </c>
      <c r="D1269" s="17" t="inlineStr">
        <is>
          <t>Descartables</t>
        </is>
      </c>
      <c r="E1269" s="17" t="inlineStr">
        <is>
          <t>ZDES</t>
        </is>
      </c>
      <c r="F1269" s="17" t="inlineStr">
        <is>
          <t>Dentro del alcance</t>
        </is>
      </c>
      <c r="G1269" s="17" t="inlineStr">
        <is>
          <t>2000079</t>
        </is>
      </c>
      <c r="H1269" s="17" t="inlineStr">
        <is>
          <t>VENDA TIPO CAMBRIC X 10 CM</t>
        </is>
      </c>
      <c r="I1269" s="17" t="inlineStr">
        <is>
          <t>280; 249; 250</t>
        </is>
      </c>
      <c r="J1269" s="17" t="inlineStr">
        <is>
          <t>Venda de 20 cm; Vendas de 10 cm; Vendas de 5 cm</t>
        </is>
      </c>
      <c r="K1269" s="18">
        <f>SUMIF('1130 Salta'!$A$2:$A$485,$G1269,'1130 Salta'!$I$2:$I$485)</f>
        <v/>
      </c>
      <c r="L1269" s="18">
        <f>SUMIF('1130 Salta'!$A$2:$A$485,$G1269,'1130 Salta'!$Q$2:$Q$485)</f>
        <v/>
      </c>
      <c r="M1269" s="18">
        <f>$K1269-$L1269</f>
        <v/>
      </c>
      <c r="N1269" s="19">
        <f>IFERROR(SUMIF('1130 Salta'!$A$2:$A$485,$G1269,'1130 Salta'!$M$2:$M$485)/$K1269,0)</f>
        <v/>
      </c>
      <c r="O1269" s="19">
        <f>IFERROR($K1269*$N1269,"")</f>
        <v/>
      </c>
      <c r="P1269" s="19">
        <f>IFERROR($L1269*$N1269,"")</f>
        <v/>
      </c>
      <c r="Q1269" s="19">
        <f>IF(OR($U1269="Dar de baja en SAP",$U1269="Dar de alta en SAP"),$M1269*$N1269,"")</f>
        <v/>
      </c>
      <c r="R1269" s="17" t="inlineStr"/>
      <c r="S1269" s="26" t="inlineStr">
        <is>
          <t>Baja</t>
        </is>
      </c>
      <c r="T1269" s="17" t="inlineStr">
        <is>
          <t>Homologado – confianza Baja – pendiente de validación</t>
        </is>
      </c>
      <c r="U1269" s="25" t="inlineStr">
        <is>
          <t>Dar de alta en SAP</t>
        </is>
      </c>
      <c r="V1269" s="17" t="inlineStr">
        <is>
          <t>Cruce por nomenclatura SAP; Homologación por código Avain (master D-144)</t>
        </is>
      </c>
      <c r="W1269" s="17" t="inlineStr">
        <is>
          <t>Sí</t>
        </is>
      </c>
      <c r="X1269" s="17" t="inlineStr">
        <is>
          <t>2000079, 2002475, 2000449</t>
        </is>
      </c>
      <c r="Y1269" s="17" t="inlineStr">
        <is>
          <t>Sí</t>
        </is>
      </c>
      <c r="Z1269" s="17" t="inlineStr">
        <is>
          <t>D-143; D-144</t>
        </is>
      </c>
      <c r="AA1269" s="17"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17" t="inlineStr">
        <is>
          <t>Salta</t>
        </is>
      </c>
      <c r="B1270" s="17" t="inlineStr">
        <is>
          <t>1130</t>
        </is>
      </c>
      <c r="C1270" s="17" t="inlineStr">
        <is>
          <t>Stock SAP</t>
        </is>
      </c>
      <c r="D1270" s="17" t="inlineStr">
        <is>
          <t>Medicamentos</t>
        </is>
      </c>
      <c r="E1270" s="17" t="inlineStr">
        <is>
          <t>ZMED</t>
        </is>
      </c>
      <c r="F1270" s="17" t="inlineStr">
        <is>
          <t>Dentro del alcance</t>
        </is>
      </c>
      <c r="G1270" s="17" t="inlineStr">
        <is>
          <t>1001129</t>
        </is>
      </c>
      <c r="H1270" s="17" t="inlineStr">
        <is>
          <t>BUCOANGIN CARAM ANTIB X9</t>
        </is>
      </c>
      <c r="I1270" s="17" t="inlineStr">
        <is>
          <t>58</t>
        </is>
      </c>
      <c r="J1270" s="17" t="inlineStr">
        <is>
          <t>Caramelos con Antibioticos Caramelos</t>
        </is>
      </c>
      <c r="K1270" s="18">
        <f>SUMIF('1130 Salta'!$A$2:$A$485,$G1270,'1130 Salta'!$I$2:$I$485)</f>
        <v/>
      </c>
      <c r="L1270" s="18">
        <f>SUMIF('1130 Salta'!$A$2:$A$485,$G1270,'1130 Salta'!$Q$2:$Q$485)</f>
        <v/>
      </c>
      <c r="M1270" s="18">
        <f>$K1270-$L1270</f>
        <v/>
      </c>
      <c r="N1270" s="19">
        <f>IFERROR(SUMIF('1130 Salta'!$A$2:$A$485,$G1270,'1130 Salta'!$M$2:$M$485)/$K1270,0)</f>
        <v/>
      </c>
      <c r="O1270" s="19">
        <f>IFERROR($K1270*$N1270,"")</f>
        <v/>
      </c>
      <c r="P1270" s="19">
        <f>IFERROR($L1270*$N1270,"")</f>
        <v/>
      </c>
      <c r="Q1270" s="19">
        <f>IF(OR($U1270="Dar de baja en SAP",$U1270="Dar de alta en SAP"),$M1270*$N1270,"")</f>
        <v/>
      </c>
      <c r="R1270" s="17" t="inlineStr"/>
      <c r="S1270" s="26" t="inlineStr">
        <is>
          <t>Baja</t>
        </is>
      </c>
      <c r="T1270" s="17" t="inlineStr">
        <is>
          <t>Homologado – confianza Baja – pendiente de validación</t>
        </is>
      </c>
      <c r="U1270" s="25" t="inlineStr">
        <is>
          <t>Dar de alta en SAP</t>
        </is>
      </c>
      <c r="V1270" s="17" t="inlineStr">
        <is>
          <t>Homologación por código Avain (master M01-017)</t>
        </is>
      </c>
      <c r="W1270" s="17" t="inlineStr">
        <is>
          <t>No</t>
        </is>
      </c>
      <c r="X1270" s="17" t="inlineStr"/>
      <c r="Y1270" s="17" t="inlineStr">
        <is>
          <t>Sí</t>
        </is>
      </c>
      <c r="Z1270" s="17" t="inlineStr">
        <is>
          <t>M01-017</t>
        </is>
      </c>
      <c r="AA1270" s="17" t="inlineStr">
        <is>
          <t>Homologación: confianza base Alta + confianza SAP Alta → Alta. La nomenclatura del material imputado no respalda por sí sola la equivalencia (similitud 0.10); el vínculo proviene sólo de la homologación. Nivel degradado a Baja.</t>
        </is>
      </c>
    </row>
    <row r="1271">
      <c r="A1271" s="17" t="inlineStr">
        <is>
          <t>Salta</t>
        </is>
      </c>
      <c r="B1271" s="17" t="inlineStr">
        <is>
          <t>1130</t>
        </is>
      </c>
      <c r="C1271" s="17" t="inlineStr">
        <is>
          <t>Stock SAP</t>
        </is>
      </c>
      <c r="D1271" s="17" t="inlineStr">
        <is>
          <t>Medicamentos</t>
        </is>
      </c>
      <c r="E1271" s="17" t="inlineStr">
        <is>
          <t>ZMED</t>
        </is>
      </c>
      <c r="F1271" s="17" t="inlineStr">
        <is>
          <t>Dentro del alcance</t>
        </is>
      </c>
      <c r="G1271" s="17" t="inlineStr">
        <is>
          <t>1000035</t>
        </is>
      </c>
      <c r="H1271" s="17" t="inlineStr">
        <is>
          <t>SOLUCIÓN RINGER LACTATO 500 ML</t>
        </is>
      </c>
      <c r="I1271" s="17" t="inlineStr">
        <is>
          <t>220</t>
        </is>
      </c>
      <c r="J1271" s="17" t="inlineStr">
        <is>
          <t>Solución ringer lactato 500ml Baxter 500ml</t>
        </is>
      </c>
      <c r="K1271" s="18">
        <f>SUMIF('1130 Salta'!$A$2:$A$485,$G1271,'1130 Salta'!$I$2:$I$485)</f>
        <v/>
      </c>
      <c r="L1271" s="18">
        <f>SUMIF('1130 Salta'!$A$2:$A$485,$G1271,'1130 Salta'!$Q$2:$Q$485)</f>
        <v/>
      </c>
      <c r="M1271" s="18">
        <f>$K1271-$L1271</f>
        <v/>
      </c>
      <c r="N1271" s="19">
        <f>IFERROR(SUMIF('1130 Salta'!$A$2:$A$485,$G1271,'1130 Salta'!$M$2:$M$485)/$K1271,0)</f>
        <v/>
      </c>
      <c r="O1271" s="19">
        <f>IFERROR($K1271*$N1271,"")</f>
        <v/>
      </c>
      <c r="P1271" s="19">
        <f>IFERROR($L1271*$N1271,"")</f>
        <v/>
      </c>
      <c r="Q1271" s="19">
        <f>IF(OR($U1271="Dar de baja en SAP",$U1271="Dar de alta en SAP"),$M1271*$N1271,"")</f>
        <v/>
      </c>
      <c r="R1271" s="17" t="inlineStr"/>
      <c r="S1271" s="25" t="inlineStr">
        <is>
          <t>Alta</t>
        </is>
      </c>
      <c r="T1271" s="17" t="inlineStr">
        <is>
          <t>Homologado – confianza Alta</t>
        </is>
      </c>
      <c r="U1271" s="26" t="inlineStr">
        <is>
          <t>Dar de baja en SAP</t>
        </is>
      </c>
      <c r="V1271" s="17" t="inlineStr">
        <is>
          <t>Homologación por código Avain (master M13-003)</t>
        </is>
      </c>
      <c r="W1271" s="17" t="inlineStr">
        <is>
          <t>No</t>
        </is>
      </c>
      <c r="X1271" s="17" t="inlineStr"/>
      <c r="Y1271" s="17" t="inlineStr">
        <is>
          <t>Sí</t>
        </is>
      </c>
      <c r="Z1271" s="17" t="inlineStr">
        <is>
          <t>M13-003</t>
        </is>
      </c>
      <c r="AA1271" s="17" t="inlineStr">
        <is>
          <t>Homologación: confianza base Alta + confianza SAP Alta → Alta. El material ocupa 2 filas en la hoja 1130 Salta (lote/almacén). La cantidad SAP y la física de esta vista son el total del material.</t>
        </is>
      </c>
    </row>
    <row r="1272">
      <c r="A1272" s="17" t="inlineStr">
        <is>
          <t>Salta</t>
        </is>
      </c>
      <c r="B1272" s="17" t="inlineStr">
        <is>
          <t>1130</t>
        </is>
      </c>
      <c r="C1272" s="17" t="inlineStr">
        <is>
          <t>Stock SAP</t>
        </is>
      </c>
      <c r="D1272" s="17" t="inlineStr">
        <is>
          <t>Medicamentos</t>
        </is>
      </c>
      <c r="E1272" s="17" t="inlineStr">
        <is>
          <t>ZMED</t>
        </is>
      </c>
      <c r="F1272" s="17" t="inlineStr">
        <is>
          <t>Dentro del alcance</t>
        </is>
      </c>
      <c r="G1272" s="17" t="inlineStr">
        <is>
          <t>1000484</t>
        </is>
      </c>
      <c r="H1272" s="17" t="inlineStr">
        <is>
          <t>PENICILINA G BENZATINICA 2.400.000 U.I</t>
        </is>
      </c>
      <c r="I1272" s="17" t="inlineStr">
        <is>
          <t>200</t>
        </is>
      </c>
      <c r="J1272" s="17" t="inlineStr">
        <is>
          <t>Penicilina Benzatinica fco ampolla 2400000UI</t>
        </is>
      </c>
      <c r="K1272" s="18">
        <f>SUMIF('1130 Salta'!$A$2:$A$485,$G1272,'1130 Salta'!$I$2:$I$485)</f>
        <v/>
      </c>
      <c r="L1272" s="18">
        <f>SUMIF('1130 Salta'!$A$2:$A$485,$G1272,'1130 Salta'!$Q$2:$Q$485)</f>
        <v/>
      </c>
      <c r="M1272" s="18">
        <f>$K1272-$L1272</f>
        <v/>
      </c>
      <c r="N1272" s="19">
        <f>IFERROR(SUMIF('1130 Salta'!$A$2:$A$485,$G1272,'1130 Salta'!$M$2:$M$485)/$K1272,0)</f>
        <v/>
      </c>
      <c r="O1272" s="19">
        <f>IFERROR($K1272*$N1272,"")</f>
        <v/>
      </c>
      <c r="P1272" s="19">
        <f>IFERROR($L1272*$N1272,"")</f>
        <v/>
      </c>
      <c r="Q1272" s="19">
        <f>IF(OR($U1272="Dar de baja en SAP",$U1272="Dar de alta en SAP"),$M1272*$N1272,"")</f>
        <v/>
      </c>
      <c r="R1272" s="17" t="inlineStr"/>
      <c r="S1272" s="25" t="inlineStr">
        <is>
          <t>Alta</t>
        </is>
      </c>
      <c r="T1272" s="17" t="inlineStr">
        <is>
          <t>Homologado – confianza Alta</t>
        </is>
      </c>
      <c r="U1272" s="26" t="inlineStr">
        <is>
          <t>Dar de baja en SAP</t>
        </is>
      </c>
      <c r="V1272" s="17" t="inlineStr">
        <is>
          <t>Homologación por código Avain (master M11-012)</t>
        </is>
      </c>
      <c r="W1272" s="17" t="inlineStr">
        <is>
          <t>No</t>
        </is>
      </c>
      <c r="X1272" s="17" t="inlineStr"/>
      <c r="Y1272" s="17" t="inlineStr">
        <is>
          <t>Sí</t>
        </is>
      </c>
      <c r="Z1272" s="17" t="inlineStr">
        <is>
          <t>M11-012</t>
        </is>
      </c>
      <c r="AA1272" s="17" t="inlineStr">
        <is>
          <t>Homologación: confianza base Alta + confianza SAP Alta → Alta. El material ocupa 2 filas en la hoja 1130 Salta (lote/almacén). La cantidad SAP y la física de esta vista son el total del material.</t>
        </is>
      </c>
    </row>
    <row r="1273">
      <c r="A1273" s="17" t="inlineStr">
        <is>
          <t>Salta</t>
        </is>
      </c>
      <c r="B1273" s="17" t="inlineStr">
        <is>
          <t>1130</t>
        </is>
      </c>
      <c r="C1273" s="17" t="inlineStr">
        <is>
          <t>Stock SAP</t>
        </is>
      </c>
      <c r="D1273" s="17" t="inlineStr">
        <is>
          <t>Descartables</t>
        </is>
      </c>
      <c r="E1273" s="17" t="inlineStr">
        <is>
          <t>ZDES</t>
        </is>
      </c>
      <c r="F1273" s="17" t="inlineStr">
        <is>
          <t>Dentro del alcance</t>
        </is>
      </c>
      <c r="G1273" s="17" t="inlineStr">
        <is>
          <t>2001334</t>
        </is>
      </c>
      <c r="H1273" s="17" t="inlineStr">
        <is>
          <t>TELA ADHE MICROPOROSA HIPOALER 5CM</t>
        </is>
      </c>
      <c r="I1273" s="17" t="inlineStr">
        <is>
          <t>69</t>
        </is>
      </c>
      <c r="J1273" s="17" t="inlineStr">
        <is>
          <t>Cinta Hipoalergénica 5cmx9m</t>
        </is>
      </c>
      <c r="K1273" s="18">
        <f>SUMIF('1130 Salta'!$A$2:$A$485,$G1273,'1130 Salta'!$I$2:$I$485)</f>
        <v/>
      </c>
      <c r="L1273" s="18">
        <f>SUMIF('1130 Salta'!$A$2:$A$485,$G1273,'1130 Salta'!$Q$2:$Q$485)</f>
        <v/>
      </c>
      <c r="M1273" s="18">
        <f>$K1273-$L1273</f>
        <v/>
      </c>
      <c r="N1273" s="19">
        <f>IFERROR(SUMIF('1130 Salta'!$A$2:$A$485,$G1273,'1130 Salta'!$M$2:$M$485)/$K1273,0)</f>
        <v/>
      </c>
      <c r="O1273" s="19">
        <f>IFERROR($K1273*$N1273,"")</f>
        <v/>
      </c>
      <c r="P1273" s="19">
        <f>IFERROR($L1273*$N1273,"")</f>
        <v/>
      </c>
      <c r="Q1273" s="19">
        <f>IF(OR($U1273="Dar de baja en SAP",$U1273="Dar de alta en SAP"),$M1273*$N1273,"")</f>
        <v/>
      </c>
      <c r="R1273" s="17" t="inlineStr"/>
      <c r="S1273" s="26" t="inlineStr">
        <is>
          <t>Baja</t>
        </is>
      </c>
      <c r="T1273" s="17" t="inlineStr">
        <is>
          <t>Homologado – confianza Baja – pendiente de validación</t>
        </is>
      </c>
      <c r="U1273" s="26" t="inlineStr">
        <is>
          <t>Dar de baja en SAP</t>
        </is>
      </c>
      <c r="V1273" s="17" t="inlineStr">
        <is>
          <t>Homologación por código Avain (master D-145)</t>
        </is>
      </c>
      <c r="W1273" s="17" t="inlineStr">
        <is>
          <t>No</t>
        </is>
      </c>
      <c r="X1273" s="17" t="inlineStr"/>
      <c r="Y1273" s="17" t="inlineStr">
        <is>
          <t>Sí</t>
        </is>
      </c>
      <c r="Z1273" s="17" t="inlineStr">
        <is>
          <t>D-145</t>
        </is>
      </c>
      <c r="AA1273" s="17"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17" t="inlineStr">
        <is>
          <t>Salta</t>
        </is>
      </c>
      <c r="B1274" s="17" t="inlineStr">
        <is>
          <t>1130</t>
        </is>
      </c>
      <c r="C1274" s="17" t="inlineStr">
        <is>
          <t>Stock SAP</t>
        </is>
      </c>
      <c r="D1274" s="17" t="inlineStr">
        <is>
          <t>Medicamentos</t>
        </is>
      </c>
      <c r="E1274" s="17" t="inlineStr">
        <is>
          <t>ZMED</t>
        </is>
      </c>
      <c r="F1274" s="17" t="inlineStr">
        <is>
          <t>Dentro del alcance</t>
        </is>
      </c>
      <c r="G1274" s="17" t="inlineStr">
        <is>
          <t>1000090</t>
        </is>
      </c>
      <c r="H1274" s="17" t="inlineStr">
        <is>
          <t>LORAZEPAM COMPRIMIDO SUBLINGUAL 1GR</t>
        </is>
      </c>
      <c r="I1274" s="17" t="inlineStr">
        <is>
          <t>175</t>
        </is>
      </c>
      <c r="J1274" s="17" t="inlineStr">
        <is>
          <t>Lorazepam comprimidos 1mgr SL</t>
        </is>
      </c>
      <c r="K1274" s="18">
        <f>SUMIF('1130 Salta'!$A$2:$A$485,$G1274,'1130 Salta'!$I$2:$I$485)</f>
        <v/>
      </c>
      <c r="L1274" s="18">
        <f>SUMIF('1130 Salta'!$A$2:$A$485,$G1274,'1130 Salta'!$Q$2:$Q$485)</f>
        <v/>
      </c>
      <c r="M1274" s="18">
        <f>$K1274-$L1274</f>
        <v/>
      </c>
      <c r="N1274" s="19">
        <f>IFERROR(SUMIF('1130 Salta'!$A$2:$A$485,$G1274,'1130 Salta'!$M$2:$M$485)/$K1274,0)</f>
        <v/>
      </c>
      <c r="O1274" s="19">
        <f>IFERROR($K1274*$N1274,"")</f>
        <v/>
      </c>
      <c r="P1274" s="19">
        <f>IFERROR($L1274*$N1274,"")</f>
        <v/>
      </c>
      <c r="Q1274" s="19">
        <f>IF(OR($U1274="Dar de baja en SAP",$U1274="Dar de alta en SAP"),$M1274*$N1274,"")</f>
        <v/>
      </c>
      <c r="R1274" s="17" t="inlineStr"/>
      <c r="S1274" s="26" t="inlineStr">
        <is>
          <t>Baja</t>
        </is>
      </c>
      <c r="T1274" s="17" t="inlineStr">
        <is>
          <t>Homologado – confianza Baja – pendiente de validación</t>
        </is>
      </c>
      <c r="U1274" s="25" t="inlineStr">
        <is>
          <t>Dar de alta en SAP</t>
        </is>
      </c>
      <c r="V1274" s="17" t="inlineStr">
        <is>
          <t>Homologación por código Avain (master M09-004)</t>
        </is>
      </c>
      <c r="W1274" s="17" t="inlineStr">
        <is>
          <t>No</t>
        </is>
      </c>
      <c r="X1274" s="17" t="inlineStr"/>
      <c r="Y1274" s="17" t="inlineStr">
        <is>
          <t>Sí</t>
        </is>
      </c>
      <c r="Z1274" s="17" t="inlineStr">
        <is>
          <t>M09-004</t>
        </is>
      </c>
      <c r="AA1274" s="17"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17" t="inlineStr">
        <is>
          <t>Salta</t>
        </is>
      </c>
      <c r="B1275" s="17" t="inlineStr">
        <is>
          <t>1130</t>
        </is>
      </c>
      <c r="C1275" s="17" t="inlineStr">
        <is>
          <t>Stock SAP</t>
        </is>
      </c>
      <c r="D1275" s="17" t="inlineStr">
        <is>
          <t>Medicamentos</t>
        </is>
      </c>
      <c r="E1275" s="17" t="inlineStr">
        <is>
          <t>ZMED</t>
        </is>
      </c>
      <c r="F1275" s="17" t="inlineStr">
        <is>
          <t>Dentro del alcance</t>
        </is>
      </c>
      <c r="G1275" s="17" t="inlineStr">
        <is>
          <t>1000571</t>
        </is>
      </c>
      <c r="H1275" s="17" t="inlineStr">
        <is>
          <t>ACEMUK 600MG</t>
        </is>
      </c>
      <c r="I1275" s="17" t="inlineStr"/>
      <c r="J1275" s="17" t="inlineStr"/>
      <c r="K1275" s="18">
        <f>SUMIF('1130 Salta'!$A$2:$A$485,$G1275,'1130 Salta'!$I$2:$I$485)</f>
        <v/>
      </c>
      <c r="L1275" s="18">
        <f>SUMIF('1130 Salta'!$A$2:$A$485,$G1275,'1130 Salta'!$Q$2:$Q$485)</f>
        <v/>
      </c>
      <c r="M1275" s="18">
        <f>$K1275-$L1275</f>
        <v/>
      </c>
      <c r="N1275" s="19">
        <f>IFERROR(SUMIF('1130 Salta'!$A$2:$A$485,$G1275,'1130 Salta'!$M$2:$M$485)/$K1275,0)</f>
        <v/>
      </c>
      <c r="O1275" s="19">
        <f>IFERROR($K1275*$N1275,"")</f>
        <v/>
      </c>
      <c r="P1275" s="19">
        <f>IFERROR($L1275*$N1275,"")</f>
        <v/>
      </c>
      <c r="Q1275" s="19">
        <f>IF(OR($U1275="Dar de baja en SAP",$U1275="Dar de alta en SAP"),$M1275*$N1275,"")</f>
        <v/>
      </c>
      <c r="R1275" s="17" t="inlineStr"/>
      <c r="S1275" s="27" t="inlineStr"/>
      <c r="T1275" s="17" t="inlineStr">
        <is>
          <t>Sin recuento físico en el inventario de Avain</t>
        </is>
      </c>
      <c r="U1275" s="28" t="inlineStr">
        <is>
          <t>Sin recuento físico</t>
        </is>
      </c>
      <c r="V1275" s="17" t="inlineStr"/>
      <c r="W1275" s="17" t="inlineStr"/>
      <c r="X1275" s="17" t="inlineStr"/>
      <c r="Y1275" s="17" t="inlineStr"/>
      <c r="Z1275" s="17" t="inlineStr"/>
      <c r="AA1275" s="17" t="inlineStr"/>
    </row>
    <row r="1276">
      <c r="A1276" s="17" t="inlineStr">
        <is>
          <t>Salta</t>
        </is>
      </c>
      <c r="B1276" s="17" t="inlineStr">
        <is>
          <t>1130</t>
        </is>
      </c>
      <c r="C1276" s="17" t="inlineStr">
        <is>
          <t>Stock SAP</t>
        </is>
      </c>
      <c r="D1276" s="17" t="inlineStr">
        <is>
          <t>Medicamentos</t>
        </is>
      </c>
      <c r="E1276" s="17" t="inlineStr">
        <is>
          <t>ZMED</t>
        </is>
      </c>
      <c r="F1276" s="17" t="inlineStr">
        <is>
          <t>Dentro del alcance</t>
        </is>
      </c>
      <c r="G1276" s="17" t="inlineStr">
        <is>
          <t>1001211</t>
        </is>
      </c>
      <c r="H1276" s="17" t="inlineStr">
        <is>
          <t>Simeticona comprimidos 250mg</t>
        </is>
      </c>
      <c r="I1276" s="17" t="inlineStr">
        <is>
          <t>216</t>
        </is>
      </c>
      <c r="J1276" s="17" t="inlineStr">
        <is>
          <t>Simeticona comprimidos x200mg</t>
        </is>
      </c>
      <c r="K1276" s="18">
        <f>SUMIF('1130 Salta'!$A$2:$A$485,$G1276,'1130 Salta'!$I$2:$I$485)</f>
        <v/>
      </c>
      <c r="L1276" s="18">
        <f>SUMIF('1130 Salta'!$A$2:$A$485,$G1276,'1130 Salta'!$Q$2:$Q$485)</f>
        <v/>
      </c>
      <c r="M1276" s="18">
        <f>$K1276-$L1276</f>
        <v/>
      </c>
      <c r="N1276" s="19">
        <f>IFERROR(SUMIF('1130 Salta'!$A$2:$A$485,$G1276,'1130 Salta'!$M$2:$M$485)/$K1276,0)</f>
        <v/>
      </c>
      <c r="O1276" s="19">
        <f>IFERROR($K1276*$N1276,"")</f>
        <v/>
      </c>
      <c r="P1276" s="19">
        <f>IFERROR($L1276*$N1276,"")</f>
        <v/>
      </c>
      <c r="Q1276" s="19">
        <f>IF(OR($U1276="Dar de baja en SAP",$U1276="Dar de alta en SAP"),$M1276*$N1276,"")</f>
        <v/>
      </c>
      <c r="R1276" s="17" t="inlineStr"/>
      <c r="S1276" s="26" t="inlineStr">
        <is>
          <t>Baja</t>
        </is>
      </c>
      <c r="T1276" s="17" t="inlineStr">
        <is>
          <t>Homologado – confianza Baja – pendiente de validación</t>
        </is>
      </c>
      <c r="U1276" s="25" t="inlineStr">
        <is>
          <t>Dar de alta en SAP</t>
        </is>
      </c>
      <c r="V1276" s="17" t="inlineStr">
        <is>
          <t>Cruce por nomenclatura SAP</t>
        </is>
      </c>
      <c r="W1276" s="17" t="inlineStr">
        <is>
          <t>No</t>
        </is>
      </c>
      <c r="X1276" s="17" t="inlineStr"/>
      <c r="Y1276" s="17" t="inlineStr">
        <is>
          <t>No</t>
        </is>
      </c>
      <c r="Z1276" s="17" t="inlineStr"/>
      <c r="AA1276" s="17" t="inlineStr">
        <is>
          <t>Cruce por nomenclatura: dosis/presentación distinta (200MG vs 250MG); similitud 0.69.</t>
        </is>
      </c>
    </row>
    <row r="1277">
      <c r="A1277" s="17" t="inlineStr">
        <is>
          <t>Salta</t>
        </is>
      </c>
      <c r="B1277" s="17" t="inlineStr">
        <is>
          <t>1130</t>
        </is>
      </c>
      <c r="C1277" s="17" t="inlineStr">
        <is>
          <t>Stock SAP</t>
        </is>
      </c>
      <c r="D1277" s="17" t="inlineStr">
        <is>
          <t>Medicamentos</t>
        </is>
      </c>
      <c r="E1277" s="17" t="inlineStr">
        <is>
          <t>ZMED</t>
        </is>
      </c>
      <c r="F1277" s="17" t="inlineStr">
        <is>
          <t>Dentro del alcance</t>
        </is>
      </c>
      <c r="G1277" s="17" t="inlineStr">
        <is>
          <t>1000590</t>
        </is>
      </c>
      <c r="H1277" s="17" t="inlineStr">
        <is>
          <t>IODOPOVIDONA SOLUCION 10% X 100ML</t>
        </is>
      </c>
      <c r="I1277" s="17" t="inlineStr"/>
      <c r="J1277" s="17" t="inlineStr"/>
      <c r="K1277" s="18">
        <f>SUMIF('1130 Salta'!$A$2:$A$485,$G1277,'1130 Salta'!$I$2:$I$485)</f>
        <v/>
      </c>
      <c r="L1277" s="18">
        <f>SUMIF('1130 Salta'!$A$2:$A$485,$G1277,'1130 Salta'!$Q$2:$Q$485)</f>
        <v/>
      </c>
      <c r="M1277" s="18">
        <f>$K1277-$L1277</f>
        <v/>
      </c>
      <c r="N1277" s="19">
        <f>IFERROR(SUMIF('1130 Salta'!$A$2:$A$485,$G1277,'1130 Salta'!$M$2:$M$485)/$K1277,0)</f>
        <v/>
      </c>
      <c r="O1277" s="19">
        <f>IFERROR($K1277*$N1277,"")</f>
        <v/>
      </c>
      <c r="P1277" s="19">
        <f>IFERROR($L1277*$N1277,"")</f>
        <v/>
      </c>
      <c r="Q1277" s="19">
        <f>IF(OR($U1277="Dar de baja en SAP",$U1277="Dar de alta en SAP"),$M1277*$N1277,"")</f>
        <v/>
      </c>
      <c r="R1277" s="17" t="inlineStr"/>
      <c r="S1277" s="27" t="inlineStr"/>
      <c r="T1277" s="17" t="inlineStr">
        <is>
          <t>Sin recuento físico en el inventario de Avain</t>
        </is>
      </c>
      <c r="U1277" s="28" t="inlineStr">
        <is>
          <t>Sin recuento físico</t>
        </is>
      </c>
      <c r="V1277" s="17" t="inlineStr"/>
      <c r="W1277" s="17" t="inlineStr"/>
      <c r="X1277" s="17" t="inlineStr"/>
      <c r="Y1277" s="17" t="inlineStr"/>
      <c r="Z1277" s="17" t="inlineStr"/>
      <c r="AA1277" s="17" t="inlineStr">
        <is>
          <t>El material ocupa 2 filas en la hoja 1130 Salta (lote/almacén). La cantidad SAP y la física de esta vista son el total del material.</t>
        </is>
      </c>
    </row>
    <row r="1278">
      <c r="A1278" s="17" t="inlineStr">
        <is>
          <t>Salta</t>
        </is>
      </c>
      <c r="B1278" s="17" t="inlineStr">
        <is>
          <t>1130</t>
        </is>
      </c>
      <c r="C1278" s="17" t="inlineStr">
        <is>
          <t>Stock SAP</t>
        </is>
      </c>
      <c r="D1278" s="17" t="inlineStr">
        <is>
          <t>Medicamentos</t>
        </is>
      </c>
      <c r="E1278" s="17" t="inlineStr">
        <is>
          <t>ZMED</t>
        </is>
      </c>
      <c r="F1278" s="17" t="inlineStr">
        <is>
          <t>Dentro del alcance</t>
        </is>
      </c>
      <c r="G1278" s="17" t="inlineStr">
        <is>
          <t>1000004</t>
        </is>
      </c>
      <c r="H1278" s="17" t="inlineStr">
        <is>
          <t>AGUA OXIGENADA 10 VOL. X 100ML</t>
        </is>
      </c>
      <c r="I1278" s="17" t="inlineStr">
        <is>
          <t>16</t>
        </is>
      </c>
      <c r="J1278" s="17" t="inlineStr">
        <is>
          <t>Agua Oxigenada x100 ml</t>
        </is>
      </c>
      <c r="K1278" s="18">
        <f>SUMIF('1130 Salta'!$A$2:$A$485,$G1278,'1130 Salta'!$I$2:$I$485)</f>
        <v/>
      </c>
      <c r="L1278" s="18">
        <f>SUMIF('1130 Salta'!$A$2:$A$485,$G1278,'1130 Salta'!$Q$2:$Q$485)</f>
        <v/>
      </c>
      <c r="M1278" s="18">
        <f>$K1278-$L1278</f>
        <v/>
      </c>
      <c r="N1278" s="19">
        <f>IFERROR(SUMIF('1130 Salta'!$A$2:$A$485,$G1278,'1130 Salta'!$M$2:$M$485)/$K1278,0)</f>
        <v/>
      </c>
      <c r="O1278" s="19">
        <f>IFERROR($K1278*$N1278,"")</f>
        <v/>
      </c>
      <c r="P1278" s="19">
        <f>IFERROR($L1278*$N1278,"")</f>
        <v/>
      </c>
      <c r="Q1278" s="19">
        <f>IF(OR($U1278="Dar de baja en SAP",$U1278="Dar de alta en SAP"),$M1278*$N1278,"")</f>
        <v/>
      </c>
      <c r="R1278" s="17" t="inlineStr"/>
      <c r="S1278" s="25" t="inlineStr">
        <is>
          <t>Alta</t>
        </is>
      </c>
      <c r="T1278" s="17" t="inlineStr">
        <is>
          <t>Homologado – confianza Alta</t>
        </is>
      </c>
      <c r="U1278" s="26" t="inlineStr">
        <is>
          <t>Dar de baja en SAP</t>
        </is>
      </c>
      <c r="V1278" s="17" t="inlineStr">
        <is>
          <t>Cruce por nomenclatura SAP</t>
        </is>
      </c>
      <c r="W1278" s="17" t="inlineStr">
        <is>
          <t>No</t>
        </is>
      </c>
      <c r="X1278" s="17" t="inlineStr"/>
      <c r="Y1278" s="17" t="inlineStr">
        <is>
          <t>No</t>
        </is>
      </c>
      <c r="Z1278" s="17" t="inlineStr"/>
      <c r="AA1278" s="17" t="inlineStr">
        <is>
          <t>Cruce por nomenclatura: dosis coincide; similitud 0.87.</t>
        </is>
      </c>
    </row>
    <row r="1279">
      <c r="A1279" s="17" t="inlineStr">
        <is>
          <t>Salta</t>
        </is>
      </c>
      <c r="B1279" s="17" t="inlineStr">
        <is>
          <t>1130</t>
        </is>
      </c>
      <c r="C1279" s="17" t="inlineStr">
        <is>
          <t>Stock SAP</t>
        </is>
      </c>
      <c r="D1279" s="17" t="inlineStr">
        <is>
          <t>Medicamentos</t>
        </is>
      </c>
      <c r="E1279" s="17" t="inlineStr">
        <is>
          <t>ZMED</t>
        </is>
      </c>
      <c r="F1279" s="17" t="inlineStr">
        <is>
          <t>Dentro del alcance</t>
        </is>
      </c>
      <c r="G1279" s="17" t="inlineStr">
        <is>
          <t>1000009</t>
        </is>
      </c>
      <c r="H1279" s="17" t="inlineStr">
        <is>
          <t>DIFENHIDRAMINA 10MG AMPOLLA DE 1 ML(Park</t>
        </is>
      </c>
      <c r="I1279" s="17" t="inlineStr"/>
      <c r="J1279" s="17" t="inlineStr"/>
      <c r="K1279" s="18">
        <f>SUMIF('1130 Salta'!$A$2:$A$485,$G1279,'1130 Salta'!$I$2:$I$485)</f>
        <v/>
      </c>
      <c r="L1279" s="18">
        <f>SUMIF('1130 Salta'!$A$2:$A$485,$G1279,'1130 Salta'!$Q$2:$Q$485)</f>
        <v/>
      </c>
      <c r="M1279" s="18">
        <f>$K1279-$L1279</f>
        <v/>
      </c>
      <c r="N1279" s="19">
        <f>IFERROR(SUMIF('1130 Salta'!$A$2:$A$485,$G1279,'1130 Salta'!$M$2:$M$485)/$K1279,0)</f>
        <v/>
      </c>
      <c r="O1279" s="19">
        <f>IFERROR($K1279*$N1279,"")</f>
        <v/>
      </c>
      <c r="P1279" s="19">
        <f>IFERROR($L1279*$N1279,"")</f>
        <v/>
      </c>
      <c r="Q1279" s="19">
        <f>IF(OR($U1279="Dar de baja en SAP",$U1279="Dar de alta en SAP"),$M1279*$N1279,"")</f>
        <v/>
      </c>
      <c r="R1279" s="17" t="inlineStr"/>
      <c r="S1279" s="27" t="inlineStr"/>
      <c r="T1279" s="17" t="inlineStr">
        <is>
          <t>Sin recuento físico en el inventario de Avain</t>
        </is>
      </c>
      <c r="U1279" s="28" t="inlineStr">
        <is>
          <t>Sin recuento físico</t>
        </is>
      </c>
      <c r="V1279" s="17" t="inlineStr"/>
      <c r="W1279" s="17" t="inlineStr"/>
      <c r="X1279" s="17" t="inlineStr"/>
      <c r="Y1279" s="17" t="inlineStr"/>
      <c r="Z1279" s="17" t="inlineStr"/>
      <c r="AA1279" s="17" t="inlineStr"/>
    </row>
    <row r="1280">
      <c r="A1280" s="17" t="inlineStr">
        <is>
          <t>Salta</t>
        </is>
      </c>
      <c r="B1280" s="17" t="inlineStr">
        <is>
          <t>1130</t>
        </is>
      </c>
      <c r="C1280" s="17" t="inlineStr">
        <is>
          <t>Stock SAP</t>
        </is>
      </c>
      <c r="D1280" s="17" t="inlineStr">
        <is>
          <t>Medicamentos</t>
        </is>
      </c>
      <c r="E1280" s="17" t="inlineStr">
        <is>
          <t>ZMED</t>
        </is>
      </c>
      <c r="F1280" s="17" t="inlineStr">
        <is>
          <t>Dentro del alcance</t>
        </is>
      </c>
      <c r="G1280" s="17" t="inlineStr">
        <is>
          <t>1000104</t>
        </is>
      </c>
      <c r="H1280" s="17" t="inlineStr">
        <is>
          <t>NALBUFINA 10MG/1ML AMPOLLA</t>
        </is>
      </c>
      <c r="I1280" s="17" t="inlineStr">
        <is>
          <t>188</t>
        </is>
      </c>
      <c r="J1280" s="17" t="inlineStr">
        <is>
          <t>Nalbufina 1 amp=1ml/10mg</t>
        </is>
      </c>
      <c r="K1280" s="18">
        <f>SUMIF('1130 Salta'!$A$2:$A$485,$G1280,'1130 Salta'!$I$2:$I$485)</f>
        <v/>
      </c>
      <c r="L1280" s="18">
        <f>SUMIF('1130 Salta'!$A$2:$A$485,$G1280,'1130 Salta'!$Q$2:$Q$485)</f>
        <v/>
      </c>
      <c r="M1280" s="18">
        <f>$K1280-$L1280</f>
        <v/>
      </c>
      <c r="N1280" s="19">
        <f>IFERROR(SUMIF('1130 Salta'!$A$2:$A$485,$G1280,'1130 Salta'!$M$2:$M$485)/$K1280,0)</f>
        <v/>
      </c>
      <c r="O1280" s="19">
        <f>IFERROR($K1280*$N1280,"")</f>
        <v/>
      </c>
      <c r="P1280" s="19">
        <f>IFERROR($L1280*$N1280,"")</f>
        <v/>
      </c>
      <c r="Q1280" s="19">
        <f>IF(OR($U1280="Dar de baja en SAP",$U1280="Dar de alta en SAP"),$M1280*$N1280,"")</f>
        <v/>
      </c>
      <c r="R1280" s="17" t="inlineStr"/>
      <c r="S1280" s="25" t="inlineStr">
        <is>
          <t>Alta</t>
        </is>
      </c>
      <c r="T1280" s="17" t="inlineStr">
        <is>
          <t>Homologado – confianza Alta</t>
        </is>
      </c>
      <c r="U1280" s="26" t="inlineStr">
        <is>
          <t>Dar de baja en SAP</t>
        </is>
      </c>
      <c r="V1280" s="17" t="inlineStr">
        <is>
          <t>Homologación por código Avain (master M02-004)</t>
        </is>
      </c>
      <c r="W1280" s="17" t="inlineStr">
        <is>
          <t>No</t>
        </is>
      </c>
      <c r="X1280" s="17" t="inlineStr"/>
      <c r="Y1280" s="17" t="inlineStr">
        <is>
          <t>Sí</t>
        </is>
      </c>
      <c r="Z1280" s="17" t="inlineStr">
        <is>
          <t>M02-004</t>
        </is>
      </c>
      <c r="AA1280" s="17" t="inlineStr">
        <is>
          <t>Homologación: confianza base Alta + confianza SAP Alta → Alta.</t>
        </is>
      </c>
    </row>
    <row r="1281">
      <c r="A1281" s="17" t="inlineStr">
        <is>
          <t>Salta</t>
        </is>
      </c>
      <c r="B1281" s="17" t="inlineStr">
        <is>
          <t>1130</t>
        </is>
      </c>
      <c r="C1281" s="17" t="inlineStr">
        <is>
          <t>Stock SAP</t>
        </is>
      </c>
      <c r="D1281" s="17" t="inlineStr">
        <is>
          <t>Medicamentos</t>
        </is>
      </c>
      <c r="E1281" s="17" t="inlineStr">
        <is>
          <t>ZMED</t>
        </is>
      </c>
      <c r="F1281" s="17" t="inlineStr">
        <is>
          <t>Dentro del alcance</t>
        </is>
      </c>
      <c r="G1281" s="17" t="inlineStr">
        <is>
          <t>1000635</t>
        </is>
      </c>
      <c r="H1281" s="17" t="inlineStr">
        <is>
          <t>TRAMADOL 50MG AMPOLLA</t>
        </is>
      </c>
      <c r="I1281" s="17" t="inlineStr">
        <is>
          <t>240</t>
        </is>
      </c>
      <c r="J1281" s="17" t="inlineStr">
        <is>
          <t>Tramadol clorhidrato 1 amp=2ml/100mg</t>
        </is>
      </c>
      <c r="K1281" s="18">
        <f>SUMIF('1130 Salta'!$A$2:$A$485,$G1281,'1130 Salta'!$I$2:$I$485)</f>
        <v/>
      </c>
      <c r="L1281" s="18">
        <f>SUMIF('1130 Salta'!$A$2:$A$485,$G1281,'1130 Salta'!$Q$2:$Q$485)</f>
        <v/>
      </c>
      <c r="M1281" s="18">
        <f>$K1281-$L1281</f>
        <v/>
      </c>
      <c r="N1281" s="19">
        <f>IFERROR(SUMIF('1130 Salta'!$A$2:$A$485,$G1281,'1130 Salta'!$M$2:$M$485)/$K1281,0)</f>
        <v/>
      </c>
      <c r="O1281" s="19">
        <f>IFERROR($K1281*$N1281,"")</f>
        <v/>
      </c>
      <c r="P1281" s="19">
        <f>IFERROR($L1281*$N1281,"")</f>
        <v/>
      </c>
      <c r="Q1281" s="19">
        <f>IF(OR($U1281="Dar de baja en SAP",$U1281="Dar de alta en SAP"),$M1281*$N1281,"")</f>
        <v/>
      </c>
      <c r="R1281" s="17" t="inlineStr"/>
      <c r="S1281" s="26" t="inlineStr">
        <is>
          <t>Baja</t>
        </is>
      </c>
      <c r="T1281" s="17" t="inlineStr">
        <is>
          <t>Homologado – confianza Baja – pendiente de validación</t>
        </is>
      </c>
      <c r="U1281" s="26" t="inlineStr">
        <is>
          <t>Dar de baja en SAP</t>
        </is>
      </c>
      <c r="V1281" s="17" t="inlineStr">
        <is>
          <t>Homologación por código Avain (master M01-011)</t>
        </is>
      </c>
      <c r="W1281" s="17" t="inlineStr">
        <is>
          <t>No</t>
        </is>
      </c>
      <c r="X1281" s="17" t="inlineStr"/>
      <c r="Y1281" s="17" t="inlineStr">
        <is>
          <t>Sí</t>
        </is>
      </c>
      <c r="Z1281" s="17" t="inlineStr">
        <is>
          <t>M01-011</t>
        </is>
      </c>
      <c r="AA1281" s="17"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17" t="inlineStr">
        <is>
          <t>Salta</t>
        </is>
      </c>
      <c r="B1282" s="17" t="inlineStr">
        <is>
          <t>1130</t>
        </is>
      </c>
      <c r="C1282" s="17" t="inlineStr">
        <is>
          <t>Stock SAP</t>
        </is>
      </c>
      <c r="D1282" s="17" t="inlineStr">
        <is>
          <t>Medicamentos</t>
        </is>
      </c>
      <c r="E1282" s="17" t="inlineStr">
        <is>
          <t>ZMED</t>
        </is>
      </c>
      <c r="F1282" s="17" t="inlineStr">
        <is>
          <t>Dentro del alcance</t>
        </is>
      </c>
      <c r="G1282" s="17" t="inlineStr">
        <is>
          <t>1000827</t>
        </is>
      </c>
      <c r="H1282" s="17" t="inlineStr">
        <is>
          <t>BETAMETASONA 15G CREMA</t>
        </is>
      </c>
      <c r="I1282" s="17" t="inlineStr">
        <is>
          <t>44</t>
        </is>
      </c>
      <c r="J1282" s="17" t="inlineStr">
        <is>
          <t>Betametasona Crema</t>
        </is>
      </c>
      <c r="K1282" s="18">
        <f>SUMIF('1130 Salta'!$A$2:$A$485,$G1282,'1130 Salta'!$I$2:$I$485)</f>
        <v/>
      </c>
      <c r="L1282" s="18">
        <f>SUMIF('1130 Salta'!$A$2:$A$485,$G1282,'1130 Salta'!$Q$2:$Q$485)</f>
        <v/>
      </c>
      <c r="M1282" s="18">
        <f>$K1282-$L1282</f>
        <v/>
      </c>
      <c r="N1282" s="19">
        <f>IFERROR(SUMIF('1130 Salta'!$A$2:$A$485,$G1282,'1130 Salta'!$M$2:$M$485)/$K1282,0)</f>
        <v/>
      </c>
      <c r="O1282" s="19">
        <f>IFERROR($K1282*$N1282,"")</f>
        <v/>
      </c>
      <c r="P1282" s="19">
        <f>IFERROR($L1282*$N1282,"")</f>
        <v/>
      </c>
      <c r="Q1282" s="19">
        <f>IF(OR($U1282="Dar de baja en SAP",$U1282="Dar de alta en SAP"),$M1282*$N1282,"")</f>
        <v/>
      </c>
      <c r="R1282" s="17" t="inlineStr"/>
      <c r="S1282" s="30" t="inlineStr">
        <is>
          <t>Media</t>
        </is>
      </c>
      <c r="T1282" s="17" t="inlineStr">
        <is>
          <t>Homologado – confianza Media – pendiente de validación</t>
        </is>
      </c>
      <c r="U1282" s="25" t="inlineStr">
        <is>
          <t>Dar de alta en SAP</t>
        </is>
      </c>
      <c r="V1282" s="17" t="inlineStr">
        <is>
          <t>Cruce por nomenclatura SAP</t>
        </is>
      </c>
      <c r="W1282" s="17" t="inlineStr">
        <is>
          <t>No</t>
        </is>
      </c>
      <c r="X1282" s="17" t="inlineStr"/>
      <c r="Y1282" s="17" t="inlineStr">
        <is>
          <t>No</t>
        </is>
      </c>
      <c r="Z1282" s="17" t="inlineStr"/>
      <c r="AA1282" s="17" t="inlineStr">
        <is>
          <t>Cruce por nomenclatura: una nomenclatura no informa dosis; similitud 0.84.</t>
        </is>
      </c>
    </row>
    <row r="1283">
      <c r="A1283" s="17" t="inlineStr">
        <is>
          <t>Salta</t>
        </is>
      </c>
      <c r="B1283" s="17" t="inlineStr">
        <is>
          <t>1130</t>
        </is>
      </c>
      <c r="C1283" s="17" t="inlineStr">
        <is>
          <t>Stock SAP</t>
        </is>
      </c>
      <c r="D1283" s="17" t="inlineStr">
        <is>
          <t>Medicamentos</t>
        </is>
      </c>
      <c r="E1283" s="17" t="inlineStr">
        <is>
          <t>ZMED</t>
        </is>
      </c>
      <c r="F1283" s="17" t="inlineStr">
        <is>
          <t>Dentro del alcance</t>
        </is>
      </c>
      <c r="G1283" s="17" t="inlineStr">
        <is>
          <t>1000837</t>
        </is>
      </c>
      <c r="H1283" s="17" t="inlineStr">
        <is>
          <t>BROMHEXINA 120ML JARABE</t>
        </is>
      </c>
      <c r="I1283" s="17" t="inlineStr">
        <is>
          <t>49</t>
        </is>
      </c>
      <c r="J1283" s="17" t="inlineStr">
        <is>
          <t>Bromhexina Jbe</t>
        </is>
      </c>
      <c r="K1283" s="18">
        <f>SUMIF('1130 Salta'!$A$2:$A$485,$G1283,'1130 Salta'!$I$2:$I$485)</f>
        <v/>
      </c>
      <c r="L1283" s="18">
        <f>SUMIF('1130 Salta'!$A$2:$A$485,$G1283,'1130 Salta'!$Q$2:$Q$485)</f>
        <v/>
      </c>
      <c r="M1283" s="18">
        <f>$K1283-$L1283</f>
        <v/>
      </c>
      <c r="N1283" s="19">
        <f>IFERROR(SUMIF('1130 Salta'!$A$2:$A$485,$G1283,'1130 Salta'!$M$2:$M$485)/$K1283,0)</f>
        <v/>
      </c>
      <c r="O1283" s="19">
        <f>IFERROR($K1283*$N1283,"")</f>
        <v/>
      </c>
      <c r="P1283" s="19">
        <f>IFERROR($L1283*$N1283,"")</f>
        <v/>
      </c>
      <c r="Q1283" s="19">
        <f>IF(OR($U1283="Dar de baja en SAP",$U1283="Dar de alta en SAP"),$M1283*$N1283,"")</f>
        <v/>
      </c>
      <c r="R1283" s="17" t="inlineStr"/>
      <c r="S1283" s="30" t="inlineStr">
        <is>
          <t>Media</t>
        </is>
      </c>
      <c r="T1283" s="17" t="inlineStr">
        <is>
          <t>Homologado – confianza Media – pendiente de validación</t>
        </is>
      </c>
      <c r="U1283" s="25" t="inlineStr">
        <is>
          <t>Dar de alta en SAP</t>
        </is>
      </c>
      <c r="V1283" s="17" t="inlineStr">
        <is>
          <t>Cruce por nomenclatura SAP</t>
        </is>
      </c>
      <c r="W1283" s="17" t="inlineStr">
        <is>
          <t>No</t>
        </is>
      </c>
      <c r="X1283" s="17" t="inlineStr"/>
      <c r="Y1283" s="17" t="inlineStr">
        <is>
          <t>No</t>
        </is>
      </c>
      <c r="Z1283" s="17" t="inlineStr"/>
      <c r="AA1283" s="17" t="inlineStr">
        <is>
          <t>Cruce por nomenclatura: una nomenclatura no informa dosis; similitud 0.85.</t>
        </is>
      </c>
    </row>
    <row r="1284">
      <c r="A1284" s="17" t="inlineStr">
        <is>
          <t>Salta</t>
        </is>
      </c>
      <c r="B1284" s="17" t="inlineStr">
        <is>
          <t>1130</t>
        </is>
      </c>
      <c r="C1284" s="17" t="inlineStr">
        <is>
          <t>Stock SAP</t>
        </is>
      </c>
      <c r="D1284" s="17" t="inlineStr">
        <is>
          <t>Medicamentos</t>
        </is>
      </c>
      <c r="E1284" s="17" t="inlineStr">
        <is>
          <t>ZMED</t>
        </is>
      </c>
      <c r="F1284" s="17" t="inlineStr">
        <is>
          <t>Dentro del alcance</t>
        </is>
      </c>
      <c r="G1284" s="17" t="inlineStr">
        <is>
          <t>1001265</t>
        </is>
      </c>
      <c r="H1284" s="17" t="inlineStr">
        <is>
          <t>REPELENTE LOCION SPRAY 100ML</t>
        </is>
      </c>
      <c r="I1284" s="17" t="inlineStr"/>
      <c r="J1284" s="17" t="inlineStr"/>
      <c r="K1284" s="18">
        <f>SUMIF('1130 Salta'!$A$2:$A$485,$G1284,'1130 Salta'!$I$2:$I$485)</f>
        <v/>
      </c>
      <c r="L1284" s="18">
        <f>SUMIF('1130 Salta'!$A$2:$A$485,$G1284,'1130 Salta'!$Q$2:$Q$485)</f>
        <v/>
      </c>
      <c r="M1284" s="18">
        <f>$K1284-$L1284</f>
        <v/>
      </c>
      <c r="N1284" s="19">
        <f>IFERROR(SUMIF('1130 Salta'!$A$2:$A$485,$G1284,'1130 Salta'!$M$2:$M$485)/$K1284,0)</f>
        <v/>
      </c>
      <c r="O1284" s="19">
        <f>IFERROR($K1284*$N1284,"")</f>
        <v/>
      </c>
      <c r="P1284" s="19">
        <f>IFERROR($L1284*$N1284,"")</f>
        <v/>
      </c>
      <c r="Q1284" s="19">
        <f>IF(OR($U1284="Dar de baja en SAP",$U1284="Dar de alta en SAP"),$M1284*$N1284,"")</f>
        <v/>
      </c>
      <c r="R1284" s="17" t="inlineStr"/>
      <c r="S1284" s="27" t="inlineStr"/>
      <c r="T1284" s="17" t="inlineStr">
        <is>
          <t>Sin recuento físico en el inventario de Avain</t>
        </is>
      </c>
      <c r="U1284" s="28" t="inlineStr">
        <is>
          <t>Sin recuento físico</t>
        </is>
      </c>
      <c r="V1284" s="17" t="inlineStr"/>
      <c r="W1284" s="17" t="inlineStr"/>
      <c r="X1284" s="17" t="inlineStr"/>
      <c r="Y1284" s="17" t="inlineStr"/>
      <c r="Z1284" s="17" t="inlineStr"/>
      <c r="AA1284" s="17" t="inlineStr"/>
    </row>
    <row r="1285">
      <c r="A1285" s="17" t="inlineStr">
        <is>
          <t>Salta</t>
        </is>
      </c>
      <c r="B1285" s="17" t="inlineStr">
        <is>
          <t>1130</t>
        </is>
      </c>
      <c r="C1285" s="17" t="inlineStr">
        <is>
          <t>Stock SAP</t>
        </is>
      </c>
      <c r="D1285" s="17" t="inlineStr">
        <is>
          <t>Descartables</t>
        </is>
      </c>
      <c r="E1285" s="17" t="inlineStr">
        <is>
          <t>ZDES</t>
        </is>
      </c>
      <c r="F1285" s="17" t="inlineStr">
        <is>
          <t>Dentro del alcance</t>
        </is>
      </c>
      <c r="G1285" s="17" t="inlineStr">
        <is>
          <t>2000021</t>
        </is>
      </c>
      <c r="H1285" s="17" t="inlineStr">
        <is>
          <t>GUANTES ESTERILES Nº 7.5 POR PAR</t>
        </is>
      </c>
      <c r="I1285" s="17" t="inlineStr">
        <is>
          <t>137</t>
        </is>
      </c>
      <c r="J1285" s="17" t="inlineStr">
        <is>
          <t>Guantes esteriles 7.5</t>
        </is>
      </c>
      <c r="K1285" s="18">
        <f>SUMIF('1130 Salta'!$A$2:$A$485,$G1285,'1130 Salta'!$I$2:$I$485)</f>
        <v/>
      </c>
      <c r="L1285" s="18">
        <f>SUMIF('1130 Salta'!$A$2:$A$485,$G1285,'1130 Salta'!$Q$2:$Q$485)</f>
        <v/>
      </c>
      <c r="M1285" s="18">
        <f>$K1285-$L1285</f>
        <v/>
      </c>
      <c r="N1285" s="19">
        <f>IFERROR(SUMIF('1130 Salta'!$A$2:$A$485,$G1285,'1130 Salta'!$M$2:$M$485)/$K1285,0)</f>
        <v/>
      </c>
      <c r="O1285" s="19">
        <f>IFERROR($K1285*$N1285,"")</f>
        <v/>
      </c>
      <c r="P1285" s="19">
        <f>IFERROR($L1285*$N1285,"")</f>
        <v/>
      </c>
      <c r="Q1285" s="19">
        <f>IF(OR($U1285="Dar de baja en SAP",$U1285="Dar de alta en SAP"),$M1285*$N1285,"")</f>
        <v/>
      </c>
      <c r="R1285" s="17" t="inlineStr"/>
      <c r="S1285" s="30" t="inlineStr">
        <is>
          <t>Media</t>
        </is>
      </c>
      <c r="T1285" s="17" t="inlineStr">
        <is>
          <t>Homologado – confianza Media – pendiente de validación</t>
        </is>
      </c>
      <c r="U1285" s="26" t="inlineStr">
        <is>
          <t>Dar de baja en SAP</t>
        </is>
      </c>
      <c r="V1285" s="17" t="inlineStr">
        <is>
          <t>Homologación por código Avain (master D-153)</t>
        </is>
      </c>
      <c r="W1285" s="17" t="inlineStr">
        <is>
          <t>No</t>
        </is>
      </c>
      <c r="X1285" s="17" t="inlineStr"/>
      <c r="Y1285" s="17" t="inlineStr">
        <is>
          <t>Sí</t>
        </is>
      </c>
      <c r="Z1285" s="17" t="inlineStr">
        <is>
          <t>D-153</t>
        </is>
      </c>
      <c r="AA1285" s="17" t="inlineStr">
        <is>
          <t>Homologación: confianza base Media + confianza SAP Alta → Media.</t>
        </is>
      </c>
    </row>
    <row r="1286">
      <c r="A1286" s="17" t="inlineStr">
        <is>
          <t>Salta</t>
        </is>
      </c>
      <c r="B1286" s="17" t="inlineStr">
        <is>
          <t>1130</t>
        </is>
      </c>
      <c r="C1286" s="17" t="inlineStr">
        <is>
          <t>Stock SAP</t>
        </is>
      </c>
      <c r="D1286" s="17" t="inlineStr">
        <is>
          <t>Descartables</t>
        </is>
      </c>
      <c r="E1286" s="17" t="inlineStr">
        <is>
          <t>ZDES</t>
        </is>
      </c>
      <c r="F1286" s="17" t="inlineStr">
        <is>
          <t>Dentro del alcance</t>
        </is>
      </c>
      <c r="G1286" s="17" t="inlineStr">
        <is>
          <t>2000022</t>
        </is>
      </c>
      <c r="H1286" s="17" t="inlineStr">
        <is>
          <t>GUANTES ESTERILES Nº 8 POR PAR</t>
        </is>
      </c>
      <c r="I1286" s="17" t="inlineStr">
        <is>
          <t>138</t>
        </is>
      </c>
      <c r="J1286" s="17" t="inlineStr">
        <is>
          <t>Guantes Estériles 8.0</t>
        </is>
      </c>
      <c r="K1286" s="18">
        <f>SUMIF('1130 Salta'!$A$2:$A$485,$G1286,'1130 Salta'!$I$2:$I$485)</f>
        <v/>
      </c>
      <c r="L1286" s="18">
        <f>SUMIF('1130 Salta'!$A$2:$A$485,$G1286,'1130 Salta'!$Q$2:$Q$485)</f>
        <v/>
      </c>
      <c r="M1286" s="18">
        <f>$K1286-$L1286</f>
        <v/>
      </c>
      <c r="N1286" s="19">
        <f>IFERROR(SUMIF('1130 Salta'!$A$2:$A$485,$G1286,'1130 Salta'!$M$2:$M$485)/$K1286,0)</f>
        <v/>
      </c>
      <c r="O1286" s="19">
        <f>IFERROR($K1286*$N1286,"")</f>
        <v/>
      </c>
      <c r="P1286" s="19">
        <f>IFERROR($L1286*$N1286,"")</f>
        <v/>
      </c>
      <c r="Q1286" s="19">
        <f>IF(OR($U1286="Dar de baja en SAP",$U1286="Dar de alta en SAP"),$M1286*$N1286,"")</f>
        <v/>
      </c>
      <c r="R1286" s="17" t="inlineStr"/>
      <c r="S1286" s="30" t="inlineStr">
        <is>
          <t>Media</t>
        </is>
      </c>
      <c r="T1286" s="17" t="inlineStr">
        <is>
          <t>Homologado – confianza Media – pendiente de validación</t>
        </is>
      </c>
      <c r="U1286" s="26" t="inlineStr">
        <is>
          <t>Dar de baja en SAP</t>
        </is>
      </c>
      <c r="V1286" s="17" t="inlineStr">
        <is>
          <t>Homologación por código Avain (master D-154)</t>
        </is>
      </c>
      <c r="W1286" s="17" t="inlineStr">
        <is>
          <t>No</t>
        </is>
      </c>
      <c r="X1286" s="17" t="inlineStr"/>
      <c r="Y1286" s="17" t="inlineStr">
        <is>
          <t>Sí</t>
        </is>
      </c>
      <c r="Z1286" s="17" t="inlineStr">
        <is>
          <t>D-154</t>
        </is>
      </c>
      <c r="AA1286" s="17" t="inlineStr">
        <is>
          <t>Homologación: confianza base Media + confianza SAP Alta → Media.</t>
        </is>
      </c>
    </row>
    <row r="1287">
      <c r="A1287" s="17" t="inlineStr">
        <is>
          <t>Salta</t>
        </is>
      </c>
      <c r="B1287" s="17" t="inlineStr">
        <is>
          <t>1130</t>
        </is>
      </c>
      <c r="C1287" s="17" t="inlineStr">
        <is>
          <t>Stock SAP</t>
        </is>
      </c>
      <c r="D1287" s="17" t="inlineStr">
        <is>
          <t>Descartables</t>
        </is>
      </c>
      <c r="E1287" s="17" t="inlineStr">
        <is>
          <t>ZDES</t>
        </is>
      </c>
      <c r="F1287" s="17" t="inlineStr">
        <is>
          <t>Dentro del alcance</t>
        </is>
      </c>
      <c r="G1287" s="17" t="inlineStr">
        <is>
          <t>2000023</t>
        </is>
      </c>
      <c r="H1287" s="17" t="inlineStr">
        <is>
          <t>GUIA MACROGOTERO Nª14</t>
        </is>
      </c>
      <c r="I1287" s="17" t="inlineStr">
        <is>
          <t>139; 140</t>
        </is>
      </c>
      <c r="J1287" s="17" t="inlineStr">
        <is>
          <t>Guia Macrogotero; Guia Microgotero</t>
        </is>
      </c>
      <c r="K1287" s="18">
        <f>SUMIF('1130 Salta'!$A$2:$A$485,$G1287,'1130 Salta'!$I$2:$I$485)</f>
        <v/>
      </c>
      <c r="L1287" s="18">
        <f>SUMIF('1130 Salta'!$A$2:$A$485,$G1287,'1130 Salta'!$Q$2:$Q$485)</f>
        <v/>
      </c>
      <c r="M1287" s="18">
        <f>$K1287-$L1287</f>
        <v/>
      </c>
      <c r="N1287" s="19">
        <f>IFERROR(SUMIF('1130 Salta'!$A$2:$A$485,$G1287,'1130 Salta'!$M$2:$M$485)/$K1287,0)</f>
        <v/>
      </c>
      <c r="O1287" s="19">
        <f>IFERROR($K1287*$N1287,"")</f>
        <v/>
      </c>
      <c r="P1287" s="19">
        <f>IFERROR($L1287*$N1287,"")</f>
        <v/>
      </c>
      <c r="Q1287" s="19">
        <f>IF(OR($U1287="Dar de baja en SAP",$U1287="Dar de alta en SAP"),$M1287*$N1287,"")</f>
        <v/>
      </c>
      <c r="R1287" s="17" t="inlineStr"/>
      <c r="S1287" s="25" t="inlineStr">
        <is>
          <t>Alta</t>
        </is>
      </c>
      <c r="T1287" s="17" t="inlineStr">
        <is>
          <t>Homologado – confianza Alta</t>
        </is>
      </c>
      <c r="U1287" s="25" t="inlineStr">
        <is>
          <t>Dar de alta en SAP</t>
        </is>
      </c>
      <c r="V1287" s="17" t="inlineStr">
        <is>
          <t>Cruce por nomenclatura SAP; Homologación por código Avain (master D-131)</t>
        </is>
      </c>
      <c r="W1287" s="17" t="inlineStr">
        <is>
          <t>No</t>
        </is>
      </c>
      <c r="X1287" s="17" t="inlineStr"/>
      <c r="Y1287" s="17" t="inlineStr">
        <is>
          <t>Sí</t>
        </is>
      </c>
      <c r="Z1287" s="17" t="inlineStr">
        <is>
          <t>D-131; D-132</t>
        </is>
      </c>
      <c r="AA1287" s="17"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17" t="inlineStr">
        <is>
          <t>Salta</t>
        </is>
      </c>
      <c r="B1288" s="17" t="inlineStr">
        <is>
          <t>1130</t>
        </is>
      </c>
      <c r="C1288" s="17" t="inlineStr">
        <is>
          <t>Stock SAP</t>
        </is>
      </c>
      <c r="D1288" s="17" t="inlineStr">
        <is>
          <t>Descartables</t>
        </is>
      </c>
      <c r="E1288" s="17" t="inlineStr">
        <is>
          <t>ZDES</t>
        </is>
      </c>
      <c r="F1288" s="17" t="inlineStr">
        <is>
          <t>Dentro del alcance</t>
        </is>
      </c>
      <c r="G1288" s="17" t="inlineStr">
        <is>
          <t>2000033</t>
        </is>
      </c>
      <c r="H1288" s="17" t="inlineStr">
        <is>
          <t>STERI STRIP 3M REF 1547</t>
        </is>
      </c>
      <c r="I1288" s="17" t="inlineStr">
        <is>
          <t>227</t>
        </is>
      </c>
      <c r="J1288" s="17" t="inlineStr">
        <is>
          <t>Steri-Strip</t>
        </is>
      </c>
      <c r="K1288" s="18">
        <f>SUMIF('1130 Salta'!$A$2:$A$485,$G1288,'1130 Salta'!$I$2:$I$485)</f>
        <v/>
      </c>
      <c r="L1288" s="18">
        <f>SUMIF('1130 Salta'!$A$2:$A$485,$G1288,'1130 Salta'!$Q$2:$Q$485)</f>
        <v/>
      </c>
      <c r="M1288" s="18">
        <f>$K1288-$L1288</f>
        <v/>
      </c>
      <c r="N1288" s="19">
        <f>IFERROR(SUMIF('1130 Salta'!$A$2:$A$485,$G1288,'1130 Salta'!$M$2:$M$485)/$K1288,0)</f>
        <v/>
      </c>
      <c r="O1288" s="19">
        <f>IFERROR($K1288*$N1288,"")</f>
        <v/>
      </c>
      <c r="P1288" s="19">
        <f>IFERROR($L1288*$N1288,"")</f>
        <v/>
      </c>
      <c r="Q1288" s="19">
        <f>IF(OR($U1288="Dar de baja en SAP",$U1288="Dar de alta en SAP"),$M1288*$N1288,"")</f>
        <v/>
      </c>
      <c r="R1288" s="17" t="inlineStr"/>
      <c r="S1288" s="25" t="inlineStr">
        <is>
          <t>Alta</t>
        </is>
      </c>
      <c r="T1288" s="17" t="inlineStr">
        <is>
          <t>Homologado – confianza Alta</t>
        </is>
      </c>
      <c r="U1288" s="25" t="inlineStr">
        <is>
          <t>Dar de alta en SAP</t>
        </is>
      </c>
      <c r="V1288" s="17" t="inlineStr">
        <is>
          <t>Homologación por código Avain (master D-147)</t>
        </is>
      </c>
      <c r="W1288" s="17" t="inlineStr">
        <is>
          <t>No</t>
        </is>
      </c>
      <c r="X1288" s="17" t="inlineStr"/>
      <c r="Y1288" s="17" t="inlineStr">
        <is>
          <t>Sí</t>
        </is>
      </c>
      <c r="Z1288" s="17" t="inlineStr">
        <is>
          <t>D-147</t>
        </is>
      </c>
      <c r="AA1288" s="17" t="inlineStr">
        <is>
          <t>Homologación: confianza base Alta + confianza SAP Alta → Alta.</t>
        </is>
      </c>
    </row>
    <row r="1289">
      <c r="A1289" s="17" t="inlineStr">
        <is>
          <t>Salta</t>
        </is>
      </c>
      <c r="B1289" s="17" t="inlineStr">
        <is>
          <t>1130</t>
        </is>
      </c>
      <c r="C1289" s="17" t="inlineStr">
        <is>
          <t>Stock SAP</t>
        </is>
      </c>
      <c r="D1289" s="17" t="inlineStr">
        <is>
          <t>Descartables</t>
        </is>
      </c>
      <c r="E1289" s="17" t="inlineStr">
        <is>
          <t>ZDES</t>
        </is>
      </c>
      <c r="F1289" s="17" t="inlineStr">
        <is>
          <t>Dentro del alcance</t>
        </is>
      </c>
      <c r="G1289" s="17" t="inlineStr">
        <is>
          <t>2000090</t>
        </is>
      </c>
      <c r="H1289" s="17" t="inlineStr">
        <is>
          <t>MASCARA PARA NEBULIZAR ADULTO</t>
        </is>
      </c>
      <c r="I1289" s="17" t="inlineStr">
        <is>
          <t>181</t>
        </is>
      </c>
      <c r="J1289" s="17" t="inlineStr">
        <is>
          <t>Mascara NBZ</t>
        </is>
      </c>
      <c r="K1289" s="18">
        <f>SUMIF('1130 Salta'!$A$2:$A$485,$G1289,'1130 Salta'!$I$2:$I$485)</f>
        <v/>
      </c>
      <c r="L1289" s="18">
        <f>SUMIF('1130 Salta'!$A$2:$A$485,$G1289,'1130 Salta'!$Q$2:$Q$485)</f>
        <v/>
      </c>
      <c r="M1289" s="18">
        <f>$K1289-$L1289</f>
        <v/>
      </c>
      <c r="N1289" s="19">
        <f>IFERROR(SUMIF('1130 Salta'!$A$2:$A$485,$G1289,'1130 Salta'!$M$2:$M$485)/$K1289,0)</f>
        <v/>
      </c>
      <c r="O1289" s="19">
        <f>IFERROR($K1289*$N1289,"")</f>
        <v/>
      </c>
      <c r="P1289" s="19">
        <f>IFERROR($L1289*$N1289,"")</f>
        <v/>
      </c>
      <c r="Q1289" s="19">
        <f>IF(OR($U1289="Dar de baja en SAP",$U1289="Dar de alta en SAP"),$M1289*$N1289,"")</f>
        <v/>
      </c>
      <c r="R1289" s="17" t="inlineStr"/>
      <c r="S1289" s="26" t="inlineStr">
        <is>
          <t>Baja</t>
        </is>
      </c>
      <c r="T1289" s="17" t="inlineStr">
        <is>
          <t>Homologado – confianza Baja – pendiente de validación</t>
        </is>
      </c>
      <c r="U1289" s="25" t="inlineStr">
        <is>
          <t>Dar de alta en SAP</t>
        </is>
      </c>
      <c r="V1289" s="17" t="inlineStr">
        <is>
          <t>Homologación por código Avain (master D-160)</t>
        </is>
      </c>
      <c r="W1289" s="17" t="inlineStr">
        <is>
          <t>No</t>
        </is>
      </c>
      <c r="X1289" s="17" t="inlineStr"/>
      <c r="Y1289" s="17" t="inlineStr">
        <is>
          <t>Sí</t>
        </is>
      </c>
      <c r="Z1289" s="17" t="inlineStr">
        <is>
          <t>D-160</t>
        </is>
      </c>
      <c r="AA1289" s="1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17" t="inlineStr">
        <is>
          <t>Salta</t>
        </is>
      </c>
      <c r="B1290" s="17" t="inlineStr">
        <is>
          <t>1130</t>
        </is>
      </c>
      <c r="C1290" s="17" t="inlineStr">
        <is>
          <t>Stock SAP</t>
        </is>
      </c>
      <c r="D1290" s="17" t="inlineStr">
        <is>
          <t>Descartables</t>
        </is>
      </c>
      <c r="E1290" s="17" t="inlineStr">
        <is>
          <t>ZDES</t>
        </is>
      </c>
      <c r="F1290" s="17" t="inlineStr">
        <is>
          <t>Dentro del alcance</t>
        </is>
      </c>
      <c r="G1290" s="17" t="inlineStr">
        <is>
          <t>2000220</t>
        </is>
      </c>
      <c r="H1290" s="17" t="inlineStr">
        <is>
          <t>JERINGA DE 60CC CON PICO THOMEY</t>
        </is>
      </c>
      <c r="I1290" s="17" t="inlineStr"/>
      <c r="J1290" s="17" t="inlineStr"/>
      <c r="K1290" s="18">
        <f>SUMIF('1130 Salta'!$A$2:$A$485,$G1290,'1130 Salta'!$I$2:$I$485)</f>
        <v/>
      </c>
      <c r="L1290" s="18">
        <f>SUMIF('1130 Salta'!$A$2:$A$485,$G1290,'1130 Salta'!$Q$2:$Q$485)</f>
        <v/>
      </c>
      <c r="M1290" s="18">
        <f>$K1290-$L1290</f>
        <v/>
      </c>
      <c r="N1290" s="19">
        <f>IFERROR(SUMIF('1130 Salta'!$A$2:$A$485,$G1290,'1130 Salta'!$M$2:$M$485)/$K1290,0)</f>
        <v/>
      </c>
      <c r="O1290" s="19">
        <f>IFERROR($K1290*$N1290,"")</f>
        <v/>
      </c>
      <c r="P1290" s="19">
        <f>IFERROR($L1290*$N1290,"")</f>
        <v/>
      </c>
      <c r="Q1290" s="19">
        <f>IF(OR($U1290="Dar de baja en SAP",$U1290="Dar de alta en SAP"),$M1290*$N1290,"")</f>
        <v/>
      </c>
      <c r="R1290" s="17" t="inlineStr"/>
      <c r="S1290" s="27" t="inlineStr"/>
      <c r="T1290" s="17" t="inlineStr">
        <is>
          <t>Sin recuento físico en el inventario de Avain</t>
        </is>
      </c>
      <c r="U1290" s="28" t="inlineStr">
        <is>
          <t>Sin recuento físico</t>
        </is>
      </c>
      <c r="V1290" s="17" t="inlineStr"/>
      <c r="W1290" s="17" t="inlineStr"/>
      <c r="X1290" s="17" t="inlineStr"/>
      <c r="Y1290" s="17" t="inlineStr"/>
      <c r="Z1290" s="17" t="inlineStr"/>
      <c r="AA1290" s="17" t="inlineStr"/>
    </row>
    <row r="1291">
      <c r="A1291" s="17" t="inlineStr">
        <is>
          <t>Salta</t>
        </is>
      </c>
      <c r="B1291" s="17" t="inlineStr">
        <is>
          <t>1130</t>
        </is>
      </c>
      <c r="C1291" s="17" t="inlineStr">
        <is>
          <t>Stock SAP</t>
        </is>
      </c>
      <c r="D1291" s="17" t="inlineStr">
        <is>
          <t>Descartables</t>
        </is>
      </c>
      <c r="E1291" s="17" t="inlineStr">
        <is>
          <t>ZDES</t>
        </is>
      </c>
      <c r="F1291" s="17" t="inlineStr">
        <is>
          <t>Dentro del alcance</t>
        </is>
      </c>
      <c r="G1291" s="17" t="inlineStr">
        <is>
          <t>2001116</t>
        </is>
      </c>
      <c r="H1291" s="17" t="inlineStr">
        <is>
          <t>MICRONEBULIZADOR PEDIATRICO C/ MASC</t>
        </is>
      </c>
      <c r="I1291" s="17" t="inlineStr"/>
      <c r="J1291" s="17" t="inlineStr"/>
      <c r="K1291" s="18">
        <f>SUMIF('1130 Salta'!$A$2:$A$485,$G1291,'1130 Salta'!$I$2:$I$485)</f>
        <v/>
      </c>
      <c r="L1291" s="18">
        <f>SUMIF('1130 Salta'!$A$2:$A$485,$G1291,'1130 Salta'!$Q$2:$Q$485)</f>
        <v/>
      </c>
      <c r="M1291" s="18">
        <f>$K1291-$L1291</f>
        <v/>
      </c>
      <c r="N1291" s="19">
        <f>IFERROR(SUMIF('1130 Salta'!$A$2:$A$485,$G1291,'1130 Salta'!$M$2:$M$485)/$K1291,0)</f>
        <v/>
      </c>
      <c r="O1291" s="19">
        <f>IFERROR($K1291*$N1291,"")</f>
        <v/>
      </c>
      <c r="P1291" s="19">
        <f>IFERROR($L1291*$N1291,"")</f>
        <v/>
      </c>
      <c r="Q1291" s="19">
        <f>IF(OR($U1291="Dar de baja en SAP",$U1291="Dar de alta en SAP"),$M1291*$N1291,"")</f>
        <v/>
      </c>
      <c r="R1291" s="17" t="inlineStr"/>
      <c r="S1291" s="27" t="inlineStr"/>
      <c r="T1291" s="17" t="inlineStr">
        <is>
          <t>Sin recuento físico en el inventario de Avain</t>
        </is>
      </c>
      <c r="U1291" s="28" t="inlineStr">
        <is>
          <t>Sin recuento físico</t>
        </is>
      </c>
      <c r="V1291" s="17" t="inlineStr"/>
      <c r="W1291" s="17" t="inlineStr"/>
      <c r="X1291" s="17" t="inlineStr"/>
      <c r="Y1291" s="17" t="inlineStr"/>
      <c r="Z1291" s="17" t="inlineStr"/>
      <c r="AA1291" s="17" t="inlineStr"/>
    </row>
    <row r="1292">
      <c r="A1292" s="17" t="inlineStr">
        <is>
          <t>Salta</t>
        </is>
      </c>
      <c r="B1292" s="17" t="inlineStr">
        <is>
          <t>1130</t>
        </is>
      </c>
      <c r="C1292" s="17" t="inlineStr">
        <is>
          <t>Stock SAP</t>
        </is>
      </c>
      <c r="D1292" s="17" t="inlineStr">
        <is>
          <t>Descartables</t>
        </is>
      </c>
      <c r="E1292" s="17" t="inlineStr">
        <is>
          <t>ZDES</t>
        </is>
      </c>
      <c r="F1292" s="17" t="inlineStr">
        <is>
          <t>Dentro del alcance</t>
        </is>
      </c>
      <c r="G1292" s="17" t="inlineStr">
        <is>
          <t>2001761</t>
        </is>
      </c>
      <c r="H1292" s="17" t="inlineStr">
        <is>
          <t>GUANTES ESTERILES Nº 6.5 POR PAR</t>
        </is>
      </c>
      <c r="I1292" s="17" t="inlineStr"/>
      <c r="J1292" s="17" t="inlineStr"/>
      <c r="K1292" s="18">
        <f>SUMIF('1130 Salta'!$A$2:$A$485,$G1292,'1130 Salta'!$I$2:$I$485)</f>
        <v/>
      </c>
      <c r="L1292" s="18">
        <f>SUMIF('1130 Salta'!$A$2:$A$485,$G1292,'1130 Salta'!$Q$2:$Q$485)</f>
        <v/>
      </c>
      <c r="M1292" s="18">
        <f>$K1292-$L1292</f>
        <v/>
      </c>
      <c r="N1292" s="19">
        <f>IFERROR(SUMIF('1130 Salta'!$A$2:$A$485,$G1292,'1130 Salta'!$M$2:$M$485)/$K1292,0)</f>
        <v/>
      </c>
      <c r="O1292" s="19">
        <f>IFERROR($K1292*$N1292,"")</f>
        <v/>
      </c>
      <c r="P1292" s="19">
        <f>IFERROR($L1292*$N1292,"")</f>
        <v/>
      </c>
      <c r="Q1292" s="19">
        <f>IF(OR($U1292="Dar de baja en SAP",$U1292="Dar de alta en SAP"),$M1292*$N1292,"")</f>
        <v/>
      </c>
      <c r="R1292" s="17" t="inlineStr"/>
      <c r="S1292" s="27" t="inlineStr"/>
      <c r="T1292" s="17" t="inlineStr">
        <is>
          <t>Sin recuento físico en el inventario de Avain</t>
        </is>
      </c>
      <c r="U1292" s="28" t="inlineStr">
        <is>
          <t>Sin recuento físico</t>
        </is>
      </c>
      <c r="V1292" s="17" t="inlineStr"/>
      <c r="W1292" s="17" t="inlineStr"/>
      <c r="X1292" s="17" t="inlineStr"/>
      <c r="Y1292" s="17" t="inlineStr"/>
      <c r="Z1292" s="17" t="inlineStr"/>
      <c r="AA1292" s="17" t="inlineStr"/>
    </row>
    <row r="1293">
      <c r="A1293" s="17" t="inlineStr">
        <is>
          <t>Salta</t>
        </is>
      </c>
      <c r="B1293" s="17" t="inlineStr">
        <is>
          <t>1130</t>
        </is>
      </c>
      <c r="C1293" s="17" t="inlineStr">
        <is>
          <t>Stock SAP</t>
        </is>
      </c>
      <c r="D1293" s="17" t="inlineStr">
        <is>
          <t>Descartables</t>
        </is>
      </c>
      <c r="E1293" s="17" t="inlineStr">
        <is>
          <t>ZDES</t>
        </is>
      </c>
      <c r="F1293" s="17" t="inlineStr">
        <is>
          <t>Dentro del alcance</t>
        </is>
      </c>
      <c r="G1293" s="17" t="inlineStr">
        <is>
          <t>2001853</t>
        </is>
      </c>
      <c r="H1293" s="17" t="inlineStr">
        <is>
          <t>JERINGA 60 ML PICO LUER SLIP</t>
        </is>
      </c>
      <c r="I1293" s="17" t="inlineStr">
        <is>
          <t>159</t>
        </is>
      </c>
      <c r="J1293" s="17" t="inlineStr">
        <is>
          <t>Jeringas 60 cc</t>
        </is>
      </c>
      <c r="K1293" s="18">
        <f>SUMIF('1130 Salta'!$A$2:$A$485,$G1293,'1130 Salta'!$I$2:$I$485)</f>
        <v/>
      </c>
      <c r="L1293" s="18">
        <f>SUMIF('1130 Salta'!$A$2:$A$485,$G1293,'1130 Salta'!$Q$2:$Q$485)</f>
        <v/>
      </c>
      <c r="M1293" s="18">
        <f>$K1293-$L1293</f>
        <v/>
      </c>
      <c r="N1293" s="19">
        <f>IFERROR(SUMIF('1130 Salta'!$A$2:$A$485,$G1293,'1130 Salta'!$M$2:$M$485)/$K1293,0)</f>
        <v/>
      </c>
      <c r="O1293" s="19">
        <f>IFERROR($K1293*$N1293,"")</f>
        <v/>
      </c>
      <c r="P1293" s="19">
        <f>IFERROR($L1293*$N1293,"")</f>
        <v/>
      </c>
      <c r="Q1293" s="19">
        <f>IF(OR($U1293="Dar de baja en SAP",$U1293="Dar de alta en SAP"),$M1293*$N1293,"")</f>
        <v/>
      </c>
      <c r="R1293" s="17" t="inlineStr"/>
      <c r="S1293" s="30" t="inlineStr">
        <is>
          <t>Media</t>
        </is>
      </c>
      <c r="T1293" s="17" t="inlineStr">
        <is>
          <t>Homologado – confianza Media – pendiente de validación</t>
        </is>
      </c>
      <c r="U1293" s="25" t="inlineStr">
        <is>
          <t>Dar de alta en SAP</t>
        </is>
      </c>
      <c r="V1293" s="17" t="inlineStr">
        <is>
          <t>Cruce por nomenclatura SAP</t>
        </is>
      </c>
      <c r="W1293" s="17" t="inlineStr">
        <is>
          <t>No</t>
        </is>
      </c>
      <c r="X1293" s="17" t="inlineStr"/>
      <c r="Y1293" s="17" t="inlineStr">
        <is>
          <t>No</t>
        </is>
      </c>
      <c r="Z1293" s="17" t="inlineStr"/>
      <c r="AA1293" s="17" t="inlineStr">
        <is>
          <t>Cruce por nomenclatura: dosis coincide; similitud 0.72.</t>
        </is>
      </c>
    </row>
    <row r="1294">
      <c r="A1294" s="17" t="inlineStr">
        <is>
          <t>Salta</t>
        </is>
      </c>
      <c r="B1294" s="17" t="inlineStr">
        <is>
          <t>1130</t>
        </is>
      </c>
      <c r="C1294" s="17" t="inlineStr">
        <is>
          <t>Stock SAP</t>
        </is>
      </c>
      <c r="D1294" s="17" t="inlineStr">
        <is>
          <t>Descartables</t>
        </is>
      </c>
      <c r="E1294" s="17" t="inlineStr">
        <is>
          <t>ZDES</t>
        </is>
      </c>
      <c r="F1294" s="17" t="inlineStr">
        <is>
          <t>Dentro del alcance</t>
        </is>
      </c>
      <c r="G1294" s="17" t="inlineStr">
        <is>
          <t>2002622</t>
        </is>
      </c>
      <c r="H1294" s="17" t="inlineStr">
        <is>
          <t>SONDA T/K-27</t>
        </is>
      </c>
      <c r="I1294" s="17" t="inlineStr"/>
      <c r="J1294" s="17" t="inlineStr"/>
      <c r="K1294" s="18">
        <f>SUMIF('1130 Salta'!$A$2:$A$485,$G1294,'1130 Salta'!$I$2:$I$485)</f>
        <v/>
      </c>
      <c r="L1294" s="18">
        <f>SUMIF('1130 Salta'!$A$2:$A$485,$G1294,'1130 Salta'!$Q$2:$Q$485)</f>
        <v/>
      </c>
      <c r="M1294" s="18">
        <f>$K1294-$L1294</f>
        <v/>
      </c>
      <c r="N1294" s="19">
        <f>IFERROR(SUMIF('1130 Salta'!$A$2:$A$485,$G1294,'1130 Salta'!$M$2:$M$485)/$K1294,0)</f>
        <v/>
      </c>
      <c r="O1294" s="19">
        <f>IFERROR($K1294*$N1294,"")</f>
        <v/>
      </c>
      <c r="P1294" s="19">
        <f>IFERROR($L1294*$N1294,"")</f>
        <v/>
      </c>
      <c r="Q1294" s="19">
        <f>IF(OR($U1294="Dar de baja en SAP",$U1294="Dar de alta en SAP"),$M1294*$N1294,"")</f>
        <v/>
      </c>
      <c r="R1294" s="17" t="inlineStr"/>
      <c r="S1294" s="27" t="inlineStr"/>
      <c r="T1294" s="17" t="inlineStr">
        <is>
          <t>Sin recuento físico en el inventario de Avain</t>
        </is>
      </c>
      <c r="U1294" s="28" t="inlineStr">
        <is>
          <t>Sin recuento físico</t>
        </is>
      </c>
      <c r="V1294" s="17" t="inlineStr"/>
      <c r="W1294" s="17" t="inlineStr"/>
      <c r="X1294" s="17" t="inlineStr"/>
      <c r="Y1294" s="17" t="inlineStr"/>
      <c r="Z1294" s="17" t="inlineStr"/>
      <c r="AA1294" s="17" t="inlineStr"/>
    </row>
    <row r="1295">
      <c r="A1295" s="17" t="inlineStr">
        <is>
          <t>Salta</t>
        </is>
      </c>
      <c r="B1295" s="17" t="inlineStr">
        <is>
          <t>1130</t>
        </is>
      </c>
      <c r="C1295" s="17" t="inlineStr">
        <is>
          <t>Stock SAP</t>
        </is>
      </c>
      <c r="D1295" s="17" t="inlineStr">
        <is>
          <t>Medicamentos</t>
        </is>
      </c>
      <c r="E1295" s="17" t="inlineStr">
        <is>
          <t>ZMED</t>
        </is>
      </c>
      <c r="F1295" s="17" t="inlineStr">
        <is>
          <t>Dentro del alcance</t>
        </is>
      </c>
      <c r="G1295" s="17" t="inlineStr">
        <is>
          <t>1000026</t>
        </is>
      </c>
      <c r="H1295" s="17" t="inlineStr">
        <is>
          <t>HIDROCORTISONA 100 MG. (Fada / Richmond)</t>
        </is>
      </c>
      <c r="I1295" s="17" t="inlineStr"/>
      <c r="J1295" s="17" t="inlineStr"/>
      <c r="K1295" s="18">
        <f>SUMIF('1130 Salta'!$A$2:$A$485,$G1295,'1130 Salta'!$I$2:$I$485)</f>
        <v/>
      </c>
      <c r="L1295" s="18">
        <f>SUMIF('1130 Salta'!$A$2:$A$485,$G1295,'1130 Salta'!$Q$2:$Q$485)</f>
        <v/>
      </c>
      <c r="M1295" s="18">
        <f>$K1295-$L1295</f>
        <v/>
      </c>
      <c r="N1295" s="19">
        <f>IFERROR(SUMIF('1130 Salta'!$A$2:$A$485,$G1295,'1130 Salta'!$M$2:$M$485)/$K1295,0)</f>
        <v/>
      </c>
      <c r="O1295" s="19">
        <f>IFERROR($K1295*$N1295,"")</f>
        <v/>
      </c>
      <c r="P1295" s="19">
        <f>IFERROR($L1295*$N1295,"")</f>
        <v/>
      </c>
      <c r="Q1295" s="19">
        <f>IF(OR($U1295="Dar de baja en SAP",$U1295="Dar de alta en SAP"),$M1295*$N1295,"")</f>
        <v/>
      </c>
      <c r="R1295" s="17" t="inlineStr"/>
      <c r="S1295" s="27" t="inlineStr"/>
      <c r="T1295" s="17" t="inlineStr">
        <is>
          <t>Sin recuento físico en el inventario de Avain</t>
        </is>
      </c>
      <c r="U1295" s="28" t="inlineStr">
        <is>
          <t>Sin recuento físico</t>
        </is>
      </c>
      <c r="V1295" s="17" t="inlineStr"/>
      <c r="W1295" s="17" t="inlineStr"/>
      <c r="X1295" s="17" t="inlineStr"/>
      <c r="Y1295" s="17" t="inlineStr"/>
      <c r="Z1295" s="17" t="inlineStr"/>
      <c r="AA1295" s="17" t="inlineStr"/>
    </row>
    <row r="1296">
      <c r="A1296" s="17" t="inlineStr">
        <is>
          <t>Salta</t>
        </is>
      </c>
      <c r="B1296" s="17" t="inlineStr">
        <is>
          <t>1130</t>
        </is>
      </c>
      <c r="C1296" s="17" t="inlineStr">
        <is>
          <t>Stock SAP</t>
        </is>
      </c>
      <c r="D1296" s="17" t="inlineStr">
        <is>
          <t>Descartables</t>
        </is>
      </c>
      <c r="E1296" s="17" t="inlineStr">
        <is>
          <t>ZDES</t>
        </is>
      </c>
      <c r="F1296" s="17" t="inlineStr">
        <is>
          <t>Dentro del alcance</t>
        </is>
      </c>
      <c r="G1296" s="17" t="inlineStr">
        <is>
          <t>2001278</t>
        </is>
      </c>
      <c r="H1296" s="17" t="inlineStr">
        <is>
          <t>TELA ADHE HIPOALERGENICA DE SEDA 2.5CM</t>
        </is>
      </c>
      <c r="I1296" s="17" t="inlineStr"/>
      <c r="J1296" s="17" t="inlineStr"/>
      <c r="K1296" s="18">
        <f>SUMIF('1130 Salta'!$A$2:$A$485,$G1296,'1130 Salta'!$I$2:$I$485)</f>
        <v/>
      </c>
      <c r="L1296" s="18">
        <f>SUMIF('1130 Salta'!$A$2:$A$485,$G1296,'1130 Salta'!$Q$2:$Q$485)</f>
        <v/>
      </c>
      <c r="M1296" s="18">
        <f>$K1296-$L1296</f>
        <v/>
      </c>
      <c r="N1296" s="19">
        <f>IFERROR(SUMIF('1130 Salta'!$A$2:$A$485,$G1296,'1130 Salta'!$M$2:$M$485)/$K1296,0)</f>
        <v/>
      </c>
      <c r="O1296" s="19">
        <f>IFERROR($K1296*$N1296,"")</f>
        <v/>
      </c>
      <c r="P1296" s="19">
        <f>IFERROR($L1296*$N1296,"")</f>
        <v/>
      </c>
      <c r="Q1296" s="19">
        <f>IF(OR($U1296="Dar de baja en SAP",$U1296="Dar de alta en SAP"),$M1296*$N1296,"")</f>
        <v/>
      </c>
      <c r="R1296" s="17" t="inlineStr"/>
      <c r="S1296" s="27" t="inlineStr"/>
      <c r="T1296" s="17" t="inlineStr">
        <is>
          <t>Sin recuento físico en el inventario de Avain</t>
        </is>
      </c>
      <c r="U1296" s="28" t="inlineStr">
        <is>
          <t>Sin recuento físico</t>
        </is>
      </c>
      <c r="V1296" s="17" t="inlineStr"/>
      <c r="W1296" s="17" t="inlineStr"/>
      <c r="X1296" s="17" t="inlineStr"/>
      <c r="Y1296" s="17" t="inlineStr"/>
      <c r="Z1296" s="17" t="inlineStr"/>
      <c r="AA1296" s="17" t="inlineStr"/>
    </row>
    <row r="1297">
      <c r="A1297" s="17" t="inlineStr">
        <is>
          <t>Salta</t>
        </is>
      </c>
      <c r="B1297" s="17" t="inlineStr">
        <is>
          <t>1130</t>
        </is>
      </c>
      <c r="C1297" s="17" t="inlineStr">
        <is>
          <t>Stock SAP</t>
        </is>
      </c>
      <c r="D1297" s="17" t="inlineStr">
        <is>
          <t>Medicamentos</t>
        </is>
      </c>
      <c r="E1297" s="17" t="inlineStr">
        <is>
          <t>ZMED</t>
        </is>
      </c>
      <c r="F1297" s="17" t="inlineStr">
        <is>
          <t>Dentro del alcance</t>
        </is>
      </c>
      <c r="G1297" s="17" t="inlineStr">
        <is>
          <t>1000054</t>
        </is>
      </c>
      <c r="H1297" s="17" t="inlineStr">
        <is>
          <t>ALCOHOL AL 96% X 500ML</t>
        </is>
      </c>
      <c r="I1297" s="17" t="inlineStr">
        <is>
          <t>26</t>
        </is>
      </c>
      <c r="J1297" s="17" t="inlineStr">
        <is>
          <t>Alcohol 96% x500 ml</t>
        </is>
      </c>
      <c r="K1297" s="18">
        <f>SUMIF('1130 Salta'!$A$2:$A$485,$G1297,'1130 Salta'!$I$2:$I$485)</f>
        <v/>
      </c>
      <c r="L1297" s="18">
        <f>SUMIF('1130 Salta'!$A$2:$A$485,$G1297,'1130 Salta'!$Q$2:$Q$485)</f>
        <v/>
      </c>
      <c r="M1297" s="18">
        <f>$K1297-$L1297</f>
        <v/>
      </c>
      <c r="N1297" s="19">
        <f>IFERROR(SUMIF('1130 Salta'!$A$2:$A$485,$G1297,'1130 Salta'!$M$2:$M$485)/$K1297,0)</f>
        <v/>
      </c>
      <c r="O1297" s="19">
        <f>IFERROR($K1297*$N1297,"")</f>
        <v/>
      </c>
      <c r="P1297" s="19">
        <f>IFERROR($L1297*$N1297,"")</f>
        <v/>
      </c>
      <c r="Q1297" s="19">
        <f>IF(OR($U1297="Dar de baja en SAP",$U1297="Dar de alta en SAP"),$M1297*$N1297,"")</f>
        <v/>
      </c>
      <c r="R1297" s="17" t="inlineStr"/>
      <c r="S1297" s="25" t="inlineStr">
        <is>
          <t>Alta</t>
        </is>
      </c>
      <c r="T1297" s="17" t="inlineStr">
        <is>
          <t>Homologado – confianza Alta</t>
        </is>
      </c>
      <c r="U1297" s="26" t="inlineStr">
        <is>
          <t>Dar de baja en SAP</t>
        </is>
      </c>
      <c r="V1297" s="17" t="inlineStr">
        <is>
          <t>Cruce por nomenclatura SAP</t>
        </is>
      </c>
      <c r="W1297" s="17" t="inlineStr">
        <is>
          <t>No</t>
        </is>
      </c>
      <c r="X1297" s="17" t="inlineStr"/>
      <c r="Y1297" s="17" t="inlineStr">
        <is>
          <t>No</t>
        </is>
      </c>
      <c r="Z1297" s="17" t="inlineStr"/>
      <c r="AA1297" s="17" t="inlineStr">
        <is>
          <t>Cruce por nomenclatura: dosis coincide; similitud 1.00. El material ocupa 2 filas en la hoja 1130 Salta (lote/almacén). La cantidad SAP y la física de esta vista son el total del material.</t>
        </is>
      </c>
    </row>
    <row r="1298">
      <c r="A1298" s="17" t="inlineStr">
        <is>
          <t>Salta</t>
        </is>
      </c>
      <c r="B1298" s="17" t="inlineStr">
        <is>
          <t>1130</t>
        </is>
      </c>
      <c r="C1298" s="17" t="inlineStr">
        <is>
          <t>Stock SAP</t>
        </is>
      </c>
      <c r="D1298" s="17" t="inlineStr">
        <is>
          <t>Medicamentos</t>
        </is>
      </c>
      <c r="E1298" s="17" t="inlineStr">
        <is>
          <t>ZMED</t>
        </is>
      </c>
      <c r="F1298" s="17" t="inlineStr">
        <is>
          <t>Dentro del alcance</t>
        </is>
      </c>
      <c r="G1298" s="17" t="inlineStr">
        <is>
          <t>1000007</t>
        </is>
      </c>
      <c r="H1298" s="17" t="inlineStr">
        <is>
          <t>ATROPINA 1MG AMPOLLA DE 1ML</t>
        </is>
      </c>
      <c r="I1298" s="17" t="inlineStr">
        <is>
          <t>230</t>
        </is>
      </c>
      <c r="J1298" s="17" t="inlineStr">
        <is>
          <t>Sulfato de Atropina (Klonatropina) 1 amp=1 ml</t>
        </is>
      </c>
      <c r="K1298" s="18">
        <f>SUMIF('1130 Salta'!$A$2:$A$485,$G1298,'1130 Salta'!$I$2:$I$485)</f>
        <v/>
      </c>
      <c r="L1298" s="18">
        <f>SUMIF('1130 Salta'!$A$2:$A$485,$G1298,'1130 Salta'!$Q$2:$Q$485)</f>
        <v/>
      </c>
      <c r="M1298" s="18">
        <f>$K1298-$L1298</f>
        <v/>
      </c>
      <c r="N1298" s="19">
        <f>IFERROR(SUMIF('1130 Salta'!$A$2:$A$485,$G1298,'1130 Salta'!$M$2:$M$485)/$K1298,0)</f>
        <v/>
      </c>
      <c r="O1298" s="19">
        <f>IFERROR($K1298*$N1298,"")</f>
        <v/>
      </c>
      <c r="P1298" s="19">
        <f>IFERROR($L1298*$N1298,"")</f>
        <v/>
      </c>
      <c r="Q1298" s="19">
        <f>IF(OR($U1298="Dar de baja en SAP",$U1298="Dar de alta en SAP"),$M1298*$N1298,"")</f>
        <v/>
      </c>
      <c r="R1298" s="17" t="inlineStr"/>
      <c r="S1298" s="26" t="inlineStr">
        <is>
          <t>Baja</t>
        </is>
      </c>
      <c r="T1298" s="17" t="inlineStr">
        <is>
          <t>Homologado – confianza Baja – pendiente de validación</t>
        </is>
      </c>
      <c r="U1298" s="25" t="inlineStr">
        <is>
          <t>Dar de alta en SAP</t>
        </is>
      </c>
      <c r="V1298" s="17" t="inlineStr">
        <is>
          <t>Homologación por código Avain (master M03-002)</t>
        </is>
      </c>
      <c r="W1298" s="17" t="inlineStr">
        <is>
          <t>No</t>
        </is>
      </c>
      <c r="X1298" s="17" t="inlineStr"/>
      <c r="Y1298" s="17" t="inlineStr">
        <is>
          <t>Sí</t>
        </is>
      </c>
      <c r="Z1298" s="17" t="inlineStr">
        <is>
          <t>M03-002</t>
        </is>
      </c>
      <c r="AA1298" s="17" t="inlineStr">
        <is>
          <t>Homologación: confianza base Media + confianza SAP Alta → Media. La nomenclatura del material imputado no respalda por sí sola la equivalencia (similitud 0.59); el vínculo proviene sólo de la homologación. Nivel degradado a Baja.</t>
        </is>
      </c>
    </row>
    <row r="1299">
      <c r="A1299" s="17" t="inlineStr">
        <is>
          <t>Salta</t>
        </is>
      </c>
      <c r="B1299" s="17" t="inlineStr">
        <is>
          <t>1130</t>
        </is>
      </c>
      <c r="C1299" s="17" t="inlineStr">
        <is>
          <t>Stock SAP</t>
        </is>
      </c>
      <c r="D1299" s="17" t="inlineStr">
        <is>
          <t>Medicamentos</t>
        </is>
      </c>
      <c r="E1299" s="17" t="inlineStr">
        <is>
          <t>ZMED</t>
        </is>
      </c>
      <c r="F1299" s="17" t="inlineStr">
        <is>
          <t>Dentro del alcance</t>
        </is>
      </c>
      <c r="G1299" s="17" t="inlineStr">
        <is>
          <t>1000097</t>
        </is>
      </c>
      <c r="H1299" s="17" t="inlineStr">
        <is>
          <t>ALCOHOL AL 96% X 250ML</t>
        </is>
      </c>
      <c r="I1299" s="17" t="inlineStr">
        <is>
          <t>23</t>
        </is>
      </c>
      <c r="J1299" s="17" t="inlineStr">
        <is>
          <t>Alcohol 96% x 250 ml</t>
        </is>
      </c>
      <c r="K1299" s="18">
        <f>SUMIF('1130 Salta'!$A$2:$A$485,$G1299,'1130 Salta'!$I$2:$I$485)</f>
        <v/>
      </c>
      <c r="L1299" s="18">
        <f>SUMIF('1130 Salta'!$A$2:$A$485,$G1299,'1130 Salta'!$Q$2:$Q$485)</f>
        <v/>
      </c>
      <c r="M1299" s="18">
        <f>$K1299-$L1299</f>
        <v/>
      </c>
      <c r="N1299" s="19">
        <f>IFERROR(SUMIF('1130 Salta'!$A$2:$A$485,$G1299,'1130 Salta'!$M$2:$M$485)/$K1299,0)</f>
        <v/>
      </c>
      <c r="O1299" s="19">
        <f>IFERROR($K1299*$N1299,"")</f>
        <v/>
      </c>
      <c r="P1299" s="19">
        <f>IFERROR($L1299*$N1299,"")</f>
        <v/>
      </c>
      <c r="Q1299" s="19">
        <f>IF(OR($U1299="Dar de baja en SAP",$U1299="Dar de alta en SAP"),$M1299*$N1299,"")</f>
        <v/>
      </c>
      <c r="R1299" s="17" t="inlineStr"/>
      <c r="S1299" s="25" t="inlineStr">
        <is>
          <t>Alta</t>
        </is>
      </c>
      <c r="T1299" s="17" t="inlineStr">
        <is>
          <t>Homologado – confianza Alta</t>
        </is>
      </c>
      <c r="U1299" s="26" t="inlineStr">
        <is>
          <t>Dar de baja en SAP</t>
        </is>
      </c>
      <c r="V1299" s="17" t="inlineStr">
        <is>
          <t>Cruce por nomenclatura SAP</t>
        </is>
      </c>
      <c r="W1299" s="17" t="inlineStr">
        <is>
          <t>No</t>
        </is>
      </c>
      <c r="X1299" s="17" t="inlineStr"/>
      <c r="Y1299" s="17" t="inlineStr">
        <is>
          <t>No</t>
        </is>
      </c>
      <c r="Z1299" s="17" t="inlineStr"/>
      <c r="AA1299" s="17" t="inlineStr">
        <is>
          <t>Cruce por nomenclatura: dosis coincide; similitud 1.00. El material ocupa 2 filas en la hoja 1130 Salta (lote/almacén). La cantidad SAP y la física de esta vista son el total del material.</t>
        </is>
      </c>
    </row>
    <row r="1300">
      <c r="A1300" s="17" t="inlineStr">
        <is>
          <t>Salta</t>
        </is>
      </c>
      <c r="B1300" s="17" t="inlineStr">
        <is>
          <t>1130</t>
        </is>
      </c>
      <c r="C1300" s="17" t="inlineStr">
        <is>
          <t>Stock SAP</t>
        </is>
      </c>
      <c r="D1300" s="17" t="inlineStr">
        <is>
          <t>Medicamentos</t>
        </is>
      </c>
      <c r="E1300" s="17" t="inlineStr">
        <is>
          <t>ZMED</t>
        </is>
      </c>
      <c r="F1300" s="17" t="inlineStr">
        <is>
          <t>Dentro del alcance</t>
        </is>
      </c>
      <c r="G1300" s="17" t="inlineStr">
        <is>
          <t>1000390</t>
        </is>
      </c>
      <c r="H1300" s="17" t="inlineStr">
        <is>
          <t>TETRAHIDROZOLINA GTAS 15 ML</t>
        </is>
      </c>
      <c r="I1300" s="17" t="inlineStr">
        <is>
          <t>235</t>
        </is>
      </c>
      <c r="J1300" s="17" t="inlineStr">
        <is>
          <t>Tetrahidrozolina clorhidrato 0,5 mg Gotas Oftalmicas x 15 ml</t>
        </is>
      </c>
      <c r="K1300" s="18">
        <f>SUMIF('1130 Salta'!$A$2:$A$485,$G1300,'1130 Salta'!$I$2:$I$485)</f>
        <v/>
      </c>
      <c r="L1300" s="18">
        <f>SUMIF('1130 Salta'!$A$2:$A$485,$G1300,'1130 Salta'!$Q$2:$Q$485)</f>
        <v/>
      </c>
      <c r="M1300" s="18">
        <f>$K1300-$L1300</f>
        <v/>
      </c>
      <c r="N1300" s="19">
        <f>IFERROR(SUMIF('1130 Salta'!$A$2:$A$485,$G1300,'1130 Salta'!$M$2:$M$485)/$K1300,0)</f>
        <v/>
      </c>
      <c r="O1300" s="19">
        <f>IFERROR($K1300*$N1300,"")</f>
        <v/>
      </c>
      <c r="P1300" s="19">
        <f>IFERROR($L1300*$N1300,"")</f>
        <v/>
      </c>
      <c r="Q1300" s="19">
        <f>IF(OR($U1300="Dar de baja en SAP",$U1300="Dar de alta en SAP"),$M1300*$N1300,"")</f>
        <v/>
      </c>
      <c r="R1300" s="17" t="inlineStr"/>
      <c r="S1300" s="26" t="inlineStr">
        <is>
          <t>Baja</t>
        </is>
      </c>
      <c r="T1300" s="17" t="inlineStr">
        <is>
          <t>Homologado – confianza Baja – pendiente de validación</t>
        </is>
      </c>
      <c r="U1300" s="26" t="inlineStr">
        <is>
          <t>Dar de baja en SAP</t>
        </is>
      </c>
      <c r="V1300" s="17" t="inlineStr">
        <is>
          <t>Cruce por nomenclatura SAP</t>
        </is>
      </c>
      <c r="W1300" s="17" t="inlineStr">
        <is>
          <t>No</t>
        </is>
      </c>
      <c r="X1300" s="17" t="inlineStr"/>
      <c r="Y1300" s="17" t="inlineStr">
        <is>
          <t>No</t>
        </is>
      </c>
      <c r="Z1300" s="17" t="inlineStr"/>
      <c r="AA1300" s="17" t="inlineStr">
        <is>
          <t>Cruce por nomenclatura: dosis coincide; similitud 0.70. El material ocupa 2 filas en la hoja 1130 Salta (lote/almacén). La cantidad SAP y la física de esta vista son el total del material.</t>
        </is>
      </c>
    </row>
    <row r="1301">
      <c r="A1301" s="17" t="inlineStr">
        <is>
          <t>Salta</t>
        </is>
      </c>
      <c r="B1301" s="17" t="inlineStr">
        <is>
          <t>1130</t>
        </is>
      </c>
      <c r="C1301" s="17" t="inlineStr">
        <is>
          <t>Stock SAP</t>
        </is>
      </c>
      <c r="D1301" s="17" t="inlineStr">
        <is>
          <t>Uniformes</t>
        </is>
      </c>
      <c r="E1301" s="17" t="inlineStr">
        <is>
          <t>ZUNI</t>
        </is>
      </c>
      <c r="F1301" s="17" t="inlineStr">
        <is>
          <t>Fuera del alcance</t>
        </is>
      </c>
      <c r="G1301" s="17" t="inlineStr">
        <is>
          <t>3001446</t>
        </is>
      </c>
      <c r="H1301" s="17" t="inlineStr">
        <is>
          <t>GUANTES TERMICOS IMPERMEABLES</t>
        </is>
      </c>
      <c r="I1301" s="17" t="inlineStr"/>
      <c r="J1301" s="17" t="inlineStr"/>
      <c r="K1301" s="18">
        <f>SUMIF('1130 Salta'!$A$2:$A$485,$G1301,'1130 Salta'!$I$2:$I$485)</f>
        <v/>
      </c>
      <c r="L1301" s="18">
        <f>SUMIF('1130 Salta'!$A$2:$A$485,$G1301,'1130 Salta'!$Q$2:$Q$485)</f>
        <v/>
      </c>
      <c r="M1301" s="18">
        <f>$K1301-$L1301</f>
        <v/>
      </c>
      <c r="N1301" s="19">
        <f>IFERROR(SUMIF('1130 Salta'!$A$2:$A$485,$G1301,'1130 Salta'!$M$2:$M$485)/$K1301,0)</f>
        <v/>
      </c>
      <c r="O1301" s="19">
        <f>IFERROR($K1301*$N1301,"")</f>
        <v/>
      </c>
      <c r="P1301" s="19">
        <f>IFERROR($L1301*$N1301,"")</f>
        <v/>
      </c>
      <c r="Q1301" s="19">
        <f>IF(OR($U1301="Dar de baja en SAP",$U1301="Dar de alta en SAP"),$M1301*$N1301,"")</f>
        <v/>
      </c>
      <c r="R1301" s="17" t="inlineStr"/>
      <c r="S1301" s="27" t="inlineStr"/>
      <c r="T1301" s="17" t="inlineStr">
        <is>
          <t>No aplica: uniformes, clasificación que el inventario físico de Farmacia no releva</t>
        </is>
      </c>
      <c r="U1301" s="28" t="inlineStr">
        <is>
          <t>Fuera del alcance del inventario físico</t>
        </is>
      </c>
      <c r="V1301" s="17" t="inlineStr"/>
      <c r="W1301" s="17" t="inlineStr"/>
      <c r="X1301" s="17" t="inlineStr"/>
      <c r="Y1301" s="17" t="inlineStr"/>
      <c r="Z1301" s="17" t="inlineStr"/>
      <c r="AA1301" s="17" t="inlineStr"/>
    </row>
    <row r="1302">
      <c r="A1302" s="17" t="inlineStr">
        <is>
          <t>Salta</t>
        </is>
      </c>
      <c r="B1302" s="17" t="inlineStr">
        <is>
          <t>1130</t>
        </is>
      </c>
      <c r="C1302" s="17" t="inlineStr">
        <is>
          <t>Stock SAP</t>
        </is>
      </c>
      <c r="D1302" s="17" t="inlineStr">
        <is>
          <t>Medicamentos</t>
        </is>
      </c>
      <c r="E1302" s="17" t="inlineStr">
        <is>
          <t>ZMED</t>
        </is>
      </c>
      <c r="F1302" s="17" t="inlineStr">
        <is>
          <t>Dentro del alcance</t>
        </is>
      </c>
      <c r="G1302" s="17" t="inlineStr">
        <is>
          <t>1000063</t>
        </is>
      </c>
      <c r="H1302" s="17" t="inlineStr">
        <is>
          <t>DIGOXINA 0,25 MG/ML AMPOLLA DE 1ML</t>
        </is>
      </c>
      <c r="I1302" s="17" t="inlineStr">
        <is>
          <t>266</t>
        </is>
      </c>
      <c r="J1302" s="17" t="inlineStr">
        <is>
          <t>Digoxina 0.25mg/ml</t>
        </is>
      </c>
      <c r="K1302" s="18">
        <f>SUMIF('1130 Salta'!$A$2:$A$485,$G1302,'1130 Salta'!$I$2:$I$485)</f>
        <v/>
      </c>
      <c r="L1302" s="18">
        <f>SUMIF('1130 Salta'!$A$2:$A$485,$G1302,'1130 Salta'!$Q$2:$Q$485)</f>
        <v/>
      </c>
      <c r="M1302" s="18">
        <f>$K1302-$L1302</f>
        <v/>
      </c>
      <c r="N1302" s="19">
        <f>IFERROR(SUMIF('1130 Salta'!$A$2:$A$485,$G1302,'1130 Salta'!$M$2:$M$485)/$K1302,0)</f>
        <v/>
      </c>
      <c r="O1302" s="19">
        <f>IFERROR($K1302*$N1302,"")</f>
        <v/>
      </c>
      <c r="P1302" s="19">
        <f>IFERROR($L1302*$N1302,"")</f>
        <v/>
      </c>
      <c r="Q1302" s="19">
        <f>IF(OR($U1302="Dar de baja en SAP",$U1302="Dar de alta en SAP"),$M1302*$N1302,"")</f>
        <v/>
      </c>
      <c r="R1302" s="17" t="inlineStr"/>
      <c r="S1302" s="30" t="inlineStr">
        <is>
          <t>Media</t>
        </is>
      </c>
      <c r="T1302" s="17" t="inlineStr">
        <is>
          <t>Homologado – confianza Media – pendiente de validación</t>
        </is>
      </c>
      <c r="U1302" s="26" t="inlineStr">
        <is>
          <t>Dar de baja en SAP</t>
        </is>
      </c>
      <c r="V1302" s="17" t="inlineStr">
        <is>
          <t>Homologación por código Avain (master M04-008)</t>
        </is>
      </c>
      <c r="W1302" s="17" t="inlineStr">
        <is>
          <t>No</t>
        </is>
      </c>
      <c r="X1302" s="17" t="inlineStr"/>
      <c r="Y1302" s="17" t="inlineStr">
        <is>
          <t>Sí</t>
        </is>
      </c>
      <c r="Z1302" s="17" t="inlineStr">
        <is>
          <t>M04-008</t>
        </is>
      </c>
      <c r="AA1302" s="17" t="inlineStr">
        <is>
          <t>Homologación: confianza base Media + confianza SAP Alta → Media.</t>
        </is>
      </c>
    </row>
    <row r="1303">
      <c r="A1303" s="17" t="inlineStr">
        <is>
          <t>Salta</t>
        </is>
      </c>
      <c r="B1303" s="17" t="inlineStr">
        <is>
          <t>1130</t>
        </is>
      </c>
      <c r="C1303" s="17" t="inlineStr">
        <is>
          <t>Stock SAP</t>
        </is>
      </c>
      <c r="D1303" s="17" t="inlineStr">
        <is>
          <t>Medicamentos</t>
        </is>
      </c>
      <c r="E1303" s="17" t="inlineStr">
        <is>
          <t>ZMED</t>
        </is>
      </c>
      <c r="F1303" s="17" t="inlineStr">
        <is>
          <t>Dentro del alcance</t>
        </is>
      </c>
      <c r="G1303" s="17" t="inlineStr">
        <is>
          <t>1000183</t>
        </is>
      </c>
      <c r="H1303" s="17" t="inlineStr">
        <is>
          <t>MYLANTA TABLETAS COMPRIMIDOS</t>
        </is>
      </c>
      <c r="I1303" s="17" t="inlineStr">
        <is>
          <t>144</t>
        </is>
      </c>
      <c r="J1303" s="17" t="inlineStr">
        <is>
          <t>Mylanta masticable (Hidroxido Al + Hidróxido Mg)</t>
        </is>
      </c>
      <c r="K1303" s="18">
        <f>SUMIF('1130 Salta'!$A$2:$A$485,$G1303,'1130 Salta'!$I$2:$I$485)</f>
        <v/>
      </c>
      <c r="L1303" s="18">
        <f>SUMIF('1130 Salta'!$A$2:$A$485,$G1303,'1130 Salta'!$Q$2:$Q$485)</f>
        <v/>
      </c>
      <c r="M1303" s="18">
        <f>$K1303-$L1303</f>
        <v/>
      </c>
      <c r="N1303" s="19">
        <f>IFERROR(SUMIF('1130 Salta'!$A$2:$A$485,$G1303,'1130 Salta'!$M$2:$M$485)/$K1303,0)</f>
        <v/>
      </c>
      <c r="O1303" s="19">
        <f>IFERROR($K1303*$N1303,"")</f>
        <v/>
      </c>
      <c r="P1303" s="19">
        <f>IFERROR($L1303*$N1303,"")</f>
        <v/>
      </c>
      <c r="Q1303" s="19">
        <f>IF(OR($U1303="Dar de baja en SAP",$U1303="Dar de alta en SAP"),$M1303*$N1303,"")</f>
        <v/>
      </c>
      <c r="R1303" s="17" t="inlineStr"/>
      <c r="S1303" s="26" t="inlineStr">
        <is>
          <t>Baja</t>
        </is>
      </c>
      <c r="T1303" s="17" t="inlineStr">
        <is>
          <t>Homologado – confianza Baja – pendiente de validación</t>
        </is>
      </c>
      <c r="U1303" s="25" t="inlineStr">
        <is>
          <t>Dar de alta en SAP</t>
        </is>
      </c>
      <c r="V1303" s="17" t="inlineStr">
        <is>
          <t>Homologación por código Avain (master M08-009)</t>
        </is>
      </c>
      <c r="W1303" s="17" t="inlineStr">
        <is>
          <t>Sí</t>
        </is>
      </c>
      <c r="X1303" s="17" t="inlineStr">
        <is>
          <t>1000183, 1001267</t>
        </is>
      </c>
      <c r="Y1303" s="17" t="inlineStr">
        <is>
          <t>Sí</t>
        </is>
      </c>
      <c r="Z1303" s="17" t="inlineStr">
        <is>
          <t>M08-009</t>
        </is>
      </c>
      <c r="AA1303" s="17"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17" t="inlineStr">
        <is>
          <t>Salta</t>
        </is>
      </c>
      <c r="B1304" s="17" t="inlineStr">
        <is>
          <t>1130</t>
        </is>
      </c>
      <c r="C1304" s="17" t="inlineStr">
        <is>
          <t>Stock SAP</t>
        </is>
      </c>
      <c r="D1304" s="17" t="inlineStr">
        <is>
          <t>Medicamentos</t>
        </is>
      </c>
      <c r="E1304" s="17" t="inlineStr">
        <is>
          <t>ZMED</t>
        </is>
      </c>
      <c r="F1304" s="17" t="inlineStr">
        <is>
          <t>Dentro del alcance</t>
        </is>
      </c>
      <c r="G1304" s="17" t="inlineStr">
        <is>
          <t>1000792</t>
        </is>
      </c>
      <c r="H1304" s="17" t="inlineStr">
        <is>
          <t>ORALSONE MAX TOPIC</t>
        </is>
      </c>
      <c r="I1304" s="17" t="inlineStr">
        <is>
          <t>193</t>
        </is>
      </c>
      <c r="J1304" s="17" t="inlineStr">
        <is>
          <t>Oralsone Topic</t>
        </is>
      </c>
      <c r="K1304" s="18">
        <f>SUMIF('1130 Salta'!$A$2:$A$485,$G1304,'1130 Salta'!$I$2:$I$485)</f>
        <v/>
      </c>
      <c r="L1304" s="18">
        <f>SUMIF('1130 Salta'!$A$2:$A$485,$G1304,'1130 Salta'!$Q$2:$Q$485)</f>
        <v/>
      </c>
      <c r="M1304" s="18">
        <f>$K1304-$L1304</f>
        <v/>
      </c>
      <c r="N1304" s="19">
        <f>IFERROR(SUMIF('1130 Salta'!$A$2:$A$485,$G1304,'1130 Salta'!$M$2:$M$485)/$K1304,0)</f>
        <v/>
      </c>
      <c r="O1304" s="19">
        <f>IFERROR($K1304*$N1304,"")</f>
        <v/>
      </c>
      <c r="P1304" s="19">
        <f>IFERROR($L1304*$N1304,"")</f>
        <v/>
      </c>
      <c r="Q1304" s="19">
        <f>IF(OR($U1304="Dar de baja en SAP",$U1304="Dar de alta en SAP"),$M1304*$N1304,"")</f>
        <v/>
      </c>
      <c r="R1304" s="17" t="inlineStr"/>
      <c r="S1304" s="25" t="inlineStr">
        <is>
          <t>Alta</t>
        </is>
      </c>
      <c r="T1304" s="17" t="inlineStr">
        <is>
          <t>Homologado – confianza Alta</t>
        </is>
      </c>
      <c r="U1304" s="26" t="inlineStr">
        <is>
          <t>Dar de baja en SAP</t>
        </is>
      </c>
      <c r="V1304" s="17" t="inlineStr">
        <is>
          <t>Cruce por nomenclatura SAP</t>
        </is>
      </c>
      <c r="W1304" s="17" t="inlineStr">
        <is>
          <t>No</t>
        </is>
      </c>
      <c r="X1304" s="17" t="inlineStr"/>
      <c r="Y1304" s="17" t="inlineStr">
        <is>
          <t>No</t>
        </is>
      </c>
      <c r="Z1304" s="17" t="inlineStr"/>
      <c r="AA1304" s="17" t="inlineStr">
        <is>
          <t>Cruce por nomenclatura: similitud 0.87.</t>
        </is>
      </c>
    </row>
    <row r="1305">
      <c r="A1305" s="17" t="inlineStr">
        <is>
          <t>Salta</t>
        </is>
      </c>
      <c r="B1305" s="17" t="inlineStr">
        <is>
          <t>1130</t>
        </is>
      </c>
      <c r="C1305" s="17" t="inlineStr">
        <is>
          <t>Stock SAP</t>
        </is>
      </c>
      <c r="D1305" s="17" t="inlineStr">
        <is>
          <t>Medicamentos</t>
        </is>
      </c>
      <c r="E1305" s="17" t="inlineStr">
        <is>
          <t>ZMED</t>
        </is>
      </c>
      <c r="F1305" s="17" t="inlineStr">
        <is>
          <t>Dentro del alcance</t>
        </is>
      </c>
      <c r="G1305" s="17" t="inlineStr">
        <is>
          <t>1000830</t>
        </is>
      </c>
      <c r="H1305" s="17" t="inlineStr">
        <is>
          <t>BETAMETASONA+GENTA+MICON 20G CREMA</t>
        </is>
      </c>
      <c r="I1305" s="17" t="inlineStr"/>
      <c r="J1305" s="17" t="inlineStr"/>
      <c r="K1305" s="18">
        <f>SUMIF('1130 Salta'!$A$2:$A$485,$G1305,'1130 Salta'!$I$2:$I$485)</f>
        <v/>
      </c>
      <c r="L1305" s="18">
        <f>SUMIF('1130 Salta'!$A$2:$A$485,$G1305,'1130 Salta'!$Q$2:$Q$485)</f>
        <v/>
      </c>
      <c r="M1305" s="18">
        <f>$K1305-$L1305</f>
        <v/>
      </c>
      <c r="N1305" s="19">
        <f>IFERROR(SUMIF('1130 Salta'!$A$2:$A$485,$G1305,'1130 Salta'!$M$2:$M$485)/$K1305,0)</f>
        <v/>
      </c>
      <c r="O1305" s="19">
        <f>IFERROR($K1305*$N1305,"")</f>
        <v/>
      </c>
      <c r="P1305" s="19">
        <f>IFERROR($L1305*$N1305,"")</f>
        <v/>
      </c>
      <c r="Q1305" s="19">
        <f>IF(OR($U1305="Dar de baja en SAP",$U1305="Dar de alta en SAP"),$M1305*$N1305,"")</f>
        <v/>
      </c>
      <c r="R1305" s="17" t="inlineStr"/>
      <c r="S1305" s="27" t="inlineStr"/>
      <c r="T1305" s="17" t="inlineStr">
        <is>
          <t>Sin recuento físico en el inventario de Avain</t>
        </is>
      </c>
      <c r="U1305" s="28" t="inlineStr">
        <is>
          <t>Sin recuento físico</t>
        </is>
      </c>
      <c r="V1305" s="17" t="inlineStr"/>
      <c r="W1305" s="17" t="inlineStr"/>
      <c r="X1305" s="17" t="inlineStr"/>
      <c r="Y1305" s="17" t="inlineStr"/>
      <c r="Z1305" s="17" t="inlineStr"/>
      <c r="AA1305" s="17" t="inlineStr"/>
    </row>
    <row r="1306">
      <c r="A1306" s="17" t="inlineStr">
        <is>
          <t>Salta</t>
        </is>
      </c>
      <c r="B1306" s="17" t="inlineStr">
        <is>
          <t>1130</t>
        </is>
      </c>
      <c r="C1306" s="17" t="inlineStr">
        <is>
          <t>Stock SAP</t>
        </is>
      </c>
      <c r="D1306" s="17" t="inlineStr">
        <is>
          <t>Medicamentos</t>
        </is>
      </c>
      <c r="E1306" s="17" t="inlineStr">
        <is>
          <t>ZMED</t>
        </is>
      </c>
      <c r="F1306" s="17" t="inlineStr">
        <is>
          <t>Dentro del alcance</t>
        </is>
      </c>
      <c r="G1306" s="17" t="inlineStr">
        <is>
          <t>1001024</t>
        </is>
      </c>
      <c r="H1306" s="17" t="inlineStr">
        <is>
          <t>SULFAMETOXAZOL+TRIMETO 80MG/400MG 20 COM</t>
        </is>
      </c>
      <c r="I1306" s="17" t="inlineStr"/>
      <c r="J1306" s="17" t="inlineStr"/>
      <c r="K1306" s="18">
        <f>SUMIF('1130 Salta'!$A$2:$A$485,$G1306,'1130 Salta'!$I$2:$I$485)</f>
        <v/>
      </c>
      <c r="L1306" s="18">
        <f>SUMIF('1130 Salta'!$A$2:$A$485,$G1306,'1130 Salta'!$Q$2:$Q$485)</f>
        <v/>
      </c>
      <c r="M1306" s="18">
        <f>$K1306-$L1306</f>
        <v/>
      </c>
      <c r="N1306" s="19">
        <f>IFERROR(SUMIF('1130 Salta'!$A$2:$A$485,$G1306,'1130 Salta'!$M$2:$M$485)/$K1306,0)</f>
        <v/>
      </c>
      <c r="O1306" s="19">
        <f>IFERROR($K1306*$N1306,"")</f>
        <v/>
      </c>
      <c r="P1306" s="19">
        <f>IFERROR($L1306*$N1306,"")</f>
        <v/>
      </c>
      <c r="Q1306" s="19">
        <f>IF(OR($U1306="Dar de baja en SAP",$U1306="Dar de alta en SAP"),$M1306*$N1306,"")</f>
        <v/>
      </c>
      <c r="R1306" s="17" t="inlineStr"/>
      <c r="S1306" s="27" t="inlineStr"/>
      <c r="T1306" s="17" t="inlineStr">
        <is>
          <t>Sin recuento físico en el inventario de Avain</t>
        </is>
      </c>
      <c r="U1306" s="28" t="inlineStr">
        <is>
          <t>Sin recuento físico</t>
        </is>
      </c>
      <c r="V1306" s="17" t="inlineStr"/>
      <c r="W1306" s="17" t="inlineStr"/>
      <c r="X1306" s="17" t="inlineStr"/>
      <c r="Y1306" s="17" t="inlineStr"/>
      <c r="Z1306" s="17" t="inlineStr"/>
      <c r="AA1306" s="17" t="inlineStr"/>
    </row>
    <row r="1307">
      <c r="A1307" s="17" t="inlineStr">
        <is>
          <t>Salta</t>
        </is>
      </c>
      <c r="B1307" s="17" t="inlineStr">
        <is>
          <t>1130</t>
        </is>
      </c>
      <c r="C1307" s="17" t="inlineStr">
        <is>
          <t>Stock SAP</t>
        </is>
      </c>
      <c r="D1307" s="17" t="inlineStr">
        <is>
          <t>Medicamentos</t>
        </is>
      </c>
      <c r="E1307" s="17" t="inlineStr">
        <is>
          <t>ZMED</t>
        </is>
      </c>
      <c r="F1307" s="17" t="inlineStr">
        <is>
          <t>Dentro del alcance</t>
        </is>
      </c>
      <c r="G1307" s="17" t="inlineStr">
        <is>
          <t>1005357</t>
        </is>
      </c>
      <c r="H1307" s="17" t="inlineStr">
        <is>
          <t>SOLUCIÓN DEXTROSA AL 5% DE 500 CC</t>
        </is>
      </c>
      <c r="I1307" s="17" t="inlineStr">
        <is>
          <t>94</t>
        </is>
      </c>
      <c r="J1307" s="17" t="inlineStr">
        <is>
          <t>Dextrosa al 5% 500ml Baxter 500ml</t>
        </is>
      </c>
      <c r="K1307" s="18">
        <f>SUMIF('1130 Salta'!$A$2:$A$485,$G1307,'1130 Salta'!$I$2:$I$485)</f>
        <v/>
      </c>
      <c r="L1307" s="18">
        <f>SUMIF('1130 Salta'!$A$2:$A$485,$G1307,'1130 Salta'!$Q$2:$Q$485)</f>
        <v/>
      </c>
      <c r="M1307" s="18">
        <f>$K1307-$L1307</f>
        <v/>
      </c>
      <c r="N1307" s="19">
        <f>IFERROR(SUMIF('1130 Salta'!$A$2:$A$485,$G1307,'1130 Salta'!$M$2:$M$485)/$K1307,0)</f>
        <v/>
      </c>
      <c r="O1307" s="19">
        <f>IFERROR($K1307*$N1307,"")</f>
        <v/>
      </c>
      <c r="P1307" s="19">
        <f>IFERROR($L1307*$N1307,"")</f>
        <v/>
      </c>
      <c r="Q1307" s="19">
        <f>IF(OR($U1307="Dar de baja en SAP",$U1307="Dar de alta en SAP"),$M1307*$N1307,"")</f>
        <v/>
      </c>
      <c r="R1307" s="17" t="inlineStr"/>
      <c r="S1307" s="26" t="inlineStr">
        <is>
          <t>Baja</t>
        </is>
      </c>
      <c r="T1307" s="17" t="inlineStr">
        <is>
          <t>Homologado – confianza Baja – pendiente de validación</t>
        </is>
      </c>
      <c r="U1307" s="25" t="inlineStr">
        <is>
          <t>Dar de alta en SAP</t>
        </is>
      </c>
      <c r="V1307" s="17" t="inlineStr">
        <is>
          <t>Cruce por nomenclatura SAP</t>
        </is>
      </c>
      <c r="W1307" s="17" t="inlineStr">
        <is>
          <t>No</t>
        </is>
      </c>
      <c r="X1307" s="17" t="inlineStr"/>
      <c r="Y1307" s="17" t="inlineStr">
        <is>
          <t>Sí</t>
        </is>
      </c>
      <c r="Z1307" s="17" t="inlineStr">
        <is>
          <t>M13-002</t>
        </is>
      </c>
      <c r="AA1307" s="17" t="inlineStr">
        <is>
          <t>Homologado al master M13-002, pero sus códigos SAP (1000033) no figuran en el stock SAP de este centro. Cruce por nomenclatura: dosis coincide; similitud 0.68.</t>
        </is>
      </c>
    </row>
    <row r="1308">
      <c r="A1308" s="17" t="inlineStr">
        <is>
          <t>Salta</t>
        </is>
      </c>
      <c r="B1308" s="17" t="inlineStr">
        <is>
          <t>1130</t>
        </is>
      </c>
      <c r="C1308" s="17" t="inlineStr">
        <is>
          <t>Stock SAP</t>
        </is>
      </c>
      <c r="D1308" s="17" t="inlineStr">
        <is>
          <t>Uniformes</t>
        </is>
      </c>
      <c r="E1308" s="17" t="inlineStr">
        <is>
          <t>ZUNI</t>
        </is>
      </c>
      <c r="F1308" s="17" t="inlineStr">
        <is>
          <t>Fuera del alcance</t>
        </is>
      </c>
      <c r="G1308" s="17" t="inlineStr">
        <is>
          <t>3000886</t>
        </is>
      </c>
      <c r="H1308" s="17" t="inlineStr">
        <is>
          <t>MEDIAS TERMICAS LARGAS</t>
        </is>
      </c>
      <c r="I1308" s="17" t="inlineStr"/>
      <c r="J1308" s="17" t="inlineStr"/>
      <c r="K1308" s="18">
        <f>SUMIF('1130 Salta'!$A$2:$A$485,$G1308,'1130 Salta'!$I$2:$I$485)</f>
        <v/>
      </c>
      <c r="L1308" s="18">
        <f>SUMIF('1130 Salta'!$A$2:$A$485,$G1308,'1130 Salta'!$Q$2:$Q$485)</f>
        <v/>
      </c>
      <c r="M1308" s="18">
        <f>$K1308-$L1308</f>
        <v/>
      </c>
      <c r="N1308" s="19">
        <f>IFERROR(SUMIF('1130 Salta'!$A$2:$A$485,$G1308,'1130 Salta'!$M$2:$M$485)/$K1308,0)</f>
        <v/>
      </c>
      <c r="O1308" s="19">
        <f>IFERROR($K1308*$N1308,"")</f>
        <v/>
      </c>
      <c r="P1308" s="19">
        <f>IFERROR($L1308*$N1308,"")</f>
        <v/>
      </c>
      <c r="Q1308" s="19">
        <f>IF(OR($U1308="Dar de baja en SAP",$U1308="Dar de alta en SAP"),$M1308*$N1308,"")</f>
        <v/>
      </c>
      <c r="R1308" s="17" t="inlineStr"/>
      <c r="S1308" s="27" t="inlineStr"/>
      <c r="T1308" s="17" t="inlineStr">
        <is>
          <t>No aplica: uniformes, clasificación que el inventario físico de Farmacia no releva</t>
        </is>
      </c>
      <c r="U1308" s="28" t="inlineStr">
        <is>
          <t>Fuera del alcance del inventario físico</t>
        </is>
      </c>
      <c r="V1308" s="17" t="inlineStr"/>
      <c r="W1308" s="17" t="inlineStr"/>
      <c r="X1308" s="17" t="inlineStr"/>
      <c r="Y1308" s="17" t="inlineStr"/>
      <c r="Z1308" s="17" t="inlineStr"/>
      <c r="AA1308" s="17" t="inlineStr"/>
    </row>
    <row r="1309">
      <c r="A1309" s="17" t="inlineStr">
        <is>
          <t>Salta</t>
        </is>
      </c>
      <c r="B1309" s="17" t="inlineStr">
        <is>
          <t>1130</t>
        </is>
      </c>
      <c r="C1309" s="17" t="inlineStr">
        <is>
          <t>Stock SAP</t>
        </is>
      </c>
      <c r="D1309" s="17" t="inlineStr">
        <is>
          <t>Medicamentos</t>
        </is>
      </c>
      <c r="E1309" s="17" t="inlineStr">
        <is>
          <t>ZMED</t>
        </is>
      </c>
      <c r="F1309" s="17" t="inlineStr">
        <is>
          <t>Dentro del alcance</t>
        </is>
      </c>
      <c r="G1309" s="17" t="inlineStr">
        <is>
          <t>1000053</t>
        </is>
      </c>
      <c r="H1309" s="17" t="inlineStr">
        <is>
          <t>ALCOHOL AL 96% X 1000ML</t>
        </is>
      </c>
      <c r="I1309" s="17" t="inlineStr">
        <is>
          <t>24</t>
        </is>
      </c>
      <c r="J1309" s="17" t="inlineStr">
        <is>
          <t>Alcohol 96% x1000 ml</t>
        </is>
      </c>
      <c r="K1309" s="18">
        <f>SUMIF('1130 Salta'!$A$2:$A$485,$G1309,'1130 Salta'!$I$2:$I$485)</f>
        <v/>
      </c>
      <c r="L1309" s="18">
        <f>SUMIF('1130 Salta'!$A$2:$A$485,$G1309,'1130 Salta'!$Q$2:$Q$485)</f>
        <v/>
      </c>
      <c r="M1309" s="18">
        <f>$K1309-$L1309</f>
        <v/>
      </c>
      <c r="N1309" s="19">
        <f>IFERROR(SUMIF('1130 Salta'!$A$2:$A$485,$G1309,'1130 Salta'!$M$2:$M$485)/$K1309,0)</f>
        <v/>
      </c>
      <c r="O1309" s="19">
        <f>IFERROR($K1309*$N1309,"")</f>
        <v/>
      </c>
      <c r="P1309" s="19">
        <f>IFERROR($L1309*$N1309,"")</f>
        <v/>
      </c>
      <c r="Q1309" s="19">
        <f>IF(OR($U1309="Dar de baja en SAP",$U1309="Dar de alta en SAP"),$M1309*$N1309,"")</f>
        <v/>
      </c>
      <c r="R1309" s="17" t="inlineStr"/>
      <c r="S1309" s="25" t="inlineStr">
        <is>
          <t>Alta</t>
        </is>
      </c>
      <c r="T1309" s="17" t="inlineStr">
        <is>
          <t>Homologado – confianza Alta</t>
        </is>
      </c>
      <c r="U1309" s="26" t="inlineStr">
        <is>
          <t>Dar de baja en SAP</t>
        </is>
      </c>
      <c r="V1309" s="17" t="inlineStr">
        <is>
          <t>Homologación por código Avain (master D-174)</t>
        </is>
      </c>
      <c r="W1309" s="17" t="inlineStr">
        <is>
          <t>No</t>
        </is>
      </c>
      <c r="X1309" s="17" t="inlineStr"/>
      <c r="Y1309" s="17" t="inlineStr">
        <is>
          <t>Sí</t>
        </is>
      </c>
      <c r="Z1309" s="17" t="inlineStr">
        <is>
          <t>D-174</t>
        </is>
      </c>
      <c r="AA1309" s="17" t="inlineStr">
        <is>
          <t>Homologación: confianza base Alta + confianza SAP Alta → Alta. El material ocupa 2 filas en la hoja 1130 Salta (lote/almacén). La cantidad SAP y la física de esta vista son el total del material.</t>
        </is>
      </c>
    </row>
    <row r="1310">
      <c r="A1310" s="17" t="inlineStr">
        <is>
          <t>Salta</t>
        </is>
      </c>
      <c r="B1310" s="17" t="inlineStr">
        <is>
          <t>1130</t>
        </is>
      </c>
      <c r="C1310" s="17" t="inlineStr">
        <is>
          <t>Stock SAP</t>
        </is>
      </c>
      <c r="D1310" s="17" t="inlineStr">
        <is>
          <t>Descartables</t>
        </is>
      </c>
      <c r="E1310" s="17" t="inlineStr">
        <is>
          <t>ZDES</t>
        </is>
      </c>
      <c r="F1310" s="17" t="inlineStr">
        <is>
          <t>Dentro del alcance</t>
        </is>
      </c>
      <c r="G1310" s="17" t="inlineStr">
        <is>
          <t>2002586</t>
        </is>
      </c>
      <c r="H1310" s="17" t="inlineStr">
        <is>
          <t>GASA HEMOSTATICA</t>
        </is>
      </c>
      <c r="I1310" s="17" t="inlineStr">
        <is>
          <t>331</t>
        </is>
      </c>
      <c r="J1310" s="17" t="inlineStr">
        <is>
          <t>Gasas Hemostaticas 10x20cm</t>
        </is>
      </c>
      <c r="K1310" s="18">
        <f>SUMIF('1130 Salta'!$A$2:$A$485,$G1310,'1130 Salta'!$I$2:$I$485)</f>
        <v/>
      </c>
      <c r="L1310" s="18">
        <f>SUMIF('1130 Salta'!$A$2:$A$485,$G1310,'1130 Salta'!$Q$2:$Q$485)</f>
        <v/>
      </c>
      <c r="M1310" s="18">
        <f>$K1310-$L1310</f>
        <v/>
      </c>
      <c r="N1310" s="19">
        <f>IFERROR(SUMIF('1130 Salta'!$A$2:$A$485,$G1310,'1130 Salta'!$M$2:$M$485)/$K1310,0)</f>
        <v/>
      </c>
      <c r="O1310" s="19">
        <f>IFERROR($K1310*$N1310,"")</f>
        <v/>
      </c>
      <c r="P1310" s="19">
        <f>IFERROR($L1310*$N1310,"")</f>
        <v/>
      </c>
      <c r="Q1310" s="19">
        <f>IF(OR($U1310="Dar de baja en SAP",$U1310="Dar de alta en SAP"),$M1310*$N1310,"")</f>
        <v/>
      </c>
      <c r="R1310" s="17" t="inlineStr"/>
      <c r="S1310" s="30" t="inlineStr">
        <is>
          <t>Media</t>
        </is>
      </c>
      <c r="T1310" s="17" t="inlineStr">
        <is>
          <t>Homologado – confianza Media – pendiente de validación</t>
        </is>
      </c>
      <c r="U1310" s="26" t="inlineStr">
        <is>
          <t>Dar de baja en SAP</t>
        </is>
      </c>
      <c r="V1310" s="17" t="inlineStr">
        <is>
          <t>Cruce por nomenclatura SAP</t>
        </is>
      </c>
      <c r="W1310" s="17" t="inlineStr">
        <is>
          <t>No</t>
        </is>
      </c>
      <c r="X1310" s="17" t="inlineStr"/>
      <c r="Y1310" s="17" t="inlineStr">
        <is>
          <t>Sí</t>
        </is>
      </c>
      <c r="Z1310" s="17" t="inlineStr">
        <is>
          <t>K-280</t>
        </is>
      </c>
      <c r="AA1310" s="17" t="inlineStr">
        <is>
          <t>Homologado al master K-280, pero sus códigos SAP (2001545, 2001546) no figuran en el stock SAP de este centro. Cruce por nomenclatura: una nomenclatura no informa dosis; similitud 0.79.</t>
        </is>
      </c>
    </row>
    <row r="1311">
      <c r="A1311" s="17" t="inlineStr">
        <is>
          <t>Salta</t>
        </is>
      </c>
      <c r="B1311" s="17" t="inlineStr">
        <is>
          <t>1130</t>
        </is>
      </c>
      <c r="C1311" s="17" t="inlineStr">
        <is>
          <t>Stock SAP</t>
        </is>
      </c>
      <c r="D1311" s="17" t="inlineStr">
        <is>
          <t>Medicamentos</t>
        </is>
      </c>
      <c r="E1311" s="17" t="inlineStr">
        <is>
          <t>ZMED</t>
        </is>
      </c>
      <c r="F1311" s="17" t="inlineStr">
        <is>
          <t>Dentro del alcance</t>
        </is>
      </c>
      <c r="G1311" s="17" t="inlineStr">
        <is>
          <t>1000250</t>
        </is>
      </c>
      <c r="H1311" s="17" t="inlineStr">
        <is>
          <t>DICLOFENAC GEL</t>
        </is>
      </c>
      <c r="I1311" s="17" t="inlineStr">
        <is>
          <t>388</t>
        </is>
      </c>
      <c r="J1311" s="17" t="inlineStr">
        <is>
          <t>Diclofenac gel (dietilamina 1,16%)</t>
        </is>
      </c>
      <c r="K1311" s="18">
        <f>SUMIF('1130 Salta'!$A$2:$A$485,$G1311,'1130 Salta'!$I$2:$I$485)</f>
        <v/>
      </c>
      <c r="L1311" s="18">
        <f>SUMIF('1130 Salta'!$A$2:$A$485,$G1311,'1130 Salta'!$Q$2:$Q$485)</f>
        <v/>
      </c>
      <c r="M1311" s="18">
        <f>$K1311-$L1311</f>
        <v/>
      </c>
      <c r="N1311" s="19">
        <f>IFERROR(SUMIF('1130 Salta'!$A$2:$A$485,$G1311,'1130 Salta'!$M$2:$M$485)/$K1311,0)</f>
        <v/>
      </c>
      <c r="O1311" s="19">
        <f>IFERROR($K1311*$N1311,"")</f>
        <v/>
      </c>
      <c r="P1311" s="19">
        <f>IFERROR($L1311*$N1311,"")</f>
        <v/>
      </c>
      <c r="Q1311" s="19">
        <f>IF(OR($U1311="Dar de baja en SAP",$U1311="Dar de alta en SAP"),$M1311*$N1311,"")</f>
        <v/>
      </c>
      <c r="R1311" s="17" t="inlineStr"/>
      <c r="S1311" s="26" t="inlineStr">
        <is>
          <t>Baja</t>
        </is>
      </c>
      <c r="T1311" s="17" t="inlineStr">
        <is>
          <t>Homologado – confianza Baja – pendiente de validación</t>
        </is>
      </c>
      <c r="U1311" s="26" t="inlineStr">
        <is>
          <t>Dar de baja en SAP</t>
        </is>
      </c>
      <c r="V1311" s="17" t="inlineStr">
        <is>
          <t>Cruce por nomenclatura SAP</t>
        </is>
      </c>
      <c r="W1311" s="17" t="inlineStr">
        <is>
          <t>No</t>
        </is>
      </c>
      <c r="X1311" s="17" t="inlineStr"/>
      <c r="Y1311" s="17" t="inlineStr">
        <is>
          <t>No</t>
        </is>
      </c>
      <c r="Z1311" s="17" t="inlineStr"/>
      <c r="AA1311" s="17" t="inlineStr">
        <is>
          <t>Cruce por nomenclatura: una nomenclatura no informa dosis; similitud 0.71.</t>
        </is>
      </c>
    </row>
    <row r="1312">
      <c r="A1312" s="17" t="inlineStr">
        <is>
          <t>Salta</t>
        </is>
      </c>
      <c r="B1312" s="17" t="inlineStr">
        <is>
          <t>1130</t>
        </is>
      </c>
      <c r="C1312" s="17" t="inlineStr">
        <is>
          <t>Stock SAP</t>
        </is>
      </c>
      <c r="D1312" s="17" t="inlineStr">
        <is>
          <t>Medicamentos</t>
        </is>
      </c>
      <c r="E1312" s="17" t="inlineStr">
        <is>
          <t>ZMED</t>
        </is>
      </c>
      <c r="F1312" s="17" t="inlineStr">
        <is>
          <t>Dentro del alcance</t>
        </is>
      </c>
      <c r="G1312" s="17" t="inlineStr">
        <is>
          <t>1000410</t>
        </is>
      </c>
      <c r="H1312" s="17" t="inlineStr">
        <is>
          <t>DOPAMINA 200MG/5 ML</t>
        </is>
      </c>
      <c r="I1312" s="17" t="inlineStr">
        <is>
          <t>109</t>
        </is>
      </c>
      <c r="J1312" s="17" t="inlineStr">
        <is>
          <t>Dopamina, clorhidrato 1 amp=5ml/200mg</t>
        </is>
      </c>
      <c r="K1312" s="18">
        <f>SUMIF('1130 Salta'!$A$2:$A$485,$G1312,'1130 Salta'!$I$2:$I$485)</f>
        <v/>
      </c>
      <c r="L1312" s="18">
        <f>SUMIF('1130 Salta'!$A$2:$A$485,$G1312,'1130 Salta'!$Q$2:$Q$485)</f>
        <v/>
      </c>
      <c r="M1312" s="18">
        <f>$K1312-$L1312</f>
        <v/>
      </c>
      <c r="N1312" s="19">
        <f>IFERROR(SUMIF('1130 Salta'!$A$2:$A$485,$G1312,'1130 Salta'!$M$2:$M$485)/$K1312,0)</f>
        <v/>
      </c>
      <c r="O1312" s="19">
        <f>IFERROR($K1312*$N1312,"")</f>
        <v/>
      </c>
      <c r="P1312" s="19">
        <f>IFERROR($L1312*$N1312,"")</f>
        <v/>
      </c>
      <c r="Q1312" s="19">
        <f>IF(OR($U1312="Dar de baja en SAP",$U1312="Dar de alta en SAP"),$M1312*$N1312,"")</f>
        <v/>
      </c>
      <c r="R1312" s="17" t="inlineStr"/>
      <c r="S1312" s="26" t="inlineStr">
        <is>
          <t>Baja</t>
        </is>
      </c>
      <c r="T1312" s="17" t="inlineStr">
        <is>
          <t>Homologado – confianza Baja – pendiente de validación</t>
        </is>
      </c>
      <c r="U1312" s="26" t="inlineStr">
        <is>
          <t>Dar de baja en SAP</t>
        </is>
      </c>
      <c r="V1312" s="17" t="inlineStr">
        <is>
          <t>Cruce por nomenclatura SAP</t>
        </is>
      </c>
      <c r="W1312" s="17" t="inlineStr">
        <is>
          <t>No</t>
        </is>
      </c>
      <c r="X1312" s="17" t="inlineStr"/>
      <c r="Y1312" s="17" t="inlineStr">
        <is>
          <t>Sí</t>
        </is>
      </c>
      <c r="Z1312" s="17" t="inlineStr">
        <is>
          <t>M03-007</t>
        </is>
      </c>
      <c r="AA1312" s="17"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17" t="inlineStr">
        <is>
          <t>Salta</t>
        </is>
      </c>
      <c r="B1313" s="17" t="inlineStr">
        <is>
          <t>1130</t>
        </is>
      </c>
      <c r="C1313" s="17" t="inlineStr">
        <is>
          <t>Stock SAP</t>
        </is>
      </c>
      <c r="D1313" s="17" t="inlineStr">
        <is>
          <t>Medicamentos</t>
        </is>
      </c>
      <c r="E1313" s="17" t="inlineStr">
        <is>
          <t>ZMED</t>
        </is>
      </c>
      <c r="F1313" s="17" t="inlineStr">
        <is>
          <t>Dentro del alcance</t>
        </is>
      </c>
      <c r="G1313" s="17" t="inlineStr">
        <is>
          <t>1000660</t>
        </is>
      </c>
      <c r="H1313" s="17" t="inlineStr">
        <is>
          <t>ACIDO TRANEXAMICO</t>
        </is>
      </c>
      <c r="I1313" s="17" t="inlineStr">
        <is>
          <t>12</t>
        </is>
      </c>
      <c r="J1313" s="17" t="inlineStr">
        <is>
          <t>Acido tranexamico 1 amp=5ml, 500mg/5ml</t>
        </is>
      </c>
      <c r="K1313" s="18">
        <f>SUMIF('1130 Salta'!$A$2:$A$485,$G1313,'1130 Salta'!$I$2:$I$485)</f>
        <v/>
      </c>
      <c r="L1313" s="18">
        <f>SUMIF('1130 Salta'!$A$2:$A$485,$G1313,'1130 Salta'!$Q$2:$Q$485)</f>
        <v/>
      </c>
      <c r="M1313" s="18">
        <f>$K1313-$L1313</f>
        <v/>
      </c>
      <c r="N1313" s="19">
        <f>IFERROR(SUMIF('1130 Salta'!$A$2:$A$485,$G1313,'1130 Salta'!$M$2:$M$485)/$K1313,0)</f>
        <v/>
      </c>
      <c r="O1313" s="19">
        <f>IFERROR($K1313*$N1313,"")</f>
        <v/>
      </c>
      <c r="P1313" s="19">
        <f>IFERROR($L1313*$N1313,"")</f>
        <v/>
      </c>
      <c r="Q1313" s="19">
        <f>IF(OR($U1313="Dar de baja en SAP",$U1313="Dar de alta en SAP"),$M1313*$N1313,"")</f>
        <v/>
      </c>
      <c r="R1313" s="17" t="inlineStr"/>
      <c r="S1313" s="30" t="inlineStr">
        <is>
          <t>Media</t>
        </is>
      </c>
      <c r="T1313" s="17" t="inlineStr">
        <is>
          <t>Homologado – confianza Media – pendiente de validación</t>
        </is>
      </c>
      <c r="U1313" s="26" t="inlineStr">
        <is>
          <t>Dar de baja en SAP</t>
        </is>
      </c>
      <c r="V1313" s="17" t="inlineStr">
        <is>
          <t>Homologación por código Avain (master M04-014)</t>
        </is>
      </c>
      <c r="W1313" s="17" t="inlineStr">
        <is>
          <t>No</t>
        </is>
      </c>
      <c r="X1313" s="17" t="inlineStr"/>
      <c r="Y1313" s="17" t="inlineStr">
        <is>
          <t>Sí</t>
        </is>
      </c>
      <c r="Z1313" s="17" t="inlineStr">
        <is>
          <t>M04-014</t>
        </is>
      </c>
      <c r="AA1313" s="17" t="inlineStr">
        <is>
          <t>Homologación: confianza base Alta + confianza SAP Media → Media.</t>
        </is>
      </c>
    </row>
    <row r="1314">
      <c r="A1314" s="17" t="inlineStr">
        <is>
          <t>Salta</t>
        </is>
      </c>
      <c r="B1314" s="17" t="inlineStr">
        <is>
          <t>1130</t>
        </is>
      </c>
      <c r="C1314" s="17" t="inlineStr">
        <is>
          <t>Stock SAP</t>
        </is>
      </c>
      <c r="D1314" s="17" t="inlineStr">
        <is>
          <t>Uniformes</t>
        </is>
      </c>
      <c r="E1314" s="17" t="inlineStr">
        <is>
          <t>ZUNI</t>
        </is>
      </c>
      <c r="F1314" s="17" t="inlineStr">
        <is>
          <t>Fuera del alcance</t>
        </is>
      </c>
      <c r="G1314" s="17" t="inlineStr">
        <is>
          <t>3000901</t>
        </is>
      </c>
      <c r="H1314" s="17" t="inlineStr">
        <is>
          <t>ANTIPARRAS DE SEGURIDAD</t>
        </is>
      </c>
      <c r="I1314" s="17" t="inlineStr"/>
      <c r="J1314" s="17" t="inlineStr"/>
      <c r="K1314" s="18">
        <f>SUMIF('1130 Salta'!$A$2:$A$485,$G1314,'1130 Salta'!$I$2:$I$485)</f>
        <v/>
      </c>
      <c r="L1314" s="18">
        <f>SUMIF('1130 Salta'!$A$2:$A$485,$G1314,'1130 Salta'!$Q$2:$Q$485)</f>
        <v/>
      </c>
      <c r="M1314" s="18">
        <f>$K1314-$L1314</f>
        <v/>
      </c>
      <c r="N1314" s="19">
        <f>IFERROR(SUMIF('1130 Salta'!$A$2:$A$485,$G1314,'1130 Salta'!$M$2:$M$485)/$K1314,0)</f>
        <v/>
      </c>
      <c r="O1314" s="19">
        <f>IFERROR($K1314*$N1314,"")</f>
        <v/>
      </c>
      <c r="P1314" s="19">
        <f>IFERROR($L1314*$N1314,"")</f>
        <v/>
      </c>
      <c r="Q1314" s="19">
        <f>IF(OR($U1314="Dar de baja en SAP",$U1314="Dar de alta en SAP"),$M1314*$N1314,"")</f>
        <v/>
      </c>
      <c r="R1314" s="17" t="inlineStr"/>
      <c r="S1314" s="27" t="inlineStr"/>
      <c r="T1314" s="17" t="inlineStr">
        <is>
          <t>No aplica: uniformes, clasificación que el inventario físico de Farmacia no releva</t>
        </is>
      </c>
      <c r="U1314" s="28" t="inlineStr">
        <is>
          <t>Fuera del alcance del inventario físico</t>
        </is>
      </c>
      <c r="V1314" s="17" t="inlineStr"/>
      <c r="W1314" s="17" t="inlineStr"/>
      <c r="X1314" s="17" t="inlineStr"/>
      <c r="Y1314" s="17" t="inlineStr"/>
      <c r="Z1314" s="17" t="inlineStr"/>
      <c r="AA1314" s="17" t="inlineStr"/>
    </row>
    <row r="1315">
      <c r="A1315" s="17" t="inlineStr">
        <is>
          <t>Salta</t>
        </is>
      </c>
      <c r="B1315" s="17" t="inlineStr">
        <is>
          <t>1130</t>
        </is>
      </c>
      <c r="C1315" s="17" t="inlineStr">
        <is>
          <t>Stock SAP</t>
        </is>
      </c>
      <c r="D1315" s="17" t="inlineStr">
        <is>
          <t>Medicamentos</t>
        </is>
      </c>
      <c r="E1315" s="17" t="inlineStr">
        <is>
          <t>ZMED</t>
        </is>
      </c>
      <c r="F1315" s="17" t="inlineStr">
        <is>
          <t>Dentro del alcance</t>
        </is>
      </c>
      <c r="G1315" s="17" t="inlineStr">
        <is>
          <t>1000013</t>
        </is>
      </c>
      <c r="H1315" s="17" t="inlineStr">
        <is>
          <t>NITROGLICERINA 25 MG AMPOLLA</t>
        </is>
      </c>
      <c r="I1315" s="17" t="inlineStr">
        <is>
          <t>399</t>
        </is>
      </c>
      <c r="J1315" s="17" t="inlineStr">
        <is>
          <t>Nitroglicerina</t>
        </is>
      </c>
      <c r="K1315" s="18">
        <f>SUMIF('1130 Salta'!$A$2:$A$485,$G1315,'1130 Salta'!$I$2:$I$485)</f>
        <v/>
      </c>
      <c r="L1315" s="18">
        <f>SUMIF('1130 Salta'!$A$2:$A$485,$G1315,'1130 Salta'!$Q$2:$Q$485)</f>
        <v/>
      </c>
      <c r="M1315" s="18">
        <f>$K1315-$L1315</f>
        <v/>
      </c>
      <c r="N1315" s="19">
        <f>IFERROR(SUMIF('1130 Salta'!$A$2:$A$485,$G1315,'1130 Salta'!$M$2:$M$485)/$K1315,0)</f>
        <v/>
      </c>
      <c r="O1315" s="19">
        <f>IFERROR($K1315*$N1315,"")</f>
        <v/>
      </c>
      <c r="P1315" s="19">
        <f>IFERROR($L1315*$N1315,"")</f>
        <v/>
      </c>
      <c r="Q1315" s="19">
        <f>IF(OR($U1315="Dar de baja en SAP",$U1315="Dar de alta en SAP"),$M1315*$N1315,"")</f>
        <v/>
      </c>
      <c r="R1315" s="17" t="inlineStr"/>
      <c r="S1315" s="30" t="inlineStr">
        <is>
          <t>Media</t>
        </is>
      </c>
      <c r="T1315" s="17" t="inlineStr">
        <is>
          <t>Homologado – confianza Media – pendiente de validación</t>
        </is>
      </c>
      <c r="U1315" s="26" t="inlineStr">
        <is>
          <t>Dar de baja en SAP</t>
        </is>
      </c>
      <c r="V1315" s="17" t="inlineStr">
        <is>
          <t>Homologación por código Avain (master M04-007)</t>
        </is>
      </c>
      <c r="W1315" s="17" t="inlineStr">
        <is>
          <t>No</t>
        </is>
      </c>
      <c r="X1315" s="17" t="inlineStr"/>
      <c r="Y1315" s="17" t="inlineStr">
        <is>
          <t>Sí</t>
        </is>
      </c>
      <c r="Z1315" s="17" t="inlineStr">
        <is>
          <t>M04-007</t>
        </is>
      </c>
      <c r="AA1315" s="17" t="inlineStr">
        <is>
          <t>Homologación: confianza base Media + confianza SAP Media → Media. El material ocupa 2 filas en la hoja 1130 Salta (lote/almacén). La cantidad SAP y la física de esta vista son el total del material.</t>
        </is>
      </c>
    </row>
    <row r="1316">
      <c r="A1316" s="17" t="inlineStr">
        <is>
          <t>Salta</t>
        </is>
      </c>
      <c r="B1316" s="17" t="inlineStr">
        <is>
          <t>1130</t>
        </is>
      </c>
      <c r="C1316" s="17" t="inlineStr">
        <is>
          <t>Stock SAP</t>
        </is>
      </c>
      <c r="D1316" s="17" t="inlineStr">
        <is>
          <t>Medicamentos</t>
        </is>
      </c>
      <c r="E1316" s="17" t="inlineStr">
        <is>
          <t>ZMED</t>
        </is>
      </c>
      <c r="F1316" s="17" t="inlineStr">
        <is>
          <t>Dentro del alcance</t>
        </is>
      </c>
      <c r="G1316" s="17" t="inlineStr">
        <is>
          <t>1000021</t>
        </is>
      </c>
      <c r="H1316" s="17" t="inlineStr">
        <is>
          <t>DIAZEPAM 10MG AMPOLLA DE 2ML INYECTABLE</t>
        </is>
      </c>
      <c r="I1316" s="17" t="inlineStr">
        <is>
          <t>95</t>
        </is>
      </c>
      <c r="J1316" s="17" t="inlineStr">
        <is>
          <t>Diazepam 1 amp=2ml x10mg</t>
        </is>
      </c>
      <c r="K1316" s="18">
        <f>SUMIF('1130 Salta'!$A$2:$A$485,$G1316,'1130 Salta'!$I$2:$I$485)</f>
        <v/>
      </c>
      <c r="L1316" s="18">
        <f>SUMIF('1130 Salta'!$A$2:$A$485,$G1316,'1130 Salta'!$Q$2:$Q$485)</f>
        <v/>
      </c>
      <c r="M1316" s="18">
        <f>$K1316-$L1316</f>
        <v/>
      </c>
      <c r="N1316" s="19">
        <f>IFERROR(SUMIF('1130 Salta'!$A$2:$A$485,$G1316,'1130 Salta'!$M$2:$M$485)/$K1316,0)</f>
        <v/>
      </c>
      <c r="O1316" s="19">
        <f>IFERROR($K1316*$N1316,"")</f>
        <v/>
      </c>
      <c r="P1316" s="19">
        <f>IFERROR($L1316*$N1316,"")</f>
        <v/>
      </c>
      <c r="Q1316" s="19">
        <f>IF(OR($U1316="Dar de baja en SAP",$U1316="Dar de alta en SAP"),$M1316*$N1316,"")</f>
        <v/>
      </c>
      <c r="R1316" s="17" t="inlineStr"/>
      <c r="S1316" s="25" t="inlineStr">
        <is>
          <t>Alta</t>
        </is>
      </c>
      <c r="T1316" s="17" t="inlineStr">
        <is>
          <t>Homologado – confianza Alta</t>
        </is>
      </c>
      <c r="U1316" s="25" t="inlineStr">
        <is>
          <t>Dar de alta en SAP</t>
        </is>
      </c>
      <c r="V1316" s="17" t="inlineStr">
        <is>
          <t>Homologación por código Avain (master M09-001)</t>
        </is>
      </c>
      <c r="W1316" s="17" t="inlineStr">
        <is>
          <t>No</t>
        </is>
      </c>
      <c r="X1316" s="17" t="inlineStr"/>
      <c r="Y1316" s="17" t="inlineStr">
        <is>
          <t>Sí</t>
        </is>
      </c>
      <c r="Z1316" s="17" t="inlineStr">
        <is>
          <t>M09-001</t>
        </is>
      </c>
      <c r="AA1316" s="17" t="inlineStr">
        <is>
          <t>Homologación: confianza base Alta + confianza SAP Alta → Alta.</t>
        </is>
      </c>
    </row>
    <row r="1317">
      <c r="A1317" s="17" t="inlineStr">
        <is>
          <t>Salta</t>
        </is>
      </c>
      <c r="B1317" s="17" t="inlineStr">
        <is>
          <t>1130</t>
        </is>
      </c>
      <c r="C1317" s="17" t="inlineStr">
        <is>
          <t>Stock SAP</t>
        </is>
      </c>
      <c r="D1317" s="17" t="inlineStr">
        <is>
          <t>Medicamentos</t>
        </is>
      </c>
      <c r="E1317" s="17" t="inlineStr">
        <is>
          <t>ZMED</t>
        </is>
      </c>
      <c r="F1317" s="17" t="inlineStr">
        <is>
          <t>Dentro del alcance</t>
        </is>
      </c>
      <c r="G1317" s="17" t="inlineStr">
        <is>
          <t>1000426</t>
        </is>
      </c>
      <c r="H1317" s="17" t="inlineStr">
        <is>
          <t>DECADRON 8MG / 2ML F. AMP</t>
        </is>
      </c>
      <c r="I1317" s="17" t="inlineStr"/>
      <c r="J1317" s="17" t="inlineStr"/>
      <c r="K1317" s="18">
        <f>SUMIF('1130 Salta'!$A$2:$A$485,$G1317,'1130 Salta'!$I$2:$I$485)</f>
        <v/>
      </c>
      <c r="L1317" s="18">
        <f>SUMIF('1130 Salta'!$A$2:$A$485,$G1317,'1130 Salta'!$Q$2:$Q$485)</f>
        <v/>
      </c>
      <c r="M1317" s="18">
        <f>$K1317-$L1317</f>
        <v/>
      </c>
      <c r="N1317" s="19">
        <f>IFERROR(SUMIF('1130 Salta'!$A$2:$A$485,$G1317,'1130 Salta'!$M$2:$M$485)/$K1317,0)</f>
        <v/>
      </c>
      <c r="O1317" s="19">
        <f>IFERROR($K1317*$N1317,"")</f>
        <v/>
      </c>
      <c r="P1317" s="19">
        <f>IFERROR($L1317*$N1317,"")</f>
        <v/>
      </c>
      <c r="Q1317" s="19">
        <f>IF(OR($U1317="Dar de baja en SAP",$U1317="Dar de alta en SAP"),$M1317*$N1317,"")</f>
        <v/>
      </c>
      <c r="R1317" s="17" t="inlineStr"/>
      <c r="S1317" s="27" t="inlineStr"/>
      <c r="T1317" s="17" t="inlineStr">
        <is>
          <t>Sin recuento físico en el inventario de Avain</t>
        </is>
      </c>
      <c r="U1317" s="28" t="inlineStr">
        <is>
          <t>Sin recuento físico</t>
        </is>
      </c>
      <c r="V1317" s="17" t="inlineStr"/>
      <c r="W1317" s="17" t="inlineStr"/>
      <c r="X1317" s="17" t="inlineStr"/>
      <c r="Y1317" s="17" t="inlineStr"/>
      <c r="Z1317" s="17" t="inlineStr"/>
      <c r="AA1317" s="17" t="inlineStr"/>
    </row>
    <row r="1318">
      <c r="A1318" s="17" t="inlineStr">
        <is>
          <t>Salta</t>
        </is>
      </c>
      <c r="B1318" s="17" t="inlineStr">
        <is>
          <t>1130</t>
        </is>
      </c>
      <c r="C1318" s="17" t="inlineStr">
        <is>
          <t>Stock SAP</t>
        </is>
      </c>
      <c r="D1318" s="17" t="inlineStr">
        <is>
          <t>Medicamentos</t>
        </is>
      </c>
      <c r="E1318" s="17" t="inlineStr">
        <is>
          <t>ZMED</t>
        </is>
      </c>
      <c r="F1318" s="17" t="inlineStr">
        <is>
          <t>Dentro del alcance</t>
        </is>
      </c>
      <c r="G1318" s="17" t="inlineStr">
        <is>
          <t>1001112</t>
        </is>
      </c>
      <c r="H1318" s="17" t="inlineStr">
        <is>
          <t>PH LAGRIMAS 15ML GOTAS</t>
        </is>
      </c>
      <c r="I1318" s="17" t="inlineStr"/>
      <c r="J1318" s="17" t="inlineStr"/>
      <c r="K1318" s="18">
        <f>SUMIF('1130 Salta'!$A$2:$A$485,$G1318,'1130 Salta'!$I$2:$I$485)</f>
        <v/>
      </c>
      <c r="L1318" s="18">
        <f>SUMIF('1130 Salta'!$A$2:$A$485,$G1318,'1130 Salta'!$Q$2:$Q$485)</f>
        <v/>
      </c>
      <c r="M1318" s="18">
        <f>$K1318-$L1318</f>
        <v/>
      </c>
      <c r="N1318" s="19">
        <f>IFERROR(SUMIF('1130 Salta'!$A$2:$A$485,$G1318,'1130 Salta'!$M$2:$M$485)/$K1318,0)</f>
        <v/>
      </c>
      <c r="O1318" s="19">
        <f>IFERROR($K1318*$N1318,"")</f>
        <v/>
      </c>
      <c r="P1318" s="19">
        <f>IFERROR($L1318*$N1318,"")</f>
        <v/>
      </c>
      <c r="Q1318" s="19">
        <f>IF(OR($U1318="Dar de baja en SAP",$U1318="Dar de alta en SAP"),$M1318*$N1318,"")</f>
        <v/>
      </c>
      <c r="R1318" s="17" t="inlineStr"/>
      <c r="S1318" s="27" t="inlineStr"/>
      <c r="T1318" s="17" t="inlineStr">
        <is>
          <t>Sin recuento físico en el inventario de Avain</t>
        </is>
      </c>
      <c r="U1318" s="28" t="inlineStr">
        <is>
          <t>Sin recuento físico</t>
        </is>
      </c>
      <c r="V1318" s="17" t="inlineStr"/>
      <c r="W1318" s="17" t="inlineStr"/>
      <c r="X1318" s="17" t="inlineStr"/>
      <c r="Y1318" s="17" t="inlineStr"/>
      <c r="Z1318" s="17" t="inlineStr"/>
      <c r="AA1318" s="17" t="inlineStr"/>
    </row>
    <row r="1319">
      <c r="A1319" s="17" t="inlineStr">
        <is>
          <t>Salta</t>
        </is>
      </c>
      <c r="B1319" s="17" t="inlineStr">
        <is>
          <t>1130</t>
        </is>
      </c>
      <c r="C1319" s="17" t="inlineStr">
        <is>
          <t>Stock SAP</t>
        </is>
      </c>
      <c r="D1319" s="17" t="inlineStr">
        <is>
          <t>Medicamentos</t>
        </is>
      </c>
      <c r="E1319" s="17" t="inlineStr">
        <is>
          <t>ZMED</t>
        </is>
      </c>
      <c r="F1319" s="17" t="inlineStr">
        <is>
          <t>Dentro del alcance</t>
        </is>
      </c>
      <c r="G1319" s="17" t="inlineStr">
        <is>
          <t>1005229</t>
        </is>
      </c>
      <c r="H1319" s="17" t="inlineStr">
        <is>
          <t>CIPROFLOXACINA + HIDROCORTISONA 5ML</t>
        </is>
      </c>
      <c r="I1319" s="17" t="inlineStr">
        <is>
          <t>398</t>
        </is>
      </c>
      <c r="J1319" s="17" t="inlineStr">
        <is>
          <t>Ciprofloxacina/Hidrocortisona gtas oticas</t>
        </is>
      </c>
      <c r="K1319" s="18">
        <f>SUMIF('1130 Salta'!$A$2:$A$485,$G1319,'1130 Salta'!$I$2:$I$485)</f>
        <v/>
      </c>
      <c r="L1319" s="18">
        <f>SUMIF('1130 Salta'!$A$2:$A$485,$G1319,'1130 Salta'!$Q$2:$Q$485)</f>
        <v/>
      </c>
      <c r="M1319" s="18">
        <f>$K1319-$L1319</f>
        <v/>
      </c>
      <c r="N1319" s="19">
        <f>IFERROR(SUMIF('1130 Salta'!$A$2:$A$485,$G1319,'1130 Salta'!$M$2:$M$485)/$K1319,0)</f>
        <v/>
      </c>
      <c r="O1319" s="19">
        <f>IFERROR($K1319*$N1319,"")</f>
        <v/>
      </c>
      <c r="P1319" s="19">
        <f>IFERROR($L1319*$N1319,"")</f>
        <v/>
      </c>
      <c r="Q1319" s="19">
        <f>IF(OR($U1319="Dar de baja en SAP",$U1319="Dar de alta en SAP"),$M1319*$N1319,"")</f>
        <v/>
      </c>
      <c r="R1319" s="17" t="inlineStr"/>
      <c r="S1319" s="30" t="inlineStr">
        <is>
          <t>Media</t>
        </is>
      </c>
      <c r="T1319" s="17" t="inlineStr">
        <is>
          <t>Homologado – confianza Media – pendiente de validación</t>
        </is>
      </c>
      <c r="U1319" s="26" t="inlineStr">
        <is>
          <t>Dar de baja en SAP</t>
        </is>
      </c>
      <c r="V1319" s="17" t="inlineStr">
        <is>
          <t>Cruce por nomenclatura SAP</t>
        </is>
      </c>
      <c r="W1319" s="17" t="inlineStr">
        <is>
          <t>No</t>
        </is>
      </c>
      <c r="X1319" s="17" t="inlineStr"/>
      <c r="Y1319" s="17" t="inlineStr">
        <is>
          <t>No</t>
        </is>
      </c>
      <c r="Z1319" s="17" t="inlineStr"/>
      <c r="AA1319" s="17" t="inlineStr">
        <is>
          <t>Cruce por nomenclatura: una nomenclatura no informa dosis; similitud 0.61.</t>
        </is>
      </c>
    </row>
    <row r="1320">
      <c r="A1320" s="17" t="inlineStr">
        <is>
          <t>Salta</t>
        </is>
      </c>
      <c r="B1320" s="17" t="inlineStr">
        <is>
          <t>1130</t>
        </is>
      </c>
      <c r="C1320" s="17" t="inlineStr">
        <is>
          <t>Stock SAP</t>
        </is>
      </c>
      <c r="D1320" s="17" t="inlineStr">
        <is>
          <t>Medicamentos</t>
        </is>
      </c>
      <c r="E1320" s="17" t="inlineStr">
        <is>
          <t>ZMED</t>
        </is>
      </c>
      <c r="F1320" s="17" t="inlineStr">
        <is>
          <t>Dentro del alcance</t>
        </is>
      </c>
      <c r="G1320" s="17" t="inlineStr">
        <is>
          <t>1005232</t>
        </is>
      </c>
      <c r="H1320" s="17" t="inlineStr">
        <is>
          <t>CIPROFLOXACINA+DEXAMETASONA GTS OFT</t>
        </is>
      </c>
      <c r="I1320" s="17" t="inlineStr">
        <is>
          <t>70</t>
        </is>
      </c>
      <c r="J1320" s="17" t="inlineStr">
        <is>
          <t>Ciprofloxacina + Dexametasona Gotas oftálmicas x5ml</t>
        </is>
      </c>
      <c r="K1320" s="18">
        <f>SUMIF('1130 Salta'!$A$2:$A$485,$G1320,'1130 Salta'!$I$2:$I$485)</f>
        <v/>
      </c>
      <c r="L1320" s="18">
        <f>SUMIF('1130 Salta'!$A$2:$A$485,$G1320,'1130 Salta'!$Q$2:$Q$485)</f>
        <v/>
      </c>
      <c r="M1320" s="18">
        <f>$K1320-$L1320</f>
        <v/>
      </c>
      <c r="N1320" s="19">
        <f>IFERROR(SUMIF('1130 Salta'!$A$2:$A$485,$G1320,'1130 Salta'!$M$2:$M$485)/$K1320,0)</f>
        <v/>
      </c>
      <c r="O1320" s="19">
        <f>IFERROR($K1320*$N1320,"")</f>
        <v/>
      </c>
      <c r="P1320" s="19">
        <f>IFERROR($L1320*$N1320,"")</f>
        <v/>
      </c>
      <c r="Q1320" s="19">
        <f>IF(OR($U1320="Dar de baja en SAP",$U1320="Dar de alta en SAP"),$M1320*$N1320,"")</f>
        <v/>
      </c>
      <c r="R1320" s="17" t="inlineStr"/>
      <c r="S1320" s="25" t="inlineStr">
        <is>
          <t>Alta</t>
        </is>
      </c>
      <c r="T1320" s="17" t="inlineStr">
        <is>
          <t>Homologado – confianza Alta</t>
        </is>
      </c>
      <c r="U1320" s="26" t="inlineStr">
        <is>
          <t>Dar de baja en SAP</t>
        </is>
      </c>
      <c r="V1320" s="17" t="inlineStr">
        <is>
          <t>Homologación por código Avain (master M14-001)</t>
        </is>
      </c>
      <c r="W1320" s="17" t="inlineStr">
        <is>
          <t>No</t>
        </is>
      </c>
      <c r="X1320" s="17" t="inlineStr"/>
      <c r="Y1320" s="17" t="inlineStr">
        <is>
          <t>Sí</t>
        </is>
      </c>
      <c r="Z1320" s="17" t="inlineStr">
        <is>
          <t>M14-001</t>
        </is>
      </c>
      <c r="AA1320" s="17" t="inlineStr">
        <is>
          <t>Homologación: confianza base Alta + confianza SAP Alta → Alta.</t>
        </is>
      </c>
    </row>
    <row r="1321">
      <c r="A1321" s="17" t="inlineStr">
        <is>
          <t>Salta</t>
        </is>
      </c>
      <c r="B1321" s="17" t="inlineStr">
        <is>
          <t>1130</t>
        </is>
      </c>
      <c r="C1321" s="17" t="inlineStr">
        <is>
          <t>Stock SAP</t>
        </is>
      </c>
      <c r="D1321" s="17" t="inlineStr">
        <is>
          <t>Uniformes</t>
        </is>
      </c>
      <c r="E1321" s="17" t="inlineStr">
        <is>
          <t>ZUNI</t>
        </is>
      </c>
      <c r="F1321" s="17" t="inlineStr">
        <is>
          <t>Fuera del alcance</t>
        </is>
      </c>
      <c r="G1321" s="17" t="inlineStr">
        <is>
          <t>3001137</t>
        </is>
      </c>
      <c r="H1321" s="17" t="inlineStr">
        <is>
          <t>CHOMBA GRIS YACIMIENTO TALLE M</t>
        </is>
      </c>
      <c r="I1321" s="17" t="inlineStr"/>
      <c r="J1321" s="17" t="inlineStr"/>
      <c r="K1321" s="18">
        <f>SUMIF('1130 Salta'!$A$2:$A$485,$G1321,'1130 Salta'!$I$2:$I$485)</f>
        <v/>
      </c>
      <c r="L1321" s="18">
        <f>SUMIF('1130 Salta'!$A$2:$A$485,$G1321,'1130 Salta'!$Q$2:$Q$485)</f>
        <v/>
      </c>
      <c r="M1321" s="18">
        <f>$K1321-$L1321</f>
        <v/>
      </c>
      <c r="N1321" s="19">
        <f>IFERROR(SUMIF('1130 Salta'!$A$2:$A$485,$G1321,'1130 Salta'!$M$2:$M$485)/$K1321,0)</f>
        <v/>
      </c>
      <c r="O1321" s="19">
        <f>IFERROR($K1321*$N1321,"")</f>
        <v/>
      </c>
      <c r="P1321" s="19">
        <f>IFERROR($L1321*$N1321,"")</f>
        <v/>
      </c>
      <c r="Q1321" s="19">
        <f>IF(OR($U1321="Dar de baja en SAP",$U1321="Dar de alta en SAP"),$M1321*$N1321,"")</f>
        <v/>
      </c>
      <c r="R1321" s="17" t="inlineStr"/>
      <c r="S1321" s="27" t="inlineStr"/>
      <c r="T1321" s="17" t="inlineStr">
        <is>
          <t>No aplica: uniformes, clasificación que el inventario físico de Farmacia no releva</t>
        </is>
      </c>
      <c r="U1321" s="28" t="inlineStr">
        <is>
          <t>Fuera del alcance del inventario físico</t>
        </is>
      </c>
      <c r="V1321" s="17" t="inlineStr"/>
      <c r="W1321" s="17" t="inlineStr"/>
      <c r="X1321" s="17" t="inlineStr"/>
      <c r="Y1321" s="17" t="inlineStr"/>
      <c r="Z1321" s="17" t="inlineStr"/>
      <c r="AA1321" s="17" t="inlineStr"/>
    </row>
    <row r="1322">
      <c r="A1322" s="17" t="inlineStr">
        <is>
          <t>Salta</t>
        </is>
      </c>
      <c r="B1322" s="17" t="inlineStr">
        <is>
          <t>1130</t>
        </is>
      </c>
      <c r="C1322" s="17" t="inlineStr">
        <is>
          <t>Stock SAP</t>
        </is>
      </c>
      <c r="D1322" s="17" t="inlineStr">
        <is>
          <t>Uniformes</t>
        </is>
      </c>
      <c r="E1322" s="17" t="inlineStr">
        <is>
          <t>ZUNI</t>
        </is>
      </c>
      <c r="F1322" s="17" t="inlineStr">
        <is>
          <t>Fuera del alcance</t>
        </is>
      </c>
      <c r="G1322" s="17" t="inlineStr">
        <is>
          <t>3001553</t>
        </is>
      </c>
      <c r="H1322" s="17" t="inlineStr">
        <is>
          <t>CAMPERA POLAR AZUL XL</t>
        </is>
      </c>
      <c r="I1322" s="17" t="inlineStr"/>
      <c r="J1322" s="17" t="inlineStr"/>
      <c r="K1322" s="18">
        <f>SUMIF('1130 Salta'!$A$2:$A$485,$G1322,'1130 Salta'!$I$2:$I$485)</f>
        <v/>
      </c>
      <c r="L1322" s="18">
        <f>SUMIF('1130 Salta'!$A$2:$A$485,$G1322,'1130 Salta'!$Q$2:$Q$485)</f>
        <v/>
      </c>
      <c r="M1322" s="18">
        <f>$K1322-$L1322</f>
        <v/>
      </c>
      <c r="N1322" s="19">
        <f>IFERROR(SUMIF('1130 Salta'!$A$2:$A$485,$G1322,'1130 Salta'!$M$2:$M$485)/$K1322,0)</f>
        <v/>
      </c>
      <c r="O1322" s="19">
        <f>IFERROR($K1322*$N1322,"")</f>
        <v/>
      </c>
      <c r="P1322" s="19">
        <f>IFERROR($L1322*$N1322,"")</f>
        <v/>
      </c>
      <c r="Q1322" s="19">
        <f>IF(OR($U1322="Dar de baja en SAP",$U1322="Dar de alta en SAP"),$M1322*$N1322,"")</f>
        <v/>
      </c>
      <c r="R1322" s="17" t="inlineStr"/>
      <c r="S1322" s="27" t="inlineStr"/>
      <c r="T1322" s="17" t="inlineStr">
        <is>
          <t>No aplica: uniformes, clasificación que el inventario físico de Farmacia no releva</t>
        </is>
      </c>
      <c r="U1322" s="28" t="inlineStr">
        <is>
          <t>Fuera del alcance del inventario físico</t>
        </is>
      </c>
      <c r="V1322" s="17" t="inlineStr"/>
      <c r="W1322" s="17" t="inlineStr"/>
      <c r="X1322" s="17" t="inlineStr"/>
      <c r="Y1322" s="17" t="inlineStr"/>
      <c r="Z1322" s="17" t="inlineStr"/>
      <c r="AA1322" s="17" t="inlineStr"/>
    </row>
    <row r="1323">
      <c r="A1323" s="17" t="inlineStr">
        <is>
          <t>Salta</t>
        </is>
      </c>
      <c r="B1323" s="17" t="inlineStr">
        <is>
          <t>1130</t>
        </is>
      </c>
      <c r="C1323" s="17" t="inlineStr">
        <is>
          <t>Stock SAP</t>
        </is>
      </c>
      <c r="D1323" s="17" t="inlineStr">
        <is>
          <t>Medicamentos</t>
        </is>
      </c>
      <c r="E1323" s="17" t="inlineStr">
        <is>
          <t>ZMED</t>
        </is>
      </c>
      <c r="F1323" s="17" t="inlineStr">
        <is>
          <t>Dentro del alcance</t>
        </is>
      </c>
      <c r="G1323" s="17" t="inlineStr">
        <is>
          <t>1000695</t>
        </is>
      </c>
      <c r="H1323" s="17" t="inlineStr">
        <is>
          <t>ACICLOVIR 5% CREMA X 10GR</t>
        </is>
      </c>
      <c r="I1323" s="17" t="inlineStr">
        <is>
          <t>10</t>
        </is>
      </c>
      <c r="J1323" s="17" t="inlineStr">
        <is>
          <t>Aciclovir crema Pomo 5,0% x10gr</t>
        </is>
      </c>
      <c r="K1323" s="18">
        <f>SUMIF('1130 Salta'!$A$2:$A$485,$G1323,'1130 Salta'!$I$2:$I$485)</f>
        <v/>
      </c>
      <c r="L1323" s="18">
        <f>SUMIF('1130 Salta'!$A$2:$A$485,$G1323,'1130 Salta'!$Q$2:$Q$485)</f>
        <v/>
      </c>
      <c r="M1323" s="18">
        <f>$K1323-$L1323</f>
        <v/>
      </c>
      <c r="N1323" s="19">
        <f>IFERROR(SUMIF('1130 Salta'!$A$2:$A$485,$G1323,'1130 Salta'!$M$2:$M$485)/$K1323,0)</f>
        <v/>
      </c>
      <c r="O1323" s="19">
        <f>IFERROR($K1323*$N1323,"")</f>
        <v/>
      </c>
      <c r="P1323" s="19">
        <f>IFERROR($L1323*$N1323,"")</f>
        <v/>
      </c>
      <c r="Q1323" s="19">
        <f>IF(OR($U1323="Dar de baja en SAP",$U1323="Dar de alta en SAP"),$M1323*$N1323,"")</f>
        <v/>
      </c>
      <c r="R1323" s="17" t="inlineStr"/>
      <c r="S1323" s="25" t="inlineStr">
        <is>
          <t>Alta</t>
        </is>
      </c>
      <c r="T1323" s="17" t="inlineStr">
        <is>
          <t>Homologado – confianza Alta</t>
        </is>
      </c>
      <c r="U1323" s="26" t="inlineStr">
        <is>
          <t>Dar de baja en SAP</t>
        </is>
      </c>
      <c r="V1323" s="17" t="inlineStr">
        <is>
          <t>Cruce por nomenclatura SAP</t>
        </is>
      </c>
      <c r="W1323" s="17" t="inlineStr">
        <is>
          <t>No</t>
        </is>
      </c>
      <c r="X1323" s="17" t="inlineStr"/>
      <c r="Y1323" s="17" t="inlineStr">
        <is>
          <t>No</t>
        </is>
      </c>
      <c r="Z1323" s="17" t="inlineStr"/>
      <c r="AA1323" s="17" t="inlineStr">
        <is>
          <t>Cruce por nomenclatura: dosis coincide; similitud 0.76.</t>
        </is>
      </c>
    </row>
    <row r="1324">
      <c r="A1324" s="17" t="inlineStr">
        <is>
          <t>Salta</t>
        </is>
      </c>
      <c r="B1324" s="17" t="inlineStr">
        <is>
          <t>1130</t>
        </is>
      </c>
      <c r="C1324" s="17" t="inlineStr">
        <is>
          <t>Stock SAP</t>
        </is>
      </c>
      <c r="D1324" s="17" t="inlineStr">
        <is>
          <t>Medicamentos</t>
        </is>
      </c>
      <c r="E1324" s="17" t="inlineStr">
        <is>
          <t>ZMED</t>
        </is>
      </c>
      <c r="F1324" s="17" t="inlineStr">
        <is>
          <t>Dentro del alcance</t>
        </is>
      </c>
      <c r="G1324" s="17" t="inlineStr">
        <is>
          <t>1000404</t>
        </is>
      </c>
      <c r="H1324" s="17" t="inlineStr">
        <is>
          <t>FLUMAZENIL AMP 5 ML</t>
        </is>
      </c>
      <c r="I1324" s="17" t="inlineStr">
        <is>
          <t>123</t>
        </is>
      </c>
      <c r="J1324" s="17" t="inlineStr">
        <is>
          <t>Flumazenil 1 amp=5ml x0,5ml</t>
        </is>
      </c>
      <c r="K1324" s="18">
        <f>SUMIF('1130 Salta'!$A$2:$A$485,$G1324,'1130 Salta'!$I$2:$I$485)</f>
        <v/>
      </c>
      <c r="L1324" s="18">
        <f>SUMIF('1130 Salta'!$A$2:$A$485,$G1324,'1130 Salta'!$Q$2:$Q$485)</f>
        <v/>
      </c>
      <c r="M1324" s="18">
        <f>$K1324-$L1324</f>
        <v/>
      </c>
      <c r="N1324" s="19">
        <f>IFERROR(SUMIF('1130 Salta'!$A$2:$A$485,$G1324,'1130 Salta'!$M$2:$M$485)/$K1324,0)</f>
        <v/>
      </c>
      <c r="O1324" s="19">
        <f>IFERROR($K1324*$N1324,"")</f>
        <v/>
      </c>
      <c r="P1324" s="19">
        <f>IFERROR($L1324*$N1324,"")</f>
        <v/>
      </c>
      <c r="Q1324" s="19">
        <f>IF(OR($U1324="Dar de baja en SAP",$U1324="Dar de alta en SAP"),$M1324*$N1324,"")</f>
        <v/>
      </c>
      <c r="R1324" s="17" t="inlineStr"/>
      <c r="S1324" s="30" t="inlineStr">
        <is>
          <t>Media</t>
        </is>
      </c>
      <c r="T1324" s="17" t="inlineStr">
        <is>
          <t>Homologado – confianza Media – pendiente de validación</t>
        </is>
      </c>
      <c r="U1324" s="25" t="inlineStr">
        <is>
          <t>Dar de alta en SAP</t>
        </is>
      </c>
      <c r="V1324" s="17" t="inlineStr">
        <is>
          <t>Cruce por nomenclatura SAP</t>
        </is>
      </c>
      <c r="W1324" s="17" t="inlineStr">
        <is>
          <t>No</t>
        </is>
      </c>
      <c r="X1324" s="17" t="inlineStr"/>
      <c r="Y1324" s="17" t="inlineStr">
        <is>
          <t>No</t>
        </is>
      </c>
      <c r="Z1324" s="17" t="inlineStr"/>
      <c r="AA1324" s="17" t="inlineStr">
        <is>
          <t>Cruce por nomenclatura: dosis coincide; similitud 0.67.</t>
        </is>
      </c>
    </row>
    <row r="1325">
      <c r="A1325" s="17" t="inlineStr">
        <is>
          <t>Salta</t>
        </is>
      </c>
      <c r="B1325" s="17" t="inlineStr">
        <is>
          <t>1130</t>
        </is>
      </c>
      <c r="C1325" s="17" t="inlineStr">
        <is>
          <t>Stock SAP</t>
        </is>
      </c>
      <c r="D1325" s="17" t="inlineStr">
        <is>
          <t>Medicamentos</t>
        </is>
      </c>
      <c r="E1325" s="17" t="inlineStr">
        <is>
          <t>ZMED</t>
        </is>
      </c>
      <c r="F1325" s="17" t="inlineStr">
        <is>
          <t>Dentro del alcance</t>
        </is>
      </c>
      <c r="G1325" s="17" t="inlineStr">
        <is>
          <t>1005202</t>
        </is>
      </c>
      <c r="H1325" s="17" t="inlineStr">
        <is>
          <t>LABETALOL 5MG AMP</t>
        </is>
      </c>
      <c r="I1325" s="17" t="inlineStr"/>
      <c r="J1325" s="17" t="inlineStr"/>
      <c r="K1325" s="18">
        <f>SUMIF('1130 Salta'!$A$2:$A$485,$G1325,'1130 Salta'!$I$2:$I$485)</f>
        <v/>
      </c>
      <c r="L1325" s="18">
        <f>SUMIF('1130 Salta'!$A$2:$A$485,$G1325,'1130 Salta'!$Q$2:$Q$485)</f>
        <v/>
      </c>
      <c r="M1325" s="18">
        <f>$K1325-$L1325</f>
        <v/>
      </c>
      <c r="N1325" s="19">
        <f>IFERROR(SUMIF('1130 Salta'!$A$2:$A$485,$G1325,'1130 Salta'!$M$2:$M$485)/$K1325,0)</f>
        <v/>
      </c>
      <c r="O1325" s="19">
        <f>IFERROR($K1325*$N1325,"")</f>
        <v/>
      </c>
      <c r="P1325" s="19">
        <f>IFERROR($L1325*$N1325,"")</f>
        <v/>
      </c>
      <c r="Q1325" s="19">
        <f>IF(OR($U1325="Dar de baja en SAP",$U1325="Dar de alta en SAP"),$M1325*$N1325,"")</f>
        <v/>
      </c>
      <c r="R1325" s="17" t="inlineStr"/>
      <c r="S1325" s="27" t="inlineStr"/>
      <c r="T1325" s="17" t="inlineStr">
        <is>
          <t>Sin recuento físico en el inventario de Avain</t>
        </is>
      </c>
      <c r="U1325" s="28" t="inlineStr">
        <is>
          <t>Sin recuento físico</t>
        </is>
      </c>
      <c r="V1325" s="17" t="inlineStr"/>
      <c r="W1325" s="17" t="inlineStr"/>
      <c r="X1325" s="17" t="inlineStr"/>
      <c r="Y1325" s="17" t="inlineStr"/>
      <c r="Z1325" s="17" t="inlineStr"/>
      <c r="AA1325" s="17" t="inlineStr"/>
    </row>
    <row r="1326">
      <c r="A1326" s="17" t="inlineStr">
        <is>
          <t>Salta</t>
        </is>
      </c>
      <c r="B1326" s="17" t="inlineStr">
        <is>
          <t>1130</t>
        </is>
      </c>
      <c r="C1326" s="17" t="inlineStr">
        <is>
          <t>Stock SAP</t>
        </is>
      </c>
      <c r="D1326" s="17" t="inlineStr">
        <is>
          <t>Descartables</t>
        </is>
      </c>
      <c r="E1326" s="17" t="inlineStr">
        <is>
          <t>ZDES</t>
        </is>
      </c>
      <c r="F1326" s="17" t="inlineStr">
        <is>
          <t>Dentro del alcance</t>
        </is>
      </c>
      <c r="G1326" s="17" t="inlineStr">
        <is>
          <t>2000403</t>
        </is>
      </c>
      <c r="H1326" s="17" t="inlineStr">
        <is>
          <t>CANULA DE GUEDEL 90CM N2 AMARILLO</t>
        </is>
      </c>
      <c r="I1326" s="17" t="inlineStr"/>
      <c r="J1326" s="17" t="inlineStr"/>
      <c r="K1326" s="18">
        <f>SUMIF('1130 Salta'!$A$2:$A$485,$G1326,'1130 Salta'!$I$2:$I$485)</f>
        <v/>
      </c>
      <c r="L1326" s="18">
        <f>SUMIF('1130 Salta'!$A$2:$A$485,$G1326,'1130 Salta'!$Q$2:$Q$485)</f>
        <v/>
      </c>
      <c r="M1326" s="18">
        <f>$K1326-$L1326</f>
        <v/>
      </c>
      <c r="N1326" s="19">
        <f>IFERROR(SUMIF('1130 Salta'!$A$2:$A$485,$G1326,'1130 Salta'!$M$2:$M$485)/$K1326,0)</f>
        <v/>
      </c>
      <c r="O1326" s="19">
        <f>IFERROR($K1326*$N1326,"")</f>
        <v/>
      </c>
      <c r="P1326" s="19">
        <f>IFERROR($L1326*$N1326,"")</f>
        <v/>
      </c>
      <c r="Q1326" s="19">
        <f>IF(OR($U1326="Dar de baja en SAP",$U1326="Dar de alta en SAP"),$M1326*$N1326,"")</f>
        <v/>
      </c>
      <c r="R1326" s="17" t="inlineStr"/>
      <c r="S1326" s="27" t="inlineStr"/>
      <c r="T1326" s="17" t="inlineStr">
        <is>
          <t>Sin recuento físico en el inventario de Avain</t>
        </is>
      </c>
      <c r="U1326" s="28" t="inlineStr">
        <is>
          <t>Sin recuento físico</t>
        </is>
      </c>
      <c r="V1326" s="17" t="inlineStr"/>
      <c r="W1326" s="17" t="inlineStr"/>
      <c r="X1326" s="17" t="inlineStr"/>
      <c r="Y1326" s="17" t="inlineStr"/>
      <c r="Z1326" s="17" t="inlineStr"/>
      <c r="AA1326" s="17" t="inlineStr"/>
    </row>
    <row r="1327">
      <c r="A1327" s="17" t="inlineStr">
        <is>
          <t>Salta</t>
        </is>
      </c>
      <c r="B1327" s="17" t="inlineStr">
        <is>
          <t>1130</t>
        </is>
      </c>
      <c r="C1327" s="17" t="inlineStr">
        <is>
          <t>Stock SAP</t>
        </is>
      </c>
      <c r="D1327" s="17" t="inlineStr">
        <is>
          <t>Descartables</t>
        </is>
      </c>
      <c r="E1327" s="17" t="inlineStr">
        <is>
          <t>ZDES</t>
        </is>
      </c>
      <c r="F1327" s="17" t="inlineStr">
        <is>
          <t>Dentro del alcance</t>
        </is>
      </c>
      <c r="G1327" s="17" t="inlineStr">
        <is>
          <t>2000404</t>
        </is>
      </c>
      <c r="H1327" s="17" t="inlineStr">
        <is>
          <t>CANULA DE GUEDEL 10CM N4 ROJO</t>
        </is>
      </c>
      <c r="I1327" s="17" t="inlineStr"/>
      <c r="J1327" s="17" t="inlineStr"/>
      <c r="K1327" s="18">
        <f>SUMIF('1130 Salta'!$A$2:$A$485,$G1327,'1130 Salta'!$I$2:$I$485)</f>
        <v/>
      </c>
      <c r="L1327" s="18">
        <f>SUMIF('1130 Salta'!$A$2:$A$485,$G1327,'1130 Salta'!$Q$2:$Q$485)</f>
        <v/>
      </c>
      <c r="M1327" s="18">
        <f>$K1327-$L1327</f>
        <v/>
      </c>
      <c r="N1327" s="19">
        <f>IFERROR(SUMIF('1130 Salta'!$A$2:$A$485,$G1327,'1130 Salta'!$M$2:$M$485)/$K1327,0)</f>
        <v/>
      </c>
      <c r="O1327" s="19">
        <f>IFERROR($K1327*$N1327,"")</f>
        <v/>
      </c>
      <c r="P1327" s="19">
        <f>IFERROR($L1327*$N1327,"")</f>
        <v/>
      </c>
      <c r="Q1327" s="19">
        <f>IF(OR($U1327="Dar de baja en SAP",$U1327="Dar de alta en SAP"),$M1327*$N1327,"")</f>
        <v/>
      </c>
      <c r="R1327" s="17" t="inlineStr"/>
      <c r="S1327" s="27" t="inlineStr"/>
      <c r="T1327" s="17" t="inlineStr">
        <is>
          <t>Sin recuento físico en el inventario de Avain</t>
        </is>
      </c>
      <c r="U1327" s="28" t="inlineStr">
        <is>
          <t>Sin recuento físico</t>
        </is>
      </c>
      <c r="V1327" s="17" t="inlineStr"/>
      <c r="W1327" s="17" t="inlineStr"/>
      <c r="X1327" s="17" t="inlineStr"/>
      <c r="Y1327" s="17" t="inlineStr"/>
      <c r="Z1327" s="17" t="inlineStr"/>
      <c r="AA1327" s="17" t="inlineStr"/>
    </row>
    <row r="1328">
      <c r="A1328" s="17" t="inlineStr">
        <is>
          <t>Salta</t>
        </is>
      </c>
      <c r="B1328" s="17" t="inlineStr">
        <is>
          <t>1130</t>
        </is>
      </c>
      <c r="C1328" s="17" t="inlineStr">
        <is>
          <t>Stock SAP</t>
        </is>
      </c>
      <c r="D1328" s="17" t="inlineStr">
        <is>
          <t>Medicamentos</t>
        </is>
      </c>
      <c r="E1328" s="17" t="inlineStr">
        <is>
          <t>ZMED</t>
        </is>
      </c>
      <c r="F1328" s="17" t="inlineStr">
        <is>
          <t>Dentro del alcance</t>
        </is>
      </c>
      <c r="G1328" s="17" t="inlineStr">
        <is>
          <t>1000017</t>
        </is>
      </c>
      <c r="H1328" s="17" t="inlineStr">
        <is>
          <t>ALCOHOL AL 70% X 1000ML</t>
        </is>
      </c>
      <c r="I1328" s="17" t="inlineStr"/>
      <c r="J1328" s="17" t="inlineStr"/>
      <c r="K1328" s="18">
        <f>SUMIF('1130 Salta'!$A$2:$A$485,$G1328,'1130 Salta'!$I$2:$I$485)</f>
        <v/>
      </c>
      <c r="L1328" s="18">
        <f>SUMIF('1130 Salta'!$A$2:$A$485,$G1328,'1130 Salta'!$Q$2:$Q$485)</f>
        <v/>
      </c>
      <c r="M1328" s="18">
        <f>$K1328-$L1328</f>
        <v/>
      </c>
      <c r="N1328" s="19">
        <f>IFERROR(SUMIF('1130 Salta'!$A$2:$A$485,$G1328,'1130 Salta'!$M$2:$M$485)/$K1328,0)</f>
        <v/>
      </c>
      <c r="O1328" s="19">
        <f>IFERROR($K1328*$N1328,"")</f>
        <v/>
      </c>
      <c r="P1328" s="19">
        <f>IFERROR($L1328*$N1328,"")</f>
        <v/>
      </c>
      <c r="Q1328" s="19">
        <f>IF(OR($U1328="Dar de baja en SAP",$U1328="Dar de alta en SAP"),$M1328*$N1328,"")</f>
        <v/>
      </c>
      <c r="R1328" s="17" t="inlineStr"/>
      <c r="S1328" s="27" t="inlineStr"/>
      <c r="T1328" s="17" t="inlineStr">
        <is>
          <t>Sin recuento físico en el inventario de Avain</t>
        </is>
      </c>
      <c r="U1328" s="28" t="inlineStr">
        <is>
          <t>Sin recuento físico</t>
        </is>
      </c>
      <c r="V1328" s="17" t="inlineStr"/>
      <c r="W1328" s="17" t="inlineStr"/>
      <c r="X1328" s="17" t="inlineStr"/>
      <c r="Y1328" s="17" t="inlineStr"/>
      <c r="Z1328" s="17" t="inlineStr"/>
      <c r="AA1328" s="17" t="inlineStr"/>
    </row>
    <row r="1329">
      <c r="A1329" s="17" t="inlineStr">
        <is>
          <t>Salta</t>
        </is>
      </c>
      <c r="B1329" s="17" t="inlineStr">
        <is>
          <t>1130</t>
        </is>
      </c>
      <c r="C1329" s="17" t="inlineStr">
        <is>
          <t>Stock SAP</t>
        </is>
      </c>
      <c r="D1329" s="17" t="inlineStr">
        <is>
          <t>Medicamentos</t>
        </is>
      </c>
      <c r="E1329" s="17" t="inlineStr">
        <is>
          <t>ZMED</t>
        </is>
      </c>
      <c r="F1329" s="17" t="inlineStr">
        <is>
          <t>Dentro del alcance</t>
        </is>
      </c>
      <c r="G1329" s="17" t="inlineStr">
        <is>
          <t>1000145</t>
        </is>
      </c>
      <c r="H1329" s="17" t="inlineStr">
        <is>
          <t>DEXAMETASONA 0,5 MG COMP</t>
        </is>
      </c>
      <c r="I1329" s="17" t="inlineStr">
        <is>
          <t>91</t>
        </is>
      </c>
      <c r="J1329" s="17" t="inlineStr">
        <is>
          <t>Dexametasona comprimidos 0,5 mgr</t>
        </is>
      </c>
      <c r="K1329" s="18">
        <f>SUMIF('1130 Salta'!$A$2:$A$485,$G1329,'1130 Salta'!$I$2:$I$485)</f>
        <v/>
      </c>
      <c r="L1329" s="18">
        <f>SUMIF('1130 Salta'!$A$2:$A$485,$G1329,'1130 Salta'!$Q$2:$Q$485)</f>
        <v/>
      </c>
      <c r="M1329" s="18">
        <f>$K1329-$L1329</f>
        <v/>
      </c>
      <c r="N1329" s="19">
        <f>IFERROR(SUMIF('1130 Salta'!$A$2:$A$485,$G1329,'1130 Salta'!$M$2:$M$485)/$K1329,0)</f>
        <v/>
      </c>
      <c r="O1329" s="19">
        <f>IFERROR($K1329*$N1329,"")</f>
        <v/>
      </c>
      <c r="P1329" s="19">
        <f>IFERROR($L1329*$N1329,"")</f>
        <v/>
      </c>
      <c r="Q1329" s="19">
        <f>IF(OR($U1329="Dar de baja en SAP",$U1329="Dar de alta en SAP"),$M1329*$N1329,"")</f>
        <v/>
      </c>
      <c r="R1329" s="17" t="inlineStr"/>
      <c r="S1329" s="25" t="inlineStr">
        <is>
          <t>Alta</t>
        </is>
      </c>
      <c r="T1329" s="17" t="inlineStr">
        <is>
          <t>Homologado – confianza Alta</t>
        </is>
      </c>
      <c r="U1329" s="26" t="inlineStr">
        <is>
          <t>Dar de baja en SAP</t>
        </is>
      </c>
      <c r="V1329" s="17" t="inlineStr">
        <is>
          <t>Cruce por nomenclatura SAP</t>
        </is>
      </c>
      <c r="W1329" s="17" t="inlineStr">
        <is>
          <t>No</t>
        </is>
      </c>
      <c r="X1329" s="17" t="inlineStr"/>
      <c r="Y1329" s="17" t="inlineStr">
        <is>
          <t>No</t>
        </is>
      </c>
      <c r="Z1329" s="17" t="inlineStr"/>
      <c r="AA1329" s="17" t="inlineStr">
        <is>
          <t>Cruce por nomenclatura: dosis coincide; similitud 0.95.</t>
        </is>
      </c>
    </row>
    <row r="1330">
      <c r="A1330" s="17" t="inlineStr">
        <is>
          <t>Salta</t>
        </is>
      </c>
      <c r="B1330" s="17" t="inlineStr">
        <is>
          <t>1130</t>
        </is>
      </c>
      <c r="C1330" s="17" t="inlineStr">
        <is>
          <t>Stock SAP</t>
        </is>
      </c>
      <c r="D1330" s="17" t="inlineStr">
        <is>
          <t>Descartables</t>
        </is>
      </c>
      <c r="E1330" s="17" t="inlineStr">
        <is>
          <t>ZDES</t>
        </is>
      </c>
      <c r="F1330" s="17" t="inlineStr">
        <is>
          <t>Dentro del alcance</t>
        </is>
      </c>
      <c r="G1330" s="17" t="inlineStr">
        <is>
          <t>2001333</t>
        </is>
      </c>
      <c r="H1330" s="17" t="inlineStr">
        <is>
          <t>TELA ADHE MICROPOROSA HIPOALER 2.5CM</t>
        </is>
      </c>
      <c r="I1330" s="17" t="inlineStr"/>
      <c r="J1330" s="17" t="inlineStr"/>
      <c r="K1330" s="18">
        <f>SUMIF('1130 Salta'!$A$2:$A$485,$G1330,'1130 Salta'!$I$2:$I$485)</f>
        <v/>
      </c>
      <c r="L1330" s="18">
        <f>SUMIF('1130 Salta'!$A$2:$A$485,$G1330,'1130 Salta'!$Q$2:$Q$485)</f>
        <v/>
      </c>
      <c r="M1330" s="18">
        <f>$K1330-$L1330</f>
        <v/>
      </c>
      <c r="N1330" s="19">
        <f>IFERROR(SUMIF('1130 Salta'!$A$2:$A$485,$G1330,'1130 Salta'!$M$2:$M$485)/$K1330,0)</f>
        <v/>
      </c>
      <c r="O1330" s="19">
        <f>IFERROR($K1330*$N1330,"")</f>
        <v/>
      </c>
      <c r="P1330" s="19">
        <f>IFERROR($L1330*$N1330,"")</f>
        <v/>
      </c>
      <c r="Q1330" s="19">
        <f>IF(OR($U1330="Dar de baja en SAP",$U1330="Dar de alta en SAP"),$M1330*$N1330,"")</f>
        <v/>
      </c>
      <c r="R1330" s="17" t="inlineStr"/>
      <c r="S1330" s="27" t="inlineStr"/>
      <c r="T1330" s="17" t="inlineStr">
        <is>
          <t>Sin recuento físico en el inventario de Avain</t>
        </is>
      </c>
      <c r="U1330" s="28" t="inlineStr">
        <is>
          <t>Sin recuento físico</t>
        </is>
      </c>
      <c r="V1330" s="17" t="inlineStr"/>
      <c r="W1330" s="17" t="inlineStr"/>
      <c r="X1330" s="17" t="inlineStr"/>
      <c r="Y1330" s="17" t="inlineStr"/>
      <c r="Z1330" s="17" t="inlineStr"/>
      <c r="AA1330" s="17" t="inlineStr"/>
    </row>
    <row r="1331">
      <c r="A1331" s="17" t="inlineStr">
        <is>
          <t>Salta</t>
        </is>
      </c>
      <c r="B1331" s="17" t="inlineStr">
        <is>
          <t>1130</t>
        </is>
      </c>
      <c r="C1331" s="17" t="inlineStr">
        <is>
          <t>Stock SAP</t>
        </is>
      </c>
      <c r="D1331" s="17" t="inlineStr">
        <is>
          <t>Repuestos</t>
        </is>
      </c>
      <c r="E1331" s="17" t="inlineStr">
        <is>
          <t>ZERS</t>
        </is>
      </c>
      <c r="F1331" s="17" t="inlineStr">
        <is>
          <t>Fuera del alcance</t>
        </is>
      </c>
      <c r="G1331" s="17" t="inlineStr">
        <is>
          <t>SAP11825</t>
        </is>
      </c>
      <c r="H1331" s="17" t="inlineStr">
        <is>
          <t>CHECK POINT 21MM</t>
        </is>
      </c>
      <c r="I1331" s="17" t="inlineStr"/>
      <c r="J1331" s="17" t="inlineStr"/>
      <c r="K1331" s="18">
        <f>SUMIF('1130 Salta'!$A$2:$A$485,$G1331,'1130 Salta'!$I$2:$I$485)</f>
        <v/>
      </c>
      <c r="L1331" s="18">
        <f>SUMIF('1130 Salta'!$A$2:$A$485,$G1331,'1130 Salta'!$Q$2:$Q$485)</f>
        <v/>
      </c>
      <c r="M1331" s="18">
        <f>$K1331-$L1331</f>
        <v/>
      </c>
      <c r="N1331" s="19">
        <f>IFERROR(SUMIF('1130 Salta'!$A$2:$A$485,$G1331,'1130 Salta'!$M$2:$M$485)/$K1331,0)</f>
        <v/>
      </c>
      <c r="O1331" s="19">
        <f>IFERROR($K1331*$N1331,"")</f>
        <v/>
      </c>
      <c r="P1331" s="19">
        <f>IFERROR($L1331*$N1331,"")</f>
        <v/>
      </c>
      <c r="Q1331" s="19">
        <f>IF(OR($U1331="Dar de baja en SAP",$U1331="Dar de alta en SAP"),$M1331*$N1331,"")</f>
        <v/>
      </c>
      <c r="R1331" s="17" t="inlineStr"/>
      <c r="S1331" s="27" t="inlineStr"/>
      <c r="T1331" s="17" t="inlineStr">
        <is>
          <t>No aplica: repuestos, clasificación que el inventario físico de Farmacia no releva</t>
        </is>
      </c>
      <c r="U1331" s="28" t="inlineStr">
        <is>
          <t>Fuera del alcance del inventario físico</t>
        </is>
      </c>
      <c r="V1331" s="17" t="inlineStr"/>
      <c r="W1331" s="17" t="inlineStr"/>
      <c r="X1331" s="17" t="inlineStr"/>
      <c r="Y1331" s="17" t="inlineStr"/>
      <c r="Z1331" s="17" t="inlineStr"/>
      <c r="AA1331" s="17" t="inlineStr"/>
    </row>
    <row r="1332">
      <c r="A1332" s="17" t="inlineStr">
        <is>
          <t>Salta</t>
        </is>
      </c>
      <c r="B1332" s="17" t="inlineStr">
        <is>
          <t>1130</t>
        </is>
      </c>
      <c r="C1332" s="17" t="inlineStr">
        <is>
          <t>Stock SAP</t>
        </is>
      </c>
      <c r="D1332" s="17" t="inlineStr">
        <is>
          <t>Uniformes</t>
        </is>
      </c>
      <c r="E1332" s="17" t="inlineStr">
        <is>
          <t>ZUNI</t>
        </is>
      </c>
      <c r="F1332" s="17" t="inlineStr">
        <is>
          <t>Fuera del alcance</t>
        </is>
      </c>
      <c r="G1332" s="17" t="inlineStr">
        <is>
          <t>3000411</t>
        </is>
      </c>
      <c r="H1332" s="17" t="inlineStr">
        <is>
          <t>PROTECTOR AUDITIVO TIPO COPA</t>
        </is>
      </c>
      <c r="I1332" s="17" t="inlineStr"/>
      <c r="J1332" s="17" t="inlineStr"/>
      <c r="K1332" s="18">
        <f>SUMIF('1130 Salta'!$A$2:$A$485,$G1332,'1130 Salta'!$I$2:$I$485)</f>
        <v/>
      </c>
      <c r="L1332" s="18">
        <f>SUMIF('1130 Salta'!$A$2:$A$485,$G1332,'1130 Salta'!$Q$2:$Q$485)</f>
        <v/>
      </c>
      <c r="M1332" s="18">
        <f>$K1332-$L1332</f>
        <v/>
      </c>
      <c r="N1332" s="19">
        <f>IFERROR(SUMIF('1130 Salta'!$A$2:$A$485,$G1332,'1130 Salta'!$M$2:$M$485)/$K1332,0)</f>
        <v/>
      </c>
      <c r="O1332" s="19">
        <f>IFERROR($K1332*$N1332,"")</f>
        <v/>
      </c>
      <c r="P1332" s="19">
        <f>IFERROR($L1332*$N1332,"")</f>
        <v/>
      </c>
      <c r="Q1332" s="19">
        <f>IF(OR($U1332="Dar de baja en SAP",$U1332="Dar de alta en SAP"),$M1332*$N1332,"")</f>
        <v/>
      </c>
      <c r="R1332" s="17" t="inlineStr"/>
      <c r="S1332" s="27" t="inlineStr"/>
      <c r="T1332" s="17" t="inlineStr">
        <is>
          <t>No aplica: uniformes, clasificación que el inventario físico de Farmacia no releva</t>
        </is>
      </c>
      <c r="U1332" s="28" t="inlineStr">
        <is>
          <t>Fuera del alcance del inventario físico</t>
        </is>
      </c>
      <c r="V1332" s="17" t="inlineStr"/>
      <c r="W1332" s="17" t="inlineStr"/>
      <c r="X1332" s="17" t="inlineStr"/>
      <c r="Y1332" s="17" t="inlineStr"/>
      <c r="Z1332" s="17" t="inlineStr"/>
      <c r="AA1332" s="17" t="inlineStr"/>
    </row>
    <row r="1333">
      <c r="A1333" s="17" t="inlineStr">
        <is>
          <t>Salta</t>
        </is>
      </c>
      <c r="B1333" s="17" t="inlineStr">
        <is>
          <t>1130</t>
        </is>
      </c>
      <c r="C1333" s="17" t="inlineStr">
        <is>
          <t>Stock SAP</t>
        </is>
      </c>
      <c r="D1333" s="17" t="inlineStr">
        <is>
          <t>Uniformes</t>
        </is>
      </c>
      <c r="E1333" s="17" t="inlineStr">
        <is>
          <t>ZUNI</t>
        </is>
      </c>
      <c r="F1333" s="17" t="inlineStr">
        <is>
          <t>Fuera del alcance</t>
        </is>
      </c>
      <c r="G1333" s="17" t="inlineStr">
        <is>
          <t>3001341</t>
        </is>
      </c>
      <c r="H1333" s="17" t="inlineStr">
        <is>
          <t>PANTALON IMPERMEABLE M</t>
        </is>
      </c>
      <c r="I1333" s="17" t="inlineStr"/>
      <c r="J1333" s="17" t="inlineStr"/>
      <c r="K1333" s="18">
        <f>SUMIF('1130 Salta'!$A$2:$A$485,$G1333,'1130 Salta'!$I$2:$I$485)</f>
        <v/>
      </c>
      <c r="L1333" s="18">
        <f>SUMIF('1130 Salta'!$A$2:$A$485,$G1333,'1130 Salta'!$Q$2:$Q$485)</f>
        <v/>
      </c>
      <c r="M1333" s="18">
        <f>$K1333-$L1333</f>
        <v/>
      </c>
      <c r="N1333" s="19">
        <f>IFERROR(SUMIF('1130 Salta'!$A$2:$A$485,$G1333,'1130 Salta'!$M$2:$M$485)/$K1333,0)</f>
        <v/>
      </c>
      <c r="O1333" s="19">
        <f>IFERROR($K1333*$N1333,"")</f>
        <v/>
      </c>
      <c r="P1333" s="19">
        <f>IFERROR($L1333*$N1333,"")</f>
        <v/>
      </c>
      <c r="Q1333" s="19">
        <f>IF(OR($U1333="Dar de baja en SAP",$U1333="Dar de alta en SAP"),$M1333*$N1333,"")</f>
        <v/>
      </c>
      <c r="R1333" s="17" t="inlineStr"/>
      <c r="S1333" s="27" t="inlineStr"/>
      <c r="T1333" s="17" t="inlineStr">
        <is>
          <t>No aplica: uniformes, clasificación que el inventario físico de Farmacia no releva</t>
        </is>
      </c>
      <c r="U1333" s="28" t="inlineStr">
        <is>
          <t>Fuera del alcance del inventario físico</t>
        </is>
      </c>
      <c r="V1333" s="17" t="inlineStr"/>
      <c r="W1333" s="17" t="inlineStr"/>
      <c r="X1333" s="17" t="inlineStr"/>
      <c r="Y1333" s="17" t="inlineStr"/>
      <c r="Z1333" s="17" t="inlineStr"/>
      <c r="AA1333" s="17" t="inlineStr">
        <is>
          <t>El material ocupa 2 filas en la hoja 1130 Salta (lote/almacén). La cantidad SAP y la física de esta vista son el total del material.</t>
        </is>
      </c>
    </row>
    <row r="1334">
      <c r="A1334" s="17" t="inlineStr">
        <is>
          <t>Salta</t>
        </is>
      </c>
      <c r="B1334" s="17" t="inlineStr">
        <is>
          <t>1130</t>
        </is>
      </c>
      <c r="C1334" s="17" t="inlineStr">
        <is>
          <t>Stock SAP</t>
        </is>
      </c>
      <c r="D1334" s="17" t="inlineStr">
        <is>
          <t>Uniformes</t>
        </is>
      </c>
      <c r="E1334" s="17" t="inlineStr">
        <is>
          <t>ZUNI</t>
        </is>
      </c>
      <c r="F1334" s="17" t="inlineStr">
        <is>
          <t>Fuera del alcance</t>
        </is>
      </c>
      <c r="G1334" s="17" t="inlineStr">
        <is>
          <t>3001582</t>
        </is>
      </c>
      <c r="H1334" s="17" t="inlineStr">
        <is>
          <t>CASCO DE SEGURIDAD</t>
        </is>
      </c>
      <c r="I1334" s="17" t="inlineStr"/>
      <c r="J1334" s="17" t="inlineStr"/>
      <c r="K1334" s="18">
        <f>SUMIF('1130 Salta'!$A$2:$A$485,$G1334,'1130 Salta'!$I$2:$I$485)</f>
        <v/>
      </c>
      <c r="L1334" s="18">
        <f>SUMIF('1130 Salta'!$A$2:$A$485,$G1334,'1130 Salta'!$Q$2:$Q$485)</f>
        <v/>
      </c>
      <c r="M1334" s="18">
        <f>$K1334-$L1334</f>
        <v/>
      </c>
      <c r="N1334" s="19">
        <f>IFERROR(SUMIF('1130 Salta'!$A$2:$A$485,$G1334,'1130 Salta'!$M$2:$M$485)/$K1334,0)</f>
        <v/>
      </c>
      <c r="O1334" s="19">
        <f>IFERROR($K1334*$N1334,"")</f>
        <v/>
      </c>
      <c r="P1334" s="19">
        <f>IFERROR($L1334*$N1334,"")</f>
        <v/>
      </c>
      <c r="Q1334" s="19">
        <f>IF(OR($U1334="Dar de baja en SAP",$U1334="Dar de alta en SAP"),$M1334*$N1334,"")</f>
        <v/>
      </c>
      <c r="R1334" s="17" t="inlineStr"/>
      <c r="S1334" s="27" t="inlineStr"/>
      <c r="T1334" s="17" t="inlineStr">
        <is>
          <t>No aplica: uniformes, clasificación que el inventario físico de Farmacia no releva</t>
        </is>
      </c>
      <c r="U1334" s="28" t="inlineStr">
        <is>
          <t>Fuera del alcance del inventario físico</t>
        </is>
      </c>
      <c r="V1334" s="17" t="inlineStr"/>
      <c r="W1334" s="17" t="inlineStr"/>
      <c r="X1334" s="17" t="inlineStr"/>
      <c r="Y1334" s="17" t="inlineStr"/>
      <c r="Z1334" s="17" t="inlineStr"/>
      <c r="AA1334" s="17" t="inlineStr">
        <is>
          <t>El material ocupa 2 filas en la hoja 1130 Salta (lote/almacén). La cantidad SAP y la física de esta vista son el total del material.</t>
        </is>
      </c>
    </row>
    <row r="1335">
      <c r="A1335" s="17" t="inlineStr">
        <is>
          <t>Salta</t>
        </is>
      </c>
      <c r="B1335" s="17" t="inlineStr">
        <is>
          <t>1130</t>
        </is>
      </c>
      <c r="C1335" s="17" t="inlineStr">
        <is>
          <t>Stock SAP</t>
        </is>
      </c>
      <c r="D1335" s="17" t="inlineStr">
        <is>
          <t>Medicamentos</t>
        </is>
      </c>
      <c r="E1335" s="17" t="inlineStr">
        <is>
          <t>ZMED</t>
        </is>
      </c>
      <c r="F1335" s="17" t="inlineStr">
        <is>
          <t>Dentro del alcance</t>
        </is>
      </c>
      <c r="G1335" s="17" t="inlineStr">
        <is>
          <t>1000001</t>
        </is>
      </c>
      <c r="H1335" s="17" t="inlineStr">
        <is>
          <t>AGUA OXIGENADA 10 VOL. X 1000ML</t>
        </is>
      </c>
      <c r="I1335" s="17" t="inlineStr">
        <is>
          <t>15</t>
        </is>
      </c>
      <c r="J1335" s="17" t="inlineStr">
        <is>
          <t>Agua Oxigenada x 1 L.</t>
        </is>
      </c>
      <c r="K1335" s="18">
        <f>SUMIF('1130 Salta'!$A$2:$A$485,$G1335,'1130 Salta'!$I$2:$I$485)</f>
        <v/>
      </c>
      <c r="L1335" s="18">
        <f>SUMIF('1130 Salta'!$A$2:$A$485,$G1335,'1130 Salta'!$Q$2:$Q$485)</f>
        <v/>
      </c>
      <c r="M1335" s="18">
        <f>$K1335-$L1335</f>
        <v/>
      </c>
      <c r="N1335" s="19">
        <f>IFERROR(SUMIF('1130 Salta'!$A$2:$A$485,$G1335,'1130 Salta'!$M$2:$M$485)/$K1335,0)</f>
        <v/>
      </c>
      <c r="O1335" s="19">
        <f>IFERROR($K1335*$N1335,"")</f>
        <v/>
      </c>
      <c r="P1335" s="19">
        <f>IFERROR($L1335*$N1335,"")</f>
        <v/>
      </c>
      <c r="Q1335" s="19">
        <f>IF(OR($U1335="Dar de baja en SAP",$U1335="Dar de alta en SAP"),$M1335*$N1335,"")</f>
        <v/>
      </c>
      <c r="R1335" s="17" t="inlineStr"/>
      <c r="S1335" s="25" t="inlineStr">
        <is>
          <t>Alta</t>
        </is>
      </c>
      <c r="T1335" s="17" t="inlineStr">
        <is>
          <t>Homologado – confianza Alta</t>
        </is>
      </c>
      <c r="U1335" s="26" t="inlineStr">
        <is>
          <t>Dar de baja en SAP</t>
        </is>
      </c>
      <c r="V1335" s="17" t="inlineStr">
        <is>
          <t>Homologación por código Avain (master D-176)</t>
        </is>
      </c>
      <c r="W1335" s="17" t="inlineStr">
        <is>
          <t>No</t>
        </is>
      </c>
      <c r="X1335" s="17" t="inlineStr"/>
      <c r="Y1335" s="17" t="inlineStr">
        <is>
          <t>Sí</t>
        </is>
      </c>
      <c r="Z1335" s="17" t="inlineStr">
        <is>
          <t>D-176</t>
        </is>
      </c>
      <c r="AA1335" s="17" t="inlineStr">
        <is>
          <t>Homologación: confianza base Alta + confianza SAP Alta → Alta. El material ocupa 2 filas en la hoja 1130 Salta (lote/almacén). La cantidad SAP y la física de esta vista son el total del material.</t>
        </is>
      </c>
    </row>
    <row r="1336">
      <c r="A1336" s="17" t="inlineStr">
        <is>
          <t>Salta</t>
        </is>
      </c>
      <c r="B1336" s="17" t="inlineStr">
        <is>
          <t>1130</t>
        </is>
      </c>
      <c r="C1336" s="17" t="inlineStr">
        <is>
          <t>Stock SAP</t>
        </is>
      </c>
      <c r="D1336" s="17" t="inlineStr">
        <is>
          <t>Medicamentos</t>
        </is>
      </c>
      <c r="E1336" s="17" t="inlineStr">
        <is>
          <t>ZMED</t>
        </is>
      </c>
      <c r="F1336" s="17" t="inlineStr">
        <is>
          <t>Dentro del alcance</t>
        </is>
      </c>
      <c r="G1336" s="17" t="inlineStr">
        <is>
          <t>1001186</t>
        </is>
      </c>
      <c r="H1336" s="17" t="inlineStr">
        <is>
          <t>MICONAZOL 2% Crema x 35g</t>
        </is>
      </c>
      <c r="I1336" s="17" t="inlineStr"/>
      <c r="J1336" s="17" t="inlineStr"/>
      <c r="K1336" s="18">
        <f>SUMIF('1130 Salta'!$A$2:$A$485,$G1336,'1130 Salta'!$I$2:$I$485)</f>
        <v/>
      </c>
      <c r="L1336" s="18">
        <f>SUMIF('1130 Salta'!$A$2:$A$485,$G1336,'1130 Salta'!$Q$2:$Q$485)</f>
        <v/>
      </c>
      <c r="M1336" s="18">
        <f>$K1336-$L1336</f>
        <v/>
      </c>
      <c r="N1336" s="19">
        <f>IFERROR(SUMIF('1130 Salta'!$A$2:$A$485,$G1336,'1130 Salta'!$M$2:$M$485)/$K1336,0)</f>
        <v/>
      </c>
      <c r="O1336" s="19">
        <f>IFERROR($K1336*$N1336,"")</f>
        <v/>
      </c>
      <c r="P1336" s="19">
        <f>IFERROR($L1336*$N1336,"")</f>
        <v/>
      </c>
      <c r="Q1336" s="19">
        <f>IF(OR($U1336="Dar de baja en SAP",$U1336="Dar de alta en SAP"),$M1336*$N1336,"")</f>
        <v/>
      </c>
      <c r="R1336" s="17" t="inlineStr"/>
      <c r="S1336" s="27" t="inlineStr"/>
      <c r="T1336" s="17" t="inlineStr">
        <is>
          <t>Sin recuento físico en el inventario de Avain</t>
        </is>
      </c>
      <c r="U1336" s="28" t="inlineStr">
        <is>
          <t>Sin recuento físico</t>
        </is>
      </c>
      <c r="V1336" s="17" t="inlineStr"/>
      <c r="W1336" s="17" t="inlineStr"/>
      <c r="X1336" s="17" t="inlineStr"/>
      <c r="Y1336" s="17" t="inlineStr"/>
      <c r="Z1336" s="17" t="inlineStr"/>
      <c r="AA1336" s="17" t="inlineStr"/>
    </row>
    <row r="1337">
      <c r="A1337" s="17" t="inlineStr">
        <is>
          <t>Salta</t>
        </is>
      </c>
      <c r="B1337" s="17" t="inlineStr">
        <is>
          <t>1130</t>
        </is>
      </c>
      <c r="C1337" s="17" t="inlineStr">
        <is>
          <t>Stock SAP</t>
        </is>
      </c>
      <c r="D1337" s="17" t="inlineStr">
        <is>
          <t>Medicamentos</t>
        </is>
      </c>
      <c r="E1337" s="17" t="inlineStr">
        <is>
          <t>ZMED</t>
        </is>
      </c>
      <c r="F1337" s="17" t="inlineStr">
        <is>
          <t>Dentro del alcance</t>
        </is>
      </c>
      <c r="G1337" s="17" t="inlineStr">
        <is>
          <t>2001538</t>
        </is>
      </c>
      <c r="H1337" s="17" t="inlineStr">
        <is>
          <t>GASA FURACINADA AL 0,2% x 20U</t>
        </is>
      </c>
      <c r="I1337" s="17" t="inlineStr">
        <is>
          <t>128</t>
        </is>
      </c>
      <c r="J1337" s="17" t="inlineStr">
        <is>
          <t>Gasa Furacinada caja</t>
        </is>
      </c>
      <c r="K1337" s="18">
        <f>SUMIF('1130 Salta'!$A$2:$A$485,$G1337,'1130 Salta'!$I$2:$I$485)</f>
        <v/>
      </c>
      <c r="L1337" s="18">
        <f>SUMIF('1130 Salta'!$A$2:$A$485,$G1337,'1130 Salta'!$Q$2:$Q$485)</f>
        <v/>
      </c>
      <c r="M1337" s="18">
        <f>$K1337-$L1337</f>
        <v/>
      </c>
      <c r="N1337" s="19">
        <f>IFERROR(SUMIF('1130 Salta'!$A$2:$A$485,$G1337,'1130 Salta'!$M$2:$M$485)/$K1337,0)</f>
        <v/>
      </c>
      <c r="O1337" s="19">
        <f>IFERROR($K1337*$N1337,"")</f>
        <v/>
      </c>
      <c r="P1337" s="19">
        <f>IFERROR($L1337*$N1337,"")</f>
        <v/>
      </c>
      <c r="Q1337" s="19">
        <f>IF(OR($U1337="Dar de baja en SAP",$U1337="Dar de alta en SAP"),$M1337*$N1337,"")</f>
        <v/>
      </c>
      <c r="R1337" s="17" t="inlineStr"/>
      <c r="S1337" s="30" t="inlineStr">
        <is>
          <t>Media</t>
        </is>
      </c>
      <c r="T1337" s="17" t="inlineStr">
        <is>
          <t>Homologado – confianza Media – pendiente de validación</t>
        </is>
      </c>
      <c r="U1337" s="26" t="inlineStr">
        <is>
          <t>Dar de baja en SAP</t>
        </is>
      </c>
      <c r="V1337" s="17" t="inlineStr">
        <is>
          <t>Homologación por código Avain (master K-267)</t>
        </is>
      </c>
      <c r="W1337" s="17" t="inlineStr">
        <is>
          <t>No</t>
        </is>
      </c>
      <c r="X1337" s="17" t="inlineStr"/>
      <c r="Y1337" s="17" t="inlineStr">
        <is>
          <t>Sí</t>
        </is>
      </c>
      <c r="Z1337" s="17" t="inlineStr">
        <is>
          <t>K-267</t>
        </is>
      </c>
      <c r="AA1337" s="17" t="inlineStr">
        <is>
          <t>Homologación: confianza base Media + confianza SAP Alta → Media. El material ocupa 2 filas en la hoja 1130 Salta (lote/almacén). La cantidad SAP y la física de esta vista son el total del material.</t>
        </is>
      </c>
    </row>
    <row r="1338">
      <c r="A1338" s="17" t="inlineStr">
        <is>
          <t>Salta</t>
        </is>
      </c>
      <c r="B1338" s="17" t="inlineStr">
        <is>
          <t>1130</t>
        </is>
      </c>
      <c r="C1338" s="17" t="inlineStr">
        <is>
          <t>Stock SAP</t>
        </is>
      </c>
      <c r="D1338" s="17" t="inlineStr">
        <is>
          <t>Medicamentos</t>
        </is>
      </c>
      <c r="E1338" s="17" t="inlineStr">
        <is>
          <t>ZMED</t>
        </is>
      </c>
      <c r="F1338" s="17" t="inlineStr">
        <is>
          <t>Dentro del alcance</t>
        </is>
      </c>
      <c r="G1338" s="17" t="inlineStr">
        <is>
          <t>1000003</t>
        </is>
      </c>
      <c r="H1338" s="17" t="inlineStr">
        <is>
          <t>AGUA BIDESTILADA AMPOLLA POR 10ML</t>
        </is>
      </c>
      <c r="I1338" s="17" t="inlineStr"/>
      <c r="J1338" s="17" t="inlineStr"/>
      <c r="K1338" s="18">
        <f>SUMIF('1130 Salta'!$A$2:$A$485,$G1338,'1130 Salta'!$I$2:$I$485)</f>
        <v/>
      </c>
      <c r="L1338" s="18">
        <f>SUMIF('1130 Salta'!$A$2:$A$485,$G1338,'1130 Salta'!$Q$2:$Q$485)</f>
        <v/>
      </c>
      <c r="M1338" s="18">
        <f>$K1338-$L1338</f>
        <v/>
      </c>
      <c r="N1338" s="19">
        <f>IFERROR(SUMIF('1130 Salta'!$A$2:$A$485,$G1338,'1130 Salta'!$M$2:$M$485)/$K1338,0)</f>
        <v/>
      </c>
      <c r="O1338" s="19">
        <f>IFERROR($K1338*$N1338,"")</f>
        <v/>
      </c>
      <c r="P1338" s="19">
        <f>IFERROR($L1338*$N1338,"")</f>
        <v/>
      </c>
      <c r="Q1338" s="19">
        <f>IF(OR($U1338="Dar de baja en SAP",$U1338="Dar de alta en SAP"),$M1338*$N1338,"")</f>
        <v/>
      </c>
      <c r="R1338" s="17" t="inlineStr"/>
      <c r="S1338" s="27" t="inlineStr"/>
      <c r="T1338" s="17" t="inlineStr">
        <is>
          <t>Sin recuento físico en el inventario de Avain</t>
        </is>
      </c>
      <c r="U1338" s="28" t="inlineStr">
        <is>
          <t>Sin recuento físico</t>
        </is>
      </c>
      <c r="V1338" s="17" t="inlineStr"/>
      <c r="W1338" s="17" t="inlineStr"/>
      <c r="X1338" s="17" t="inlineStr"/>
      <c r="Y1338" s="17" t="inlineStr"/>
      <c r="Z1338" s="17" t="inlineStr"/>
      <c r="AA1338" s="17" t="inlineStr"/>
    </row>
    <row r="1339">
      <c r="A1339" s="17" t="inlineStr">
        <is>
          <t>Salta</t>
        </is>
      </c>
      <c r="B1339" s="17" t="inlineStr">
        <is>
          <t>1130</t>
        </is>
      </c>
      <c r="C1339" s="17" t="inlineStr">
        <is>
          <t>Stock SAP</t>
        </is>
      </c>
      <c r="D1339" s="17" t="inlineStr">
        <is>
          <t>Medicamentos</t>
        </is>
      </c>
      <c r="E1339" s="17" t="inlineStr">
        <is>
          <t>ZMED</t>
        </is>
      </c>
      <c r="F1339" s="17" t="inlineStr">
        <is>
          <t>Dentro del alcance</t>
        </is>
      </c>
      <c r="G1339" s="17" t="inlineStr">
        <is>
          <t>1000046</t>
        </is>
      </c>
      <c r="H1339" s="17" t="inlineStr">
        <is>
          <t>IBUPROFENO 400 MG COMPRIMIDOS</t>
        </is>
      </c>
      <c r="I1339" s="17" t="inlineStr">
        <is>
          <t>151</t>
        </is>
      </c>
      <c r="J1339" s="17" t="inlineStr">
        <is>
          <t>Ibuprofeno comprimidos x 400mg</t>
        </is>
      </c>
      <c r="K1339" s="18">
        <f>SUMIF('1130 Salta'!$A$2:$A$485,$G1339,'1130 Salta'!$I$2:$I$485)</f>
        <v/>
      </c>
      <c r="L1339" s="18">
        <f>SUMIF('1130 Salta'!$A$2:$A$485,$G1339,'1130 Salta'!$Q$2:$Q$485)</f>
        <v/>
      </c>
      <c r="M1339" s="18">
        <f>$K1339-$L1339</f>
        <v/>
      </c>
      <c r="N1339" s="19">
        <f>IFERROR(SUMIF('1130 Salta'!$A$2:$A$485,$G1339,'1130 Salta'!$M$2:$M$485)/$K1339,0)</f>
        <v/>
      </c>
      <c r="O1339" s="19">
        <f>IFERROR($K1339*$N1339,"")</f>
        <v/>
      </c>
      <c r="P1339" s="19">
        <f>IFERROR($L1339*$N1339,"")</f>
        <v/>
      </c>
      <c r="Q1339" s="19">
        <f>IF(OR($U1339="Dar de baja en SAP",$U1339="Dar de alta en SAP"),$M1339*$N1339,"")</f>
        <v/>
      </c>
      <c r="R1339" s="17" t="inlineStr"/>
      <c r="S1339" s="25" t="inlineStr">
        <is>
          <t>Alta</t>
        </is>
      </c>
      <c r="T1339" s="17" t="inlineStr">
        <is>
          <t>Homologado – confianza Alta</t>
        </is>
      </c>
      <c r="U1339" s="25" t="inlineStr">
        <is>
          <t>Dar de alta en SAP</t>
        </is>
      </c>
      <c r="V1339" s="17" t="inlineStr">
        <is>
          <t>Cruce por nomenclatura SAP</t>
        </is>
      </c>
      <c r="W1339" s="17" t="inlineStr">
        <is>
          <t>No</t>
        </is>
      </c>
      <c r="X1339" s="17" t="inlineStr"/>
      <c r="Y1339" s="17" t="inlineStr">
        <is>
          <t>No</t>
        </is>
      </c>
      <c r="Z1339" s="17" t="inlineStr"/>
      <c r="AA1339" s="17" t="inlineStr">
        <is>
          <t>Cruce por nomenclatura: dosis coincide; similitud 0.95.</t>
        </is>
      </c>
    </row>
    <row r="1340">
      <c r="A1340" s="17" t="inlineStr">
        <is>
          <t>Salta</t>
        </is>
      </c>
      <c r="B1340" s="17" t="inlineStr">
        <is>
          <t>1130</t>
        </is>
      </c>
      <c r="C1340" s="17" t="inlineStr">
        <is>
          <t>Stock SAP</t>
        </is>
      </c>
      <c r="D1340" s="17" t="inlineStr">
        <is>
          <t>Medicamentos</t>
        </is>
      </c>
      <c r="E1340" s="17" t="inlineStr">
        <is>
          <t>ZMED</t>
        </is>
      </c>
      <c r="F1340" s="17" t="inlineStr">
        <is>
          <t>Dentro del alcance</t>
        </is>
      </c>
      <c r="G1340" s="17" t="inlineStr">
        <is>
          <t>1000087</t>
        </is>
      </c>
      <c r="H1340" s="17" t="inlineStr">
        <is>
          <t>SALBUTAMOL PUFF ("AEROS" 250 DOSIS) 100M</t>
        </is>
      </c>
      <c r="I1340" s="17" t="inlineStr">
        <is>
          <t>213</t>
        </is>
      </c>
      <c r="J1340" s="17" t="inlineStr">
        <is>
          <t>Salbutamol 100 mcg Inhal. Aer. x 200 Dosis + aplic.</t>
        </is>
      </c>
      <c r="K1340" s="18">
        <f>SUMIF('1130 Salta'!$A$2:$A$485,$G1340,'1130 Salta'!$I$2:$I$485)</f>
        <v/>
      </c>
      <c r="L1340" s="18">
        <f>SUMIF('1130 Salta'!$A$2:$A$485,$G1340,'1130 Salta'!$Q$2:$Q$485)</f>
        <v/>
      </c>
      <c r="M1340" s="18">
        <f>$K1340-$L1340</f>
        <v/>
      </c>
      <c r="N1340" s="19">
        <f>IFERROR(SUMIF('1130 Salta'!$A$2:$A$485,$G1340,'1130 Salta'!$M$2:$M$485)/$K1340,0)</f>
        <v/>
      </c>
      <c r="O1340" s="19">
        <f>IFERROR($K1340*$N1340,"")</f>
        <v/>
      </c>
      <c r="P1340" s="19">
        <f>IFERROR($L1340*$N1340,"")</f>
        <v/>
      </c>
      <c r="Q1340" s="19">
        <f>IF(OR($U1340="Dar de baja en SAP",$U1340="Dar de alta en SAP"),$M1340*$N1340,"")</f>
        <v/>
      </c>
      <c r="R1340" s="17" t="inlineStr"/>
      <c r="S1340" s="26" t="inlineStr">
        <is>
          <t>Baja</t>
        </is>
      </c>
      <c r="T1340" s="17" t="inlineStr">
        <is>
          <t>Homologado – confianza Baja – pendiente de validación</t>
        </is>
      </c>
      <c r="U1340" s="26" t="inlineStr">
        <is>
          <t>Dar de baja en SAP</t>
        </is>
      </c>
      <c r="V1340" s="17" t="inlineStr">
        <is>
          <t>Homologación por código Avain (master M05-001)</t>
        </is>
      </c>
      <c r="W1340" s="17" t="inlineStr">
        <is>
          <t>No</t>
        </is>
      </c>
      <c r="X1340" s="17" t="inlineStr"/>
      <c r="Y1340" s="17" t="inlineStr">
        <is>
          <t>Sí</t>
        </is>
      </c>
      <c r="Z1340" s="17" t="inlineStr">
        <is>
          <t>M05-001</t>
        </is>
      </c>
      <c r="AA1340" s="17"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17" t="inlineStr">
        <is>
          <t>Salta</t>
        </is>
      </c>
      <c r="B1341" s="17" t="inlineStr">
        <is>
          <t>1130</t>
        </is>
      </c>
      <c r="C1341" s="17" t="inlineStr">
        <is>
          <t>Stock SAP</t>
        </is>
      </c>
      <c r="D1341" s="17" t="inlineStr">
        <is>
          <t>Medicamentos</t>
        </is>
      </c>
      <c r="E1341" s="17" t="inlineStr">
        <is>
          <t>ZMED</t>
        </is>
      </c>
      <c r="F1341" s="17" t="inlineStr">
        <is>
          <t>Dentro del alcance</t>
        </is>
      </c>
      <c r="G1341" s="17" t="inlineStr">
        <is>
          <t>1000095</t>
        </is>
      </c>
      <c r="H1341" s="17" t="inlineStr">
        <is>
          <t>LIDOCAINA AL 2% JALEA</t>
        </is>
      </c>
      <c r="I1341" s="17" t="inlineStr">
        <is>
          <t>170</t>
        </is>
      </c>
      <c r="J1341" s="17" t="inlineStr">
        <is>
          <t>Lidocaina jalea pomo</t>
        </is>
      </c>
      <c r="K1341" s="18">
        <f>SUMIF('1130 Salta'!$A$2:$A$485,$G1341,'1130 Salta'!$I$2:$I$485)</f>
        <v/>
      </c>
      <c r="L1341" s="18">
        <f>SUMIF('1130 Salta'!$A$2:$A$485,$G1341,'1130 Salta'!$Q$2:$Q$485)</f>
        <v/>
      </c>
      <c r="M1341" s="18">
        <f>$K1341-$L1341</f>
        <v/>
      </c>
      <c r="N1341" s="19">
        <f>IFERROR(SUMIF('1130 Salta'!$A$2:$A$485,$G1341,'1130 Salta'!$M$2:$M$485)/$K1341,0)</f>
        <v/>
      </c>
      <c r="O1341" s="19">
        <f>IFERROR($K1341*$N1341,"")</f>
        <v/>
      </c>
      <c r="P1341" s="19">
        <f>IFERROR($L1341*$N1341,"")</f>
        <v/>
      </c>
      <c r="Q1341" s="19">
        <f>IF(OR($U1341="Dar de baja en SAP",$U1341="Dar de alta en SAP"),$M1341*$N1341,"")</f>
        <v/>
      </c>
      <c r="R1341" s="17" t="inlineStr"/>
      <c r="S1341" s="30" t="inlineStr">
        <is>
          <t>Media</t>
        </is>
      </c>
      <c r="T1341" s="17" t="inlineStr">
        <is>
          <t>Homologado – confianza Media – pendiente de validación</t>
        </is>
      </c>
      <c r="U1341" s="26" t="inlineStr">
        <is>
          <t>Dar de baja en SAP</t>
        </is>
      </c>
      <c r="V1341" s="17" t="inlineStr">
        <is>
          <t>Homologación por código Avain (master M15-003)</t>
        </is>
      </c>
      <c r="W1341" s="17" t="inlineStr">
        <is>
          <t>No</t>
        </is>
      </c>
      <c r="X1341" s="17" t="inlineStr"/>
      <c r="Y1341" s="17" t="inlineStr">
        <is>
          <t>Sí</t>
        </is>
      </c>
      <c r="Z1341" s="17" t="inlineStr">
        <is>
          <t>M15-003</t>
        </is>
      </c>
      <c r="AA1341" s="17" t="inlineStr">
        <is>
          <t>Homologación: confianza base Media + confianza SAP Alta → Media. El material ocupa 2 filas en la hoja 1130 Salta (lote/almacén). La cantidad SAP y la física de esta vista son el total del material.</t>
        </is>
      </c>
    </row>
    <row r="1342">
      <c r="A1342" s="17" t="inlineStr">
        <is>
          <t>Salta</t>
        </is>
      </c>
      <c r="B1342" s="17" t="inlineStr">
        <is>
          <t>1130</t>
        </is>
      </c>
      <c r="C1342" s="17" t="inlineStr">
        <is>
          <t>Stock SAP</t>
        </is>
      </c>
      <c r="D1342" s="17" t="inlineStr">
        <is>
          <t>Medicamentos</t>
        </is>
      </c>
      <c r="E1342" s="17" t="inlineStr">
        <is>
          <t>ZMED</t>
        </is>
      </c>
      <c r="F1342" s="17" t="inlineStr">
        <is>
          <t>Dentro del alcance</t>
        </is>
      </c>
      <c r="G1342" s="17" t="inlineStr">
        <is>
          <t>1000112</t>
        </is>
      </c>
      <c r="H1342" s="17" t="inlineStr">
        <is>
          <t>SOLUCION FISIOLOGICA X 100ML</t>
        </is>
      </c>
      <c r="I1342" s="17" t="inlineStr"/>
      <c r="J1342" s="17" t="inlineStr"/>
      <c r="K1342" s="18">
        <f>SUMIF('1130 Salta'!$A$2:$A$485,$G1342,'1130 Salta'!$I$2:$I$485)</f>
        <v/>
      </c>
      <c r="L1342" s="18">
        <f>SUMIF('1130 Salta'!$A$2:$A$485,$G1342,'1130 Salta'!$Q$2:$Q$485)</f>
        <v/>
      </c>
      <c r="M1342" s="18">
        <f>$K1342-$L1342</f>
        <v/>
      </c>
      <c r="N1342" s="19">
        <f>IFERROR(SUMIF('1130 Salta'!$A$2:$A$485,$G1342,'1130 Salta'!$M$2:$M$485)/$K1342,0)</f>
        <v/>
      </c>
      <c r="O1342" s="19">
        <f>IFERROR($K1342*$N1342,"")</f>
        <v/>
      </c>
      <c r="P1342" s="19">
        <f>IFERROR($L1342*$N1342,"")</f>
        <v/>
      </c>
      <c r="Q1342" s="19">
        <f>IF(OR($U1342="Dar de baja en SAP",$U1342="Dar de alta en SAP"),$M1342*$N1342,"")</f>
        <v/>
      </c>
      <c r="R1342" s="17" t="inlineStr"/>
      <c r="S1342" s="27" t="inlineStr"/>
      <c r="T1342" s="17" t="inlineStr">
        <is>
          <t>Sin recuento físico en el inventario de Avain</t>
        </is>
      </c>
      <c r="U1342" s="28" t="inlineStr">
        <is>
          <t>Sin recuento físico</t>
        </is>
      </c>
      <c r="V1342" s="17" t="inlineStr"/>
      <c r="W1342" s="17" t="inlineStr"/>
      <c r="X1342" s="17" t="inlineStr"/>
      <c r="Y1342" s="17" t="inlineStr"/>
      <c r="Z1342" s="17" t="inlineStr"/>
      <c r="AA1342" s="17" t="inlineStr"/>
    </row>
    <row r="1343">
      <c r="A1343" s="17" t="inlineStr">
        <is>
          <t>Salta</t>
        </is>
      </c>
      <c r="B1343" s="17" t="inlineStr">
        <is>
          <t>1130</t>
        </is>
      </c>
      <c r="C1343" s="17" t="inlineStr">
        <is>
          <t>Stock SAP</t>
        </is>
      </c>
      <c r="D1343" s="17" t="inlineStr">
        <is>
          <t>Medicamentos</t>
        </is>
      </c>
      <c r="E1343" s="17" t="inlineStr">
        <is>
          <t>ZMED</t>
        </is>
      </c>
      <c r="F1343" s="17" t="inlineStr">
        <is>
          <t>Dentro del alcance</t>
        </is>
      </c>
      <c r="G1343" s="17" t="inlineStr">
        <is>
          <t>1000147</t>
        </is>
      </c>
      <c r="H1343" s="17" t="inlineStr">
        <is>
          <t>RADITIDINA AMP</t>
        </is>
      </c>
      <c r="I1343" s="17" t="inlineStr">
        <is>
          <t>386</t>
        </is>
      </c>
      <c r="J1343" s="17" t="inlineStr">
        <is>
          <t>Ranitidina 50mg x 5ml</t>
        </is>
      </c>
      <c r="K1343" s="18">
        <f>SUMIF('1130 Salta'!$A$2:$A$485,$G1343,'1130 Salta'!$I$2:$I$485)</f>
        <v/>
      </c>
      <c r="L1343" s="18">
        <f>SUMIF('1130 Salta'!$A$2:$A$485,$G1343,'1130 Salta'!$Q$2:$Q$485)</f>
        <v/>
      </c>
      <c r="M1343" s="18">
        <f>$K1343-$L1343</f>
        <v/>
      </c>
      <c r="N1343" s="19">
        <f>IFERROR(SUMIF('1130 Salta'!$A$2:$A$485,$G1343,'1130 Salta'!$M$2:$M$485)/$K1343,0)</f>
        <v/>
      </c>
      <c r="O1343" s="19">
        <f>IFERROR($K1343*$N1343,"")</f>
        <v/>
      </c>
      <c r="P1343" s="19">
        <f>IFERROR($L1343*$N1343,"")</f>
        <v/>
      </c>
      <c r="Q1343" s="19">
        <f>IF(OR($U1343="Dar de baja en SAP",$U1343="Dar de alta en SAP"),$M1343*$N1343,"")</f>
        <v/>
      </c>
      <c r="R1343" s="17" t="inlineStr"/>
      <c r="S1343" s="26" t="inlineStr">
        <is>
          <t>Baja</t>
        </is>
      </c>
      <c r="T1343" s="17" t="inlineStr">
        <is>
          <t>Homologado – confianza Baja – pendiente de validación</t>
        </is>
      </c>
      <c r="U1343" s="25" t="inlineStr">
        <is>
          <t>Dar de alta en SAP</t>
        </is>
      </c>
      <c r="V1343" s="17" t="inlineStr">
        <is>
          <t>Cruce por nomenclatura SAP</t>
        </is>
      </c>
      <c r="W1343" s="17" t="inlineStr">
        <is>
          <t>No</t>
        </is>
      </c>
      <c r="X1343" s="17" t="inlineStr"/>
      <c r="Y1343" s="17" t="inlineStr">
        <is>
          <t>No</t>
        </is>
      </c>
      <c r="Z1343" s="17" t="inlineStr"/>
      <c r="AA1343" s="17" t="inlineStr">
        <is>
          <t>Cruce por nomenclatura: una nomenclatura no informa dosis; similitud 0.53.</t>
        </is>
      </c>
    </row>
    <row r="1344">
      <c r="A1344" s="17" t="inlineStr">
        <is>
          <t>Salta</t>
        </is>
      </c>
      <c r="B1344" s="17" t="inlineStr">
        <is>
          <t>1130</t>
        </is>
      </c>
      <c r="C1344" s="17" t="inlineStr">
        <is>
          <t>Stock SAP</t>
        </is>
      </c>
      <c r="D1344" s="17" t="inlineStr">
        <is>
          <t>Medicamentos</t>
        </is>
      </c>
      <c r="E1344" s="17" t="inlineStr">
        <is>
          <t>ZMED</t>
        </is>
      </c>
      <c r="F1344" s="17" t="inlineStr">
        <is>
          <t>Dentro del alcance</t>
        </is>
      </c>
      <c r="G1344" s="17" t="inlineStr">
        <is>
          <t>1000168</t>
        </is>
      </c>
      <c r="H1344" s="17" t="inlineStr">
        <is>
          <t>BICARBONATO DE SODIO SOL. 1 MOL. 100 CM3</t>
        </is>
      </c>
      <c r="I1344" s="17" t="inlineStr"/>
      <c r="J1344" s="17" t="inlineStr"/>
      <c r="K1344" s="18">
        <f>SUMIF('1130 Salta'!$A$2:$A$485,$G1344,'1130 Salta'!$I$2:$I$485)</f>
        <v/>
      </c>
      <c r="L1344" s="18">
        <f>SUMIF('1130 Salta'!$A$2:$A$485,$G1344,'1130 Salta'!$Q$2:$Q$485)</f>
        <v/>
      </c>
      <c r="M1344" s="18">
        <f>$K1344-$L1344</f>
        <v/>
      </c>
      <c r="N1344" s="19">
        <f>IFERROR(SUMIF('1130 Salta'!$A$2:$A$485,$G1344,'1130 Salta'!$M$2:$M$485)/$K1344,0)</f>
        <v/>
      </c>
      <c r="O1344" s="19">
        <f>IFERROR($K1344*$N1344,"")</f>
        <v/>
      </c>
      <c r="P1344" s="19">
        <f>IFERROR($L1344*$N1344,"")</f>
        <v/>
      </c>
      <c r="Q1344" s="19">
        <f>IF(OR($U1344="Dar de baja en SAP",$U1344="Dar de alta en SAP"),$M1344*$N1344,"")</f>
        <v/>
      </c>
      <c r="R1344" s="17" t="inlineStr"/>
      <c r="S1344" s="27" t="inlineStr"/>
      <c r="T1344" s="17" t="inlineStr">
        <is>
          <t>Sin recuento físico en el inventario de Avain</t>
        </is>
      </c>
      <c r="U1344" s="28" t="inlineStr">
        <is>
          <t>Sin recuento físico</t>
        </is>
      </c>
      <c r="V1344" s="17" t="inlineStr"/>
      <c r="W1344" s="17" t="inlineStr"/>
      <c r="X1344" s="17" t="inlineStr"/>
      <c r="Y1344" s="17" t="inlineStr"/>
      <c r="Z1344" s="17" t="inlineStr"/>
      <c r="AA1344" s="17" t="inlineStr"/>
    </row>
    <row r="1345">
      <c r="A1345" s="17" t="inlineStr">
        <is>
          <t>Salta</t>
        </is>
      </c>
      <c r="B1345" s="17" t="inlineStr">
        <is>
          <t>1130</t>
        </is>
      </c>
      <c r="C1345" s="17" t="inlineStr">
        <is>
          <t>Stock SAP</t>
        </is>
      </c>
      <c r="D1345" s="17" t="inlineStr">
        <is>
          <t>Medicamentos</t>
        </is>
      </c>
      <c r="E1345" s="17" t="inlineStr">
        <is>
          <t>ZMED</t>
        </is>
      </c>
      <c r="F1345" s="17" t="inlineStr">
        <is>
          <t>Dentro del alcance</t>
        </is>
      </c>
      <c r="G1345" s="17" t="inlineStr">
        <is>
          <t>1000244</t>
        </is>
      </c>
      <c r="H1345" s="17" t="inlineStr">
        <is>
          <t>Hioscina Butilbromuro 10 mg,Dipirona AMP</t>
        </is>
      </c>
      <c r="I1345" s="17" t="inlineStr"/>
      <c r="J1345" s="17" t="inlineStr"/>
      <c r="K1345" s="18">
        <f>SUMIF('1130 Salta'!$A$2:$A$485,$G1345,'1130 Salta'!$I$2:$I$485)</f>
        <v/>
      </c>
      <c r="L1345" s="18">
        <f>SUMIF('1130 Salta'!$A$2:$A$485,$G1345,'1130 Salta'!$Q$2:$Q$485)</f>
        <v/>
      </c>
      <c r="M1345" s="18">
        <f>$K1345-$L1345</f>
        <v/>
      </c>
      <c r="N1345" s="19">
        <f>IFERROR(SUMIF('1130 Salta'!$A$2:$A$485,$G1345,'1130 Salta'!$M$2:$M$485)/$K1345,0)</f>
        <v/>
      </c>
      <c r="O1345" s="19">
        <f>IFERROR($K1345*$N1345,"")</f>
        <v/>
      </c>
      <c r="P1345" s="19">
        <f>IFERROR($L1345*$N1345,"")</f>
        <v/>
      </c>
      <c r="Q1345" s="19">
        <f>IF(OR($U1345="Dar de baja en SAP",$U1345="Dar de alta en SAP"),$M1345*$N1345,"")</f>
        <v/>
      </c>
      <c r="R1345" s="17" t="inlineStr"/>
      <c r="S1345" s="27" t="inlineStr"/>
      <c r="T1345" s="17" t="inlineStr">
        <is>
          <t>Sin recuento físico en el inventario de Avain</t>
        </is>
      </c>
      <c r="U1345" s="28" t="inlineStr">
        <is>
          <t>Sin recuento físico</t>
        </is>
      </c>
      <c r="V1345" s="17" t="inlineStr"/>
      <c r="W1345" s="17" t="inlineStr"/>
      <c r="X1345" s="17" t="inlineStr"/>
      <c r="Y1345" s="17" t="inlineStr"/>
      <c r="Z1345" s="17" t="inlineStr"/>
      <c r="AA1345" s="17" t="inlineStr"/>
    </row>
    <row r="1346">
      <c r="A1346" s="17" t="inlineStr">
        <is>
          <t>Salta</t>
        </is>
      </c>
      <c r="B1346" s="17" t="inlineStr">
        <is>
          <t>1130</t>
        </is>
      </c>
      <c r="C1346" s="17" t="inlineStr">
        <is>
          <t>Stock SAP</t>
        </is>
      </c>
      <c r="D1346" s="17" t="inlineStr">
        <is>
          <t>Medicamentos</t>
        </is>
      </c>
      <c r="E1346" s="17" t="inlineStr">
        <is>
          <t>ZMED</t>
        </is>
      </c>
      <c r="F1346" s="17" t="inlineStr">
        <is>
          <t>Dentro del alcance</t>
        </is>
      </c>
      <c r="G1346" s="17" t="inlineStr">
        <is>
          <t>1000290</t>
        </is>
      </c>
      <c r="H1346" s="17" t="inlineStr">
        <is>
          <t>AGUA DESTILADA DE 10 ML</t>
        </is>
      </c>
      <c r="I1346" s="17" t="inlineStr">
        <is>
          <t>17</t>
        </is>
      </c>
      <c r="J1346" s="17" t="inlineStr">
        <is>
          <t>Agua para Inyectable 1 amp=10ml</t>
        </is>
      </c>
      <c r="K1346" s="18">
        <f>SUMIF('1130 Salta'!$A$2:$A$485,$G1346,'1130 Salta'!$I$2:$I$485)</f>
        <v/>
      </c>
      <c r="L1346" s="18">
        <f>SUMIF('1130 Salta'!$A$2:$A$485,$G1346,'1130 Salta'!$Q$2:$Q$485)</f>
        <v/>
      </c>
      <c r="M1346" s="18">
        <f>$K1346-$L1346</f>
        <v/>
      </c>
      <c r="N1346" s="19">
        <f>IFERROR(SUMIF('1130 Salta'!$A$2:$A$485,$G1346,'1130 Salta'!$M$2:$M$485)/$K1346,0)</f>
        <v/>
      </c>
      <c r="O1346" s="19">
        <f>IFERROR($K1346*$N1346,"")</f>
        <v/>
      </c>
      <c r="P1346" s="19">
        <f>IFERROR($L1346*$N1346,"")</f>
        <v/>
      </c>
      <c r="Q1346" s="19">
        <f>IF(OR($U1346="Dar de baja en SAP",$U1346="Dar de alta en SAP"),$M1346*$N1346,"")</f>
        <v/>
      </c>
      <c r="R1346" s="17" t="inlineStr"/>
      <c r="S1346" s="26" t="inlineStr">
        <is>
          <t>Baja</t>
        </is>
      </c>
      <c r="T1346" s="17" t="inlineStr">
        <is>
          <t>Homologado – confianza Baja – pendiente de validación</t>
        </is>
      </c>
      <c r="U1346" s="25" t="inlineStr">
        <is>
          <t>Dar de alta en SAP</t>
        </is>
      </c>
      <c r="V1346" s="17" t="inlineStr">
        <is>
          <t>Cruce por nomenclatura SAP</t>
        </is>
      </c>
      <c r="W1346" s="17" t="inlineStr">
        <is>
          <t>Sí</t>
        </is>
      </c>
      <c r="X1346" s="17" t="inlineStr">
        <is>
          <t>1000290, 1000003</t>
        </is>
      </c>
      <c r="Y1346" s="17" t="inlineStr">
        <is>
          <t>Sí</t>
        </is>
      </c>
      <c r="Z1346" s="17" t="inlineStr">
        <is>
          <t>M13-006</t>
        </is>
      </c>
      <c r="AA1346" s="17"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17" t="inlineStr">
        <is>
          <t>Salta</t>
        </is>
      </c>
      <c r="B1347" s="17" t="inlineStr">
        <is>
          <t>1130</t>
        </is>
      </c>
      <c r="C1347" s="17" t="inlineStr">
        <is>
          <t>Stock SAP</t>
        </is>
      </c>
      <c r="D1347" s="17" t="inlineStr">
        <is>
          <t>Medicamentos</t>
        </is>
      </c>
      <c r="E1347" s="17" t="inlineStr">
        <is>
          <t>ZMED</t>
        </is>
      </c>
      <c r="F1347" s="17" t="inlineStr">
        <is>
          <t>Dentro del alcance</t>
        </is>
      </c>
      <c r="G1347" s="17" t="inlineStr">
        <is>
          <t>1000431</t>
        </is>
      </c>
      <c r="H1347" s="17" t="inlineStr">
        <is>
          <t>LIDOCAINA 1% 5 ML AMPOLLA</t>
        </is>
      </c>
      <c r="I1347" s="17" t="inlineStr"/>
      <c r="J1347" s="17" t="inlineStr"/>
      <c r="K1347" s="18">
        <f>SUMIF('1130 Salta'!$A$2:$A$485,$G1347,'1130 Salta'!$I$2:$I$485)</f>
        <v/>
      </c>
      <c r="L1347" s="18">
        <f>SUMIF('1130 Salta'!$A$2:$A$485,$G1347,'1130 Salta'!$Q$2:$Q$485)</f>
        <v/>
      </c>
      <c r="M1347" s="18">
        <f>$K1347-$L1347</f>
        <v/>
      </c>
      <c r="N1347" s="19">
        <f>IFERROR(SUMIF('1130 Salta'!$A$2:$A$485,$G1347,'1130 Salta'!$M$2:$M$485)/$K1347,0)</f>
        <v/>
      </c>
      <c r="O1347" s="19">
        <f>IFERROR($K1347*$N1347,"")</f>
        <v/>
      </c>
      <c r="P1347" s="19">
        <f>IFERROR($L1347*$N1347,"")</f>
        <v/>
      </c>
      <c r="Q1347" s="19">
        <f>IF(OR($U1347="Dar de baja en SAP",$U1347="Dar de alta en SAP"),$M1347*$N1347,"")</f>
        <v/>
      </c>
      <c r="R1347" s="17" t="inlineStr"/>
      <c r="S1347" s="27" t="inlineStr"/>
      <c r="T1347" s="17" t="inlineStr">
        <is>
          <t>Sin recuento físico en el inventario de Avain</t>
        </is>
      </c>
      <c r="U1347" s="28" t="inlineStr">
        <is>
          <t>Sin recuento físico</t>
        </is>
      </c>
      <c r="V1347" s="17" t="inlineStr"/>
      <c r="W1347" s="17" t="inlineStr"/>
      <c r="X1347" s="17" t="inlineStr"/>
      <c r="Y1347" s="17" t="inlineStr"/>
      <c r="Z1347" s="17" t="inlineStr"/>
      <c r="AA1347" s="17" t="inlineStr"/>
    </row>
    <row r="1348">
      <c r="A1348" s="17" t="inlineStr">
        <is>
          <t>Salta</t>
        </is>
      </c>
      <c r="B1348" s="17" t="inlineStr">
        <is>
          <t>1130</t>
        </is>
      </c>
      <c r="C1348" s="17" t="inlineStr">
        <is>
          <t>Stock SAP</t>
        </is>
      </c>
      <c r="D1348" s="17" t="inlineStr">
        <is>
          <t>Medicamentos</t>
        </is>
      </c>
      <c r="E1348" s="17" t="inlineStr">
        <is>
          <t>ZMED</t>
        </is>
      </c>
      <c r="F1348" s="17" t="inlineStr">
        <is>
          <t>Dentro del alcance</t>
        </is>
      </c>
      <c r="G1348" s="17" t="inlineStr">
        <is>
          <t>1000671</t>
        </is>
      </c>
      <c r="H1348" s="17" t="inlineStr">
        <is>
          <t>SULFATO DE MAGNESIO AL 25% AMP</t>
        </is>
      </c>
      <c r="I1348" s="17" t="inlineStr">
        <is>
          <t>231</t>
        </is>
      </c>
      <c r="J1348" s="17" t="inlineStr">
        <is>
          <t>Sulfato de Magnesio al 25% 1 amp=5ml</t>
        </is>
      </c>
      <c r="K1348" s="18">
        <f>SUMIF('1130 Salta'!$A$2:$A$485,$G1348,'1130 Salta'!$I$2:$I$485)</f>
        <v/>
      </c>
      <c r="L1348" s="18">
        <f>SUMIF('1130 Salta'!$A$2:$A$485,$G1348,'1130 Salta'!$Q$2:$Q$485)</f>
        <v/>
      </c>
      <c r="M1348" s="18">
        <f>$K1348-$L1348</f>
        <v/>
      </c>
      <c r="N1348" s="19">
        <f>IFERROR(SUMIF('1130 Salta'!$A$2:$A$485,$G1348,'1130 Salta'!$M$2:$M$485)/$K1348,0)</f>
        <v/>
      </c>
      <c r="O1348" s="19">
        <f>IFERROR($K1348*$N1348,"")</f>
        <v/>
      </c>
      <c r="P1348" s="19">
        <f>IFERROR($L1348*$N1348,"")</f>
        <v/>
      </c>
      <c r="Q1348" s="19">
        <f>IF(OR($U1348="Dar de baja en SAP",$U1348="Dar de alta en SAP"),$M1348*$N1348,"")</f>
        <v/>
      </c>
      <c r="R1348" s="17" t="inlineStr"/>
      <c r="S1348" s="25" t="inlineStr">
        <is>
          <t>Alta</t>
        </is>
      </c>
      <c r="T1348" s="17" t="inlineStr">
        <is>
          <t>Homologado – confianza Alta</t>
        </is>
      </c>
      <c r="U1348" s="26" t="inlineStr">
        <is>
          <t>Dar de baja en SAP</t>
        </is>
      </c>
      <c r="V1348" s="17" t="inlineStr">
        <is>
          <t>Homologación por código Avain (master M04-015)</t>
        </is>
      </c>
      <c r="W1348" s="17" t="inlineStr">
        <is>
          <t>No</t>
        </is>
      </c>
      <c r="X1348" s="17" t="inlineStr"/>
      <c r="Y1348" s="17" t="inlineStr">
        <is>
          <t>Sí</t>
        </is>
      </c>
      <c r="Z1348" s="17" t="inlineStr">
        <is>
          <t>M04-015</t>
        </is>
      </c>
      <c r="AA1348" s="17" t="inlineStr">
        <is>
          <t>Homologación: confianza base Alta + confianza SAP Alta → Alta.</t>
        </is>
      </c>
    </row>
    <row r="1349">
      <c r="A1349" s="17" t="inlineStr">
        <is>
          <t>Salta</t>
        </is>
      </c>
      <c r="B1349" s="17" t="inlineStr">
        <is>
          <t>1130</t>
        </is>
      </c>
      <c r="C1349" s="17" t="inlineStr">
        <is>
          <t>Stock SAP</t>
        </is>
      </c>
      <c r="D1349" s="17" t="inlineStr">
        <is>
          <t>Medicamentos</t>
        </is>
      </c>
      <c r="E1349" s="17" t="inlineStr">
        <is>
          <t>ZMED</t>
        </is>
      </c>
      <c r="F1349" s="17" t="inlineStr">
        <is>
          <t>Dentro del alcance</t>
        </is>
      </c>
      <c r="G1349" s="17" t="inlineStr">
        <is>
          <t>1000672</t>
        </is>
      </c>
      <c r="H1349" s="17" t="inlineStr">
        <is>
          <t>TOBRAMICINA + DEXAMETASONA</t>
        </is>
      </c>
      <c r="I1349" s="17" t="inlineStr">
        <is>
          <t>239</t>
        </is>
      </c>
      <c r="J1349" s="17" t="inlineStr">
        <is>
          <t>Tobramicina+Dexametasona gotas oftalmicas x5ml</t>
        </is>
      </c>
      <c r="K1349" s="18">
        <f>SUMIF('1130 Salta'!$A$2:$A$485,$G1349,'1130 Salta'!$I$2:$I$485)</f>
        <v/>
      </c>
      <c r="L1349" s="18">
        <f>SUMIF('1130 Salta'!$A$2:$A$485,$G1349,'1130 Salta'!$Q$2:$Q$485)</f>
        <v/>
      </c>
      <c r="M1349" s="18">
        <f>$K1349-$L1349</f>
        <v/>
      </c>
      <c r="N1349" s="19">
        <f>IFERROR(SUMIF('1130 Salta'!$A$2:$A$485,$G1349,'1130 Salta'!$M$2:$M$485)/$K1349,0)</f>
        <v/>
      </c>
      <c r="O1349" s="19">
        <f>IFERROR($K1349*$N1349,"")</f>
        <v/>
      </c>
      <c r="P1349" s="19">
        <f>IFERROR($L1349*$N1349,"")</f>
        <v/>
      </c>
      <c r="Q1349" s="19">
        <f>IF(OR($U1349="Dar de baja en SAP",$U1349="Dar de alta en SAP"),$M1349*$N1349,"")</f>
        <v/>
      </c>
      <c r="R1349" s="17" t="inlineStr"/>
      <c r="S1349" s="26" t="inlineStr">
        <is>
          <t>Baja</t>
        </is>
      </c>
      <c r="T1349" s="17" t="inlineStr">
        <is>
          <t>Homologado – confianza Baja – pendiente de validación</t>
        </is>
      </c>
      <c r="U1349" s="26" t="inlineStr">
        <is>
          <t>Dar de baja en SAP</t>
        </is>
      </c>
      <c r="V1349" s="17" t="inlineStr">
        <is>
          <t>Cruce por nomenclatura SAP</t>
        </is>
      </c>
      <c r="W1349" s="17" t="inlineStr">
        <is>
          <t>No</t>
        </is>
      </c>
      <c r="X1349" s="17" t="inlineStr"/>
      <c r="Y1349" s="17" t="inlineStr">
        <is>
          <t>No</t>
        </is>
      </c>
      <c r="Z1349" s="17" t="inlineStr"/>
      <c r="AA1349" s="17" t="inlineStr">
        <is>
          <t>Cruce por nomenclatura: una nomenclatura no informa dosis; similitud 0.74.</t>
        </is>
      </c>
    </row>
    <row r="1350">
      <c r="A1350" s="17" t="inlineStr">
        <is>
          <t>Salta</t>
        </is>
      </c>
      <c r="B1350" s="17" t="inlineStr">
        <is>
          <t>1130</t>
        </is>
      </c>
      <c r="C1350" s="17" t="inlineStr">
        <is>
          <t>Stock SAP</t>
        </is>
      </c>
      <c r="D1350" s="17" t="inlineStr">
        <is>
          <t>Medicamentos</t>
        </is>
      </c>
      <c r="E1350" s="17" t="inlineStr">
        <is>
          <t>ZMED</t>
        </is>
      </c>
      <c r="F1350" s="17" t="inlineStr">
        <is>
          <t>Dentro del alcance</t>
        </is>
      </c>
      <c r="G1350" s="17" t="inlineStr">
        <is>
          <t>1000759</t>
        </is>
      </c>
      <c r="H1350" s="17" t="inlineStr">
        <is>
          <t>PIECIDEX</t>
        </is>
      </c>
      <c r="I1350" s="17" t="inlineStr">
        <is>
          <t>203</t>
        </is>
      </c>
      <c r="J1350" s="17" t="inlineStr">
        <is>
          <t>Piecidex terbinafina 1% promo</t>
        </is>
      </c>
      <c r="K1350" s="18">
        <f>SUMIF('1130 Salta'!$A$2:$A$485,$G1350,'1130 Salta'!$I$2:$I$485)</f>
        <v/>
      </c>
      <c r="L1350" s="18">
        <f>SUMIF('1130 Salta'!$A$2:$A$485,$G1350,'1130 Salta'!$Q$2:$Q$485)</f>
        <v/>
      </c>
      <c r="M1350" s="18">
        <f>$K1350-$L1350</f>
        <v/>
      </c>
      <c r="N1350" s="19">
        <f>IFERROR(SUMIF('1130 Salta'!$A$2:$A$485,$G1350,'1130 Salta'!$M$2:$M$485)/$K1350,0)</f>
        <v/>
      </c>
      <c r="O1350" s="19">
        <f>IFERROR($K1350*$N1350,"")</f>
        <v/>
      </c>
      <c r="P1350" s="19">
        <f>IFERROR($L1350*$N1350,"")</f>
        <v/>
      </c>
      <c r="Q1350" s="19">
        <f>IF(OR($U1350="Dar de baja en SAP",$U1350="Dar de alta en SAP"),$M1350*$N1350,"")</f>
        <v/>
      </c>
      <c r="R1350" s="17" t="inlineStr"/>
      <c r="S1350" s="26" t="inlineStr">
        <is>
          <t>Baja</t>
        </is>
      </c>
      <c r="T1350" s="17" t="inlineStr">
        <is>
          <t>Homologado – confianza Baja – pendiente de validación</t>
        </is>
      </c>
      <c r="U1350" s="31" t="inlineStr">
        <is>
          <t>Sin diferencia</t>
        </is>
      </c>
      <c r="V1350" s="17" t="inlineStr">
        <is>
          <t>Cruce por nomenclatura SAP</t>
        </is>
      </c>
      <c r="W1350" s="17" t="inlineStr">
        <is>
          <t>No</t>
        </is>
      </c>
      <c r="X1350" s="17" t="inlineStr"/>
      <c r="Y1350" s="17" t="inlineStr">
        <is>
          <t>No</t>
        </is>
      </c>
      <c r="Z1350" s="17" t="inlineStr"/>
      <c r="AA1350" s="17" t="inlineStr">
        <is>
          <t>Cruce por nomenclatura: una nomenclatura no informa dosis; similitud 0.64.</t>
        </is>
      </c>
    </row>
    <row r="1351">
      <c r="A1351" s="17" t="inlineStr">
        <is>
          <t>Salta</t>
        </is>
      </c>
      <c r="B1351" s="17" t="inlineStr">
        <is>
          <t>1130</t>
        </is>
      </c>
      <c r="C1351" s="17" t="inlineStr">
        <is>
          <t>Stock SAP</t>
        </is>
      </c>
      <c r="D1351" s="17" t="inlineStr">
        <is>
          <t>Descartables</t>
        </is>
      </c>
      <c r="E1351" s="17" t="inlineStr">
        <is>
          <t>ZDES</t>
        </is>
      </c>
      <c r="F1351" s="17" t="inlineStr">
        <is>
          <t>Dentro del alcance</t>
        </is>
      </c>
      <c r="G1351" s="17" t="inlineStr">
        <is>
          <t>2000270</t>
        </is>
      </c>
      <c r="H1351" s="17" t="inlineStr">
        <is>
          <t>GUANTES DE EXAMINACION TALLE S</t>
        </is>
      </c>
      <c r="I1351" s="17" t="inlineStr">
        <is>
          <t>133; 134; 135; 136</t>
        </is>
      </c>
      <c r="J1351" s="17" t="inlineStr">
        <is>
          <t>Guantes de latex chico no esteriles; Guantes de latex grande no esteril; Guantes de latex mediano no esteril; Guantes estériles 6.5</t>
        </is>
      </c>
      <c r="K1351" s="18">
        <f>SUMIF('1130 Salta'!$A$2:$A$485,$G1351,'1130 Salta'!$I$2:$I$485)</f>
        <v/>
      </c>
      <c r="L1351" s="18">
        <f>SUMIF('1130 Salta'!$A$2:$A$485,$G1351,'1130 Salta'!$Q$2:$Q$485)</f>
        <v/>
      </c>
      <c r="M1351" s="18">
        <f>$K1351-$L1351</f>
        <v/>
      </c>
      <c r="N1351" s="19">
        <f>IFERROR(SUMIF('1130 Salta'!$A$2:$A$485,$G1351,'1130 Salta'!$M$2:$M$485)/$K1351,0)</f>
        <v/>
      </c>
      <c r="O1351" s="19">
        <f>IFERROR($K1351*$N1351,"")</f>
        <v/>
      </c>
      <c r="P1351" s="19">
        <f>IFERROR($L1351*$N1351,"")</f>
        <v/>
      </c>
      <c r="Q1351" s="19">
        <f>IF(OR($U1351="Dar de baja en SAP",$U1351="Dar de alta en SAP"),$M1351*$N1351,"")</f>
        <v/>
      </c>
      <c r="R1351" s="17" t="inlineStr"/>
      <c r="S1351" s="26" t="inlineStr">
        <is>
          <t>Baja</t>
        </is>
      </c>
      <c r="T1351" s="17" t="inlineStr">
        <is>
          <t>Homologado – confianza Baja – pendiente de validación</t>
        </is>
      </c>
      <c r="U1351" s="25" t="inlineStr">
        <is>
          <t>Dar de alta en SAP</t>
        </is>
      </c>
      <c r="V1351" s="17" t="inlineStr">
        <is>
          <t>Homologación por código Avain (master D-152); Homologación por código Avain (master K-284)</t>
        </is>
      </c>
      <c r="W1351" s="17" t="inlineStr">
        <is>
          <t>Sí</t>
        </is>
      </c>
      <c r="X1351" s="17" t="inlineStr">
        <is>
          <t>2000270, 2000158, 2000157, 2001761, 2000021, 2000022</t>
        </is>
      </c>
      <c r="Y1351" s="17" t="inlineStr">
        <is>
          <t>Sí</t>
        </is>
      </c>
      <c r="Z1351" s="17" t="inlineStr">
        <is>
          <t>D-152; K-284</t>
        </is>
      </c>
      <c r="AA1351" s="17"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17" t="inlineStr">
        <is>
          <t>Salta</t>
        </is>
      </c>
      <c r="B1352" s="17" t="inlineStr">
        <is>
          <t>1130</t>
        </is>
      </c>
      <c r="C1352" s="17" t="inlineStr">
        <is>
          <t>Stock SAP</t>
        </is>
      </c>
      <c r="D1352" s="17" t="inlineStr">
        <is>
          <t>Descartables</t>
        </is>
      </c>
      <c r="E1352" s="17" t="inlineStr">
        <is>
          <t>ZDES</t>
        </is>
      </c>
      <c r="F1352" s="17" t="inlineStr">
        <is>
          <t>Dentro del alcance</t>
        </is>
      </c>
      <c r="G1352" s="17" t="inlineStr">
        <is>
          <t>2000472</t>
        </is>
      </c>
      <c r="H1352" s="17" t="inlineStr">
        <is>
          <t>PILA AAA</t>
        </is>
      </c>
      <c r="I1352" s="17" t="inlineStr"/>
      <c r="J1352" s="17" t="inlineStr"/>
      <c r="K1352" s="18">
        <f>SUMIF('1130 Salta'!$A$2:$A$485,$G1352,'1130 Salta'!$I$2:$I$485)</f>
        <v/>
      </c>
      <c r="L1352" s="18">
        <f>SUMIF('1130 Salta'!$A$2:$A$485,$G1352,'1130 Salta'!$Q$2:$Q$485)</f>
        <v/>
      </c>
      <c r="M1352" s="18">
        <f>$K1352-$L1352</f>
        <v/>
      </c>
      <c r="N1352" s="19">
        <f>IFERROR(SUMIF('1130 Salta'!$A$2:$A$485,$G1352,'1130 Salta'!$M$2:$M$485)/$K1352,0)</f>
        <v/>
      </c>
      <c r="O1352" s="19">
        <f>IFERROR($K1352*$N1352,"")</f>
        <v/>
      </c>
      <c r="P1352" s="19">
        <f>IFERROR($L1352*$N1352,"")</f>
        <v/>
      </c>
      <c r="Q1352" s="19">
        <f>IF(OR($U1352="Dar de baja en SAP",$U1352="Dar de alta en SAP"),$M1352*$N1352,"")</f>
        <v/>
      </c>
      <c r="R1352" s="17" t="inlineStr"/>
      <c r="S1352" s="27" t="inlineStr"/>
      <c r="T1352" s="17" t="inlineStr">
        <is>
          <t>Sin recuento físico en el inventario de Avain</t>
        </is>
      </c>
      <c r="U1352" s="28" t="inlineStr">
        <is>
          <t>Sin recuento físico</t>
        </is>
      </c>
      <c r="V1352" s="17" t="inlineStr"/>
      <c r="W1352" s="17" t="inlineStr"/>
      <c r="X1352" s="17" t="inlineStr"/>
      <c r="Y1352" s="17" t="inlineStr"/>
      <c r="Z1352" s="17" t="inlineStr"/>
      <c r="AA1352" s="17" t="inlineStr"/>
    </row>
    <row r="1353">
      <c r="A1353" s="17" t="inlineStr">
        <is>
          <t>Salta</t>
        </is>
      </c>
      <c r="B1353" s="17" t="inlineStr">
        <is>
          <t>1130</t>
        </is>
      </c>
      <c r="C1353" s="17" t="inlineStr">
        <is>
          <t>Stock SAP</t>
        </is>
      </c>
      <c r="D1353" s="17" t="inlineStr">
        <is>
          <t>Descartables</t>
        </is>
      </c>
      <c r="E1353" s="17" t="inlineStr">
        <is>
          <t>ZDES</t>
        </is>
      </c>
      <c r="F1353" s="17" t="inlineStr">
        <is>
          <t>Dentro del alcance</t>
        </is>
      </c>
      <c r="G1353" s="17" t="inlineStr">
        <is>
          <t>2001616</t>
        </is>
      </c>
      <c r="H1353" s="17" t="inlineStr">
        <is>
          <t>LIDOCAINA C/EPINEFRINA 2% 20 ML</t>
        </is>
      </c>
      <c r="I1353" s="17" t="inlineStr"/>
      <c r="J1353" s="17" t="inlineStr"/>
      <c r="K1353" s="18">
        <f>SUMIF('1130 Salta'!$A$2:$A$485,$G1353,'1130 Salta'!$I$2:$I$485)</f>
        <v/>
      </c>
      <c r="L1353" s="18">
        <f>SUMIF('1130 Salta'!$A$2:$A$485,$G1353,'1130 Salta'!$Q$2:$Q$485)</f>
        <v/>
      </c>
      <c r="M1353" s="18">
        <f>$K1353-$L1353</f>
        <v/>
      </c>
      <c r="N1353" s="19">
        <f>IFERROR(SUMIF('1130 Salta'!$A$2:$A$485,$G1353,'1130 Salta'!$M$2:$M$485)/$K1353,0)</f>
        <v/>
      </c>
      <c r="O1353" s="19">
        <f>IFERROR($K1353*$N1353,"")</f>
        <v/>
      </c>
      <c r="P1353" s="19">
        <f>IFERROR($L1353*$N1353,"")</f>
        <v/>
      </c>
      <c r="Q1353" s="19">
        <f>IF(OR($U1353="Dar de baja en SAP",$U1353="Dar de alta en SAP"),$M1353*$N1353,"")</f>
        <v/>
      </c>
      <c r="R1353" s="17" t="inlineStr"/>
      <c r="S1353" s="27" t="inlineStr"/>
      <c r="T1353" s="17" t="inlineStr">
        <is>
          <t>Sin recuento físico en el inventario de Avain</t>
        </is>
      </c>
      <c r="U1353" s="28" t="inlineStr">
        <is>
          <t>Sin recuento físico</t>
        </is>
      </c>
      <c r="V1353" s="17" t="inlineStr"/>
      <c r="W1353" s="17" t="inlineStr"/>
      <c r="X1353" s="17" t="inlineStr"/>
      <c r="Y1353" s="17" t="inlineStr"/>
      <c r="Z1353" s="17" t="inlineStr"/>
      <c r="AA1353" s="17" t="inlineStr"/>
    </row>
    <row r="1354">
      <c r="A1354" s="17" t="inlineStr">
        <is>
          <t>Salta</t>
        </is>
      </c>
      <c r="B1354" s="17" t="inlineStr">
        <is>
          <t>1130</t>
        </is>
      </c>
      <c r="C1354" s="17" t="inlineStr">
        <is>
          <t>Stock SAP</t>
        </is>
      </c>
      <c r="D1354" s="17" t="inlineStr">
        <is>
          <t>Descartables</t>
        </is>
      </c>
      <c r="E1354" s="17" t="inlineStr">
        <is>
          <t>ZDES</t>
        </is>
      </c>
      <c r="F1354" s="17" t="inlineStr">
        <is>
          <t>Dentro del alcance</t>
        </is>
      </c>
      <c r="G1354" s="17" t="inlineStr">
        <is>
          <t>2002417</t>
        </is>
      </c>
      <c r="H1354" s="17" t="inlineStr">
        <is>
          <t>VASELINA SOLIDA X 60 GRS DROGAL</t>
        </is>
      </c>
      <c r="I1354" s="17" t="inlineStr">
        <is>
          <t>352</t>
        </is>
      </c>
      <c r="J1354" s="17" t="inlineStr">
        <is>
          <t>Vaselina Solida 60mg</t>
        </is>
      </c>
      <c r="K1354" s="18">
        <f>SUMIF('1130 Salta'!$A$2:$A$485,$G1354,'1130 Salta'!$I$2:$I$485)</f>
        <v/>
      </c>
      <c r="L1354" s="18">
        <f>SUMIF('1130 Salta'!$A$2:$A$485,$G1354,'1130 Salta'!$Q$2:$Q$485)</f>
        <v/>
      </c>
      <c r="M1354" s="18">
        <f>$K1354-$L1354</f>
        <v/>
      </c>
      <c r="N1354" s="19">
        <f>IFERROR(SUMIF('1130 Salta'!$A$2:$A$485,$G1354,'1130 Salta'!$M$2:$M$485)/$K1354,0)</f>
        <v/>
      </c>
      <c r="O1354" s="19">
        <f>IFERROR($K1354*$N1354,"")</f>
        <v/>
      </c>
      <c r="P1354" s="19">
        <f>IFERROR($L1354*$N1354,"")</f>
        <v/>
      </c>
      <c r="Q1354" s="19">
        <f>IF(OR($U1354="Dar de baja en SAP",$U1354="Dar de alta en SAP"),$M1354*$N1354,"")</f>
        <v/>
      </c>
      <c r="R1354" s="17" t="inlineStr"/>
      <c r="S1354" s="26" t="inlineStr">
        <is>
          <t>Baja</t>
        </is>
      </c>
      <c r="T1354" s="17" t="inlineStr">
        <is>
          <t>Homologado – confianza Baja – pendiente de validación</t>
        </is>
      </c>
      <c r="U1354" s="25" t="inlineStr">
        <is>
          <t>Dar de alta en SAP</t>
        </is>
      </c>
      <c r="V1354" s="17" t="inlineStr">
        <is>
          <t>Cruce por nomenclatura SAP</t>
        </is>
      </c>
      <c r="W1354" s="17" t="inlineStr">
        <is>
          <t>No</t>
        </is>
      </c>
      <c r="X1354" s="17" t="inlineStr"/>
      <c r="Y1354" s="17" t="inlineStr">
        <is>
          <t>No</t>
        </is>
      </c>
      <c r="Z1354" s="17" t="inlineStr"/>
      <c r="AA1354" s="17" t="inlineStr">
        <is>
          <t>Cruce por nomenclatura: dosis/presentación distinta (60MG vs 60000MG); similitud 0.79.</t>
        </is>
      </c>
    </row>
    <row r="1355">
      <c r="A1355" s="17" t="inlineStr">
        <is>
          <t>Salta</t>
        </is>
      </c>
      <c r="B1355" s="17" t="inlineStr">
        <is>
          <t>1130</t>
        </is>
      </c>
      <c r="C1355" s="17" t="inlineStr">
        <is>
          <t>Stock SAP</t>
        </is>
      </c>
      <c r="D1355" s="17" t="inlineStr">
        <is>
          <t>Descartables</t>
        </is>
      </c>
      <c r="E1355" s="17" t="inlineStr">
        <is>
          <t>ZDES</t>
        </is>
      </c>
      <c r="F1355" s="17" t="inlineStr">
        <is>
          <t>Dentro del alcance</t>
        </is>
      </c>
      <c r="G1355" s="17" t="inlineStr">
        <is>
          <t>2002576</t>
        </is>
      </c>
      <c r="H1355" s="17" t="inlineStr">
        <is>
          <t>CAMPO QUIRURGICO ESTERIL 60X90CM</t>
        </is>
      </c>
      <c r="I1355" s="17" t="inlineStr"/>
      <c r="J1355" s="17" t="inlineStr"/>
      <c r="K1355" s="18">
        <f>SUMIF('1130 Salta'!$A$2:$A$485,$G1355,'1130 Salta'!$I$2:$I$485)</f>
        <v/>
      </c>
      <c r="L1355" s="18">
        <f>SUMIF('1130 Salta'!$A$2:$A$485,$G1355,'1130 Salta'!$Q$2:$Q$485)</f>
        <v/>
      </c>
      <c r="M1355" s="18">
        <f>$K1355-$L1355</f>
        <v/>
      </c>
      <c r="N1355" s="19">
        <f>IFERROR(SUMIF('1130 Salta'!$A$2:$A$485,$G1355,'1130 Salta'!$M$2:$M$485)/$K1355,0)</f>
        <v/>
      </c>
      <c r="O1355" s="19">
        <f>IFERROR($K1355*$N1355,"")</f>
        <v/>
      </c>
      <c r="P1355" s="19">
        <f>IFERROR($L1355*$N1355,"")</f>
        <v/>
      </c>
      <c r="Q1355" s="19">
        <f>IF(OR($U1355="Dar de baja en SAP",$U1355="Dar de alta en SAP"),$M1355*$N1355,"")</f>
        <v/>
      </c>
      <c r="R1355" s="17" t="inlineStr"/>
      <c r="S1355" s="27" t="inlineStr"/>
      <c r="T1355" s="17" t="inlineStr">
        <is>
          <t>Sin recuento físico en el inventario de Avain</t>
        </is>
      </c>
      <c r="U1355" s="28" t="inlineStr">
        <is>
          <t>Sin recuento físico</t>
        </is>
      </c>
      <c r="V1355" s="17" t="inlineStr"/>
      <c r="W1355" s="17" t="inlineStr"/>
      <c r="X1355" s="17" t="inlineStr"/>
      <c r="Y1355" s="17" t="inlineStr"/>
      <c r="Z1355" s="17" t="inlineStr"/>
      <c r="AA1355" s="17" t="inlineStr"/>
    </row>
    <row r="1356">
      <c r="A1356" s="17" t="inlineStr">
        <is>
          <t>Salta</t>
        </is>
      </c>
      <c r="B1356" s="17" t="inlineStr">
        <is>
          <t>1130</t>
        </is>
      </c>
      <c r="C1356" s="17" t="inlineStr">
        <is>
          <t>Stock SAP</t>
        </is>
      </c>
      <c r="D1356" s="17" t="inlineStr">
        <is>
          <t>Uniformes</t>
        </is>
      </c>
      <c r="E1356" s="17" t="inlineStr">
        <is>
          <t>ZUNI</t>
        </is>
      </c>
      <c r="F1356" s="17" t="inlineStr">
        <is>
          <t>Fuera del alcance</t>
        </is>
      </c>
      <c r="G1356" s="17" t="inlineStr">
        <is>
          <t>3001350</t>
        </is>
      </c>
      <c r="H1356" s="17" t="inlineStr">
        <is>
          <t>GUANTE DE NITRILO TEJIDO</t>
        </is>
      </c>
      <c r="I1356" s="17" t="inlineStr"/>
      <c r="J1356" s="17" t="inlineStr"/>
      <c r="K1356" s="18">
        <f>SUMIF('1130 Salta'!$A$2:$A$485,$G1356,'1130 Salta'!$I$2:$I$485)</f>
        <v/>
      </c>
      <c r="L1356" s="18">
        <f>SUMIF('1130 Salta'!$A$2:$A$485,$G1356,'1130 Salta'!$Q$2:$Q$485)</f>
        <v/>
      </c>
      <c r="M1356" s="18">
        <f>$K1356-$L1356</f>
        <v/>
      </c>
      <c r="N1356" s="19">
        <f>IFERROR(SUMIF('1130 Salta'!$A$2:$A$485,$G1356,'1130 Salta'!$M$2:$M$485)/$K1356,0)</f>
        <v/>
      </c>
      <c r="O1356" s="19">
        <f>IFERROR($K1356*$N1356,"")</f>
        <v/>
      </c>
      <c r="P1356" s="19">
        <f>IFERROR($L1356*$N1356,"")</f>
        <v/>
      </c>
      <c r="Q1356" s="19">
        <f>IF(OR($U1356="Dar de baja en SAP",$U1356="Dar de alta en SAP"),$M1356*$N1356,"")</f>
        <v/>
      </c>
      <c r="R1356" s="17" t="inlineStr"/>
      <c r="S1356" s="27" t="inlineStr"/>
      <c r="T1356" s="17" t="inlineStr">
        <is>
          <t>No aplica: uniformes, clasificación que el inventario físico de Farmacia no releva</t>
        </is>
      </c>
      <c r="U1356" s="28" t="inlineStr">
        <is>
          <t>Fuera del alcance del inventario físico</t>
        </is>
      </c>
      <c r="V1356" s="17" t="inlineStr"/>
      <c r="W1356" s="17" t="inlineStr"/>
      <c r="X1356" s="17" t="inlineStr"/>
      <c r="Y1356" s="17" t="inlineStr"/>
      <c r="Z1356" s="17" t="inlineStr"/>
      <c r="AA1356" s="17" t="inlineStr"/>
    </row>
    <row r="1357">
      <c r="A1357" s="17" t="inlineStr">
        <is>
          <t>Salta</t>
        </is>
      </c>
      <c r="B1357" s="17" t="inlineStr">
        <is>
          <t>1130</t>
        </is>
      </c>
      <c r="C1357" s="17" t="inlineStr">
        <is>
          <t>Stock SAP</t>
        </is>
      </c>
      <c r="D1357" s="17" t="inlineStr">
        <is>
          <t>Uniformes</t>
        </is>
      </c>
      <c r="E1357" s="17" t="inlineStr">
        <is>
          <t>ZUNI</t>
        </is>
      </c>
      <c r="F1357" s="17" t="inlineStr">
        <is>
          <t>Fuera del alcance</t>
        </is>
      </c>
      <c r="G1357" s="17" t="inlineStr">
        <is>
          <t>3001576</t>
        </is>
      </c>
      <c r="H1357" s="17" t="inlineStr">
        <is>
          <t>GUANTE VAQUETA</t>
        </is>
      </c>
      <c r="I1357" s="17" t="inlineStr"/>
      <c r="J1357" s="17" t="inlineStr"/>
      <c r="K1357" s="18">
        <f>SUMIF('1130 Salta'!$A$2:$A$485,$G1357,'1130 Salta'!$I$2:$I$485)</f>
        <v/>
      </c>
      <c r="L1357" s="18">
        <f>SUMIF('1130 Salta'!$A$2:$A$485,$G1357,'1130 Salta'!$Q$2:$Q$485)</f>
        <v/>
      </c>
      <c r="M1357" s="18">
        <f>$K1357-$L1357</f>
        <v/>
      </c>
      <c r="N1357" s="19">
        <f>IFERROR(SUMIF('1130 Salta'!$A$2:$A$485,$G1357,'1130 Salta'!$M$2:$M$485)/$K1357,0)</f>
        <v/>
      </c>
      <c r="O1357" s="19">
        <f>IFERROR($K1357*$N1357,"")</f>
        <v/>
      </c>
      <c r="P1357" s="19">
        <f>IFERROR($L1357*$N1357,"")</f>
        <v/>
      </c>
      <c r="Q1357" s="19">
        <f>IF(OR($U1357="Dar de baja en SAP",$U1357="Dar de alta en SAP"),$M1357*$N1357,"")</f>
        <v/>
      </c>
      <c r="R1357" s="17" t="inlineStr"/>
      <c r="S1357" s="27" t="inlineStr"/>
      <c r="T1357" s="17" t="inlineStr">
        <is>
          <t>No aplica: uniformes, clasificación que el inventario físico de Farmacia no releva</t>
        </is>
      </c>
      <c r="U1357" s="28" t="inlineStr">
        <is>
          <t>Fuera del alcance del inventario físico</t>
        </is>
      </c>
      <c r="V1357" s="17" t="inlineStr"/>
      <c r="W1357" s="17" t="inlineStr"/>
      <c r="X1357" s="17" t="inlineStr"/>
      <c r="Y1357" s="17" t="inlineStr"/>
      <c r="Z1357" s="17" t="inlineStr"/>
      <c r="AA1357" s="17" t="inlineStr"/>
    </row>
    <row r="1358">
      <c r="A1358" s="17" t="inlineStr">
        <is>
          <t>Salta</t>
        </is>
      </c>
      <c r="B1358" s="17" t="inlineStr">
        <is>
          <t>1130</t>
        </is>
      </c>
      <c r="C1358" s="17" t="inlineStr">
        <is>
          <t>Stock SAP</t>
        </is>
      </c>
      <c r="D1358" s="17" t="inlineStr">
        <is>
          <t>Uniformes</t>
        </is>
      </c>
      <c r="E1358" s="17" t="inlineStr">
        <is>
          <t>ZUNI</t>
        </is>
      </c>
      <c r="F1358" s="17" t="inlineStr">
        <is>
          <t>Fuera del alcance</t>
        </is>
      </c>
      <c r="G1358" s="17" t="inlineStr">
        <is>
          <t>3002056</t>
        </is>
      </c>
      <c r="H1358" s="17" t="inlineStr">
        <is>
          <t>GUANTES DE VAQUETA (PAR)</t>
        </is>
      </c>
      <c r="I1358" s="17" t="inlineStr"/>
      <c r="J1358" s="17" t="inlineStr"/>
      <c r="K1358" s="18">
        <f>SUMIF('1130 Salta'!$A$2:$A$485,$G1358,'1130 Salta'!$I$2:$I$485)</f>
        <v/>
      </c>
      <c r="L1358" s="18">
        <f>SUMIF('1130 Salta'!$A$2:$A$485,$G1358,'1130 Salta'!$Q$2:$Q$485)</f>
        <v/>
      </c>
      <c r="M1358" s="18">
        <f>$K1358-$L1358</f>
        <v/>
      </c>
      <c r="N1358" s="19">
        <f>IFERROR(SUMIF('1130 Salta'!$A$2:$A$485,$G1358,'1130 Salta'!$M$2:$M$485)/$K1358,0)</f>
        <v/>
      </c>
      <c r="O1358" s="19">
        <f>IFERROR($K1358*$N1358,"")</f>
        <v/>
      </c>
      <c r="P1358" s="19">
        <f>IFERROR($L1358*$N1358,"")</f>
        <v/>
      </c>
      <c r="Q1358" s="19">
        <f>IF(OR($U1358="Dar de baja en SAP",$U1358="Dar de alta en SAP"),$M1358*$N1358,"")</f>
        <v/>
      </c>
      <c r="R1358" s="17" t="inlineStr"/>
      <c r="S1358" s="27" t="inlineStr"/>
      <c r="T1358" s="17" t="inlineStr">
        <is>
          <t>No aplica: uniformes, clasificación que el inventario físico de Farmacia no releva</t>
        </is>
      </c>
      <c r="U1358" s="28" t="inlineStr">
        <is>
          <t>Fuera del alcance del inventario físico</t>
        </is>
      </c>
      <c r="V1358" s="17" t="inlineStr"/>
      <c r="W1358" s="17" t="inlineStr"/>
      <c r="X1358" s="17" t="inlineStr"/>
      <c r="Y1358" s="17" t="inlineStr"/>
      <c r="Z1358" s="17" t="inlineStr"/>
      <c r="AA1358" s="17" t="inlineStr"/>
    </row>
    <row r="1359">
      <c r="A1359" s="17" t="inlineStr">
        <is>
          <t>Salta</t>
        </is>
      </c>
      <c r="B1359" s="17" t="inlineStr">
        <is>
          <t>1130</t>
        </is>
      </c>
      <c r="C1359" s="17" t="inlineStr">
        <is>
          <t>Stock SAP</t>
        </is>
      </c>
      <c r="D1359" s="17" t="inlineStr">
        <is>
          <t>Repuestos</t>
        </is>
      </c>
      <c r="E1359" s="17" t="inlineStr">
        <is>
          <t>ZERS</t>
        </is>
      </c>
      <c r="F1359" s="17" t="inlineStr">
        <is>
          <t>Fuera del alcance</t>
        </is>
      </c>
      <c r="G1359" s="17" t="inlineStr">
        <is>
          <t>SAP00984</t>
        </is>
      </c>
      <c r="H1359" s="17" t="inlineStr">
        <is>
          <t>GUANTES DE SEGURIDAD tejido</t>
        </is>
      </c>
      <c r="I1359" s="17" t="inlineStr"/>
      <c r="J1359" s="17" t="inlineStr"/>
      <c r="K1359" s="18">
        <f>SUMIF('1130 Salta'!$A$2:$A$485,$G1359,'1130 Salta'!$I$2:$I$485)</f>
        <v/>
      </c>
      <c r="L1359" s="18">
        <f>SUMIF('1130 Salta'!$A$2:$A$485,$G1359,'1130 Salta'!$Q$2:$Q$485)</f>
        <v/>
      </c>
      <c r="M1359" s="18">
        <f>$K1359-$L1359</f>
        <v/>
      </c>
      <c r="N1359" s="19">
        <f>IFERROR(SUMIF('1130 Salta'!$A$2:$A$485,$G1359,'1130 Salta'!$M$2:$M$485)/$K1359,0)</f>
        <v/>
      </c>
      <c r="O1359" s="19">
        <f>IFERROR($K1359*$N1359,"")</f>
        <v/>
      </c>
      <c r="P1359" s="19">
        <f>IFERROR($L1359*$N1359,"")</f>
        <v/>
      </c>
      <c r="Q1359" s="19">
        <f>IF(OR($U1359="Dar de baja en SAP",$U1359="Dar de alta en SAP"),$M1359*$N1359,"")</f>
        <v/>
      </c>
      <c r="R1359" s="17" t="inlineStr"/>
      <c r="S1359" s="27" t="inlineStr"/>
      <c r="T1359" s="17" t="inlineStr">
        <is>
          <t>No aplica: repuestos, clasificación que el inventario físico de Farmacia no releva</t>
        </is>
      </c>
      <c r="U1359" s="28" t="inlineStr">
        <is>
          <t>Fuera del alcance del inventario físico</t>
        </is>
      </c>
      <c r="V1359" s="17" t="inlineStr"/>
      <c r="W1359" s="17" t="inlineStr"/>
      <c r="X1359" s="17" t="inlineStr"/>
      <c r="Y1359" s="17" t="inlineStr"/>
      <c r="Z1359" s="17" t="inlineStr"/>
      <c r="AA1359" s="17" t="inlineStr"/>
    </row>
    <row r="1360">
      <c r="A1360" s="17" t="inlineStr">
        <is>
          <t>Salta</t>
        </is>
      </c>
      <c r="B1360" s="17" t="inlineStr">
        <is>
          <t>1130</t>
        </is>
      </c>
      <c r="C1360" s="17" t="inlineStr">
        <is>
          <t>Stock SAP</t>
        </is>
      </c>
      <c r="D1360" s="17" t="inlineStr">
        <is>
          <t>Descartables</t>
        </is>
      </c>
      <c r="E1360" s="17" t="inlineStr">
        <is>
          <t>ZDES</t>
        </is>
      </c>
      <c r="F1360" s="17" t="inlineStr">
        <is>
          <t>Dentro del alcance</t>
        </is>
      </c>
      <c r="G1360" s="17" t="inlineStr">
        <is>
          <t>2001233</t>
        </is>
      </c>
      <c r="H1360" s="17" t="inlineStr">
        <is>
          <t>HILO DE SUTURA SUPRALON 5</t>
        </is>
      </c>
      <c r="I1360" s="17" t="inlineStr">
        <is>
          <t>297</t>
        </is>
      </c>
      <c r="J1360" s="17" t="inlineStr">
        <is>
          <t>Hilo de sutura N°3</t>
        </is>
      </c>
      <c r="K1360" s="18">
        <f>SUMIF('1130 Salta'!$A$2:$A$485,$G1360,'1130 Salta'!$I$2:$I$485)</f>
        <v/>
      </c>
      <c r="L1360" s="18">
        <f>SUMIF('1130 Salta'!$A$2:$A$485,$G1360,'1130 Salta'!$Q$2:$Q$485)</f>
        <v/>
      </c>
      <c r="M1360" s="18">
        <f>$K1360-$L1360</f>
        <v/>
      </c>
      <c r="N1360" s="19">
        <f>IFERROR(SUMIF('1130 Salta'!$A$2:$A$485,$G1360,'1130 Salta'!$M$2:$M$485)/$K1360,0)</f>
        <v/>
      </c>
      <c r="O1360" s="19">
        <f>IFERROR($K1360*$N1360,"")</f>
        <v/>
      </c>
      <c r="P1360" s="19">
        <f>IFERROR($L1360*$N1360,"")</f>
        <v/>
      </c>
      <c r="Q1360" s="19">
        <f>IF(OR($U1360="Dar de baja en SAP",$U1360="Dar de alta en SAP"),$M1360*$N1360,"")</f>
        <v/>
      </c>
      <c r="R1360" s="17" t="inlineStr"/>
      <c r="S1360" s="26" t="inlineStr">
        <is>
          <t>Baja</t>
        </is>
      </c>
      <c r="T1360" s="17" t="inlineStr">
        <is>
          <t>Homologado – confianza Baja – pendiente de validación</t>
        </is>
      </c>
      <c r="U1360" s="26" t="inlineStr">
        <is>
          <t>Dar de baja en SAP</t>
        </is>
      </c>
      <c r="V1360" s="17" t="inlineStr">
        <is>
          <t>Cruce por nomenclatura SAP</t>
        </is>
      </c>
      <c r="W1360" s="17" t="inlineStr">
        <is>
          <t>No</t>
        </is>
      </c>
      <c r="X1360" s="17" t="inlineStr"/>
      <c r="Y1360" s="17" t="inlineStr">
        <is>
          <t>No</t>
        </is>
      </c>
      <c r="Z1360" s="17" t="inlineStr"/>
      <c r="AA1360" s="17" t="inlineStr">
        <is>
          <t>Cruce por nomenclatura: calibre/talle/medida distinta; similitud 0.60.</t>
        </is>
      </c>
    </row>
    <row r="1361">
      <c r="A1361" s="17" t="inlineStr">
        <is>
          <t>Salta</t>
        </is>
      </c>
      <c r="B1361" s="17" t="inlineStr">
        <is>
          <t>1130</t>
        </is>
      </c>
      <c r="C1361" s="17" t="inlineStr">
        <is>
          <t>Stock SAP</t>
        </is>
      </c>
      <c r="D1361" s="17" t="inlineStr">
        <is>
          <t>Uniformes</t>
        </is>
      </c>
      <c r="E1361" s="17" t="inlineStr">
        <is>
          <t>ZUNI</t>
        </is>
      </c>
      <c r="F1361" s="17" t="inlineStr">
        <is>
          <t>Fuera del alcance</t>
        </is>
      </c>
      <c r="G1361" s="17" t="inlineStr">
        <is>
          <t>3001552</t>
        </is>
      </c>
      <c r="H1361" s="17" t="inlineStr">
        <is>
          <t>CAMPERA POLAR AZUL L</t>
        </is>
      </c>
      <c r="I1361" s="17" t="inlineStr"/>
      <c r="J1361" s="17" t="inlineStr"/>
      <c r="K1361" s="18">
        <f>SUMIF('1130 Salta'!$A$2:$A$485,$G1361,'1130 Salta'!$I$2:$I$485)</f>
        <v/>
      </c>
      <c r="L1361" s="18">
        <f>SUMIF('1130 Salta'!$A$2:$A$485,$G1361,'1130 Salta'!$Q$2:$Q$485)</f>
        <v/>
      </c>
      <c r="M1361" s="18">
        <f>$K1361-$L1361</f>
        <v/>
      </c>
      <c r="N1361" s="19">
        <f>IFERROR(SUMIF('1130 Salta'!$A$2:$A$485,$G1361,'1130 Salta'!$M$2:$M$485)/$K1361,0)</f>
        <v/>
      </c>
      <c r="O1361" s="19">
        <f>IFERROR($K1361*$N1361,"")</f>
        <v/>
      </c>
      <c r="P1361" s="19">
        <f>IFERROR($L1361*$N1361,"")</f>
        <v/>
      </c>
      <c r="Q1361" s="19">
        <f>IF(OR($U1361="Dar de baja en SAP",$U1361="Dar de alta en SAP"),$M1361*$N1361,"")</f>
        <v/>
      </c>
      <c r="R1361" s="17" t="inlineStr"/>
      <c r="S1361" s="27" t="inlineStr"/>
      <c r="T1361" s="17" t="inlineStr">
        <is>
          <t>No aplica: uniformes, clasificación que el inventario físico de Farmacia no releva</t>
        </is>
      </c>
      <c r="U1361" s="28" t="inlineStr">
        <is>
          <t>Fuera del alcance del inventario físico</t>
        </is>
      </c>
      <c r="V1361" s="17" t="inlineStr"/>
      <c r="W1361" s="17" t="inlineStr"/>
      <c r="X1361" s="17" t="inlineStr"/>
      <c r="Y1361" s="17" t="inlineStr"/>
      <c r="Z1361" s="17" t="inlineStr"/>
      <c r="AA1361" s="17" t="inlineStr"/>
    </row>
    <row r="1362">
      <c r="A1362" s="17" t="inlineStr">
        <is>
          <t>Salta</t>
        </is>
      </c>
      <c r="B1362" s="17" t="inlineStr">
        <is>
          <t>1130</t>
        </is>
      </c>
      <c r="C1362" s="17" t="inlineStr">
        <is>
          <t>Stock SAP</t>
        </is>
      </c>
      <c r="D1362" s="17" t="inlineStr">
        <is>
          <t>Uniformes</t>
        </is>
      </c>
      <c r="E1362" s="17" t="inlineStr">
        <is>
          <t>ZUNI</t>
        </is>
      </c>
      <c r="F1362" s="17" t="inlineStr">
        <is>
          <t>Fuera del alcance</t>
        </is>
      </c>
      <c r="G1362" s="17" t="inlineStr">
        <is>
          <t>3000126</t>
        </is>
      </c>
      <c r="H1362" s="17" t="inlineStr">
        <is>
          <t>PANTALON CARGO AZUL T42</t>
        </is>
      </c>
      <c r="I1362" s="17" t="inlineStr"/>
      <c r="J1362" s="17" t="inlineStr"/>
      <c r="K1362" s="18">
        <f>SUMIF('1130 Salta'!$A$2:$A$485,$G1362,'1130 Salta'!$I$2:$I$485)</f>
        <v/>
      </c>
      <c r="L1362" s="18">
        <f>SUMIF('1130 Salta'!$A$2:$A$485,$G1362,'1130 Salta'!$Q$2:$Q$485)</f>
        <v/>
      </c>
      <c r="M1362" s="18">
        <f>$K1362-$L1362</f>
        <v/>
      </c>
      <c r="N1362" s="19">
        <f>IFERROR(SUMIF('1130 Salta'!$A$2:$A$485,$G1362,'1130 Salta'!$M$2:$M$485)/$K1362,0)</f>
        <v/>
      </c>
      <c r="O1362" s="19">
        <f>IFERROR($K1362*$N1362,"")</f>
        <v/>
      </c>
      <c r="P1362" s="19">
        <f>IFERROR($L1362*$N1362,"")</f>
        <v/>
      </c>
      <c r="Q1362" s="19">
        <f>IF(OR($U1362="Dar de baja en SAP",$U1362="Dar de alta en SAP"),$M1362*$N1362,"")</f>
        <v/>
      </c>
      <c r="R1362" s="17" t="inlineStr"/>
      <c r="S1362" s="27" t="inlineStr"/>
      <c r="T1362" s="17" t="inlineStr">
        <is>
          <t>No aplica: uniformes, clasificación que el inventario físico de Farmacia no releva</t>
        </is>
      </c>
      <c r="U1362" s="28" t="inlineStr">
        <is>
          <t>Fuera del alcance del inventario físico</t>
        </is>
      </c>
      <c r="V1362" s="17" t="inlineStr"/>
      <c r="W1362" s="17" t="inlineStr"/>
      <c r="X1362" s="17" t="inlineStr"/>
      <c r="Y1362" s="17" t="inlineStr"/>
      <c r="Z1362" s="17" t="inlineStr"/>
      <c r="AA1362" s="17" t="inlineStr">
        <is>
          <t>El material ocupa 2 filas en la hoja 1130 Salta (lote/almacén). La cantidad SAP y la física de esta vista son el total del material.</t>
        </is>
      </c>
    </row>
    <row r="1363">
      <c r="A1363" s="17" t="inlineStr">
        <is>
          <t>Salta</t>
        </is>
      </c>
      <c r="B1363" s="17" t="inlineStr">
        <is>
          <t>1130</t>
        </is>
      </c>
      <c r="C1363" s="17" t="inlineStr">
        <is>
          <t>Stock SAP</t>
        </is>
      </c>
      <c r="D1363" s="17" t="inlineStr">
        <is>
          <t>Uniformes</t>
        </is>
      </c>
      <c r="E1363" s="17" t="inlineStr">
        <is>
          <t>ZUNI</t>
        </is>
      </c>
      <c r="F1363" s="17" t="inlineStr">
        <is>
          <t>Fuera del alcance</t>
        </is>
      </c>
      <c r="G1363" s="17" t="inlineStr">
        <is>
          <t>3001437</t>
        </is>
      </c>
      <c r="H1363" s="17" t="inlineStr">
        <is>
          <t>CHOMBA NEGRA XL</t>
        </is>
      </c>
      <c r="I1363" s="17" t="inlineStr"/>
      <c r="J1363" s="17" t="inlineStr"/>
      <c r="K1363" s="18">
        <f>SUMIF('1130 Salta'!$A$2:$A$485,$G1363,'1130 Salta'!$I$2:$I$485)</f>
        <v/>
      </c>
      <c r="L1363" s="18">
        <f>SUMIF('1130 Salta'!$A$2:$A$485,$G1363,'1130 Salta'!$Q$2:$Q$485)</f>
        <v/>
      </c>
      <c r="M1363" s="18">
        <f>$K1363-$L1363</f>
        <v/>
      </c>
      <c r="N1363" s="19">
        <f>IFERROR(SUMIF('1130 Salta'!$A$2:$A$485,$G1363,'1130 Salta'!$M$2:$M$485)/$K1363,0)</f>
        <v/>
      </c>
      <c r="O1363" s="19">
        <f>IFERROR($K1363*$N1363,"")</f>
        <v/>
      </c>
      <c r="P1363" s="19">
        <f>IFERROR($L1363*$N1363,"")</f>
        <v/>
      </c>
      <c r="Q1363" s="19">
        <f>IF(OR($U1363="Dar de baja en SAP",$U1363="Dar de alta en SAP"),$M1363*$N1363,"")</f>
        <v/>
      </c>
      <c r="R1363" s="17" t="inlineStr"/>
      <c r="S1363" s="27" t="inlineStr"/>
      <c r="T1363" s="17" t="inlineStr">
        <is>
          <t>No aplica: uniformes, clasificación que el inventario físico de Farmacia no releva</t>
        </is>
      </c>
      <c r="U1363" s="28" t="inlineStr">
        <is>
          <t>Fuera del alcance del inventario físico</t>
        </is>
      </c>
      <c r="V1363" s="17" t="inlineStr"/>
      <c r="W1363" s="17" t="inlineStr"/>
      <c r="X1363" s="17" t="inlineStr"/>
      <c r="Y1363" s="17" t="inlineStr"/>
      <c r="Z1363" s="17" t="inlineStr"/>
      <c r="AA1363" s="17" t="inlineStr">
        <is>
          <t>El material ocupa 2 filas en la hoja 1130 Salta (lote/almacén). La cantidad SAP y la física de esta vista son el total del material.</t>
        </is>
      </c>
    </row>
    <row r="1364">
      <c r="A1364" s="17" t="inlineStr">
        <is>
          <t>Salta</t>
        </is>
      </c>
      <c r="B1364" s="17" t="inlineStr">
        <is>
          <t>1130</t>
        </is>
      </c>
      <c r="C1364" s="17" t="inlineStr">
        <is>
          <t>Stock SAP</t>
        </is>
      </c>
      <c r="D1364" s="17" t="inlineStr">
        <is>
          <t>Medicamentos</t>
        </is>
      </c>
      <c r="E1364" s="17" t="inlineStr">
        <is>
          <t>ZMED</t>
        </is>
      </c>
      <c r="F1364" s="17" t="inlineStr">
        <is>
          <t>Dentro del alcance</t>
        </is>
      </c>
      <c r="G1364" s="17" t="inlineStr">
        <is>
          <t>1000307</t>
        </is>
      </c>
      <c r="H1364" s="17" t="inlineStr">
        <is>
          <t>NALOXONA AMPOLLA 0,4mg/1ml</t>
        </is>
      </c>
      <c r="I1364" s="17" t="inlineStr">
        <is>
          <t>189</t>
        </is>
      </c>
      <c r="J1364" s="17" t="inlineStr">
        <is>
          <t>Naloxona 1 amp=1ml x0,4mg</t>
        </is>
      </c>
      <c r="K1364" s="18">
        <f>SUMIF('1130 Salta'!$A$2:$A$485,$G1364,'1130 Salta'!$I$2:$I$485)</f>
        <v/>
      </c>
      <c r="L1364" s="18">
        <f>SUMIF('1130 Salta'!$A$2:$A$485,$G1364,'1130 Salta'!$Q$2:$Q$485)</f>
        <v/>
      </c>
      <c r="M1364" s="18">
        <f>$K1364-$L1364</f>
        <v/>
      </c>
      <c r="N1364" s="19">
        <f>IFERROR(SUMIF('1130 Salta'!$A$2:$A$485,$G1364,'1130 Salta'!$M$2:$M$485)/$K1364,0)</f>
        <v/>
      </c>
      <c r="O1364" s="19">
        <f>IFERROR($K1364*$N1364,"")</f>
        <v/>
      </c>
      <c r="P1364" s="19">
        <f>IFERROR($L1364*$N1364,"")</f>
        <v/>
      </c>
      <c r="Q1364" s="19">
        <f>IF(OR($U1364="Dar de baja en SAP",$U1364="Dar de alta en SAP"),$M1364*$N1364,"")</f>
        <v/>
      </c>
      <c r="R1364" s="17" t="inlineStr"/>
      <c r="S1364" s="25" t="inlineStr">
        <is>
          <t>Alta</t>
        </is>
      </c>
      <c r="T1364" s="17" t="inlineStr">
        <is>
          <t>Homologado – confianza Alta</t>
        </is>
      </c>
      <c r="U1364" s="26" t="inlineStr">
        <is>
          <t>Dar de baja en SAP</t>
        </is>
      </c>
      <c r="V1364" s="17" t="inlineStr">
        <is>
          <t>Homologación por código Avain (master M10-001)</t>
        </is>
      </c>
      <c r="W1364" s="17" t="inlineStr">
        <is>
          <t>No</t>
        </is>
      </c>
      <c r="X1364" s="17" t="inlineStr"/>
      <c r="Y1364" s="17" t="inlineStr">
        <is>
          <t>Sí</t>
        </is>
      </c>
      <c r="Z1364" s="17" t="inlineStr">
        <is>
          <t>M10-001</t>
        </is>
      </c>
      <c r="AA1364" s="17" t="inlineStr">
        <is>
          <t>Homologación: confianza base Alta + confianza SAP Alta → Alta. El material ocupa 2 filas en la hoja 1130 Salta (lote/almacén). La cantidad SAP y la física de esta vista son el total del material.</t>
        </is>
      </c>
    </row>
    <row r="1365">
      <c r="A1365" s="17" t="inlineStr">
        <is>
          <t>Salta</t>
        </is>
      </c>
      <c r="B1365" s="17" t="inlineStr">
        <is>
          <t>1130</t>
        </is>
      </c>
      <c r="C1365" s="17" t="inlineStr">
        <is>
          <t>Stock SAP</t>
        </is>
      </c>
      <c r="D1365" s="17" t="inlineStr">
        <is>
          <t>Descartables</t>
        </is>
      </c>
      <c r="E1365" s="17" t="inlineStr">
        <is>
          <t>ZDES</t>
        </is>
      </c>
      <c r="F1365" s="17" t="inlineStr">
        <is>
          <t>Dentro del alcance</t>
        </is>
      </c>
      <c r="G1365" s="17" t="inlineStr">
        <is>
          <t>2001861</t>
        </is>
      </c>
      <c r="H1365" s="17" t="inlineStr">
        <is>
          <t>SONDA P/ ALIMENTACION NASOGASTRICA K10</t>
        </is>
      </c>
      <c r="I1365" s="17" t="inlineStr"/>
      <c r="J1365" s="17" t="inlineStr"/>
      <c r="K1365" s="18">
        <f>SUMIF('1130 Salta'!$A$2:$A$485,$G1365,'1130 Salta'!$I$2:$I$485)</f>
        <v/>
      </c>
      <c r="L1365" s="18">
        <f>SUMIF('1130 Salta'!$A$2:$A$485,$G1365,'1130 Salta'!$Q$2:$Q$485)</f>
        <v/>
      </c>
      <c r="M1365" s="18">
        <f>$K1365-$L1365</f>
        <v/>
      </c>
      <c r="N1365" s="19">
        <f>IFERROR(SUMIF('1130 Salta'!$A$2:$A$485,$G1365,'1130 Salta'!$M$2:$M$485)/$K1365,0)</f>
        <v/>
      </c>
      <c r="O1365" s="19">
        <f>IFERROR($K1365*$N1365,"")</f>
        <v/>
      </c>
      <c r="P1365" s="19">
        <f>IFERROR($L1365*$N1365,"")</f>
        <v/>
      </c>
      <c r="Q1365" s="19">
        <f>IF(OR($U1365="Dar de baja en SAP",$U1365="Dar de alta en SAP"),$M1365*$N1365,"")</f>
        <v/>
      </c>
      <c r="R1365" s="17" t="inlineStr"/>
      <c r="S1365" s="27" t="inlineStr"/>
      <c r="T1365" s="17" t="inlineStr">
        <is>
          <t>Sin recuento físico en el inventario de Avain</t>
        </is>
      </c>
      <c r="U1365" s="28" t="inlineStr">
        <is>
          <t>Sin recuento físico</t>
        </is>
      </c>
      <c r="V1365" s="17" t="inlineStr"/>
      <c r="W1365" s="17" t="inlineStr"/>
      <c r="X1365" s="17" t="inlineStr"/>
      <c r="Y1365" s="17" t="inlineStr"/>
      <c r="Z1365" s="17" t="inlineStr"/>
      <c r="AA1365" s="17" t="inlineStr">
        <is>
          <t>El material ocupa 2 filas en la hoja 1130 Salta (lote/almacén). La cantidad SAP y la física de esta vista son el total del material.</t>
        </is>
      </c>
    </row>
    <row r="1366">
      <c r="A1366" s="17" t="inlineStr">
        <is>
          <t>Salta</t>
        </is>
      </c>
      <c r="B1366" s="17" t="inlineStr">
        <is>
          <t>1130</t>
        </is>
      </c>
      <c r="C1366" s="17" t="inlineStr">
        <is>
          <t>Stock SAP</t>
        </is>
      </c>
      <c r="D1366" s="17" t="inlineStr">
        <is>
          <t>Uniformes</t>
        </is>
      </c>
      <c r="E1366" s="17" t="inlineStr">
        <is>
          <t>ZUNI</t>
        </is>
      </c>
      <c r="F1366" s="17" t="inlineStr">
        <is>
          <t>Fuera del alcance</t>
        </is>
      </c>
      <c r="G1366" s="17" t="inlineStr">
        <is>
          <t>3000712</t>
        </is>
      </c>
      <c r="H1366" s="17" t="inlineStr">
        <is>
          <t>PANTALON CARGO ANTI DESGARRO T42</t>
        </is>
      </c>
      <c r="I1366" s="17" t="inlineStr"/>
      <c r="J1366" s="17" t="inlineStr"/>
      <c r="K1366" s="18">
        <f>SUMIF('1130 Salta'!$A$2:$A$485,$G1366,'1130 Salta'!$I$2:$I$485)</f>
        <v/>
      </c>
      <c r="L1366" s="18">
        <f>SUMIF('1130 Salta'!$A$2:$A$485,$G1366,'1130 Salta'!$Q$2:$Q$485)</f>
        <v/>
      </c>
      <c r="M1366" s="18">
        <f>$K1366-$L1366</f>
        <v/>
      </c>
      <c r="N1366" s="19">
        <f>IFERROR(SUMIF('1130 Salta'!$A$2:$A$485,$G1366,'1130 Salta'!$M$2:$M$485)/$K1366,0)</f>
        <v/>
      </c>
      <c r="O1366" s="19">
        <f>IFERROR($K1366*$N1366,"")</f>
        <v/>
      </c>
      <c r="P1366" s="19">
        <f>IFERROR($L1366*$N1366,"")</f>
        <v/>
      </c>
      <c r="Q1366" s="19">
        <f>IF(OR($U1366="Dar de baja en SAP",$U1366="Dar de alta en SAP"),$M1366*$N1366,"")</f>
        <v/>
      </c>
      <c r="R1366" s="17" t="inlineStr"/>
      <c r="S1366" s="27" t="inlineStr"/>
      <c r="T1366" s="17" t="inlineStr">
        <is>
          <t>No aplica: uniformes, clasificación que el inventario físico de Farmacia no releva</t>
        </is>
      </c>
      <c r="U1366" s="28" t="inlineStr">
        <is>
          <t>Fuera del alcance del inventario físico</t>
        </is>
      </c>
      <c r="V1366" s="17" t="inlineStr"/>
      <c r="W1366" s="17" t="inlineStr"/>
      <c r="X1366" s="17" t="inlineStr"/>
      <c r="Y1366" s="17" t="inlineStr"/>
      <c r="Z1366" s="17" t="inlineStr"/>
      <c r="AA1366" s="17" t="inlineStr"/>
    </row>
    <row r="1367">
      <c r="A1367" s="17" t="inlineStr">
        <is>
          <t>Salta</t>
        </is>
      </c>
      <c r="B1367" s="17" t="inlineStr">
        <is>
          <t>1130</t>
        </is>
      </c>
      <c r="C1367" s="17" t="inlineStr">
        <is>
          <t>Stock SAP</t>
        </is>
      </c>
      <c r="D1367" s="17" t="inlineStr">
        <is>
          <t>Uniformes</t>
        </is>
      </c>
      <c r="E1367" s="17" t="inlineStr">
        <is>
          <t>ZUNI</t>
        </is>
      </c>
      <c r="F1367" s="17" t="inlineStr">
        <is>
          <t>Fuera del alcance</t>
        </is>
      </c>
      <c r="G1367" s="17" t="inlineStr">
        <is>
          <t>3000714</t>
        </is>
      </c>
      <c r="H1367" s="17" t="inlineStr">
        <is>
          <t>PANTALON CARGO ANTI DESGARRO T44</t>
        </is>
      </c>
      <c r="I1367" s="17" t="inlineStr"/>
      <c r="J1367" s="17" t="inlineStr"/>
      <c r="K1367" s="18">
        <f>SUMIF('1130 Salta'!$A$2:$A$485,$G1367,'1130 Salta'!$I$2:$I$485)</f>
        <v/>
      </c>
      <c r="L1367" s="18">
        <f>SUMIF('1130 Salta'!$A$2:$A$485,$G1367,'1130 Salta'!$Q$2:$Q$485)</f>
        <v/>
      </c>
      <c r="M1367" s="18">
        <f>$K1367-$L1367</f>
        <v/>
      </c>
      <c r="N1367" s="19">
        <f>IFERROR(SUMIF('1130 Salta'!$A$2:$A$485,$G1367,'1130 Salta'!$M$2:$M$485)/$K1367,0)</f>
        <v/>
      </c>
      <c r="O1367" s="19">
        <f>IFERROR($K1367*$N1367,"")</f>
        <v/>
      </c>
      <c r="P1367" s="19">
        <f>IFERROR($L1367*$N1367,"")</f>
        <v/>
      </c>
      <c r="Q1367" s="19">
        <f>IF(OR($U1367="Dar de baja en SAP",$U1367="Dar de alta en SAP"),$M1367*$N1367,"")</f>
        <v/>
      </c>
      <c r="R1367" s="17" t="inlineStr"/>
      <c r="S1367" s="27" t="inlineStr"/>
      <c r="T1367" s="17" t="inlineStr">
        <is>
          <t>No aplica: uniformes, clasificación que el inventario físico de Farmacia no releva</t>
        </is>
      </c>
      <c r="U1367" s="28" t="inlineStr">
        <is>
          <t>Fuera del alcance del inventario físico</t>
        </is>
      </c>
      <c r="V1367" s="17" t="inlineStr"/>
      <c r="W1367" s="17" t="inlineStr"/>
      <c r="X1367" s="17" t="inlineStr"/>
      <c r="Y1367" s="17" t="inlineStr"/>
      <c r="Z1367" s="17" t="inlineStr"/>
      <c r="AA1367" s="17" t="inlineStr"/>
    </row>
    <row r="1368">
      <c r="A1368" s="17" t="inlineStr">
        <is>
          <t>Salta</t>
        </is>
      </c>
      <c r="B1368" s="17" t="inlineStr">
        <is>
          <t>1130</t>
        </is>
      </c>
      <c r="C1368" s="17" t="inlineStr">
        <is>
          <t>Stock SAP</t>
        </is>
      </c>
      <c r="D1368" s="17" t="inlineStr">
        <is>
          <t>Uniformes</t>
        </is>
      </c>
      <c r="E1368" s="17" t="inlineStr">
        <is>
          <t>ZUNI</t>
        </is>
      </c>
      <c r="F1368" s="17" t="inlineStr">
        <is>
          <t>Fuera del alcance</t>
        </is>
      </c>
      <c r="G1368" s="17" t="inlineStr">
        <is>
          <t>3001415</t>
        </is>
      </c>
      <c r="H1368" s="17" t="inlineStr">
        <is>
          <t>CAMPERA TERMICA C/LOGO + REFLEC</t>
        </is>
      </c>
      <c r="I1368" s="17" t="inlineStr"/>
      <c r="J1368" s="17" t="inlineStr"/>
      <c r="K1368" s="18">
        <f>SUMIF('1130 Salta'!$A$2:$A$485,$G1368,'1130 Salta'!$I$2:$I$485)</f>
        <v/>
      </c>
      <c r="L1368" s="18">
        <f>SUMIF('1130 Salta'!$A$2:$A$485,$G1368,'1130 Salta'!$Q$2:$Q$485)</f>
        <v/>
      </c>
      <c r="M1368" s="18">
        <f>$K1368-$L1368</f>
        <v/>
      </c>
      <c r="N1368" s="19">
        <f>IFERROR(SUMIF('1130 Salta'!$A$2:$A$485,$G1368,'1130 Salta'!$M$2:$M$485)/$K1368,0)</f>
        <v/>
      </c>
      <c r="O1368" s="19">
        <f>IFERROR($K1368*$N1368,"")</f>
        <v/>
      </c>
      <c r="P1368" s="19">
        <f>IFERROR($L1368*$N1368,"")</f>
        <v/>
      </c>
      <c r="Q1368" s="19">
        <f>IF(OR($U1368="Dar de baja en SAP",$U1368="Dar de alta en SAP"),$M1368*$N1368,"")</f>
        <v/>
      </c>
      <c r="R1368" s="17" t="inlineStr"/>
      <c r="S1368" s="27" t="inlineStr"/>
      <c r="T1368" s="17" t="inlineStr">
        <is>
          <t>No aplica: uniformes, clasificación que el inventario físico de Farmacia no releva</t>
        </is>
      </c>
      <c r="U1368" s="28" t="inlineStr">
        <is>
          <t>Fuera del alcance del inventario físico</t>
        </is>
      </c>
      <c r="V1368" s="17" t="inlineStr"/>
      <c r="W1368" s="17" t="inlineStr"/>
      <c r="X1368" s="17" t="inlineStr"/>
      <c r="Y1368" s="17" t="inlineStr"/>
      <c r="Z1368" s="17" t="inlineStr"/>
      <c r="AA1368" s="17" t="inlineStr"/>
    </row>
    <row r="1369">
      <c r="A1369" s="17" t="inlineStr">
        <is>
          <t>Salta</t>
        </is>
      </c>
      <c r="B1369" s="17" t="inlineStr">
        <is>
          <t>1130</t>
        </is>
      </c>
      <c r="C1369" s="17" t="inlineStr">
        <is>
          <t>Stock SAP</t>
        </is>
      </c>
      <c r="D1369" s="17" t="inlineStr">
        <is>
          <t>Uniformes</t>
        </is>
      </c>
      <c r="E1369" s="17" t="inlineStr">
        <is>
          <t>ZUNI</t>
        </is>
      </c>
      <c r="F1369" s="17" t="inlineStr">
        <is>
          <t>Fuera del alcance</t>
        </is>
      </c>
      <c r="G1369" s="17" t="inlineStr">
        <is>
          <t>3001551</t>
        </is>
      </c>
      <c r="H1369" s="17" t="inlineStr">
        <is>
          <t>CAMPERA POLAR AZUL M</t>
        </is>
      </c>
      <c r="I1369" s="17" t="inlineStr"/>
      <c r="J1369" s="17" t="inlineStr"/>
      <c r="K1369" s="18">
        <f>SUMIF('1130 Salta'!$A$2:$A$485,$G1369,'1130 Salta'!$I$2:$I$485)</f>
        <v/>
      </c>
      <c r="L1369" s="18">
        <f>SUMIF('1130 Salta'!$A$2:$A$485,$G1369,'1130 Salta'!$Q$2:$Q$485)</f>
        <v/>
      </c>
      <c r="M1369" s="18">
        <f>$K1369-$L1369</f>
        <v/>
      </c>
      <c r="N1369" s="19">
        <f>IFERROR(SUMIF('1130 Salta'!$A$2:$A$485,$G1369,'1130 Salta'!$M$2:$M$485)/$K1369,0)</f>
        <v/>
      </c>
      <c r="O1369" s="19">
        <f>IFERROR($K1369*$N1369,"")</f>
        <v/>
      </c>
      <c r="P1369" s="19">
        <f>IFERROR($L1369*$N1369,"")</f>
        <v/>
      </c>
      <c r="Q1369" s="19">
        <f>IF(OR($U1369="Dar de baja en SAP",$U1369="Dar de alta en SAP"),$M1369*$N1369,"")</f>
        <v/>
      </c>
      <c r="R1369" s="17" t="inlineStr"/>
      <c r="S1369" s="27" t="inlineStr"/>
      <c r="T1369" s="17" t="inlineStr">
        <is>
          <t>No aplica: uniformes, clasificación que el inventario físico de Farmacia no releva</t>
        </is>
      </c>
      <c r="U1369" s="28" t="inlineStr">
        <is>
          <t>Fuera del alcance del inventario físico</t>
        </is>
      </c>
      <c r="V1369" s="17" t="inlineStr"/>
      <c r="W1369" s="17" t="inlineStr"/>
      <c r="X1369" s="17" t="inlineStr"/>
      <c r="Y1369" s="17" t="inlineStr"/>
      <c r="Z1369" s="17" t="inlineStr"/>
      <c r="AA1369" s="17" t="inlineStr"/>
    </row>
    <row r="1370">
      <c r="A1370" s="17" t="inlineStr">
        <is>
          <t>Salta</t>
        </is>
      </c>
      <c r="B1370" s="17" t="inlineStr">
        <is>
          <t>1130</t>
        </is>
      </c>
      <c r="C1370" s="17" t="inlineStr">
        <is>
          <t>Stock SAP</t>
        </is>
      </c>
      <c r="D1370" s="17" t="inlineStr">
        <is>
          <t>Medicamentos</t>
        </is>
      </c>
      <c r="E1370" s="17" t="inlineStr">
        <is>
          <t>ZMED</t>
        </is>
      </c>
      <c r="F1370" s="17" t="inlineStr">
        <is>
          <t>Dentro del alcance</t>
        </is>
      </c>
      <c r="G1370" s="17" t="inlineStr">
        <is>
          <t>1000118</t>
        </is>
      </c>
      <c r="H1370" s="17" t="inlineStr">
        <is>
          <t>HEPARINA SODICA 5000UN/ML 5ML FAMP</t>
        </is>
      </c>
      <c r="I1370" s="17" t="inlineStr"/>
      <c r="J1370" s="17" t="inlineStr"/>
      <c r="K1370" s="18">
        <f>SUMIF('1130 Salta'!$A$2:$A$485,$G1370,'1130 Salta'!$I$2:$I$485)</f>
        <v/>
      </c>
      <c r="L1370" s="18">
        <f>SUMIF('1130 Salta'!$A$2:$A$485,$G1370,'1130 Salta'!$Q$2:$Q$485)</f>
        <v/>
      </c>
      <c r="M1370" s="18">
        <f>$K1370-$L1370</f>
        <v/>
      </c>
      <c r="N1370" s="19">
        <f>IFERROR(SUMIF('1130 Salta'!$A$2:$A$485,$G1370,'1130 Salta'!$M$2:$M$485)/$K1370,0)</f>
        <v/>
      </c>
      <c r="O1370" s="19">
        <f>IFERROR($K1370*$N1370,"")</f>
        <v/>
      </c>
      <c r="P1370" s="19">
        <f>IFERROR($L1370*$N1370,"")</f>
        <v/>
      </c>
      <c r="Q1370" s="19">
        <f>IF(OR($U1370="Dar de baja en SAP",$U1370="Dar de alta en SAP"),$M1370*$N1370,"")</f>
        <v/>
      </c>
      <c r="R1370" s="17" t="inlineStr"/>
      <c r="S1370" s="27" t="inlineStr"/>
      <c r="T1370" s="17" t="inlineStr">
        <is>
          <t>Sin recuento físico en el inventario de Avain</t>
        </is>
      </c>
      <c r="U1370" s="28" t="inlineStr">
        <is>
          <t>Sin recuento físico</t>
        </is>
      </c>
      <c r="V1370" s="17" t="inlineStr"/>
      <c r="W1370" s="17" t="inlineStr"/>
      <c r="X1370" s="17" t="inlineStr"/>
      <c r="Y1370" s="17" t="inlineStr"/>
      <c r="Z1370" s="17" t="inlineStr"/>
      <c r="AA1370" s="17" t="inlineStr">
        <is>
          <t>El material ocupa 2 filas en la hoja 1130 Salta (lote/almacén). La cantidad SAP y la física de esta vista son el total del material.</t>
        </is>
      </c>
    </row>
    <row r="1371">
      <c r="A1371" s="17" t="inlineStr">
        <is>
          <t>Salta</t>
        </is>
      </c>
      <c r="B1371" s="17" t="inlineStr">
        <is>
          <t>1130</t>
        </is>
      </c>
      <c r="C1371" s="17" t="inlineStr">
        <is>
          <t>Stock SAP</t>
        </is>
      </c>
      <c r="D1371" s="17" t="inlineStr">
        <is>
          <t>Medicamentos</t>
        </is>
      </c>
      <c r="E1371" s="17" t="inlineStr">
        <is>
          <t>ZMED</t>
        </is>
      </c>
      <c r="F1371" s="17" t="inlineStr">
        <is>
          <t>Dentro del alcance</t>
        </is>
      </c>
      <c r="G1371" s="17" t="inlineStr">
        <is>
          <t>1000369</t>
        </is>
      </c>
      <c r="H1371" s="17" t="inlineStr">
        <is>
          <t>TOBRAMICINA+ DEX G</t>
        </is>
      </c>
      <c r="I1371" s="17" t="inlineStr"/>
      <c r="J1371" s="17" t="inlineStr"/>
      <c r="K1371" s="18">
        <f>SUMIF('1130 Salta'!$A$2:$A$485,$G1371,'1130 Salta'!$I$2:$I$485)</f>
        <v/>
      </c>
      <c r="L1371" s="18">
        <f>SUMIF('1130 Salta'!$A$2:$A$485,$G1371,'1130 Salta'!$Q$2:$Q$485)</f>
        <v/>
      </c>
      <c r="M1371" s="18">
        <f>$K1371-$L1371</f>
        <v/>
      </c>
      <c r="N1371" s="19">
        <f>IFERROR(SUMIF('1130 Salta'!$A$2:$A$485,$G1371,'1130 Salta'!$M$2:$M$485)/$K1371,0)</f>
        <v/>
      </c>
      <c r="O1371" s="19">
        <f>IFERROR($K1371*$N1371,"")</f>
        <v/>
      </c>
      <c r="P1371" s="19">
        <f>IFERROR($L1371*$N1371,"")</f>
        <v/>
      </c>
      <c r="Q1371" s="19">
        <f>IF(OR($U1371="Dar de baja en SAP",$U1371="Dar de alta en SAP"),$M1371*$N1371,"")</f>
        <v/>
      </c>
      <c r="R1371" s="17" t="inlineStr"/>
      <c r="S1371" s="27" t="inlineStr"/>
      <c r="T1371" s="17" t="inlineStr">
        <is>
          <t>Sin recuento físico en el inventario de Avain</t>
        </is>
      </c>
      <c r="U1371" s="28" t="inlineStr">
        <is>
          <t>Sin recuento físico</t>
        </is>
      </c>
      <c r="V1371" s="17" t="inlineStr"/>
      <c r="W1371" s="17" t="inlineStr"/>
      <c r="X1371" s="17" t="inlineStr"/>
      <c r="Y1371" s="17" t="inlineStr"/>
      <c r="Z1371" s="17" t="inlineStr"/>
      <c r="AA1371" s="17" t="inlineStr"/>
    </row>
    <row r="1372">
      <c r="A1372" s="17" t="inlineStr">
        <is>
          <t>Salta</t>
        </is>
      </c>
      <c r="B1372" s="17" t="inlineStr">
        <is>
          <t>1130</t>
        </is>
      </c>
      <c r="C1372" s="17" t="inlineStr">
        <is>
          <t>Stock SAP</t>
        </is>
      </c>
      <c r="D1372" s="17" t="inlineStr">
        <is>
          <t>Medicamentos</t>
        </is>
      </c>
      <c r="E1372" s="17" t="inlineStr">
        <is>
          <t>ZMED</t>
        </is>
      </c>
      <c r="F1372" s="17" t="inlineStr">
        <is>
          <t>Dentro del alcance</t>
        </is>
      </c>
      <c r="G1372" s="17" t="inlineStr">
        <is>
          <t>1000497</t>
        </is>
      </c>
      <c r="H1372" s="17" t="inlineStr">
        <is>
          <t>IODOPOVIDONA SOLUC 10% X 60 ML</t>
        </is>
      </c>
      <c r="I1372" s="17" t="inlineStr">
        <is>
          <t>201</t>
        </is>
      </c>
      <c r="J1372" s="17" t="inlineStr">
        <is>
          <t>Pervinox 1 lt</t>
        </is>
      </c>
      <c r="K1372" s="18">
        <f>SUMIF('1130 Salta'!$A$2:$A$485,$G1372,'1130 Salta'!$I$2:$I$485)</f>
        <v/>
      </c>
      <c r="L1372" s="18">
        <f>SUMIF('1130 Salta'!$A$2:$A$485,$G1372,'1130 Salta'!$Q$2:$Q$485)</f>
        <v/>
      </c>
      <c r="M1372" s="18">
        <f>$K1372-$L1372</f>
        <v/>
      </c>
      <c r="N1372" s="19">
        <f>IFERROR(SUMIF('1130 Salta'!$A$2:$A$485,$G1372,'1130 Salta'!$M$2:$M$485)/$K1372,0)</f>
        <v/>
      </c>
      <c r="O1372" s="19">
        <f>IFERROR($K1372*$N1372,"")</f>
        <v/>
      </c>
      <c r="P1372" s="19">
        <f>IFERROR($L1372*$N1372,"")</f>
        <v/>
      </c>
      <c r="Q1372" s="19">
        <f>IF(OR($U1372="Dar de baja en SAP",$U1372="Dar de alta en SAP"),$M1372*$N1372,"")</f>
        <v/>
      </c>
      <c r="R1372" s="17" t="inlineStr"/>
      <c r="S1372" s="26" t="inlineStr">
        <is>
          <t>Baja</t>
        </is>
      </c>
      <c r="T1372" s="17" t="inlineStr">
        <is>
          <t>Homologado – confianza Baja – pendiente de validación</t>
        </is>
      </c>
      <c r="U1372" s="26" t="inlineStr">
        <is>
          <t>Dar de baja en SAP</t>
        </is>
      </c>
      <c r="V1372" s="17" t="inlineStr">
        <is>
          <t>Homologación por código Avain (master D-175)</t>
        </is>
      </c>
      <c r="W1372" s="17" t="inlineStr">
        <is>
          <t>Sí</t>
        </is>
      </c>
      <c r="X1372" s="17" t="inlineStr">
        <is>
          <t>1000497, 1000590</t>
        </is>
      </c>
      <c r="Y1372" s="17" t="inlineStr">
        <is>
          <t>Sí</t>
        </is>
      </c>
      <c r="Z1372" s="17" t="inlineStr">
        <is>
          <t>D-175</t>
        </is>
      </c>
      <c r="AA1372" s="17"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17" t="inlineStr">
        <is>
          <t>Salta</t>
        </is>
      </c>
      <c r="B1373" s="17" t="inlineStr">
        <is>
          <t>1130</t>
        </is>
      </c>
      <c r="C1373" s="17" t="inlineStr">
        <is>
          <t>Stock SAP</t>
        </is>
      </c>
      <c r="D1373" s="17" t="inlineStr">
        <is>
          <t>Medicamentos</t>
        </is>
      </c>
      <c r="E1373" s="17" t="inlineStr">
        <is>
          <t>ZMED</t>
        </is>
      </c>
      <c r="F1373" s="17" t="inlineStr">
        <is>
          <t>Dentro del alcance</t>
        </is>
      </c>
      <c r="G1373" s="17" t="inlineStr">
        <is>
          <t>1000938</t>
        </is>
      </c>
      <c r="H1373" s="17" t="inlineStr">
        <is>
          <t>LACTULOSA 65G 120ML JARABE</t>
        </is>
      </c>
      <c r="I1373" s="17" t="inlineStr"/>
      <c r="J1373" s="17" t="inlineStr"/>
      <c r="K1373" s="18">
        <f>SUMIF('1130 Salta'!$A$2:$A$485,$G1373,'1130 Salta'!$I$2:$I$485)</f>
        <v/>
      </c>
      <c r="L1373" s="18">
        <f>SUMIF('1130 Salta'!$A$2:$A$485,$G1373,'1130 Salta'!$Q$2:$Q$485)</f>
        <v/>
      </c>
      <c r="M1373" s="18">
        <f>$K1373-$L1373</f>
        <v/>
      </c>
      <c r="N1373" s="19">
        <f>IFERROR(SUMIF('1130 Salta'!$A$2:$A$485,$G1373,'1130 Salta'!$M$2:$M$485)/$K1373,0)</f>
        <v/>
      </c>
      <c r="O1373" s="19">
        <f>IFERROR($K1373*$N1373,"")</f>
        <v/>
      </c>
      <c r="P1373" s="19">
        <f>IFERROR($L1373*$N1373,"")</f>
        <v/>
      </c>
      <c r="Q1373" s="19">
        <f>IF(OR($U1373="Dar de baja en SAP",$U1373="Dar de alta en SAP"),$M1373*$N1373,"")</f>
        <v/>
      </c>
      <c r="R1373" s="17" t="inlineStr"/>
      <c r="S1373" s="27" t="inlineStr"/>
      <c r="T1373" s="17" t="inlineStr">
        <is>
          <t>Sin recuento físico en el inventario de Avain</t>
        </is>
      </c>
      <c r="U1373" s="28" t="inlineStr">
        <is>
          <t>Sin recuento físico</t>
        </is>
      </c>
      <c r="V1373" s="17" t="inlineStr"/>
      <c r="W1373" s="17" t="inlineStr"/>
      <c r="X1373" s="17" t="inlineStr"/>
      <c r="Y1373" s="17" t="inlineStr"/>
      <c r="Z1373" s="17" t="inlineStr"/>
      <c r="AA1373" s="17" t="inlineStr"/>
    </row>
    <row r="1374">
      <c r="A1374" s="17" t="inlineStr">
        <is>
          <t>Salta</t>
        </is>
      </c>
      <c r="B1374" s="17" t="inlineStr">
        <is>
          <t>1130</t>
        </is>
      </c>
      <c r="C1374" s="17" t="inlineStr">
        <is>
          <t>Stock SAP</t>
        </is>
      </c>
      <c r="D1374" s="17" t="inlineStr">
        <is>
          <t>Descartables</t>
        </is>
      </c>
      <c r="E1374" s="17" t="inlineStr">
        <is>
          <t>ZDES</t>
        </is>
      </c>
      <c r="F1374" s="17" t="inlineStr">
        <is>
          <t>Dentro del alcance</t>
        </is>
      </c>
      <c r="G1374" s="17" t="inlineStr">
        <is>
          <t>2000102</t>
        </is>
      </c>
      <c r="H1374" s="17" t="inlineStr">
        <is>
          <t>CAMPOS ESTERILES 90x90</t>
        </is>
      </c>
      <c r="I1374" s="17" t="inlineStr">
        <is>
          <t>55</t>
        </is>
      </c>
      <c r="J1374" s="17" t="inlineStr">
        <is>
          <t>Campo Esteril</t>
        </is>
      </c>
      <c r="K1374" s="18">
        <f>SUMIF('1130 Salta'!$A$2:$A$485,$G1374,'1130 Salta'!$I$2:$I$485)</f>
        <v/>
      </c>
      <c r="L1374" s="18">
        <f>SUMIF('1130 Salta'!$A$2:$A$485,$G1374,'1130 Salta'!$Q$2:$Q$485)</f>
        <v/>
      </c>
      <c r="M1374" s="18">
        <f>$K1374-$L1374</f>
        <v/>
      </c>
      <c r="N1374" s="19">
        <f>IFERROR(SUMIF('1130 Salta'!$A$2:$A$485,$G1374,'1130 Salta'!$M$2:$M$485)/$K1374,0)</f>
        <v/>
      </c>
      <c r="O1374" s="19">
        <f>IFERROR($K1374*$N1374,"")</f>
        <v/>
      </c>
      <c r="P1374" s="19">
        <f>IFERROR($L1374*$N1374,"")</f>
        <v/>
      </c>
      <c r="Q1374" s="19">
        <f>IF(OR($U1374="Dar de baja en SAP",$U1374="Dar de alta en SAP"),$M1374*$N1374,"")</f>
        <v/>
      </c>
      <c r="R1374" s="17" t="inlineStr"/>
      <c r="S1374" s="25" t="inlineStr">
        <is>
          <t>Alta</t>
        </is>
      </c>
      <c r="T1374" s="17" t="inlineStr">
        <is>
          <t>Homologado – confianza Alta</t>
        </is>
      </c>
      <c r="U1374" s="26" t="inlineStr">
        <is>
          <t>Dar de baja en SAP</t>
        </is>
      </c>
      <c r="V1374" s="17" t="inlineStr">
        <is>
          <t>Homologación por código Avain (master K-288)</t>
        </is>
      </c>
      <c r="W1374" s="17" t="inlineStr">
        <is>
          <t>No</t>
        </is>
      </c>
      <c r="X1374" s="17" t="inlineStr"/>
      <c r="Y1374" s="17" t="inlineStr">
        <is>
          <t>Sí</t>
        </is>
      </c>
      <c r="Z1374" s="17" t="inlineStr">
        <is>
          <t>K-288</t>
        </is>
      </c>
      <c r="AA1374" s="17" t="inlineStr">
        <is>
          <t>Homologación: confianza base Alta + confianza SAP Alta → Alta. El material ocupa 2 filas en la hoja 1130 Salta (lote/almacén). La cantidad SAP y la física de esta vista son el total del material.</t>
        </is>
      </c>
    </row>
    <row r="1375">
      <c r="A1375" s="17" t="inlineStr">
        <is>
          <t>Salta</t>
        </is>
      </c>
      <c r="B1375" s="17" t="inlineStr">
        <is>
          <t>1130</t>
        </is>
      </c>
      <c r="C1375" s="17" t="inlineStr">
        <is>
          <t>Stock SAP</t>
        </is>
      </c>
      <c r="D1375" s="17" t="inlineStr">
        <is>
          <t>Descartables</t>
        </is>
      </c>
      <c r="E1375" s="17" t="inlineStr">
        <is>
          <t>ZDES</t>
        </is>
      </c>
      <c r="F1375" s="17" t="inlineStr">
        <is>
          <t>Dentro del alcance</t>
        </is>
      </c>
      <c r="G1375" s="17" t="inlineStr">
        <is>
          <t>2000402</t>
        </is>
      </c>
      <c r="H1375" s="17" t="inlineStr">
        <is>
          <t>CANULA DE GUEDEL 80CM N1.5 VERDE</t>
        </is>
      </c>
      <c r="I1375" s="17" t="inlineStr"/>
      <c r="J1375" s="17" t="inlineStr"/>
      <c r="K1375" s="18">
        <f>SUMIF('1130 Salta'!$A$2:$A$485,$G1375,'1130 Salta'!$I$2:$I$485)</f>
        <v/>
      </c>
      <c r="L1375" s="18">
        <f>SUMIF('1130 Salta'!$A$2:$A$485,$G1375,'1130 Salta'!$Q$2:$Q$485)</f>
        <v/>
      </c>
      <c r="M1375" s="18">
        <f>$K1375-$L1375</f>
        <v/>
      </c>
      <c r="N1375" s="19">
        <f>IFERROR(SUMIF('1130 Salta'!$A$2:$A$485,$G1375,'1130 Salta'!$M$2:$M$485)/$K1375,0)</f>
        <v/>
      </c>
      <c r="O1375" s="19">
        <f>IFERROR($K1375*$N1375,"")</f>
        <v/>
      </c>
      <c r="P1375" s="19">
        <f>IFERROR($L1375*$N1375,"")</f>
        <v/>
      </c>
      <c r="Q1375" s="19">
        <f>IF(OR($U1375="Dar de baja en SAP",$U1375="Dar de alta en SAP"),$M1375*$N1375,"")</f>
        <v/>
      </c>
      <c r="R1375" s="17" t="inlineStr"/>
      <c r="S1375" s="27" t="inlineStr"/>
      <c r="T1375" s="17" t="inlineStr">
        <is>
          <t>Sin recuento físico en el inventario de Avain</t>
        </is>
      </c>
      <c r="U1375" s="28" t="inlineStr">
        <is>
          <t>Sin recuento físico</t>
        </is>
      </c>
      <c r="V1375" s="17" t="inlineStr"/>
      <c r="W1375" s="17" t="inlineStr"/>
      <c r="X1375" s="17" t="inlineStr"/>
      <c r="Y1375" s="17" t="inlineStr"/>
      <c r="Z1375" s="17" t="inlineStr"/>
      <c r="AA1375" s="17" t="inlineStr"/>
    </row>
    <row r="1376">
      <c r="A1376" s="17" t="inlineStr">
        <is>
          <t>Salta</t>
        </is>
      </c>
      <c r="B1376" s="17" t="inlineStr">
        <is>
          <t>1130</t>
        </is>
      </c>
      <c r="C1376" s="17" t="inlineStr">
        <is>
          <t>Stock SAP</t>
        </is>
      </c>
      <c r="D1376" s="17" t="inlineStr">
        <is>
          <t>Descartables</t>
        </is>
      </c>
      <c r="E1376" s="17" t="inlineStr">
        <is>
          <t>ZDES</t>
        </is>
      </c>
      <c r="F1376" s="17" t="inlineStr">
        <is>
          <t>Dentro del alcance</t>
        </is>
      </c>
      <c r="G1376" s="17" t="inlineStr">
        <is>
          <t>2000484</t>
        </is>
      </c>
      <c r="H1376" s="17" t="inlineStr">
        <is>
          <t>SUJETADOR C/VELCRO LARGO</t>
        </is>
      </c>
      <c r="I1376" s="17" t="inlineStr"/>
      <c r="J1376" s="17" t="inlineStr"/>
      <c r="K1376" s="18">
        <f>SUMIF('1130 Salta'!$A$2:$A$485,$G1376,'1130 Salta'!$I$2:$I$485)</f>
        <v/>
      </c>
      <c r="L1376" s="18">
        <f>SUMIF('1130 Salta'!$A$2:$A$485,$G1376,'1130 Salta'!$Q$2:$Q$485)</f>
        <v/>
      </c>
      <c r="M1376" s="18">
        <f>$K1376-$L1376</f>
        <v/>
      </c>
      <c r="N1376" s="19">
        <f>IFERROR(SUMIF('1130 Salta'!$A$2:$A$485,$G1376,'1130 Salta'!$M$2:$M$485)/$K1376,0)</f>
        <v/>
      </c>
      <c r="O1376" s="19">
        <f>IFERROR($K1376*$N1376,"")</f>
        <v/>
      </c>
      <c r="P1376" s="19">
        <f>IFERROR($L1376*$N1376,"")</f>
        <v/>
      </c>
      <c r="Q1376" s="19">
        <f>IF(OR($U1376="Dar de baja en SAP",$U1376="Dar de alta en SAP"),$M1376*$N1376,"")</f>
        <v/>
      </c>
      <c r="R1376" s="17" t="inlineStr"/>
      <c r="S1376" s="27" t="inlineStr"/>
      <c r="T1376" s="17" t="inlineStr">
        <is>
          <t>Sin recuento físico en el inventario de Avain</t>
        </is>
      </c>
      <c r="U1376" s="28" t="inlineStr">
        <is>
          <t>Sin recuento físico</t>
        </is>
      </c>
      <c r="V1376" s="17" t="inlineStr"/>
      <c r="W1376" s="17" t="inlineStr"/>
      <c r="X1376" s="17" t="inlineStr"/>
      <c r="Y1376" s="17" t="inlineStr"/>
      <c r="Z1376" s="17" t="inlineStr"/>
      <c r="AA1376" s="17" t="inlineStr"/>
    </row>
    <row r="1377">
      <c r="A1377" s="17" t="inlineStr">
        <is>
          <t>Salta</t>
        </is>
      </c>
      <c r="B1377" s="17" t="inlineStr">
        <is>
          <t>1130</t>
        </is>
      </c>
      <c r="C1377" s="17" t="inlineStr">
        <is>
          <t>Stock SAP</t>
        </is>
      </c>
      <c r="D1377" s="17" t="inlineStr">
        <is>
          <t>Descartables</t>
        </is>
      </c>
      <c r="E1377" s="17" t="inlineStr">
        <is>
          <t>ZDES</t>
        </is>
      </c>
      <c r="F1377" s="17" t="inlineStr">
        <is>
          <t>Dentro del alcance</t>
        </is>
      </c>
      <c r="G1377" s="17" t="inlineStr">
        <is>
          <t>2000868</t>
        </is>
      </c>
      <c r="H1377" s="17" t="inlineStr">
        <is>
          <t>DESCARTADOR C/TAPA GIRATORIA MOD M5 4.8L</t>
        </is>
      </c>
      <c r="I1377" s="17" t="inlineStr"/>
      <c r="J1377" s="17" t="inlineStr"/>
      <c r="K1377" s="18">
        <f>SUMIF('1130 Salta'!$A$2:$A$485,$G1377,'1130 Salta'!$I$2:$I$485)</f>
        <v/>
      </c>
      <c r="L1377" s="18">
        <f>SUMIF('1130 Salta'!$A$2:$A$485,$G1377,'1130 Salta'!$Q$2:$Q$485)</f>
        <v/>
      </c>
      <c r="M1377" s="18">
        <f>$K1377-$L1377</f>
        <v/>
      </c>
      <c r="N1377" s="19">
        <f>IFERROR(SUMIF('1130 Salta'!$A$2:$A$485,$G1377,'1130 Salta'!$M$2:$M$485)/$K1377,0)</f>
        <v/>
      </c>
      <c r="O1377" s="19">
        <f>IFERROR($K1377*$N1377,"")</f>
        <v/>
      </c>
      <c r="P1377" s="19">
        <f>IFERROR($L1377*$N1377,"")</f>
        <v/>
      </c>
      <c r="Q1377" s="19">
        <f>IF(OR($U1377="Dar de baja en SAP",$U1377="Dar de alta en SAP"),$M1377*$N1377,"")</f>
        <v/>
      </c>
      <c r="R1377" s="17" t="inlineStr"/>
      <c r="S1377" s="27" t="inlineStr"/>
      <c r="T1377" s="17" t="inlineStr">
        <is>
          <t>Sin recuento físico en el inventario de Avain</t>
        </is>
      </c>
      <c r="U1377" s="28" t="inlineStr">
        <is>
          <t>Sin recuento físico</t>
        </is>
      </c>
      <c r="V1377" s="17" t="inlineStr"/>
      <c r="W1377" s="17" t="inlineStr"/>
      <c r="X1377" s="17" t="inlineStr"/>
      <c r="Y1377" s="17" t="inlineStr"/>
      <c r="Z1377" s="17" t="inlineStr"/>
      <c r="AA1377" s="17" t="inlineStr"/>
    </row>
    <row r="1378">
      <c r="A1378" s="17" t="inlineStr">
        <is>
          <t>Salta</t>
        </is>
      </c>
      <c r="B1378" s="17" t="inlineStr">
        <is>
          <t>1130</t>
        </is>
      </c>
      <c r="C1378" s="17" t="inlineStr">
        <is>
          <t>Stock SAP</t>
        </is>
      </c>
      <c r="D1378" s="17" t="inlineStr">
        <is>
          <t>Uniformes</t>
        </is>
      </c>
      <c r="E1378" s="17" t="inlineStr">
        <is>
          <t>ZUNI</t>
        </is>
      </c>
      <c r="F1378" s="17" t="inlineStr">
        <is>
          <t>Fuera del alcance</t>
        </is>
      </c>
      <c r="G1378" s="17" t="inlineStr">
        <is>
          <t>3000884</t>
        </is>
      </c>
      <c r="H1378" s="17" t="inlineStr">
        <is>
          <t>PASA MONTAÑAS TERMICOS</t>
        </is>
      </c>
      <c r="I1378" s="17" t="inlineStr"/>
      <c r="J1378" s="17" t="inlineStr"/>
      <c r="K1378" s="18">
        <f>SUMIF('1130 Salta'!$A$2:$A$485,$G1378,'1130 Salta'!$I$2:$I$485)</f>
        <v/>
      </c>
      <c r="L1378" s="18">
        <f>SUMIF('1130 Salta'!$A$2:$A$485,$G1378,'1130 Salta'!$Q$2:$Q$485)</f>
        <v/>
      </c>
      <c r="M1378" s="18">
        <f>$K1378-$L1378</f>
        <v/>
      </c>
      <c r="N1378" s="19">
        <f>IFERROR(SUMIF('1130 Salta'!$A$2:$A$485,$G1378,'1130 Salta'!$M$2:$M$485)/$K1378,0)</f>
        <v/>
      </c>
      <c r="O1378" s="19">
        <f>IFERROR($K1378*$N1378,"")</f>
        <v/>
      </c>
      <c r="P1378" s="19">
        <f>IFERROR($L1378*$N1378,"")</f>
        <v/>
      </c>
      <c r="Q1378" s="19">
        <f>IF(OR($U1378="Dar de baja en SAP",$U1378="Dar de alta en SAP"),$M1378*$N1378,"")</f>
        <v/>
      </c>
      <c r="R1378" s="17" t="inlineStr"/>
      <c r="S1378" s="27" t="inlineStr"/>
      <c r="T1378" s="17" t="inlineStr">
        <is>
          <t>No aplica: uniformes, clasificación que el inventario físico de Farmacia no releva</t>
        </is>
      </c>
      <c r="U1378" s="28" t="inlineStr">
        <is>
          <t>Fuera del alcance del inventario físico</t>
        </is>
      </c>
      <c r="V1378" s="17" t="inlineStr"/>
      <c r="W1378" s="17" t="inlineStr"/>
      <c r="X1378" s="17" t="inlineStr"/>
      <c r="Y1378" s="17" t="inlineStr"/>
      <c r="Z1378" s="17" t="inlineStr"/>
      <c r="AA1378" s="17" t="inlineStr"/>
    </row>
    <row r="1379">
      <c r="A1379" s="17" t="inlineStr">
        <is>
          <t>Salta</t>
        </is>
      </c>
      <c r="B1379" s="17" t="inlineStr">
        <is>
          <t>1130</t>
        </is>
      </c>
      <c r="C1379" s="17" t="inlineStr">
        <is>
          <t>Stock SAP</t>
        </is>
      </c>
      <c r="D1379" s="17" t="inlineStr">
        <is>
          <t>Uniformes</t>
        </is>
      </c>
      <c r="E1379" s="17" t="inlineStr">
        <is>
          <t>ZUNI</t>
        </is>
      </c>
      <c r="F1379" s="17" t="inlineStr">
        <is>
          <t>Fuera del alcance</t>
        </is>
      </c>
      <c r="G1379" s="17" t="inlineStr">
        <is>
          <t>3000915</t>
        </is>
      </c>
      <c r="H1379" s="17" t="inlineStr">
        <is>
          <t>BOTIN DE SEGURIDAD T43</t>
        </is>
      </c>
      <c r="I1379" s="17" t="inlineStr"/>
      <c r="J1379" s="17" t="inlineStr"/>
      <c r="K1379" s="18">
        <f>SUMIF('1130 Salta'!$A$2:$A$485,$G1379,'1130 Salta'!$I$2:$I$485)</f>
        <v/>
      </c>
      <c r="L1379" s="18">
        <f>SUMIF('1130 Salta'!$A$2:$A$485,$G1379,'1130 Salta'!$Q$2:$Q$485)</f>
        <v/>
      </c>
      <c r="M1379" s="18">
        <f>$K1379-$L1379</f>
        <v/>
      </c>
      <c r="N1379" s="19">
        <f>IFERROR(SUMIF('1130 Salta'!$A$2:$A$485,$G1379,'1130 Salta'!$M$2:$M$485)/$K1379,0)</f>
        <v/>
      </c>
      <c r="O1379" s="19">
        <f>IFERROR($K1379*$N1379,"")</f>
        <v/>
      </c>
      <c r="P1379" s="19">
        <f>IFERROR($L1379*$N1379,"")</f>
        <v/>
      </c>
      <c r="Q1379" s="19">
        <f>IF(OR($U1379="Dar de baja en SAP",$U1379="Dar de alta en SAP"),$M1379*$N1379,"")</f>
        <v/>
      </c>
      <c r="R1379" s="17" t="inlineStr"/>
      <c r="S1379" s="27" t="inlineStr"/>
      <c r="T1379" s="17" t="inlineStr">
        <is>
          <t>No aplica: uniformes, clasificación que el inventario físico de Farmacia no releva</t>
        </is>
      </c>
      <c r="U1379" s="28" t="inlineStr">
        <is>
          <t>Fuera del alcance del inventario físico</t>
        </is>
      </c>
      <c r="V1379" s="17" t="inlineStr"/>
      <c r="W1379" s="17" t="inlineStr"/>
      <c r="X1379" s="17" t="inlineStr"/>
      <c r="Y1379" s="17" t="inlineStr"/>
      <c r="Z1379" s="17" t="inlineStr"/>
      <c r="AA1379" s="17" t="inlineStr">
        <is>
          <t>El material ocupa 2 filas en la hoja 1130 Salta (lote/almacén). La cantidad SAP y la física de esta vista son el total del material.</t>
        </is>
      </c>
    </row>
    <row r="1380">
      <c r="A1380" s="17" t="inlineStr">
        <is>
          <t>Salta</t>
        </is>
      </c>
      <c r="B1380" s="17" t="inlineStr">
        <is>
          <t>1130</t>
        </is>
      </c>
      <c r="C1380" s="17" t="inlineStr">
        <is>
          <t>Stock SAP</t>
        </is>
      </c>
      <c r="D1380" s="17" t="inlineStr">
        <is>
          <t>Medicamentos</t>
        </is>
      </c>
      <c r="E1380" s="17" t="inlineStr">
        <is>
          <t>ZMED</t>
        </is>
      </c>
      <c r="F1380" s="17" t="inlineStr">
        <is>
          <t>Dentro del alcance</t>
        </is>
      </c>
      <c r="G1380" s="17" t="inlineStr">
        <is>
          <t>1000041</t>
        </is>
      </c>
      <c r="H1380" s="17" t="inlineStr">
        <is>
          <t>IODOPOVIDONA SOLUCION 10% X 1000ML</t>
        </is>
      </c>
      <c r="I1380" s="17" t="inlineStr"/>
      <c r="J1380" s="17" t="inlineStr"/>
      <c r="K1380" s="18">
        <f>SUMIF('1130 Salta'!$A$2:$A$485,$G1380,'1130 Salta'!$I$2:$I$485)</f>
        <v/>
      </c>
      <c r="L1380" s="18">
        <f>SUMIF('1130 Salta'!$A$2:$A$485,$G1380,'1130 Salta'!$Q$2:$Q$485)</f>
        <v/>
      </c>
      <c r="M1380" s="18">
        <f>$K1380-$L1380</f>
        <v/>
      </c>
      <c r="N1380" s="19">
        <f>IFERROR(SUMIF('1130 Salta'!$A$2:$A$485,$G1380,'1130 Salta'!$M$2:$M$485)/$K1380,0)</f>
        <v/>
      </c>
      <c r="O1380" s="19">
        <f>IFERROR($K1380*$N1380,"")</f>
        <v/>
      </c>
      <c r="P1380" s="19">
        <f>IFERROR($L1380*$N1380,"")</f>
        <v/>
      </c>
      <c r="Q1380" s="19">
        <f>IF(OR($U1380="Dar de baja en SAP",$U1380="Dar de alta en SAP"),$M1380*$N1380,"")</f>
        <v/>
      </c>
      <c r="R1380" s="17" t="inlineStr"/>
      <c r="S1380" s="27" t="inlineStr"/>
      <c r="T1380" s="17" t="inlineStr">
        <is>
          <t>Sin recuento físico en el inventario de Avain</t>
        </is>
      </c>
      <c r="U1380" s="28" t="inlineStr">
        <is>
          <t>Sin recuento físico</t>
        </is>
      </c>
      <c r="V1380" s="17" t="inlineStr"/>
      <c r="W1380" s="17" t="inlineStr"/>
      <c r="X1380" s="17" t="inlineStr"/>
      <c r="Y1380" s="17" t="inlineStr"/>
      <c r="Z1380" s="17" t="inlineStr"/>
      <c r="AA1380" s="17" t="inlineStr">
        <is>
          <t>El material ocupa 2 filas en la hoja 1130 Salta (lote/almacén). La cantidad SAP y la física de esta vista son el total del material.</t>
        </is>
      </c>
    </row>
    <row r="1381">
      <c r="A1381" s="17" t="inlineStr">
        <is>
          <t>Salta</t>
        </is>
      </c>
      <c r="B1381" s="17" t="inlineStr">
        <is>
          <t>1130</t>
        </is>
      </c>
      <c r="C1381" s="17" t="inlineStr">
        <is>
          <t>Stock SAP</t>
        </is>
      </c>
      <c r="D1381" s="17" t="inlineStr">
        <is>
          <t>Medicamentos</t>
        </is>
      </c>
      <c r="E1381" s="17" t="inlineStr">
        <is>
          <t>ZMED</t>
        </is>
      </c>
      <c r="F1381" s="17" t="inlineStr">
        <is>
          <t>Dentro del alcance</t>
        </is>
      </c>
      <c r="G1381" s="17" t="inlineStr">
        <is>
          <t>1000791</t>
        </is>
      </c>
      <c r="H1381" s="17" t="inlineStr">
        <is>
          <t>SOLUCION FISIOLOGICA 100ML</t>
        </is>
      </c>
      <c r="I1381" s="17" t="inlineStr"/>
      <c r="J1381" s="17" t="inlineStr"/>
      <c r="K1381" s="18">
        <f>SUMIF('1130 Salta'!$A$2:$A$485,$G1381,'1130 Salta'!$I$2:$I$485)</f>
        <v/>
      </c>
      <c r="L1381" s="18">
        <f>SUMIF('1130 Salta'!$A$2:$A$485,$G1381,'1130 Salta'!$Q$2:$Q$485)</f>
        <v/>
      </c>
      <c r="M1381" s="18">
        <f>$K1381-$L1381</f>
        <v/>
      </c>
      <c r="N1381" s="19">
        <f>IFERROR(SUMIF('1130 Salta'!$A$2:$A$485,$G1381,'1130 Salta'!$M$2:$M$485)/$K1381,0)</f>
        <v/>
      </c>
      <c r="O1381" s="19">
        <f>IFERROR($K1381*$N1381,"")</f>
        <v/>
      </c>
      <c r="P1381" s="19">
        <f>IFERROR($L1381*$N1381,"")</f>
        <v/>
      </c>
      <c r="Q1381" s="19">
        <f>IF(OR($U1381="Dar de baja en SAP",$U1381="Dar de alta en SAP"),$M1381*$N1381,"")</f>
        <v/>
      </c>
      <c r="R1381" s="17" t="inlineStr"/>
      <c r="S1381" s="27" t="inlineStr"/>
      <c r="T1381" s="17" t="inlineStr">
        <is>
          <t>Sin recuento físico en el inventario de Avain</t>
        </is>
      </c>
      <c r="U1381" s="28" t="inlineStr">
        <is>
          <t>Sin recuento físico</t>
        </is>
      </c>
      <c r="V1381" s="17" t="inlineStr"/>
      <c r="W1381" s="17" t="inlineStr"/>
      <c r="X1381" s="17" t="inlineStr"/>
      <c r="Y1381" s="17" t="inlineStr"/>
      <c r="Z1381" s="17" t="inlineStr"/>
      <c r="AA1381" s="17" t="inlineStr"/>
    </row>
    <row r="1382">
      <c r="A1382" s="17" t="inlineStr">
        <is>
          <t>Salta</t>
        </is>
      </c>
      <c r="B1382" s="17" t="inlineStr">
        <is>
          <t>1130</t>
        </is>
      </c>
      <c r="C1382" s="17" t="inlineStr">
        <is>
          <t>Stock SAP</t>
        </is>
      </c>
      <c r="D1382" s="17" t="inlineStr">
        <is>
          <t>Uniformes</t>
        </is>
      </c>
      <c r="E1382" s="17" t="inlineStr">
        <is>
          <t>ZUNI</t>
        </is>
      </c>
      <c r="F1382" s="17" t="inlineStr">
        <is>
          <t>Fuera del alcance</t>
        </is>
      </c>
      <c r="G1382" s="17" t="inlineStr">
        <is>
          <t>3000904</t>
        </is>
      </c>
      <c r="H1382" s="17" t="inlineStr">
        <is>
          <t>LOGO</t>
        </is>
      </c>
      <c r="I1382" s="17" t="inlineStr"/>
      <c r="J1382" s="17" t="inlineStr"/>
      <c r="K1382" s="18">
        <f>SUMIF('1130 Salta'!$A$2:$A$485,$G1382,'1130 Salta'!$I$2:$I$485)</f>
        <v/>
      </c>
      <c r="L1382" s="18">
        <f>SUMIF('1130 Salta'!$A$2:$A$485,$G1382,'1130 Salta'!$Q$2:$Q$485)</f>
        <v/>
      </c>
      <c r="M1382" s="18">
        <f>$K1382-$L1382</f>
        <v/>
      </c>
      <c r="N1382" s="19">
        <f>IFERROR(SUMIF('1130 Salta'!$A$2:$A$485,$G1382,'1130 Salta'!$M$2:$M$485)/$K1382,0)</f>
        <v/>
      </c>
      <c r="O1382" s="19">
        <f>IFERROR($K1382*$N1382,"")</f>
        <v/>
      </c>
      <c r="P1382" s="19">
        <f>IFERROR($L1382*$N1382,"")</f>
        <v/>
      </c>
      <c r="Q1382" s="19">
        <f>IF(OR($U1382="Dar de baja en SAP",$U1382="Dar de alta en SAP"),$M1382*$N1382,"")</f>
        <v/>
      </c>
      <c r="R1382" s="17" t="inlineStr"/>
      <c r="S1382" s="27" t="inlineStr"/>
      <c r="T1382" s="17" t="inlineStr">
        <is>
          <t>No aplica: uniformes, clasificación que el inventario físico de Farmacia no releva</t>
        </is>
      </c>
      <c r="U1382" s="28" t="inlineStr">
        <is>
          <t>Fuera del alcance del inventario físico</t>
        </is>
      </c>
      <c r="V1382" s="17" t="inlineStr"/>
      <c r="W1382" s="17" t="inlineStr"/>
      <c r="X1382" s="17" t="inlineStr"/>
      <c r="Y1382" s="17" t="inlineStr"/>
      <c r="Z1382" s="17" t="inlineStr"/>
      <c r="AA1382" s="17" t="inlineStr"/>
    </row>
    <row r="1383">
      <c r="A1383" s="17" t="inlineStr">
        <is>
          <t>Salta</t>
        </is>
      </c>
      <c r="B1383" s="17" t="inlineStr">
        <is>
          <t>1130</t>
        </is>
      </c>
      <c r="C1383" s="17" t="inlineStr">
        <is>
          <t>Stock SAP</t>
        </is>
      </c>
      <c r="D1383" s="17" t="inlineStr">
        <is>
          <t>Descartables</t>
        </is>
      </c>
      <c r="E1383" s="17" t="inlineStr">
        <is>
          <t>ZDES</t>
        </is>
      </c>
      <c r="F1383" s="17" t="inlineStr">
        <is>
          <t>Dentro del alcance</t>
        </is>
      </c>
      <c r="G1383" s="17" t="inlineStr">
        <is>
          <t>2000038</t>
        </is>
      </c>
      <c r="H1383" s="17" t="inlineStr">
        <is>
          <t>ALGODON HIDROFILO X 500GR</t>
        </is>
      </c>
      <c r="I1383" s="17" t="inlineStr">
        <is>
          <t>29</t>
        </is>
      </c>
      <c r="J1383" s="17" t="inlineStr">
        <is>
          <t>Algodón (paquete)</t>
        </is>
      </c>
      <c r="K1383" s="18">
        <f>SUMIF('1130 Salta'!$A$2:$A$485,$G1383,'1130 Salta'!$I$2:$I$485)</f>
        <v/>
      </c>
      <c r="L1383" s="18">
        <f>SUMIF('1130 Salta'!$A$2:$A$485,$G1383,'1130 Salta'!$Q$2:$Q$485)</f>
        <v/>
      </c>
      <c r="M1383" s="18">
        <f>$K1383-$L1383</f>
        <v/>
      </c>
      <c r="N1383" s="19">
        <f>IFERROR(SUMIF('1130 Salta'!$A$2:$A$485,$G1383,'1130 Salta'!$M$2:$M$485)/$K1383,0)</f>
        <v/>
      </c>
      <c r="O1383" s="19">
        <f>IFERROR($K1383*$N1383,"")</f>
        <v/>
      </c>
      <c r="P1383" s="19">
        <f>IFERROR($L1383*$N1383,"")</f>
        <v/>
      </c>
      <c r="Q1383" s="19">
        <f>IF(OR($U1383="Dar de baja en SAP",$U1383="Dar de alta en SAP"),$M1383*$N1383,"")</f>
        <v/>
      </c>
      <c r="R1383" s="17" t="inlineStr"/>
      <c r="S1383" s="26" t="inlineStr">
        <is>
          <t>Baja</t>
        </is>
      </c>
      <c r="T1383" s="17" t="inlineStr">
        <is>
          <t>Homologado – confianza Baja – pendiente de validación</t>
        </is>
      </c>
      <c r="U1383" s="25" t="inlineStr">
        <is>
          <t>Dar de alta en SAP</t>
        </is>
      </c>
      <c r="V1383" s="17" t="inlineStr">
        <is>
          <t>Homologación por código Avain (master D-149)</t>
        </is>
      </c>
      <c r="W1383" s="17" t="inlineStr">
        <is>
          <t>No</t>
        </is>
      </c>
      <c r="X1383" s="17" t="inlineStr"/>
      <c r="Y1383" s="17" t="inlineStr">
        <is>
          <t>Sí</t>
        </is>
      </c>
      <c r="Z1383" s="17" t="inlineStr">
        <is>
          <t>D-149</t>
        </is>
      </c>
      <c r="AA1383" s="17"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17" t="inlineStr">
        <is>
          <t>Salta</t>
        </is>
      </c>
      <c r="B1384" s="17" t="inlineStr">
        <is>
          <t>1130</t>
        </is>
      </c>
      <c r="C1384" s="17" t="inlineStr">
        <is>
          <t>Stock SAP</t>
        </is>
      </c>
      <c r="D1384" s="17" t="inlineStr">
        <is>
          <t>Uniformes</t>
        </is>
      </c>
      <c r="E1384" s="17" t="inlineStr">
        <is>
          <t>ZUNI</t>
        </is>
      </c>
      <c r="F1384" s="17" t="inlineStr">
        <is>
          <t>Fuera del alcance</t>
        </is>
      </c>
      <c r="G1384" s="17" t="inlineStr">
        <is>
          <t>3000219</t>
        </is>
      </c>
      <c r="H1384" s="17" t="inlineStr">
        <is>
          <t>BOTIN DE SEGURIDAD T41</t>
        </is>
      </c>
      <c r="I1384" s="17" t="inlineStr"/>
      <c r="J1384" s="17" t="inlineStr"/>
      <c r="K1384" s="18">
        <f>SUMIF('1130 Salta'!$A$2:$A$485,$G1384,'1130 Salta'!$I$2:$I$485)</f>
        <v/>
      </c>
      <c r="L1384" s="18">
        <f>SUMIF('1130 Salta'!$A$2:$A$485,$G1384,'1130 Salta'!$Q$2:$Q$485)</f>
        <v/>
      </c>
      <c r="M1384" s="18">
        <f>$K1384-$L1384</f>
        <v/>
      </c>
      <c r="N1384" s="19">
        <f>IFERROR(SUMIF('1130 Salta'!$A$2:$A$485,$G1384,'1130 Salta'!$M$2:$M$485)/$K1384,0)</f>
        <v/>
      </c>
      <c r="O1384" s="19">
        <f>IFERROR($K1384*$N1384,"")</f>
        <v/>
      </c>
      <c r="P1384" s="19">
        <f>IFERROR($L1384*$N1384,"")</f>
        <v/>
      </c>
      <c r="Q1384" s="19">
        <f>IF(OR($U1384="Dar de baja en SAP",$U1384="Dar de alta en SAP"),$M1384*$N1384,"")</f>
        <v/>
      </c>
      <c r="R1384" s="17" t="inlineStr"/>
      <c r="S1384" s="27" t="inlineStr"/>
      <c r="T1384" s="17" t="inlineStr">
        <is>
          <t>No aplica: uniformes, clasificación que el inventario físico de Farmacia no releva</t>
        </is>
      </c>
      <c r="U1384" s="28" t="inlineStr">
        <is>
          <t>Fuera del alcance del inventario físico</t>
        </is>
      </c>
      <c r="V1384" s="17" t="inlineStr"/>
      <c r="W1384" s="17" t="inlineStr"/>
      <c r="X1384" s="17" t="inlineStr"/>
      <c r="Y1384" s="17" t="inlineStr"/>
      <c r="Z1384" s="17" t="inlineStr"/>
      <c r="AA1384" s="17" t="inlineStr">
        <is>
          <t>El material ocupa 2 filas en la hoja 1130 Salta (lote/almacén). La cantidad SAP y la física de esta vista son el total del material.</t>
        </is>
      </c>
    </row>
    <row r="1385">
      <c r="A1385" s="17" t="inlineStr">
        <is>
          <t>Salta</t>
        </is>
      </c>
      <c r="B1385" s="17" t="inlineStr">
        <is>
          <t>1130</t>
        </is>
      </c>
      <c r="C1385" s="17" t="inlineStr">
        <is>
          <t>Stock SAP</t>
        </is>
      </c>
      <c r="D1385" s="17" t="inlineStr">
        <is>
          <t>Uniformes</t>
        </is>
      </c>
      <c r="E1385" s="17" t="inlineStr">
        <is>
          <t>ZUNI</t>
        </is>
      </c>
      <c r="F1385" s="17" t="inlineStr">
        <is>
          <t>Fuera del alcance</t>
        </is>
      </c>
      <c r="G1385" s="17" t="inlineStr">
        <is>
          <t>3000524</t>
        </is>
      </c>
      <c r="H1385" s="17" t="inlineStr">
        <is>
          <t>CASCO DE SEGURIDAD + ARNES+MENTONERA</t>
        </is>
      </c>
      <c r="I1385" s="17" t="inlineStr"/>
      <c r="J1385" s="17" t="inlineStr"/>
      <c r="K1385" s="18">
        <f>SUMIF('1130 Salta'!$A$2:$A$485,$G1385,'1130 Salta'!$I$2:$I$485)</f>
        <v/>
      </c>
      <c r="L1385" s="18">
        <f>SUMIF('1130 Salta'!$A$2:$A$485,$G1385,'1130 Salta'!$Q$2:$Q$485)</f>
        <v/>
      </c>
      <c r="M1385" s="18">
        <f>$K1385-$L1385</f>
        <v/>
      </c>
      <c r="N1385" s="19">
        <f>IFERROR(SUMIF('1130 Salta'!$A$2:$A$485,$G1385,'1130 Salta'!$M$2:$M$485)/$K1385,0)</f>
        <v/>
      </c>
      <c r="O1385" s="19">
        <f>IFERROR($K1385*$N1385,"")</f>
        <v/>
      </c>
      <c r="P1385" s="19">
        <f>IFERROR($L1385*$N1385,"")</f>
        <v/>
      </c>
      <c r="Q1385" s="19">
        <f>IF(OR($U1385="Dar de baja en SAP",$U1385="Dar de alta en SAP"),$M1385*$N1385,"")</f>
        <v/>
      </c>
      <c r="R1385" s="17" t="inlineStr"/>
      <c r="S1385" s="27" t="inlineStr"/>
      <c r="T1385" s="17" t="inlineStr">
        <is>
          <t>No aplica: uniformes, clasificación que el inventario físico de Farmacia no releva</t>
        </is>
      </c>
      <c r="U1385" s="28" t="inlineStr">
        <is>
          <t>Fuera del alcance del inventario físico</t>
        </is>
      </c>
      <c r="V1385" s="17" t="inlineStr"/>
      <c r="W1385" s="17" t="inlineStr"/>
      <c r="X1385" s="17" t="inlineStr"/>
      <c r="Y1385" s="17" t="inlineStr"/>
      <c r="Z1385" s="17" t="inlineStr"/>
      <c r="AA1385" s="17" t="inlineStr">
        <is>
          <t>El material ocupa 2 filas en la hoja 1130 Salta (lote/almacén). La cantidad SAP y la física de esta vista son el total del material.</t>
        </is>
      </c>
    </row>
    <row r="1386">
      <c r="A1386" s="17" t="inlineStr">
        <is>
          <t>Salta</t>
        </is>
      </c>
      <c r="B1386" s="17" t="inlineStr">
        <is>
          <t>1130</t>
        </is>
      </c>
      <c r="C1386" s="17" t="inlineStr">
        <is>
          <t>Stock SAP</t>
        </is>
      </c>
      <c r="D1386" s="17" t="inlineStr">
        <is>
          <t>Uniformes</t>
        </is>
      </c>
      <c r="E1386" s="17" t="inlineStr">
        <is>
          <t>ZUNI</t>
        </is>
      </c>
      <c r="F1386" s="17" t="inlineStr">
        <is>
          <t>Fuera del alcance</t>
        </is>
      </c>
      <c r="G1386" s="17" t="inlineStr">
        <is>
          <t>3000709</t>
        </is>
      </c>
      <c r="H1386" s="17" t="inlineStr">
        <is>
          <t>PANTALON CARGO ANTI DESGARRO T40</t>
        </is>
      </c>
      <c r="I1386" s="17" t="inlineStr"/>
      <c r="J1386" s="17" t="inlineStr"/>
      <c r="K1386" s="18">
        <f>SUMIF('1130 Salta'!$A$2:$A$485,$G1386,'1130 Salta'!$I$2:$I$485)</f>
        <v/>
      </c>
      <c r="L1386" s="18">
        <f>SUMIF('1130 Salta'!$A$2:$A$485,$G1386,'1130 Salta'!$Q$2:$Q$485)</f>
        <v/>
      </c>
      <c r="M1386" s="18">
        <f>$K1386-$L1386</f>
        <v/>
      </c>
      <c r="N1386" s="19">
        <f>IFERROR(SUMIF('1130 Salta'!$A$2:$A$485,$G1386,'1130 Salta'!$M$2:$M$485)/$K1386,0)</f>
        <v/>
      </c>
      <c r="O1386" s="19">
        <f>IFERROR($K1386*$N1386,"")</f>
        <v/>
      </c>
      <c r="P1386" s="19">
        <f>IFERROR($L1386*$N1386,"")</f>
        <v/>
      </c>
      <c r="Q1386" s="19">
        <f>IF(OR($U1386="Dar de baja en SAP",$U1386="Dar de alta en SAP"),$M1386*$N1386,"")</f>
        <v/>
      </c>
      <c r="R1386" s="17" t="inlineStr"/>
      <c r="S1386" s="27" t="inlineStr"/>
      <c r="T1386" s="17" t="inlineStr">
        <is>
          <t>No aplica: uniformes, clasificación que el inventario físico de Farmacia no releva</t>
        </is>
      </c>
      <c r="U1386" s="28" t="inlineStr">
        <is>
          <t>Fuera del alcance del inventario físico</t>
        </is>
      </c>
      <c r="V1386" s="17" t="inlineStr"/>
      <c r="W1386" s="17" t="inlineStr"/>
      <c r="X1386" s="17" t="inlineStr"/>
      <c r="Y1386" s="17" t="inlineStr"/>
      <c r="Z1386" s="17" t="inlineStr"/>
      <c r="AA1386" s="17" t="inlineStr"/>
    </row>
    <row r="1387">
      <c r="A1387" s="17" t="inlineStr">
        <is>
          <t>Salta</t>
        </is>
      </c>
      <c r="B1387" s="17" t="inlineStr">
        <is>
          <t>1130</t>
        </is>
      </c>
      <c r="C1387" s="17" t="inlineStr">
        <is>
          <t>Stock SAP</t>
        </is>
      </c>
      <c r="D1387" s="17" t="inlineStr">
        <is>
          <t>Uniformes</t>
        </is>
      </c>
      <c r="E1387" s="17" t="inlineStr">
        <is>
          <t>ZUNI</t>
        </is>
      </c>
      <c r="F1387" s="17" t="inlineStr">
        <is>
          <t>Fuera del alcance</t>
        </is>
      </c>
      <c r="G1387" s="17" t="inlineStr">
        <is>
          <t>3000914</t>
        </is>
      </c>
      <c r="H1387" s="17" t="inlineStr">
        <is>
          <t>BOTIN DE SEGURIDAD T42</t>
        </is>
      </c>
      <c r="I1387" s="17" t="inlineStr"/>
      <c r="J1387" s="17" t="inlineStr"/>
      <c r="K1387" s="18">
        <f>SUMIF('1130 Salta'!$A$2:$A$485,$G1387,'1130 Salta'!$I$2:$I$485)</f>
        <v/>
      </c>
      <c r="L1387" s="18">
        <f>SUMIF('1130 Salta'!$A$2:$A$485,$G1387,'1130 Salta'!$Q$2:$Q$485)</f>
        <v/>
      </c>
      <c r="M1387" s="18">
        <f>$K1387-$L1387</f>
        <v/>
      </c>
      <c r="N1387" s="19">
        <f>IFERROR(SUMIF('1130 Salta'!$A$2:$A$485,$G1387,'1130 Salta'!$M$2:$M$485)/$K1387,0)</f>
        <v/>
      </c>
      <c r="O1387" s="19">
        <f>IFERROR($K1387*$N1387,"")</f>
        <v/>
      </c>
      <c r="P1387" s="19">
        <f>IFERROR($L1387*$N1387,"")</f>
        <v/>
      </c>
      <c r="Q1387" s="19">
        <f>IF(OR($U1387="Dar de baja en SAP",$U1387="Dar de alta en SAP"),$M1387*$N1387,"")</f>
        <v/>
      </c>
      <c r="R1387" s="17" t="inlineStr"/>
      <c r="S1387" s="27" t="inlineStr"/>
      <c r="T1387" s="17" t="inlineStr">
        <is>
          <t>No aplica: uniformes, clasificación que el inventario físico de Farmacia no releva</t>
        </is>
      </c>
      <c r="U1387" s="28" t="inlineStr">
        <is>
          <t>Fuera del alcance del inventario físico</t>
        </is>
      </c>
      <c r="V1387" s="17" t="inlineStr"/>
      <c r="W1387" s="17" t="inlineStr"/>
      <c r="X1387" s="17" t="inlineStr"/>
      <c r="Y1387" s="17" t="inlineStr"/>
      <c r="Z1387" s="17" t="inlineStr"/>
      <c r="AA1387" s="17" t="inlineStr">
        <is>
          <t>El material ocupa 2 filas en la hoja 1130 Salta (lote/almacén). La cantidad SAP y la física de esta vista son el total del material.</t>
        </is>
      </c>
    </row>
    <row r="1388">
      <c r="A1388" s="17" t="inlineStr">
        <is>
          <t>Salta</t>
        </is>
      </c>
      <c r="B1388" s="17" t="inlineStr">
        <is>
          <t>1130</t>
        </is>
      </c>
      <c r="C1388" s="17" t="inlineStr">
        <is>
          <t>Stock SAP</t>
        </is>
      </c>
      <c r="D1388" s="17" t="inlineStr">
        <is>
          <t>Medicamentos</t>
        </is>
      </c>
      <c r="E1388" s="17" t="inlineStr">
        <is>
          <t>ZMED</t>
        </is>
      </c>
      <c r="F1388" s="17" t="inlineStr">
        <is>
          <t>Dentro del alcance</t>
        </is>
      </c>
      <c r="G1388" s="17" t="inlineStr">
        <is>
          <t>1000199</t>
        </is>
      </c>
      <c r="H1388" s="17" t="inlineStr">
        <is>
          <t>GLUCONATO DE CALCIO</t>
        </is>
      </c>
      <c r="I1388" s="17" t="inlineStr">
        <is>
          <t>393</t>
        </is>
      </c>
      <c r="J1388" s="17" t="inlineStr">
        <is>
          <t>Gluconato de calcio amp 40mg/10ml</t>
        </is>
      </c>
      <c r="K1388" s="18">
        <f>SUMIF('1130 Salta'!$A$2:$A$485,$G1388,'1130 Salta'!$I$2:$I$485)</f>
        <v/>
      </c>
      <c r="L1388" s="18">
        <f>SUMIF('1130 Salta'!$A$2:$A$485,$G1388,'1130 Salta'!$Q$2:$Q$485)</f>
        <v/>
      </c>
      <c r="M1388" s="18">
        <f>$K1388-$L1388</f>
        <v/>
      </c>
      <c r="N1388" s="19">
        <f>IFERROR(SUMIF('1130 Salta'!$A$2:$A$485,$G1388,'1130 Salta'!$M$2:$M$485)/$K1388,0)</f>
        <v/>
      </c>
      <c r="O1388" s="19">
        <f>IFERROR($K1388*$N1388,"")</f>
        <v/>
      </c>
      <c r="P1388" s="19">
        <f>IFERROR($L1388*$N1388,"")</f>
        <v/>
      </c>
      <c r="Q1388" s="19">
        <f>IF(OR($U1388="Dar de baja en SAP",$U1388="Dar de alta en SAP"),$M1388*$N1388,"")</f>
        <v/>
      </c>
      <c r="R1388" s="17" t="inlineStr"/>
      <c r="S1388" s="30" t="inlineStr">
        <is>
          <t>Media</t>
        </is>
      </c>
      <c r="T1388" s="17" t="inlineStr">
        <is>
          <t>Homologado – confianza Media – pendiente de validación</t>
        </is>
      </c>
      <c r="U1388" s="25" t="inlineStr">
        <is>
          <t>Dar de alta en SAP</t>
        </is>
      </c>
      <c r="V1388" s="17" t="inlineStr">
        <is>
          <t>Cruce por nomenclatura SAP</t>
        </is>
      </c>
      <c r="W1388" s="17" t="inlineStr">
        <is>
          <t>No</t>
        </is>
      </c>
      <c r="X1388" s="17" t="inlineStr"/>
      <c r="Y1388" s="17" t="inlineStr">
        <is>
          <t>Sí</t>
        </is>
      </c>
      <c r="Z1388" s="17" t="inlineStr">
        <is>
          <t>M03-006</t>
        </is>
      </c>
      <c r="AA1388" s="17" t="inlineStr">
        <is>
          <t>Homologado al master M03-006, pero sus códigos SAP (1005248) no figuran en el stock SAP de este centro. Cruce por nomenclatura: una nomenclatura no informa dosis; similitud 0.75.</t>
        </is>
      </c>
    </row>
    <row r="1389">
      <c r="A1389" s="17" t="inlineStr">
        <is>
          <t>Salta</t>
        </is>
      </c>
      <c r="B1389" s="17" t="inlineStr">
        <is>
          <t>1130</t>
        </is>
      </c>
      <c r="C1389" s="17" t="inlineStr">
        <is>
          <t>Stock SAP</t>
        </is>
      </c>
      <c r="D1389" s="17" t="inlineStr">
        <is>
          <t>Medicamentos</t>
        </is>
      </c>
      <c r="E1389" s="17" t="inlineStr">
        <is>
          <t>ZMED</t>
        </is>
      </c>
      <c r="F1389" s="17" t="inlineStr">
        <is>
          <t>Dentro del alcance</t>
        </is>
      </c>
      <c r="G1389" s="17" t="inlineStr">
        <is>
          <t>1000985</t>
        </is>
      </c>
      <c r="H1389" s="17" t="inlineStr">
        <is>
          <t>PANTENOL+POLIACRILICO ACIDO 10GR CREMA</t>
        </is>
      </c>
      <c r="I1389" s="17" t="inlineStr"/>
      <c r="J1389" s="17" t="inlineStr"/>
      <c r="K1389" s="18">
        <f>SUMIF('1130 Salta'!$A$2:$A$485,$G1389,'1130 Salta'!$I$2:$I$485)</f>
        <v/>
      </c>
      <c r="L1389" s="18">
        <f>SUMIF('1130 Salta'!$A$2:$A$485,$G1389,'1130 Salta'!$Q$2:$Q$485)</f>
        <v/>
      </c>
      <c r="M1389" s="18">
        <f>$K1389-$L1389</f>
        <v/>
      </c>
      <c r="N1389" s="19">
        <f>IFERROR(SUMIF('1130 Salta'!$A$2:$A$485,$G1389,'1130 Salta'!$M$2:$M$485)/$K1389,0)</f>
        <v/>
      </c>
      <c r="O1389" s="19">
        <f>IFERROR($K1389*$N1389,"")</f>
        <v/>
      </c>
      <c r="P1389" s="19">
        <f>IFERROR($L1389*$N1389,"")</f>
        <v/>
      </c>
      <c r="Q1389" s="19">
        <f>IF(OR($U1389="Dar de baja en SAP",$U1389="Dar de alta en SAP"),$M1389*$N1389,"")</f>
        <v/>
      </c>
      <c r="R1389" s="17" t="inlineStr"/>
      <c r="S1389" s="27" t="inlineStr"/>
      <c r="T1389" s="17" t="inlineStr">
        <is>
          <t>Sin recuento físico en el inventario de Avain</t>
        </is>
      </c>
      <c r="U1389" s="28" t="inlineStr">
        <is>
          <t>Sin recuento físico</t>
        </is>
      </c>
      <c r="V1389" s="17" t="inlineStr"/>
      <c r="W1389" s="17" t="inlineStr"/>
      <c r="X1389" s="17" t="inlineStr"/>
      <c r="Y1389" s="17" t="inlineStr"/>
      <c r="Z1389" s="17" t="inlineStr"/>
      <c r="AA1389" s="17" t="inlineStr"/>
    </row>
    <row r="1390">
      <c r="A1390" s="17" t="inlineStr">
        <is>
          <t>Salta</t>
        </is>
      </c>
      <c r="B1390" s="17" t="inlineStr">
        <is>
          <t>1130</t>
        </is>
      </c>
      <c r="C1390" s="17" t="inlineStr">
        <is>
          <t>Stock SAP</t>
        </is>
      </c>
      <c r="D1390" s="17" t="inlineStr">
        <is>
          <t>Medicamentos</t>
        </is>
      </c>
      <c r="E1390" s="17" t="inlineStr">
        <is>
          <t>ZMED</t>
        </is>
      </c>
      <c r="F1390" s="17" t="inlineStr">
        <is>
          <t>Dentro del alcance</t>
        </is>
      </c>
      <c r="G1390" s="17" t="inlineStr">
        <is>
          <t>1001267</t>
        </is>
      </c>
      <c r="H1390" s="17" t="inlineStr">
        <is>
          <t>AMYLANTA COMP MAST FRUTI X24</t>
        </is>
      </c>
      <c r="I1390" s="17" t="inlineStr"/>
      <c r="J1390" s="17" t="inlineStr"/>
      <c r="K1390" s="18">
        <f>SUMIF('1130 Salta'!$A$2:$A$485,$G1390,'1130 Salta'!$I$2:$I$485)</f>
        <v/>
      </c>
      <c r="L1390" s="18">
        <f>SUMIF('1130 Salta'!$A$2:$A$485,$G1390,'1130 Salta'!$Q$2:$Q$485)</f>
        <v/>
      </c>
      <c r="M1390" s="18">
        <f>$K1390-$L1390</f>
        <v/>
      </c>
      <c r="N1390" s="19">
        <f>IFERROR(SUMIF('1130 Salta'!$A$2:$A$485,$G1390,'1130 Salta'!$M$2:$M$485)/$K1390,0)</f>
        <v/>
      </c>
      <c r="O1390" s="19">
        <f>IFERROR($K1390*$N1390,"")</f>
        <v/>
      </c>
      <c r="P1390" s="19">
        <f>IFERROR($L1390*$N1390,"")</f>
        <v/>
      </c>
      <c r="Q1390" s="19">
        <f>IF(OR($U1390="Dar de baja en SAP",$U1390="Dar de alta en SAP"),$M1390*$N1390,"")</f>
        <v/>
      </c>
      <c r="R1390" s="17" t="inlineStr"/>
      <c r="S1390" s="27" t="inlineStr"/>
      <c r="T1390" s="17" t="inlineStr">
        <is>
          <t>Sin recuento físico en el inventario de Avain</t>
        </is>
      </c>
      <c r="U1390" s="28" t="inlineStr">
        <is>
          <t>Sin recuento físico</t>
        </is>
      </c>
      <c r="V1390" s="17" t="inlineStr"/>
      <c r="W1390" s="17" t="inlineStr"/>
      <c r="X1390" s="17" t="inlineStr"/>
      <c r="Y1390" s="17" t="inlineStr"/>
      <c r="Z1390" s="17" t="inlineStr"/>
      <c r="AA1390" s="17" t="inlineStr"/>
    </row>
    <row r="1391">
      <c r="A1391" s="17" t="inlineStr">
        <is>
          <t>Salta</t>
        </is>
      </c>
      <c r="B1391" s="17" t="inlineStr">
        <is>
          <t>1130</t>
        </is>
      </c>
      <c r="C1391" s="17" t="inlineStr">
        <is>
          <t>Stock SAP</t>
        </is>
      </c>
      <c r="D1391" s="17" t="inlineStr">
        <is>
          <t>Medicamentos</t>
        </is>
      </c>
      <c r="E1391" s="17" t="inlineStr">
        <is>
          <t>ZMED</t>
        </is>
      </c>
      <c r="F1391" s="17" t="inlineStr">
        <is>
          <t>Dentro del alcance</t>
        </is>
      </c>
      <c r="G1391" s="17" t="inlineStr">
        <is>
          <t>1005146</t>
        </is>
      </c>
      <c r="H1391" s="17" t="inlineStr">
        <is>
          <t>ANPHOTEROL 200ML AEROSOL</t>
        </is>
      </c>
      <c r="I1391" s="17" t="inlineStr"/>
      <c r="J1391" s="17" t="inlineStr"/>
      <c r="K1391" s="18">
        <f>SUMIF('1130 Salta'!$A$2:$A$485,$G1391,'1130 Salta'!$I$2:$I$485)</f>
        <v/>
      </c>
      <c r="L1391" s="18">
        <f>SUMIF('1130 Salta'!$A$2:$A$485,$G1391,'1130 Salta'!$Q$2:$Q$485)</f>
        <v/>
      </c>
      <c r="M1391" s="18">
        <f>$K1391-$L1391</f>
        <v/>
      </c>
      <c r="N1391" s="19">
        <f>IFERROR(SUMIF('1130 Salta'!$A$2:$A$485,$G1391,'1130 Salta'!$M$2:$M$485)/$K1391,0)</f>
        <v/>
      </c>
      <c r="O1391" s="19">
        <f>IFERROR($K1391*$N1391,"")</f>
        <v/>
      </c>
      <c r="P1391" s="19">
        <f>IFERROR($L1391*$N1391,"")</f>
        <v/>
      </c>
      <c r="Q1391" s="19">
        <f>IF(OR($U1391="Dar de baja en SAP",$U1391="Dar de alta en SAP"),$M1391*$N1391,"")</f>
        <v/>
      </c>
      <c r="R1391" s="17" t="inlineStr"/>
      <c r="S1391" s="27" t="inlineStr"/>
      <c r="T1391" s="17" t="inlineStr">
        <is>
          <t>Sin recuento físico en el inventario de Avain</t>
        </is>
      </c>
      <c r="U1391" s="28" t="inlineStr">
        <is>
          <t>Sin recuento físico</t>
        </is>
      </c>
      <c r="V1391" s="17" t="inlineStr"/>
      <c r="W1391" s="17" t="inlineStr"/>
      <c r="X1391" s="17" t="inlineStr"/>
      <c r="Y1391" s="17" t="inlineStr"/>
      <c r="Z1391" s="17" t="inlineStr"/>
      <c r="AA1391" s="17" t="inlineStr"/>
    </row>
    <row r="1392">
      <c r="A1392" s="17" t="inlineStr">
        <is>
          <t>Salta</t>
        </is>
      </c>
      <c r="B1392" s="17" t="inlineStr">
        <is>
          <t>1130</t>
        </is>
      </c>
      <c r="C1392" s="17" t="inlineStr">
        <is>
          <t>Stock SAP</t>
        </is>
      </c>
      <c r="D1392" s="17" t="inlineStr">
        <is>
          <t>Descartables</t>
        </is>
      </c>
      <c r="E1392" s="17" t="inlineStr">
        <is>
          <t>ZDES</t>
        </is>
      </c>
      <c r="F1392" s="17" t="inlineStr">
        <is>
          <t>Dentro del alcance</t>
        </is>
      </c>
      <c r="G1392" s="17" t="inlineStr">
        <is>
          <t>2000037</t>
        </is>
      </c>
      <c r="H1392" s="17" t="inlineStr">
        <is>
          <t>TERMOMETRO DIGITAL</t>
        </is>
      </c>
      <c r="I1392" s="17" t="inlineStr">
        <is>
          <t>234; 277</t>
        </is>
      </c>
      <c r="J1392" s="17" t="inlineStr">
        <is>
          <t>Termometro axilar; Termometro Infrarojo</t>
        </is>
      </c>
      <c r="K1392" s="18">
        <f>SUMIF('1130 Salta'!$A$2:$A$485,$G1392,'1130 Salta'!$I$2:$I$485)</f>
        <v/>
      </c>
      <c r="L1392" s="18">
        <f>SUMIF('1130 Salta'!$A$2:$A$485,$G1392,'1130 Salta'!$Q$2:$Q$485)</f>
        <v/>
      </c>
      <c r="M1392" s="18">
        <f>$K1392-$L1392</f>
        <v/>
      </c>
      <c r="N1392" s="19">
        <f>IFERROR(SUMIF('1130 Salta'!$A$2:$A$485,$G1392,'1130 Salta'!$M$2:$M$485)/$K1392,0)</f>
        <v/>
      </c>
      <c r="O1392" s="19">
        <f>IFERROR($K1392*$N1392,"")</f>
        <v/>
      </c>
      <c r="P1392" s="19">
        <f>IFERROR($L1392*$N1392,"")</f>
        <v/>
      </c>
      <c r="Q1392" s="19">
        <f>IF(OR($U1392="Dar de baja en SAP",$U1392="Dar de alta en SAP"),$M1392*$N1392,"")</f>
        <v/>
      </c>
      <c r="R1392" s="17" t="inlineStr"/>
      <c r="S1392" s="26" t="inlineStr">
        <is>
          <t>Baja</t>
        </is>
      </c>
      <c r="T1392" s="17" t="inlineStr">
        <is>
          <t>Homologado – confianza Baja – pendiente de validación</t>
        </is>
      </c>
      <c r="U1392" s="25" t="inlineStr">
        <is>
          <t>Dar de alta en SAP</t>
        </is>
      </c>
      <c r="V1392" s="17" t="inlineStr">
        <is>
          <t>Homologación por código Avain (master E-208)</t>
        </is>
      </c>
      <c r="W1392" s="17" t="inlineStr">
        <is>
          <t>No</t>
        </is>
      </c>
      <c r="X1392" s="17" t="inlineStr"/>
      <c r="Y1392" s="17" t="inlineStr">
        <is>
          <t>Sí</t>
        </is>
      </c>
      <c r="Z1392" s="17" t="inlineStr">
        <is>
          <t>E-208</t>
        </is>
      </c>
      <c r="AA1392" s="17"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17" t="inlineStr">
        <is>
          <t>Salta</t>
        </is>
      </c>
      <c r="B1393" s="17" t="inlineStr">
        <is>
          <t>1130</t>
        </is>
      </c>
      <c r="C1393" s="17" t="inlineStr">
        <is>
          <t>Stock SAP</t>
        </is>
      </c>
      <c r="D1393" s="17" t="inlineStr">
        <is>
          <t>Descartables</t>
        </is>
      </c>
      <c r="E1393" s="17" t="inlineStr">
        <is>
          <t>ZDES</t>
        </is>
      </c>
      <c r="F1393" s="17" t="inlineStr">
        <is>
          <t>Dentro del alcance</t>
        </is>
      </c>
      <c r="G1393" s="17" t="inlineStr">
        <is>
          <t>2000449</t>
        </is>
      </c>
      <c r="H1393" s="17" t="inlineStr">
        <is>
          <t>VENDA ELASTICA 10 CM x 2,5 MTS</t>
        </is>
      </c>
      <c r="I1393" s="17" t="inlineStr"/>
      <c r="J1393" s="17" t="inlineStr"/>
      <c r="K1393" s="18">
        <f>SUMIF('1130 Salta'!$A$2:$A$485,$G1393,'1130 Salta'!$I$2:$I$485)</f>
        <v/>
      </c>
      <c r="L1393" s="18">
        <f>SUMIF('1130 Salta'!$A$2:$A$485,$G1393,'1130 Salta'!$Q$2:$Q$485)</f>
        <v/>
      </c>
      <c r="M1393" s="18">
        <f>$K1393-$L1393</f>
        <v/>
      </c>
      <c r="N1393" s="19">
        <f>IFERROR(SUMIF('1130 Salta'!$A$2:$A$485,$G1393,'1130 Salta'!$M$2:$M$485)/$K1393,0)</f>
        <v/>
      </c>
      <c r="O1393" s="19">
        <f>IFERROR($K1393*$N1393,"")</f>
        <v/>
      </c>
      <c r="P1393" s="19">
        <f>IFERROR($L1393*$N1393,"")</f>
        <v/>
      </c>
      <c r="Q1393" s="19">
        <f>IF(OR($U1393="Dar de baja en SAP",$U1393="Dar de alta en SAP"),$M1393*$N1393,"")</f>
        <v/>
      </c>
      <c r="R1393" s="17" t="inlineStr"/>
      <c r="S1393" s="27" t="inlineStr"/>
      <c r="T1393" s="17" t="inlineStr">
        <is>
          <t>Sin recuento físico en el inventario de Avain</t>
        </is>
      </c>
      <c r="U1393" s="28" t="inlineStr">
        <is>
          <t>Sin recuento físico</t>
        </is>
      </c>
      <c r="V1393" s="17" t="inlineStr"/>
      <c r="W1393" s="17" t="inlineStr"/>
      <c r="X1393" s="17" t="inlineStr"/>
      <c r="Y1393" s="17" t="inlineStr"/>
      <c r="Z1393" s="17" t="inlineStr"/>
      <c r="AA1393" s="17" t="inlineStr"/>
    </row>
    <row r="1394">
      <c r="A1394" s="17" t="inlineStr">
        <is>
          <t>Salta</t>
        </is>
      </c>
      <c r="B1394" s="17" t="inlineStr">
        <is>
          <t>1130</t>
        </is>
      </c>
      <c r="C1394" s="17" t="inlineStr">
        <is>
          <t>Stock SAP</t>
        </is>
      </c>
      <c r="D1394" s="17" t="inlineStr">
        <is>
          <t>Uniformes</t>
        </is>
      </c>
      <c r="E1394" s="17" t="inlineStr">
        <is>
          <t>ZUNI</t>
        </is>
      </c>
      <c r="F1394" s="17" t="inlineStr">
        <is>
          <t>Fuera del alcance</t>
        </is>
      </c>
      <c r="G1394" s="17" t="inlineStr">
        <is>
          <t>3000218</t>
        </is>
      </c>
      <c r="H1394" s="17" t="inlineStr">
        <is>
          <t>BOTIN DE SEGURIDAD T39</t>
        </is>
      </c>
      <c r="I1394" s="17" t="inlineStr"/>
      <c r="J1394" s="17" t="inlineStr"/>
      <c r="K1394" s="18">
        <f>SUMIF('1130 Salta'!$A$2:$A$485,$G1394,'1130 Salta'!$I$2:$I$485)</f>
        <v/>
      </c>
      <c r="L1394" s="18">
        <f>SUMIF('1130 Salta'!$A$2:$A$485,$G1394,'1130 Salta'!$Q$2:$Q$485)</f>
        <v/>
      </c>
      <c r="M1394" s="18">
        <f>$K1394-$L1394</f>
        <v/>
      </c>
      <c r="N1394" s="19">
        <f>IFERROR(SUMIF('1130 Salta'!$A$2:$A$485,$G1394,'1130 Salta'!$M$2:$M$485)/$K1394,0)</f>
        <v/>
      </c>
      <c r="O1394" s="19">
        <f>IFERROR($K1394*$N1394,"")</f>
        <v/>
      </c>
      <c r="P1394" s="19">
        <f>IFERROR($L1394*$N1394,"")</f>
        <v/>
      </c>
      <c r="Q1394" s="19">
        <f>IF(OR($U1394="Dar de baja en SAP",$U1394="Dar de alta en SAP"),$M1394*$N1394,"")</f>
        <v/>
      </c>
      <c r="R1394" s="17" t="inlineStr"/>
      <c r="S1394" s="27" t="inlineStr"/>
      <c r="T1394" s="17" t="inlineStr">
        <is>
          <t>No aplica: uniformes, clasificación que el inventario físico de Farmacia no releva</t>
        </is>
      </c>
      <c r="U1394" s="28" t="inlineStr">
        <is>
          <t>Fuera del alcance del inventario físico</t>
        </is>
      </c>
      <c r="V1394" s="17" t="inlineStr"/>
      <c r="W1394" s="17" t="inlineStr"/>
      <c r="X1394" s="17" t="inlineStr"/>
      <c r="Y1394" s="17" t="inlineStr"/>
      <c r="Z1394" s="17" t="inlineStr"/>
      <c r="AA1394" s="17" t="inlineStr">
        <is>
          <t>El material ocupa 2 filas en la hoja 1130 Salta (lote/almacén). La cantidad SAP y la física de esta vista son el total del material.</t>
        </is>
      </c>
    </row>
    <row r="1395">
      <c r="A1395" s="17" t="inlineStr">
        <is>
          <t>Salta</t>
        </is>
      </c>
      <c r="B1395" s="17" t="inlineStr">
        <is>
          <t>1130</t>
        </is>
      </c>
      <c r="C1395" s="17" t="inlineStr">
        <is>
          <t>Stock SAP</t>
        </is>
      </c>
      <c r="D1395" s="17" t="inlineStr">
        <is>
          <t>Uniformes</t>
        </is>
      </c>
      <c r="E1395" s="17" t="inlineStr">
        <is>
          <t>ZUNI</t>
        </is>
      </c>
      <c r="F1395" s="17" t="inlineStr">
        <is>
          <t>Fuera del alcance</t>
        </is>
      </c>
      <c r="G1395" s="17" t="inlineStr">
        <is>
          <t>3000252</t>
        </is>
      </c>
      <c r="H1395" s="17" t="inlineStr">
        <is>
          <t>BOTIN DE SEGURIDAD T40</t>
        </is>
      </c>
      <c r="I1395" s="17" t="inlineStr"/>
      <c r="J1395" s="17" t="inlineStr"/>
      <c r="K1395" s="18">
        <f>SUMIF('1130 Salta'!$A$2:$A$485,$G1395,'1130 Salta'!$I$2:$I$485)</f>
        <v/>
      </c>
      <c r="L1395" s="18">
        <f>SUMIF('1130 Salta'!$A$2:$A$485,$G1395,'1130 Salta'!$Q$2:$Q$485)</f>
        <v/>
      </c>
      <c r="M1395" s="18">
        <f>$K1395-$L1395</f>
        <v/>
      </c>
      <c r="N1395" s="19">
        <f>IFERROR(SUMIF('1130 Salta'!$A$2:$A$485,$G1395,'1130 Salta'!$M$2:$M$485)/$K1395,0)</f>
        <v/>
      </c>
      <c r="O1395" s="19">
        <f>IFERROR($K1395*$N1395,"")</f>
        <v/>
      </c>
      <c r="P1395" s="19">
        <f>IFERROR($L1395*$N1395,"")</f>
        <v/>
      </c>
      <c r="Q1395" s="19">
        <f>IF(OR($U1395="Dar de baja en SAP",$U1395="Dar de alta en SAP"),$M1395*$N1395,"")</f>
        <v/>
      </c>
      <c r="R1395" s="17" t="inlineStr"/>
      <c r="S1395" s="27" t="inlineStr"/>
      <c r="T1395" s="17" t="inlineStr">
        <is>
          <t>No aplica: uniformes, clasificación que el inventario físico de Farmacia no releva</t>
        </is>
      </c>
      <c r="U1395" s="28" t="inlineStr">
        <is>
          <t>Fuera del alcance del inventario físico</t>
        </is>
      </c>
      <c r="V1395" s="17" t="inlineStr"/>
      <c r="W1395" s="17" t="inlineStr"/>
      <c r="X1395" s="17" t="inlineStr"/>
      <c r="Y1395" s="17" t="inlineStr"/>
      <c r="Z1395" s="17" t="inlineStr"/>
      <c r="AA1395" s="17" t="inlineStr">
        <is>
          <t>El material ocupa 2 filas en la hoja 1130 Salta (lote/almacén). La cantidad SAP y la física de esta vista son el total del material.</t>
        </is>
      </c>
    </row>
    <row r="1396">
      <c r="A1396" s="17" t="inlineStr">
        <is>
          <t>Salta</t>
        </is>
      </c>
      <c r="B1396" s="17" t="inlineStr">
        <is>
          <t>1130</t>
        </is>
      </c>
      <c r="C1396" s="17" t="inlineStr">
        <is>
          <t>Stock SAP</t>
        </is>
      </c>
      <c r="D1396" s="17" t="inlineStr">
        <is>
          <t>Uniformes</t>
        </is>
      </c>
      <c r="E1396" s="17" t="inlineStr">
        <is>
          <t>ZUNI</t>
        </is>
      </c>
      <c r="F1396" s="17" t="inlineStr">
        <is>
          <t>Fuera del alcance</t>
        </is>
      </c>
      <c r="G1396" s="17" t="inlineStr">
        <is>
          <t>3000715</t>
        </is>
      </c>
      <c r="H1396" s="17" t="inlineStr">
        <is>
          <t>PANTALON CARGO ANTI DESGARRO T46</t>
        </is>
      </c>
      <c r="I1396" s="17" t="inlineStr"/>
      <c r="J1396" s="17" t="inlineStr"/>
      <c r="K1396" s="18">
        <f>SUMIF('1130 Salta'!$A$2:$A$485,$G1396,'1130 Salta'!$I$2:$I$485)</f>
        <v/>
      </c>
      <c r="L1396" s="18">
        <f>SUMIF('1130 Salta'!$A$2:$A$485,$G1396,'1130 Salta'!$Q$2:$Q$485)</f>
        <v/>
      </c>
      <c r="M1396" s="18">
        <f>$K1396-$L1396</f>
        <v/>
      </c>
      <c r="N1396" s="19">
        <f>IFERROR(SUMIF('1130 Salta'!$A$2:$A$485,$G1396,'1130 Salta'!$M$2:$M$485)/$K1396,0)</f>
        <v/>
      </c>
      <c r="O1396" s="19">
        <f>IFERROR($K1396*$N1396,"")</f>
        <v/>
      </c>
      <c r="P1396" s="19">
        <f>IFERROR($L1396*$N1396,"")</f>
        <v/>
      </c>
      <c r="Q1396" s="19">
        <f>IF(OR($U1396="Dar de baja en SAP",$U1396="Dar de alta en SAP"),$M1396*$N1396,"")</f>
        <v/>
      </c>
      <c r="R1396" s="17" t="inlineStr"/>
      <c r="S1396" s="27" t="inlineStr"/>
      <c r="T1396" s="17" t="inlineStr">
        <is>
          <t>No aplica: uniformes, clasificación que el inventario físico de Farmacia no releva</t>
        </is>
      </c>
      <c r="U1396" s="28" t="inlineStr">
        <is>
          <t>Fuera del alcance del inventario físico</t>
        </is>
      </c>
      <c r="V1396" s="17" t="inlineStr"/>
      <c r="W1396" s="17" t="inlineStr"/>
      <c r="X1396" s="17" t="inlineStr"/>
      <c r="Y1396" s="17" t="inlineStr"/>
      <c r="Z1396" s="17" t="inlineStr"/>
      <c r="AA1396" s="17" t="inlineStr"/>
    </row>
    <row r="1397">
      <c r="A1397" s="17" t="inlineStr">
        <is>
          <t>Salta</t>
        </is>
      </c>
      <c r="B1397" s="17" t="inlineStr">
        <is>
          <t>1130</t>
        </is>
      </c>
      <c r="C1397" s="17" t="inlineStr">
        <is>
          <t>Stock SAP</t>
        </is>
      </c>
      <c r="D1397" s="17" t="inlineStr">
        <is>
          <t>Uniformes</t>
        </is>
      </c>
      <c r="E1397" s="17" t="inlineStr">
        <is>
          <t>ZUNI</t>
        </is>
      </c>
      <c r="F1397" s="17" t="inlineStr">
        <is>
          <t>Fuera del alcance</t>
        </is>
      </c>
      <c r="G1397" s="17" t="inlineStr">
        <is>
          <t>3001436</t>
        </is>
      </c>
      <c r="H1397" s="17" t="inlineStr">
        <is>
          <t>CHOMBA NEGRA L</t>
        </is>
      </c>
      <c r="I1397" s="17" t="inlineStr"/>
      <c r="J1397" s="17" t="inlineStr"/>
      <c r="K1397" s="18">
        <f>SUMIF('1130 Salta'!$A$2:$A$485,$G1397,'1130 Salta'!$I$2:$I$485)</f>
        <v/>
      </c>
      <c r="L1397" s="18">
        <f>SUMIF('1130 Salta'!$A$2:$A$485,$G1397,'1130 Salta'!$Q$2:$Q$485)</f>
        <v/>
      </c>
      <c r="M1397" s="18">
        <f>$K1397-$L1397</f>
        <v/>
      </c>
      <c r="N1397" s="19">
        <f>IFERROR(SUMIF('1130 Salta'!$A$2:$A$485,$G1397,'1130 Salta'!$M$2:$M$485)/$K1397,0)</f>
        <v/>
      </c>
      <c r="O1397" s="19">
        <f>IFERROR($K1397*$N1397,"")</f>
        <v/>
      </c>
      <c r="P1397" s="19">
        <f>IFERROR($L1397*$N1397,"")</f>
        <v/>
      </c>
      <c r="Q1397" s="19">
        <f>IF(OR($U1397="Dar de baja en SAP",$U1397="Dar de alta en SAP"),$M1397*$N1397,"")</f>
        <v/>
      </c>
      <c r="R1397" s="17" t="inlineStr"/>
      <c r="S1397" s="27" t="inlineStr"/>
      <c r="T1397" s="17" t="inlineStr">
        <is>
          <t>No aplica: uniformes, clasificación que el inventario físico de Farmacia no releva</t>
        </is>
      </c>
      <c r="U1397" s="28" t="inlineStr">
        <is>
          <t>Fuera del alcance del inventario físico</t>
        </is>
      </c>
      <c r="V1397" s="17" t="inlineStr"/>
      <c r="W1397" s="17" t="inlineStr"/>
      <c r="X1397" s="17" t="inlineStr"/>
      <c r="Y1397" s="17" t="inlineStr"/>
      <c r="Z1397" s="17" t="inlineStr"/>
      <c r="AA1397" s="17" t="inlineStr">
        <is>
          <t>El material ocupa 2 filas en la hoja 1130 Salta (lote/almacén). La cantidad SAP y la física de esta vista son el total del material.</t>
        </is>
      </c>
    </row>
    <row r="1398">
      <c r="A1398" s="17" t="inlineStr">
        <is>
          <t>Salta</t>
        </is>
      </c>
      <c r="B1398" s="17" t="inlineStr">
        <is>
          <t>1130</t>
        </is>
      </c>
      <c r="C1398" s="17" t="inlineStr">
        <is>
          <t>Stock SAP</t>
        </is>
      </c>
      <c r="D1398" s="17" t="inlineStr">
        <is>
          <t>Uniformes</t>
        </is>
      </c>
      <c r="E1398" s="17" t="inlineStr">
        <is>
          <t>ZUNI</t>
        </is>
      </c>
      <c r="F1398" s="17" t="inlineStr">
        <is>
          <t>Fuera del alcance</t>
        </is>
      </c>
      <c r="G1398" s="17" t="inlineStr">
        <is>
          <t>3001554</t>
        </is>
      </c>
      <c r="H1398" s="17" t="inlineStr">
        <is>
          <t>CAMPERA POLAR AZUL XXL</t>
        </is>
      </c>
      <c r="I1398" s="17" t="inlineStr"/>
      <c r="J1398" s="17" t="inlineStr"/>
      <c r="K1398" s="18">
        <f>SUMIF('1130 Salta'!$A$2:$A$485,$G1398,'1130 Salta'!$I$2:$I$485)</f>
        <v/>
      </c>
      <c r="L1398" s="18">
        <f>SUMIF('1130 Salta'!$A$2:$A$485,$G1398,'1130 Salta'!$Q$2:$Q$485)</f>
        <v/>
      </c>
      <c r="M1398" s="18">
        <f>$K1398-$L1398</f>
        <v/>
      </c>
      <c r="N1398" s="19">
        <f>IFERROR(SUMIF('1130 Salta'!$A$2:$A$485,$G1398,'1130 Salta'!$M$2:$M$485)/$K1398,0)</f>
        <v/>
      </c>
      <c r="O1398" s="19">
        <f>IFERROR($K1398*$N1398,"")</f>
        <v/>
      </c>
      <c r="P1398" s="19">
        <f>IFERROR($L1398*$N1398,"")</f>
        <v/>
      </c>
      <c r="Q1398" s="19">
        <f>IF(OR($U1398="Dar de baja en SAP",$U1398="Dar de alta en SAP"),$M1398*$N1398,"")</f>
        <v/>
      </c>
      <c r="R1398" s="17" t="inlineStr"/>
      <c r="S1398" s="27" t="inlineStr"/>
      <c r="T1398" s="17" t="inlineStr">
        <is>
          <t>No aplica: uniformes, clasificación que el inventario físico de Farmacia no releva</t>
        </is>
      </c>
      <c r="U1398" s="28" t="inlineStr">
        <is>
          <t>Fuera del alcance del inventario físico</t>
        </is>
      </c>
      <c r="V1398" s="17" t="inlineStr"/>
      <c r="W1398" s="17" t="inlineStr"/>
      <c r="X1398" s="17" t="inlineStr"/>
      <c r="Y1398" s="17" t="inlineStr"/>
      <c r="Z1398" s="17" t="inlineStr"/>
      <c r="AA1398" s="17" t="inlineStr"/>
    </row>
    <row r="1399">
      <c r="A1399" s="17" t="inlineStr">
        <is>
          <t>Salta</t>
        </is>
      </c>
      <c r="B1399" s="17" t="inlineStr">
        <is>
          <t>1130</t>
        </is>
      </c>
      <c r="C1399" s="17" t="inlineStr">
        <is>
          <t>Stock SAP</t>
        </is>
      </c>
      <c r="D1399" s="17" t="inlineStr">
        <is>
          <t>Medicamentos</t>
        </is>
      </c>
      <c r="E1399" s="17" t="inlineStr">
        <is>
          <t>ZMED</t>
        </is>
      </c>
      <c r="F1399" s="17" t="inlineStr">
        <is>
          <t>Dentro del alcance</t>
        </is>
      </c>
      <c r="G1399" s="17" t="inlineStr">
        <is>
          <t>1000295</t>
        </is>
      </c>
      <c r="H1399" s="17" t="inlineStr">
        <is>
          <t>NORADRENALINA 1MG AMPOLLA DE 1 ML INYEC</t>
        </is>
      </c>
      <c r="I1399" s="17" t="inlineStr">
        <is>
          <t>190</t>
        </is>
      </c>
      <c r="J1399" s="17" t="inlineStr">
        <is>
          <t>Noradrenalina 1 amp=4ml/4mg</t>
        </is>
      </c>
      <c r="K1399" s="18">
        <f>SUMIF('1130 Salta'!$A$2:$A$485,$G1399,'1130 Salta'!$I$2:$I$485)</f>
        <v/>
      </c>
      <c r="L1399" s="18">
        <f>SUMIF('1130 Salta'!$A$2:$A$485,$G1399,'1130 Salta'!$Q$2:$Q$485)</f>
        <v/>
      </c>
      <c r="M1399" s="18">
        <f>$K1399-$L1399</f>
        <v/>
      </c>
      <c r="N1399" s="19">
        <f>IFERROR(SUMIF('1130 Salta'!$A$2:$A$485,$G1399,'1130 Salta'!$M$2:$M$485)/$K1399,0)</f>
        <v/>
      </c>
      <c r="O1399" s="19">
        <f>IFERROR($K1399*$N1399,"")</f>
        <v/>
      </c>
      <c r="P1399" s="19">
        <f>IFERROR($L1399*$N1399,"")</f>
        <v/>
      </c>
      <c r="Q1399" s="19">
        <f>IF(OR($U1399="Dar de baja en SAP",$U1399="Dar de alta en SAP"),$M1399*$N1399,"")</f>
        <v/>
      </c>
      <c r="R1399" s="17" t="inlineStr"/>
      <c r="S1399" s="26" t="inlineStr">
        <is>
          <t>Baja</t>
        </is>
      </c>
      <c r="T1399" s="17" t="inlineStr">
        <is>
          <t>Homologado – confianza Baja – pendiente de validación</t>
        </is>
      </c>
      <c r="U1399" s="25" t="inlineStr">
        <is>
          <t>Dar de alta en SAP</t>
        </is>
      </c>
      <c r="V1399" s="17" t="inlineStr">
        <is>
          <t>Homologación por código Avain (master M03-008)</t>
        </is>
      </c>
      <c r="W1399" s="17" t="inlineStr">
        <is>
          <t>No</t>
        </is>
      </c>
      <c r="X1399" s="17" t="inlineStr"/>
      <c r="Y1399" s="17" t="inlineStr">
        <is>
          <t>Sí</t>
        </is>
      </c>
      <c r="Z1399" s="17" t="inlineStr">
        <is>
          <t>M03-008</t>
        </is>
      </c>
      <c r="AA1399" s="17"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17" t="inlineStr">
        <is>
          <t>Salta</t>
        </is>
      </c>
      <c r="B1400" s="17" t="inlineStr">
        <is>
          <t>1130</t>
        </is>
      </c>
      <c r="C1400" s="17" t="inlineStr">
        <is>
          <t>Stock SAP</t>
        </is>
      </c>
      <c r="D1400" s="17" t="inlineStr">
        <is>
          <t>Uniformes</t>
        </is>
      </c>
      <c r="E1400" s="17" t="inlineStr">
        <is>
          <t>ZUNI</t>
        </is>
      </c>
      <c r="F1400" s="17" t="inlineStr">
        <is>
          <t>Fuera del alcance</t>
        </is>
      </c>
      <c r="G1400" s="17" t="inlineStr">
        <is>
          <t>3000127</t>
        </is>
      </c>
      <c r="H1400" s="17" t="inlineStr">
        <is>
          <t>PANTALON CARGO AZUL T44</t>
        </is>
      </c>
      <c r="I1400" s="17" t="inlineStr"/>
      <c r="J1400" s="17" t="inlineStr"/>
      <c r="K1400" s="18">
        <f>SUMIF('1130 Salta'!$A$2:$A$485,$G1400,'1130 Salta'!$I$2:$I$485)</f>
        <v/>
      </c>
      <c r="L1400" s="18">
        <f>SUMIF('1130 Salta'!$A$2:$A$485,$G1400,'1130 Salta'!$Q$2:$Q$485)</f>
        <v/>
      </c>
      <c r="M1400" s="18">
        <f>$K1400-$L1400</f>
        <v/>
      </c>
      <c r="N1400" s="19">
        <f>IFERROR(SUMIF('1130 Salta'!$A$2:$A$485,$G1400,'1130 Salta'!$M$2:$M$485)/$K1400,0)</f>
        <v/>
      </c>
      <c r="O1400" s="19">
        <f>IFERROR($K1400*$N1400,"")</f>
        <v/>
      </c>
      <c r="P1400" s="19">
        <f>IFERROR($L1400*$N1400,"")</f>
        <v/>
      </c>
      <c r="Q1400" s="19">
        <f>IF(OR($U1400="Dar de baja en SAP",$U1400="Dar de alta en SAP"),$M1400*$N1400,"")</f>
        <v/>
      </c>
      <c r="R1400" s="17" t="inlineStr"/>
      <c r="S1400" s="27" t="inlineStr"/>
      <c r="T1400" s="17" t="inlineStr">
        <is>
          <t>No aplica: uniformes, clasificación que el inventario físico de Farmacia no releva</t>
        </is>
      </c>
      <c r="U1400" s="28" t="inlineStr">
        <is>
          <t>Fuera del alcance del inventario físico</t>
        </is>
      </c>
      <c r="V1400" s="17" t="inlineStr"/>
      <c r="W1400" s="17" t="inlineStr"/>
      <c r="X1400" s="17" t="inlineStr"/>
      <c r="Y1400" s="17" t="inlineStr"/>
      <c r="Z1400" s="17" t="inlineStr"/>
      <c r="AA1400" s="17" t="inlineStr">
        <is>
          <t>El material ocupa 2 filas en la hoja 1130 Salta (lote/almacén). La cantidad SAP y la física de esta vista son el total del material.</t>
        </is>
      </c>
    </row>
    <row r="1401">
      <c r="A1401" s="17" t="inlineStr">
        <is>
          <t>Salta</t>
        </is>
      </c>
      <c r="B1401" s="17" t="inlineStr">
        <is>
          <t>1130</t>
        </is>
      </c>
      <c r="C1401" s="17" t="inlineStr">
        <is>
          <t>Stock SAP</t>
        </is>
      </c>
      <c r="D1401" s="17" t="inlineStr">
        <is>
          <t>Medicamentos</t>
        </is>
      </c>
      <c r="E1401" s="17" t="inlineStr">
        <is>
          <t>ZMED</t>
        </is>
      </c>
      <c r="F1401" s="17" t="inlineStr">
        <is>
          <t>Dentro del alcance</t>
        </is>
      </c>
      <c r="G1401" s="17" t="inlineStr">
        <is>
          <t>1000002</t>
        </is>
      </c>
      <c r="H1401" s="17" t="inlineStr">
        <is>
          <t>ADRENALINA 1MG AMPOLLA DE 1 ML INYEC</t>
        </is>
      </c>
      <c r="I1401" s="17" t="inlineStr">
        <is>
          <t>14</t>
        </is>
      </c>
      <c r="J1401" s="17" t="inlineStr">
        <is>
          <t>Adrenalina 1 amp=1ml</t>
        </is>
      </c>
      <c r="K1401" s="18">
        <f>SUMIF('1130 Salta'!$A$2:$A$485,$G1401,'1130 Salta'!$I$2:$I$485)</f>
        <v/>
      </c>
      <c r="L1401" s="18">
        <f>SUMIF('1130 Salta'!$A$2:$A$485,$G1401,'1130 Salta'!$Q$2:$Q$485)</f>
        <v/>
      </c>
      <c r="M1401" s="18">
        <f>$K1401-$L1401</f>
        <v/>
      </c>
      <c r="N1401" s="19">
        <f>IFERROR(SUMIF('1130 Salta'!$A$2:$A$485,$G1401,'1130 Salta'!$M$2:$M$485)/$K1401,0)</f>
        <v/>
      </c>
      <c r="O1401" s="19">
        <f>IFERROR($K1401*$N1401,"")</f>
        <v/>
      </c>
      <c r="P1401" s="19">
        <f>IFERROR($L1401*$N1401,"")</f>
        <v/>
      </c>
      <c r="Q1401" s="19">
        <f>IF(OR($U1401="Dar de baja en SAP",$U1401="Dar de alta en SAP"),$M1401*$N1401,"")</f>
        <v/>
      </c>
      <c r="R1401" s="17" t="inlineStr"/>
      <c r="S1401" s="30" t="inlineStr">
        <is>
          <t>Media</t>
        </is>
      </c>
      <c r="T1401" s="17" t="inlineStr">
        <is>
          <t>Homologado – confianza Media – pendiente de validación</t>
        </is>
      </c>
      <c r="U1401" s="25" t="inlineStr">
        <is>
          <t>Dar de alta en SAP</t>
        </is>
      </c>
      <c r="V1401" s="17" t="inlineStr">
        <is>
          <t>Homologación por código Avain (master M03-001)</t>
        </is>
      </c>
      <c r="W1401" s="17" t="inlineStr">
        <is>
          <t>No</t>
        </is>
      </c>
      <c r="X1401" s="17" t="inlineStr"/>
      <c r="Y1401" s="17" t="inlineStr">
        <is>
          <t>Sí</t>
        </is>
      </c>
      <c r="Z1401" s="17" t="inlineStr">
        <is>
          <t>M03-001</t>
        </is>
      </c>
      <c r="AA1401" s="17" t="inlineStr">
        <is>
          <t>Homologación: confianza base Media + confianza SAP Alta → Media.</t>
        </is>
      </c>
    </row>
    <row r="1402">
      <c r="A1402" s="17" t="inlineStr">
        <is>
          <t>Salta</t>
        </is>
      </c>
      <c r="B1402" s="17" t="inlineStr">
        <is>
          <t>1130</t>
        </is>
      </c>
      <c r="C1402" s="17" t="inlineStr">
        <is>
          <t>Stock SAP</t>
        </is>
      </c>
      <c r="D1402" s="17" t="inlineStr">
        <is>
          <t>Medicamentos</t>
        </is>
      </c>
      <c r="E1402" s="17" t="inlineStr">
        <is>
          <t>ZMED</t>
        </is>
      </c>
      <c r="F1402" s="17" t="inlineStr">
        <is>
          <t>Dentro del alcance</t>
        </is>
      </c>
      <c r="G1402" s="17" t="inlineStr">
        <is>
          <t>1000058</t>
        </is>
      </c>
      <c r="H1402" s="17" t="inlineStr">
        <is>
          <t>ALCOHOL EN GEL X 500ML</t>
        </is>
      </c>
      <c r="I1402" s="17" t="inlineStr">
        <is>
          <t>318; 27; 28</t>
        </is>
      </c>
      <c r="J1402" s="17" t="inlineStr">
        <is>
          <t>Alcohol en gel 1000 ml; Alcohol en gel 250 ml; Alcohol en gel 500 ml</t>
        </is>
      </c>
      <c r="K1402" s="18">
        <f>SUMIF('1130 Salta'!$A$2:$A$485,$G1402,'1130 Salta'!$I$2:$I$485)</f>
        <v/>
      </c>
      <c r="L1402" s="18">
        <f>SUMIF('1130 Salta'!$A$2:$A$485,$G1402,'1130 Salta'!$Q$2:$Q$485)</f>
        <v/>
      </c>
      <c r="M1402" s="18">
        <f>$K1402-$L1402</f>
        <v/>
      </c>
      <c r="N1402" s="19">
        <f>IFERROR(SUMIF('1130 Salta'!$A$2:$A$485,$G1402,'1130 Salta'!$M$2:$M$485)/$K1402,0)</f>
        <v/>
      </c>
      <c r="O1402" s="19">
        <f>IFERROR($K1402*$N1402,"")</f>
        <v/>
      </c>
      <c r="P1402" s="19">
        <f>IFERROR($L1402*$N1402,"")</f>
        <v/>
      </c>
      <c r="Q1402" s="19">
        <f>IF(OR($U1402="Dar de baja en SAP",$U1402="Dar de alta en SAP"),$M1402*$N1402,"")</f>
        <v/>
      </c>
      <c r="R1402" s="17" t="inlineStr"/>
      <c r="S1402" s="26" t="inlineStr">
        <is>
          <t>Baja</t>
        </is>
      </c>
      <c r="T1402" s="17" t="inlineStr">
        <is>
          <t>Homologado – confianza Baja – pendiente de validación</t>
        </is>
      </c>
      <c r="U1402" s="25" t="inlineStr">
        <is>
          <t>Dar de alta en SAP</t>
        </is>
      </c>
      <c r="V1402" s="17" t="inlineStr">
        <is>
          <t>Cruce por nomenclatura SAP</t>
        </is>
      </c>
      <c r="W1402" s="17" t="inlineStr">
        <is>
          <t>No</t>
        </is>
      </c>
      <c r="X1402" s="17" t="inlineStr"/>
      <c r="Y1402" s="17" t="inlineStr">
        <is>
          <t>No</t>
        </is>
      </c>
      <c r="Z1402" s="17" t="inlineStr"/>
      <c r="AA1402" s="17"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17" t="inlineStr">
        <is>
          <t>Salta</t>
        </is>
      </c>
      <c r="B1403" s="17" t="inlineStr">
        <is>
          <t>1130</t>
        </is>
      </c>
      <c r="C1403" s="17" t="inlineStr">
        <is>
          <t>Stock SAP</t>
        </is>
      </c>
      <c r="D1403" s="17" t="inlineStr">
        <is>
          <t>Medicamentos</t>
        </is>
      </c>
      <c r="E1403" s="17" t="inlineStr">
        <is>
          <t>ZMED</t>
        </is>
      </c>
      <c r="F1403" s="17" t="inlineStr">
        <is>
          <t>Dentro del alcance</t>
        </is>
      </c>
      <c r="G1403" s="17" t="inlineStr">
        <is>
          <t>1000130</t>
        </is>
      </c>
      <c r="H1403" s="17" t="inlineStr">
        <is>
          <t>BROMURO IPRATROPIO 0.25 MG/ ML GOTAS</t>
        </is>
      </c>
      <c r="I1403" s="17" t="inlineStr">
        <is>
          <t>153</t>
        </is>
      </c>
      <c r="J1403" s="17" t="inlineStr">
        <is>
          <t>Ipratropio bromuro 1 fco gotero=20ml</t>
        </is>
      </c>
      <c r="K1403" s="18">
        <f>SUMIF('1130 Salta'!$A$2:$A$485,$G1403,'1130 Salta'!$I$2:$I$485)</f>
        <v/>
      </c>
      <c r="L1403" s="18">
        <f>SUMIF('1130 Salta'!$A$2:$A$485,$G1403,'1130 Salta'!$Q$2:$Q$485)</f>
        <v/>
      </c>
      <c r="M1403" s="18">
        <f>$K1403-$L1403</f>
        <v/>
      </c>
      <c r="N1403" s="19">
        <f>IFERROR(SUMIF('1130 Salta'!$A$2:$A$485,$G1403,'1130 Salta'!$M$2:$M$485)/$K1403,0)</f>
        <v/>
      </c>
      <c r="O1403" s="19">
        <f>IFERROR($K1403*$N1403,"")</f>
        <v/>
      </c>
      <c r="P1403" s="19">
        <f>IFERROR($L1403*$N1403,"")</f>
        <v/>
      </c>
      <c r="Q1403" s="19">
        <f>IF(OR($U1403="Dar de baja en SAP",$U1403="Dar de alta en SAP"),$M1403*$N1403,"")</f>
        <v/>
      </c>
      <c r="R1403" s="17" t="inlineStr"/>
      <c r="S1403" s="26" t="inlineStr">
        <is>
          <t>Baja</t>
        </is>
      </c>
      <c r="T1403" s="17" t="inlineStr">
        <is>
          <t>Homologado – confianza Baja – pendiente de validación</t>
        </is>
      </c>
      <c r="U1403" s="26" t="inlineStr">
        <is>
          <t>Dar de baja en SAP</t>
        </is>
      </c>
      <c r="V1403" s="17" t="inlineStr">
        <is>
          <t>Homologación por código Avain (master M05-003)</t>
        </is>
      </c>
      <c r="W1403" s="17" t="inlineStr">
        <is>
          <t>No</t>
        </is>
      </c>
      <c r="X1403" s="17" t="inlineStr"/>
      <c r="Y1403" s="17" t="inlineStr">
        <is>
          <t>Sí</t>
        </is>
      </c>
      <c r="Z1403" s="17" t="inlineStr">
        <is>
          <t>M05-003</t>
        </is>
      </c>
      <c r="AA1403" s="17"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17" t="inlineStr">
        <is>
          <t>Salta</t>
        </is>
      </c>
      <c r="B1404" s="17" t="inlineStr">
        <is>
          <t>1130</t>
        </is>
      </c>
      <c r="C1404" s="17" t="inlineStr">
        <is>
          <t>Stock SAP</t>
        </is>
      </c>
      <c r="D1404" s="17" t="inlineStr">
        <is>
          <t>Medicamentos</t>
        </is>
      </c>
      <c r="E1404" s="17" t="inlineStr">
        <is>
          <t>ZMED</t>
        </is>
      </c>
      <c r="F1404" s="17" t="inlineStr">
        <is>
          <t>Dentro del alcance</t>
        </is>
      </c>
      <c r="G1404" s="17" t="inlineStr">
        <is>
          <t>1000614</t>
        </is>
      </c>
      <c r="H1404" s="17" t="inlineStr">
        <is>
          <t>BUSCAPINA PERLAS</t>
        </is>
      </c>
      <c r="I1404" s="17" t="inlineStr"/>
      <c r="J1404" s="17" t="inlineStr"/>
      <c r="K1404" s="18">
        <f>SUMIF('1130 Salta'!$A$2:$A$485,$G1404,'1130 Salta'!$I$2:$I$485)</f>
        <v/>
      </c>
      <c r="L1404" s="18">
        <f>SUMIF('1130 Salta'!$A$2:$A$485,$G1404,'1130 Salta'!$Q$2:$Q$485)</f>
        <v/>
      </c>
      <c r="M1404" s="18">
        <f>$K1404-$L1404</f>
        <v/>
      </c>
      <c r="N1404" s="19">
        <f>IFERROR(SUMIF('1130 Salta'!$A$2:$A$485,$G1404,'1130 Salta'!$M$2:$M$485)/$K1404,0)</f>
        <v/>
      </c>
      <c r="O1404" s="19">
        <f>IFERROR($K1404*$N1404,"")</f>
        <v/>
      </c>
      <c r="P1404" s="19">
        <f>IFERROR($L1404*$N1404,"")</f>
        <v/>
      </c>
      <c r="Q1404" s="19">
        <f>IF(OR($U1404="Dar de baja en SAP",$U1404="Dar de alta en SAP"),$M1404*$N1404,"")</f>
        <v/>
      </c>
      <c r="R1404" s="17" t="inlineStr"/>
      <c r="S1404" s="27" t="inlineStr"/>
      <c r="T1404" s="17" t="inlineStr">
        <is>
          <t>Sin recuento físico en el inventario de Avain</t>
        </is>
      </c>
      <c r="U1404" s="28" t="inlineStr">
        <is>
          <t>Sin recuento físico</t>
        </is>
      </c>
      <c r="V1404" s="17" t="inlineStr"/>
      <c r="W1404" s="17" t="inlineStr"/>
      <c r="X1404" s="17" t="inlineStr"/>
      <c r="Y1404" s="17" t="inlineStr"/>
      <c r="Z1404" s="17" t="inlineStr"/>
      <c r="AA1404" s="17" t="inlineStr"/>
    </row>
    <row r="1405">
      <c r="A1405" s="17" t="inlineStr">
        <is>
          <t>Salta</t>
        </is>
      </c>
      <c r="B1405" s="17" t="inlineStr">
        <is>
          <t>1130</t>
        </is>
      </c>
      <c r="C1405" s="17" t="inlineStr">
        <is>
          <t>Stock SAP</t>
        </is>
      </c>
      <c r="D1405" s="17" t="inlineStr">
        <is>
          <t>Medicamentos</t>
        </is>
      </c>
      <c r="E1405" s="17" t="inlineStr">
        <is>
          <t>ZMED</t>
        </is>
      </c>
      <c r="F1405" s="17" t="inlineStr">
        <is>
          <t>Dentro del alcance</t>
        </is>
      </c>
      <c r="G1405" s="17" t="inlineStr">
        <is>
          <t>1000624</t>
        </is>
      </c>
      <c r="H1405" s="17" t="inlineStr">
        <is>
          <t>LACTULON JARABE</t>
        </is>
      </c>
      <c r="I1405" s="17" t="inlineStr"/>
      <c r="J1405" s="17" t="inlineStr"/>
      <c r="K1405" s="18">
        <f>SUMIF('1130 Salta'!$A$2:$A$485,$G1405,'1130 Salta'!$I$2:$I$485)</f>
        <v/>
      </c>
      <c r="L1405" s="18">
        <f>SUMIF('1130 Salta'!$A$2:$A$485,$G1405,'1130 Salta'!$Q$2:$Q$485)</f>
        <v/>
      </c>
      <c r="M1405" s="18">
        <f>$K1405-$L1405</f>
        <v/>
      </c>
      <c r="N1405" s="19">
        <f>IFERROR(SUMIF('1130 Salta'!$A$2:$A$485,$G1405,'1130 Salta'!$M$2:$M$485)/$K1405,0)</f>
        <v/>
      </c>
      <c r="O1405" s="19">
        <f>IFERROR($K1405*$N1405,"")</f>
        <v/>
      </c>
      <c r="P1405" s="19">
        <f>IFERROR($L1405*$N1405,"")</f>
        <v/>
      </c>
      <c r="Q1405" s="19">
        <f>IF(OR($U1405="Dar de baja en SAP",$U1405="Dar de alta en SAP"),$M1405*$N1405,"")</f>
        <v/>
      </c>
      <c r="R1405" s="17" t="inlineStr"/>
      <c r="S1405" s="27" t="inlineStr"/>
      <c r="T1405" s="17" t="inlineStr">
        <is>
          <t>Sin recuento físico en el inventario de Avain</t>
        </is>
      </c>
      <c r="U1405" s="28" t="inlineStr">
        <is>
          <t>Sin recuento físico</t>
        </is>
      </c>
      <c r="V1405" s="17" t="inlineStr"/>
      <c r="W1405" s="17" t="inlineStr"/>
      <c r="X1405" s="17" t="inlineStr"/>
      <c r="Y1405" s="17" t="inlineStr"/>
      <c r="Z1405" s="17" t="inlineStr"/>
      <c r="AA1405" s="17" t="inlineStr"/>
    </row>
    <row r="1406">
      <c r="A1406" s="17" t="inlineStr">
        <is>
          <t>Salta</t>
        </is>
      </c>
      <c r="B1406" s="17" t="inlineStr">
        <is>
          <t>1130</t>
        </is>
      </c>
      <c r="C1406" s="17" t="inlineStr">
        <is>
          <t>Stock SAP</t>
        </is>
      </c>
      <c r="D1406" s="17" t="inlineStr">
        <is>
          <t>Medicamentos</t>
        </is>
      </c>
      <c r="E1406" s="17" t="inlineStr">
        <is>
          <t>ZMED</t>
        </is>
      </c>
      <c r="F1406" s="17" t="inlineStr">
        <is>
          <t>Dentro del alcance</t>
        </is>
      </c>
      <c r="G1406" s="17" t="inlineStr">
        <is>
          <t>1000663</t>
        </is>
      </c>
      <c r="H1406" s="17" t="inlineStr">
        <is>
          <t>CEFTRIAXONA 1G FRA.AMPOLLA</t>
        </is>
      </c>
      <c r="I1406" s="17" t="inlineStr">
        <is>
          <t>63</t>
        </is>
      </c>
      <c r="J1406" s="17" t="inlineStr">
        <is>
          <t>Ceftriaxona fco ampolla</t>
        </is>
      </c>
      <c r="K1406" s="18">
        <f>SUMIF('1130 Salta'!$A$2:$A$485,$G1406,'1130 Salta'!$I$2:$I$485)</f>
        <v/>
      </c>
      <c r="L1406" s="18">
        <f>SUMIF('1130 Salta'!$A$2:$A$485,$G1406,'1130 Salta'!$Q$2:$Q$485)</f>
        <v/>
      </c>
      <c r="M1406" s="18">
        <f>$K1406-$L1406</f>
        <v/>
      </c>
      <c r="N1406" s="19">
        <f>IFERROR(SUMIF('1130 Salta'!$A$2:$A$485,$G1406,'1130 Salta'!$M$2:$M$485)/$K1406,0)</f>
        <v/>
      </c>
      <c r="O1406" s="19">
        <f>IFERROR($K1406*$N1406,"")</f>
        <v/>
      </c>
      <c r="P1406" s="19">
        <f>IFERROR($L1406*$N1406,"")</f>
        <v/>
      </c>
      <c r="Q1406" s="19">
        <f>IF(OR($U1406="Dar de baja en SAP",$U1406="Dar de alta en SAP"),$M1406*$N1406,"")</f>
        <v/>
      </c>
      <c r="R1406" s="17" t="inlineStr"/>
      <c r="S1406" s="30" t="inlineStr">
        <is>
          <t>Media</t>
        </is>
      </c>
      <c r="T1406" s="17" t="inlineStr">
        <is>
          <t>Homologado – confianza Media – pendiente de validación</t>
        </is>
      </c>
      <c r="U1406" s="25" t="inlineStr">
        <is>
          <t>Dar de alta en SAP</t>
        </is>
      </c>
      <c r="V1406" s="17" t="inlineStr">
        <is>
          <t>Homologación por código Avain (master M11-010)</t>
        </is>
      </c>
      <c r="W1406" s="17" t="inlineStr">
        <is>
          <t>No</t>
        </is>
      </c>
      <c r="X1406" s="17" t="inlineStr"/>
      <c r="Y1406" s="17" t="inlineStr">
        <is>
          <t>Sí</t>
        </is>
      </c>
      <c r="Z1406" s="17" t="inlineStr">
        <is>
          <t>M11-010</t>
        </is>
      </c>
      <c r="AA1406" s="17" t="inlineStr">
        <is>
          <t>Homologación: confianza base Media + confianza SAP Alta → Media.</t>
        </is>
      </c>
    </row>
    <row r="1407">
      <c r="A1407" s="17" t="inlineStr">
        <is>
          <t>Salta</t>
        </is>
      </c>
      <c r="B1407" s="17" t="inlineStr">
        <is>
          <t>1130</t>
        </is>
      </c>
      <c r="C1407" s="17" t="inlineStr">
        <is>
          <t>Stock SAP</t>
        </is>
      </c>
      <c r="D1407" s="17" t="inlineStr">
        <is>
          <t>Medicamentos</t>
        </is>
      </c>
      <c r="E1407" s="17" t="inlineStr">
        <is>
          <t>ZMED</t>
        </is>
      </c>
      <c r="F1407" s="17" t="inlineStr">
        <is>
          <t>Dentro del alcance</t>
        </is>
      </c>
      <c r="G1407" s="17" t="inlineStr">
        <is>
          <t>1001083</t>
        </is>
      </c>
      <c r="H1407" s="17" t="inlineStr">
        <is>
          <t>ALCON LAGRIMAS II 15ML</t>
        </is>
      </c>
      <c r="I1407" s="17" t="inlineStr">
        <is>
          <t>164</t>
        </is>
      </c>
      <c r="J1407" s="17" t="inlineStr">
        <is>
          <t>Lagrimas Artificiales gotas oftalmicas x 15ml</t>
        </is>
      </c>
      <c r="K1407" s="18">
        <f>SUMIF('1130 Salta'!$A$2:$A$485,$G1407,'1130 Salta'!$I$2:$I$485)</f>
        <v/>
      </c>
      <c r="L1407" s="18">
        <f>SUMIF('1130 Salta'!$A$2:$A$485,$G1407,'1130 Salta'!$Q$2:$Q$485)</f>
        <v/>
      </c>
      <c r="M1407" s="18">
        <f>$K1407-$L1407</f>
        <v/>
      </c>
      <c r="N1407" s="19">
        <f>IFERROR(SUMIF('1130 Salta'!$A$2:$A$485,$G1407,'1130 Salta'!$M$2:$M$485)/$K1407,0)</f>
        <v/>
      </c>
      <c r="O1407" s="19">
        <f>IFERROR($K1407*$N1407,"")</f>
        <v/>
      </c>
      <c r="P1407" s="19">
        <f>IFERROR($L1407*$N1407,"")</f>
        <v/>
      </c>
      <c r="Q1407" s="19">
        <f>IF(OR($U1407="Dar de baja en SAP",$U1407="Dar de alta en SAP"),$M1407*$N1407,"")</f>
        <v/>
      </c>
      <c r="R1407" s="17" t="inlineStr"/>
      <c r="S1407" s="26" t="inlineStr">
        <is>
          <t>Baja</t>
        </is>
      </c>
      <c r="T1407" s="17" t="inlineStr">
        <is>
          <t>Homologado – confianza Baja – pendiente de validación</t>
        </is>
      </c>
      <c r="U1407" s="25" t="inlineStr">
        <is>
          <t>Dar de alta en SAP</t>
        </is>
      </c>
      <c r="V1407" s="17" t="inlineStr">
        <is>
          <t>Homologación por código Avain (master M14-003)</t>
        </is>
      </c>
      <c r="W1407" s="17" t="inlineStr">
        <is>
          <t>No</t>
        </is>
      </c>
      <c r="X1407" s="17" t="inlineStr"/>
      <c r="Y1407" s="17" t="inlineStr">
        <is>
          <t>Sí</t>
        </is>
      </c>
      <c r="Z1407" s="17" t="inlineStr">
        <is>
          <t>M14-003</t>
        </is>
      </c>
      <c r="AA1407" s="17"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17" t="inlineStr">
        <is>
          <t>Salta</t>
        </is>
      </c>
      <c r="B1408" s="17" t="inlineStr">
        <is>
          <t>1130</t>
        </is>
      </c>
      <c r="C1408" s="17" t="inlineStr">
        <is>
          <t>Stock SAP</t>
        </is>
      </c>
      <c r="D1408" s="17" t="inlineStr">
        <is>
          <t>Medicamentos</t>
        </is>
      </c>
      <c r="E1408" s="17" t="inlineStr">
        <is>
          <t>ZMED</t>
        </is>
      </c>
      <c r="F1408" s="17" t="inlineStr">
        <is>
          <t>Dentro del alcance</t>
        </is>
      </c>
      <c r="G1408" s="17" t="inlineStr">
        <is>
          <t>1005136</t>
        </is>
      </c>
      <c r="H1408" s="17" t="inlineStr">
        <is>
          <t>MUCOLITIC ANTITUSIVO JBE</t>
        </is>
      </c>
      <c r="I1408" s="17" t="inlineStr"/>
      <c r="J1408" s="17" t="inlineStr"/>
      <c r="K1408" s="18">
        <f>SUMIF('1130 Salta'!$A$2:$A$485,$G1408,'1130 Salta'!$I$2:$I$485)</f>
        <v/>
      </c>
      <c r="L1408" s="18">
        <f>SUMIF('1130 Salta'!$A$2:$A$485,$G1408,'1130 Salta'!$Q$2:$Q$485)</f>
        <v/>
      </c>
      <c r="M1408" s="18">
        <f>$K1408-$L1408</f>
        <v/>
      </c>
      <c r="N1408" s="19">
        <f>IFERROR(SUMIF('1130 Salta'!$A$2:$A$485,$G1408,'1130 Salta'!$M$2:$M$485)/$K1408,0)</f>
        <v/>
      </c>
      <c r="O1408" s="19">
        <f>IFERROR($K1408*$N1408,"")</f>
        <v/>
      </c>
      <c r="P1408" s="19">
        <f>IFERROR($L1408*$N1408,"")</f>
        <v/>
      </c>
      <c r="Q1408" s="19">
        <f>IF(OR($U1408="Dar de baja en SAP",$U1408="Dar de alta en SAP"),$M1408*$N1408,"")</f>
        <v/>
      </c>
      <c r="R1408" s="17" t="inlineStr"/>
      <c r="S1408" s="27" t="inlineStr"/>
      <c r="T1408" s="17" t="inlineStr">
        <is>
          <t>Sin recuento físico en el inventario de Avain</t>
        </is>
      </c>
      <c r="U1408" s="28" t="inlineStr">
        <is>
          <t>Sin recuento físico</t>
        </is>
      </c>
      <c r="V1408" s="17" t="inlineStr"/>
      <c r="W1408" s="17" t="inlineStr"/>
      <c r="X1408" s="17" t="inlineStr"/>
      <c r="Y1408" s="17" t="inlineStr"/>
      <c r="Z1408" s="17" t="inlineStr"/>
      <c r="AA1408" s="17" t="inlineStr"/>
    </row>
    <row r="1409">
      <c r="A1409" s="17" t="inlineStr">
        <is>
          <t>Salta</t>
        </is>
      </c>
      <c r="B1409" s="17" t="inlineStr">
        <is>
          <t>1130</t>
        </is>
      </c>
      <c r="C1409" s="17" t="inlineStr">
        <is>
          <t>Stock SAP</t>
        </is>
      </c>
      <c r="D1409" s="17" t="inlineStr">
        <is>
          <t>Medicamentos</t>
        </is>
      </c>
      <c r="E1409" s="17" t="inlineStr">
        <is>
          <t>ZMED</t>
        </is>
      </c>
      <c r="F1409" s="17" t="inlineStr">
        <is>
          <t>Dentro del alcance</t>
        </is>
      </c>
      <c r="G1409" s="17" t="inlineStr">
        <is>
          <t>1005144</t>
        </is>
      </c>
      <c r="H1409" s="17" t="inlineStr">
        <is>
          <t>VASELINA SOLIDA POR 50 GRS</t>
        </is>
      </c>
      <c r="I1409" s="17" t="inlineStr"/>
      <c r="J1409" s="17" t="inlineStr"/>
      <c r="K1409" s="18">
        <f>SUMIF('1130 Salta'!$A$2:$A$485,$G1409,'1130 Salta'!$I$2:$I$485)</f>
        <v/>
      </c>
      <c r="L1409" s="18">
        <f>SUMIF('1130 Salta'!$A$2:$A$485,$G1409,'1130 Salta'!$Q$2:$Q$485)</f>
        <v/>
      </c>
      <c r="M1409" s="18">
        <f>$K1409-$L1409</f>
        <v/>
      </c>
      <c r="N1409" s="19">
        <f>IFERROR(SUMIF('1130 Salta'!$A$2:$A$485,$G1409,'1130 Salta'!$M$2:$M$485)/$K1409,0)</f>
        <v/>
      </c>
      <c r="O1409" s="19">
        <f>IFERROR($K1409*$N1409,"")</f>
        <v/>
      </c>
      <c r="P1409" s="19">
        <f>IFERROR($L1409*$N1409,"")</f>
        <v/>
      </c>
      <c r="Q1409" s="19">
        <f>IF(OR($U1409="Dar de baja en SAP",$U1409="Dar de alta en SAP"),$M1409*$N1409,"")</f>
        <v/>
      </c>
      <c r="R1409" s="17" t="inlineStr"/>
      <c r="S1409" s="27" t="inlineStr"/>
      <c r="T1409" s="17" t="inlineStr">
        <is>
          <t>Sin recuento físico en el inventario de Avain</t>
        </is>
      </c>
      <c r="U1409" s="28" t="inlineStr">
        <is>
          <t>Sin recuento físico</t>
        </is>
      </c>
      <c r="V1409" s="17" t="inlineStr"/>
      <c r="W1409" s="17" t="inlineStr"/>
      <c r="X1409" s="17" t="inlineStr"/>
      <c r="Y1409" s="17" t="inlineStr"/>
      <c r="Z1409" s="17" t="inlineStr"/>
      <c r="AA1409" s="17" t="inlineStr"/>
    </row>
    <row r="1410">
      <c r="A1410" s="17" t="inlineStr">
        <is>
          <t>Salta</t>
        </is>
      </c>
      <c r="B1410" s="17" t="inlineStr">
        <is>
          <t>1130</t>
        </is>
      </c>
      <c r="C1410" s="17" t="inlineStr">
        <is>
          <t>Stock SAP</t>
        </is>
      </c>
      <c r="D1410" s="17" t="inlineStr">
        <is>
          <t>Medicamentos</t>
        </is>
      </c>
      <c r="E1410" s="17" t="inlineStr">
        <is>
          <t>ZMED</t>
        </is>
      </c>
      <c r="F1410" s="17" t="inlineStr">
        <is>
          <t>Dentro del alcance</t>
        </is>
      </c>
      <c r="G1410" s="17" t="inlineStr">
        <is>
          <t>1005182</t>
        </is>
      </c>
      <c r="H1410" s="17" t="inlineStr">
        <is>
          <t>BUDESONIDE AEROSOL 200MCG X 200DOSIS</t>
        </is>
      </c>
      <c r="I1410" s="17" t="inlineStr">
        <is>
          <t>407</t>
        </is>
      </c>
      <c r="J1410" s="17" t="inlineStr">
        <is>
          <t>Budesonide mcg/ aerosol 200 dosis</t>
        </is>
      </c>
      <c r="K1410" s="18">
        <f>SUMIF('1130 Salta'!$A$2:$A$485,$G1410,'1130 Salta'!$I$2:$I$485)</f>
        <v/>
      </c>
      <c r="L1410" s="18">
        <f>SUMIF('1130 Salta'!$A$2:$A$485,$G1410,'1130 Salta'!$Q$2:$Q$485)</f>
        <v/>
      </c>
      <c r="M1410" s="18">
        <f>$K1410-$L1410</f>
        <v/>
      </c>
      <c r="N1410" s="19">
        <f>IFERROR(SUMIF('1130 Salta'!$A$2:$A$485,$G1410,'1130 Salta'!$M$2:$M$485)/$K1410,0)</f>
        <v/>
      </c>
      <c r="O1410" s="19">
        <f>IFERROR($K1410*$N1410,"")</f>
        <v/>
      </c>
      <c r="P1410" s="19">
        <f>IFERROR($L1410*$N1410,"")</f>
        <v/>
      </c>
      <c r="Q1410" s="19">
        <f>IF(OR($U1410="Dar de baja en SAP",$U1410="Dar de alta en SAP"),$M1410*$N1410,"")</f>
        <v/>
      </c>
      <c r="R1410" s="17" t="inlineStr"/>
      <c r="S1410" s="30" t="inlineStr">
        <is>
          <t>Media</t>
        </is>
      </c>
      <c r="T1410" s="17" t="inlineStr">
        <is>
          <t>Homologado – confianza Media – pendiente de validación</t>
        </is>
      </c>
      <c r="U1410" s="26" t="inlineStr">
        <is>
          <t>Dar de baja en SAP</t>
        </is>
      </c>
      <c r="V1410" s="17" t="inlineStr">
        <is>
          <t>Cruce por nomenclatura SAP</t>
        </is>
      </c>
      <c r="W1410" s="17" t="inlineStr">
        <is>
          <t>No</t>
        </is>
      </c>
      <c r="X1410" s="17" t="inlineStr"/>
      <c r="Y1410" s="17" t="inlineStr">
        <is>
          <t>Sí</t>
        </is>
      </c>
      <c r="Z1410" s="17" t="inlineStr">
        <is>
          <t>M05-004</t>
        </is>
      </c>
      <c r="AA1410" s="17" t="inlineStr">
        <is>
          <t>Homologado al master M05-004, pero sus códigos SAP (1000839) no figuran en el stock SAP de este centro. Cruce por nomenclatura: una nomenclatura no informa dosis; similitud 0.78.</t>
        </is>
      </c>
    </row>
    <row r="1411">
      <c r="A1411" s="17" t="inlineStr">
        <is>
          <t>Salta</t>
        </is>
      </c>
      <c r="B1411" s="17" t="inlineStr">
        <is>
          <t>1130</t>
        </is>
      </c>
      <c r="C1411" s="17" t="inlineStr">
        <is>
          <t>Stock SAP</t>
        </is>
      </c>
      <c r="D1411" s="17" t="inlineStr">
        <is>
          <t>Medicamentos</t>
        </is>
      </c>
      <c r="E1411" s="17" t="inlineStr">
        <is>
          <t>ZMED</t>
        </is>
      </c>
      <c r="F1411" s="17" t="inlineStr">
        <is>
          <t>Dentro del alcance</t>
        </is>
      </c>
      <c r="G1411" s="17" t="inlineStr">
        <is>
          <t>1005358</t>
        </is>
      </c>
      <c r="H1411" s="17" t="inlineStr">
        <is>
          <t>AMOXICILINA  500 MGR</t>
        </is>
      </c>
      <c r="I1411" s="17" t="inlineStr">
        <is>
          <t>384</t>
        </is>
      </c>
      <c r="J1411" s="17" t="inlineStr">
        <is>
          <t>Amoxicilina 500 mg</t>
        </is>
      </c>
      <c r="K1411" s="18">
        <f>SUMIF('1130 Salta'!$A$2:$A$485,$G1411,'1130 Salta'!$I$2:$I$485)</f>
        <v/>
      </c>
      <c r="L1411" s="18">
        <f>SUMIF('1130 Salta'!$A$2:$A$485,$G1411,'1130 Salta'!$Q$2:$Q$485)</f>
        <v/>
      </c>
      <c r="M1411" s="18">
        <f>$K1411-$L1411</f>
        <v/>
      </c>
      <c r="N1411" s="19">
        <f>IFERROR(SUMIF('1130 Salta'!$A$2:$A$485,$G1411,'1130 Salta'!$M$2:$M$485)/$K1411,0)</f>
        <v/>
      </c>
      <c r="O1411" s="19">
        <f>IFERROR($K1411*$N1411,"")</f>
        <v/>
      </c>
      <c r="P1411" s="19">
        <f>IFERROR($L1411*$N1411,"")</f>
        <v/>
      </c>
      <c r="Q1411" s="19">
        <f>IF(OR($U1411="Dar de baja en SAP",$U1411="Dar de alta en SAP"),$M1411*$N1411,"")</f>
        <v/>
      </c>
      <c r="R1411" s="17" t="inlineStr"/>
      <c r="S1411" s="25" t="inlineStr">
        <is>
          <t>Alta</t>
        </is>
      </c>
      <c r="T1411" s="17" t="inlineStr">
        <is>
          <t>Homologado – confianza Alta</t>
        </is>
      </c>
      <c r="U1411" s="25" t="inlineStr">
        <is>
          <t>Dar de alta en SAP</t>
        </is>
      </c>
      <c r="V1411" s="17" t="inlineStr">
        <is>
          <t>Cruce por nomenclatura SAP</t>
        </is>
      </c>
      <c r="W1411" s="17" t="inlineStr">
        <is>
          <t>No</t>
        </is>
      </c>
      <c r="X1411" s="17" t="inlineStr"/>
      <c r="Y1411" s="17" t="inlineStr">
        <is>
          <t>No</t>
        </is>
      </c>
      <c r="Z1411" s="17" t="inlineStr"/>
      <c r="AA1411" s="17" t="inlineStr">
        <is>
          <t>Cruce por nomenclatura: dosis coincide; similitud 1.00.</t>
        </is>
      </c>
    </row>
    <row r="1412">
      <c r="A1412" s="17" t="inlineStr">
        <is>
          <t>Salta</t>
        </is>
      </c>
      <c r="B1412" s="17" t="inlineStr">
        <is>
          <t>1130</t>
        </is>
      </c>
      <c r="C1412" s="17" t="inlineStr">
        <is>
          <t>Stock SAP</t>
        </is>
      </c>
      <c r="D1412" s="17" t="inlineStr">
        <is>
          <t>Descartables</t>
        </is>
      </c>
      <c r="E1412" s="17" t="inlineStr">
        <is>
          <t>ZDES</t>
        </is>
      </c>
      <c r="F1412" s="17" t="inlineStr">
        <is>
          <t>Dentro del alcance</t>
        </is>
      </c>
      <c r="G1412" s="17" t="inlineStr">
        <is>
          <t>2000019</t>
        </is>
      </c>
      <c r="H1412" s="17" t="inlineStr">
        <is>
          <t>TUBO ENDOTRAQ N° 7.5 C/BALON</t>
        </is>
      </c>
      <c r="I1412" s="17" t="inlineStr">
        <is>
          <t>243; 244; 245; 246</t>
        </is>
      </c>
      <c r="J1412" s="17" t="inlineStr">
        <is>
          <t>Tubo endotraqueal Fr 28 N7; Tubo endotraqueal Fr 30 N7.5; Tubo endotraqueal Fr 32 N8; Tubo endotraqueal Fr 34 N8.5</t>
        </is>
      </c>
      <c r="K1412" s="18">
        <f>SUMIF('1130 Salta'!$A$2:$A$485,$G1412,'1130 Salta'!$I$2:$I$485)</f>
        <v/>
      </c>
      <c r="L1412" s="18">
        <f>SUMIF('1130 Salta'!$A$2:$A$485,$G1412,'1130 Salta'!$Q$2:$Q$485)</f>
        <v/>
      </c>
      <c r="M1412" s="18">
        <f>$K1412-$L1412</f>
        <v/>
      </c>
      <c r="N1412" s="19">
        <f>IFERROR(SUMIF('1130 Salta'!$A$2:$A$485,$G1412,'1130 Salta'!$M$2:$M$485)/$K1412,0)</f>
        <v/>
      </c>
      <c r="O1412" s="19">
        <f>IFERROR($K1412*$N1412,"")</f>
        <v/>
      </c>
      <c r="P1412" s="19">
        <f>IFERROR($L1412*$N1412,"")</f>
        <v/>
      </c>
      <c r="Q1412" s="19">
        <f>IF(OR($U1412="Dar de baja en SAP",$U1412="Dar de alta en SAP"),$M1412*$N1412,"")</f>
        <v/>
      </c>
      <c r="R1412" s="17" t="inlineStr"/>
      <c r="S1412" s="26" t="inlineStr">
        <is>
          <t>Baja</t>
        </is>
      </c>
      <c r="T1412" s="17" t="inlineStr">
        <is>
          <t>Homologado – confianza Baja – pendiente de validación</t>
        </is>
      </c>
      <c r="U1412" s="25" t="inlineStr">
        <is>
          <t>Dar de alta en SAP</t>
        </is>
      </c>
      <c r="V1412" s="17" t="inlineStr">
        <is>
          <t>Homologación por código Avain (master D-166); Homologación por código Avain (master K-220)</t>
        </is>
      </c>
      <c r="W1412" s="17" t="inlineStr">
        <is>
          <t>Sí</t>
        </is>
      </c>
      <c r="X1412" s="17" t="inlineStr">
        <is>
          <t>2000019, 2000078, 2000020</t>
        </is>
      </c>
      <c r="Y1412" s="17" t="inlineStr">
        <is>
          <t>Sí</t>
        </is>
      </c>
      <c r="Z1412" s="17" t="inlineStr">
        <is>
          <t>D-166; K-220</t>
        </is>
      </c>
      <c r="AA1412" s="17"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17" t="inlineStr">
        <is>
          <t>Salta</t>
        </is>
      </c>
      <c r="B1413" s="17" t="inlineStr">
        <is>
          <t>1130</t>
        </is>
      </c>
      <c r="C1413" s="17" t="inlineStr">
        <is>
          <t>Stock SAP</t>
        </is>
      </c>
      <c r="D1413" s="17" t="inlineStr">
        <is>
          <t>Descartables</t>
        </is>
      </c>
      <c r="E1413" s="17" t="inlineStr">
        <is>
          <t>ZDES</t>
        </is>
      </c>
      <c r="F1413" s="17" t="inlineStr">
        <is>
          <t>Dentro del alcance</t>
        </is>
      </c>
      <c r="G1413" s="17" t="inlineStr">
        <is>
          <t>2000020</t>
        </is>
      </c>
      <c r="H1413" s="17" t="inlineStr">
        <is>
          <t>TUBO ENDOTRAQ N° 8.5 C/BALON</t>
        </is>
      </c>
      <c r="I1413" s="17" t="inlineStr"/>
      <c r="J1413" s="17" t="inlineStr"/>
      <c r="K1413" s="18">
        <f>SUMIF('1130 Salta'!$A$2:$A$485,$G1413,'1130 Salta'!$I$2:$I$485)</f>
        <v/>
      </c>
      <c r="L1413" s="18">
        <f>SUMIF('1130 Salta'!$A$2:$A$485,$G1413,'1130 Salta'!$Q$2:$Q$485)</f>
        <v/>
      </c>
      <c r="M1413" s="18">
        <f>$K1413-$L1413</f>
        <v/>
      </c>
      <c r="N1413" s="19">
        <f>IFERROR(SUMIF('1130 Salta'!$A$2:$A$485,$G1413,'1130 Salta'!$M$2:$M$485)/$K1413,0)</f>
        <v/>
      </c>
      <c r="O1413" s="19">
        <f>IFERROR($K1413*$N1413,"")</f>
        <v/>
      </c>
      <c r="P1413" s="19">
        <f>IFERROR($L1413*$N1413,"")</f>
        <v/>
      </c>
      <c r="Q1413" s="19">
        <f>IF(OR($U1413="Dar de baja en SAP",$U1413="Dar de alta en SAP"),$M1413*$N1413,"")</f>
        <v/>
      </c>
      <c r="R1413" s="17" t="inlineStr"/>
      <c r="S1413" s="27" t="inlineStr"/>
      <c r="T1413" s="17" t="inlineStr">
        <is>
          <t>Sin recuento físico en el inventario de Avain</t>
        </is>
      </c>
      <c r="U1413" s="28" t="inlineStr">
        <is>
          <t>Sin recuento físico</t>
        </is>
      </c>
      <c r="V1413" s="17" t="inlineStr"/>
      <c r="W1413" s="17" t="inlineStr"/>
      <c r="X1413" s="17" t="inlineStr"/>
      <c r="Y1413" s="17" t="inlineStr"/>
      <c r="Z1413" s="17" t="inlineStr"/>
      <c r="AA1413" s="17" t="inlineStr"/>
    </row>
    <row r="1414">
      <c r="A1414" s="17" t="inlineStr">
        <is>
          <t>Salta</t>
        </is>
      </c>
      <c r="B1414" s="17" t="inlineStr">
        <is>
          <t>1130</t>
        </is>
      </c>
      <c r="C1414" s="17" t="inlineStr">
        <is>
          <t>Stock SAP</t>
        </is>
      </c>
      <c r="D1414" s="17" t="inlineStr">
        <is>
          <t>Descartables</t>
        </is>
      </c>
      <c r="E1414" s="17" t="inlineStr">
        <is>
          <t>ZDES</t>
        </is>
      </c>
      <c r="F1414" s="17" t="inlineStr">
        <is>
          <t>Dentro del alcance</t>
        </is>
      </c>
      <c r="G1414" s="17" t="inlineStr">
        <is>
          <t>2000078</t>
        </is>
      </c>
      <c r="H1414" s="17" t="inlineStr">
        <is>
          <t>TUBO ENDOTRAQ N° 8 C/BALON</t>
        </is>
      </c>
      <c r="I1414" s="17" t="inlineStr"/>
      <c r="J1414" s="17" t="inlineStr"/>
      <c r="K1414" s="18">
        <f>SUMIF('1130 Salta'!$A$2:$A$485,$G1414,'1130 Salta'!$I$2:$I$485)</f>
        <v/>
      </c>
      <c r="L1414" s="18">
        <f>SUMIF('1130 Salta'!$A$2:$A$485,$G1414,'1130 Salta'!$Q$2:$Q$485)</f>
        <v/>
      </c>
      <c r="M1414" s="18">
        <f>$K1414-$L1414</f>
        <v/>
      </c>
      <c r="N1414" s="19">
        <f>IFERROR(SUMIF('1130 Salta'!$A$2:$A$485,$G1414,'1130 Salta'!$M$2:$M$485)/$K1414,0)</f>
        <v/>
      </c>
      <c r="O1414" s="19">
        <f>IFERROR($K1414*$N1414,"")</f>
        <v/>
      </c>
      <c r="P1414" s="19">
        <f>IFERROR($L1414*$N1414,"")</f>
        <v/>
      </c>
      <c r="Q1414" s="19">
        <f>IF(OR($U1414="Dar de baja en SAP",$U1414="Dar de alta en SAP"),$M1414*$N1414,"")</f>
        <v/>
      </c>
      <c r="R1414" s="17" t="inlineStr"/>
      <c r="S1414" s="27" t="inlineStr"/>
      <c r="T1414" s="17" t="inlineStr">
        <is>
          <t>Sin recuento físico en el inventario de Avain</t>
        </is>
      </c>
      <c r="U1414" s="28" t="inlineStr">
        <is>
          <t>Sin recuento físico</t>
        </is>
      </c>
      <c r="V1414" s="17" t="inlineStr"/>
      <c r="W1414" s="17" t="inlineStr"/>
      <c r="X1414" s="17" t="inlineStr"/>
      <c r="Y1414" s="17" t="inlineStr"/>
      <c r="Z1414" s="17" t="inlineStr"/>
      <c r="AA1414" s="17" t="inlineStr"/>
    </row>
    <row r="1415">
      <c r="A1415" s="17" t="inlineStr">
        <is>
          <t>Salta</t>
        </is>
      </c>
      <c r="B1415" s="17" t="inlineStr">
        <is>
          <t>1130</t>
        </is>
      </c>
      <c r="C1415" s="17" t="inlineStr">
        <is>
          <t>Stock SAP</t>
        </is>
      </c>
      <c r="D1415" s="17" t="inlineStr">
        <is>
          <t>Descartables</t>
        </is>
      </c>
      <c r="E1415" s="17" t="inlineStr">
        <is>
          <t>ZDES</t>
        </is>
      </c>
      <c r="F1415" s="17" t="inlineStr">
        <is>
          <t>Dentro del alcance</t>
        </is>
      </c>
      <c r="G1415" s="17" t="inlineStr">
        <is>
          <t>2000100</t>
        </is>
      </c>
      <c r="H1415" s="17" t="inlineStr">
        <is>
          <t>BOLSA COLECTORA DE ORINA X 2000 ML</t>
        </is>
      </c>
      <c r="I1415" s="17" t="inlineStr">
        <is>
          <t>48</t>
        </is>
      </c>
      <c r="J1415" s="17" t="inlineStr">
        <is>
          <t>Bolsa Colectora p/orina</t>
        </is>
      </c>
      <c r="K1415" s="18">
        <f>SUMIF('1130 Salta'!$A$2:$A$485,$G1415,'1130 Salta'!$I$2:$I$485)</f>
        <v/>
      </c>
      <c r="L1415" s="18">
        <f>SUMIF('1130 Salta'!$A$2:$A$485,$G1415,'1130 Salta'!$Q$2:$Q$485)</f>
        <v/>
      </c>
      <c r="M1415" s="18">
        <f>$K1415-$L1415</f>
        <v/>
      </c>
      <c r="N1415" s="19">
        <f>IFERROR(SUMIF('1130 Salta'!$A$2:$A$485,$G1415,'1130 Salta'!$M$2:$M$485)/$K1415,0)</f>
        <v/>
      </c>
      <c r="O1415" s="19">
        <f>IFERROR($K1415*$N1415,"")</f>
        <v/>
      </c>
      <c r="P1415" s="19">
        <f>IFERROR($L1415*$N1415,"")</f>
        <v/>
      </c>
      <c r="Q1415" s="19">
        <f>IF(OR($U1415="Dar de baja en SAP",$U1415="Dar de alta en SAP"),$M1415*$N1415,"")</f>
        <v/>
      </c>
      <c r="R1415" s="17" t="inlineStr"/>
      <c r="S1415" s="25" t="inlineStr">
        <is>
          <t>Alta</t>
        </is>
      </c>
      <c r="T1415" s="17" t="inlineStr">
        <is>
          <t>Homologado – confianza Alta</t>
        </is>
      </c>
      <c r="U1415" s="25" t="inlineStr">
        <is>
          <t>Dar de alta en SAP</t>
        </is>
      </c>
      <c r="V1415" s="17" t="inlineStr">
        <is>
          <t>Homologación por código Avain (master D-165)</t>
        </is>
      </c>
      <c r="W1415" s="17" t="inlineStr">
        <is>
          <t>No</t>
        </is>
      </c>
      <c r="X1415" s="17" t="inlineStr"/>
      <c r="Y1415" s="17" t="inlineStr">
        <is>
          <t>Sí</t>
        </is>
      </c>
      <c r="Z1415" s="17" t="inlineStr">
        <is>
          <t>D-165</t>
        </is>
      </c>
      <c r="AA1415" s="17" t="inlineStr">
        <is>
          <t>Homologación: confianza base Alta + confianza SAP Alta → Alta.</t>
        </is>
      </c>
    </row>
    <row r="1416">
      <c r="A1416" s="17" t="inlineStr">
        <is>
          <t>Salta</t>
        </is>
      </c>
      <c r="B1416" s="17" t="inlineStr">
        <is>
          <t>1130</t>
        </is>
      </c>
      <c r="C1416" s="17" t="inlineStr">
        <is>
          <t>Stock SAP</t>
        </is>
      </c>
      <c r="D1416" s="17" t="inlineStr">
        <is>
          <t>Descartables</t>
        </is>
      </c>
      <c r="E1416" s="17" t="inlineStr">
        <is>
          <t>ZDES</t>
        </is>
      </c>
      <c r="F1416" s="17" t="inlineStr">
        <is>
          <t>Dentro del alcance</t>
        </is>
      </c>
      <c r="G1416" s="17" t="inlineStr">
        <is>
          <t>2000101</t>
        </is>
      </c>
      <c r="H1416" s="17" t="inlineStr">
        <is>
          <t>BOLSA ROJA GRANDE</t>
        </is>
      </c>
      <c r="I1416" s="17" t="inlineStr"/>
      <c r="J1416" s="17" t="inlineStr"/>
      <c r="K1416" s="18">
        <f>SUMIF('1130 Salta'!$A$2:$A$485,$G1416,'1130 Salta'!$I$2:$I$485)</f>
        <v/>
      </c>
      <c r="L1416" s="18">
        <f>SUMIF('1130 Salta'!$A$2:$A$485,$G1416,'1130 Salta'!$Q$2:$Q$485)</f>
        <v/>
      </c>
      <c r="M1416" s="18">
        <f>$K1416-$L1416</f>
        <v/>
      </c>
      <c r="N1416" s="19">
        <f>IFERROR(SUMIF('1130 Salta'!$A$2:$A$485,$G1416,'1130 Salta'!$M$2:$M$485)/$K1416,0)</f>
        <v/>
      </c>
      <c r="O1416" s="19">
        <f>IFERROR($K1416*$N1416,"")</f>
        <v/>
      </c>
      <c r="P1416" s="19">
        <f>IFERROR($L1416*$N1416,"")</f>
        <v/>
      </c>
      <c r="Q1416" s="19">
        <f>IF(OR($U1416="Dar de baja en SAP",$U1416="Dar de alta en SAP"),$M1416*$N1416,"")</f>
        <v/>
      </c>
      <c r="R1416" s="17" t="inlineStr"/>
      <c r="S1416" s="27" t="inlineStr"/>
      <c r="T1416" s="17" t="inlineStr">
        <is>
          <t>Sin recuento físico en el inventario de Avain</t>
        </is>
      </c>
      <c r="U1416" s="28" t="inlineStr">
        <is>
          <t>Sin recuento físico</t>
        </is>
      </c>
      <c r="V1416" s="17" t="inlineStr"/>
      <c r="W1416" s="17" t="inlineStr"/>
      <c r="X1416" s="17" t="inlineStr"/>
      <c r="Y1416" s="17" t="inlineStr"/>
      <c r="Z1416" s="17" t="inlineStr"/>
      <c r="AA1416" s="17" t="inlineStr"/>
    </row>
    <row r="1417">
      <c r="A1417" s="17" t="inlineStr">
        <is>
          <t>Salta</t>
        </is>
      </c>
      <c r="B1417" s="17" t="inlineStr">
        <is>
          <t>1130</t>
        </is>
      </c>
      <c r="C1417" s="17" t="inlineStr">
        <is>
          <t>Stock SAP</t>
        </is>
      </c>
      <c r="D1417" s="17" t="inlineStr">
        <is>
          <t>Descartables</t>
        </is>
      </c>
      <c r="E1417" s="17" t="inlineStr">
        <is>
          <t>ZDES</t>
        </is>
      </c>
      <c r="F1417" s="17" t="inlineStr">
        <is>
          <t>Dentro del alcance</t>
        </is>
      </c>
      <c r="G1417" s="17" t="inlineStr">
        <is>
          <t>2000157</t>
        </is>
      </c>
      <c r="H1417" s="17" t="inlineStr">
        <is>
          <t>GUANTES DE EXAMINACIÓN TALLE L</t>
        </is>
      </c>
      <c r="I1417" s="17" t="inlineStr"/>
      <c r="J1417" s="17" t="inlineStr"/>
      <c r="K1417" s="18">
        <f>SUMIF('1130 Salta'!$A$2:$A$485,$G1417,'1130 Salta'!$I$2:$I$485)</f>
        <v/>
      </c>
      <c r="L1417" s="18">
        <f>SUMIF('1130 Salta'!$A$2:$A$485,$G1417,'1130 Salta'!$Q$2:$Q$485)</f>
        <v/>
      </c>
      <c r="M1417" s="18">
        <f>$K1417-$L1417</f>
        <v/>
      </c>
      <c r="N1417" s="19">
        <f>IFERROR(SUMIF('1130 Salta'!$A$2:$A$485,$G1417,'1130 Salta'!$M$2:$M$485)/$K1417,0)</f>
        <v/>
      </c>
      <c r="O1417" s="19">
        <f>IFERROR($K1417*$N1417,"")</f>
        <v/>
      </c>
      <c r="P1417" s="19">
        <f>IFERROR($L1417*$N1417,"")</f>
        <v/>
      </c>
      <c r="Q1417" s="19">
        <f>IF(OR($U1417="Dar de baja en SAP",$U1417="Dar de alta en SAP"),$M1417*$N1417,"")</f>
        <v/>
      </c>
      <c r="R1417" s="17" t="inlineStr"/>
      <c r="S1417" s="27" t="inlineStr"/>
      <c r="T1417" s="17" t="inlineStr">
        <is>
          <t>Sin recuento físico en el inventario de Avain</t>
        </is>
      </c>
      <c r="U1417" s="28" t="inlineStr">
        <is>
          <t>Sin recuento físico</t>
        </is>
      </c>
      <c r="V1417" s="17" t="inlineStr"/>
      <c r="W1417" s="17" t="inlineStr"/>
      <c r="X1417" s="17" t="inlineStr"/>
      <c r="Y1417" s="17" t="inlineStr"/>
      <c r="Z1417" s="17" t="inlineStr"/>
      <c r="AA1417" s="17" t="inlineStr"/>
    </row>
    <row r="1418">
      <c r="A1418" s="17" t="inlineStr">
        <is>
          <t>Salta</t>
        </is>
      </c>
      <c r="B1418" s="17" t="inlineStr">
        <is>
          <t>1130</t>
        </is>
      </c>
      <c r="C1418" s="17" t="inlineStr">
        <is>
          <t>Stock SAP</t>
        </is>
      </c>
      <c r="D1418" s="17" t="inlineStr">
        <is>
          <t>Descartables</t>
        </is>
      </c>
      <c r="E1418" s="17" t="inlineStr">
        <is>
          <t>ZDES</t>
        </is>
      </c>
      <c r="F1418" s="17" t="inlineStr">
        <is>
          <t>Dentro del alcance</t>
        </is>
      </c>
      <c r="G1418" s="17" t="inlineStr">
        <is>
          <t>2000414</t>
        </is>
      </c>
      <c r="H1418" s="17" t="inlineStr">
        <is>
          <t>CANULA DE GUEDEL 11CM N3 CELESTE</t>
        </is>
      </c>
      <c r="I1418" s="17" t="inlineStr">
        <is>
          <t>258; 412; 312; 304</t>
        </is>
      </c>
      <c r="J1418" s="17" t="inlineStr">
        <is>
          <t>Canula de Guedel 100mm; Canula de Guedel 120mm; Canula de Guedel 80mm; Canula de guedel 90mm</t>
        </is>
      </c>
      <c r="K1418" s="18">
        <f>SUMIF('1130 Salta'!$A$2:$A$485,$G1418,'1130 Salta'!$I$2:$I$485)</f>
        <v/>
      </c>
      <c r="L1418" s="18">
        <f>SUMIF('1130 Salta'!$A$2:$A$485,$G1418,'1130 Salta'!$Q$2:$Q$485)</f>
        <v/>
      </c>
      <c r="M1418" s="18">
        <f>$K1418-$L1418</f>
        <v/>
      </c>
      <c r="N1418" s="19">
        <f>IFERROR(SUMIF('1130 Salta'!$A$2:$A$485,$G1418,'1130 Salta'!$M$2:$M$485)/$K1418,0)</f>
        <v/>
      </c>
      <c r="O1418" s="19">
        <f>IFERROR($K1418*$N1418,"")</f>
        <v/>
      </c>
      <c r="P1418" s="19">
        <f>IFERROR($L1418*$N1418,"")</f>
        <v/>
      </c>
      <c r="Q1418" s="19">
        <f>IF(OR($U1418="Dar de baja en SAP",$U1418="Dar de alta en SAP"),$M1418*$N1418,"")</f>
        <v/>
      </c>
      <c r="R1418" s="17" t="inlineStr"/>
      <c r="S1418" s="26" t="inlineStr">
        <is>
          <t>Baja</t>
        </is>
      </c>
      <c r="T1418" s="17" t="inlineStr">
        <is>
          <t>Homologado – confianza Baja – pendiente de validación</t>
        </is>
      </c>
      <c r="U1418" s="25" t="inlineStr">
        <is>
          <t>Dar de alta en SAP</t>
        </is>
      </c>
      <c r="V1418" s="17" t="inlineStr">
        <is>
          <t>Homologación por código Avain (master D-167)</t>
        </is>
      </c>
      <c r="W1418" s="17" t="inlineStr">
        <is>
          <t>Sí</t>
        </is>
      </c>
      <c r="X1418" s="17" t="inlineStr">
        <is>
          <t>2000414, 2000404, 2001254</t>
        </is>
      </c>
      <c r="Y1418" s="17" t="inlineStr">
        <is>
          <t>Sí</t>
        </is>
      </c>
      <c r="Z1418" s="17" t="inlineStr">
        <is>
          <t>D-167</t>
        </is>
      </c>
      <c r="AA1418" s="17"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17" t="inlineStr">
        <is>
          <t>Salta</t>
        </is>
      </c>
      <c r="B1419" s="17" t="inlineStr">
        <is>
          <t>1130</t>
        </is>
      </c>
      <c r="C1419" s="17" t="inlineStr">
        <is>
          <t>Stock SAP</t>
        </is>
      </c>
      <c r="D1419" s="17" t="inlineStr">
        <is>
          <t>Descartables</t>
        </is>
      </c>
      <c r="E1419" s="17" t="inlineStr">
        <is>
          <t>ZDES</t>
        </is>
      </c>
      <c r="F1419" s="17" t="inlineStr">
        <is>
          <t>Dentro del alcance</t>
        </is>
      </c>
      <c r="G1419" s="17" t="inlineStr">
        <is>
          <t>2000463</t>
        </is>
      </c>
      <c r="H1419" s="17" t="inlineStr">
        <is>
          <t>SABANAS ESTERILES DESCARTABLES</t>
        </is>
      </c>
      <c r="I1419" s="17" t="inlineStr">
        <is>
          <t>212</t>
        </is>
      </c>
      <c r="J1419" s="17" t="inlineStr">
        <is>
          <t>Sabana descartable</t>
        </is>
      </c>
      <c r="K1419" s="18">
        <f>SUMIF('1130 Salta'!$A$2:$A$485,$G1419,'1130 Salta'!$I$2:$I$485)</f>
        <v/>
      </c>
      <c r="L1419" s="18">
        <f>SUMIF('1130 Salta'!$A$2:$A$485,$G1419,'1130 Salta'!$Q$2:$Q$485)</f>
        <v/>
      </c>
      <c r="M1419" s="18">
        <f>$K1419-$L1419</f>
        <v/>
      </c>
      <c r="N1419" s="19">
        <f>IFERROR(SUMIF('1130 Salta'!$A$2:$A$485,$G1419,'1130 Salta'!$M$2:$M$485)/$K1419,0)</f>
        <v/>
      </c>
      <c r="O1419" s="19">
        <f>IFERROR($K1419*$N1419,"")</f>
        <v/>
      </c>
      <c r="P1419" s="19">
        <f>IFERROR($L1419*$N1419,"")</f>
        <v/>
      </c>
      <c r="Q1419" s="19">
        <f>IF(OR($U1419="Dar de baja en SAP",$U1419="Dar de alta en SAP"),$M1419*$N1419,"")</f>
        <v/>
      </c>
      <c r="R1419" s="17" t="inlineStr"/>
      <c r="S1419" s="30" t="inlineStr">
        <is>
          <t>Media</t>
        </is>
      </c>
      <c r="T1419" s="17" t="inlineStr">
        <is>
          <t>Homologado – confianza Media – pendiente de validación</t>
        </is>
      </c>
      <c r="U1419" s="26" t="inlineStr">
        <is>
          <t>Dar de baja en SAP</t>
        </is>
      </c>
      <c r="V1419" s="17" t="inlineStr">
        <is>
          <t>Homologación por código Avain (master K-244)</t>
        </is>
      </c>
      <c r="W1419" s="17" t="inlineStr">
        <is>
          <t>No</t>
        </is>
      </c>
      <c r="X1419" s="17" t="inlineStr"/>
      <c r="Y1419" s="17" t="inlineStr">
        <is>
          <t>Sí</t>
        </is>
      </c>
      <c r="Z1419" s="17" t="inlineStr">
        <is>
          <t>K-244</t>
        </is>
      </c>
      <c r="AA1419" s="17" t="inlineStr">
        <is>
          <t>Homologación: confianza base Media + confianza SAP Alta → Media.</t>
        </is>
      </c>
    </row>
    <row r="1420">
      <c r="A1420" s="17" t="inlineStr">
        <is>
          <t>Salta</t>
        </is>
      </c>
      <c r="B1420" s="17" t="inlineStr">
        <is>
          <t>1130</t>
        </is>
      </c>
      <c r="C1420" s="17" t="inlineStr">
        <is>
          <t>Stock SAP</t>
        </is>
      </c>
      <c r="D1420" s="17" t="inlineStr">
        <is>
          <t>Descartables</t>
        </is>
      </c>
      <c r="E1420" s="17" t="inlineStr">
        <is>
          <t>ZDES</t>
        </is>
      </c>
      <c r="F1420" s="17" t="inlineStr">
        <is>
          <t>Dentro del alcance</t>
        </is>
      </c>
      <c r="G1420" s="17" t="inlineStr">
        <is>
          <t>2000483</t>
        </is>
      </c>
      <c r="H1420" s="17" t="inlineStr">
        <is>
          <t>LINTERNA LAPICERA</t>
        </is>
      </c>
      <c r="I1420" s="17" t="inlineStr">
        <is>
          <t>425</t>
        </is>
      </c>
      <c r="J1420" s="17" t="inlineStr">
        <is>
          <t>Linterna de examinacion</t>
        </is>
      </c>
      <c r="K1420" s="18">
        <f>SUMIF('1130 Salta'!$A$2:$A$485,$G1420,'1130 Salta'!$I$2:$I$485)</f>
        <v/>
      </c>
      <c r="L1420" s="18">
        <f>SUMIF('1130 Salta'!$A$2:$A$485,$G1420,'1130 Salta'!$Q$2:$Q$485)</f>
        <v/>
      </c>
      <c r="M1420" s="18">
        <f>$K1420-$L1420</f>
        <v/>
      </c>
      <c r="N1420" s="19">
        <f>IFERROR(SUMIF('1130 Salta'!$A$2:$A$485,$G1420,'1130 Salta'!$M$2:$M$485)/$K1420,0)</f>
        <v/>
      </c>
      <c r="O1420" s="19">
        <f>IFERROR($K1420*$N1420,"")</f>
        <v/>
      </c>
      <c r="P1420" s="19">
        <f>IFERROR($L1420*$N1420,"")</f>
        <v/>
      </c>
      <c r="Q1420" s="19">
        <f>IF(OR($U1420="Dar de baja en SAP",$U1420="Dar de alta en SAP"),$M1420*$N1420,"")</f>
        <v/>
      </c>
      <c r="R1420" s="17" t="inlineStr"/>
      <c r="S1420" s="30" t="inlineStr">
        <is>
          <t>Media</t>
        </is>
      </c>
      <c r="T1420" s="17" t="inlineStr">
        <is>
          <t>Homologado – confianza Media – pendiente de validación</t>
        </is>
      </c>
      <c r="U1420" s="26" t="inlineStr">
        <is>
          <t>Dar de baja en SAP</t>
        </is>
      </c>
      <c r="V1420" s="17" t="inlineStr">
        <is>
          <t>Homologación por código Avain (master E-210)</t>
        </is>
      </c>
      <c r="W1420" s="17" t="inlineStr">
        <is>
          <t>No</t>
        </is>
      </c>
      <c r="X1420" s="17" t="inlineStr"/>
      <c r="Y1420" s="17" t="inlineStr">
        <is>
          <t>Sí</t>
        </is>
      </c>
      <c r="Z1420" s="17" t="inlineStr">
        <is>
          <t>E-210</t>
        </is>
      </c>
      <c r="AA1420" s="17" t="inlineStr">
        <is>
          <t>Homologación: confianza base Media + confianza SAP Media → Media. Otros códigos SAP del master no están en el stock de este centro: 2000030.</t>
        </is>
      </c>
    </row>
    <row r="1421">
      <c r="A1421" s="17" t="inlineStr">
        <is>
          <t>Salta</t>
        </is>
      </c>
      <c r="B1421" s="17" t="inlineStr">
        <is>
          <t>1130</t>
        </is>
      </c>
      <c r="C1421" s="17" t="inlineStr">
        <is>
          <t>Stock SAP</t>
        </is>
      </c>
      <c r="D1421" s="17" t="inlineStr">
        <is>
          <t>Descartables</t>
        </is>
      </c>
      <c r="E1421" s="17" t="inlineStr">
        <is>
          <t>ZDES</t>
        </is>
      </c>
      <c r="F1421" s="17" t="inlineStr">
        <is>
          <t>Dentro del alcance</t>
        </is>
      </c>
      <c r="G1421" s="17" t="inlineStr">
        <is>
          <t>2000867</t>
        </is>
      </c>
      <c r="H1421" s="17" t="inlineStr">
        <is>
          <t>SONDA NASOGASTRICA K-10</t>
        </is>
      </c>
      <c r="I1421" s="17" t="inlineStr">
        <is>
          <t>432; 224; 306</t>
        </is>
      </c>
      <c r="J1421" s="17" t="inlineStr">
        <is>
          <t>Sonda Gastrica Fr 12; Sonda Gastrica Fr 16; SONDA NASOGASTRICA K11 o 18FR</t>
        </is>
      </c>
      <c r="K1421" s="18">
        <f>SUMIF('1130 Salta'!$A$2:$A$485,$G1421,'1130 Salta'!$I$2:$I$485)</f>
        <v/>
      </c>
      <c r="L1421" s="18">
        <f>SUMIF('1130 Salta'!$A$2:$A$485,$G1421,'1130 Salta'!$Q$2:$Q$485)</f>
        <v/>
      </c>
      <c r="M1421" s="18">
        <f>$K1421-$L1421</f>
        <v/>
      </c>
      <c r="N1421" s="19">
        <f>IFERROR(SUMIF('1130 Salta'!$A$2:$A$485,$G1421,'1130 Salta'!$M$2:$M$485)/$K1421,0)</f>
        <v/>
      </c>
      <c r="O1421" s="19">
        <f>IFERROR($K1421*$N1421,"")</f>
        <v/>
      </c>
      <c r="P1421" s="19">
        <f>IFERROR($L1421*$N1421,"")</f>
        <v/>
      </c>
      <c r="Q1421" s="19">
        <f>IF(OR($U1421="Dar de baja en SAP",$U1421="Dar de alta en SAP"),$M1421*$N1421,"")</f>
        <v/>
      </c>
      <c r="R1421" s="17" t="inlineStr"/>
      <c r="S1421" s="26" t="inlineStr">
        <is>
          <t>Baja</t>
        </is>
      </c>
      <c r="T1421" s="17" t="inlineStr">
        <is>
          <t>Homologado – confianza Baja – pendiente de validación</t>
        </is>
      </c>
      <c r="U1421" s="25" t="inlineStr">
        <is>
          <t>Dar de alta en SAP</t>
        </is>
      </c>
      <c r="V1421" s="17" t="inlineStr">
        <is>
          <t>Homologación por código Avain (master D-163)</t>
        </is>
      </c>
      <c r="W1421" s="17" t="inlineStr">
        <is>
          <t>No</t>
        </is>
      </c>
      <c r="X1421" s="17" t="inlineStr"/>
      <c r="Y1421" s="17" t="inlineStr">
        <is>
          <t>Sí</t>
        </is>
      </c>
      <c r="Z1421" s="17" t="inlineStr">
        <is>
          <t>D-163</t>
        </is>
      </c>
      <c r="AA1421" s="17"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17" t="inlineStr">
        <is>
          <t>Salta</t>
        </is>
      </c>
      <c r="B1422" s="17" t="inlineStr">
        <is>
          <t>1130</t>
        </is>
      </c>
      <c r="C1422" s="17" t="inlineStr">
        <is>
          <t>Stock SAP</t>
        </is>
      </c>
      <c r="D1422" s="17" t="inlineStr">
        <is>
          <t>Descartables</t>
        </is>
      </c>
      <c r="E1422" s="17" t="inlineStr">
        <is>
          <t>ZDES</t>
        </is>
      </c>
      <c r="F1422" s="17" t="inlineStr">
        <is>
          <t>Dentro del alcance</t>
        </is>
      </c>
      <c r="G1422" s="17" t="inlineStr">
        <is>
          <t>2001232</t>
        </is>
      </c>
      <c r="H1422" s="17" t="inlineStr">
        <is>
          <t>HILO DE SUTURA SUPRALON 4</t>
        </is>
      </c>
      <c r="I1422" s="17" t="inlineStr"/>
      <c r="J1422" s="17" t="inlineStr"/>
      <c r="K1422" s="18">
        <f>SUMIF('1130 Salta'!$A$2:$A$485,$G1422,'1130 Salta'!$I$2:$I$485)</f>
        <v/>
      </c>
      <c r="L1422" s="18">
        <f>SUMIF('1130 Salta'!$A$2:$A$485,$G1422,'1130 Salta'!$Q$2:$Q$485)</f>
        <v/>
      </c>
      <c r="M1422" s="18">
        <f>$K1422-$L1422</f>
        <v/>
      </c>
      <c r="N1422" s="19">
        <f>IFERROR(SUMIF('1130 Salta'!$A$2:$A$485,$G1422,'1130 Salta'!$M$2:$M$485)/$K1422,0)</f>
        <v/>
      </c>
      <c r="O1422" s="19">
        <f>IFERROR($K1422*$N1422,"")</f>
        <v/>
      </c>
      <c r="P1422" s="19">
        <f>IFERROR($L1422*$N1422,"")</f>
        <v/>
      </c>
      <c r="Q1422" s="19">
        <f>IF(OR($U1422="Dar de baja en SAP",$U1422="Dar de alta en SAP"),$M1422*$N1422,"")</f>
        <v/>
      </c>
      <c r="R1422" s="17" t="inlineStr"/>
      <c r="S1422" s="27" t="inlineStr"/>
      <c r="T1422" s="17" t="inlineStr">
        <is>
          <t>Sin recuento físico en el inventario de Avain</t>
        </is>
      </c>
      <c r="U1422" s="28" t="inlineStr">
        <is>
          <t>Sin recuento físico</t>
        </is>
      </c>
      <c r="V1422" s="17" t="inlineStr"/>
      <c r="W1422" s="17" t="inlineStr"/>
      <c r="X1422" s="17" t="inlineStr"/>
      <c r="Y1422" s="17" t="inlineStr"/>
      <c r="Z1422" s="17" t="inlineStr"/>
      <c r="AA1422" s="17" t="inlineStr"/>
    </row>
    <row r="1423">
      <c r="A1423" s="17" t="inlineStr">
        <is>
          <t>Salta</t>
        </is>
      </c>
      <c r="B1423" s="17" t="inlineStr">
        <is>
          <t>1130</t>
        </is>
      </c>
      <c r="C1423" s="17" t="inlineStr">
        <is>
          <t>Stock SAP</t>
        </is>
      </c>
      <c r="D1423" s="17" t="inlineStr">
        <is>
          <t>Descartables</t>
        </is>
      </c>
      <c r="E1423" s="17" t="inlineStr">
        <is>
          <t>ZDES</t>
        </is>
      </c>
      <c r="F1423" s="17" t="inlineStr">
        <is>
          <t>Dentro del alcance</t>
        </is>
      </c>
      <c r="G1423" s="17" t="inlineStr">
        <is>
          <t>2001551</t>
        </is>
      </c>
      <c r="H1423" s="17" t="inlineStr">
        <is>
          <t>PROLONGADOR PT35 150CM</t>
        </is>
      </c>
      <c r="I1423" s="17" t="inlineStr"/>
      <c r="J1423" s="17" t="inlineStr"/>
      <c r="K1423" s="18">
        <f>SUMIF('1130 Salta'!$A$2:$A$485,$G1423,'1130 Salta'!$I$2:$I$485)</f>
        <v/>
      </c>
      <c r="L1423" s="18">
        <f>SUMIF('1130 Salta'!$A$2:$A$485,$G1423,'1130 Salta'!$Q$2:$Q$485)</f>
        <v/>
      </c>
      <c r="M1423" s="18">
        <f>$K1423-$L1423</f>
        <v/>
      </c>
      <c r="N1423" s="19">
        <f>IFERROR(SUMIF('1130 Salta'!$A$2:$A$485,$G1423,'1130 Salta'!$M$2:$M$485)/$K1423,0)</f>
        <v/>
      </c>
      <c r="O1423" s="19">
        <f>IFERROR($K1423*$N1423,"")</f>
        <v/>
      </c>
      <c r="P1423" s="19">
        <f>IFERROR($L1423*$N1423,"")</f>
        <v/>
      </c>
      <c r="Q1423" s="19">
        <f>IF(OR($U1423="Dar de baja en SAP",$U1423="Dar de alta en SAP"),$M1423*$N1423,"")</f>
        <v/>
      </c>
      <c r="R1423" s="17" t="inlineStr"/>
      <c r="S1423" s="27" t="inlineStr"/>
      <c r="T1423" s="17" t="inlineStr">
        <is>
          <t>Sin recuento físico en el inventario de Avain</t>
        </is>
      </c>
      <c r="U1423" s="28" t="inlineStr">
        <is>
          <t>Sin recuento físico</t>
        </is>
      </c>
      <c r="V1423" s="17" t="inlineStr"/>
      <c r="W1423" s="17" t="inlineStr"/>
      <c r="X1423" s="17" t="inlineStr"/>
      <c r="Y1423" s="17" t="inlineStr"/>
      <c r="Z1423" s="17" t="inlineStr"/>
      <c r="AA1423" s="17" t="inlineStr"/>
    </row>
    <row r="1424">
      <c r="A1424" s="17" t="inlineStr">
        <is>
          <t>Salta</t>
        </is>
      </c>
      <c r="B1424" s="17" t="inlineStr">
        <is>
          <t>1130</t>
        </is>
      </c>
      <c r="C1424" s="17" t="inlineStr">
        <is>
          <t>Stock SAP</t>
        </is>
      </c>
      <c r="D1424" s="17" t="inlineStr">
        <is>
          <t>Descartables</t>
        </is>
      </c>
      <c r="E1424" s="17" t="inlineStr">
        <is>
          <t>ZDES</t>
        </is>
      </c>
      <c r="F1424" s="17" t="inlineStr">
        <is>
          <t>Dentro del alcance</t>
        </is>
      </c>
      <c r="G1424" s="17" t="inlineStr">
        <is>
          <t>2001672</t>
        </is>
      </c>
      <c r="H1424" s="17" t="inlineStr">
        <is>
          <t>MANTA DE LANA</t>
        </is>
      </c>
      <c r="I1424" s="17" t="inlineStr">
        <is>
          <t>180</t>
        </is>
      </c>
      <c r="J1424" s="17" t="inlineStr">
        <is>
          <t>Manta Termica</t>
        </is>
      </c>
      <c r="K1424" s="18">
        <f>SUMIF('1130 Salta'!$A$2:$A$485,$G1424,'1130 Salta'!$I$2:$I$485)</f>
        <v/>
      </c>
      <c r="L1424" s="18">
        <f>SUMIF('1130 Salta'!$A$2:$A$485,$G1424,'1130 Salta'!$Q$2:$Q$485)</f>
        <v/>
      </c>
      <c r="M1424" s="18">
        <f>$K1424-$L1424</f>
        <v/>
      </c>
      <c r="N1424" s="19">
        <f>IFERROR(SUMIF('1130 Salta'!$A$2:$A$485,$G1424,'1130 Salta'!$M$2:$M$485)/$K1424,0)</f>
        <v/>
      </c>
      <c r="O1424" s="19">
        <f>IFERROR($K1424*$N1424,"")</f>
        <v/>
      </c>
      <c r="P1424" s="19">
        <f>IFERROR($L1424*$N1424,"")</f>
        <v/>
      </c>
      <c r="Q1424" s="19">
        <f>IF(OR($U1424="Dar de baja en SAP",$U1424="Dar de alta en SAP"),$M1424*$N1424,"")</f>
        <v/>
      </c>
      <c r="R1424" s="17" t="inlineStr"/>
      <c r="S1424" s="26" t="inlineStr">
        <is>
          <t>Baja</t>
        </is>
      </c>
      <c r="T1424" s="17" t="inlineStr">
        <is>
          <t>Homologado – confianza Baja – pendiente de validación</t>
        </is>
      </c>
      <c r="U1424" s="26" t="inlineStr">
        <is>
          <t>Dar de baja en SAP</t>
        </is>
      </c>
      <c r="V1424" s="17" t="inlineStr">
        <is>
          <t>Cruce por nomenclatura SAP</t>
        </is>
      </c>
      <c r="W1424" s="17" t="inlineStr">
        <is>
          <t>No</t>
        </is>
      </c>
      <c r="X1424" s="17" t="inlineStr"/>
      <c r="Y1424" s="17" t="inlineStr">
        <is>
          <t>Sí</t>
        </is>
      </c>
      <c r="Z1424" s="17" t="inlineStr">
        <is>
          <t>K-245</t>
        </is>
      </c>
      <c r="AA1424" s="17" t="inlineStr">
        <is>
          <t>Homologado al master K-245, pero sus códigos SAP (3000521) no figuran en el stock SAP de este centro. Cruce por nomenclatura: similitud 0.47.</t>
        </is>
      </c>
    </row>
    <row r="1425">
      <c r="A1425" s="17" t="inlineStr">
        <is>
          <t>Salta</t>
        </is>
      </c>
      <c r="B1425" s="17" t="inlineStr">
        <is>
          <t>1130</t>
        </is>
      </c>
      <c r="C1425" s="17" t="inlineStr">
        <is>
          <t>Stock SAP</t>
        </is>
      </c>
      <c r="D1425" s="17" t="inlineStr">
        <is>
          <t>Descartables</t>
        </is>
      </c>
      <c r="E1425" s="17" t="inlineStr">
        <is>
          <t>ZDES</t>
        </is>
      </c>
      <c r="F1425" s="17" t="inlineStr">
        <is>
          <t>Dentro del alcance</t>
        </is>
      </c>
      <c r="G1425" s="17" t="inlineStr">
        <is>
          <t>2001866</t>
        </is>
      </c>
      <c r="H1425" s="17" t="inlineStr">
        <is>
          <t>SONDA P/ ASPIRACION K30</t>
        </is>
      </c>
      <c r="I1425" s="17" t="inlineStr">
        <is>
          <t>430</t>
        </is>
      </c>
      <c r="J1425" s="17" t="inlineStr">
        <is>
          <t>Sonda de Aspiracion K30</t>
        </is>
      </c>
      <c r="K1425" s="18">
        <f>SUMIF('1130 Salta'!$A$2:$A$485,$G1425,'1130 Salta'!$I$2:$I$485)</f>
        <v/>
      </c>
      <c r="L1425" s="18">
        <f>SUMIF('1130 Salta'!$A$2:$A$485,$G1425,'1130 Salta'!$Q$2:$Q$485)</f>
        <v/>
      </c>
      <c r="M1425" s="18">
        <f>$K1425-$L1425</f>
        <v/>
      </c>
      <c r="N1425" s="19">
        <f>IFERROR(SUMIF('1130 Salta'!$A$2:$A$485,$G1425,'1130 Salta'!$M$2:$M$485)/$K1425,0)</f>
        <v/>
      </c>
      <c r="O1425" s="19">
        <f>IFERROR($K1425*$N1425,"")</f>
        <v/>
      </c>
      <c r="P1425" s="19">
        <f>IFERROR($L1425*$N1425,"")</f>
        <v/>
      </c>
      <c r="Q1425" s="19">
        <f>IF(OR($U1425="Dar de baja en SAP",$U1425="Dar de alta en SAP"),$M1425*$N1425,"")</f>
        <v/>
      </c>
      <c r="R1425" s="17" t="inlineStr"/>
      <c r="S1425" s="25" t="inlineStr">
        <is>
          <t>Alta</t>
        </is>
      </c>
      <c r="T1425" s="17" t="inlineStr">
        <is>
          <t>Homologado – confianza Alta</t>
        </is>
      </c>
      <c r="U1425" s="26" t="inlineStr">
        <is>
          <t>Dar de baja en SAP</t>
        </is>
      </c>
      <c r="V1425" s="17" t="inlineStr">
        <is>
          <t>Cruce por nomenclatura SAP</t>
        </is>
      </c>
      <c r="W1425" s="17" t="inlineStr">
        <is>
          <t>No</t>
        </is>
      </c>
      <c r="X1425" s="17" t="inlineStr"/>
      <c r="Y1425" s="17" t="inlineStr">
        <is>
          <t>Sí</t>
        </is>
      </c>
      <c r="Z1425" s="17" t="inlineStr">
        <is>
          <t>D-162</t>
        </is>
      </c>
      <c r="AA1425" s="17" t="inlineStr">
        <is>
          <t>Homologado al master D-162, pero sus códigos SAP (2000243, 2000369, 2000811, 2001270) no figuran en el stock SAP de este centro. Cruce por nomenclatura: similitud 0.92.</t>
        </is>
      </c>
    </row>
    <row r="1426">
      <c r="A1426" s="17" t="inlineStr">
        <is>
          <t>Salta</t>
        </is>
      </c>
      <c r="B1426" s="17" t="inlineStr">
        <is>
          <t>1130</t>
        </is>
      </c>
      <c r="C1426" s="17" t="inlineStr">
        <is>
          <t>Stock SAP</t>
        </is>
      </c>
      <c r="D1426" s="17" t="inlineStr">
        <is>
          <t>Descartables</t>
        </is>
      </c>
      <c r="E1426" s="17" t="inlineStr">
        <is>
          <t>ZDES</t>
        </is>
      </c>
      <c r="F1426" s="17" t="inlineStr">
        <is>
          <t>Dentro del alcance</t>
        </is>
      </c>
      <c r="G1426" s="17" t="inlineStr">
        <is>
          <t>2002568</t>
        </is>
      </c>
      <c r="H1426" s="17" t="inlineStr">
        <is>
          <t>PROLONGADOR PT26 150CM</t>
        </is>
      </c>
      <c r="I1426" s="17" t="inlineStr"/>
      <c r="J1426" s="17" t="inlineStr"/>
      <c r="K1426" s="18">
        <f>SUMIF('1130 Salta'!$A$2:$A$485,$G1426,'1130 Salta'!$I$2:$I$485)</f>
        <v/>
      </c>
      <c r="L1426" s="18">
        <f>SUMIF('1130 Salta'!$A$2:$A$485,$G1426,'1130 Salta'!$Q$2:$Q$485)</f>
        <v/>
      </c>
      <c r="M1426" s="18">
        <f>$K1426-$L1426</f>
        <v/>
      </c>
      <c r="N1426" s="19">
        <f>IFERROR(SUMIF('1130 Salta'!$A$2:$A$485,$G1426,'1130 Salta'!$M$2:$M$485)/$K1426,0)</f>
        <v/>
      </c>
      <c r="O1426" s="19">
        <f>IFERROR($K1426*$N1426,"")</f>
        <v/>
      </c>
      <c r="P1426" s="19">
        <f>IFERROR($L1426*$N1426,"")</f>
        <v/>
      </c>
      <c r="Q1426" s="19">
        <f>IF(OR($U1426="Dar de baja en SAP",$U1426="Dar de alta en SAP"),$M1426*$N1426,"")</f>
        <v/>
      </c>
      <c r="R1426" s="17" t="inlineStr"/>
      <c r="S1426" s="27" t="inlineStr"/>
      <c r="T1426" s="17" t="inlineStr">
        <is>
          <t>Sin recuento físico en el inventario de Avain</t>
        </is>
      </c>
      <c r="U1426" s="28" t="inlineStr">
        <is>
          <t>Sin recuento físico</t>
        </is>
      </c>
      <c r="V1426" s="17" t="inlineStr"/>
      <c r="W1426" s="17" t="inlineStr"/>
      <c r="X1426" s="17" t="inlineStr"/>
      <c r="Y1426" s="17" t="inlineStr"/>
      <c r="Z1426" s="17" t="inlineStr"/>
      <c r="AA1426" s="17" t="inlineStr"/>
    </row>
    <row r="1427">
      <c r="A1427" s="17" t="inlineStr">
        <is>
          <t>Salta</t>
        </is>
      </c>
      <c r="B1427" s="17" t="inlineStr">
        <is>
          <t>1130</t>
        </is>
      </c>
      <c r="C1427" s="17" t="inlineStr">
        <is>
          <t>Stock SAP</t>
        </is>
      </c>
      <c r="D1427" s="17" t="inlineStr">
        <is>
          <t>Descartables</t>
        </is>
      </c>
      <c r="E1427" s="17" t="inlineStr">
        <is>
          <t>ZDES</t>
        </is>
      </c>
      <c r="F1427" s="17" t="inlineStr">
        <is>
          <t>Dentro del alcance</t>
        </is>
      </c>
      <c r="G1427" s="17" t="inlineStr">
        <is>
          <t>2002575</t>
        </is>
      </c>
      <c r="H1427" s="17" t="inlineStr">
        <is>
          <t>CAMPO QUIRURGICO ESTERIL 60X60CM</t>
        </is>
      </c>
      <c r="I1427" s="17" t="inlineStr"/>
      <c r="J1427" s="17" t="inlineStr"/>
      <c r="K1427" s="18">
        <f>SUMIF('1130 Salta'!$A$2:$A$485,$G1427,'1130 Salta'!$I$2:$I$485)</f>
        <v/>
      </c>
      <c r="L1427" s="18">
        <f>SUMIF('1130 Salta'!$A$2:$A$485,$G1427,'1130 Salta'!$Q$2:$Q$485)</f>
        <v/>
      </c>
      <c r="M1427" s="18">
        <f>$K1427-$L1427</f>
        <v/>
      </c>
      <c r="N1427" s="19">
        <f>IFERROR(SUMIF('1130 Salta'!$A$2:$A$485,$G1427,'1130 Salta'!$M$2:$M$485)/$K1427,0)</f>
        <v/>
      </c>
      <c r="O1427" s="19">
        <f>IFERROR($K1427*$N1427,"")</f>
        <v/>
      </c>
      <c r="P1427" s="19">
        <f>IFERROR($L1427*$N1427,"")</f>
        <v/>
      </c>
      <c r="Q1427" s="19">
        <f>IF(OR($U1427="Dar de baja en SAP",$U1427="Dar de alta en SAP"),$M1427*$N1427,"")</f>
        <v/>
      </c>
      <c r="R1427" s="17" t="inlineStr"/>
      <c r="S1427" s="27" t="inlineStr"/>
      <c r="T1427" s="17" t="inlineStr">
        <is>
          <t>Sin recuento físico en el inventario de Avain</t>
        </is>
      </c>
      <c r="U1427" s="28" t="inlineStr">
        <is>
          <t>Sin recuento físico</t>
        </is>
      </c>
      <c r="V1427" s="17" t="inlineStr"/>
      <c r="W1427" s="17" t="inlineStr"/>
      <c r="X1427" s="17" t="inlineStr"/>
      <c r="Y1427" s="17" t="inlineStr"/>
      <c r="Z1427" s="17" t="inlineStr"/>
      <c r="AA1427" s="17" t="inlineStr"/>
    </row>
    <row r="1428">
      <c r="A1428" s="17" t="inlineStr">
        <is>
          <t>Salta</t>
        </is>
      </c>
      <c r="B1428" s="17" t="inlineStr">
        <is>
          <t>1130</t>
        </is>
      </c>
      <c r="C1428" s="17" t="inlineStr">
        <is>
          <t>Stock SAP</t>
        </is>
      </c>
      <c r="D1428" s="17" t="inlineStr">
        <is>
          <t>Uniformes</t>
        </is>
      </c>
      <c r="E1428" s="17" t="inlineStr">
        <is>
          <t>ZUNI</t>
        </is>
      </c>
      <c r="F1428" s="17" t="inlineStr">
        <is>
          <t>Fuera del alcance</t>
        </is>
      </c>
      <c r="G1428" s="17" t="inlineStr">
        <is>
          <t>3000526</t>
        </is>
      </c>
      <c r="H1428" s="17" t="inlineStr">
        <is>
          <t>PROTECTOR AUDITIVO P/CASCO SORDINA</t>
        </is>
      </c>
      <c r="I1428" s="17" t="inlineStr"/>
      <c r="J1428" s="17" t="inlineStr"/>
      <c r="K1428" s="18">
        <f>SUMIF('1130 Salta'!$A$2:$A$485,$G1428,'1130 Salta'!$I$2:$I$485)</f>
        <v/>
      </c>
      <c r="L1428" s="18">
        <f>SUMIF('1130 Salta'!$A$2:$A$485,$G1428,'1130 Salta'!$Q$2:$Q$485)</f>
        <v/>
      </c>
      <c r="M1428" s="18">
        <f>$K1428-$L1428</f>
        <v/>
      </c>
      <c r="N1428" s="19">
        <f>IFERROR(SUMIF('1130 Salta'!$A$2:$A$485,$G1428,'1130 Salta'!$M$2:$M$485)/$K1428,0)</f>
        <v/>
      </c>
      <c r="O1428" s="19">
        <f>IFERROR($K1428*$N1428,"")</f>
        <v/>
      </c>
      <c r="P1428" s="19">
        <f>IFERROR($L1428*$N1428,"")</f>
        <v/>
      </c>
      <c r="Q1428" s="19">
        <f>IF(OR($U1428="Dar de baja en SAP",$U1428="Dar de alta en SAP"),$M1428*$N1428,"")</f>
        <v/>
      </c>
      <c r="R1428" s="17" t="inlineStr"/>
      <c r="S1428" s="27" t="inlineStr"/>
      <c r="T1428" s="17" t="inlineStr">
        <is>
          <t>No aplica: uniformes, clasificación que el inventario físico de Farmacia no releva</t>
        </is>
      </c>
      <c r="U1428" s="28" t="inlineStr">
        <is>
          <t>Fuera del alcance del inventario físico</t>
        </is>
      </c>
      <c r="V1428" s="17" t="inlineStr"/>
      <c r="W1428" s="17" t="inlineStr"/>
      <c r="X1428" s="17" t="inlineStr"/>
      <c r="Y1428" s="17" t="inlineStr"/>
      <c r="Z1428" s="17" t="inlineStr"/>
      <c r="AA1428" s="17" t="inlineStr"/>
    </row>
    <row r="1429">
      <c r="A1429" s="17" t="inlineStr">
        <is>
          <t>Salta</t>
        </is>
      </c>
      <c r="B1429" s="17" t="inlineStr">
        <is>
          <t>1130</t>
        </is>
      </c>
      <c r="C1429" s="17" t="inlineStr">
        <is>
          <t>Stock SAP</t>
        </is>
      </c>
      <c r="D1429" s="17" t="inlineStr">
        <is>
          <t>Uniformes</t>
        </is>
      </c>
      <c r="E1429" s="17" t="inlineStr">
        <is>
          <t>ZUNI</t>
        </is>
      </c>
      <c r="F1429" s="17" t="inlineStr">
        <is>
          <t>Fuera del alcance</t>
        </is>
      </c>
      <c r="G1429" s="17" t="inlineStr">
        <is>
          <t>3000716</t>
        </is>
      </c>
      <c r="H1429" s="17" t="inlineStr">
        <is>
          <t>PANTALON CARGO ANTI DESGARRO T48</t>
        </is>
      </c>
      <c r="I1429" s="17" t="inlineStr"/>
      <c r="J1429" s="17" t="inlineStr"/>
      <c r="K1429" s="18">
        <f>SUMIF('1130 Salta'!$A$2:$A$485,$G1429,'1130 Salta'!$I$2:$I$485)</f>
        <v/>
      </c>
      <c r="L1429" s="18">
        <f>SUMIF('1130 Salta'!$A$2:$A$485,$G1429,'1130 Salta'!$Q$2:$Q$485)</f>
        <v/>
      </c>
      <c r="M1429" s="18">
        <f>$K1429-$L1429</f>
        <v/>
      </c>
      <c r="N1429" s="19">
        <f>IFERROR(SUMIF('1130 Salta'!$A$2:$A$485,$G1429,'1130 Salta'!$M$2:$M$485)/$K1429,0)</f>
        <v/>
      </c>
      <c r="O1429" s="19">
        <f>IFERROR($K1429*$N1429,"")</f>
        <v/>
      </c>
      <c r="P1429" s="19">
        <f>IFERROR($L1429*$N1429,"")</f>
        <v/>
      </c>
      <c r="Q1429" s="19">
        <f>IF(OR($U1429="Dar de baja en SAP",$U1429="Dar de alta en SAP"),$M1429*$N1429,"")</f>
        <v/>
      </c>
      <c r="R1429" s="17" t="inlineStr"/>
      <c r="S1429" s="27" t="inlineStr"/>
      <c r="T1429" s="17" t="inlineStr">
        <is>
          <t>No aplica: uniformes, clasificación que el inventario físico de Farmacia no releva</t>
        </is>
      </c>
      <c r="U1429" s="28" t="inlineStr">
        <is>
          <t>Fuera del alcance del inventario físico</t>
        </is>
      </c>
      <c r="V1429" s="17" t="inlineStr"/>
      <c r="W1429" s="17" t="inlineStr"/>
      <c r="X1429" s="17" t="inlineStr"/>
      <c r="Y1429" s="17" t="inlineStr"/>
      <c r="Z1429" s="17" t="inlineStr"/>
      <c r="AA1429" s="17" t="inlineStr"/>
    </row>
    <row r="1430">
      <c r="A1430" s="17" t="inlineStr">
        <is>
          <t>Salta</t>
        </is>
      </c>
      <c r="B1430" s="17" t="inlineStr">
        <is>
          <t>1130</t>
        </is>
      </c>
      <c r="C1430" s="17" t="inlineStr">
        <is>
          <t>Stock SAP</t>
        </is>
      </c>
      <c r="D1430" s="17" t="inlineStr">
        <is>
          <t>Uniformes</t>
        </is>
      </c>
      <c r="E1430" s="17" t="inlineStr">
        <is>
          <t>ZUNI</t>
        </is>
      </c>
      <c r="F1430" s="17" t="inlineStr">
        <is>
          <t>Fuera del alcance</t>
        </is>
      </c>
      <c r="G1430" s="17" t="inlineStr">
        <is>
          <t>3001259</t>
        </is>
      </c>
      <c r="H1430" s="17" t="inlineStr">
        <is>
          <t>CONJUNTO TERMICO M</t>
        </is>
      </c>
      <c r="I1430" s="17" t="inlineStr"/>
      <c r="J1430" s="17" t="inlineStr"/>
      <c r="K1430" s="18">
        <f>SUMIF('1130 Salta'!$A$2:$A$485,$G1430,'1130 Salta'!$I$2:$I$485)</f>
        <v/>
      </c>
      <c r="L1430" s="18">
        <f>SUMIF('1130 Salta'!$A$2:$A$485,$G1430,'1130 Salta'!$Q$2:$Q$485)</f>
        <v/>
      </c>
      <c r="M1430" s="18">
        <f>$K1430-$L1430</f>
        <v/>
      </c>
      <c r="N1430" s="19">
        <f>IFERROR(SUMIF('1130 Salta'!$A$2:$A$485,$G1430,'1130 Salta'!$M$2:$M$485)/$K1430,0)</f>
        <v/>
      </c>
      <c r="O1430" s="19">
        <f>IFERROR($K1430*$N1430,"")</f>
        <v/>
      </c>
      <c r="P1430" s="19">
        <f>IFERROR($L1430*$N1430,"")</f>
        <v/>
      </c>
      <c r="Q1430" s="19">
        <f>IF(OR($U1430="Dar de baja en SAP",$U1430="Dar de alta en SAP"),$M1430*$N1430,"")</f>
        <v/>
      </c>
      <c r="R1430" s="17" t="inlineStr"/>
      <c r="S1430" s="27" t="inlineStr"/>
      <c r="T1430" s="17" t="inlineStr">
        <is>
          <t>No aplica: uniformes, clasificación que el inventario físico de Farmacia no releva</t>
        </is>
      </c>
      <c r="U1430" s="28" t="inlineStr">
        <is>
          <t>Fuera del alcance del inventario físico</t>
        </is>
      </c>
      <c r="V1430" s="17" t="inlineStr"/>
      <c r="W1430" s="17" t="inlineStr"/>
      <c r="X1430" s="17" t="inlineStr"/>
      <c r="Y1430" s="17" t="inlineStr"/>
      <c r="Z1430" s="17" t="inlineStr"/>
      <c r="AA1430" s="17" t="inlineStr"/>
    </row>
    <row r="1431">
      <c r="A1431" s="17" t="inlineStr">
        <is>
          <t>Salta</t>
        </is>
      </c>
      <c r="B1431" s="17" t="inlineStr">
        <is>
          <t>1130</t>
        </is>
      </c>
      <c r="C1431" s="17" t="inlineStr">
        <is>
          <t>Stock SAP</t>
        </is>
      </c>
      <c r="D1431" s="17" t="inlineStr">
        <is>
          <t>Uniformes</t>
        </is>
      </c>
      <c r="E1431" s="17" t="inlineStr">
        <is>
          <t>ZUNI</t>
        </is>
      </c>
      <c r="F1431" s="17" t="inlineStr">
        <is>
          <t>Fuera del alcance</t>
        </is>
      </c>
      <c r="G1431" s="17" t="inlineStr">
        <is>
          <t>3001260</t>
        </is>
      </c>
      <c r="H1431" s="17" t="inlineStr">
        <is>
          <t>CONJUNTO TERMICO L</t>
        </is>
      </c>
      <c r="I1431" s="17" t="inlineStr"/>
      <c r="J1431" s="17" t="inlineStr"/>
      <c r="K1431" s="18">
        <f>SUMIF('1130 Salta'!$A$2:$A$485,$G1431,'1130 Salta'!$I$2:$I$485)</f>
        <v/>
      </c>
      <c r="L1431" s="18">
        <f>SUMIF('1130 Salta'!$A$2:$A$485,$G1431,'1130 Salta'!$Q$2:$Q$485)</f>
        <v/>
      </c>
      <c r="M1431" s="18">
        <f>$K1431-$L1431</f>
        <v/>
      </c>
      <c r="N1431" s="19">
        <f>IFERROR(SUMIF('1130 Salta'!$A$2:$A$485,$G1431,'1130 Salta'!$M$2:$M$485)/$K1431,0)</f>
        <v/>
      </c>
      <c r="O1431" s="19">
        <f>IFERROR($K1431*$N1431,"")</f>
        <v/>
      </c>
      <c r="P1431" s="19">
        <f>IFERROR($L1431*$N1431,"")</f>
        <v/>
      </c>
      <c r="Q1431" s="19">
        <f>IF(OR($U1431="Dar de baja en SAP",$U1431="Dar de alta en SAP"),$M1431*$N1431,"")</f>
        <v/>
      </c>
      <c r="R1431" s="17" t="inlineStr"/>
      <c r="S1431" s="27" t="inlineStr"/>
      <c r="T1431" s="17" t="inlineStr">
        <is>
          <t>No aplica: uniformes, clasificación que el inventario físico de Farmacia no releva</t>
        </is>
      </c>
      <c r="U1431" s="28" t="inlineStr">
        <is>
          <t>Fuera del alcance del inventario físico</t>
        </is>
      </c>
      <c r="V1431" s="17" t="inlineStr"/>
      <c r="W1431" s="17" t="inlineStr"/>
      <c r="X1431" s="17" t="inlineStr"/>
      <c r="Y1431" s="17" t="inlineStr"/>
      <c r="Z1431" s="17" t="inlineStr"/>
      <c r="AA1431" s="17" t="inlineStr"/>
    </row>
    <row r="1432">
      <c r="A1432" s="17" t="inlineStr">
        <is>
          <t>Salta</t>
        </is>
      </c>
      <c r="B1432" s="17" t="inlineStr">
        <is>
          <t>1130</t>
        </is>
      </c>
      <c r="C1432" s="17" t="inlineStr">
        <is>
          <t>Stock SAP</t>
        </is>
      </c>
      <c r="D1432" s="17" t="inlineStr">
        <is>
          <t>Uniformes</t>
        </is>
      </c>
      <c r="E1432" s="17" t="inlineStr">
        <is>
          <t>ZUNI</t>
        </is>
      </c>
      <c r="F1432" s="17" t="inlineStr">
        <is>
          <t>Fuera del alcance</t>
        </is>
      </c>
      <c r="G1432" s="17" t="inlineStr">
        <is>
          <t>3001283</t>
        </is>
      </c>
      <c r="H1432" s="17" t="inlineStr">
        <is>
          <t>ARNES CASCO DE SEGURIDAD</t>
        </is>
      </c>
      <c r="I1432" s="17" t="inlineStr"/>
      <c r="J1432" s="17" t="inlineStr"/>
      <c r="K1432" s="18">
        <f>SUMIF('1130 Salta'!$A$2:$A$485,$G1432,'1130 Salta'!$I$2:$I$485)</f>
        <v/>
      </c>
      <c r="L1432" s="18">
        <f>SUMIF('1130 Salta'!$A$2:$A$485,$G1432,'1130 Salta'!$Q$2:$Q$485)</f>
        <v/>
      </c>
      <c r="M1432" s="18">
        <f>$K1432-$L1432</f>
        <v/>
      </c>
      <c r="N1432" s="19">
        <f>IFERROR(SUMIF('1130 Salta'!$A$2:$A$485,$G1432,'1130 Salta'!$M$2:$M$485)/$K1432,0)</f>
        <v/>
      </c>
      <c r="O1432" s="19">
        <f>IFERROR($K1432*$N1432,"")</f>
        <v/>
      </c>
      <c r="P1432" s="19">
        <f>IFERROR($L1432*$N1432,"")</f>
        <v/>
      </c>
      <c r="Q1432" s="19">
        <f>IF(OR($U1432="Dar de baja en SAP",$U1432="Dar de alta en SAP"),$M1432*$N1432,"")</f>
        <v/>
      </c>
      <c r="R1432" s="17" t="inlineStr"/>
      <c r="S1432" s="27" t="inlineStr"/>
      <c r="T1432" s="17" t="inlineStr">
        <is>
          <t>No aplica: uniformes, clasificación que el inventario físico de Farmacia no releva</t>
        </is>
      </c>
      <c r="U1432" s="28" t="inlineStr">
        <is>
          <t>Fuera del alcance del inventario físico</t>
        </is>
      </c>
      <c r="V1432" s="17" t="inlineStr"/>
      <c r="W1432" s="17" t="inlineStr"/>
      <c r="X1432" s="17" t="inlineStr"/>
      <c r="Y1432" s="17" t="inlineStr"/>
      <c r="Z1432" s="17" t="inlineStr"/>
      <c r="AA1432" s="17" t="inlineStr"/>
    </row>
    <row r="1433">
      <c r="A1433" s="17" t="inlineStr">
        <is>
          <t>Salta</t>
        </is>
      </c>
      <c r="B1433" s="17" t="inlineStr">
        <is>
          <t>1130</t>
        </is>
      </c>
      <c r="C1433" s="17" t="inlineStr">
        <is>
          <t>Stock SAP</t>
        </is>
      </c>
      <c r="D1433" s="17" t="inlineStr">
        <is>
          <t>Uniformes</t>
        </is>
      </c>
      <c r="E1433" s="17" t="inlineStr">
        <is>
          <t>ZUNI</t>
        </is>
      </c>
      <c r="F1433" s="17" t="inlineStr">
        <is>
          <t>Fuera del alcance</t>
        </is>
      </c>
      <c r="G1433" s="17" t="inlineStr">
        <is>
          <t>3001343</t>
        </is>
      </c>
      <c r="H1433" s="17" t="inlineStr">
        <is>
          <t>PANTALON IMPERMEABLE XL</t>
        </is>
      </c>
      <c r="I1433" s="17" t="inlineStr"/>
      <c r="J1433" s="17" t="inlineStr"/>
      <c r="K1433" s="18">
        <f>SUMIF('1130 Salta'!$A$2:$A$485,$G1433,'1130 Salta'!$I$2:$I$485)</f>
        <v/>
      </c>
      <c r="L1433" s="18">
        <f>SUMIF('1130 Salta'!$A$2:$A$485,$G1433,'1130 Salta'!$Q$2:$Q$485)</f>
        <v/>
      </c>
      <c r="M1433" s="18">
        <f>$K1433-$L1433</f>
        <v/>
      </c>
      <c r="N1433" s="19">
        <f>IFERROR(SUMIF('1130 Salta'!$A$2:$A$485,$G1433,'1130 Salta'!$M$2:$M$485)/$K1433,0)</f>
        <v/>
      </c>
      <c r="O1433" s="19">
        <f>IFERROR($K1433*$N1433,"")</f>
        <v/>
      </c>
      <c r="P1433" s="19">
        <f>IFERROR($L1433*$N1433,"")</f>
        <v/>
      </c>
      <c r="Q1433" s="19">
        <f>IF(OR($U1433="Dar de baja en SAP",$U1433="Dar de alta en SAP"),$M1433*$N1433,"")</f>
        <v/>
      </c>
      <c r="R1433" s="17" t="inlineStr"/>
      <c r="S1433" s="27" t="inlineStr"/>
      <c r="T1433" s="17" t="inlineStr">
        <is>
          <t>No aplica: uniformes, clasificación que el inventario físico de Farmacia no releva</t>
        </is>
      </c>
      <c r="U1433" s="28" t="inlineStr">
        <is>
          <t>Fuera del alcance del inventario físico</t>
        </is>
      </c>
      <c r="V1433" s="17" t="inlineStr"/>
      <c r="W1433" s="17" t="inlineStr"/>
      <c r="X1433" s="17" t="inlineStr"/>
      <c r="Y1433" s="17" t="inlineStr"/>
      <c r="Z1433" s="17" t="inlineStr"/>
      <c r="AA1433" s="17" t="inlineStr">
        <is>
          <t>El material ocupa 2 filas en la hoja 1130 Salta (lote/almacén). La cantidad SAP y la física de esta vista son el total del material.</t>
        </is>
      </c>
    </row>
    <row r="1434">
      <c r="A1434" s="17" t="inlineStr">
        <is>
          <t>Salta</t>
        </is>
      </c>
      <c r="B1434" s="17" t="inlineStr">
        <is>
          <t>1130</t>
        </is>
      </c>
      <c r="C1434" s="17" t="inlineStr">
        <is>
          <t>Stock SAP</t>
        </is>
      </c>
      <c r="D1434" s="17" t="inlineStr">
        <is>
          <t>Uniformes</t>
        </is>
      </c>
      <c r="E1434" s="17" t="inlineStr">
        <is>
          <t>ZUNI</t>
        </is>
      </c>
      <c r="F1434" s="17" t="inlineStr">
        <is>
          <t>Fuera del alcance</t>
        </is>
      </c>
      <c r="G1434" s="17" t="inlineStr">
        <is>
          <t>3001434</t>
        </is>
      </c>
      <c r="H1434" s="17" t="inlineStr">
        <is>
          <t>CHOMBA NEGRA M</t>
        </is>
      </c>
      <c r="I1434" s="17" t="inlineStr"/>
      <c r="J1434" s="17" t="inlineStr"/>
      <c r="K1434" s="18">
        <f>SUMIF('1130 Salta'!$A$2:$A$485,$G1434,'1130 Salta'!$I$2:$I$485)</f>
        <v/>
      </c>
      <c r="L1434" s="18">
        <f>SUMIF('1130 Salta'!$A$2:$A$485,$G1434,'1130 Salta'!$Q$2:$Q$485)</f>
        <v/>
      </c>
      <c r="M1434" s="18">
        <f>$K1434-$L1434</f>
        <v/>
      </c>
      <c r="N1434" s="19">
        <f>IFERROR(SUMIF('1130 Salta'!$A$2:$A$485,$G1434,'1130 Salta'!$M$2:$M$485)/$K1434,0)</f>
        <v/>
      </c>
      <c r="O1434" s="19">
        <f>IFERROR($K1434*$N1434,"")</f>
        <v/>
      </c>
      <c r="P1434" s="19">
        <f>IFERROR($L1434*$N1434,"")</f>
        <v/>
      </c>
      <c r="Q1434" s="19">
        <f>IF(OR($U1434="Dar de baja en SAP",$U1434="Dar de alta en SAP"),$M1434*$N1434,"")</f>
        <v/>
      </c>
      <c r="R1434" s="17" t="inlineStr"/>
      <c r="S1434" s="27" t="inlineStr"/>
      <c r="T1434" s="17" t="inlineStr">
        <is>
          <t>No aplica: uniformes, clasificación que el inventario físico de Farmacia no releva</t>
        </is>
      </c>
      <c r="U1434" s="28" t="inlineStr">
        <is>
          <t>Fuera del alcance del inventario físico</t>
        </is>
      </c>
      <c r="V1434" s="17" t="inlineStr"/>
      <c r="W1434" s="17" t="inlineStr"/>
      <c r="X1434" s="17" t="inlineStr"/>
      <c r="Y1434" s="17" t="inlineStr"/>
      <c r="Z1434" s="17" t="inlineStr"/>
      <c r="AA1434" s="17" t="inlineStr"/>
    </row>
    <row r="1435">
      <c r="A1435" s="17" t="inlineStr">
        <is>
          <t>Salta</t>
        </is>
      </c>
      <c r="B1435" s="17" t="inlineStr">
        <is>
          <t>1130</t>
        </is>
      </c>
      <c r="C1435" s="17" t="inlineStr">
        <is>
          <t>Stock SAP</t>
        </is>
      </c>
      <c r="D1435" s="17" t="inlineStr">
        <is>
          <t>Uniformes</t>
        </is>
      </c>
      <c r="E1435" s="17" t="inlineStr">
        <is>
          <t>ZUNI</t>
        </is>
      </c>
      <c r="F1435" s="17" t="inlineStr">
        <is>
          <t>Fuera del alcance</t>
        </is>
      </c>
      <c r="G1435" s="17" t="inlineStr">
        <is>
          <t>3001466</t>
        </is>
      </c>
      <c r="H1435" s="17" t="inlineStr">
        <is>
          <t>CHALECO REFLECTIVO M</t>
        </is>
      </c>
      <c r="I1435" s="17" t="inlineStr"/>
      <c r="J1435" s="17" t="inlineStr"/>
      <c r="K1435" s="18">
        <f>SUMIF('1130 Salta'!$A$2:$A$485,$G1435,'1130 Salta'!$I$2:$I$485)</f>
        <v/>
      </c>
      <c r="L1435" s="18">
        <f>SUMIF('1130 Salta'!$A$2:$A$485,$G1435,'1130 Salta'!$Q$2:$Q$485)</f>
        <v/>
      </c>
      <c r="M1435" s="18">
        <f>$K1435-$L1435</f>
        <v/>
      </c>
      <c r="N1435" s="19">
        <f>IFERROR(SUMIF('1130 Salta'!$A$2:$A$485,$G1435,'1130 Salta'!$M$2:$M$485)/$K1435,0)</f>
        <v/>
      </c>
      <c r="O1435" s="19">
        <f>IFERROR($K1435*$N1435,"")</f>
        <v/>
      </c>
      <c r="P1435" s="19">
        <f>IFERROR($L1435*$N1435,"")</f>
        <v/>
      </c>
      <c r="Q1435" s="19">
        <f>IF(OR($U1435="Dar de baja en SAP",$U1435="Dar de alta en SAP"),$M1435*$N1435,"")</f>
        <v/>
      </c>
      <c r="R1435" s="17" t="inlineStr"/>
      <c r="S1435" s="27" t="inlineStr"/>
      <c r="T1435" s="17" t="inlineStr">
        <is>
          <t>No aplica: uniformes, clasificación que el inventario físico de Farmacia no releva</t>
        </is>
      </c>
      <c r="U1435" s="28" t="inlineStr">
        <is>
          <t>Fuera del alcance del inventario físico</t>
        </is>
      </c>
      <c r="V1435" s="17" t="inlineStr"/>
      <c r="W1435" s="17" t="inlineStr"/>
      <c r="X1435" s="17" t="inlineStr"/>
      <c r="Y1435" s="17" t="inlineStr"/>
      <c r="Z1435" s="17" t="inlineStr"/>
      <c r="AA1435" s="17" t="inlineStr">
        <is>
          <t>El material ocupa 2 filas en la hoja 1130 Salta (lote/almacén). La cantidad SAP y la física de esta vista son el total del material.</t>
        </is>
      </c>
    </row>
    <row r="1436">
      <c r="A1436" s="17" t="inlineStr">
        <is>
          <t>Salta</t>
        </is>
      </c>
      <c r="B1436" s="17" t="inlineStr">
        <is>
          <t>1130</t>
        </is>
      </c>
      <c r="C1436" s="17" t="inlineStr">
        <is>
          <t>Stock SAP</t>
        </is>
      </c>
      <c r="D1436" s="17" t="inlineStr">
        <is>
          <t>Uniformes</t>
        </is>
      </c>
      <c r="E1436" s="17" t="inlineStr">
        <is>
          <t>ZUNI</t>
        </is>
      </c>
      <c r="F1436" s="17" t="inlineStr">
        <is>
          <t>Fuera del alcance</t>
        </is>
      </c>
      <c r="G1436" s="17" t="inlineStr">
        <is>
          <t>3001573</t>
        </is>
      </c>
      <c r="H1436" s="17" t="inlineStr">
        <is>
          <t>CAMPERON NARANJA TERMICO XL</t>
        </is>
      </c>
      <c r="I1436" s="17" t="inlineStr"/>
      <c r="J1436" s="17" t="inlineStr"/>
      <c r="K1436" s="18">
        <f>SUMIF('1130 Salta'!$A$2:$A$485,$G1436,'1130 Salta'!$I$2:$I$485)</f>
        <v/>
      </c>
      <c r="L1436" s="18">
        <f>SUMIF('1130 Salta'!$A$2:$A$485,$G1436,'1130 Salta'!$Q$2:$Q$485)</f>
        <v/>
      </c>
      <c r="M1436" s="18">
        <f>$K1436-$L1436</f>
        <v/>
      </c>
      <c r="N1436" s="19">
        <f>IFERROR(SUMIF('1130 Salta'!$A$2:$A$485,$G1436,'1130 Salta'!$M$2:$M$485)/$K1436,0)</f>
        <v/>
      </c>
      <c r="O1436" s="19">
        <f>IFERROR($K1436*$N1436,"")</f>
        <v/>
      </c>
      <c r="P1436" s="19">
        <f>IFERROR($L1436*$N1436,"")</f>
        <v/>
      </c>
      <c r="Q1436" s="19">
        <f>IF(OR($U1436="Dar de baja en SAP",$U1436="Dar de alta en SAP"),$M1436*$N1436,"")</f>
        <v/>
      </c>
      <c r="R1436" s="17" t="inlineStr"/>
      <c r="S1436" s="27" t="inlineStr"/>
      <c r="T1436" s="17" t="inlineStr">
        <is>
          <t>No aplica: uniformes, clasificación que el inventario físico de Farmacia no releva</t>
        </is>
      </c>
      <c r="U1436" s="28" t="inlineStr">
        <is>
          <t>Fuera del alcance del inventario físico</t>
        </is>
      </c>
      <c r="V1436" s="17" t="inlineStr"/>
      <c r="W1436" s="17" t="inlineStr"/>
      <c r="X1436" s="17" t="inlineStr"/>
      <c r="Y1436" s="17" t="inlineStr"/>
      <c r="Z1436" s="17" t="inlineStr"/>
      <c r="AA1436" s="17" t="inlineStr">
        <is>
          <t>El material ocupa 2 filas en la hoja 1130 Salta (lote/almacén). La cantidad SAP y la física de esta vista son el total del material.</t>
        </is>
      </c>
    </row>
    <row r="1437">
      <c r="A1437" s="17" t="inlineStr">
        <is>
          <t>Salta</t>
        </is>
      </c>
      <c r="B1437" s="17" t="inlineStr">
        <is>
          <t>1130</t>
        </is>
      </c>
      <c r="C1437" s="17" t="inlineStr">
        <is>
          <t>Stock SAP</t>
        </is>
      </c>
      <c r="D1437" s="17" t="inlineStr">
        <is>
          <t>Descartables</t>
        </is>
      </c>
      <c r="E1437" s="17" t="inlineStr">
        <is>
          <t>ZDES</t>
        </is>
      </c>
      <c r="F1437" s="17" t="inlineStr">
        <is>
          <t>Dentro del alcance</t>
        </is>
      </c>
      <c r="G1437" s="17" t="inlineStr">
        <is>
          <t>2000298</t>
        </is>
      </c>
      <c r="H1437" s="17" t="inlineStr">
        <is>
          <t>AEROCAMARA ADULTO CON MASCARA</t>
        </is>
      </c>
      <c r="I1437" s="17" t="inlineStr">
        <is>
          <t>322</t>
        </is>
      </c>
      <c r="J1437" s="17" t="inlineStr">
        <is>
          <t>Aerocamara para adulto</t>
        </is>
      </c>
      <c r="K1437" s="18">
        <f>SUMIF('1130 Salta'!$A$2:$A$485,$G1437,'1130 Salta'!$I$2:$I$485)</f>
        <v/>
      </c>
      <c r="L1437" s="18">
        <f>SUMIF('1130 Salta'!$A$2:$A$485,$G1437,'1130 Salta'!$Q$2:$Q$485)</f>
        <v/>
      </c>
      <c r="M1437" s="18">
        <f>$K1437-$L1437</f>
        <v/>
      </c>
      <c r="N1437" s="19">
        <f>IFERROR(SUMIF('1130 Salta'!$A$2:$A$485,$G1437,'1130 Salta'!$M$2:$M$485)/$K1437,0)</f>
        <v/>
      </c>
      <c r="O1437" s="19">
        <f>IFERROR($K1437*$N1437,"")</f>
        <v/>
      </c>
      <c r="P1437" s="19">
        <f>IFERROR($L1437*$N1437,"")</f>
        <v/>
      </c>
      <c r="Q1437" s="19">
        <f>IF(OR($U1437="Dar de baja en SAP",$U1437="Dar de alta en SAP"),$M1437*$N1437,"")</f>
        <v/>
      </c>
      <c r="R1437" s="17" t="inlineStr"/>
      <c r="S1437" s="30" t="inlineStr">
        <is>
          <t>Media</t>
        </is>
      </c>
      <c r="T1437" s="17" t="inlineStr">
        <is>
          <t>Homologado – confianza Media – pendiente de validación</t>
        </is>
      </c>
      <c r="U1437" s="26" t="inlineStr">
        <is>
          <t>Dar de baja en SAP</t>
        </is>
      </c>
      <c r="V1437" s="17" t="inlineStr">
        <is>
          <t>Homologación por código Avain (master K-254)</t>
        </is>
      </c>
      <c r="W1437" s="17" t="inlineStr">
        <is>
          <t>No</t>
        </is>
      </c>
      <c r="X1437" s="17" t="inlineStr"/>
      <c r="Y1437" s="17" t="inlineStr">
        <is>
          <t>Sí</t>
        </is>
      </c>
      <c r="Z1437" s="17" t="inlineStr">
        <is>
          <t>K-254</t>
        </is>
      </c>
      <c r="AA1437" s="17" t="inlineStr">
        <is>
          <t>Homologación: confianza base Alta + confianza SAP Media → Media. Otros códigos SAP del master no están en el stock de este centro: 2000428, 2000825.</t>
        </is>
      </c>
    </row>
    <row r="1438">
      <c r="A1438" s="17" t="inlineStr">
        <is>
          <t>Salta</t>
        </is>
      </c>
      <c r="B1438" s="17" t="inlineStr">
        <is>
          <t>1130</t>
        </is>
      </c>
      <c r="C1438" s="17" t="inlineStr">
        <is>
          <t>Stock SAP</t>
        </is>
      </c>
      <c r="D1438" s="17" t="inlineStr">
        <is>
          <t>Uniformes</t>
        </is>
      </c>
      <c r="E1438" s="17" t="inlineStr">
        <is>
          <t>ZUNI</t>
        </is>
      </c>
      <c r="F1438" s="17" t="inlineStr">
        <is>
          <t>Fuera del alcance</t>
        </is>
      </c>
      <c r="G1438" s="17" t="inlineStr">
        <is>
          <t>3000916</t>
        </is>
      </c>
      <c r="H1438" s="17" t="inlineStr">
        <is>
          <t>BOTIN DE SEGURIDAD T44</t>
        </is>
      </c>
      <c r="I1438" s="17" t="inlineStr"/>
      <c r="J1438" s="17" t="inlineStr"/>
      <c r="K1438" s="18">
        <f>SUMIF('1130 Salta'!$A$2:$A$485,$G1438,'1130 Salta'!$I$2:$I$485)</f>
        <v/>
      </c>
      <c r="L1438" s="18">
        <f>SUMIF('1130 Salta'!$A$2:$A$485,$G1438,'1130 Salta'!$Q$2:$Q$485)</f>
        <v/>
      </c>
      <c r="M1438" s="18">
        <f>$K1438-$L1438</f>
        <v/>
      </c>
      <c r="N1438" s="19">
        <f>IFERROR(SUMIF('1130 Salta'!$A$2:$A$485,$G1438,'1130 Salta'!$M$2:$M$485)/$K1438,0)</f>
        <v/>
      </c>
      <c r="O1438" s="19">
        <f>IFERROR($K1438*$N1438,"")</f>
        <v/>
      </c>
      <c r="P1438" s="19">
        <f>IFERROR($L1438*$N1438,"")</f>
        <v/>
      </c>
      <c r="Q1438" s="19">
        <f>IF(OR($U1438="Dar de baja en SAP",$U1438="Dar de alta en SAP"),$M1438*$N1438,"")</f>
        <v/>
      </c>
      <c r="R1438" s="17" t="inlineStr"/>
      <c r="S1438" s="27" t="inlineStr"/>
      <c r="T1438" s="17" t="inlineStr">
        <is>
          <t>No aplica: uniformes, clasificación que el inventario físico de Farmacia no releva</t>
        </is>
      </c>
      <c r="U1438" s="28" t="inlineStr">
        <is>
          <t>Fuera del alcance del inventario físico</t>
        </is>
      </c>
      <c r="V1438" s="17" t="inlineStr"/>
      <c r="W1438" s="17" t="inlineStr"/>
      <c r="X1438" s="17" t="inlineStr"/>
      <c r="Y1438" s="17" t="inlineStr"/>
      <c r="Z1438" s="17" t="inlineStr"/>
      <c r="AA1438" s="17" t="inlineStr">
        <is>
          <t>El material ocupa 2 filas en la hoja 1130 Salta (lote/almacén). La cantidad SAP y la física de esta vista son el total del material.</t>
        </is>
      </c>
    </row>
    <row r="1439">
      <c r="A1439" s="17" t="inlineStr">
        <is>
          <t>Salta</t>
        </is>
      </c>
      <c r="B1439" s="17" t="inlineStr">
        <is>
          <t>1130</t>
        </is>
      </c>
      <c r="C1439" s="17" t="inlineStr">
        <is>
          <t>Stock SAP</t>
        </is>
      </c>
      <c r="D1439" s="17" t="inlineStr">
        <is>
          <t>Uniformes</t>
        </is>
      </c>
      <c r="E1439" s="17" t="inlineStr">
        <is>
          <t>ZUNI</t>
        </is>
      </c>
      <c r="F1439" s="17" t="inlineStr">
        <is>
          <t>Fuera del alcance</t>
        </is>
      </c>
      <c r="G1439" s="17" t="inlineStr">
        <is>
          <t>3001263</t>
        </is>
      </c>
      <c r="H1439" s="17" t="inlineStr">
        <is>
          <t>CONJUNTO TERMICO XL</t>
        </is>
      </c>
      <c r="I1439" s="17" t="inlineStr"/>
      <c r="J1439" s="17" t="inlineStr"/>
      <c r="K1439" s="18">
        <f>SUMIF('1130 Salta'!$A$2:$A$485,$G1439,'1130 Salta'!$I$2:$I$485)</f>
        <v/>
      </c>
      <c r="L1439" s="18">
        <f>SUMIF('1130 Salta'!$A$2:$A$485,$G1439,'1130 Salta'!$Q$2:$Q$485)</f>
        <v/>
      </c>
      <c r="M1439" s="18">
        <f>$K1439-$L1439</f>
        <v/>
      </c>
      <c r="N1439" s="19">
        <f>IFERROR(SUMIF('1130 Salta'!$A$2:$A$485,$G1439,'1130 Salta'!$M$2:$M$485)/$K1439,0)</f>
        <v/>
      </c>
      <c r="O1439" s="19">
        <f>IFERROR($K1439*$N1439,"")</f>
        <v/>
      </c>
      <c r="P1439" s="19">
        <f>IFERROR($L1439*$N1439,"")</f>
        <v/>
      </c>
      <c r="Q1439" s="19">
        <f>IF(OR($U1439="Dar de baja en SAP",$U1439="Dar de alta en SAP"),$M1439*$N1439,"")</f>
        <v/>
      </c>
      <c r="R1439" s="17" t="inlineStr"/>
      <c r="S1439" s="27" t="inlineStr"/>
      <c r="T1439" s="17" t="inlineStr">
        <is>
          <t>No aplica: uniformes, clasificación que el inventario físico de Farmacia no releva</t>
        </is>
      </c>
      <c r="U1439" s="28" t="inlineStr">
        <is>
          <t>Fuera del alcance del inventario físico</t>
        </is>
      </c>
      <c r="V1439" s="17" t="inlineStr"/>
      <c r="W1439" s="17" t="inlineStr"/>
      <c r="X1439" s="17" t="inlineStr"/>
      <c r="Y1439" s="17" t="inlineStr"/>
      <c r="Z1439" s="17" t="inlineStr"/>
      <c r="AA1439" s="17" t="inlineStr"/>
    </row>
    <row r="1440">
      <c r="A1440" s="17" t="inlineStr">
        <is>
          <t>Salta</t>
        </is>
      </c>
      <c r="B1440" s="17" t="inlineStr">
        <is>
          <t>1130</t>
        </is>
      </c>
      <c r="C1440" s="17" t="inlineStr">
        <is>
          <t>Stock SAP</t>
        </is>
      </c>
      <c r="D1440" s="17" t="inlineStr">
        <is>
          <t>Uniformes</t>
        </is>
      </c>
      <c r="E1440" s="17" t="inlineStr">
        <is>
          <t>ZUNI</t>
        </is>
      </c>
      <c r="F1440" s="17" t="inlineStr">
        <is>
          <t>Fuera del alcance</t>
        </is>
      </c>
      <c r="G1440" s="17" t="inlineStr">
        <is>
          <t>3001342</t>
        </is>
      </c>
      <c r="H1440" s="17" t="inlineStr">
        <is>
          <t>PANTALON IMPERMEABLE L</t>
        </is>
      </c>
      <c r="I1440" s="17" t="inlineStr"/>
      <c r="J1440" s="17" t="inlineStr"/>
      <c r="K1440" s="18">
        <f>SUMIF('1130 Salta'!$A$2:$A$485,$G1440,'1130 Salta'!$I$2:$I$485)</f>
        <v/>
      </c>
      <c r="L1440" s="18">
        <f>SUMIF('1130 Salta'!$A$2:$A$485,$G1440,'1130 Salta'!$Q$2:$Q$485)</f>
        <v/>
      </c>
      <c r="M1440" s="18">
        <f>$K1440-$L1440</f>
        <v/>
      </c>
      <c r="N1440" s="19">
        <f>IFERROR(SUMIF('1130 Salta'!$A$2:$A$485,$G1440,'1130 Salta'!$M$2:$M$485)/$K1440,0)</f>
        <v/>
      </c>
      <c r="O1440" s="19">
        <f>IFERROR($K1440*$N1440,"")</f>
        <v/>
      </c>
      <c r="P1440" s="19">
        <f>IFERROR($L1440*$N1440,"")</f>
        <v/>
      </c>
      <c r="Q1440" s="19">
        <f>IF(OR($U1440="Dar de baja en SAP",$U1440="Dar de alta en SAP"),$M1440*$N1440,"")</f>
        <v/>
      </c>
      <c r="R1440" s="17" t="inlineStr"/>
      <c r="S1440" s="27" t="inlineStr"/>
      <c r="T1440" s="17" t="inlineStr">
        <is>
          <t>No aplica: uniformes, clasificación que el inventario físico de Farmacia no releva</t>
        </is>
      </c>
      <c r="U1440" s="28" t="inlineStr">
        <is>
          <t>Fuera del alcance del inventario físico</t>
        </is>
      </c>
      <c r="V1440" s="17" t="inlineStr"/>
      <c r="W1440" s="17" t="inlineStr"/>
      <c r="X1440" s="17" t="inlineStr"/>
      <c r="Y1440" s="17" t="inlineStr"/>
      <c r="Z1440" s="17" t="inlineStr"/>
      <c r="AA1440" s="17" t="inlineStr"/>
    </row>
    <row r="1441">
      <c r="A1441" s="17" t="inlineStr">
        <is>
          <t>Salta</t>
        </is>
      </c>
      <c r="B1441" s="17" t="inlineStr">
        <is>
          <t>1130</t>
        </is>
      </c>
      <c r="C1441" s="17" t="inlineStr">
        <is>
          <t>Stock SAP</t>
        </is>
      </c>
      <c r="D1441" s="17" t="inlineStr">
        <is>
          <t>Uniformes</t>
        </is>
      </c>
      <c r="E1441" s="17" t="inlineStr">
        <is>
          <t>ZUNI</t>
        </is>
      </c>
      <c r="F1441" s="17" t="inlineStr">
        <is>
          <t>Fuera del alcance</t>
        </is>
      </c>
      <c r="G1441" s="17" t="inlineStr">
        <is>
          <t>3001462</t>
        </is>
      </c>
      <c r="H1441" s="17" t="inlineStr">
        <is>
          <t>CONJUNTO PRIMERA PIEL L</t>
        </is>
      </c>
      <c r="I1441" s="17" t="inlineStr"/>
      <c r="J1441" s="17" t="inlineStr"/>
      <c r="K1441" s="18">
        <f>SUMIF('1130 Salta'!$A$2:$A$485,$G1441,'1130 Salta'!$I$2:$I$485)</f>
        <v/>
      </c>
      <c r="L1441" s="18">
        <f>SUMIF('1130 Salta'!$A$2:$A$485,$G1441,'1130 Salta'!$Q$2:$Q$485)</f>
        <v/>
      </c>
      <c r="M1441" s="18">
        <f>$K1441-$L1441</f>
        <v/>
      </c>
      <c r="N1441" s="19">
        <f>IFERROR(SUMIF('1130 Salta'!$A$2:$A$485,$G1441,'1130 Salta'!$M$2:$M$485)/$K1441,0)</f>
        <v/>
      </c>
      <c r="O1441" s="19">
        <f>IFERROR($K1441*$N1441,"")</f>
        <v/>
      </c>
      <c r="P1441" s="19">
        <f>IFERROR($L1441*$N1441,"")</f>
        <v/>
      </c>
      <c r="Q1441" s="19">
        <f>IF(OR($U1441="Dar de baja en SAP",$U1441="Dar de alta en SAP"),$M1441*$N1441,"")</f>
        <v/>
      </c>
      <c r="R1441" s="17" t="inlineStr"/>
      <c r="S1441" s="27" t="inlineStr"/>
      <c r="T1441" s="17" t="inlineStr">
        <is>
          <t>No aplica: uniformes, clasificación que el inventario físico de Farmacia no releva</t>
        </is>
      </c>
      <c r="U1441" s="28" t="inlineStr">
        <is>
          <t>Fuera del alcance del inventario físico</t>
        </is>
      </c>
      <c r="V1441" s="17" t="inlineStr"/>
      <c r="W1441" s="17" t="inlineStr"/>
      <c r="X1441" s="17" t="inlineStr"/>
      <c r="Y1441" s="17" t="inlineStr"/>
      <c r="Z1441" s="17" t="inlineStr"/>
      <c r="AA1441" s="17" t="inlineStr"/>
    </row>
    <row r="1442">
      <c r="A1442" s="17" t="inlineStr">
        <is>
          <t>Salta</t>
        </is>
      </c>
      <c r="B1442" s="17" t="inlineStr">
        <is>
          <t>1130</t>
        </is>
      </c>
      <c r="C1442" s="17" t="inlineStr">
        <is>
          <t>Stock SAP</t>
        </is>
      </c>
      <c r="D1442" s="17" t="inlineStr">
        <is>
          <t>Uniformes</t>
        </is>
      </c>
      <c r="E1442" s="17" t="inlineStr">
        <is>
          <t>ZUNI</t>
        </is>
      </c>
      <c r="F1442" s="17" t="inlineStr">
        <is>
          <t>Fuera del alcance</t>
        </is>
      </c>
      <c r="G1442" s="17" t="inlineStr">
        <is>
          <t>3001467</t>
        </is>
      </c>
      <c r="H1442" s="17" t="inlineStr">
        <is>
          <t>CHALECO REFLECTIVO L</t>
        </is>
      </c>
      <c r="I1442" s="17" t="inlineStr"/>
      <c r="J1442" s="17" t="inlineStr"/>
      <c r="K1442" s="18">
        <f>SUMIF('1130 Salta'!$A$2:$A$485,$G1442,'1130 Salta'!$I$2:$I$485)</f>
        <v/>
      </c>
      <c r="L1442" s="18">
        <f>SUMIF('1130 Salta'!$A$2:$A$485,$G1442,'1130 Salta'!$Q$2:$Q$485)</f>
        <v/>
      </c>
      <c r="M1442" s="18">
        <f>$K1442-$L1442</f>
        <v/>
      </c>
      <c r="N1442" s="19">
        <f>IFERROR(SUMIF('1130 Salta'!$A$2:$A$485,$G1442,'1130 Salta'!$M$2:$M$485)/$K1442,0)</f>
        <v/>
      </c>
      <c r="O1442" s="19">
        <f>IFERROR($K1442*$N1442,"")</f>
        <v/>
      </c>
      <c r="P1442" s="19">
        <f>IFERROR($L1442*$N1442,"")</f>
        <v/>
      </c>
      <c r="Q1442" s="19">
        <f>IF(OR($U1442="Dar de baja en SAP",$U1442="Dar de alta en SAP"),$M1442*$N1442,"")</f>
        <v/>
      </c>
      <c r="R1442" s="17" t="inlineStr"/>
      <c r="S1442" s="27" t="inlineStr"/>
      <c r="T1442" s="17" t="inlineStr">
        <is>
          <t>No aplica: uniformes, clasificación que el inventario físico de Farmacia no releva</t>
        </is>
      </c>
      <c r="U1442" s="28" t="inlineStr">
        <is>
          <t>Fuera del alcance del inventario físico</t>
        </is>
      </c>
      <c r="V1442" s="17" t="inlineStr"/>
      <c r="W1442" s="17" t="inlineStr"/>
      <c r="X1442" s="17" t="inlineStr"/>
      <c r="Y1442" s="17" t="inlineStr"/>
      <c r="Z1442" s="17" t="inlineStr"/>
      <c r="AA1442" s="17" t="inlineStr"/>
    </row>
    <row r="1443">
      <c r="A1443" s="17" t="inlineStr">
        <is>
          <t>Salta</t>
        </is>
      </c>
      <c r="B1443" s="17" t="inlineStr">
        <is>
          <t>1130</t>
        </is>
      </c>
      <c r="C1443" s="17" t="inlineStr">
        <is>
          <t>Stock SAP</t>
        </is>
      </c>
      <c r="D1443" s="17" t="inlineStr">
        <is>
          <t>Uniformes</t>
        </is>
      </c>
      <c r="E1443" s="17" t="inlineStr">
        <is>
          <t>ZUNI</t>
        </is>
      </c>
      <c r="F1443" s="17" t="inlineStr">
        <is>
          <t>Fuera del alcance</t>
        </is>
      </c>
      <c r="G1443" s="17" t="inlineStr">
        <is>
          <t>3001468</t>
        </is>
      </c>
      <c r="H1443" s="17" t="inlineStr">
        <is>
          <t>CHALECO REFLECTIVO XL</t>
        </is>
      </c>
      <c r="I1443" s="17" t="inlineStr"/>
      <c r="J1443" s="17" t="inlineStr"/>
      <c r="K1443" s="18">
        <f>SUMIF('1130 Salta'!$A$2:$A$485,$G1443,'1130 Salta'!$I$2:$I$485)</f>
        <v/>
      </c>
      <c r="L1443" s="18">
        <f>SUMIF('1130 Salta'!$A$2:$A$485,$G1443,'1130 Salta'!$Q$2:$Q$485)</f>
        <v/>
      </c>
      <c r="M1443" s="18">
        <f>$K1443-$L1443</f>
        <v/>
      </c>
      <c r="N1443" s="19">
        <f>IFERROR(SUMIF('1130 Salta'!$A$2:$A$485,$G1443,'1130 Salta'!$M$2:$M$485)/$K1443,0)</f>
        <v/>
      </c>
      <c r="O1443" s="19">
        <f>IFERROR($K1443*$N1443,"")</f>
        <v/>
      </c>
      <c r="P1443" s="19">
        <f>IFERROR($L1443*$N1443,"")</f>
        <v/>
      </c>
      <c r="Q1443" s="19">
        <f>IF(OR($U1443="Dar de baja en SAP",$U1443="Dar de alta en SAP"),$M1443*$N1443,"")</f>
        <v/>
      </c>
      <c r="R1443" s="17" t="inlineStr"/>
      <c r="S1443" s="27" t="inlineStr"/>
      <c r="T1443" s="17" t="inlineStr">
        <is>
          <t>No aplica: uniformes, clasificación que el inventario físico de Farmacia no releva</t>
        </is>
      </c>
      <c r="U1443" s="28" t="inlineStr">
        <is>
          <t>Fuera del alcance del inventario físico</t>
        </is>
      </c>
      <c r="V1443" s="17" t="inlineStr"/>
      <c r="W1443" s="17" t="inlineStr"/>
      <c r="X1443" s="17" t="inlineStr"/>
      <c r="Y1443" s="17" t="inlineStr"/>
      <c r="Z1443" s="17" t="inlineStr"/>
      <c r="AA1443" s="17" t="inlineStr"/>
    </row>
    <row r="1444">
      <c r="A1444" s="17" t="inlineStr">
        <is>
          <t>Salta</t>
        </is>
      </c>
      <c r="B1444" s="17" t="inlineStr">
        <is>
          <t>1130</t>
        </is>
      </c>
      <c r="C1444" s="17" t="inlineStr">
        <is>
          <t>Stock SAP</t>
        </is>
      </c>
      <c r="D1444" s="17" t="inlineStr">
        <is>
          <t>Uniformes</t>
        </is>
      </c>
      <c r="E1444" s="17" t="inlineStr">
        <is>
          <t>ZUNI</t>
        </is>
      </c>
      <c r="F1444" s="17" t="inlineStr">
        <is>
          <t>Fuera del alcance</t>
        </is>
      </c>
      <c r="G1444" s="17" t="inlineStr">
        <is>
          <t>3001571</t>
        </is>
      </c>
      <c r="H1444" s="17" t="inlineStr">
        <is>
          <t>CAMPERON NARANJA TERMICO M</t>
        </is>
      </c>
      <c r="I1444" s="17" t="inlineStr"/>
      <c r="J1444" s="17" t="inlineStr"/>
      <c r="K1444" s="18">
        <f>SUMIF('1130 Salta'!$A$2:$A$485,$G1444,'1130 Salta'!$I$2:$I$485)</f>
        <v/>
      </c>
      <c r="L1444" s="18">
        <f>SUMIF('1130 Salta'!$A$2:$A$485,$G1444,'1130 Salta'!$Q$2:$Q$485)</f>
        <v/>
      </c>
      <c r="M1444" s="18">
        <f>$K1444-$L1444</f>
        <v/>
      </c>
      <c r="N1444" s="19">
        <f>IFERROR(SUMIF('1130 Salta'!$A$2:$A$485,$G1444,'1130 Salta'!$M$2:$M$485)/$K1444,0)</f>
        <v/>
      </c>
      <c r="O1444" s="19">
        <f>IFERROR($K1444*$N1444,"")</f>
        <v/>
      </c>
      <c r="P1444" s="19">
        <f>IFERROR($L1444*$N1444,"")</f>
        <v/>
      </c>
      <c r="Q1444" s="19">
        <f>IF(OR($U1444="Dar de baja en SAP",$U1444="Dar de alta en SAP"),$M1444*$N1444,"")</f>
        <v/>
      </c>
      <c r="R1444" s="17" t="inlineStr"/>
      <c r="S1444" s="27" t="inlineStr"/>
      <c r="T1444" s="17" t="inlineStr">
        <is>
          <t>No aplica: uniformes, clasificación que el inventario físico de Farmacia no releva</t>
        </is>
      </c>
      <c r="U1444" s="28" t="inlineStr">
        <is>
          <t>Fuera del alcance del inventario físico</t>
        </is>
      </c>
      <c r="V1444" s="17" t="inlineStr"/>
      <c r="W1444" s="17" t="inlineStr"/>
      <c r="X1444" s="17" t="inlineStr"/>
      <c r="Y1444" s="17" t="inlineStr"/>
      <c r="Z1444" s="17" t="inlineStr"/>
      <c r="AA1444" s="17" t="inlineStr"/>
    </row>
    <row r="1445">
      <c r="A1445" s="17" t="inlineStr">
        <is>
          <t>Salta</t>
        </is>
      </c>
      <c r="B1445" s="17" t="inlineStr">
        <is>
          <t>1130</t>
        </is>
      </c>
      <c r="C1445" s="17" t="inlineStr">
        <is>
          <t>Stock SAP</t>
        </is>
      </c>
      <c r="D1445" s="17" t="inlineStr">
        <is>
          <t>Uniformes</t>
        </is>
      </c>
      <c r="E1445" s="17" t="inlineStr">
        <is>
          <t>ZUNI</t>
        </is>
      </c>
      <c r="F1445" s="17" t="inlineStr">
        <is>
          <t>Fuera del alcance</t>
        </is>
      </c>
      <c r="G1445" s="17" t="inlineStr">
        <is>
          <t>3001572</t>
        </is>
      </c>
      <c r="H1445" s="17" t="inlineStr">
        <is>
          <t>CAMPERON NARANJA TERMICO L</t>
        </is>
      </c>
      <c r="I1445" s="17" t="inlineStr"/>
      <c r="J1445" s="17" t="inlineStr"/>
      <c r="K1445" s="18">
        <f>SUMIF('1130 Salta'!$A$2:$A$485,$G1445,'1130 Salta'!$I$2:$I$485)</f>
        <v/>
      </c>
      <c r="L1445" s="18">
        <f>SUMIF('1130 Salta'!$A$2:$A$485,$G1445,'1130 Salta'!$Q$2:$Q$485)</f>
        <v/>
      </c>
      <c r="M1445" s="18">
        <f>$K1445-$L1445</f>
        <v/>
      </c>
      <c r="N1445" s="19">
        <f>IFERROR(SUMIF('1130 Salta'!$A$2:$A$485,$G1445,'1130 Salta'!$M$2:$M$485)/$K1445,0)</f>
        <v/>
      </c>
      <c r="O1445" s="19">
        <f>IFERROR($K1445*$N1445,"")</f>
        <v/>
      </c>
      <c r="P1445" s="19">
        <f>IFERROR($L1445*$N1445,"")</f>
        <v/>
      </c>
      <c r="Q1445" s="19">
        <f>IF(OR($U1445="Dar de baja en SAP",$U1445="Dar de alta en SAP"),$M1445*$N1445,"")</f>
        <v/>
      </c>
      <c r="R1445" s="17" t="inlineStr"/>
      <c r="S1445" s="27" t="inlineStr"/>
      <c r="T1445" s="17" t="inlineStr">
        <is>
          <t>No aplica: uniformes, clasificación que el inventario físico de Farmacia no releva</t>
        </is>
      </c>
      <c r="U1445" s="28" t="inlineStr">
        <is>
          <t>Fuera del alcance del inventario físico</t>
        </is>
      </c>
      <c r="V1445" s="17" t="inlineStr"/>
      <c r="W1445" s="17" t="inlineStr"/>
      <c r="X1445" s="17" t="inlineStr"/>
      <c r="Y1445" s="17" t="inlineStr"/>
      <c r="Z1445" s="17" t="inlineStr"/>
      <c r="AA1445" s="17" t="inlineStr"/>
    </row>
    <row r="1446">
      <c r="A1446" s="17" t="inlineStr">
        <is>
          <t>Salta</t>
        </is>
      </c>
      <c r="B1446" s="17" t="inlineStr">
        <is>
          <t>1130</t>
        </is>
      </c>
      <c r="C1446" s="17" t="inlineStr">
        <is>
          <t>Stock SAP</t>
        </is>
      </c>
      <c r="D1446" s="17" t="inlineStr">
        <is>
          <t>Medicamentos</t>
        </is>
      </c>
      <c r="E1446" s="17" t="inlineStr">
        <is>
          <t>ZMED</t>
        </is>
      </c>
      <c r="F1446" s="17" t="inlineStr">
        <is>
          <t>Dentro del alcance</t>
        </is>
      </c>
      <c r="G1446" s="17" t="inlineStr">
        <is>
          <t>1000039</t>
        </is>
      </c>
      <c r="H1446" s="17" t="inlineStr">
        <is>
          <t>VASELINA SOLIDA POR 1 KG</t>
        </is>
      </c>
      <c r="I1446" s="17" t="inlineStr">
        <is>
          <t>278</t>
        </is>
      </c>
      <c r="J1446" s="17" t="inlineStr">
        <is>
          <t>Vaselina solida x 1 kg</t>
        </is>
      </c>
      <c r="K1446" s="18">
        <f>SUMIF('1130 Salta'!$A$2:$A$485,$G1446,'1130 Salta'!$I$2:$I$485)</f>
        <v/>
      </c>
      <c r="L1446" s="18">
        <f>SUMIF('1130 Salta'!$A$2:$A$485,$G1446,'1130 Salta'!$Q$2:$Q$485)</f>
        <v/>
      </c>
      <c r="M1446" s="18">
        <f>$K1446-$L1446</f>
        <v/>
      </c>
      <c r="N1446" s="19">
        <f>IFERROR(SUMIF('1130 Salta'!$A$2:$A$485,$G1446,'1130 Salta'!$M$2:$M$485)/$K1446,0)</f>
        <v/>
      </c>
      <c r="O1446" s="19">
        <f>IFERROR($K1446*$N1446,"")</f>
        <v/>
      </c>
      <c r="P1446" s="19">
        <f>IFERROR($L1446*$N1446,"")</f>
        <v/>
      </c>
      <c r="Q1446" s="19">
        <f>IF(OR($U1446="Dar de baja en SAP",$U1446="Dar de alta en SAP"),$M1446*$N1446,"")</f>
        <v/>
      </c>
      <c r="R1446" s="17" t="inlineStr"/>
      <c r="S1446" s="25" t="inlineStr">
        <is>
          <t>Alta</t>
        </is>
      </c>
      <c r="T1446" s="17" t="inlineStr">
        <is>
          <t>Homologado – confianza Alta</t>
        </is>
      </c>
      <c r="U1446" s="26" t="inlineStr">
        <is>
          <t>Dar de baja en SAP</t>
        </is>
      </c>
      <c r="V1446" s="17" t="inlineStr">
        <is>
          <t>Cruce por nomenclatura SAP</t>
        </is>
      </c>
      <c r="W1446" s="17" t="inlineStr">
        <is>
          <t>No</t>
        </is>
      </c>
      <c r="X1446" s="17" t="inlineStr"/>
      <c r="Y1446" s="17" t="inlineStr">
        <is>
          <t>No</t>
        </is>
      </c>
      <c r="Z1446" s="17" t="inlineStr"/>
      <c r="AA1446" s="17" t="inlineStr">
        <is>
          <t>Cruce por nomenclatura: similitud 1.00.</t>
        </is>
      </c>
    </row>
    <row r="1447">
      <c r="A1447" s="17" t="inlineStr">
        <is>
          <t>Salta</t>
        </is>
      </c>
      <c r="B1447" s="17" t="inlineStr">
        <is>
          <t>1130</t>
        </is>
      </c>
      <c r="C1447" s="17" t="inlineStr">
        <is>
          <t>Stock SAP</t>
        </is>
      </c>
      <c r="D1447" s="17" t="inlineStr">
        <is>
          <t>Medicamentos</t>
        </is>
      </c>
      <c r="E1447" s="17" t="inlineStr">
        <is>
          <t>ZMED</t>
        </is>
      </c>
      <c r="F1447" s="17" t="inlineStr">
        <is>
          <t>Dentro del alcance</t>
        </is>
      </c>
      <c r="G1447" s="17" t="inlineStr">
        <is>
          <t>1001147</t>
        </is>
      </c>
      <c r="H1447" s="17" t="inlineStr">
        <is>
          <t>FACTOR AG 200MG x 20 COMPRIMIDOS</t>
        </is>
      </c>
      <c r="I1447" s="17" t="inlineStr"/>
      <c r="J1447" s="17" t="inlineStr"/>
      <c r="K1447" s="18">
        <f>SUMIF('1130 Salta'!$A$2:$A$485,$G1447,'1130 Salta'!$I$2:$I$485)</f>
        <v/>
      </c>
      <c r="L1447" s="18">
        <f>SUMIF('1130 Salta'!$A$2:$A$485,$G1447,'1130 Salta'!$Q$2:$Q$485)</f>
        <v/>
      </c>
      <c r="M1447" s="18">
        <f>$K1447-$L1447</f>
        <v/>
      </c>
      <c r="N1447" s="19">
        <f>IFERROR(SUMIF('1130 Salta'!$A$2:$A$485,$G1447,'1130 Salta'!$M$2:$M$485)/$K1447,0)</f>
        <v/>
      </c>
      <c r="O1447" s="19">
        <f>IFERROR($K1447*$N1447,"")</f>
        <v/>
      </c>
      <c r="P1447" s="19">
        <f>IFERROR($L1447*$N1447,"")</f>
        <v/>
      </c>
      <c r="Q1447" s="19">
        <f>IF(OR($U1447="Dar de baja en SAP",$U1447="Dar de alta en SAP"),$M1447*$N1447,"")</f>
        <v/>
      </c>
      <c r="R1447" s="17" t="inlineStr"/>
      <c r="S1447" s="27" t="inlineStr"/>
      <c r="T1447" s="17" t="inlineStr">
        <is>
          <t>Sin recuento físico en el inventario de Avain</t>
        </is>
      </c>
      <c r="U1447" s="28" t="inlineStr">
        <is>
          <t>Sin recuento físico</t>
        </is>
      </c>
      <c r="V1447" s="17" t="inlineStr"/>
      <c r="W1447" s="17" t="inlineStr"/>
      <c r="X1447" s="17" t="inlineStr"/>
      <c r="Y1447" s="17" t="inlineStr"/>
      <c r="Z1447" s="17" t="inlineStr"/>
      <c r="AA1447" s="17" t="inlineStr"/>
    </row>
    <row r="1448">
      <c r="A1448" s="17" t="inlineStr">
        <is>
          <t>Salta</t>
        </is>
      </c>
      <c r="B1448" s="17" t="inlineStr">
        <is>
          <t>1130</t>
        </is>
      </c>
      <c r="C1448" s="17" t="inlineStr">
        <is>
          <t>Stock SAP</t>
        </is>
      </c>
      <c r="D1448" s="17" t="inlineStr">
        <is>
          <t>Medicamentos</t>
        </is>
      </c>
      <c r="E1448" s="17" t="inlineStr">
        <is>
          <t>ZMED</t>
        </is>
      </c>
      <c r="F1448" s="17" t="inlineStr">
        <is>
          <t>Dentro del alcance</t>
        </is>
      </c>
      <c r="G1448" s="17" t="inlineStr">
        <is>
          <t>1005346</t>
        </is>
      </c>
      <c r="H1448" s="17" t="inlineStr">
        <is>
          <t>DUO-DECADRON AMP X 2ML + JERINGA</t>
        </is>
      </c>
      <c r="I1448" s="17" t="inlineStr"/>
      <c r="J1448" s="17" t="inlineStr"/>
      <c r="K1448" s="18">
        <f>SUMIF('1130 Salta'!$A$2:$A$485,$G1448,'1130 Salta'!$I$2:$I$485)</f>
        <v/>
      </c>
      <c r="L1448" s="18">
        <f>SUMIF('1130 Salta'!$A$2:$A$485,$G1448,'1130 Salta'!$Q$2:$Q$485)</f>
        <v/>
      </c>
      <c r="M1448" s="18">
        <f>$K1448-$L1448</f>
        <v/>
      </c>
      <c r="N1448" s="19">
        <f>IFERROR(SUMIF('1130 Salta'!$A$2:$A$485,$G1448,'1130 Salta'!$M$2:$M$485)/$K1448,0)</f>
        <v/>
      </c>
      <c r="O1448" s="19">
        <f>IFERROR($K1448*$N1448,"")</f>
        <v/>
      </c>
      <c r="P1448" s="19">
        <f>IFERROR($L1448*$N1448,"")</f>
        <v/>
      </c>
      <c r="Q1448" s="19">
        <f>IF(OR($U1448="Dar de baja en SAP",$U1448="Dar de alta en SAP"),$M1448*$N1448,"")</f>
        <v/>
      </c>
      <c r="R1448" s="17" t="inlineStr"/>
      <c r="S1448" s="27" t="inlineStr"/>
      <c r="T1448" s="17" t="inlineStr">
        <is>
          <t>Sin recuento físico en el inventario de Avain</t>
        </is>
      </c>
      <c r="U1448" s="28" t="inlineStr">
        <is>
          <t>Sin recuento físico</t>
        </is>
      </c>
      <c r="V1448" s="17" t="inlineStr"/>
      <c r="W1448" s="17" t="inlineStr"/>
      <c r="X1448" s="17" t="inlineStr"/>
      <c r="Y1448" s="17" t="inlineStr"/>
      <c r="Z1448" s="17" t="inlineStr"/>
      <c r="AA1448" s="17" t="inlineStr"/>
    </row>
    <row r="1449">
      <c r="A1449" s="17" t="inlineStr">
        <is>
          <t>Salta</t>
        </is>
      </c>
      <c r="B1449" s="17" t="inlineStr">
        <is>
          <t>1130</t>
        </is>
      </c>
      <c r="C1449" s="17" t="inlineStr">
        <is>
          <t>Stock SAP</t>
        </is>
      </c>
      <c r="D1449" s="17" t="inlineStr">
        <is>
          <t>Descartables</t>
        </is>
      </c>
      <c r="E1449" s="17" t="inlineStr">
        <is>
          <t>ZDES</t>
        </is>
      </c>
      <c r="F1449" s="17" t="inlineStr">
        <is>
          <t>Dentro del alcance</t>
        </is>
      </c>
      <c r="G1449" s="17" t="inlineStr">
        <is>
          <t>2000385</t>
        </is>
      </c>
      <c r="H1449" s="17" t="inlineStr">
        <is>
          <t>TUBO DE MAYO N°3</t>
        </is>
      </c>
      <c r="I1449" s="17" t="inlineStr"/>
      <c r="J1449" s="17" t="inlineStr"/>
      <c r="K1449" s="18">
        <f>SUMIF('1130 Salta'!$A$2:$A$485,$G1449,'1130 Salta'!$I$2:$I$485)</f>
        <v/>
      </c>
      <c r="L1449" s="18">
        <f>SUMIF('1130 Salta'!$A$2:$A$485,$G1449,'1130 Salta'!$Q$2:$Q$485)</f>
        <v/>
      </c>
      <c r="M1449" s="18">
        <f>$K1449-$L1449</f>
        <v/>
      </c>
      <c r="N1449" s="19">
        <f>IFERROR(SUMIF('1130 Salta'!$A$2:$A$485,$G1449,'1130 Salta'!$M$2:$M$485)/$K1449,0)</f>
        <v/>
      </c>
      <c r="O1449" s="19">
        <f>IFERROR($K1449*$N1449,"")</f>
        <v/>
      </c>
      <c r="P1449" s="19">
        <f>IFERROR($L1449*$N1449,"")</f>
        <v/>
      </c>
      <c r="Q1449" s="19">
        <f>IF(OR($U1449="Dar de baja en SAP",$U1449="Dar de alta en SAP"),$M1449*$N1449,"")</f>
        <v/>
      </c>
      <c r="R1449" s="17" t="inlineStr"/>
      <c r="S1449" s="27" t="inlineStr"/>
      <c r="T1449" s="17" t="inlineStr">
        <is>
          <t>Sin recuento físico en el inventario de Avain</t>
        </is>
      </c>
      <c r="U1449" s="28" t="inlineStr">
        <is>
          <t>Sin recuento físico</t>
        </is>
      </c>
      <c r="V1449" s="17" t="inlineStr"/>
      <c r="W1449" s="17" t="inlineStr"/>
      <c r="X1449" s="17" t="inlineStr"/>
      <c r="Y1449" s="17" t="inlineStr"/>
      <c r="Z1449" s="17" t="inlineStr"/>
      <c r="AA1449" s="17" t="inlineStr"/>
    </row>
    <row r="1450">
      <c r="A1450" s="17" t="inlineStr">
        <is>
          <t>Salta</t>
        </is>
      </c>
      <c r="B1450" s="17" t="inlineStr">
        <is>
          <t>1130</t>
        </is>
      </c>
      <c r="C1450" s="17" t="inlineStr">
        <is>
          <t>Stock SAP</t>
        </is>
      </c>
      <c r="D1450" s="17" t="inlineStr">
        <is>
          <t>Descartables</t>
        </is>
      </c>
      <c r="E1450" s="17" t="inlineStr">
        <is>
          <t>ZDES</t>
        </is>
      </c>
      <c r="F1450" s="17" t="inlineStr">
        <is>
          <t>Dentro del alcance</t>
        </is>
      </c>
      <c r="G1450" s="17" t="inlineStr">
        <is>
          <t>2002008</t>
        </is>
      </c>
      <c r="H1450" s="17" t="inlineStr">
        <is>
          <t>TUBO DE MAYO N°4</t>
        </is>
      </c>
      <c r="I1450" s="17" t="inlineStr"/>
      <c r="J1450" s="17" t="inlineStr"/>
      <c r="K1450" s="18">
        <f>SUMIF('1130 Salta'!$A$2:$A$485,$G1450,'1130 Salta'!$I$2:$I$485)</f>
        <v/>
      </c>
      <c r="L1450" s="18">
        <f>SUMIF('1130 Salta'!$A$2:$A$485,$G1450,'1130 Salta'!$Q$2:$Q$485)</f>
        <v/>
      </c>
      <c r="M1450" s="18">
        <f>$K1450-$L1450</f>
        <v/>
      </c>
      <c r="N1450" s="19">
        <f>IFERROR(SUMIF('1130 Salta'!$A$2:$A$485,$G1450,'1130 Salta'!$M$2:$M$485)/$K1450,0)</f>
        <v/>
      </c>
      <c r="O1450" s="19">
        <f>IFERROR($K1450*$N1450,"")</f>
        <v/>
      </c>
      <c r="P1450" s="19">
        <f>IFERROR($L1450*$N1450,"")</f>
        <v/>
      </c>
      <c r="Q1450" s="19">
        <f>IF(OR($U1450="Dar de baja en SAP",$U1450="Dar de alta en SAP"),$M1450*$N1450,"")</f>
        <v/>
      </c>
      <c r="R1450" s="17" t="inlineStr"/>
      <c r="S1450" s="27" t="inlineStr"/>
      <c r="T1450" s="17" t="inlineStr">
        <is>
          <t>Sin recuento físico en el inventario de Avain</t>
        </is>
      </c>
      <c r="U1450" s="28" t="inlineStr">
        <is>
          <t>Sin recuento físico</t>
        </is>
      </c>
      <c r="V1450" s="17" t="inlineStr"/>
      <c r="W1450" s="17" t="inlineStr"/>
      <c r="X1450" s="17" t="inlineStr"/>
      <c r="Y1450" s="17" t="inlineStr"/>
      <c r="Z1450" s="17" t="inlineStr"/>
      <c r="AA1450" s="17" t="inlineStr"/>
    </row>
    <row r="1451">
      <c r="A1451" s="17" t="inlineStr">
        <is>
          <t>Salta</t>
        </is>
      </c>
      <c r="B1451" s="17" t="inlineStr">
        <is>
          <t>1130</t>
        </is>
      </c>
      <c r="C1451" s="17" t="inlineStr">
        <is>
          <t>Stock SAP</t>
        </is>
      </c>
      <c r="D1451" s="17" t="inlineStr">
        <is>
          <t>Uniformes</t>
        </is>
      </c>
      <c r="E1451" s="17" t="inlineStr">
        <is>
          <t>ZUNI</t>
        </is>
      </c>
      <c r="F1451" s="17" t="inlineStr">
        <is>
          <t>Fuera del alcance</t>
        </is>
      </c>
      <c r="G1451" s="17" t="inlineStr">
        <is>
          <t>3000124</t>
        </is>
      </c>
      <c r="H1451" s="17" t="inlineStr">
        <is>
          <t>PANTALON CARGO AZUL T38</t>
        </is>
      </c>
      <c r="I1451" s="17" t="inlineStr"/>
      <c r="J1451" s="17" t="inlineStr"/>
      <c r="K1451" s="18">
        <f>SUMIF('1130 Salta'!$A$2:$A$485,$G1451,'1130 Salta'!$I$2:$I$485)</f>
        <v/>
      </c>
      <c r="L1451" s="18">
        <f>SUMIF('1130 Salta'!$A$2:$A$485,$G1451,'1130 Salta'!$Q$2:$Q$485)</f>
        <v/>
      </c>
      <c r="M1451" s="18">
        <f>$K1451-$L1451</f>
        <v/>
      </c>
      <c r="N1451" s="19">
        <f>IFERROR(SUMIF('1130 Salta'!$A$2:$A$485,$G1451,'1130 Salta'!$M$2:$M$485)/$K1451,0)</f>
        <v/>
      </c>
      <c r="O1451" s="19">
        <f>IFERROR($K1451*$N1451,"")</f>
        <v/>
      </c>
      <c r="P1451" s="19">
        <f>IFERROR($L1451*$N1451,"")</f>
        <v/>
      </c>
      <c r="Q1451" s="19">
        <f>IF(OR($U1451="Dar de baja en SAP",$U1451="Dar de alta en SAP"),$M1451*$N1451,"")</f>
        <v/>
      </c>
      <c r="R1451" s="17" t="inlineStr"/>
      <c r="S1451" s="27" t="inlineStr"/>
      <c r="T1451" s="17" t="inlineStr">
        <is>
          <t>No aplica: uniformes, clasificación que el inventario físico de Farmacia no releva</t>
        </is>
      </c>
      <c r="U1451" s="28" t="inlineStr">
        <is>
          <t>Fuera del alcance del inventario físico</t>
        </is>
      </c>
      <c r="V1451" s="17" t="inlineStr"/>
      <c r="W1451" s="17" t="inlineStr"/>
      <c r="X1451" s="17" t="inlineStr"/>
      <c r="Y1451" s="17" t="inlineStr"/>
      <c r="Z1451" s="17" t="inlineStr"/>
      <c r="AA1451" s="17" t="inlineStr">
        <is>
          <t>El material ocupa 2 filas en la hoja 1130 Salta (lote/almacén). La cantidad SAP y la física de esta vista son el total del material.</t>
        </is>
      </c>
    </row>
    <row r="1452">
      <c r="A1452" s="17" t="inlineStr">
        <is>
          <t>Salta</t>
        </is>
      </c>
      <c r="B1452" s="17" t="inlineStr">
        <is>
          <t>1130</t>
        </is>
      </c>
      <c r="C1452" s="17" t="inlineStr">
        <is>
          <t>Stock SAP</t>
        </is>
      </c>
      <c r="D1452" s="17" t="inlineStr">
        <is>
          <t>Uniformes</t>
        </is>
      </c>
      <c r="E1452" s="17" t="inlineStr">
        <is>
          <t>ZUNI</t>
        </is>
      </c>
      <c r="F1452" s="17" t="inlineStr">
        <is>
          <t>Fuera del alcance</t>
        </is>
      </c>
      <c r="G1452" s="17" t="inlineStr">
        <is>
          <t>3000708</t>
        </is>
      </c>
      <c r="H1452" s="17" t="inlineStr">
        <is>
          <t>PANTALON CARGO ANTI DESGARRO T38</t>
        </is>
      </c>
      <c r="I1452" s="17" t="inlineStr"/>
      <c r="J1452" s="17" t="inlineStr"/>
      <c r="K1452" s="18">
        <f>SUMIF('1130 Salta'!$A$2:$A$485,$G1452,'1130 Salta'!$I$2:$I$485)</f>
        <v/>
      </c>
      <c r="L1452" s="18">
        <f>SUMIF('1130 Salta'!$A$2:$A$485,$G1452,'1130 Salta'!$Q$2:$Q$485)</f>
        <v/>
      </c>
      <c r="M1452" s="18">
        <f>$K1452-$L1452</f>
        <v/>
      </c>
      <c r="N1452" s="19">
        <f>IFERROR(SUMIF('1130 Salta'!$A$2:$A$485,$G1452,'1130 Salta'!$M$2:$M$485)/$K1452,0)</f>
        <v/>
      </c>
      <c r="O1452" s="19">
        <f>IFERROR($K1452*$N1452,"")</f>
        <v/>
      </c>
      <c r="P1452" s="19">
        <f>IFERROR($L1452*$N1452,"")</f>
        <v/>
      </c>
      <c r="Q1452" s="19">
        <f>IF(OR($U1452="Dar de baja en SAP",$U1452="Dar de alta en SAP"),$M1452*$N1452,"")</f>
        <v/>
      </c>
      <c r="R1452" s="17" t="inlineStr"/>
      <c r="S1452" s="27" t="inlineStr"/>
      <c r="T1452" s="17" t="inlineStr">
        <is>
          <t>No aplica: uniformes, clasificación que el inventario físico de Farmacia no releva</t>
        </is>
      </c>
      <c r="U1452" s="28" t="inlineStr">
        <is>
          <t>Fuera del alcance del inventario físico</t>
        </is>
      </c>
      <c r="V1452" s="17" t="inlineStr"/>
      <c r="W1452" s="17" t="inlineStr"/>
      <c r="X1452" s="17" t="inlineStr"/>
      <c r="Y1452" s="17" t="inlineStr"/>
      <c r="Z1452" s="17" t="inlineStr"/>
      <c r="AA1452" s="17" t="inlineStr"/>
    </row>
    <row r="1453">
      <c r="A1453" s="17" t="inlineStr">
        <is>
          <t>Salta</t>
        </is>
      </c>
      <c r="B1453" s="17" t="inlineStr">
        <is>
          <t>1130</t>
        </is>
      </c>
      <c r="C1453" s="17" t="inlineStr">
        <is>
          <t>Stock SAP</t>
        </is>
      </c>
      <c r="D1453" s="17" t="inlineStr">
        <is>
          <t>Uniformes</t>
        </is>
      </c>
      <c r="E1453" s="17" t="inlineStr">
        <is>
          <t>ZUNI</t>
        </is>
      </c>
      <c r="F1453" s="17" t="inlineStr">
        <is>
          <t>Fuera del alcance</t>
        </is>
      </c>
      <c r="G1453" s="17" t="inlineStr">
        <is>
          <t>3001340</t>
        </is>
      </c>
      <c r="H1453" s="17" t="inlineStr">
        <is>
          <t>PANTALON IMPERMEABLE S</t>
        </is>
      </c>
      <c r="I1453" s="17" t="inlineStr"/>
      <c r="J1453" s="17" t="inlineStr"/>
      <c r="K1453" s="18">
        <f>SUMIF('1130 Salta'!$A$2:$A$485,$G1453,'1130 Salta'!$I$2:$I$485)</f>
        <v/>
      </c>
      <c r="L1453" s="18">
        <f>SUMIF('1130 Salta'!$A$2:$A$485,$G1453,'1130 Salta'!$Q$2:$Q$485)</f>
        <v/>
      </c>
      <c r="M1453" s="18">
        <f>$K1453-$L1453</f>
        <v/>
      </c>
      <c r="N1453" s="19">
        <f>IFERROR(SUMIF('1130 Salta'!$A$2:$A$485,$G1453,'1130 Salta'!$M$2:$M$485)/$K1453,0)</f>
        <v/>
      </c>
      <c r="O1453" s="19">
        <f>IFERROR($K1453*$N1453,"")</f>
        <v/>
      </c>
      <c r="P1453" s="19">
        <f>IFERROR($L1453*$N1453,"")</f>
        <v/>
      </c>
      <c r="Q1453" s="19">
        <f>IF(OR($U1453="Dar de baja en SAP",$U1453="Dar de alta en SAP"),$M1453*$N1453,"")</f>
        <v/>
      </c>
      <c r="R1453" s="17" t="inlineStr"/>
      <c r="S1453" s="27" t="inlineStr"/>
      <c r="T1453" s="17" t="inlineStr">
        <is>
          <t>No aplica: uniformes, clasificación que el inventario físico de Farmacia no releva</t>
        </is>
      </c>
      <c r="U1453" s="28" t="inlineStr">
        <is>
          <t>Fuera del alcance del inventario físico</t>
        </is>
      </c>
      <c r="V1453" s="17" t="inlineStr"/>
      <c r="W1453" s="17" t="inlineStr"/>
      <c r="X1453" s="17" t="inlineStr"/>
      <c r="Y1453" s="17" t="inlineStr"/>
      <c r="Z1453" s="17" t="inlineStr"/>
      <c r="AA1453" s="17" t="inlineStr">
        <is>
          <t>El material ocupa 2 filas en la hoja 1130 Salta (lote/almacén). La cantidad SAP y la física de esta vista son el total del material.</t>
        </is>
      </c>
    </row>
    <row r="1454">
      <c r="A1454" s="17" t="inlineStr">
        <is>
          <t>Salta</t>
        </is>
      </c>
      <c r="B1454" s="17" t="inlineStr">
        <is>
          <t>1130</t>
        </is>
      </c>
      <c r="C1454" s="17" t="inlineStr">
        <is>
          <t>Stock SAP</t>
        </is>
      </c>
      <c r="D1454" s="17" t="inlineStr">
        <is>
          <t>Uniformes</t>
        </is>
      </c>
      <c r="E1454" s="17" t="inlineStr">
        <is>
          <t>ZUNI</t>
        </is>
      </c>
      <c r="F1454" s="17" t="inlineStr">
        <is>
          <t>Fuera del alcance</t>
        </is>
      </c>
      <c r="G1454" s="17" t="inlineStr">
        <is>
          <t>3001438</t>
        </is>
      </c>
      <c r="H1454" s="17" t="inlineStr">
        <is>
          <t>CHOMBA NEGRA XXL</t>
        </is>
      </c>
      <c r="I1454" s="17" t="inlineStr"/>
      <c r="J1454" s="17" t="inlineStr"/>
      <c r="K1454" s="18">
        <f>SUMIF('1130 Salta'!$A$2:$A$485,$G1454,'1130 Salta'!$I$2:$I$485)</f>
        <v/>
      </c>
      <c r="L1454" s="18">
        <f>SUMIF('1130 Salta'!$A$2:$A$485,$G1454,'1130 Salta'!$Q$2:$Q$485)</f>
        <v/>
      </c>
      <c r="M1454" s="18">
        <f>$K1454-$L1454</f>
        <v/>
      </c>
      <c r="N1454" s="19">
        <f>IFERROR(SUMIF('1130 Salta'!$A$2:$A$485,$G1454,'1130 Salta'!$M$2:$M$485)/$K1454,0)</f>
        <v/>
      </c>
      <c r="O1454" s="19">
        <f>IFERROR($K1454*$N1454,"")</f>
        <v/>
      </c>
      <c r="P1454" s="19">
        <f>IFERROR($L1454*$N1454,"")</f>
        <v/>
      </c>
      <c r="Q1454" s="19">
        <f>IF(OR($U1454="Dar de baja en SAP",$U1454="Dar de alta en SAP"),$M1454*$N1454,"")</f>
        <v/>
      </c>
      <c r="R1454" s="17" t="inlineStr"/>
      <c r="S1454" s="27" t="inlineStr"/>
      <c r="T1454" s="17" t="inlineStr">
        <is>
          <t>No aplica: uniformes, clasificación que el inventario físico de Farmacia no releva</t>
        </is>
      </c>
      <c r="U1454" s="28" t="inlineStr">
        <is>
          <t>Fuera del alcance del inventario físico</t>
        </is>
      </c>
      <c r="V1454" s="17" t="inlineStr"/>
      <c r="W1454" s="17" t="inlineStr"/>
      <c r="X1454" s="17" t="inlineStr"/>
      <c r="Y1454" s="17" t="inlineStr"/>
      <c r="Z1454" s="17" t="inlineStr"/>
      <c r="AA1454" s="17" t="inlineStr">
        <is>
          <t>El material ocupa 2 filas en la hoja 1130 Salta (lote/almacén). La cantidad SAP y la física de esta vista son el total del material.</t>
        </is>
      </c>
    </row>
    <row r="1455">
      <c r="A1455" s="17" t="inlineStr">
        <is>
          <t>Salta</t>
        </is>
      </c>
      <c r="B1455" s="17" t="inlineStr">
        <is>
          <t>1130</t>
        </is>
      </c>
      <c r="C1455" s="17" t="inlineStr">
        <is>
          <t>Stock SAP</t>
        </is>
      </c>
      <c r="D1455" s="17" t="inlineStr">
        <is>
          <t>Medicamentos</t>
        </is>
      </c>
      <c r="E1455" s="17" t="inlineStr">
        <is>
          <t>ZMED</t>
        </is>
      </c>
      <c r="F1455" s="17" t="inlineStr">
        <is>
          <t>Dentro del alcance</t>
        </is>
      </c>
      <c r="G1455" s="17" t="inlineStr">
        <is>
          <t>1001039</t>
        </is>
      </c>
      <c r="H1455" s="17" t="inlineStr">
        <is>
          <t>TRIMEBUTINA+SIMETICONA 200MG/120MG 30 CO</t>
        </is>
      </c>
      <c r="I1455" s="17" t="inlineStr">
        <is>
          <t>241</t>
        </is>
      </c>
      <c r="J1455" s="17" t="inlineStr">
        <is>
          <t>Trimebutina-Simeticona comprimido x200mg /120mg</t>
        </is>
      </c>
      <c r="K1455" s="18">
        <f>SUMIF('1130 Salta'!$A$2:$A$485,$G1455,'1130 Salta'!$I$2:$I$485)</f>
        <v/>
      </c>
      <c r="L1455" s="18">
        <f>SUMIF('1130 Salta'!$A$2:$A$485,$G1455,'1130 Salta'!$Q$2:$Q$485)</f>
        <v/>
      </c>
      <c r="M1455" s="18">
        <f>$K1455-$L1455</f>
        <v/>
      </c>
      <c r="N1455" s="19">
        <f>IFERROR(SUMIF('1130 Salta'!$A$2:$A$485,$G1455,'1130 Salta'!$M$2:$M$485)/$K1455,0)</f>
        <v/>
      </c>
      <c r="O1455" s="19">
        <f>IFERROR($K1455*$N1455,"")</f>
        <v/>
      </c>
      <c r="P1455" s="19">
        <f>IFERROR($L1455*$N1455,"")</f>
        <v/>
      </c>
      <c r="Q1455" s="19">
        <f>IF(OR($U1455="Dar de baja en SAP",$U1455="Dar de alta en SAP"),$M1455*$N1455,"")</f>
        <v/>
      </c>
      <c r="R1455" s="17" t="inlineStr"/>
      <c r="S1455" s="25" t="inlineStr">
        <is>
          <t>Alta</t>
        </is>
      </c>
      <c r="T1455" s="17" t="inlineStr">
        <is>
          <t>Homologado – confianza Alta</t>
        </is>
      </c>
      <c r="U1455" s="25" t="inlineStr">
        <is>
          <t>Dar de alta en SAP</t>
        </is>
      </c>
      <c r="V1455" s="17" t="inlineStr">
        <is>
          <t>Homologación por código Avain (master M08-011)</t>
        </is>
      </c>
      <c r="W1455" s="17" t="inlineStr">
        <is>
          <t>No</t>
        </is>
      </c>
      <c r="X1455" s="17" t="inlineStr"/>
      <c r="Y1455" s="17" t="inlineStr">
        <is>
          <t>Sí</t>
        </is>
      </c>
      <c r="Z1455" s="17" t="inlineStr">
        <is>
          <t>M08-011</t>
        </is>
      </c>
      <c r="AA1455" s="17" t="inlineStr">
        <is>
          <t>Homologación: confianza base Alta + confianza SAP Alta → Alta.</t>
        </is>
      </c>
    </row>
    <row r="1456">
      <c r="A1456" s="17" t="inlineStr">
        <is>
          <t>Salta</t>
        </is>
      </c>
      <c r="B1456" s="17" t="inlineStr">
        <is>
          <t>1130</t>
        </is>
      </c>
      <c r="C1456" s="17" t="inlineStr">
        <is>
          <t>Stock SAP</t>
        </is>
      </c>
      <c r="D1456" s="17" t="inlineStr">
        <is>
          <t>Descartables</t>
        </is>
      </c>
      <c r="E1456" s="17" t="inlineStr">
        <is>
          <t>ZDES</t>
        </is>
      </c>
      <c r="F1456" s="17" t="inlineStr">
        <is>
          <t>Dentro del alcance</t>
        </is>
      </c>
      <c r="G1456" s="17" t="inlineStr">
        <is>
          <t>2000035</t>
        </is>
      </c>
      <c r="H1456" s="17" t="inlineStr">
        <is>
          <t>TENSIOMETRO ADULTO</t>
        </is>
      </c>
      <c r="I1456" s="17" t="inlineStr">
        <is>
          <t>233</t>
        </is>
      </c>
      <c r="J1456" s="17" t="inlineStr">
        <is>
          <t>Tensiometro Manual</t>
        </is>
      </c>
      <c r="K1456" s="18">
        <f>SUMIF('1130 Salta'!$A$2:$A$485,$G1456,'1130 Salta'!$I$2:$I$485)</f>
        <v/>
      </c>
      <c r="L1456" s="18">
        <f>SUMIF('1130 Salta'!$A$2:$A$485,$G1456,'1130 Salta'!$Q$2:$Q$485)</f>
        <v/>
      </c>
      <c r="M1456" s="18">
        <f>$K1456-$L1456</f>
        <v/>
      </c>
      <c r="N1456" s="19">
        <f>IFERROR(SUMIF('1130 Salta'!$A$2:$A$485,$G1456,'1130 Salta'!$M$2:$M$485)/$K1456,0)</f>
        <v/>
      </c>
      <c r="O1456" s="19">
        <f>IFERROR($K1456*$N1456,"")</f>
        <v/>
      </c>
      <c r="P1456" s="19">
        <f>IFERROR($L1456*$N1456,"")</f>
        <v/>
      </c>
      <c r="Q1456" s="19">
        <f>IF(OR($U1456="Dar de baja en SAP",$U1456="Dar de alta en SAP"),$M1456*$N1456,"")</f>
        <v/>
      </c>
      <c r="R1456" s="17" t="inlineStr"/>
      <c r="S1456" s="30" t="inlineStr">
        <is>
          <t>Media</t>
        </is>
      </c>
      <c r="T1456" s="17" t="inlineStr">
        <is>
          <t>Homologado – confianza Media – pendiente de validación</t>
        </is>
      </c>
      <c r="U1456" s="26" t="inlineStr">
        <is>
          <t>Dar de baja en SAP</t>
        </is>
      </c>
      <c r="V1456" s="17" t="inlineStr">
        <is>
          <t>Homologación por código Avain (master E-206)</t>
        </is>
      </c>
      <c r="W1456" s="17" t="inlineStr">
        <is>
          <t>No</t>
        </is>
      </c>
      <c r="X1456" s="17" t="inlineStr"/>
      <c r="Y1456" s="17" t="inlineStr">
        <is>
          <t>Sí</t>
        </is>
      </c>
      <c r="Z1456" s="17" t="inlineStr">
        <is>
          <t>E-206</t>
        </is>
      </c>
      <c r="AA1456" s="17" t="inlineStr">
        <is>
          <t>Homologación: confianza base Media + confianza SAP Alta → Media.</t>
        </is>
      </c>
    </row>
    <row r="1457">
      <c r="A1457" s="17" t="inlineStr">
        <is>
          <t>Salta</t>
        </is>
      </c>
      <c r="B1457" s="17" t="inlineStr">
        <is>
          <t>1130</t>
        </is>
      </c>
      <c r="C1457" s="17" t="inlineStr">
        <is>
          <t>Stock SAP</t>
        </is>
      </c>
      <c r="D1457" s="17" t="inlineStr">
        <is>
          <t>Descartables</t>
        </is>
      </c>
      <c r="E1457" s="17" t="inlineStr">
        <is>
          <t>ZDES</t>
        </is>
      </c>
      <c r="F1457" s="17" t="inlineStr">
        <is>
          <t>Dentro del alcance</t>
        </is>
      </c>
      <c r="G1457" s="17" t="inlineStr">
        <is>
          <t>2001378</t>
        </is>
      </c>
      <c r="H1457" s="17" t="inlineStr">
        <is>
          <t>TIJERA QUIRURGICA</t>
        </is>
      </c>
      <c r="I1457" s="17" t="inlineStr"/>
      <c r="J1457" s="17" t="inlineStr"/>
      <c r="K1457" s="18">
        <f>SUMIF('1130 Salta'!$A$2:$A$485,$G1457,'1130 Salta'!$I$2:$I$485)</f>
        <v/>
      </c>
      <c r="L1457" s="18">
        <f>SUMIF('1130 Salta'!$A$2:$A$485,$G1457,'1130 Salta'!$Q$2:$Q$485)</f>
        <v/>
      </c>
      <c r="M1457" s="18">
        <f>$K1457-$L1457</f>
        <v/>
      </c>
      <c r="N1457" s="19">
        <f>IFERROR(SUMIF('1130 Salta'!$A$2:$A$485,$G1457,'1130 Salta'!$M$2:$M$485)/$K1457,0)</f>
        <v/>
      </c>
      <c r="O1457" s="19">
        <f>IFERROR($K1457*$N1457,"")</f>
        <v/>
      </c>
      <c r="P1457" s="19">
        <f>IFERROR($L1457*$N1457,"")</f>
        <v/>
      </c>
      <c r="Q1457" s="19">
        <f>IF(OR($U1457="Dar de baja en SAP",$U1457="Dar de alta en SAP"),$M1457*$N1457,"")</f>
        <v/>
      </c>
      <c r="R1457" s="17" t="inlineStr"/>
      <c r="S1457" s="27" t="inlineStr"/>
      <c r="T1457" s="17" t="inlineStr">
        <is>
          <t>Sin recuento físico en el inventario de Avain</t>
        </is>
      </c>
      <c r="U1457" s="28" t="inlineStr">
        <is>
          <t>Sin recuento físico</t>
        </is>
      </c>
      <c r="V1457" s="17" t="inlineStr"/>
      <c r="W1457" s="17" t="inlineStr"/>
      <c r="X1457" s="17" t="inlineStr"/>
      <c r="Y1457" s="17" t="inlineStr"/>
      <c r="Z1457" s="17" t="inlineStr"/>
      <c r="AA1457" s="17" t="inlineStr"/>
    </row>
    <row r="1458">
      <c r="A1458" s="17" t="inlineStr">
        <is>
          <t>Salta</t>
        </is>
      </c>
      <c r="B1458" s="17" t="inlineStr">
        <is>
          <t>1130</t>
        </is>
      </c>
      <c r="C1458" s="17" t="inlineStr">
        <is>
          <t>Stock SAP</t>
        </is>
      </c>
      <c r="D1458" s="17" t="inlineStr">
        <is>
          <t>Descartables</t>
        </is>
      </c>
      <c r="E1458" s="17" t="inlineStr">
        <is>
          <t>ZDES</t>
        </is>
      </c>
      <c r="F1458" s="17" t="inlineStr">
        <is>
          <t>Dentro del alcance</t>
        </is>
      </c>
      <c r="G1458" s="17" t="inlineStr">
        <is>
          <t>2001530</t>
        </is>
      </c>
      <c r="H1458" s="17" t="inlineStr">
        <is>
          <t>SONDA ASP CAMP QUIRUR T-K/67</t>
        </is>
      </c>
      <c r="I1458" s="17" t="inlineStr"/>
      <c r="J1458" s="17" t="inlineStr"/>
      <c r="K1458" s="18">
        <f>SUMIF('1130 Salta'!$A$2:$A$485,$G1458,'1130 Salta'!$I$2:$I$485)</f>
        <v/>
      </c>
      <c r="L1458" s="18">
        <f>SUMIF('1130 Salta'!$A$2:$A$485,$G1458,'1130 Salta'!$Q$2:$Q$485)</f>
        <v/>
      </c>
      <c r="M1458" s="18">
        <f>$K1458-$L1458</f>
        <v/>
      </c>
      <c r="N1458" s="19">
        <f>IFERROR(SUMIF('1130 Salta'!$A$2:$A$485,$G1458,'1130 Salta'!$M$2:$M$485)/$K1458,0)</f>
        <v/>
      </c>
      <c r="O1458" s="19">
        <f>IFERROR($K1458*$N1458,"")</f>
        <v/>
      </c>
      <c r="P1458" s="19">
        <f>IFERROR($L1458*$N1458,"")</f>
        <v/>
      </c>
      <c r="Q1458" s="19">
        <f>IF(OR($U1458="Dar de baja en SAP",$U1458="Dar de alta en SAP"),$M1458*$N1458,"")</f>
        <v/>
      </c>
      <c r="R1458" s="17" t="inlineStr"/>
      <c r="S1458" s="27" t="inlineStr"/>
      <c r="T1458" s="17" t="inlineStr">
        <is>
          <t>Sin recuento físico en el inventario de Avain</t>
        </is>
      </c>
      <c r="U1458" s="28" t="inlineStr">
        <is>
          <t>Sin recuento físico</t>
        </is>
      </c>
      <c r="V1458" s="17" t="inlineStr"/>
      <c r="W1458" s="17" t="inlineStr"/>
      <c r="X1458" s="17" t="inlineStr"/>
      <c r="Y1458" s="17" t="inlineStr"/>
      <c r="Z1458" s="17" t="inlineStr"/>
      <c r="AA1458" s="17" t="inlineStr"/>
    </row>
    <row r="1459">
      <c r="A1459" s="17" t="inlineStr">
        <is>
          <t>Salta</t>
        </is>
      </c>
      <c r="B1459" s="17" t="inlineStr">
        <is>
          <t>1130</t>
        </is>
      </c>
      <c r="C1459" s="17" t="inlineStr">
        <is>
          <t>Stock SAP</t>
        </is>
      </c>
      <c r="D1459" s="17" t="inlineStr">
        <is>
          <t>Uniformes</t>
        </is>
      </c>
      <c r="E1459" s="17" t="inlineStr">
        <is>
          <t>ZUNI</t>
        </is>
      </c>
      <c r="F1459" s="17" t="inlineStr">
        <is>
          <t>Fuera del alcance</t>
        </is>
      </c>
      <c r="G1459" s="17" t="inlineStr">
        <is>
          <t>3000128</t>
        </is>
      </c>
      <c r="H1459" s="17" t="inlineStr">
        <is>
          <t>PANTALON CARGO AZUL T46</t>
        </is>
      </c>
      <c r="I1459" s="17" t="inlineStr"/>
      <c r="J1459" s="17" t="inlineStr"/>
      <c r="K1459" s="18">
        <f>SUMIF('1130 Salta'!$A$2:$A$485,$G1459,'1130 Salta'!$I$2:$I$485)</f>
        <v/>
      </c>
      <c r="L1459" s="18">
        <f>SUMIF('1130 Salta'!$A$2:$A$485,$G1459,'1130 Salta'!$Q$2:$Q$485)</f>
        <v/>
      </c>
      <c r="M1459" s="18">
        <f>$K1459-$L1459</f>
        <v/>
      </c>
      <c r="N1459" s="19">
        <f>IFERROR(SUMIF('1130 Salta'!$A$2:$A$485,$G1459,'1130 Salta'!$M$2:$M$485)/$K1459,0)</f>
        <v/>
      </c>
      <c r="O1459" s="19">
        <f>IFERROR($K1459*$N1459,"")</f>
        <v/>
      </c>
      <c r="P1459" s="19">
        <f>IFERROR($L1459*$N1459,"")</f>
        <v/>
      </c>
      <c r="Q1459" s="19">
        <f>IF(OR($U1459="Dar de baja en SAP",$U1459="Dar de alta en SAP"),$M1459*$N1459,"")</f>
        <v/>
      </c>
      <c r="R1459" s="17" t="inlineStr"/>
      <c r="S1459" s="27" t="inlineStr"/>
      <c r="T1459" s="17" t="inlineStr">
        <is>
          <t>No aplica: uniformes, clasificación que el inventario físico de Farmacia no releva</t>
        </is>
      </c>
      <c r="U1459" s="28" t="inlineStr">
        <is>
          <t>Fuera del alcance del inventario físico</t>
        </is>
      </c>
      <c r="V1459" s="17" t="inlineStr"/>
      <c r="W1459" s="17" t="inlineStr"/>
      <c r="X1459" s="17" t="inlineStr"/>
      <c r="Y1459" s="17" t="inlineStr"/>
      <c r="Z1459" s="17" t="inlineStr"/>
      <c r="AA1459" s="17" t="inlineStr"/>
    </row>
    <row r="1460">
      <c r="A1460" s="17" t="inlineStr">
        <is>
          <t>Salta</t>
        </is>
      </c>
      <c r="B1460" s="17" t="inlineStr">
        <is>
          <t>1130</t>
        </is>
      </c>
      <c r="C1460" s="17" t="inlineStr">
        <is>
          <t>Stock SAP</t>
        </is>
      </c>
      <c r="D1460" s="17" t="inlineStr">
        <is>
          <t>Uniformes</t>
        </is>
      </c>
      <c r="E1460" s="17" t="inlineStr">
        <is>
          <t>ZUNI</t>
        </is>
      </c>
      <c r="F1460" s="17" t="inlineStr">
        <is>
          <t>Fuera del alcance</t>
        </is>
      </c>
      <c r="G1460" s="17" t="inlineStr">
        <is>
          <t>3000217</t>
        </is>
      </c>
      <c r="H1460" s="17" t="inlineStr">
        <is>
          <t>BOTIN DE SEGURIDAD T38</t>
        </is>
      </c>
      <c r="I1460" s="17" t="inlineStr"/>
      <c r="J1460" s="17" t="inlineStr"/>
      <c r="K1460" s="18">
        <f>SUMIF('1130 Salta'!$A$2:$A$485,$G1460,'1130 Salta'!$I$2:$I$485)</f>
        <v/>
      </c>
      <c r="L1460" s="18">
        <f>SUMIF('1130 Salta'!$A$2:$A$485,$G1460,'1130 Salta'!$Q$2:$Q$485)</f>
        <v/>
      </c>
      <c r="M1460" s="18">
        <f>$K1460-$L1460</f>
        <v/>
      </c>
      <c r="N1460" s="19">
        <f>IFERROR(SUMIF('1130 Salta'!$A$2:$A$485,$G1460,'1130 Salta'!$M$2:$M$485)/$K1460,0)</f>
        <v/>
      </c>
      <c r="O1460" s="19">
        <f>IFERROR($K1460*$N1460,"")</f>
        <v/>
      </c>
      <c r="P1460" s="19">
        <f>IFERROR($L1460*$N1460,"")</f>
        <v/>
      </c>
      <c r="Q1460" s="19">
        <f>IF(OR($U1460="Dar de baja en SAP",$U1460="Dar de alta en SAP"),$M1460*$N1460,"")</f>
        <v/>
      </c>
      <c r="R1460" s="17" t="inlineStr"/>
      <c r="S1460" s="27" t="inlineStr"/>
      <c r="T1460" s="17" t="inlineStr">
        <is>
          <t>No aplica: uniformes, clasificación que el inventario físico de Farmacia no releva</t>
        </is>
      </c>
      <c r="U1460" s="28" t="inlineStr">
        <is>
          <t>Fuera del alcance del inventario físico</t>
        </is>
      </c>
      <c r="V1460" s="17" t="inlineStr"/>
      <c r="W1460" s="17" t="inlineStr"/>
      <c r="X1460" s="17" t="inlineStr"/>
      <c r="Y1460" s="17" t="inlineStr"/>
      <c r="Z1460" s="17" t="inlineStr"/>
      <c r="AA1460" s="17" t="inlineStr">
        <is>
          <t>El material ocupa 2 filas en la hoja 1130 Salta (lote/almacén). La cantidad SAP y la física de esta vista son el total del material.</t>
        </is>
      </c>
    </row>
    <row r="1461">
      <c r="A1461" s="17" t="inlineStr">
        <is>
          <t>Salta</t>
        </is>
      </c>
      <c r="B1461" s="17" t="inlineStr">
        <is>
          <t>1130</t>
        </is>
      </c>
      <c r="C1461" s="17" t="inlineStr">
        <is>
          <t>Stock SAP</t>
        </is>
      </c>
      <c r="D1461" s="17" t="inlineStr">
        <is>
          <t>Uniformes</t>
        </is>
      </c>
      <c r="E1461" s="17" t="inlineStr">
        <is>
          <t>ZUNI</t>
        </is>
      </c>
      <c r="F1461" s="17" t="inlineStr">
        <is>
          <t>Fuera del alcance</t>
        </is>
      </c>
      <c r="G1461" s="17" t="inlineStr">
        <is>
          <t>3001550</t>
        </is>
      </c>
      <c r="H1461" s="17" t="inlineStr">
        <is>
          <t>CAMPERA POLAR AZUL S</t>
        </is>
      </c>
      <c r="I1461" s="17" t="inlineStr"/>
      <c r="J1461" s="17" t="inlineStr"/>
      <c r="K1461" s="18">
        <f>SUMIF('1130 Salta'!$A$2:$A$485,$G1461,'1130 Salta'!$I$2:$I$485)</f>
        <v/>
      </c>
      <c r="L1461" s="18">
        <f>SUMIF('1130 Salta'!$A$2:$A$485,$G1461,'1130 Salta'!$Q$2:$Q$485)</f>
        <v/>
      </c>
      <c r="M1461" s="18">
        <f>$K1461-$L1461</f>
        <v/>
      </c>
      <c r="N1461" s="19">
        <f>IFERROR(SUMIF('1130 Salta'!$A$2:$A$485,$G1461,'1130 Salta'!$M$2:$M$485)/$K1461,0)</f>
        <v/>
      </c>
      <c r="O1461" s="19">
        <f>IFERROR($K1461*$N1461,"")</f>
        <v/>
      </c>
      <c r="P1461" s="19">
        <f>IFERROR($L1461*$N1461,"")</f>
        <v/>
      </c>
      <c r="Q1461" s="19">
        <f>IF(OR($U1461="Dar de baja en SAP",$U1461="Dar de alta en SAP"),$M1461*$N1461,"")</f>
        <v/>
      </c>
      <c r="R1461" s="17" t="inlineStr"/>
      <c r="S1461" s="27" t="inlineStr"/>
      <c r="T1461" s="17" t="inlineStr">
        <is>
          <t>No aplica: uniformes, clasificación que el inventario físico de Farmacia no releva</t>
        </is>
      </c>
      <c r="U1461" s="28" t="inlineStr">
        <is>
          <t>Fuera del alcance del inventario físico</t>
        </is>
      </c>
      <c r="V1461" s="17" t="inlineStr"/>
      <c r="W1461" s="17" t="inlineStr"/>
      <c r="X1461" s="17" t="inlineStr"/>
      <c r="Y1461" s="17" t="inlineStr"/>
      <c r="Z1461" s="17" t="inlineStr"/>
      <c r="AA1461" s="17" t="inlineStr"/>
    </row>
    <row r="1462">
      <c r="A1462" s="17" t="inlineStr">
        <is>
          <t>Salta</t>
        </is>
      </c>
      <c r="B1462" s="17" t="inlineStr">
        <is>
          <t>1130</t>
        </is>
      </c>
      <c r="C1462" s="17" t="inlineStr">
        <is>
          <t>Stock SAP</t>
        </is>
      </c>
      <c r="D1462" s="17" t="inlineStr">
        <is>
          <t>Uniformes</t>
        </is>
      </c>
      <c r="E1462" s="17" t="inlineStr">
        <is>
          <t>ZUNI</t>
        </is>
      </c>
      <c r="F1462" s="17" t="inlineStr">
        <is>
          <t>Fuera del alcance</t>
        </is>
      </c>
      <c r="G1462" s="17" t="inlineStr">
        <is>
          <t>3001555</t>
        </is>
      </c>
      <c r="H1462" s="17" t="inlineStr">
        <is>
          <t>CAMPERA POLAR AZUL XXXL</t>
        </is>
      </c>
      <c r="I1462" s="17" t="inlineStr"/>
      <c r="J1462" s="17" t="inlineStr"/>
      <c r="K1462" s="18">
        <f>SUMIF('1130 Salta'!$A$2:$A$485,$G1462,'1130 Salta'!$I$2:$I$485)</f>
        <v/>
      </c>
      <c r="L1462" s="18">
        <f>SUMIF('1130 Salta'!$A$2:$A$485,$G1462,'1130 Salta'!$Q$2:$Q$485)</f>
        <v/>
      </c>
      <c r="M1462" s="18">
        <f>$K1462-$L1462</f>
        <v/>
      </c>
      <c r="N1462" s="19">
        <f>IFERROR(SUMIF('1130 Salta'!$A$2:$A$485,$G1462,'1130 Salta'!$M$2:$M$485)/$K1462,0)</f>
        <v/>
      </c>
      <c r="O1462" s="19">
        <f>IFERROR($K1462*$N1462,"")</f>
        <v/>
      </c>
      <c r="P1462" s="19">
        <f>IFERROR($L1462*$N1462,"")</f>
        <v/>
      </c>
      <c r="Q1462" s="19">
        <f>IF(OR($U1462="Dar de baja en SAP",$U1462="Dar de alta en SAP"),$M1462*$N1462,"")</f>
        <v/>
      </c>
      <c r="R1462" s="17" t="inlineStr"/>
      <c r="S1462" s="27" t="inlineStr"/>
      <c r="T1462" s="17" t="inlineStr">
        <is>
          <t>No aplica: uniformes, clasificación que el inventario físico de Farmacia no releva</t>
        </is>
      </c>
      <c r="U1462" s="28" t="inlineStr">
        <is>
          <t>Fuera del alcance del inventario físico</t>
        </is>
      </c>
      <c r="V1462" s="17" t="inlineStr"/>
      <c r="W1462" s="17" t="inlineStr"/>
      <c r="X1462" s="17" t="inlineStr"/>
      <c r="Y1462" s="17" t="inlineStr"/>
      <c r="Z1462" s="17" t="inlineStr"/>
      <c r="AA1462" s="17" t="inlineStr"/>
    </row>
    <row r="1463">
      <c r="A1463" s="17" t="inlineStr">
        <is>
          <t>Salta</t>
        </is>
      </c>
      <c r="B1463" s="17" t="inlineStr">
        <is>
          <t>1130</t>
        </is>
      </c>
      <c r="C1463" s="17" t="inlineStr">
        <is>
          <t>Stock SAP</t>
        </is>
      </c>
      <c r="D1463" s="17" t="inlineStr">
        <is>
          <t>Medicamentos</t>
        </is>
      </c>
      <c r="E1463" s="17" t="inlineStr">
        <is>
          <t>ZMED</t>
        </is>
      </c>
      <c r="F1463" s="17" t="inlineStr">
        <is>
          <t>Dentro del alcance</t>
        </is>
      </c>
      <c r="G1463" s="17" t="inlineStr">
        <is>
          <t>1000010</t>
        </is>
      </c>
      <c r="H1463" s="17" t="inlineStr">
        <is>
          <t>HIDROCORTISONA 500MG  AMPOLLA</t>
        </is>
      </c>
      <c r="I1463" s="17" t="inlineStr">
        <is>
          <t>391</t>
        </is>
      </c>
      <c r="J1463" s="17" t="inlineStr">
        <is>
          <t>Hidrocortisona 500mg fco ampolla</t>
        </is>
      </c>
      <c r="K1463" s="18">
        <f>SUMIF('1130 Salta'!$A$2:$A$485,$G1463,'1130 Salta'!$I$2:$I$485)</f>
        <v/>
      </c>
      <c r="L1463" s="18">
        <f>SUMIF('1130 Salta'!$A$2:$A$485,$G1463,'1130 Salta'!$Q$2:$Q$485)</f>
        <v/>
      </c>
      <c r="M1463" s="18">
        <f>$K1463-$L1463</f>
        <v/>
      </c>
      <c r="N1463" s="19">
        <f>IFERROR(SUMIF('1130 Salta'!$A$2:$A$485,$G1463,'1130 Salta'!$M$2:$M$485)/$K1463,0)</f>
        <v/>
      </c>
      <c r="O1463" s="19">
        <f>IFERROR($K1463*$N1463,"")</f>
        <v/>
      </c>
      <c r="P1463" s="19">
        <f>IFERROR($L1463*$N1463,"")</f>
        <v/>
      </c>
      <c r="Q1463" s="19">
        <f>IF(OR($U1463="Dar de baja en SAP",$U1463="Dar de alta en SAP"),$M1463*$N1463,"")</f>
        <v/>
      </c>
      <c r="R1463" s="17" t="inlineStr"/>
      <c r="S1463" s="25" t="inlineStr">
        <is>
          <t>Alta</t>
        </is>
      </c>
      <c r="T1463" s="17" t="inlineStr">
        <is>
          <t>Homologado – confianza Alta</t>
        </is>
      </c>
      <c r="U1463" s="31" t="inlineStr">
        <is>
          <t>Sin diferencia</t>
        </is>
      </c>
      <c r="V1463" s="17" t="inlineStr">
        <is>
          <t>Homologación por código Avain (master M06-003)</t>
        </is>
      </c>
      <c r="W1463" s="17" t="inlineStr">
        <is>
          <t>No</t>
        </is>
      </c>
      <c r="X1463" s="17" t="inlineStr"/>
      <c r="Y1463" s="17" t="inlineStr">
        <is>
          <t>Sí</t>
        </is>
      </c>
      <c r="Z1463" s="17" t="inlineStr">
        <is>
          <t>M06-003</t>
        </is>
      </c>
      <c r="AA1463" s="17" t="inlineStr">
        <is>
          <t>Homologación: confianza base Alta + confianza SAP Alta → Alta.</t>
        </is>
      </c>
    </row>
    <row r="1464">
      <c r="A1464" s="17" t="inlineStr">
        <is>
          <t>Salta</t>
        </is>
      </c>
      <c r="B1464" s="17" t="inlineStr">
        <is>
          <t>1130</t>
        </is>
      </c>
      <c r="C1464" s="17" t="inlineStr">
        <is>
          <t>Stock SAP</t>
        </is>
      </c>
      <c r="D1464" s="17" t="inlineStr">
        <is>
          <t>Medicamentos</t>
        </is>
      </c>
      <c r="E1464" s="17" t="inlineStr">
        <is>
          <t>ZMED</t>
        </is>
      </c>
      <c r="F1464" s="17" t="inlineStr">
        <is>
          <t>Dentro del alcance</t>
        </is>
      </c>
      <c r="G1464" s="17" t="inlineStr">
        <is>
          <t>1000049</t>
        </is>
      </c>
      <c r="H1464" s="17" t="inlineStr">
        <is>
          <t>TIJERA  DE MAYO RECTA</t>
        </is>
      </c>
      <c r="I1464" s="17" t="inlineStr">
        <is>
          <t>236</t>
        </is>
      </c>
      <c r="J1464" s="17" t="inlineStr">
        <is>
          <t>Tijera de Mayo</t>
        </is>
      </c>
      <c r="K1464" s="18">
        <f>SUMIF('1130 Salta'!$A$2:$A$485,$G1464,'1130 Salta'!$I$2:$I$485)</f>
        <v/>
      </c>
      <c r="L1464" s="18">
        <f>SUMIF('1130 Salta'!$A$2:$A$485,$G1464,'1130 Salta'!$Q$2:$Q$485)</f>
        <v/>
      </c>
      <c r="M1464" s="18">
        <f>$K1464-$L1464</f>
        <v/>
      </c>
      <c r="N1464" s="19">
        <f>IFERROR(SUMIF('1130 Salta'!$A$2:$A$485,$G1464,'1130 Salta'!$M$2:$M$485)/$K1464,0)</f>
        <v/>
      </c>
      <c r="O1464" s="19">
        <f>IFERROR($K1464*$N1464,"")</f>
        <v/>
      </c>
      <c r="P1464" s="19">
        <f>IFERROR($L1464*$N1464,"")</f>
        <v/>
      </c>
      <c r="Q1464" s="19">
        <f>IF(OR($U1464="Dar de baja en SAP",$U1464="Dar de alta en SAP"),$M1464*$N1464,"")</f>
        <v/>
      </c>
      <c r="R1464" s="17" t="inlineStr"/>
      <c r="S1464" s="25" t="inlineStr">
        <is>
          <t>Alta</t>
        </is>
      </c>
      <c r="T1464" s="17" t="inlineStr">
        <is>
          <t>Homologado – confianza Alta</t>
        </is>
      </c>
      <c r="U1464" s="31" t="inlineStr">
        <is>
          <t>Sin diferencia</t>
        </is>
      </c>
      <c r="V1464" s="17" t="inlineStr">
        <is>
          <t>Cruce por nomenclatura SAP</t>
        </is>
      </c>
      <c r="W1464" s="17" t="inlineStr">
        <is>
          <t>No</t>
        </is>
      </c>
      <c r="X1464" s="17" t="inlineStr"/>
      <c r="Y1464" s="17" t="inlineStr">
        <is>
          <t>No</t>
        </is>
      </c>
      <c r="Z1464" s="17" t="inlineStr"/>
      <c r="AA1464" s="17" t="inlineStr">
        <is>
          <t>Cruce por nomenclatura: similitud 0.84.</t>
        </is>
      </c>
    </row>
    <row r="1465">
      <c r="A1465" s="17" t="inlineStr">
        <is>
          <t>Salta</t>
        </is>
      </c>
      <c r="B1465" s="17" t="inlineStr">
        <is>
          <t>1130</t>
        </is>
      </c>
      <c r="C1465" s="17" t="inlineStr">
        <is>
          <t>Stock SAP</t>
        </is>
      </c>
      <c r="D1465" s="17" t="inlineStr">
        <is>
          <t>Medicamentos</t>
        </is>
      </c>
      <c r="E1465" s="17" t="inlineStr">
        <is>
          <t>ZMED</t>
        </is>
      </c>
      <c r="F1465" s="17" t="inlineStr">
        <is>
          <t>Dentro del alcance</t>
        </is>
      </c>
      <c r="G1465" s="17" t="inlineStr">
        <is>
          <t>1000086</t>
        </is>
      </c>
      <c r="H1465" s="17" t="inlineStr">
        <is>
          <t>PLATSUL CREMA X 300 GRS</t>
        </is>
      </c>
      <c r="I1465" s="17" t="inlineStr"/>
      <c r="J1465" s="17" t="inlineStr"/>
      <c r="K1465" s="18">
        <f>SUMIF('1130 Salta'!$A$2:$A$485,$G1465,'1130 Salta'!$I$2:$I$485)</f>
        <v/>
      </c>
      <c r="L1465" s="18">
        <f>SUMIF('1130 Salta'!$A$2:$A$485,$G1465,'1130 Salta'!$Q$2:$Q$485)</f>
        <v/>
      </c>
      <c r="M1465" s="18">
        <f>$K1465-$L1465</f>
        <v/>
      </c>
      <c r="N1465" s="19">
        <f>IFERROR(SUMIF('1130 Salta'!$A$2:$A$485,$G1465,'1130 Salta'!$M$2:$M$485)/$K1465,0)</f>
        <v/>
      </c>
      <c r="O1465" s="19">
        <f>IFERROR($K1465*$N1465,"")</f>
        <v/>
      </c>
      <c r="P1465" s="19">
        <f>IFERROR($L1465*$N1465,"")</f>
        <v/>
      </c>
      <c r="Q1465" s="19">
        <f>IF(OR($U1465="Dar de baja en SAP",$U1465="Dar de alta en SAP"),$M1465*$N1465,"")</f>
        <v/>
      </c>
      <c r="R1465" s="17" t="inlineStr"/>
      <c r="S1465" s="27" t="inlineStr"/>
      <c r="T1465" s="17" t="inlineStr">
        <is>
          <t>Sin recuento físico en el inventario de Avain</t>
        </is>
      </c>
      <c r="U1465" s="28" t="inlineStr">
        <is>
          <t>Sin recuento físico</t>
        </is>
      </c>
      <c r="V1465" s="17" t="inlineStr"/>
      <c r="W1465" s="17" t="inlineStr"/>
      <c r="X1465" s="17" t="inlineStr"/>
      <c r="Y1465" s="17" t="inlineStr"/>
      <c r="Z1465" s="17" t="inlineStr"/>
      <c r="AA1465" s="17" t="inlineStr"/>
    </row>
    <row r="1466">
      <c r="A1466" s="17" t="inlineStr">
        <is>
          <t>Salta</t>
        </is>
      </c>
      <c r="B1466" s="17" t="inlineStr">
        <is>
          <t>1130</t>
        </is>
      </c>
      <c r="C1466" s="17" t="inlineStr">
        <is>
          <t>Stock SAP</t>
        </is>
      </c>
      <c r="D1466" s="17" t="inlineStr">
        <is>
          <t>Medicamentos</t>
        </is>
      </c>
      <c r="E1466" s="17" t="inlineStr">
        <is>
          <t>ZMED</t>
        </is>
      </c>
      <c r="F1466" s="17" t="inlineStr">
        <is>
          <t>Dentro del alcance</t>
        </is>
      </c>
      <c r="G1466" s="17" t="inlineStr">
        <is>
          <t>1000309</t>
        </is>
      </c>
      <c r="H1466" s="17" t="inlineStr">
        <is>
          <t>LORAZEPAM AMP 4mg/1ml</t>
        </is>
      </c>
      <c r="I1466" s="17" t="inlineStr"/>
      <c r="J1466" s="17" t="inlineStr"/>
      <c r="K1466" s="18">
        <f>SUMIF('1130 Salta'!$A$2:$A$485,$G1466,'1130 Salta'!$I$2:$I$485)</f>
        <v/>
      </c>
      <c r="L1466" s="18">
        <f>SUMIF('1130 Salta'!$A$2:$A$485,$G1466,'1130 Salta'!$Q$2:$Q$485)</f>
        <v/>
      </c>
      <c r="M1466" s="18">
        <f>$K1466-$L1466</f>
        <v/>
      </c>
      <c r="N1466" s="19">
        <f>IFERROR(SUMIF('1130 Salta'!$A$2:$A$485,$G1466,'1130 Salta'!$M$2:$M$485)/$K1466,0)</f>
        <v/>
      </c>
      <c r="O1466" s="19">
        <f>IFERROR($K1466*$N1466,"")</f>
        <v/>
      </c>
      <c r="P1466" s="19">
        <f>IFERROR($L1466*$N1466,"")</f>
        <v/>
      </c>
      <c r="Q1466" s="19">
        <f>IF(OR($U1466="Dar de baja en SAP",$U1466="Dar de alta en SAP"),$M1466*$N1466,"")</f>
        <v/>
      </c>
      <c r="R1466" s="17" t="inlineStr"/>
      <c r="S1466" s="27" t="inlineStr"/>
      <c r="T1466" s="17" t="inlineStr">
        <is>
          <t>Sin recuento físico en el inventario de Avain</t>
        </is>
      </c>
      <c r="U1466" s="28" t="inlineStr">
        <is>
          <t>Sin recuento físico</t>
        </is>
      </c>
      <c r="V1466" s="17" t="inlineStr"/>
      <c r="W1466" s="17" t="inlineStr"/>
      <c r="X1466" s="17" t="inlineStr"/>
      <c r="Y1466" s="17" t="inlineStr"/>
      <c r="Z1466" s="17" t="inlineStr"/>
      <c r="AA1466" s="17" t="inlineStr"/>
    </row>
    <row r="1467">
      <c r="A1467" s="17" t="inlineStr">
        <is>
          <t>Salta</t>
        </is>
      </c>
      <c r="B1467" s="17" t="inlineStr">
        <is>
          <t>1130</t>
        </is>
      </c>
      <c r="C1467" s="17" t="inlineStr">
        <is>
          <t>Stock SAP</t>
        </is>
      </c>
      <c r="D1467" s="17" t="inlineStr">
        <is>
          <t>Medicamentos</t>
        </is>
      </c>
      <c r="E1467" s="17" t="inlineStr">
        <is>
          <t>ZMED</t>
        </is>
      </c>
      <c r="F1467" s="17" t="inlineStr">
        <is>
          <t>Dentro del alcance</t>
        </is>
      </c>
      <c r="G1467" s="17" t="inlineStr">
        <is>
          <t>1000961</t>
        </is>
      </c>
      <c r="H1467" s="17" t="inlineStr">
        <is>
          <t>MELATONINA x 30 COMPRIMIDOS</t>
        </is>
      </c>
      <c r="I1467" s="17" t="inlineStr">
        <is>
          <t>409</t>
        </is>
      </c>
      <c r="J1467" s="17" t="inlineStr">
        <is>
          <t>Melatonina 3mg comprimido</t>
        </is>
      </c>
      <c r="K1467" s="18">
        <f>SUMIF('1130 Salta'!$A$2:$A$485,$G1467,'1130 Salta'!$I$2:$I$485)</f>
        <v/>
      </c>
      <c r="L1467" s="18">
        <f>SUMIF('1130 Salta'!$A$2:$A$485,$G1467,'1130 Salta'!$Q$2:$Q$485)</f>
        <v/>
      </c>
      <c r="M1467" s="18">
        <f>$K1467-$L1467</f>
        <v/>
      </c>
      <c r="N1467" s="19">
        <f>IFERROR(SUMIF('1130 Salta'!$A$2:$A$485,$G1467,'1130 Salta'!$M$2:$M$485)/$K1467,0)</f>
        <v/>
      </c>
      <c r="O1467" s="19">
        <f>IFERROR($K1467*$N1467,"")</f>
        <v/>
      </c>
      <c r="P1467" s="19">
        <f>IFERROR($L1467*$N1467,"")</f>
        <v/>
      </c>
      <c r="Q1467" s="19">
        <f>IF(OR($U1467="Dar de baja en SAP",$U1467="Dar de alta en SAP"),$M1467*$N1467,"")</f>
        <v/>
      </c>
      <c r="R1467" s="17" t="inlineStr"/>
      <c r="S1467" s="30" t="inlineStr">
        <is>
          <t>Media</t>
        </is>
      </c>
      <c r="T1467" s="17" t="inlineStr">
        <is>
          <t>Homologado – confianza Media – pendiente de validación</t>
        </is>
      </c>
      <c r="U1467" s="25" t="inlineStr">
        <is>
          <t>Dar de alta en SAP</t>
        </is>
      </c>
      <c r="V1467" s="17" t="inlineStr">
        <is>
          <t>Cruce por nomenclatura SAP</t>
        </is>
      </c>
      <c r="W1467" s="17" t="inlineStr">
        <is>
          <t>No</t>
        </is>
      </c>
      <c r="X1467" s="17" t="inlineStr"/>
      <c r="Y1467" s="17" t="inlineStr">
        <is>
          <t>No</t>
        </is>
      </c>
      <c r="Z1467" s="17" t="inlineStr"/>
      <c r="AA1467" s="17" t="inlineStr">
        <is>
          <t>Cruce por nomenclatura: una nomenclatura no informa dosis; similitud 0.64. El material ocupa 2 filas en la hoja 1130 Salta (lote/almacén). La cantidad SAP y la física de esta vista son el total del material.</t>
        </is>
      </c>
    </row>
    <row r="1468">
      <c r="A1468" s="17" t="inlineStr">
        <is>
          <t>Salta</t>
        </is>
      </c>
      <c r="B1468" s="17" t="inlineStr">
        <is>
          <t>1130</t>
        </is>
      </c>
      <c r="C1468" s="17" t="inlineStr">
        <is>
          <t>Stock SAP</t>
        </is>
      </c>
      <c r="D1468" s="17" t="inlineStr">
        <is>
          <t>Descartables</t>
        </is>
      </c>
      <c r="E1468" s="17" t="inlineStr">
        <is>
          <t>ZDES</t>
        </is>
      </c>
      <c r="F1468" s="17" t="inlineStr">
        <is>
          <t>Dentro del alcance</t>
        </is>
      </c>
      <c r="G1468" s="17" t="inlineStr">
        <is>
          <t>2000197</t>
        </is>
      </c>
      <c r="H1468" s="17" t="inlineStr">
        <is>
          <t>SONDA FOLEY DE 2 VIAS Nº20 100% SIL</t>
        </is>
      </c>
      <c r="I1468" s="17" t="inlineStr"/>
      <c r="J1468" s="17" t="inlineStr"/>
      <c r="K1468" s="18">
        <f>SUMIF('1130 Salta'!$A$2:$A$485,$G1468,'1130 Salta'!$I$2:$I$485)</f>
        <v/>
      </c>
      <c r="L1468" s="18">
        <f>SUMIF('1130 Salta'!$A$2:$A$485,$G1468,'1130 Salta'!$Q$2:$Q$485)</f>
        <v/>
      </c>
      <c r="M1468" s="18">
        <f>$K1468-$L1468</f>
        <v/>
      </c>
      <c r="N1468" s="19">
        <f>IFERROR(SUMIF('1130 Salta'!$A$2:$A$485,$G1468,'1130 Salta'!$M$2:$M$485)/$K1468,0)</f>
        <v/>
      </c>
      <c r="O1468" s="19">
        <f>IFERROR($K1468*$N1468,"")</f>
        <v/>
      </c>
      <c r="P1468" s="19">
        <f>IFERROR($L1468*$N1468,"")</f>
        <v/>
      </c>
      <c r="Q1468" s="19">
        <f>IF(OR($U1468="Dar de baja en SAP",$U1468="Dar de alta en SAP"),$M1468*$N1468,"")</f>
        <v/>
      </c>
      <c r="R1468" s="17" t="inlineStr"/>
      <c r="S1468" s="27" t="inlineStr"/>
      <c r="T1468" s="17" t="inlineStr">
        <is>
          <t>Sin recuento físico en el inventario de Avain</t>
        </is>
      </c>
      <c r="U1468" s="28" t="inlineStr">
        <is>
          <t>Sin recuento físico</t>
        </is>
      </c>
      <c r="V1468" s="17" t="inlineStr"/>
      <c r="W1468" s="17" t="inlineStr"/>
      <c r="X1468" s="17" t="inlineStr"/>
      <c r="Y1468" s="17" t="inlineStr"/>
      <c r="Z1468" s="17" t="inlineStr"/>
      <c r="AA1468" s="17" t="inlineStr"/>
    </row>
    <row r="1469">
      <c r="A1469" s="17" t="inlineStr">
        <is>
          <t>Salta</t>
        </is>
      </c>
      <c r="B1469" s="17" t="inlineStr">
        <is>
          <t>1130</t>
        </is>
      </c>
      <c r="C1469" s="17" t="inlineStr">
        <is>
          <t>Stock SAP</t>
        </is>
      </c>
      <c r="D1469" s="17" t="inlineStr">
        <is>
          <t>Descartables</t>
        </is>
      </c>
      <c r="E1469" s="17" t="inlineStr">
        <is>
          <t>ZDES</t>
        </is>
      </c>
      <c r="F1469" s="17" t="inlineStr">
        <is>
          <t>Dentro del alcance</t>
        </is>
      </c>
      <c r="G1469" s="17" t="inlineStr">
        <is>
          <t>2000244</t>
        </is>
      </c>
      <c r="H1469" s="17" t="inlineStr">
        <is>
          <t>SONDA FOLEY 2 VIAS Nº16 DE LÁTEX</t>
        </is>
      </c>
      <c r="I1469" s="17" t="inlineStr">
        <is>
          <t>221; 222</t>
        </is>
      </c>
      <c r="J1469" s="17" t="inlineStr">
        <is>
          <t>Sonda Foley Fr 16; Sonda Foley Fr 18</t>
        </is>
      </c>
      <c r="K1469" s="18">
        <f>SUMIF('1130 Salta'!$A$2:$A$485,$G1469,'1130 Salta'!$I$2:$I$485)</f>
        <v/>
      </c>
      <c r="L1469" s="18">
        <f>SUMIF('1130 Salta'!$A$2:$A$485,$G1469,'1130 Salta'!$Q$2:$Q$485)</f>
        <v/>
      </c>
      <c r="M1469" s="18">
        <f>$K1469-$L1469</f>
        <v/>
      </c>
      <c r="N1469" s="19">
        <f>IFERROR(SUMIF('1130 Salta'!$A$2:$A$485,$G1469,'1130 Salta'!$M$2:$M$485)/$K1469,0)</f>
        <v/>
      </c>
      <c r="O1469" s="19">
        <f>IFERROR($K1469*$N1469,"")</f>
        <v/>
      </c>
      <c r="P1469" s="19">
        <f>IFERROR($L1469*$N1469,"")</f>
        <v/>
      </c>
      <c r="Q1469" s="19">
        <f>IF(OR($U1469="Dar de baja en SAP",$U1469="Dar de alta en SAP"),$M1469*$N1469,"")</f>
        <v/>
      </c>
      <c r="R1469" s="17" t="inlineStr"/>
      <c r="S1469" s="26" t="inlineStr">
        <is>
          <t>Baja</t>
        </is>
      </c>
      <c r="T1469" s="17" t="inlineStr">
        <is>
          <t>Homologado – confianza Baja – pendiente de validación</t>
        </is>
      </c>
      <c r="U1469" s="25" t="inlineStr">
        <is>
          <t>Dar de alta en SAP</t>
        </is>
      </c>
      <c r="V1469" s="17" t="inlineStr">
        <is>
          <t>Homologación por código Avain (master D-164)</t>
        </is>
      </c>
      <c r="W1469" s="17" t="inlineStr">
        <is>
          <t>No</t>
        </is>
      </c>
      <c r="X1469" s="17" t="inlineStr"/>
      <c r="Y1469" s="17" t="inlineStr">
        <is>
          <t>Sí</t>
        </is>
      </c>
      <c r="Z1469" s="17" t="inlineStr">
        <is>
          <t>D-164</t>
        </is>
      </c>
      <c r="AA1469" s="17"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17" t="inlineStr">
        <is>
          <t>Salta</t>
        </is>
      </c>
      <c r="B1470" s="17" t="inlineStr">
        <is>
          <t>1130</t>
        </is>
      </c>
      <c r="C1470" s="17" t="inlineStr">
        <is>
          <t>Stock SAP</t>
        </is>
      </c>
      <c r="D1470" s="17" t="inlineStr">
        <is>
          <t>Descartables</t>
        </is>
      </c>
      <c r="E1470" s="17" t="inlineStr">
        <is>
          <t>ZDES</t>
        </is>
      </c>
      <c r="F1470" s="17" t="inlineStr">
        <is>
          <t>Dentro del alcance</t>
        </is>
      </c>
      <c r="G1470" s="17" t="inlineStr">
        <is>
          <t>2000300</t>
        </is>
      </c>
      <c r="H1470" s="17" t="inlineStr">
        <is>
          <t>SONDA DE ASPIRACION K-9 SIN REGULADOR</t>
        </is>
      </c>
      <c r="I1470" s="17" t="inlineStr"/>
      <c r="J1470" s="17" t="inlineStr"/>
      <c r="K1470" s="18">
        <f>SUMIF('1130 Salta'!$A$2:$A$485,$G1470,'1130 Salta'!$I$2:$I$485)</f>
        <v/>
      </c>
      <c r="L1470" s="18">
        <f>SUMIF('1130 Salta'!$A$2:$A$485,$G1470,'1130 Salta'!$Q$2:$Q$485)</f>
        <v/>
      </c>
      <c r="M1470" s="18">
        <f>$K1470-$L1470</f>
        <v/>
      </c>
      <c r="N1470" s="19">
        <f>IFERROR(SUMIF('1130 Salta'!$A$2:$A$485,$G1470,'1130 Salta'!$M$2:$M$485)/$K1470,0)</f>
        <v/>
      </c>
      <c r="O1470" s="19">
        <f>IFERROR($K1470*$N1470,"")</f>
        <v/>
      </c>
      <c r="P1470" s="19">
        <f>IFERROR($L1470*$N1470,"")</f>
        <v/>
      </c>
      <c r="Q1470" s="19">
        <f>IF(OR($U1470="Dar de baja en SAP",$U1470="Dar de alta en SAP"),$M1470*$N1470,"")</f>
        <v/>
      </c>
      <c r="R1470" s="17" t="inlineStr"/>
      <c r="S1470" s="27" t="inlineStr"/>
      <c r="T1470" s="17" t="inlineStr">
        <is>
          <t>Sin recuento físico en el inventario de Avain</t>
        </is>
      </c>
      <c r="U1470" s="28" t="inlineStr">
        <is>
          <t>Sin recuento físico</t>
        </is>
      </c>
      <c r="V1470" s="17" t="inlineStr"/>
      <c r="W1470" s="17" t="inlineStr"/>
      <c r="X1470" s="17" t="inlineStr"/>
      <c r="Y1470" s="17" t="inlineStr"/>
      <c r="Z1470" s="17" t="inlineStr"/>
      <c r="AA1470" s="17" t="inlineStr"/>
    </row>
    <row r="1471">
      <c r="A1471" s="17" t="inlineStr">
        <is>
          <t>Salta</t>
        </is>
      </c>
      <c r="B1471" s="17" t="inlineStr">
        <is>
          <t>1130</t>
        </is>
      </c>
      <c r="C1471" s="17" t="inlineStr">
        <is>
          <t>Stock SAP</t>
        </is>
      </c>
      <c r="D1471" s="17" t="inlineStr">
        <is>
          <t>Descartables</t>
        </is>
      </c>
      <c r="E1471" s="17" t="inlineStr">
        <is>
          <t>ZDES</t>
        </is>
      </c>
      <c r="F1471" s="17" t="inlineStr">
        <is>
          <t>Dentro del alcance</t>
        </is>
      </c>
      <c r="G1471" s="17" t="inlineStr">
        <is>
          <t>2000398</t>
        </is>
      </c>
      <c r="H1471" s="17" t="inlineStr">
        <is>
          <t>MASCARA LARINGEA Nº 5</t>
        </is>
      </c>
      <c r="I1471" s="17" t="inlineStr">
        <is>
          <t>404; 405; 406</t>
        </is>
      </c>
      <c r="J1471" s="17" t="inlineStr">
        <is>
          <t>Mascara Laringea N 3; Mascara Laringea N 4; Mascara Laringea N 5</t>
        </is>
      </c>
      <c r="K1471" s="18">
        <f>SUMIF('1130 Salta'!$A$2:$A$485,$G1471,'1130 Salta'!$I$2:$I$485)</f>
        <v/>
      </c>
      <c r="L1471" s="18">
        <f>SUMIF('1130 Salta'!$A$2:$A$485,$G1471,'1130 Salta'!$Q$2:$Q$485)</f>
        <v/>
      </c>
      <c r="M1471" s="18">
        <f>$K1471-$L1471</f>
        <v/>
      </c>
      <c r="N1471" s="19">
        <f>IFERROR(SUMIF('1130 Salta'!$A$2:$A$485,$G1471,'1130 Salta'!$M$2:$M$485)/$K1471,0)</f>
        <v/>
      </c>
      <c r="O1471" s="19">
        <f>IFERROR($K1471*$N1471,"")</f>
        <v/>
      </c>
      <c r="P1471" s="19">
        <f>IFERROR($L1471*$N1471,"")</f>
        <v/>
      </c>
      <c r="Q1471" s="19">
        <f>IF(OR($U1471="Dar de baja en SAP",$U1471="Dar de alta en SAP"),$M1471*$N1471,"")</f>
        <v/>
      </c>
      <c r="R1471" s="17" t="inlineStr"/>
      <c r="S1471" s="26" t="inlineStr">
        <is>
          <t>Baja</t>
        </is>
      </c>
      <c r="T1471" s="17" t="inlineStr">
        <is>
          <t>Homologado – confianza Baja – pendiente de validación</t>
        </is>
      </c>
      <c r="U1471" s="25" t="inlineStr">
        <is>
          <t>Dar de alta en SAP</t>
        </is>
      </c>
      <c r="V1471" s="17" t="inlineStr">
        <is>
          <t>Cruce por nomenclatura SAP; Homologación por código Avain (master D-168)</t>
        </is>
      </c>
      <c r="W1471" s="17" t="inlineStr">
        <is>
          <t>No</t>
        </is>
      </c>
      <c r="X1471" s="17" t="inlineStr"/>
      <c r="Y1471" s="17" t="inlineStr">
        <is>
          <t>Sí</t>
        </is>
      </c>
      <c r="Z1471" s="17" t="inlineStr">
        <is>
          <t>D-168</t>
        </is>
      </c>
      <c r="AA1471" s="17"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17" t="inlineStr">
        <is>
          <t>Salta</t>
        </is>
      </c>
      <c r="B1472" s="17" t="inlineStr">
        <is>
          <t>1130</t>
        </is>
      </c>
      <c r="C1472" s="17" t="inlineStr">
        <is>
          <t>Stock SAP</t>
        </is>
      </c>
      <c r="D1472" s="17" t="inlineStr">
        <is>
          <t>Descartables</t>
        </is>
      </c>
      <c r="E1472" s="17" t="inlineStr">
        <is>
          <t>ZDES</t>
        </is>
      </c>
      <c r="F1472" s="17" t="inlineStr">
        <is>
          <t>Dentro del alcance</t>
        </is>
      </c>
      <c r="G1472" s="17" t="inlineStr">
        <is>
          <t>2001254</t>
        </is>
      </c>
      <c r="H1472" s="17" t="inlineStr">
        <is>
          <t>CANULA DE GUEDEL 12CM N5 NARANJA</t>
        </is>
      </c>
      <c r="I1472" s="17" t="inlineStr"/>
      <c r="J1472" s="17" t="inlineStr"/>
      <c r="K1472" s="18">
        <f>SUMIF('1130 Salta'!$A$2:$A$485,$G1472,'1130 Salta'!$I$2:$I$485)</f>
        <v/>
      </c>
      <c r="L1472" s="18">
        <f>SUMIF('1130 Salta'!$A$2:$A$485,$G1472,'1130 Salta'!$Q$2:$Q$485)</f>
        <v/>
      </c>
      <c r="M1472" s="18">
        <f>$K1472-$L1472</f>
        <v/>
      </c>
      <c r="N1472" s="19">
        <f>IFERROR(SUMIF('1130 Salta'!$A$2:$A$485,$G1472,'1130 Salta'!$M$2:$M$485)/$K1472,0)</f>
        <v/>
      </c>
      <c r="O1472" s="19">
        <f>IFERROR($K1472*$N1472,"")</f>
        <v/>
      </c>
      <c r="P1472" s="19">
        <f>IFERROR($L1472*$N1472,"")</f>
        <v/>
      </c>
      <c r="Q1472" s="19">
        <f>IF(OR($U1472="Dar de baja en SAP",$U1472="Dar de alta en SAP"),$M1472*$N1472,"")</f>
        <v/>
      </c>
      <c r="R1472" s="17" t="inlineStr"/>
      <c r="S1472" s="27" t="inlineStr"/>
      <c r="T1472" s="17" t="inlineStr">
        <is>
          <t>Sin recuento físico en el inventario de Avain</t>
        </is>
      </c>
      <c r="U1472" s="28" t="inlineStr">
        <is>
          <t>Sin recuento físico</t>
        </is>
      </c>
      <c r="V1472" s="17" t="inlineStr"/>
      <c r="W1472" s="17" t="inlineStr"/>
      <c r="X1472" s="17" t="inlineStr"/>
      <c r="Y1472" s="17" t="inlineStr"/>
      <c r="Z1472" s="17" t="inlineStr"/>
      <c r="AA1472" s="17" t="inlineStr"/>
    </row>
    <row r="1473">
      <c r="A1473" s="17" t="inlineStr">
        <is>
          <t>Salta</t>
        </is>
      </c>
      <c r="B1473" s="17" t="inlineStr">
        <is>
          <t>1130</t>
        </is>
      </c>
      <c r="C1473" s="17" t="inlineStr">
        <is>
          <t>Stock SAP</t>
        </is>
      </c>
      <c r="D1473" s="17" t="inlineStr">
        <is>
          <t>Descartables</t>
        </is>
      </c>
      <c r="E1473" s="17" t="inlineStr">
        <is>
          <t>ZDES</t>
        </is>
      </c>
      <c r="F1473" s="17" t="inlineStr">
        <is>
          <t>Dentro del alcance</t>
        </is>
      </c>
      <c r="G1473" s="17" t="inlineStr">
        <is>
          <t>2001570</t>
        </is>
      </c>
      <c r="H1473" s="17" t="inlineStr">
        <is>
          <t>SONDA DE ASPIRACION K-29P POLYMED</t>
        </is>
      </c>
      <c r="I1473" s="17" t="inlineStr"/>
      <c r="J1473" s="17" t="inlineStr"/>
      <c r="K1473" s="18">
        <f>SUMIF('1130 Salta'!$A$2:$A$485,$G1473,'1130 Salta'!$I$2:$I$485)</f>
        <v/>
      </c>
      <c r="L1473" s="18">
        <f>SUMIF('1130 Salta'!$A$2:$A$485,$G1473,'1130 Salta'!$Q$2:$Q$485)</f>
        <v/>
      </c>
      <c r="M1473" s="18">
        <f>$K1473-$L1473</f>
        <v/>
      </c>
      <c r="N1473" s="19">
        <f>IFERROR(SUMIF('1130 Salta'!$A$2:$A$485,$G1473,'1130 Salta'!$M$2:$M$485)/$K1473,0)</f>
        <v/>
      </c>
      <c r="O1473" s="19">
        <f>IFERROR($K1473*$N1473,"")</f>
        <v/>
      </c>
      <c r="P1473" s="19">
        <f>IFERROR($L1473*$N1473,"")</f>
        <v/>
      </c>
      <c r="Q1473" s="19">
        <f>IF(OR($U1473="Dar de baja en SAP",$U1473="Dar de alta en SAP"),$M1473*$N1473,"")</f>
        <v/>
      </c>
      <c r="R1473" s="17" t="inlineStr"/>
      <c r="S1473" s="27" t="inlineStr"/>
      <c r="T1473" s="17" t="inlineStr">
        <is>
          <t>Sin recuento físico en el inventario de Avain</t>
        </is>
      </c>
      <c r="U1473" s="28" t="inlineStr">
        <is>
          <t>Sin recuento físico</t>
        </is>
      </c>
      <c r="V1473" s="17" t="inlineStr"/>
      <c r="W1473" s="17" t="inlineStr"/>
      <c r="X1473" s="17" t="inlineStr"/>
      <c r="Y1473" s="17" t="inlineStr"/>
      <c r="Z1473" s="17" t="inlineStr"/>
      <c r="AA1473" s="17" t="inlineStr"/>
    </row>
    <row r="1474">
      <c r="A1474" s="17" t="inlineStr">
        <is>
          <t>Salta</t>
        </is>
      </c>
      <c r="B1474" s="17" t="inlineStr">
        <is>
          <t>1130</t>
        </is>
      </c>
      <c r="C1474" s="17" t="inlineStr">
        <is>
          <t>Stock SAP</t>
        </is>
      </c>
      <c r="D1474" s="17" t="inlineStr">
        <is>
          <t>Uniformes</t>
        </is>
      </c>
      <c r="E1474" s="17" t="inlineStr">
        <is>
          <t>ZUNI</t>
        </is>
      </c>
      <c r="F1474" s="17" t="inlineStr">
        <is>
          <t>Fuera del alcance</t>
        </is>
      </c>
      <c r="G1474" s="17" t="inlineStr">
        <is>
          <t>3000216</t>
        </is>
      </c>
      <c r="H1474" s="17" t="inlineStr">
        <is>
          <t>BOTIN DE SEGURIDAD T37</t>
        </is>
      </c>
      <c r="I1474" s="17" t="inlineStr"/>
      <c r="J1474" s="17" t="inlineStr"/>
      <c r="K1474" s="18">
        <f>SUMIF('1130 Salta'!$A$2:$A$485,$G1474,'1130 Salta'!$I$2:$I$485)</f>
        <v/>
      </c>
      <c r="L1474" s="18">
        <f>SUMIF('1130 Salta'!$A$2:$A$485,$G1474,'1130 Salta'!$Q$2:$Q$485)</f>
        <v/>
      </c>
      <c r="M1474" s="18">
        <f>$K1474-$L1474</f>
        <v/>
      </c>
      <c r="N1474" s="19">
        <f>IFERROR(SUMIF('1130 Salta'!$A$2:$A$485,$G1474,'1130 Salta'!$M$2:$M$485)/$K1474,0)</f>
        <v/>
      </c>
      <c r="O1474" s="19">
        <f>IFERROR($K1474*$N1474,"")</f>
        <v/>
      </c>
      <c r="P1474" s="19">
        <f>IFERROR($L1474*$N1474,"")</f>
        <v/>
      </c>
      <c r="Q1474" s="19">
        <f>IF(OR($U1474="Dar de baja en SAP",$U1474="Dar de alta en SAP"),$M1474*$N1474,"")</f>
        <v/>
      </c>
      <c r="R1474" s="17" t="inlineStr"/>
      <c r="S1474" s="27" t="inlineStr"/>
      <c r="T1474" s="17" t="inlineStr">
        <is>
          <t>No aplica: uniformes, clasificación que el inventario físico de Farmacia no releva</t>
        </is>
      </c>
      <c r="U1474" s="28" t="inlineStr">
        <is>
          <t>Fuera del alcance del inventario físico</t>
        </is>
      </c>
      <c r="V1474" s="17" t="inlineStr"/>
      <c r="W1474" s="17" t="inlineStr"/>
      <c r="X1474" s="17" t="inlineStr"/>
      <c r="Y1474" s="17" t="inlineStr"/>
      <c r="Z1474" s="17" t="inlineStr"/>
      <c r="AA1474" s="17" t="inlineStr">
        <is>
          <t>El material ocupa 2 filas en la hoja 1130 Salta (lote/almacén). La cantidad SAP y la física de esta vista son el total del material.</t>
        </is>
      </c>
    </row>
    <row r="1475">
      <c r="A1475" s="17" t="inlineStr">
        <is>
          <t>Salta</t>
        </is>
      </c>
      <c r="B1475" s="17" t="inlineStr">
        <is>
          <t>1130</t>
        </is>
      </c>
      <c r="C1475" s="17" t="inlineStr">
        <is>
          <t>Stock SAP</t>
        </is>
      </c>
      <c r="D1475" s="17" t="inlineStr">
        <is>
          <t>Uniformes</t>
        </is>
      </c>
      <c r="E1475" s="17" t="inlineStr">
        <is>
          <t>ZUNI</t>
        </is>
      </c>
      <c r="F1475" s="17" t="inlineStr">
        <is>
          <t>Fuera del alcance</t>
        </is>
      </c>
      <c r="G1475" s="17" t="inlineStr">
        <is>
          <t>3000718</t>
        </is>
      </c>
      <c r="H1475" s="17" t="inlineStr">
        <is>
          <t>PANTALON CARGO ANTI DESGARRO T52</t>
        </is>
      </c>
      <c r="I1475" s="17" t="inlineStr"/>
      <c r="J1475" s="17" t="inlineStr"/>
      <c r="K1475" s="18">
        <f>SUMIF('1130 Salta'!$A$2:$A$485,$G1475,'1130 Salta'!$I$2:$I$485)</f>
        <v/>
      </c>
      <c r="L1475" s="18">
        <f>SUMIF('1130 Salta'!$A$2:$A$485,$G1475,'1130 Salta'!$Q$2:$Q$485)</f>
        <v/>
      </c>
      <c r="M1475" s="18">
        <f>$K1475-$L1475</f>
        <v/>
      </c>
      <c r="N1475" s="19">
        <f>IFERROR(SUMIF('1130 Salta'!$A$2:$A$485,$G1475,'1130 Salta'!$M$2:$M$485)/$K1475,0)</f>
        <v/>
      </c>
      <c r="O1475" s="19">
        <f>IFERROR($K1475*$N1475,"")</f>
        <v/>
      </c>
      <c r="P1475" s="19">
        <f>IFERROR($L1475*$N1475,"")</f>
        <v/>
      </c>
      <c r="Q1475" s="19">
        <f>IF(OR($U1475="Dar de baja en SAP",$U1475="Dar de alta en SAP"),$M1475*$N1475,"")</f>
        <v/>
      </c>
      <c r="R1475" s="17" t="inlineStr"/>
      <c r="S1475" s="27" t="inlineStr"/>
      <c r="T1475" s="17" t="inlineStr">
        <is>
          <t>No aplica: uniformes, clasificación que el inventario físico de Farmacia no releva</t>
        </is>
      </c>
      <c r="U1475" s="28" t="inlineStr">
        <is>
          <t>Fuera del alcance del inventario físico</t>
        </is>
      </c>
      <c r="V1475" s="17" t="inlineStr"/>
      <c r="W1475" s="17" t="inlineStr"/>
      <c r="X1475" s="17" t="inlineStr"/>
      <c r="Y1475" s="17" t="inlineStr"/>
      <c r="Z1475" s="17" t="inlineStr"/>
      <c r="AA1475" s="17" t="inlineStr"/>
    </row>
    <row r="1476">
      <c r="A1476" s="17" t="inlineStr">
        <is>
          <t>Salta</t>
        </is>
      </c>
      <c r="B1476" s="17" t="inlineStr">
        <is>
          <t>1130</t>
        </is>
      </c>
      <c r="C1476" s="17" t="inlineStr">
        <is>
          <t>Stock SAP</t>
        </is>
      </c>
      <c r="D1476" s="17" t="inlineStr">
        <is>
          <t>Uniformes</t>
        </is>
      </c>
      <c r="E1476" s="17" t="inlineStr">
        <is>
          <t>ZUNI</t>
        </is>
      </c>
      <c r="F1476" s="17" t="inlineStr">
        <is>
          <t>Fuera del alcance</t>
        </is>
      </c>
      <c r="G1476" s="17" t="inlineStr">
        <is>
          <t>3000719</t>
        </is>
      </c>
      <c r="H1476" s="17" t="inlineStr">
        <is>
          <t>PANTALON CARGO ANTI DESGARRO T54</t>
        </is>
      </c>
      <c r="I1476" s="17" t="inlineStr"/>
      <c r="J1476" s="17" t="inlineStr"/>
      <c r="K1476" s="18">
        <f>SUMIF('1130 Salta'!$A$2:$A$485,$G1476,'1130 Salta'!$I$2:$I$485)</f>
        <v/>
      </c>
      <c r="L1476" s="18">
        <f>SUMIF('1130 Salta'!$A$2:$A$485,$G1476,'1130 Salta'!$Q$2:$Q$485)</f>
        <v/>
      </c>
      <c r="M1476" s="18">
        <f>$K1476-$L1476</f>
        <v/>
      </c>
      <c r="N1476" s="19">
        <f>IFERROR(SUMIF('1130 Salta'!$A$2:$A$485,$G1476,'1130 Salta'!$M$2:$M$485)/$K1476,0)</f>
        <v/>
      </c>
      <c r="O1476" s="19">
        <f>IFERROR($K1476*$N1476,"")</f>
        <v/>
      </c>
      <c r="P1476" s="19">
        <f>IFERROR($L1476*$N1476,"")</f>
        <v/>
      </c>
      <c r="Q1476" s="19">
        <f>IF(OR($U1476="Dar de baja en SAP",$U1476="Dar de alta en SAP"),$M1476*$N1476,"")</f>
        <v/>
      </c>
      <c r="R1476" s="17" t="inlineStr"/>
      <c r="S1476" s="27" t="inlineStr"/>
      <c r="T1476" s="17" t="inlineStr">
        <is>
          <t>No aplica: uniformes, clasificación que el inventario físico de Farmacia no releva</t>
        </is>
      </c>
      <c r="U1476" s="28" t="inlineStr">
        <is>
          <t>Fuera del alcance del inventario físico</t>
        </is>
      </c>
      <c r="V1476" s="17" t="inlineStr"/>
      <c r="W1476" s="17" t="inlineStr"/>
      <c r="X1476" s="17" t="inlineStr"/>
      <c r="Y1476" s="17" t="inlineStr"/>
      <c r="Z1476" s="17" t="inlineStr"/>
      <c r="AA1476" s="17" t="inlineStr"/>
    </row>
    <row r="1477">
      <c r="A1477" s="17" t="inlineStr">
        <is>
          <t>Salta</t>
        </is>
      </c>
      <c r="B1477" s="17" t="inlineStr">
        <is>
          <t>1130</t>
        </is>
      </c>
      <c r="C1477" s="17" t="inlineStr">
        <is>
          <t>Stock SAP</t>
        </is>
      </c>
      <c r="D1477" s="17" t="inlineStr">
        <is>
          <t>Uniformes</t>
        </is>
      </c>
      <c r="E1477" s="17" t="inlineStr">
        <is>
          <t>ZUNI</t>
        </is>
      </c>
      <c r="F1477" s="17" t="inlineStr">
        <is>
          <t>Fuera del alcance</t>
        </is>
      </c>
      <c r="G1477" s="17" t="inlineStr">
        <is>
          <t>3000964</t>
        </is>
      </c>
      <c r="H1477" s="17" t="inlineStr">
        <is>
          <t>FRAZADA CON LOGO EMERGENCIAS</t>
        </is>
      </c>
      <c r="I1477" s="17" t="inlineStr"/>
      <c r="J1477" s="17" t="inlineStr"/>
      <c r="K1477" s="18">
        <f>SUMIF('1130 Salta'!$A$2:$A$485,$G1477,'1130 Salta'!$I$2:$I$485)</f>
        <v/>
      </c>
      <c r="L1477" s="18">
        <f>SUMIF('1130 Salta'!$A$2:$A$485,$G1477,'1130 Salta'!$Q$2:$Q$485)</f>
        <v/>
      </c>
      <c r="M1477" s="18">
        <f>$K1477-$L1477</f>
        <v/>
      </c>
      <c r="N1477" s="19">
        <f>IFERROR(SUMIF('1130 Salta'!$A$2:$A$485,$G1477,'1130 Salta'!$M$2:$M$485)/$K1477,0)</f>
        <v/>
      </c>
      <c r="O1477" s="19">
        <f>IFERROR($K1477*$N1477,"")</f>
        <v/>
      </c>
      <c r="P1477" s="19">
        <f>IFERROR($L1477*$N1477,"")</f>
        <v/>
      </c>
      <c r="Q1477" s="19">
        <f>IF(OR($U1477="Dar de baja en SAP",$U1477="Dar de alta en SAP"),$M1477*$N1477,"")</f>
        <v/>
      </c>
      <c r="R1477" s="17" t="inlineStr"/>
      <c r="S1477" s="27" t="inlineStr"/>
      <c r="T1477" s="17" t="inlineStr">
        <is>
          <t>No aplica: uniformes, clasificación que el inventario físico de Farmacia no releva</t>
        </is>
      </c>
      <c r="U1477" s="28" t="inlineStr">
        <is>
          <t>Fuera del alcance del inventario físico</t>
        </is>
      </c>
      <c r="V1477" s="17" t="inlineStr"/>
      <c r="W1477" s="17" t="inlineStr"/>
      <c r="X1477" s="17" t="inlineStr"/>
      <c r="Y1477" s="17" t="inlineStr"/>
      <c r="Z1477" s="17" t="inlineStr"/>
      <c r="AA1477" s="17" t="inlineStr"/>
    </row>
    <row r="1478">
      <c r="A1478" s="17" t="inlineStr">
        <is>
          <t>Salta</t>
        </is>
      </c>
      <c r="B1478" s="17" t="inlineStr">
        <is>
          <t>1130</t>
        </is>
      </c>
      <c r="C1478" s="17" t="inlineStr">
        <is>
          <t>Stock SAP</t>
        </is>
      </c>
      <c r="D1478" s="17" t="inlineStr">
        <is>
          <t>Uniformes</t>
        </is>
      </c>
      <c r="E1478" s="17" t="inlineStr">
        <is>
          <t>ZUNI</t>
        </is>
      </c>
      <c r="F1478" s="17" t="inlineStr">
        <is>
          <t>Fuera del alcance</t>
        </is>
      </c>
      <c r="G1478" s="17" t="inlineStr">
        <is>
          <t>3000975</t>
        </is>
      </c>
      <c r="H1478" s="17" t="inlineStr">
        <is>
          <t>BOTIN DE SEGURIDAD T45</t>
        </is>
      </c>
      <c r="I1478" s="17" t="inlineStr"/>
      <c r="J1478" s="17" t="inlineStr"/>
      <c r="K1478" s="18">
        <f>SUMIF('1130 Salta'!$A$2:$A$485,$G1478,'1130 Salta'!$I$2:$I$485)</f>
        <v/>
      </c>
      <c r="L1478" s="18">
        <f>SUMIF('1130 Salta'!$A$2:$A$485,$G1478,'1130 Salta'!$Q$2:$Q$485)</f>
        <v/>
      </c>
      <c r="M1478" s="18">
        <f>$K1478-$L1478</f>
        <v/>
      </c>
      <c r="N1478" s="19">
        <f>IFERROR(SUMIF('1130 Salta'!$A$2:$A$485,$G1478,'1130 Salta'!$M$2:$M$485)/$K1478,0)</f>
        <v/>
      </c>
      <c r="O1478" s="19">
        <f>IFERROR($K1478*$N1478,"")</f>
        <v/>
      </c>
      <c r="P1478" s="19">
        <f>IFERROR($L1478*$N1478,"")</f>
        <v/>
      </c>
      <c r="Q1478" s="19">
        <f>IF(OR($U1478="Dar de baja en SAP",$U1478="Dar de alta en SAP"),$M1478*$N1478,"")</f>
        <v/>
      </c>
      <c r="R1478" s="17" t="inlineStr"/>
      <c r="S1478" s="27" t="inlineStr"/>
      <c r="T1478" s="17" t="inlineStr">
        <is>
          <t>No aplica: uniformes, clasificación que el inventario físico de Farmacia no releva</t>
        </is>
      </c>
      <c r="U1478" s="28" t="inlineStr">
        <is>
          <t>Fuera del alcance del inventario físico</t>
        </is>
      </c>
      <c r="V1478" s="17" t="inlineStr"/>
      <c r="W1478" s="17" t="inlineStr"/>
      <c r="X1478" s="17" t="inlineStr"/>
      <c r="Y1478" s="17" t="inlineStr"/>
      <c r="Z1478" s="17" t="inlineStr"/>
      <c r="AA1478" s="17" t="inlineStr">
        <is>
          <t>El material ocupa 2 filas en la hoja 1130 Salta (lote/almacén). La cantidad SAP y la física de esta vista son el total del material.</t>
        </is>
      </c>
    </row>
    <row r="1479">
      <c r="A1479" s="17" t="inlineStr">
        <is>
          <t>Salta</t>
        </is>
      </c>
      <c r="B1479" s="17" t="inlineStr">
        <is>
          <t>1130</t>
        </is>
      </c>
      <c r="C1479" s="17" t="inlineStr">
        <is>
          <t>Stock SAP</t>
        </is>
      </c>
      <c r="D1479" s="17" t="inlineStr">
        <is>
          <t>Uniformes</t>
        </is>
      </c>
      <c r="E1479" s="17" t="inlineStr">
        <is>
          <t>ZUNI</t>
        </is>
      </c>
      <c r="F1479" s="17" t="inlineStr">
        <is>
          <t>Fuera del alcance</t>
        </is>
      </c>
      <c r="G1479" s="17" t="inlineStr">
        <is>
          <t>3001419</t>
        </is>
      </c>
      <c r="H1479" s="17" t="inlineStr">
        <is>
          <t>PANTALON TERMICO 48</t>
        </is>
      </c>
      <c r="I1479" s="17" t="inlineStr"/>
      <c r="J1479" s="17" t="inlineStr"/>
      <c r="K1479" s="18">
        <f>SUMIF('1130 Salta'!$A$2:$A$485,$G1479,'1130 Salta'!$I$2:$I$485)</f>
        <v/>
      </c>
      <c r="L1479" s="18">
        <f>SUMIF('1130 Salta'!$A$2:$A$485,$G1479,'1130 Salta'!$Q$2:$Q$485)</f>
        <v/>
      </c>
      <c r="M1479" s="18">
        <f>$K1479-$L1479</f>
        <v/>
      </c>
      <c r="N1479" s="19">
        <f>IFERROR(SUMIF('1130 Salta'!$A$2:$A$485,$G1479,'1130 Salta'!$M$2:$M$485)/$K1479,0)</f>
        <v/>
      </c>
      <c r="O1479" s="19">
        <f>IFERROR($K1479*$N1479,"")</f>
        <v/>
      </c>
      <c r="P1479" s="19">
        <f>IFERROR($L1479*$N1479,"")</f>
        <v/>
      </c>
      <c r="Q1479" s="19">
        <f>IF(OR($U1479="Dar de baja en SAP",$U1479="Dar de alta en SAP"),$M1479*$N1479,"")</f>
        <v/>
      </c>
      <c r="R1479" s="17" t="inlineStr"/>
      <c r="S1479" s="27" t="inlineStr"/>
      <c r="T1479" s="17" t="inlineStr">
        <is>
          <t>No aplica: uniformes, clasificación que el inventario físico de Farmacia no releva</t>
        </is>
      </c>
      <c r="U1479" s="28" t="inlineStr">
        <is>
          <t>Fuera del alcance del inventario físico</t>
        </is>
      </c>
      <c r="V1479" s="17" t="inlineStr"/>
      <c r="W1479" s="17" t="inlineStr"/>
      <c r="X1479" s="17" t="inlineStr"/>
      <c r="Y1479" s="17" t="inlineStr"/>
      <c r="Z1479" s="17" t="inlineStr"/>
      <c r="AA1479" s="17" t="inlineStr"/>
    </row>
    <row r="1480">
      <c r="A1480" s="17" t="inlineStr">
        <is>
          <t>Salta</t>
        </is>
      </c>
      <c r="B1480" s="17" t="inlineStr">
        <is>
          <t>1130</t>
        </is>
      </c>
      <c r="C1480" s="17" t="inlineStr">
        <is>
          <t>Stock SAP</t>
        </is>
      </c>
      <c r="D1480" s="17" t="inlineStr">
        <is>
          <t>Uniformes</t>
        </is>
      </c>
      <c r="E1480" s="17" t="inlineStr">
        <is>
          <t>ZUNI</t>
        </is>
      </c>
      <c r="F1480" s="17" t="inlineStr">
        <is>
          <t>Fuera del alcance</t>
        </is>
      </c>
      <c r="G1480" s="17" t="inlineStr">
        <is>
          <t>3001439</t>
        </is>
      </c>
      <c r="H1480" s="17" t="inlineStr">
        <is>
          <t>CHOMBA NEGRA XXXL</t>
        </is>
      </c>
      <c r="I1480" s="17" t="inlineStr"/>
      <c r="J1480" s="17" t="inlineStr"/>
      <c r="K1480" s="18">
        <f>SUMIF('1130 Salta'!$A$2:$A$485,$G1480,'1130 Salta'!$I$2:$I$485)</f>
        <v/>
      </c>
      <c r="L1480" s="18">
        <f>SUMIF('1130 Salta'!$A$2:$A$485,$G1480,'1130 Salta'!$Q$2:$Q$485)</f>
        <v/>
      </c>
      <c r="M1480" s="18">
        <f>$K1480-$L1480</f>
        <v/>
      </c>
      <c r="N1480" s="19">
        <f>IFERROR(SUMIF('1130 Salta'!$A$2:$A$485,$G1480,'1130 Salta'!$M$2:$M$485)/$K1480,0)</f>
        <v/>
      </c>
      <c r="O1480" s="19">
        <f>IFERROR($K1480*$N1480,"")</f>
        <v/>
      </c>
      <c r="P1480" s="19">
        <f>IFERROR($L1480*$N1480,"")</f>
        <v/>
      </c>
      <c r="Q1480" s="19">
        <f>IF(OR($U1480="Dar de baja en SAP",$U1480="Dar de alta en SAP"),$M1480*$N1480,"")</f>
        <v/>
      </c>
      <c r="R1480" s="17" t="inlineStr"/>
      <c r="S1480" s="27" t="inlineStr"/>
      <c r="T1480" s="17" t="inlineStr">
        <is>
          <t>No aplica: uniformes, clasificación que el inventario físico de Farmacia no releva</t>
        </is>
      </c>
      <c r="U1480" s="28" t="inlineStr">
        <is>
          <t>Fuera del alcance del inventario físico</t>
        </is>
      </c>
      <c r="V1480" s="17" t="inlineStr"/>
      <c r="W1480" s="17" t="inlineStr"/>
      <c r="X1480" s="17" t="inlineStr"/>
      <c r="Y1480" s="17" t="inlineStr"/>
      <c r="Z1480" s="17" t="inlineStr"/>
      <c r="AA1480" s="17" t="inlineStr">
        <is>
          <t>El material ocupa 2 filas en la hoja 1130 Salta (lote/almacén). La cantidad SAP y la física de esta vista son el total del material.</t>
        </is>
      </c>
    </row>
    <row r="1481">
      <c r="A1481" s="17" t="inlineStr">
        <is>
          <t>Salta</t>
        </is>
      </c>
      <c r="B1481" s="17" t="inlineStr">
        <is>
          <t>1130</t>
        </is>
      </c>
      <c r="C1481" s="17" t="inlineStr">
        <is>
          <t>Stock SAP</t>
        </is>
      </c>
      <c r="D1481" s="17" t="inlineStr">
        <is>
          <t>Uniformes</t>
        </is>
      </c>
      <c r="E1481" s="17" t="inlineStr">
        <is>
          <t>ZUNI</t>
        </is>
      </c>
      <c r="F1481" s="17" t="inlineStr">
        <is>
          <t>Fuera del alcance</t>
        </is>
      </c>
      <c r="G1481" s="17" t="inlineStr">
        <is>
          <t>3001463</t>
        </is>
      </c>
      <c r="H1481" s="17" t="inlineStr">
        <is>
          <t>CONJUNTO PRIMERA PIEL XL</t>
        </is>
      </c>
      <c r="I1481" s="17" t="inlineStr"/>
      <c r="J1481" s="17" t="inlineStr"/>
      <c r="K1481" s="18">
        <f>SUMIF('1130 Salta'!$A$2:$A$485,$G1481,'1130 Salta'!$I$2:$I$485)</f>
        <v/>
      </c>
      <c r="L1481" s="18">
        <f>SUMIF('1130 Salta'!$A$2:$A$485,$G1481,'1130 Salta'!$Q$2:$Q$485)</f>
        <v/>
      </c>
      <c r="M1481" s="18">
        <f>$K1481-$L1481</f>
        <v/>
      </c>
      <c r="N1481" s="19">
        <f>IFERROR(SUMIF('1130 Salta'!$A$2:$A$485,$G1481,'1130 Salta'!$M$2:$M$485)/$K1481,0)</f>
        <v/>
      </c>
      <c r="O1481" s="19">
        <f>IFERROR($K1481*$N1481,"")</f>
        <v/>
      </c>
      <c r="P1481" s="19">
        <f>IFERROR($L1481*$N1481,"")</f>
        <v/>
      </c>
      <c r="Q1481" s="19">
        <f>IF(OR($U1481="Dar de baja en SAP",$U1481="Dar de alta en SAP"),$M1481*$N1481,"")</f>
        <v/>
      </c>
      <c r="R1481" s="17" t="inlineStr"/>
      <c r="S1481" s="27" t="inlineStr"/>
      <c r="T1481" s="17" t="inlineStr">
        <is>
          <t>No aplica: uniformes, clasificación que el inventario físico de Farmacia no releva</t>
        </is>
      </c>
      <c r="U1481" s="28" t="inlineStr">
        <is>
          <t>Fuera del alcance del inventario físico</t>
        </is>
      </c>
      <c r="V1481" s="17" t="inlineStr"/>
      <c r="W1481" s="17" t="inlineStr"/>
      <c r="X1481" s="17" t="inlineStr"/>
      <c r="Y1481" s="17" t="inlineStr"/>
      <c r="Z1481" s="17" t="inlineStr"/>
      <c r="AA1481" s="17" t="inlineStr"/>
    </row>
    <row r="1482">
      <c r="A1482" s="17" t="inlineStr">
        <is>
          <t>Salta</t>
        </is>
      </c>
      <c r="B1482" s="17" t="inlineStr">
        <is>
          <t>1130</t>
        </is>
      </c>
      <c r="C1482" s="17" t="inlineStr">
        <is>
          <t>Stock SAP</t>
        </is>
      </c>
      <c r="D1482" s="17" t="inlineStr">
        <is>
          <t>Uniformes</t>
        </is>
      </c>
      <c r="E1482" s="17" t="inlineStr">
        <is>
          <t>ZUNI</t>
        </is>
      </c>
      <c r="F1482" s="17" t="inlineStr">
        <is>
          <t>Fuera del alcance</t>
        </is>
      </c>
      <c r="G1482" s="17" t="inlineStr">
        <is>
          <t>3001531</t>
        </is>
      </c>
      <c r="H1482" s="17" t="inlineStr">
        <is>
          <t>ANTEOJO DE SEGURIDAD CLARO</t>
        </is>
      </c>
      <c r="I1482" s="17" t="inlineStr"/>
      <c r="J1482" s="17" t="inlineStr"/>
      <c r="K1482" s="18">
        <f>SUMIF('1130 Salta'!$A$2:$A$485,$G1482,'1130 Salta'!$I$2:$I$485)</f>
        <v/>
      </c>
      <c r="L1482" s="18">
        <f>SUMIF('1130 Salta'!$A$2:$A$485,$G1482,'1130 Salta'!$Q$2:$Q$485)</f>
        <v/>
      </c>
      <c r="M1482" s="18">
        <f>$K1482-$L1482</f>
        <v/>
      </c>
      <c r="N1482" s="19">
        <f>IFERROR(SUMIF('1130 Salta'!$A$2:$A$485,$G1482,'1130 Salta'!$M$2:$M$485)/$K1482,0)</f>
        <v/>
      </c>
      <c r="O1482" s="19">
        <f>IFERROR($K1482*$N1482,"")</f>
        <v/>
      </c>
      <c r="P1482" s="19">
        <f>IFERROR($L1482*$N1482,"")</f>
        <v/>
      </c>
      <c r="Q1482" s="19">
        <f>IF(OR($U1482="Dar de baja en SAP",$U1482="Dar de alta en SAP"),$M1482*$N1482,"")</f>
        <v/>
      </c>
      <c r="R1482" s="17" t="inlineStr"/>
      <c r="S1482" s="27" t="inlineStr"/>
      <c r="T1482" s="17" t="inlineStr">
        <is>
          <t>No aplica: uniformes, clasificación que el inventario físico de Farmacia no releva</t>
        </is>
      </c>
      <c r="U1482" s="28" t="inlineStr">
        <is>
          <t>Fuera del alcance del inventario físico</t>
        </is>
      </c>
      <c r="V1482" s="17" t="inlineStr"/>
      <c r="W1482" s="17" t="inlineStr"/>
      <c r="X1482" s="17" t="inlineStr"/>
      <c r="Y1482" s="17" t="inlineStr"/>
      <c r="Z1482" s="17" t="inlineStr"/>
      <c r="AA1482" s="17" t="inlineStr"/>
    </row>
    <row r="1483">
      <c r="A1483" s="17" t="inlineStr">
        <is>
          <t>Salta</t>
        </is>
      </c>
      <c r="B1483" s="17" t="inlineStr">
        <is>
          <t>1130</t>
        </is>
      </c>
      <c r="C1483" s="17" t="inlineStr">
        <is>
          <t>Stock SAP</t>
        </is>
      </c>
      <c r="D1483" s="17" t="inlineStr">
        <is>
          <t>Uniformes</t>
        </is>
      </c>
      <c r="E1483" s="17" t="inlineStr">
        <is>
          <t>ZUNI</t>
        </is>
      </c>
      <c r="F1483" s="17" t="inlineStr">
        <is>
          <t>Fuera del alcance</t>
        </is>
      </c>
      <c r="G1483" s="17" t="inlineStr">
        <is>
          <t>3001574</t>
        </is>
      </c>
      <c r="H1483" s="17" t="inlineStr">
        <is>
          <t>CAMPERON NARANJA TERMICO XXL</t>
        </is>
      </c>
      <c r="I1483" s="17" t="inlineStr"/>
      <c r="J1483" s="17" t="inlineStr"/>
      <c r="K1483" s="18">
        <f>SUMIF('1130 Salta'!$A$2:$A$485,$G1483,'1130 Salta'!$I$2:$I$485)</f>
        <v/>
      </c>
      <c r="L1483" s="18">
        <f>SUMIF('1130 Salta'!$A$2:$A$485,$G1483,'1130 Salta'!$Q$2:$Q$485)</f>
        <v/>
      </c>
      <c r="M1483" s="18">
        <f>$K1483-$L1483</f>
        <v/>
      </c>
      <c r="N1483" s="19">
        <f>IFERROR(SUMIF('1130 Salta'!$A$2:$A$485,$G1483,'1130 Salta'!$M$2:$M$485)/$K1483,0)</f>
        <v/>
      </c>
      <c r="O1483" s="19">
        <f>IFERROR($K1483*$N1483,"")</f>
        <v/>
      </c>
      <c r="P1483" s="19">
        <f>IFERROR($L1483*$N1483,"")</f>
        <v/>
      </c>
      <c r="Q1483" s="19">
        <f>IF(OR($U1483="Dar de baja en SAP",$U1483="Dar de alta en SAP"),$M1483*$N1483,"")</f>
        <v/>
      </c>
      <c r="R1483" s="17" t="inlineStr"/>
      <c r="S1483" s="27" t="inlineStr"/>
      <c r="T1483" s="17" t="inlineStr">
        <is>
          <t>No aplica: uniformes, clasificación que el inventario físico de Farmacia no releva</t>
        </is>
      </c>
      <c r="U1483" s="28" t="inlineStr">
        <is>
          <t>Fuera del alcance del inventario físico</t>
        </is>
      </c>
      <c r="V1483" s="17" t="inlineStr"/>
      <c r="W1483" s="17" t="inlineStr"/>
      <c r="X1483" s="17" t="inlineStr"/>
      <c r="Y1483" s="17" t="inlineStr"/>
      <c r="Z1483" s="17" t="inlineStr"/>
      <c r="AA1483" s="17" t="inlineStr">
        <is>
          <t>El material ocupa 2 filas en la hoja 1130 Salta (lote/almacén). La cantidad SAP y la física de esta vista son el total del material.</t>
        </is>
      </c>
    </row>
    <row r="1484">
      <c r="A1484" s="17" t="inlineStr">
        <is>
          <t>Salta</t>
        </is>
      </c>
      <c r="B1484" s="17" t="inlineStr">
        <is>
          <t>1130</t>
        </is>
      </c>
      <c r="C1484" s="17" t="inlineStr">
        <is>
          <t>Stock SAP</t>
        </is>
      </c>
      <c r="D1484" s="17" t="inlineStr">
        <is>
          <t>Medicamentos</t>
        </is>
      </c>
      <c r="E1484" s="17" t="inlineStr">
        <is>
          <t>ZMED</t>
        </is>
      </c>
      <c r="F1484" s="17" t="inlineStr">
        <is>
          <t>Dentro del alcance</t>
        </is>
      </c>
      <c r="G1484" s="17" t="inlineStr">
        <is>
          <t>1000056</t>
        </is>
      </c>
      <c r="H1484" s="17" t="inlineStr">
        <is>
          <t>ALCOHOL AL 70% X 500ML</t>
        </is>
      </c>
      <c r="I1484" s="17" t="inlineStr"/>
      <c r="J1484" s="17" t="inlineStr"/>
      <c r="K1484" s="18">
        <f>SUMIF('1130 Salta'!$A$2:$A$485,$G1484,'1130 Salta'!$I$2:$I$485)</f>
        <v/>
      </c>
      <c r="L1484" s="18">
        <f>SUMIF('1130 Salta'!$A$2:$A$485,$G1484,'1130 Salta'!$Q$2:$Q$485)</f>
        <v/>
      </c>
      <c r="M1484" s="18">
        <f>$K1484-$L1484</f>
        <v/>
      </c>
      <c r="N1484" s="19">
        <f>IFERROR(SUMIF('1130 Salta'!$A$2:$A$485,$G1484,'1130 Salta'!$M$2:$M$485)/$K1484,0)</f>
        <v/>
      </c>
      <c r="O1484" s="19">
        <f>IFERROR($K1484*$N1484,"")</f>
        <v/>
      </c>
      <c r="P1484" s="19">
        <f>IFERROR($L1484*$N1484,"")</f>
        <v/>
      </c>
      <c r="Q1484" s="19">
        <f>IF(OR($U1484="Dar de baja en SAP",$U1484="Dar de alta en SAP"),$M1484*$N1484,"")</f>
        <v/>
      </c>
      <c r="R1484" s="17" t="inlineStr"/>
      <c r="S1484" s="27" t="inlineStr"/>
      <c r="T1484" s="17" t="inlineStr">
        <is>
          <t>Sin recuento físico en el inventario de Avain</t>
        </is>
      </c>
      <c r="U1484" s="28" t="inlineStr">
        <is>
          <t>Sin recuento físico</t>
        </is>
      </c>
      <c r="V1484" s="17" t="inlineStr"/>
      <c r="W1484" s="17" t="inlineStr"/>
      <c r="X1484" s="17" t="inlineStr"/>
      <c r="Y1484" s="17" t="inlineStr"/>
      <c r="Z1484" s="17" t="inlineStr"/>
      <c r="AA1484" s="17" t="inlineStr"/>
    </row>
    <row r="1485">
      <c r="A1485" s="17" t="inlineStr">
        <is>
          <t>Salta</t>
        </is>
      </c>
      <c r="B1485" s="17" t="inlineStr">
        <is>
          <t>1130</t>
        </is>
      </c>
      <c r="C1485" s="17" t="inlineStr">
        <is>
          <t>Stock SAP</t>
        </is>
      </c>
      <c r="D1485" s="17" t="inlineStr">
        <is>
          <t>Medicamentos</t>
        </is>
      </c>
      <c r="E1485" s="17" t="inlineStr">
        <is>
          <t>ZMED</t>
        </is>
      </c>
      <c r="F1485" s="17" t="inlineStr">
        <is>
          <t>Dentro del alcance</t>
        </is>
      </c>
      <c r="G1485" s="17" t="inlineStr">
        <is>
          <t>1000202</t>
        </is>
      </c>
      <c r="H1485" s="17" t="inlineStr">
        <is>
          <t>PINZA DE MAGUIL ADULTO</t>
        </is>
      </c>
      <c r="I1485" s="17" t="inlineStr"/>
      <c r="J1485" s="17" t="inlineStr"/>
      <c r="K1485" s="18">
        <f>SUMIF('1130 Salta'!$A$2:$A$485,$G1485,'1130 Salta'!$I$2:$I$485)</f>
        <v/>
      </c>
      <c r="L1485" s="18">
        <f>SUMIF('1130 Salta'!$A$2:$A$485,$G1485,'1130 Salta'!$Q$2:$Q$485)</f>
        <v/>
      </c>
      <c r="M1485" s="18">
        <f>$K1485-$L1485</f>
        <v/>
      </c>
      <c r="N1485" s="19">
        <f>IFERROR(SUMIF('1130 Salta'!$A$2:$A$485,$G1485,'1130 Salta'!$M$2:$M$485)/$K1485,0)</f>
        <v/>
      </c>
      <c r="O1485" s="19">
        <f>IFERROR($K1485*$N1485,"")</f>
        <v/>
      </c>
      <c r="P1485" s="19">
        <f>IFERROR($L1485*$N1485,"")</f>
        <v/>
      </c>
      <c r="Q1485" s="19">
        <f>IF(OR($U1485="Dar de baja en SAP",$U1485="Dar de alta en SAP"),$M1485*$N1485,"")</f>
        <v/>
      </c>
      <c r="R1485" s="17" t="inlineStr"/>
      <c r="S1485" s="27" t="inlineStr"/>
      <c r="T1485" s="17" t="inlineStr">
        <is>
          <t>Sin recuento físico en el inventario de Avain</t>
        </is>
      </c>
      <c r="U1485" s="28" t="inlineStr">
        <is>
          <t>Sin recuento físico</t>
        </is>
      </c>
      <c r="V1485" s="17" t="inlineStr"/>
      <c r="W1485" s="17" t="inlineStr"/>
      <c r="X1485" s="17" t="inlineStr"/>
      <c r="Y1485" s="17" t="inlineStr"/>
      <c r="Z1485" s="17" t="inlineStr"/>
      <c r="AA1485" s="17" t="inlineStr"/>
    </row>
    <row r="1486">
      <c r="A1486" s="17" t="inlineStr">
        <is>
          <t>Salta</t>
        </is>
      </c>
      <c r="B1486" s="17" t="inlineStr">
        <is>
          <t>1130</t>
        </is>
      </c>
      <c r="C1486" s="17" t="inlineStr">
        <is>
          <t>Stock SAP</t>
        </is>
      </c>
      <c r="D1486" s="17" t="inlineStr">
        <is>
          <t>Medicamentos</t>
        </is>
      </c>
      <c r="E1486" s="17" t="inlineStr">
        <is>
          <t>ZMED</t>
        </is>
      </c>
      <c r="F1486" s="17" t="inlineStr">
        <is>
          <t>Dentro del alcance</t>
        </is>
      </c>
      <c r="G1486" s="17" t="inlineStr">
        <is>
          <t>1000353</t>
        </is>
      </c>
      <c r="H1486" s="17" t="inlineStr">
        <is>
          <t>LORATADINA+BETAMETASONA(HISTAMINOCORTERO</t>
        </is>
      </c>
      <c r="I1486" s="17" t="inlineStr"/>
      <c r="J1486" s="17" t="inlineStr"/>
      <c r="K1486" s="18">
        <f>SUMIF('1130 Salta'!$A$2:$A$485,$G1486,'1130 Salta'!$I$2:$I$485)</f>
        <v/>
      </c>
      <c r="L1486" s="18">
        <f>SUMIF('1130 Salta'!$A$2:$A$485,$G1486,'1130 Salta'!$Q$2:$Q$485)</f>
        <v/>
      </c>
      <c r="M1486" s="18">
        <f>$K1486-$L1486</f>
        <v/>
      </c>
      <c r="N1486" s="19">
        <f>IFERROR(SUMIF('1130 Salta'!$A$2:$A$485,$G1486,'1130 Salta'!$M$2:$M$485)/$K1486,0)</f>
        <v/>
      </c>
      <c r="O1486" s="19">
        <f>IFERROR($K1486*$N1486,"")</f>
        <v/>
      </c>
      <c r="P1486" s="19">
        <f>IFERROR($L1486*$N1486,"")</f>
        <v/>
      </c>
      <c r="Q1486" s="19">
        <f>IF(OR($U1486="Dar de baja en SAP",$U1486="Dar de alta en SAP"),$M1486*$N1486,"")</f>
        <v/>
      </c>
      <c r="R1486" s="17" t="inlineStr"/>
      <c r="S1486" s="27" t="inlineStr"/>
      <c r="T1486" s="17" t="inlineStr">
        <is>
          <t>Sin recuento físico en el inventario de Avain</t>
        </is>
      </c>
      <c r="U1486" s="28" t="inlineStr">
        <is>
          <t>Sin recuento físico</t>
        </is>
      </c>
      <c r="V1486" s="17" t="inlineStr"/>
      <c r="W1486" s="17" t="inlineStr"/>
      <c r="X1486" s="17" t="inlineStr"/>
      <c r="Y1486" s="17" t="inlineStr"/>
      <c r="Z1486" s="17" t="inlineStr"/>
      <c r="AA1486" s="17" t="inlineStr"/>
    </row>
    <row r="1487">
      <c r="A1487" s="17" t="inlineStr">
        <is>
          <t>Salta</t>
        </is>
      </c>
      <c r="B1487" s="17" t="inlineStr">
        <is>
          <t>1130</t>
        </is>
      </c>
      <c r="C1487" s="17" t="inlineStr">
        <is>
          <t>Stock SAP</t>
        </is>
      </c>
      <c r="D1487" s="17" t="inlineStr">
        <is>
          <t>Medicamentos</t>
        </is>
      </c>
      <c r="E1487" s="17" t="inlineStr">
        <is>
          <t>ZMED</t>
        </is>
      </c>
      <c r="F1487" s="17" t="inlineStr">
        <is>
          <t>Dentro del alcance</t>
        </is>
      </c>
      <c r="G1487" s="17" t="inlineStr">
        <is>
          <t>1000534</t>
        </is>
      </c>
      <c r="H1487" s="17" t="inlineStr">
        <is>
          <t>SULFADIAZINA DE PLATA CREMA X 400 GR</t>
        </is>
      </c>
      <c r="I1487" s="17" t="inlineStr">
        <is>
          <t>288; 228</t>
        </is>
      </c>
      <c r="J1487" s="17" t="inlineStr">
        <is>
          <t>Sulfadiazina de Plata 30mg; Sulfadiazina de Plata 400gr</t>
        </is>
      </c>
      <c r="K1487" s="18">
        <f>SUMIF('1130 Salta'!$A$2:$A$485,$G1487,'1130 Salta'!$I$2:$I$485)</f>
        <v/>
      </c>
      <c r="L1487" s="18">
        <f>SUMIF('1130 Salta'!$A$2:$A$485,$G1487,'1130 Salta'!$Q$2:$Q$485)</f>
        <v/>
      </c>
      <c r="M1487" s="18">
        <f>$K1487-$L1487</f>
        <v/>
      </c>
      <c r="N1487" s="19">
        <f>IFERROR(SUMIF('1130 Salta'!$A$2:$A$485,$G1487,'1130 Salta'!$M$2:$M$485)/$K1487,0)</f>
        <v/>
      </c>
      <c r="O1487" s="19">
        <f>IFERROR($K1487*$N1487,"")</f>
        <v/>
      </c>
      <c r="P1487" s="19">
        <f>IFERROR($L1487*$N1487,"")</f>
        <v/>
      </c>
      <c r="Q1487" s="19">
        <f>IF(OR($U1487="Dar de baja en SAP",$U1487="Dar de alta en SAP"),$M1487*$N1487,"")</f>
        <v/>
      </c>
      <c r="R1487" s="17" t="inlineStr"/>
      <c r="S1487" s="26" t="inlineStr">
        <is>
          <t>Baja</t>
        </is>
      </c>
      <c r="T1487" s="17" t="inlineStr">
        <is>
          <t>Homologado – confianza Baja – pendiente de validación</t>
        </is>
      </c>
      <c r="U1487" s="25" t="inlineStr">
        <is>
          <t>Dar de alta en SAP</t>
        </is>
      </c>
      <c r="V1487" s="17" t="inlineStr">
        <is>
          <t>Homologación por código Avain (master M15-004)</t>
        </is>
      </c>
      <c r="W1487" s="17" t="inlineStr">
        <is>
          <t>No</t>
        </is>
      </c>
      <c r="X1487" s="17" t="inlineStr"/>
      <c r="Y1487" s="17" t="inlineStr">
        <is>
          <t>Sí</t>
        </is>
      </c>
      <c r="Z1487" s="17" t="inlineStr">
        <is>
          <t>M15-004</t>
        </is>
      </c>
      <c r="AA1487" s="17"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17" t="inlineStr">
        <is>
          <t>Salta</t>
        </is>
      </c>
      <c r="B1488" s="17" t="inlineStr">
        <is>
          <t>1130</t>
        </is>
      </c>
      <c r="C1488" s="17" t="inlineStr">
        <is>
          <t>Stock SAP</t>
        </is>
      </c>
      <c r="D1488" s="17" t="inlineStr">
        <is>
          <t>Medicamentos</t>
        </is>
      </c>
      <c r="E1488" s="17" t="inlineStr">
        <is>
          <t>ZMED</t>
        </is>
      </c>
      <c r="F1488" s="17" t="inlineStr">
        <is>
          <t>Dentro del alcance</t>
        </is>
      </c>
      <c r="G1488" s="17" t="inlineStr">
        <is>
          <t>1000573</t>
        </is>
      </c>
      <c r="H1488" s="17" t="inlineStr">
        <is>
          <t>ENEMOL 135ML</t>
        </is>
      </c>
      <c r="I1488" s="17" t="inlineStr"/>
      <c r="J1488" s="17" t="inlineStr"/>
      <c r="K1488" s="18">
        <f>SUMIF('1130 Salta'!$A$2:$A$485,$G1488,'1130 Salta'!$I$2:$I$485)</f>
        <v/>
      </c>
      <c r="L1488" s="18">
        <f>SUMIF('1130 Salta'!$A$2:$A$485,$G1488,'1130 Salta'!$Q$2:$Q$485)</f>
        <v/>
      </c>
      <c r="M1488" s="18">
        <f>$K1488-$L1488</f>
        <v/>
      </c>
      <c r="N1488" s="19">
        <f>IFERROR(SUMIF('1130 Salta'!$A$2:$A$485,$G1488,'1130 Salta'!$M$2:$M$485)/$K1488,0)</f>
        <v/>
      </c>
      <c r="O1488" s="19">
        <f>IFERROR($K1488*$N1488,"")</f>
        <v/>
      </c>
      <c r="P1488" s="19">
        <f>IFERROR($L1488*$N1488,"")</f>
        <v/>
      </c>
      <c r="Q1488" s="19">
        <f>IF(OR($U1488="Dar de baja en SAP",$U1488="Dar de alta en SAP"),$M1488*$N1488,"")</f>
        <v/>
      </c>
      <c r="R1488" s="17" t="inlineStr"/>
      <c r="S1488" s="27" t="inlineStr"/>
      <c r="T1488" s="17" t="inlineStr">
        <is>
          <t>Sin recuento físico en el inventario de Avain</t>
        </is>
      </c>
      <c r="U1488" s="28" t="inlineStr">
        <is>
          <t>Sin recuento físico</t>
        </is>
      </c>
      <c r="V1488" s="17" t="inlineStr"/>
      <c r="W1488" s="17" t="inlineStr"/>
      <c r="X1488" s="17" t="inlineStr"/>
      <c r="Y1488" s="17" t="inlineStr"/>
      <c r="Z1488" s="17" t="inlineStr"/>
      <c r="AA1488" s="17" t="inlineStr"/>
    </row>
    <row r="1489">
      <c r="A1489" s="17" t="inlineStr">
        <is>
          <t>Salta</t>
        </is>
      </c>
      <c r="B1489" s="17" t="inlineStr">
        <is>
          <t>1130</t>
        </is>
      </c>
      <c r="C1489" s="17" t="inlineStr">
        <is>
          <t>Stock SAP</t>
        </is>
      </c>
      <c r="D1489" s="17" t="inlineStr">
        <is>
          <t>Medicamentos</t>
        </is>
      </c>
      <c r="E1489" s="17" t="inlineStr">
        <is>
          <t>ZMED</t>
        </is>
      </c>
      <c r="F1489" s="17" t="inlineStr">
        <is>
          <t>Dentro del alcance</t>
        </is>
      </c>
      <c r="G1489" s="17" t="inlineStr">
        <is>
          <t>1000623</t>
        </is>
      </c>
      <c r="H1489" s="17" t="inlineStr">
        <is>
          <t>MYLANTA 160ML</t>
        </is>
      </c>
      <c r="I1489" s="17" t="inlineStr"/>
      <c r="J1489" s="17" t="inlineStr"/>
      <c r="K1489" s="18">
        <f>SUMIF('1130 Salta'!$A$2:$A$485,$G1489,'1130 Salta'!$I$2:$I$485)</f>
        <v/>
      </c>
      <c r="L1489" s="18">
        <f>SUMIF('1130 Salta'!$A$2:$A$485,$G1489,'1130 Salta'!$Q$2:$Q$485)</f>
        <v/>
      </c>
      <c r="M1489" s="18">
        <f>$K1489-$L1489</f>
        <v/>
      </c>
      <c r="N1489" s="19">
        <f>IFERROR(SUMIF('1130 Salta'!$A$2:$A$485,$G1489,'1130 Salta'!$M$2:$M$485)/$K1489,0)</f>
        <v/>
      </c>
      <c r="O1489" s="19">
        <f>IFERROR($K1489*$N1489,"")</f>
        <v/>
      </c>
      <c r="P1489" s="19">
        <f>IFERROR($L1489*$N1489,"")</f>
        <v/>
      </c>
      <c r="Q1489" s="19">
        <f>IF(OR($U1489="Dar de baja en SAP",$U1489="Dar de alta en SAP"),$M1489*$N1489,"")</f>
        <v/>
      </c>
      <c r="R1489" s="17" t="inlineStr"/>
      <c r="S1489" s="27" t="inlineStr"/>
      <c r="T1489" s="17" t="inlineStr">
        <is>
          <t>Sin recuento físico en el inventario de Avain</t>
        </is>
      </c>
      <c r="U1489" s="28" t="inlineStr">
        <is>
          <t>Sin recuento físico</t>
        </is>
      </c>
      <c r="V1489" s="17" t="inlineStr"/>
      <c r="W1489" s="17" t="inlineStr"/>
      <c r="X1489" s="17" t="inlineStr"/>
      <c r="Y1489" s="17" t="inlineStr"/>
      <c r="Z1489" s="17" t="inlineStr"/>
      <c r="AA1489" s="17" t="inlineStr"/>
    </row>
    <row r="1490">
      <c r="A1490" s="17" t="inlineStr">
        <is>
          <t>Salta</t>
        </is>
      </c>
      <c r="B1490" s="17" t="inlineStr">
        <is>
          <t>1130</t>
        </is>
      </c>
      <c r="C1490" s="17" t="inlineStr">
        <is>
          <t>Stock SAP</t>
        </is>
      </c>
      <c r="D1490" s="17" t="inlineStr">
        <is>
          <t>Medicamentos</t>
        </is>
      </c>
      <c r="E1490" s="17" t="inlineStr">
        <is>
          <t>ZMED</t>
        </is>
      </c>
      <c r="F1490" s="17" t="inlineStr">
        <is>
          <t>Dentro del alcance</t>
        </is>
      </c>
      <c r="G1490" s="17" t="inlineStr">
        <is>
          <t>1000885</t>
        </is>
      </c>
      <c r="H1490" s="17" t="inlineStr">
        <is>
          <t>DICLOFENAC 75MG 30 COMPRIMIDOS</t>
        </is>
      </c>
      <c r="I1490" s="17" t="inlineStr"/>
      <c r="J1490" s="17" t="inlineStr"/>
      <c r="K1490" s="18">
        <f>SUMIF('1130 Salta'!$A$2:$A$485,$G1490,'1130 Salta'!$I$2:$I$485)</f>
        <v/>
      </c>
      <c r="L1490" s="18">
        <f>SUMIF('1130 Salta'!$A$2:$A$485,$G1490,'1130 Salta'!$Q$2:$Q$485)</f>
        <v/>
      </c>
      <c r="M1490" s="18">
        <f>$K1490-$L1490</f>
        <v/>
      </c>
      <c r="N1490" s="19">
        <f>IFERROR(SUMIF('1130 Salta'!$A$2:$A$485,$G1490,'1130 Salta'!$M$2:$M$485)/$K1490,0)</f>
        <v/>
      </c>
      <c r="O1490" s="19">
        <f>IFERROR($K1490*$N1490,"")</f>
        <v/>
      </c>
      <c r="P1490" s="19">
        <f>IFERROR($L1490*$N1490,"")</f>
        <v/>
      </c>
      <c r="Q1490" s="19">
        <f>IF(OR($U1490="Dar de baja en SAP",$U1490="Dar de alta en SAP"),$M1490*$N1490,"")</f>
        <v/>
      </c>
      <c r="R1490" s="17" t="inlineStr"/>
      <c r="S1490" s="27" t="inlineStr"/>
      <c r="T1490" s="17" t="inlineStr">
        <is>
          <t>Sin recuento físico en el inventario de Avain</t>
        </is>
      </c>
      <c r="U1490" s="28" t="inlineStr">
        <is>
          <t>Sin recuento físico</t>
        </is>
      </c>
      <c r="V1490" s="17" t="inlineStr"/>
      <c r="W1490" s="17" t="inlineStr"/>
      <c r="X1490" s="17" t="inlineStr"/>
      <c r="Y1490" s="17" t="inlineStr"/>
      <c r="Z1490" s="17" t="inlineStr"/>
      <c r="AA1490" s="17" t="inlineStr"/>
    </row>
    <row r="1491">
      <c r="A1491" s="17" t="inlineStr">
        <is>
          <t>Salta</t>
        </is>
      </c>
      <c r="B1491" s="17" t="inlineStr">
        <is>
          <t>1130</t>
        </is>
      </c>
      <c r="C1491" s="17" t="inlineStr">
        <is>
          <t>Stock SAP</t>
        </is>
      </c>
      <c r="D1491" s="17" t="inlineStr">
        <is>
          <t>Medicamentos</t>
        </is>
      </c>
      <c r="E1491" s="17" t="inlineStr">
        <is>
          <t>ZMED</t>
        </is>
      </c>
      <c r="F1491" s="17" t="inlineStr">
        <is>
          <t>Dentro del alcance</t>
        </is>
      </c>
      <c r="G1491" s="17" t="inlineStr">
        <is>
          <t>1001216</t>
        </is>
      </c>
      <c r="H1491" s="17" t="inlineStr">
        <is>
          <t>TAVINEX ANTIGRIPAL COMP.</t>
        </is>
      </c>
      <c r="I1491" s="17" t="inlineStr"/>
      <c r="J1491" s="17" t="inlineStr"/>
      <c r="K1491" s="18">
        <f>SUMIF('1130 Salta'!$A$2:$A$485,$G1491,'1130 Salta'!$I$2:$I$485)</f>
        <v/>
      </c>
      <c r="L1491" s="18">
        <f>SUMIF('1130 Salta'!$A$2:$A$485,$G1491,'1130 Salta'!$Q$2:$Q$485)</f>
        <v/>
      </c>
      <c r="M1491" s="18">
        <f>$K1491-$L1491</f>
        <v/>
      </c>
      <c r="N1491" s="19">
        <f>IFERROR(SUMIF('1130 Salta'!$A$2:$A$485,$G1491,'1130 Salta'!$M$2:$M$485)/$K1491,0)</f>
        <v/>
      </c>
      <c r="O1491" s="19">
        <f>IFERROR($K1491*$N1491,"")</f>
        <v/>
      </c>
      <c r="P1491" s="19">
        <f>IFERROR($L1491*$N1491,"")</f>
        <v/>
      </c>
      <c r="Q1491" s="19">
        <f>IF(OR($U1491="Dar de baja en SAP",$U1491="Dar de alta en SAP"),$M1491*$N1491,"")</f>
        <v/>
      </c>
      <c r="R1491" s="17" t="inlineStr"/>
      <c r="S1491" s="27" t="inlineStr"/>
      <c r="T1491" s="17" t="inlineStr">
        <is>
          <t>Sin recuento físico en el inventario de Avain</t>
        </is>
      </c>
      <c r="U1491" s="28" t="inlineStr">
        <is>
          <t>Sin recuento físico</t>
        </is>
      </c>
      <c r="V1491" s="17" t="inlineStr"/>
      <c r="W1491" s="17" t="inlineStr"/>
      <c r="X1491" s="17" t="inlineStr"/>
      <c r="Y1491" s="17" t="inlineStr"/>
      <c r="Z1491" s="17" t="inlineStr"/>
      <c r="AA1491" s="17" t="inlineStr"/>
    </row>
    <row r="1492">
      <c r="A1492" s="17" t="inlineStr">
        <is>
          <t>Salta</t>
        </is>
      </c>
      <c r="B1492" s="17" t="inlineStr">
        <is>
          <t>1130</t>
        </is>
      </c>
      <c r="C1492" s="17" t="inlineStr">
        <is>
          <t>Stock SAP</t>
        </is>
      </c>
      <c r="D1492" s="17" t="inlineStr">
        <is>
          <t>Medicamentos</t>
        </is>
      </c>
      <c r="E1492" s="17" t="inlineStr">
        <is>
          <t>ZMED</t>
        </is>
      </c>
      <c r="F1492" s="17" t="inlineStr">
        <is>
          <t>Dentro del alcance</t>
        </is>
      </c>
      <c r="G1492" s="17" t="inlineStr">
        <is>
          <t>1001249</t>
        </is>
      </c>
      <c r="H1492" s="17" t="inlineStr">
        <is>
          <t>Clindamicina 300mgs caps</t>
        </is>
      </c>
      <c r="I1492" s="17" t="inlineStr">
        <is>
          <t>74</t>
        </is>
      </c>
      <c r="J1492" s="17" t="inlineStr">
        <is>
          <t>Clindamicina capsulas</t>
        </is>
      </c>
      <c r="K1492" s="18">
        <f>SUMIF('1130 Salta'!$A$2:$A$485,$G1492,'1130 Salta'!$I$2:$I$485)</f>
        <v/>
      </c>
      <c r="L1492" s="18">
        <f>SUMIF('1130 Salta'!$A$2:$A$485,$G1492,'1130 Salta'!$Q$2:$Q$485)</f>
        <v/>
      </c>
      <c r="M1492" s="18">
        <f>$K1492-$L1492</f>
        <v/>
      </c>
      <c r="N1492" s="19">
        <f>IFERROR(SUMIF('1130 Salta'!$A$2:$A$485,$G1492,'1130 Salta'!$M$2:$M$485)/$K1492,0)</f>
        <v/>
      </c>
      <c r="O1492" s="19">
        <f>IFERROR($K1492*$N1492,"")</f>
        <v/>
      </c>
      <c r="P1492" s="19">
        <f>IFERROR($L1492*$N1492,"")</f>
        <v/>
      </c>
      <c r="Q1492" s="19">
        <f>IF(OR($U1492="Dar de baja en SAP",$U1492="Dar de alta en SAP"),$M1492*$N1492,"")</f>
        <v/>
      </c>
      <c r="R1492" s="17" t="inlineStr"/>
      <c r="S1492" s="30" t="inlineStr">
        <is>
          <t>Media</t>
        </is>
      </c>
      <c r="T1492" s="17" t="inlineStr">
        <is>
          <t>Homologado – confianza Media – pendiente de validación</t>
        </is>
      </c>
      <c r="U1492" s="25" t="inlineStr">
        <is>
          <t>Dar de alta en SAP</t>
        </is>
      </c>
      <c r="V1492" s="17" t="inlineStr">
        <is>
          <t>Homologación por código Avain (master M11-007)</t>
        </is>
      </c>
      <c r="W1492" s="17" t="inlineStr">
        <is>
          <t>No</t>
        </is>
      </c>
      <c r="X1492" s="17" t="inlineStr"/>
      <c r="Y1492" s="17" t="inlineStr">
        <is>
          <t>Sí</t>
        </is>
      </c>
      <c r="Z1492" s="17" t="inlineStr">
        <is>
          <t>M11-007</t>
        </is>
      </c>
      <c r="AA1492" s="17" t="inlineStr">
        <is>
          <t>Homologación: confianza base Media + confianza SAP Alta → Media.</t>
        </is>
      </c>
    </row>
    <row r="1493">
      <c r="A1493" s="17" t="inlineStr">
        <is>
          <t>Salta</t>
        </is>
      </c>
      <c r="B1493" s="17" t="inlineStr">
        <is>
          <t>1130</t>
        </is>
      </c>
      <c r="C1493" s="17" t="inlineStr">
        <is>
          <t>Stock SAP</t>
        </is>
      </c>
      <c r="D1493" s="17" t="inlineStr">
        <is>
          <t>Medicamentos</t>
        </is>
      </c>
      <c r="E1493" s="17" t="inlineStr">
        <is>
          <t>ZMED</t>
        </is>
      </c>
      <c r="F1493" s="17" t="inlineStr">
        <is>
          <t>Dentro del alcance</t>
        </is>
      </c>
      <c r="G1493" s="17" t="inlineStr">
        <is>
          <t>1002225</t>
        </is>
      </c>
      <c r="H1493" s="17" t="inlineStr">
        <is>
          <t>DESLORATADINA + BETAMET x 10 COMP</t>
        </is>
      </c>
      <c r="I1493" s="17" t="inlineStr"/>
      <c r="J1493" s="17" t="inlineStr"/>
      <c r="K1493" s="18">
        <f>SUMIF('1130 Salta'!$A$2:$A$485,$G1493,'1130 Salta'!$I$2:$I$485)</f>
        <v/>
      </c>
      <c r="L1493" s="18">
        <f>SUMIF('1130 Salta'!$A$2:$A$485,$G1493,'1130 Salta'!$Q$2:$Q$485)</f>
        <v/>
      </c>
      <c r="M1493" s="18">
        <f>$K1493-$L1493</f>
        <v/>
      </c>
      <c r="N1493" s="19">
        <f>IFERROR(SUMIF('1130 Salta'!$A$2:$A$485,$G1493,'1130 Salta'!$M$2:$M$485)/$K1493,0)</f>
        <v/>
      </c>
      <c r="O1493" s="19">
        <f>IFERROR($K1493*$N1493,"")</f>
        <v/>
      </c>
      <c r="P1493" s="19">
        <f>IFERROR($L1493*$N1493,"")</f>
        <v/>
      </c>
      <c r="Q1493" s="19">
        <f>IF(OR($U1493="Dar de baja en SAP",$U1493="Dar de alta en SAP"),$M1493*$N1493,"")</f>
        <v/>
      </c>
      <c r="R1493" s="17" t="inlineStr"/>
      <c r="S1493" s="27" t="inlineStr"/>
      <c r="T1493" s="17" t="inlineStr">
        <is>
          <t>Sin recuento físico en el inventario de Avain</t>
        </is>
      </c>
      <c r="U1493" s="28" t="inlineStr">
        <is>
          <t>Sin recuento físico</t>
        </is>
      </c>
      <c r="V1493" s="17" t="inlineStr"/>
      <c r="W1493" s="17" t="inlineStr"/>
      <c r="X1493" s="17" t="inlineStr"/>
      <c r="Y1493" s="17" t="inlineStr"/>
      <c r="Z1493" s="17" t="inlineStr"/>
      <c r="AA1493" s="17" t="inlineStr"/>
    </row>
    <row r="1494">
      <c r="A1494" s="17" t="inlineStr">
        <is>
          <t>Salta</t>
        </is>
      </c>
      <c r="B1494" s="17" t="inlineStr">
        <is>
          <t>1130</t>
        </is>
      </c>
      <c r="C1494" s="17" t="inlineStr">
        <is>
          <t>Stock SAP</t>
        </is>
      </c>
      <c r="D1494" s="17" t="inlineStr">
        <is>
          <t>Descartables</t>
        </is>
      </c>
      <c r="E1494" s="17" t="inlineStr">
        <is>
          <t>ZDES</t>
        </is>
      </c>
      <c r="F1494" s="17" t="inlineStr">
        <is>
          <t>Dentro del alcance</t>
        </is>
      </c>
      <c r="G1494" s="17" t="inlineStr">
        <is>
          <t>2000009</t>
        </is>
      </c>
      <c r="H1494" s="17" t="inlineStr">
        <is>
          <t>AGUJA HIPODERMICA 21G x 1 ½ - 40/8</t>
        </is>
      </c>
      <c r="I1494" s="17" t="inlineStr">
        <is>
          <t>22</t>
        </is>
      </c>
      <c r="J1494" s="17" t="inlineStr">
        <is>
          <t>Agujas 40/8</t>
        </is>
      </c>
      <c r="K1494" s="18">
        <f>SUMIF('1130 Salta'!$A$2:$A$485,$G1494,'1130 Salta'!$I$2:$I$485)</f>
        <v/>
      </c>
      <c r="L1494" s="18">
        <f>SUMIF('1130 Salta'!$A$2:$A$485,$G1494,'1130 Salta'!$Q$2:$Q$485)</f>
        <v/>
      </c>
      <c r="M1494" s="18">
        <f>$K1494-$L1494</f>
        <v/>
      </c>
      <c r="N1494" s="19">
        <f>IFERROR(SUMIF('1130 Salta'!$A$2:$A$485,$G1494,'1130 Salta'!$M$2:$M$485)/$K1494,0)</f>
        <v/>
      </c>
      <c r="O1494" s="19">
        <f>IFERROR($K1494*$N1494,"")</f>
        <v/>
      </c>
      <c r="P1494" s="19">
        <f>IFERROR($L1494*$N1494,"")</f>
        <v/>
      </c>
      <c r="Q1494" s="19">
        <f>IF(OR($U1494="Dar de baja en SAP",$U1494="Dar de alta en SAP"),$M1494*$N1494,"")</f>
        <v/>
      </c>
      <c r="R1494" s="29" t="inlineStr">
        <is>
          <t>Valorización a validar: relación de cantidades 181 a 1 entre SAP y el recuento físico. Sugiere distinta unidad de medida (SAP por caja o envase y el recuento por unidad). La diferencia económica de esta fila no debe tomarse como definitiva.</t>
        </is>
      </c>
      <c r="S1494" s="25" t="inlineStr">
        <is>
          <t>Alta</t>
        </is>
      </c>
      <c r="T1494" s="17" t="inlineStr">
        <is>
          <t>Homologado – confianza Alta</t>
        </is>
      </c>
      <c r="U1494" s="25" t="inlineStr">
        <is>
          <t>Dar de alta en SAP</t>
        </is>
      </c>
      <c r="V1494" s="17" t="inlineStr">
        <is>
          <t>Homologación por código Avain (master D-139)</t>
        </is>
      </c>
      <c r="W1494" s="17" t="inlineStr">
        <is>
          <t>No</t>
        </is>
      </c>
      <c r="X1494" s="17" t="inlineStr"/>
      <c r="Y1494" s="17" t="inlineStr">
        <is>
          <t>Sí</t>
        </is>
      </c>
      <c r="Z1494" s="17" t="inlineStr">
        <is>
          <t>D-139</t>
        </is>
      </c>
      <c r="AA1494" s="17" t="inlineStr">
        <is>
          <t>Homologación: confianza base Alta + confianza SAP Alta → Alta.</t>
        </is>
      </c>
    </row>
    <row r="1495">
      <c r="A1495" s="17" t="inlineStr">
        <is>
          <t>Salta</t>
        </is>
      </c>
      <c r="B1495" s="17" t="inlineStr">
        <is>
          <t>1130</t>
        </is>
      </c>
      <c r="C1495" s="17" t="inlineStr">
        <is>
          <t>Stock SAP</t>
        </is>
      </c>
      <c r="D1495" s="17" t="inlineStr">
        <is>
          <t>Descartables</t>
        </is>
      </c>
      <c r="E1495" s="17" t="inlineStr">
        <is>
          <t>ZDES</t>
        </is>
      </c>
      <c r="F1495" s="17" t="inlineStr">
        <is>
          <t>Dentro del alcance</t>
        </is>
      </c>
      <c r="G1495" s="17" t="inlineStr">
        <is>
          <t>2000350</t>
        </is>
      </c>
      <c r="H1495" s="17" t="inlineStr">
        <is>
          <t>ASPIRADOR MANUAL RES Q VAC</t>
        </is>
      </c>
      <c r="I1495" s="17" t="inlineStr"/>
      <c r="J1495" s="17" t="inlineStr"/>
      <c r="K1495" s="18">
        <f>SUMIF('1130 Salta'!$A$2:$A$485,$G1495,'1130 Salta'!$I$2:$I$485)</f>
        <v/>
      </c>
      <c r="L1495" s="18">
        <f>SUMIF('1130 Salta'!$A$2:$A$485,$G1495,'1130 Salta'!$Q$2:$Q$485)</f>
        <v/>
      </c>
      <c r="M1495" s="18">
        <f>$K1495-$L1495</f>
        <v/>
      </c>
      <c r="N1495" s="19">
        <f>IFERROR(SUMIF('1130 Salta'!$A$2:$A$485,$G1495,'1130 Salta'!$M$2:$M$485)/$K1495,0)</f>
        <v/>
      </c>
      <c r="O1495" s="19">
        <f>IFERROR($K1495*$N1495,"")</f>
        <v/>
      </c>
      <c r="P1495" s="19">
        <f>IFERROR($L1495*$N1495,"")</f>
        <v/>
      </c>
      <c r="Q1495" s="19">
        <f>IF(OR($U1495="Dar de baja en SAP",$U1495="Dar de alta en SAP"),$M1495*$N1495,"")</f>
        <v/>
      </c>
      <c r="R1495" s="17" t="inlineStr"/>
      <c r="S1495" s="27" t="inlineStr"/>
      <c r="T1495" s="17" t="inlineStr">
        <is>
          <t>Sin recuento físico en el inventario de Avain</t>
        </is>
      </c>
      <c r="U1495" s="28" t="inlineStr">
        <is>
          <t>Sin recuento físico</t>
        </is>
      </c>
      <c r="V1495" s="17" t="inlineStr"/>
      <c r="W1495" s="17" t="inlineStr"/>
      <c r="X1495" s="17" t="inlineStr"/>
      <c r="Y1495" s="17" t="inlineStr"/>
      <c r="Z1495" s="17" t="inlineStr"/>
      <c r="AA1495" s="17" t="inlineStr">
        <is>
          <t>El material ocupa 2 filas en la hoja 1130 Salta (lote/almacén). La cantidad SAP y la física de esta vista son el total del material.</t>
        </is>
      </c>
    </row>
    <row r="1496">
      <c r="A1496" s="17" t="inlineStr">
        <is>
          <t>Salta</t>
        </is>
      </c>
      <c r="B1496" s="17" t="inlineStr">
        <is>
          <t>1130</t>
        </is>
      </c>
      <c r="C1496" s="17" t="inlineStr">
        <is>
          <t>Stock SAP</t>
        </is>
      </c>
      <c r="D1496" s="17" t="inlineStr">
        <is>
          <t>Descartables</t>
        </is>
      </c>
      <c r="E1496" s="17" t="inlineStr">
        <is>
          <t>ZDES</t>
        </is>
      </c>
      <c r="F1496" s="17" t="inlineStr">
        <is>
          <t>Dentro del alcance</t>
        </is>
      </c>
      <c r="G1496" s="17" t="inlineStr">
        <is>
          <t>2000936</t>
        </is>
      </c>
      <c r="H1496" s="17" t="inlineStr">
        <is>
          <t>SONDA T/K-29 SHINOBI</t>
        </is>
      </c>
      <c r="I1496" s="17" t="inlineStr"/>
      <c r="J1496" s="17" t="inlineStr"/>
      <c r="K1496" s="18">
        <f>SUMIF('1130 Salta'!$A$2:$A$485,$G1496,'1130 Salta'!$I$2:$I$485)</f>
        <v/>
      </c>
      <c r="L1496" s="18">
        <f>SUMIF('1130 Salta'!$A$2:$A$485,$G1496,'1130 Salta'!$Q$2:$Q$485)</f>
        <v/>
      </c>
      <c r="M1496" s="18">
        <f>$K1496-$L1496</f>
        <v/>
      </c>
      <c r="N1496" s="19">
        <f>IFERROR(SUMIF('1130 Salta'!$A$2:$A$485,$G1496,'1130 Salta'!$M$2:$M$485)/$K1496,0)</f>
        <v/>
      </c>
      <c r="O1496" s="19">
        <f>IFERROR($K1496*$N1496,"")</f>
        <v/>
      </c>
      <c r="P1496" s="19">
        <f>IFERROR($L1496*$N1496,"")</f>
        <v/>
      </c>
      <c r="Q1496" s="19">
        <f>IF(OR($U1496="Dar de baja en SAP",$U1496="Dar de alta en SAP"),$M1496*$N1496,"")</f>
        <v/>
      </c>
      <c r="R1496" s="17" t="inlineStr"/>
      <c r="S1496" s="27" t="inlineStr"/>
      <c r="T1496" s="17" t="inlineStr">
        <is>
          <t>Sin recuento físico en el inventario de Avain</t>
        </is>
      </c>
      <c r="U1496" s="28" t="inlineStr">
        <is>
          <t>Sin recuento físico</t>
        </is>
      </c>
      <c r="V1496" s="17" t="inlineStr"/>
      <c r="W1496" s="17" t="inlineStr"/>
      <c r="X1496" s="17" t="inlineStr"/>
      <c r="Y1496" s="17" t="inlineStr"/>
      <c r="Z1496" s="17" t="inlineStr"/>
      <c r="AA1496" s="17" t="inlineStr"/>
    </row>
    <row r="1497">
      <c r="A1497" s="17" t="inlineStr">
        <is>
          <t>Salta</t>
        </is>
      </c>
      <c r="B1497" s="17" t="inlineStr">
        <is>
          <t>1130</t>
        </is>
      </c>
      <c r="C1497" s="17" t="inlineStr">
        <is>
          <t>Stock SAP</t>
        </is>
      </c>
      <c r="D1497" s="17" t="inlineStr">
        <is>
          <t>Descartables</t>
        </is>
      </c>
      <c r="E1497" s="17" t="inlineStr">
        <is>
          <t>ZDES</t>
        </is>
      </c>
      <c r="F1497" s="17" t="inlineStr">
        <is>
          <t>Dentro del alcance</t>
        </is>
      </c>
      <c r="G1497" s="17" t="inlineStr">
        <is>
          <t>2001863</t>
        </is>
      </c>
      <c r="H1497" s="17" t="inlineStr">
        <is>
          <t>SONDA P/ ASPIRACION K29</t>
        </is>
      </c>
      <c r="I1497" s="17" t="inlineStr">
        <is>
          <t>429</t>
        </is>
      </c>
      <c r="J1497" s="17" t="inlineStr">
        <is>
          <t>Sonda de Aspiracion K29</t>
        </is>
      </c>
      <c r="K1497" s="18">
        <f>SUMIF('1130 Salta'!$A$2:$A$485,$G1497,'1130 Salta'!$I$2:$I$485)</f>
        <v/>
      </c>
      <c r="L1497" s="18">
        <f>SUMIF('1130 Salta'!$A$2:$A$485,$G1497,'1130 Salta'!$Q$2:$Q$485)</f>
        <v/>
      </c>
      <c r="M1497" s="18">
        <f>$K1497-$L1497</f>
        <v/>
      </c>
      <c r="N1497" s="19">
        <f>IFERROR(SUMIF('1130 Salta'!$A$2:$A$485,$G1497,'1130 Salta'!$M$2:$M$485)/$K1497,0)</f>
        <v/>
      </c>
      <c r="O1497" s="19">
        <f>IFERROR($K1497*$N1497,"")</f>
        <v/>
      </c>
      <c r="P1497" s="19">
        <f>IFERROR($L1497*$N1497,"")</f>
        <v/>
      </c>
      <c r="Q1497" s="19">
        <f>IF(OR($U1497="Dar de baja en SAP",$U1497="Dar de alta en SAP"),$M1497*$N1497,"")</f>
        <v/>
      </c>
      <c r="R1497" s="17" t="inlineStr"/>
      <c r="S1497" s="25" t="inlineStr">
        <is>
          <t>Alta</t>
        </is>
      </c>
      <c r="T1497" s="17" t="inlineStr">
        <is>
          <t>Homologado – confianza Alta</t>
        </is>
      </c>
      <c r="U1497" s="25" t="inlineStr">
        <is>
          <t>Dar de alta en SAP</t>
        </is>
      </c>
      <c r="V1497" s="17" t="inlineStr">
        <is>
          <t>Cruce por nomenclatura SAP</t>
        </is>
      </c>
      <c r="W1497" s="17" t="inlineStr">
        <is>
          <t>No</t>
        </is>
      </c>
      <c r="X1497" s="17" t="inlineStr"/>
      <c r="Y1497" s="17" t="inlineStr">
        <is>
          <t>No</t>
        </is>
      </c>
      <c r="Z1497" s="17" t="inlineStr"/>
      <c r="AA1497" s="17" t="inlineStr">
        <is>
          <t>Cruce por nomenclatura: similitud 0.92.</t>
        </is>
      </c>
    </row>
    <row r="1498">
      <c r="A1498" s="17" t="inlineStr">
        <is>
          <t>Salta</t>
        </is>
      </c>
      <c r="B1498" s="17" t="inlineStr">
        <is>
          <t>1130</t>
        </is>
      </c>
      <c r="C1498" s="17" t="inlineStr">
        <is>
          <t>Stock SAP</t>
        </is>
      </c>
      <c r="D1498" s="17" t="inlineStr">
        <is>
          <t>Uniformes</t>
        </is>
      </c>
      <c r="E1498" s="17" t="inlineStr">
        <is>
          <t>ZUNI</t>
        </is>
      </c>
      <c r="F1498" s="17" t="inlineStr">
        <is>
          <t>Fuera del alcance</t>
        </is>
      </c>
      <c r="G1498" s="17" t="inlineStr">
        <is>
          <t>3000125</t>
        </is>
      </c>
      <c r="H1498" s="17" t="inlineStr">
        <is>
          <t>PANTALON CARGO AZUL T40</t>
        </is>
      </c>
      <c r="I1498" s="17" t="inlineStr"/>
      <c r="J1498" s="17" t="inlineStr"/>
      <c r="K1498" s="18">
        <f>SUMIF('1130 Salta'!$A$2:$A$485,$G1498,'1130 Salta'!$I$2:$I$485)</f>
        <v/>
      </c>
      <c r="L1498" s="18">
        <f>SUMIF('1130 Salta'!$A$2:$A$485,$G1498,'1130 Salta'!$Q$2:$Q$485)</f>
        <v/>
      </c>
      <c r="M1498" s="18">
        <f>$K1498-$L1498</f>
        <v/>
      </c>
      <c r="N1498" s="19">
        <f>IFERROR(SUMIF('1130 Salta'!$A$2:$A$485,$G1498,'1130 Salta'!$M$2:$M$485)/$K1498,0)</f>
        <v/>
      </c>
      <c r="O1498" s="19">
        <f>IFERROR($K1498*$N1498,"")</f>
        <v/>
      </c>
      <c r="P1498" s="19">
        <f>IFERROR($L1498*$N1498,"")</f>
        <v/>
      </c>
      <c r="Q1498" s="19">
        <f>IF(OR($U1498="Dar de baja en SAP",$U1498="Dar de alta en SAP"),$M1498*$N1498,"")</f>
        <v/>
      </c>
      <c r="R1498" s="17" t="inlineStr"/>
      <c r="S1498" s="27" t="inlineStr"/>
      <c r="T1498" s="17" t="inlineStr">
        <is>
          <t>No aplica: uniformes, clasificación que el inventario físico de Farmacia no releva</t>
        </is>
      </c>
      <c r="U1498" s="28" t="inlineStr">
        <is>
          <t>Fuera del alcance del inventario físico</t>
        </is>
      </c>
      <c r="V1498" s="17" t="inlineStr"/>
      <c r="W1498" s="17" t="inlineStr"/>
      <c r="X1498" s="17" t="inlineStr"/>
      <c r="Y1498" s="17" t="inlineStr"/>
      <c r="Z1498" s="17" t="inlineStr"/>
      <c r="AA1498" s="17" t="inlineStr"/>
    </row>
    <row r="1499">
      <c r="A1499" s="17" t="inlineStr">
        <is>
          <t>Salta</t>
        </is>
      </c>
      <c r="B1499" s="17" t="inlineStr">
        <is>
          <t>1130</t>
        </is>
      </c>
      <c r="C1499" s="17" t="inlineStr">
        <is>
          <t>Stock SAP</t>
        </is>
      </c>
      <c r="D1499" s="17" t="inlineStr">
        <is>
          <t>Uniformes</t>
        </is>
      </c>
      <c r="E1499" s="17" t="inlineStr">
        <is>
          <t>ZUNI</t>
        </is>
      </c>
      <c r="F1499" s="17" t="inlineStr">
        <is>
          <t>Fuera del alcance</t>
        </is>
      </c>
      <c r="G1499" s="17" t="inlineStr">
        <is>
          <t>3000132</t>
        </is>
      </c>
      <c r="H1499" s="17" t="inlineStr">
        <is>
          <t>PANTALON CARGO AZUL T54</t>
        </is>
      </c>
      <c r="I1499" s="17" t="inlineStr"/>
      <c r="J1499" s="17" t="inlineStr"/>
      <c r="K1499" s="18">
        <f>SUMIF('1130 Salta'!$A$2:$A$485,$G1499,'1130 Salta'!$I$2:$I$485)</f>
        <v/>
      </c>
      <c r="L1499" s="18">
        <f>SUMIF('1130 Salta'!$A$2:$A$485,$G1499,'1130 Salta'!$Q$2:$Q$485)</f>
        <v/>
      </c>
      <c r="M1499" s="18">
        <f>$K1499-$L1499</f>
        <v/>
      </c>
      <c r="N1499" s="19">
        <f>IFERROR(SUMIF('1130 Salta'!$A$2:$A$485,$G1499,'1130 Salta'!$M$2:$M$485)/$K1499,0)</f>
        <v/>
      </c>
      <c r="O1499" s="19">
        <f>IFERROR($K1499*$N1499,"")</f>
        <v/>
      </c>
      <c r="P1499" s="19">
        <f>IFERROR($L1499*$N1499,"")</f>
        <v/>
      </c>
      <c r="Q1499" s="19">
        <f>IF(OR($U1499="Dar de baja en SAP",$U1499="Dar de alta en SAP"),$M1499*$N1499,"")</f>
        <v/>
      </c>
      <c r="R1499" s="17" t="inlineStr"/>
      <c r="S1499" s="27" t="inlineStr"/>
      <c r="T1499" s="17" t="inlineStr">
        <is>
          <t>No aplica: uniformes, clasificación que el inventario físico de Farmacia no releva</t>
        </is>
      </c>
      <c r="U1499" s="28" t="inlineStr">
        <is>
          <t>Fuera del alcance del inventario físico</t>
        </is>
      </c>
      <c r="V1499" s="17" t="inlineStr"/>
      <c r="W1499" s="17" t="inlineStr"/>
      <c r="X1499" s="17" t="inlineStr"/>
      <c r="Y1499" s="17" t="inlineStr"/>
      <c r="Z1499" s="17" t="inlineStr"/>
      <c r="AA1499" s="17" t="inlineStr">
        <is>
          <t>El material ocupa 2 filas en la hoja 1130 Salta (lote/almacén). La cantidad SAP y la física de esta vista son el total del material.</t>
        </is>
      </c>
    </row>
    <row r="1500">
      <c r="A1500" s="17" t="inlineStr">
        <is>
          <t>Salta</t>
        </is>
      </c>
      <c r="B1500" s="17" t="inlineStr">
        <is>
          <t>1130</t>
        </is>
      </c>
      <c r="C1500" s="17" t="inlineStr">
        <is>
          <t>Stock SAP</t>
        </is>
      </c>
      <c r="D1500" s="17" t="inlineStr">
        <is>
          <t>Uniformes</t>
        </is>
      </c>
      <c r="E1500" s="17" t="inlineStr">
        <is>
          <t>ZUNI</t>
        </is>
      </c>
      <c r="F1500" s="17" t="inlineStr">
        <is>
          <t>Fuera del alcance</t>
        </is>
      </c>
      <c r="G1500" s="17" t="inlineStr">
        <is>
          <t>3000717</t>
        </is>
      </c>
      <c r="H1500" s="17" t="inlineStr">
        <is>
          <t>PANTALON CARGO ANTI DESGARRO T50</t>
        </is>
      </c>
      <c r="I1500" s="17" t="inlineStr"/>
      <c r="J1500" s="17" t="inlineStr"/>
      <c r="K1500" s="18">
        <f>SUMIF('1130 Salta'!$A$2:$A$485,$G1500,'1130 Salta'!$I$2:$I$485)</f>
        <v/>
      </c>
      <c r="L1500" s="18">
        <f>SUMIF('1130 Salta'!$A$2:$A$485,$G1500,'1130 Salta'!$Q$2:$Q$485)</f>
        <v/>
      </c>
      <c r="M1500" s="18">
        <f>$K1500-$L1500</f>
        <v/>
      </c>
      <c r="N1500" s="19">
        <f>IFERROR(SUMIF('1130 Salta'!$A$2:$A$485,$G1500,'1130 Salta'!$M$2:$M$485)/$K1500,0)</f>
        <v/>
      </c>
      <c r="O1500" s="19">
        <f>IFERROR($K1500*$N1500,"")</f>
        <v/>
      </c>
      <c r="P1500" s="19">
        <f>IFERROR($L1500*$N1500,"")</f>
        <v/>
      </c>
      <c r="Q1500" s="19">
        <f>IF(OR($U1500="Dar de baja en SAP",$U1500="Dar de alta en SAP"),$M1500*$N1500,"")</f>
        <v/>
      </c>
      <c r="R1500" s="17" t="inlineStr"/>
      <c r="S1500" s="27" t="inlineStr"/>
      <c r="T1500" s="17" t="inlineStr">
        <is>
          <t>No aplica: uniformes, clasificación que el inventario físico de Farmacia no releva</t>
        </is>
      </c>
      <c r="U1500" s="28" t="inlineStr">
        <is>
          <t>Fuera del alcance del inventario físico</t>
        </is>
      </c>
      <c r="V1500" s="17" t="inlineStr"/>
      <c r="W1500" s="17" t="inlineStr"/>
      <c r="X1500" s="17" t="inlineStr"/>
      <c r="Y1500" s="17" t="inlineStr"/>
      <c r="Z1500" s="17" t="inlineStr"/>
      <c r="AA1500" s="17" t="inlineStr"/>
    </row>
    <row r="1501">
      <c r="A1501" s="17" t="inlineStr">
        <is>
          <t>Salta</t>
        </is>
      </c>
      <c r="B1501" s="17" t="inlineStr">
        <is>
          <t>1130</t>
        </is>
      </c>
      <c r="C1501" s="17" t="inlineStr">
        <is>
          <t>Stock SAP</t>
        </is>
      </c>
      <c r="D1501" s="17" t="inlineStr">
        <is>
          <t>Uniformes</t>
        </is>
      </c>
      <c r="E1501" s="17" t="inlineStr">
        <is>
          <t>ZUNI</t>
        </is>
      </c>
      <c r="F1501" s="17" t="inlineStr">
        <is>
          <t>Fuera del alcance</t>
        </is>
      </c>
      <c r="G1501" s="17" t="inlineStr">
        <is>
          <t>3000720</t>
        </is>
      </c>
      <c r="H1501" s="17" t="inlineStr">
        <is>
          <t>PANTALON CARGO ANTI DESGARRO T56</t>
        </is>
      </c>
      <c r="I1501" s="17" t="inlineStr"/>
      <c r="J1501" s="17" t="inlineStr"/>
      <c r="K1501" s="18">
        <f>SUMIF('1130 Salta'!$A$2:$A$485,$G1501,'1130 Salta'!$I$2:$I$485)</f>
        <v/>
      </c>
      <c r="L1501" s="18">
        <f>SUMIF('1130 Salta'!$A$2:$A$485,$G1501,'1130 Salta'!$Q$2:$Q$485)</f>
        <v/>
      </c>
      <c r="M1501" s="18">
        <f>$K1501-$L1501</f>
        <v/>
      </c>
      <c r="N1501" s="19">
        <f>IFERROR(SUMIF('1130 Salta'!$A$2:$A$485,$G1501,'1130 Salta'!$M$2:$M$485)/$K1501,0)</f>
        <v/>
      </c>
      <c r="O1501" s="19">
        <f>IFERROR($K1501*$N1501,"")</f>
        <v/>
      </c>
      <c r="P1501" s="19">
        <f>IFERROR($L1501*$N1501,"")</f>
        <v/>
      </c>
      <c r="Q1501" s="19">
        <f>IF(OR($U1501="Dar de baja en SAP",$U1501="Dar de alta en SAP"),$M1501*$N1501,"")</f>
        <v/>
      </c>
      <c r="R1501" s="17" t="inlineStr"/>
      <c r="S1501" s="27" t="inlineStr"/>
      <c r="T1501" s="17" t="inlineStr">
        <is>
          <t>No aplica: uniformes, clasificación que el inventario físico de Farmacia no releva</t>
        </is>
      </c>
      <c r="U1501" s="28" t="inlineStr">
        <is>
          <t>Fuera del alcance del inventario físico</t>
        </is>
      </c>
      <c r="V1501" s="17" t="inlineStr"/>
      <c r="W1501" s="17" t="inlineStr"/>
      <c r="X1501" s="17" t="inlineStr"/>
      <c r="Y1501" s="17" t="inlineStr"/>
      <c r="Z1501" s="17" t="inlineStr"/>
      <c r="AA1501" s="17" t="inlineStr"/>
    </row>
    <row r="1502">
      <c r="A1502" s="17" t="inlineStr">
        <is>
          <t>Salta</t>
        </is>
      </c>
      <c r="B1502" s="17" t="inlineStr">
        <is>
          <t>1130</t>
        </is>
      </c>
      <c r="C1502" s="17" t="inlineStr">
        <is>
          <t>Stock SAP</t>
        </is>
      </c>
      <c r="D1502" s="17" t="inlineStr">
        <is>
          <t>Uniformes</t>
        </is>
      </c>
      <c r="E1502" s="17" t="inlineStr">
        <is>
          <t>ZUNI</t>
        </is>
      </c>
      <c r="F1502" s="17" t="inlineStr">
        <is>
          <t>Fuera del alcance</t>
        </is>
      </c>
      <c r="G1502" s="17" t="inlineStr">
        <is>
          <t>3000866</t>
        </is>
      </c>
      <c r="H1502" s="17" t="inlineStr">
        <is>
          <t>PANTALON PRIMERA PIEL TALLE 42</t>
        </is>
      </c>
      <c r="I1502" s="17" t="inlineStr"/>
      <c r="J1502" s="17" t="inlineStr"/>
      <c r="K1502" s="18">
        <f>SUMIF('1130 Salta'!$A$2:$A$485,$G1502,'1130 Salta'!$I$2:$I$485)</f>
        <v/>
      </c>
      <c r="L1502" s="18">
        <f>SUMIF('1130 Salta'!$A$2:$A$485,$G1502,'1130 Salta'!$Q$2:$Q$485)</f>
        <v/>
      </c>
      <c r="M1502" s="18">
        <f>$K1502-$L1502</f>
        <v/>
      </c>
      <c r="N1502" s="19">
        <f>IFERROR(SUMIF('1130 Salta'!$A$2:$A$485,$G1502,'1130 Salta'!$M$2:$M$485)/$K1502,0)</f>
        <v/>
      </c>
      <c r="O1502" s="19">
        <f>IFERROR($K1502*$N1502,"")</f>
        <v/>
      </c>
      <c r="P1502" s="19">
        <f>IFERROR($L1502*$N1502,"")</f>
        <v/>
      </c>
      <c r="Q1502" s="19">
        <f>IF(OR($U1502="Dar de baja en SAP",$U1502="Dar de alta en SAP"),$M1502*$N1502,"")</f>
        <v/>
      </c>
      <c r="R1502" s="17" t="inlineStr"/>
      <c r="S1502" s="27" t="inlineStr"/>
      <c r="T1502" s="17" t="inlineStr">
        <is>
          <t>No aplica: uniformes, clasificación que el inventario físico de Farmacia no releva</t>
        </is>
      </c>
      <c r="U1502" s="28" t="inlineStr">
        <is>
          <t>Fuera del alcance del inventario físico</t>
        </is>
      </c>
      <c r="V1502" s="17" t="inlineStr"/>
      <c r="W1502" s="17" t="inlineStr"/>
      <c r="X1502" s="17" t="inlineStr"/>
      <c r="Y1502" s="17" t="inlineStr"/>
      <c r="Z1502" s="17" t="inlineStr"/>
      <c r="AA1502" s="17" t="inlineStr"/>
    </row>
    <row r="1503">
      <c r="A1503" s="17" t="inlineStr">
        <is>
          <t>Salta</t>
        </is>
      </c>
      <c r="B1503" s="17" t="inlineStr">
        <is>
          <t>1130</t>
        </is>
      </c>
      <c r="C1503" s="17" t="inlineStr">
        <is>
          <t>Stock SAP</t>
        </is>
      </c>
      <c r="D1503" s="17" t="inlineStr">
        <is>
          <t>Uniformes</t>
        </is>
      </c>
      <c r="E1503" s="17" t="inlineStr">
        <is>
          <t>ZUNI</t>
        </is>
      </c>
      <c r="F1503" s="17" t="inlineStr">
        <is>
          <t>Fuera del alcance</t>
        </is>
      </c>
      <c r="G1503" s="17" t="inlineStr">
        <is>
          <t>3001265</t>
        </is>
      </c>
      <c r="H1503" s="17" t="inlineStr">
        <is>
          <t>CONJUNTO TERMICO S</t>
        </is>
      </c>
      <c r="I1503" s="17" t="inlineStr"/>
      <c r="J1503" s="17" t="inlineStr"/>
      <c r="K1503" s="18">
        <f>SUMIF('1130 Salta'!$A$2:$A$485,$G1503,'1130 Salta'!$I$2:$I$485)</f>
        <v/>
      </c>
      <c r="L1503" s="18">
        <f>SUMIF('1130 Salta'!$A$2:$A$485,$G1503,'1130 Salta'!$Q$2:$Q$485)</f>
        <v/>
      </c>
      <c r="M1503" s="18">
        <f>$K1503-$L1503</f>
        <v/>
      </c>
      <c r="N1503" s="19">
        <f>IFERROR(SUMIF('1130 Salta'!$A$2:$A$485,$G1503,'1130 Salta'!$M$2:$M$485)/$K1503,0)</f>
        <v/>
      </c>
      <c r="O1503" s="19">
        <f>IFERROR($K1503*$N1503,"")</f>
        <v/>
      </c>
      <c r="P1503" s="19">
        <f>IFERROR($L1503*$N1503,"")</f>
        <v/>
      </c>
      <c r="Q1503" s="19">
        <f>IF(OR($U1503="Dar de baja en SAP",$U1503="Dar de alta en SAP"),$M1503*$N1503,"")</f>
        <v/>
      </c>
      <c r="R1503" s="17" t="inlineStr"/>
      <c r="S1503" s="27" t="inlineStr"/>
      <c r="T1503" s="17" t="inlineStr">
        <is>
          <t>No aplica: uniformes, clasificación que el inventario físico de Farmacia no releva</t>
        </is>
      </c>
      <c r="U1503" s="28" t="inlineStr">
        <is>
          <t>Fuera del alcance del inventario físico</t>
        </is>
      </c>
      <c r="V1503" s="17" t="inlineStr"/>
      <c r="W1503" s="17" t="inlineStr"/>
      <c r="X1503" s="17" t="inlineStr"/>
      <c r="Y1503" s="17" t="inlineStr"/>
      <c r="Z1503" s="17" t="inlineStr"/>
      <c r="AA1503" s="17" t="inlineStr"/>
    </row>
    <row r="1504">
      <c r="A1504" s="17" t="inlineStr">
        <is>
          <t>Salta</t>
        </is>
      </c>
      <c r="B1504" s="17" t="inlineStr">
        <is>
          <t>1130</t>
        </is>
      </c>
      <c r="C1504" s="17" t="inlineStr">
        <is>
          <t>Stock SAP</t>
        </is>
      </c>
      <c r="D1504" s="17" t="inlineStr">
        <is>
          <t>Uniformes</t>
        </is>
      </c>
      <c r="E1504" s="17" t="inlineStr">
        <is>
          <t>ZUNI</t>
        </is>
      </c>
      <c r="F1504" s="17" t="inlineStr">
        <is>
          <t>Fuera del alcance</t>
        </is>
      </c>
      <c r="G1504" s="17" t="inlineStr">
        <is>
          <t>3001347</t>
        </is>
      </c>
      <c r="H1504" s="17" t="inlineStr">
        <is>
          <t>CHALECO REFLECTIVO S</t>
        </is>
      </c>
      <c r="I1504" s="17" t="inlineStr"/>
      <c r="J1504" s="17" t="inlineStr"/>
      <c r="K1504" s="18">
        <f>SUMIF('1130 Salta'!$A$2:$A$485,$G1504,'1130 Salta'!$I$2:$I$485)</f>
        <v/>
      </c>
      <c r="L1504" s="18">
        <f>SUMIF('1130 Salta'!$A$2:$A$485,$G1504,'1130 Salta'!$Q$2:$Q$485)</f>
        <v/>
      </c>
      <c r="M1504" s="18">
        <f>$K1504-$L1504</f>
        <v/>
      </c>
      <c r="N1504" s="19">
        <f>IFERROR(SUMIF('1130 Salta'!$A$2:$A$485,$G1504,'1130 Salta'!$M$2:$M$485)/$K1504,0)</f>
        <v/>
      </c>
      <c r="O1504" s="19">
        <f>IFERROR($K1504*$N1504,"")</f>
        <v/>
      </c>
      <c r="P1504" s="19">
        <f>IFERROR($L1504*$N1504,"")</f>
        <v/>
      </c>
      <c r="Q1504" s="19">
        <f>IF(OR($U1504="Dar de baja en SAP",$U1504="Dar de alta en SAP"),$M1504*$N1504,"")</f>
        <v/>
      </c>
      <c r="R1504" s="17" t="inlineStr"/>
      <c r="S1504" s="27" t="inlineStr"/>
      <c r="T1504" s="17" t="inlineStr">
        <is>
          <t>No aplica: uniformes, clasificación que el inventario físico de Farmacia no releva</t>
        </is>
      </c>
      <c r="U1504" s="28" t="inlineStr">
        <is>
          <t>Fuera del alcance del inventario físico</t>
        </is>
      </c>
      <c r="V1504" s="17" t="inlineStr"/>
      <c r="W1504" s="17" t="inlineStr"/>
      <c r="X1504" s="17" t="inlineStr"/>
      <c r="Y1504" s="17" t="inlineStr"/>
      <c r="Z1504" s="17" t="inlineStr"/>
      <c r="AA1504" s="17" t="inlineStr"/>
    </row>
    <row r="1505">
      <c r="A1505" s="17" t="inlineStr">
        <is>
          <t>Salta</t>
        </is>
      </c>
      <c r="B1505" s="17" t="inlineStr">
        <is>
          <t>1130</t>
        </is>
      </c>
      <c r="C1505" s="17" t="inlineStr">
        <is>
          <t>Stock SAP</t>
        </is>
      </c>
      <c r="D1505" s="17" t="inlineStr">
        <is>
          <t>Uniformes</t>
        </is>
      </c>
      <c r="E1505" s="17" t="inlineStr">
        <is>
          <t>ZUNI</t>
        </is>
      </c>
      <c r="F1505" s="17" t="inlineStr">
        <is>
          <t>Fuera del alcance</t>
        </is>
      </c>
      <c r="G1505" s="17" t="inlineStr">
        <is>
          <t>3001433</t>
        </is>
      </c>
      <c r="H1505" s="17" t="inlineStr">
        <is>
          <t>CHOMBA NEGRA S</t>
        </is>
      </c>
      <c r="I1505" s="17" t="inlineStr"/>
      <c r="J1505" s="17" t="inlineStr"/>
      <c r="K1505" s="18">
        <f>SUMIF('1130 Salta'!$A$2:$A$485,$G1505,'1130 Salta'!$I$2:$I$485)</f>
        <v/>
      </c>
      <c r="L1505" s="18">
        <f>SUMIF('1130 Salta'!$A$2:$A$485,$G1505,'1130 Salta'!$Q$2:$Q$485)</f>
        <v/>
      </c>
      <c r="M1505" s="18">
        <f>$K1505-$L1505</f>
        <v/>
      </c>
      <c r="N1505" s="19">
        <f>IFERROR(SUMIF('1130 Salta'!$A$2:$A$485,$G1505,'1130 Salta'!$M$2:$M$485)/$K1505,0)</f>
        <v/>
      </c>
      <c r="O1505" s="19">
        <f>IFERROR($K1505*$N1505,"")</f>
        <v/>
      </c>
      <c r="P1505" s="19">
        <f>IFERROR($L1505*$N1505,"")</f>
        <v/>
      </c>
      <c r="Q1505" s="19">
        <f>IF(OR($U1505="Dar de baja en SAP",$U1505="Dar de alta en SAP"),$M1505*$N1505,"")</f>
        <v/>
      </c>
      <c r="R1505" s="17" t="inlineStr"/>
      <c r="S1505" s="27" t="inlineStr"/>
      <c r="T1505" s="17" t="inlineStr">
        <is>
          <t>No aplica: uniformes, clasificación que el inventario físico de Farmacia no releva</t>
        </is>
      </c>
      <c r="U1505" s="28" t="inlineStr">
        <is>
          <t>Fuera del alcance del inventario físico</t>
        </is>
      </c>
      <c r="V1505" s="17" t="inlineStr"/>
      <c r="W1505" s="17" t="inlineStr"/>
      <c r="X1505" s="17" t="inlineStr"/>
      <c r="Y1505" s="17" t="inlineStr"/>
      <c r="Z1505" s="17" t="inlineStr"/>
      <c r="AA1505" s="17" t="inlineStr"/>
    </row>
    <row r="1506">
      <c r="A1506" s="17" t="inlineStr">
        <is>
          <t>Salta</t>
        </is>
      </c>
      <c r="B1506" s="17" t="inlineStr">
        <is>
          <t>1130</t>
        </is>
      </c>
      <c r="C1506" s="17" t="inlineStr">
        <is>
          <t>Stock SAP</t>
        </is>
      </c>
      <c r="D1506" s="17" t="inlineStr">
        <is>
          <t>Uniformes</t>
        </is>
      </c>
      <c r="E1506" s="17" t="inlineStr">
        <is>
          <t>ZUNI</t>
        </is>
      </c>
      <c r="F1506" s="17" t="inlineStr">
        <is>
          <t>Fuera del alcance</t>
        </is>
      </c>
      <c r="G1506" s="17" t="inlineStr">
        <is>
          <t>3001570</t>
        </is>
      </c>
      <c r="H1506" s="17" t="inlineStr">
        <is>
          <t>CAMPERON NARANJA TERMICO S</t>
        </is>
      </c>
      <c r="I1506" s="17" t="inlineStr"/>
      <c r="J1506" s="17" t="inlineStr"/>
      <c r="K1506" s="18">
        <f>SUMIF('1130 Salta'!$A$2:$A$485,$G1506,'1130 Salta'!$I$2:$I$485)</f>
        <v/>
      </c>
      <c r="L1506" s="18">
        <f>SUMIF('1130 Salta'!$A$2:$A$485,$G1506,'1130 Salta'!$Q$2:$Q$485)</f>
        <v/>
      </c>
      <c r="M1506" s="18">
        <f>$K1506-$L1506</f>
        <v/>
      </c>
      <c r="N1506" s="19">
        <f>IFERROR(SUMIF('1130 Salta'!$A$2:$A$485,$G1506,'1130 Salta'!$M$2:$M$485)/$K1506,0)</f>
        <v/>
      </c>
      <c r="O1506" s="19">
        <f>IFERROR($K1506*$N1506,"")</f>
        <v/>
      </c>
      <c r="P1506" s="19">
        <f>IFERROR($L1506*$N1506,"")</f>
        <v/>
      </c>
      <c r="Q1506" s="19">
        <f>IF(OR($U1506="Dar de baja en SAP",$U1506="Dar de alta en SAP"),$M1506*$N1506,"")</f>
        <v/>
      </c>
      <c r="R1506" s="17" t="inlineStr"/>
      <c r="S1506" s="27" t="inlineStr"/>
      <c r="T1506" s="17" t="inlineStr">
        <is>
          <t>No aplica: uniformes, clasificación que el inventario físico de Farmacia no releva</t>
        </is>
      </c>
      <c r="U1506" s="28" t="inlineStr">
        <is>
          <t>Fuera del alcance del inventario físico</t>
        </is>
      </c>
      <c r="V1506" s="17" t="inlineStr"/>
      <c r="W1506" s="17" t="inlineStr"/>
      <c r="X1506" s="17" t="inlineStr"/>
      <c r="Y1506" s="17" t="inlineStr"/>
      <c r="Z1506" s="17" t="inlineStr"/>
      <c r="AA1506" s="17" t="inlineStr"/>
    </row>
    <row r="1507">
      <c r="A1507" s="17" t="inlineStr">
        <is>
          <t>Salta</t>
        </is>
      </c>
      <c r="B1507" s="17" t="inlineStr">
        <is>
          <t>1130</t>
        </is>
      </c>
      <c r="C1507" s="17" t="inlineStr">
        <is>
          <t>Stock SAP</t>
        </is>
      </c>
      <c r="D1507" s="17" t="inlineStr">
        <is>
          <t>Medicamentos</t>
        </is>
      </c>
      <c r="E1507" s="17" t="inlineStr">
        <is>
          <t>ZMED</t>
        </is>
      </c>
      <c r="F1507" s="17" t="inlineStr">
        <is>
          <t>Dentro del alcance</t>
        </is>
      </c>
      <c r="G1507" s="17" t="inlineStr">
        <is>
          <t>1000189</t>
        </is>
      </c>
      <c r="H1507" s="17" t="inlineStr">
        <is>
          <t>COLIRIO ANTIBIOTICO GOTAS</t>
        </is>
      </c>
      <c r="I1507" s="17" t="inlineStr"/>
      <c r="J1507" s="17" t="inlineStr"/>
      <c r="K1507" s="18">
        <f>SUMIF('1130 Salta'!$A$2:$A$485,$G1507,'1130 Salta'!$I$2:$I$485)</f>
        <v/>
      </c>
      <c r="L1507" s="18">
        <f>SUMIF('1130 Salta'!$A$2:$A$485,$G1507,'1130 Salta'!$Q$2:$Q$485)</f>
        <v/>
      </c>
      <c r="M1507" s="18">
        <f>$K1507-$L1507</f>
        <v/>
      </c>
      <c r="N1507" s="19">
        <f>IFERROR(SUMIF('1130 Salta'!$A$2:$A$485,$G1507,'1130 Salta'!$M$2:$M$485)/$K1507,0)</f>
        <v/>
      </c>
      <c r="O1507" s="19">
        <f>IFERROR($K1507*$N1507,"")</f>
        <v/>
      </c>
      <c r="P1507" s="19">
        <f>IFERROR($L1507*$N1507,"")</f>
        <v/>
      </c>
      <c r="Q1507" s="19">
        <f>IF(OR($U1507="Dar de baja en SAP",$U1507="Dar de alta en SAP"),$M1507*$N1507,"")</f>
        <v/>
      </c>
      <c r="R1507" s="17" t="inlineStr"/>
      <c r="S1507" s="27" t="inlineStr"/>
      <c r="T1507" s="17" t="inlineStr">
        <is>
          <t>Sin recuento físico en el inventario de Avain</t>
        </is>
      </c>
      <c r="U1507" s="28" t="inlineStr">
        <is>
          <t>Sin recuento físico</t>
        </is>
      </c>
      <c r="V1507" s="17" t="inlineStr"/>
      <c r="W1507" s="17" t="inlineStr"/>
      <c r="X1507" s="17" t="inlineStr"/>
      <c r="Y1507" s="17" t="inlineStr"/>
      <c r="Z1507" s="17" t="inlineStr"/>
      <c r="AA1507" s="17" t="inlineStr"/>
    </row>
    <row r="1508">
      <c r="A1508" s="17" t="inlineStr">
        <is>
          <t>Salta</t>
        </is>
      </c>
      <c r="B1508" s="17" t="inlineStr">
        <is>
          <t>1130</t>
        </is>
      </c>
      <c r="C1508" s="17" t="inlineStr">
        <is>
          <t>Stock SAP</t>
        </is>
      </c>
      <c r="D1508" s="17" t="inlineStr">
        <is>
          <t>Medicamentos</t>
        </is>
      </c>
      <c r="E1508" s="17" t="inlineStr">
        <is>
          <t>ZMED</t>
        </is>
      </c>
      <c r="F1508" s="17" t="inlineStr">
        <is>
          <t>Dentro del alcance</t>
        </is>
      </c>
      <c r="G1508" s="17" t="inlineStr">
        <is>
          <t>1000193</t>
        </is>
      </c>
      <c r="H1508" s="17" t="inlineStr">
        <is>
          <t>MIGRAL COMPRIMIDO</t>
        </is>
      </c>
      <c r="I1508" s="17" t="inlineStr">
        <is>
          <t>186</t>
        </is>
      </c>
      <c r="J1508" s="17" t="inlineStr">
        <is>
          <t>Migral (ergotamina antimigrañoso) Comprimidos</t>
        </is>
      </c>
      <c r="K1508" s="18">
        <f>SUMIF('1130 Salta'!$A$2:$A$485,$G1508,'1130 Salta'!$I$2:$I$485)</f>
        <v/>
      </c>
      <c r="L1508" s="18">
        <f>SUMIF('1130 Salta'!$A$2:$A$485,$G1508,'1130 Salta'!$Q$2:$Q$485)</f>
        <v/>
      </c>
      <c r="M1508" s="18">
        <f>$K1508-$L1508</f>
        <v/>
      </c>
      <c r="N1508" s="19">
        <f>IFERROR(SUMIF('1130 Salta'!$A$2:$A$485,$G1508,'1130 Salta'!$M$2:$M$485)/$K1508,0)</f>
        <v/>
      </c>
      <c r="O1508" s="19">
        <f>IFERROR($K1508*$N1508,"")</f>
        <v/>
      </c>
      <c r="P1508" s="19">
        <f>IFERROR($L1508*$N1508,"")</f>
        <v/>
      </c>
      <c r="Q1508" s="19">
        <f>IF(OR($U1508="Dar de baja en SAP",$U1508="Dar de alta en SAP"),$M1508*$N1508,"")</f>
        <v/>
      </c>
      <c r="R1508" s="17" t="inlineStr"/>
      <c r="S1508" s="30" t="inlineStr">
        <is>
          <t>Media</t>
        </is>
      </c>
      <c r="T1508" s="17" t="inlineStr">
        <is>
          <t>Homologado – confianza Media – pendiente de validación</t>
        </is>
      </c>
      <c r="U1508" s="25" t="inlineStr">
        <is>
          <t>Dar de alta en SAP</t>
        </is>
      </c>
      <c r="V1508" s="17" t="inlineStr">
        <is>
          <t>Homologación por código Avain (master M01-015)</t>
        </is>
      </c>
      <c r="W1508" s="17" t="inlineStr">
        <is>
          <t>No</t>
        </is>
      </c>
      <c r="X1508" s="17" t="inlineStr"/>
      <c r="Y1508" s="17" t="inlineStr">
        <is>
          <t>Sí</t>
        </is>
      </c>
      <c r="Z1508" s="17" t="inlineStr">
        <is>
          <t>M01-015</t>
        </is>
      </c>
      <c r="AA1508" s="17" t="inlineStr">
        <is>
          <t>Homologación: confianza base Media + confianza SAP Media → Media. El material ocupa 2 filas en la hoja 1130 Salta (lote/almacén). La cantidad SAP y la física de esta vista son el total del material.</t>
        </is>
      </c>
    </row>
    <row r="1509">
      <c r="A1509" s="17" t="inlineStr">
        <is>
          <t>Salta</t>
        </is>
      </c>
      <c r="B1509" s="17" t="inlineStr">
        <is>
          <t>1130</t>
        </is>
      </c>
      <c r="C1509" s="17" t="inlineStr">
        <is>
          <t>Stock SAP</t>
        </is>
      </c>
      <c r="D1509" s="17" t="inlineStr">
        <is>
          <t>Medicamentos</t>
        </is>
      </c>
      <c r="E1509" s="17" t="inlineStr">
        <is>
          <t>ZMED</t>
        </is>
      </c>
      <c r="F1509" s="17" t="inlineStr">
        <is>
          <t>Dentro del alcance</t>
        </is>
      </c>
      <c r="G1509" s="17" t="inlineStr">
        <is>
          <t>1005171</t>
        </is>
      </c>
      <c r="H1509" s="17" t="inlineStr">
        <is>
          <t>poviral 400mg</t>
        </is>
      </c>
      <c r="I1509" s="17" t="inlineStr"/>
      <c r="J1509" s="17" t="inlineStr"/>
      <c r="K1509" s="18">
        <f>SUMIF('1130 Salta'!$A$2:$A$485,$G1509,'1130 Salta'!$I$2:$I$485)</f>
        <v/>
      </c>
      <c r="L1509" s="18">
        <f>SUMIF('1130 Salta'!$A$2:$A$485,$G1509,'1130 Salta'!$Q$2:$Q$485)</f>
        <v/>
      </c>
      <c r="M1509" s="18">
        <f>$K1509-$L1509</f>
        <v/>
      </c>
      <c r="N1509" s="19">
        <f>IFERROR(SUMIF('1130 Salta'!$A$2:$A$485,$G1509,'1130 Salta'!$M$2:$M$485)/$K1509,0)</f>
        <v/>
      </c>
      <c r="O1509" s="19">
        <f>IFERROR($K1509*$N1509,"")</f>
        <v/>
      </c>
      <c r="P1509" s="19">
        <f>IFERROR($L1509*$N1509,"")</f>
        <v/>
      </c>
      <c r="Q1509" s="19">
        <f>IF(OR($U1509="Dar de baja en SAP",$U1509="Dar de alta en SAP"),$M1509*$N1509,"")</f>
        <v/>
      </c>
      <c r="R1509" s="17" t="inlineStr"/>
      <c r="S1509" s="27" t="inlineStr"/>
      <c r="T1509" s="17" t="inlineStr">
        <is>
          <t>Sin recuento físico en el inventario de Avain</t>
        </is>
      </c>
      <c r="U1509" s="28" t="inlineStr">
        <is>
          <t>Sin recuento físico</t>
        </is>
      </c>
      <c r="V1509" s="17" t="inlineStr"/>
      <c r="W1509" s="17" t="inlineStr"/>
      <c r="X1509" s="17" t="inlineStr"/>
      <c r="Y1509" s="17" t="inlineStr"/>
      <c r="Z1509" s="17" t="inlineStr"/>
      <c r="AA1509" s="17" t="inlineStr"/>
    </row>
    <row r="1510">
      <c r="A1510" s="17" t="inlineStr">
        <is>
          <t>Salta</t>
        </is>
      </c>
      <c r="B1510" s="17" t="inlineStr">
        <is>
          <t>1130</t>
        </is>
      </c>
      <c r="C1510" s="17" t="inlineStr">
        <is>
          <t>Stock SAP</t>
        </is>
      </c>
      <c r="D1510" s="17" t="inlineStr">
        <is>
          <t>Medicamentos</t>
        </is>
      </c>
      <c r="E1510" s="17" t="inlineStr">
        <is>
          <t>ZMED</t>
        </is>
      </c>
      <c r="F1510" s="17" t="inlineStr">
        <is>
          <t>Dentro del alcance</t>
        </is>
      </c>
      <c r="G1510" s="17" t="inlineStr">
        <is>
          <t>1005330</t>
        </is>
      </c>
      <c r="H1510" s="17" t="inlineStr">
        <is>
          <t>HIDROCORTISONA 100MG AMP</t>
        </is>
      </c>
      <c r="I1510" s="17" t="inlineStr">
        <is>
          <t>143</t>
        </is>
      </c>
      <c r="J1510" s="17" t="inlineStr">
        <is>
          <t>Hidrocortisona 1 fco amp polvo p/rest x100mg</t>
        </is>
      </c>
      <c r="K1510" s="18">
        <f>SUMIF('1130 Salta'!$A$2:$A$485,$G1510,'1130 Salta'!$I$2:$I$485)</f>
        <v/>
      </c>
      <c r="L1510" s="18">
        <f>SUMIF('1130 Salta'!$A$2:$A$485,$G1510,'1130 Salta'!$Q$2:$Q$485)</f>
        <v/>
      </c>
      <c r="M1510" s="18">
        <f>$K1510-$L1510</f>
        <v/>
      </c>
      <c r="N1510" s="19">
        <f>IFERROR(SUMIF('1130 Salta'!$A$2:$A$485,$G1510,'1130 Salta'!$M$2:$M$485)/$K1510,0)</f>
        <v/>
      </c>
      <c r="O1510" s="19">
        <f>IFERROR($K1510*$N1510,"")</f>
        <v/>
      </c>
      <c r="P1510" s="19">
        <f>IFERROR($L1510*$N1510,"")</f>
        <v/>
      </c>
      <c r="Q1510" s="19">
        <f>IF(OR($U1510="Dar de baja en SAP",$U1510="Dar de alta en SAP"),$M1510*$N1510,"")</f>
        <v/>
      </c>
      <c r="R1510" s="17" t="inlineStr"/>
      <c r="S1510" s="26" t="inlineStr">
        <is>
          <t>Baja</t>
        </is>
      </c>
      <c r="T1510" s="17" t="inlineStr">
        <is>
          <t>Homologado – confianza Baja – pendiente de validación</t>
        </is>
      </c>
      <c r="U1510" s="25" t="inlineStr">
        <is>
          <t>Dar de alta en SAP</t>
        </is>
      </c>
      <c r="V1510" s="17" t="inlineStr">
        <is>
          <t>Cruce por nomenclatura SAP</t>
        </is>
      </c>
      <c r="W1510" s="17" t="inlineStr">
        <is>
          <t>No</t>
        </is>
      </c>
      <c r="X1510" s="17" t="inlineStr"/>
      <c r="Y1510" s="17" t="inlineStr">
        <is>
          <t>No</t>
        </is>
      </c>
      <c r="Z1510" s="17" t="inlineStr"/>
      <c r="AA1510" s="17" t="inlineStr">
        <is>
          <t>Cruce por nomenclatura: dosis coincide; similitud 0.70.</t>
        </is>
      </c>
    </row>
    <row r="1511">
      <c r="A1511" s="17" t="inlineStr">
        <is>
          <t>Salta</t>
        </is>
      </c>
      <c r="B1511" s="17" t="inlineStr">
        <is>
          <t>1130</t>
        </is>
      </c>
      <c r="C1511" s="17" t="inlineStr">
        <is>
          <t>Stock SAP</t>
        </is>
      </c>
      <c r="D1511" s="17" t="inlineStr">
        <is>
          <t>Descartables</t>
        </is>
      </c>
      <c r="E1511" s="17" t="inlineStr">
        <is>
          <t>ZDES</t>
        </is>
      </c>
      <c r="F1511" s="17" t="inlineStr">
        <is>
          <t>Dentro del alcance</t>
        </is>
      </c>
      <c r="G1511" s="17" t="inlineStr">
        <is>
          <t>2000491</t>
        </is>
      </c>
      <c r="H1511" s="17" t="inlineStr">
        <is>
          <t>BOLSA RESUCITACION MANUAL(TIPO AMBU)ADUL</t>
        </is>
      </c>
      <c r="I1511" s="17" t="inlineStr">
        <is>
          <t>207</t>
        </is>
      </c>
      <c r="J1511" s="17" t="inlineStr">
        <is>
          <t>Resucitador Manual Tipo Ambu</t>
        </is>
      </c>
      <c r="K1511" s="18">
        <f>SUMIF('1130 Salta'!$A$2:$A$485,$G1511,'1130 Salta'!$I$2:$I$485)</f>
        <v/>
      </c>
      <c r="L1511" s="18">
        <f>SUMIF('1130 Salta'!$A$2:$A$485,$G1511,'1130 Salta'!$Q$2:$Q$485)</f>
        <v/>
      </c>
      <c r="M1511" s="18">
        <f>$K1511-$L1511</f>
        <v/>
      </c>
      <c r="N1511" s="19">
        <f>IFERROR(SUMIF('1130 Salta'!$A$2:$A$485,$G1511,'1130 Salta'!$M$2:$M$485)/$K1511,0)</f>
        <v/>
      </c>
      <c r="O1511" s="19">
        <f>IFERROR($K1511*$N1511,"")</f>
        <v/>
      </c>
      <c r="P1511" s="19">
        <f>IFERROR($L1511*$N1511,"")</f>
        <v/>
      </c>
      <c r="Q1511" s="19">
        <f>IF(OR($U1511="Dar de baja en SAP",$U1511="Dar de alta en SAP"),$M1511*$N1511,"")</f>
        <v/>
      </c>
      <c r="R1511" s="17" t="inlineStr"/>
      <c r="S1511" s="30" t="inlineStr">
        <is>
          <t>Media</t>
        </is>
      </c>
      <c r="T1511" s="17" t="inlineStr">
        <is>
          <t>Homologado – confianza Media – pendiente de validación</t>
        </is>
      </c>
      <c r="U1511" s="31" t="inlineStr">
        <is>
          <t>Sin diferencia</t>
        </is>
      </c>
      <c r="V1511" s="17" t="inlineStr">
        <is>
          <t>Homologación por código Avain (master E-199)</t>
        </is>
      </c>
      <c r="W1511" s="17" t="inlineStr">
        <is>
          <t>No</t>
        </is>
      </c>
      <c r="X1511" s="17" t="inlineStr"/>
      <c r="Y1511" s="17" t="inlineStr">
        <is>
          <t>Sí</t>
        </is>
      </c>
      <c r="Z1511" s="17" t="inlineStr">
        <is>
          <t>E-199</t>
        </is>
      </c>
      <c r="AA1511" s="17" t="inlineStr">
        <is>
          <t>Homologación: confianza base Media + confianza SAP Alta → Media.</t>
        </is>
      </c>
    </row>
    <row r="1512">
      <c r="A1512" s="17" t="inlineStr">
        <is>
          <t>Salta</t>
        </is>
      </c>
      <c r="B1512" s="17" t="inlineStr">
        <is>
          <t>1130</t>
        </is>
      </c>
      <c r="C1512" s="17" t="inlineStr">
        <is>
          <t>Stock SAP</t>
        </is>
      </c>
      <c r="D1512" s="17" t="inlineStr">
        <is>
          <t>Descartables</t>
        </is>
      </c>
      <c r="E1512" s="17" t="inlineStr">
        <is>
          <t>ZDES</t>
        </is>
      </c>
      <c r="F1512" s="17" t="inlineStr">
        <is>
          <t>Dentro del alcance</t>
        </is>
      </c>
      <c r="G1512" s="17" t="inlineStr">
        <is>
          <t>2000553</t>
        </is>
      </c>
      <c r="H1512" s="17" t="inlineStr">
        <is>
          <t>TORNIQUETE TACTICO</t>
        </is>
      </c>
      <c r="I1512" s="17" t="inlineStr">
        <is>
          <t>401</t>
        </is>
      </c>
      <c r="J1512" s="17" t="inlineStr">
        <is>
          <t>Torniquete</t>
        </is>
      </c>
      <c r="K1512" s="18">
        <f>SUMIF('1130 Salta'!$A$2:$A$485,$G1512,'1130 Salta'!$I$2:$I$485)</f>
        <v/>
      </c>
      <c r="L1512" s="18">
        <f>SUMIF('1130 Salta'!$A$2:$A$485,$G1512,'1130 Salta'!$Q$2:$Q$485)</f>
        <v/>
      </c>
      <c r="M1512" s="18">
        <f>$K1512-$L1512</f>
        <v/>
      </c>
      <c r="N1512" s="19">
        <f>IFERROR(SUMIF('1130 Salta'!$A$2:$A$485,$G1512,'1130 Salta'!$M$2:$M$485)/$K1512,0)</f>
        <v/>
      </c>
      <c r="O1512" s="19">
        <f>IFERROR($K1512*$N1512,"")</f>
        <v/>
      </c>
      <c r="P1512" s="19">
        <f>IFERROR($L1512*$N1512,"")</f>
        <v/>
      </c>
      <c r="Q1512" s="19">
        <f>IF(OR($U1512="Dar de baja en SAP",$U1512="Dar de alta en SAP"),$M1512*$N1512,"")</f>
        <v/>
      </c>
      <c r="R1512" s="17" t="inlineStr"/>
      <c r="S1512" s="30" t="inlineStr">
        <is>
          <t>Media</t>
        </is>
      </c>
      <c r="T1512" s="17" t="inlineStr">
        <is>
          <t>Homologado – confianza Media – pendiente de validación</t>
        </is>
      </c>
      <c r="U1512" s="25" t="inlineStr">
        <is>
          <t>Dar de alta en SAP</t>
        </is>
      </c>
      <c r="V1512" s="17" t="inlineStr">
        <is>
          <t>Homologación por código Avain (master E-195)</t>
        </is>
      </c>
      <c r="W1512" s="17" t="inlineStr">
        <is>
          <t>No</t>
        </is>
      </c>
      <c r="X1512" s="17" t="inlineStr"/>
      <c r="Y1512" s="17" t="inlineStr">
        <is>
          <t>Sí</t>
        </is>
      </c>
      <c r="Z1512" s="17" t="inlineStr">
        <is>
          <t>E-195</t>
        </is>
      </c>
      <c r="AA1512" s="17" t="inlineStr">
        <is>
          <t>Homologación: confianza base Media + confianza SAP Alta → Media.</t>
        </is>
      </c>
    </row>
    <row r="1513">
      <c r="A1513" s="17" t="inlineStr">
        <is>
          <t>Salta</t>
        </is>
      </c>
      <c r="B1513" s="17" t="inlineStr">
        <is>
          <t>1130</t>
        </is>
      </c>
      <c r="C1513" s="17" t="inlineStr">
        <is>
          <t>Stock SAP</t>
        </is>
      </c>
      <c r="D1513" s="17" t="inlineStr">
        <is>
          <t>Descartables</t>
        </is>
      </c>
      <c r="E1513" s="17" t="inlineStr">
        <is>
          <t>ZDES</t>
        </is>
      </c>
      <c r="F1513" s="17" t="inlineStr">
        <is>
          <t>Dentro del alcance</t>
        </is>
      </c>
      <c r="G1513" s="17" t="inlineStr">
        <is>
          <t>2001515</t>
        </is>
      </c>
      <c r="H1513" s="17" t="inlineStr">
        <is>
          <t>INMOVILIZADOR LATERO CERVICAL</t>
        </is>
      </c>
      <c r="I1513" s="17" t="inlineStr"/>
      <c r="J1513" s="17" t="inlineStr"/>
      <c r="K1513" s="18">
        <f>SUMIF('1130 Salta'!$A$2:$A$485,$G1513,'1130 Salta'!$I$2:$I$485)</f>
        <v/>
      </c>
      <c r="L1513" s="18">
        <f>SUMIF('1130 Salta'!$A$2:$A$485,$G1513,'1130 Salta'!$Q$2:$Q$485)</f>
        <v/>
      </c>
      <c r="M1513" s="18">
        <f>$K1513-$L1513</f>
        <v/>
      </c>
      <c r="N1513" s="19">
        <f>IFERROR(SUMIF('1130 Salta'!$A$2:$A$485,$G1513,'1130 Salta'!$M$2:$M$485)/$K1513,0)</f>
        <v/>
      </c>
      <c r="O1513" s="19">
        <f>IFERROR($K1513*$N1513,"")</f>
        <v/>
      </c>
      <c r="P1513" s="19">
        <f>IFERROR($L1513*$N1513,"")</f>
        <v/>
      </c>
      <c r="Q1513" s="19">
        <f>IF(OR($U1513="Dar de baja en SAP",$U1513="Dar de alta en SAP"),$M1513*$N1513,"")</f>
        <v/>
      </c>
      <c r="R1513" s="17" t="inlineStr"/>
      <c r="S1513" s="27" t="inlineStr"/>
      <c r="T1513" s="17" t="inlineStr">
        <is>
          <t>Sin recuento físico en el inventario de Avain</t>
        </is>
      </c>
      <c r="U1513" s="28" t="inlineStr">
        <is>
          <t>Sin recuento físico</t>
        </is>
      </c>
      <c r="V1513" s="17" t="inlineStr"/>
      <c r="W1513" s="17" t="inlineStr"/>
      <c r="X1513" s="17" t="inlineStr"/>
      <c r="Y1513" s="17" t="inlineStr"/>
      <c r="Z1513" s="17" t="inlineStr"/>
      <c r="AA1513" s="17" t="inlineStr"/>
    </row>
    <row r="1514">
      <c r="A1514" s="17" t="inlineStr">
        <is>
          <t>Salta</t>
        </is>
      </c>
      <c r="B1514" s="17" t="inlineStr">
        <is>
          <t>1130</t>
        </is>
      </c>
      <c r="C1514" s="17" t="inlineStr">
        <is>
          <t>Stock SAP</t>
        </is>
      </c>
      <c r="D1514" s="17" t="inlineStr">
        <is>
          <t>Descartables</t>
        </is>
      </c>
      <c r="E1514" s="17" t="inlineStr">
        <is>
          <t>ZDES</t>
        </is>
      </c>
      <c r="F1514" s="17" t="inlineStr">
        <is>
          <t>Dentro del alcance</t>
        </is>
      </c>
      <c r="G1514" s="17" t="inlineStr">
        <is>
          <t>2002621</t>
        </is>
      </c>
      <c r="H1514" s="17" t="inlineStr">
        <is>
          <t>CAJA QUIRURGICA STANDAR</t>
        </is>
      </c>
      <c r="I1514" s="17" t="inlineStr">
        <is>
          <t>54</t>
        </is>
      </c>
      <c r="J1514" s="17" t="inlineStr">
        <is>
          <t>Caja quirurgica</t>
        </is>
      </c>
      <c r="K1514" s="18">
        <f>SUMIF('1130 Salta'!$A$2:$A$485,$G1514,'1130 Salta'!$I$2:$I$485)</f>
        <v/>
      </c>
      <c r="L1514" s="18">
        <f>SUMIF('1130 Salta'!$A$2:$A$485,$G1514,'1130 Salta'!$Q$2:$Q$485)</f>
        <v/>
      </c>
      <c r="M1514" s="18">
        <f>$K1514-$L1514</f>
        <v/>
      </c>
      <c r="N1514" s="19">
        <f>IFERROR(SUMIF('1130 Salta'!$A$2:$A$485,$G1514,'1130 Salta'!$M$2:$M$485)/$K1514,0)</f>
        <v/>
      </c>
      <c r="O1514" s="19">
        <f>IFERROR($K1514*$N1514,"")</f>
        <v/>
      </c>
      <c r="P1514" s="19">
        <f>IFERROR($L1514*$N1514,"")</f>
        <v/>
      </c>
      <c r="Q1514" s="19">
        <f>IF(OR($U1514="Dar de baja en SAP",$U1514="Dar de alta en SAP"),$M1514*$N1514,"")</f>
        <v/>
      </c>
      <c r="R1514" s="17" t="inlineStr"/>
      <c r="S1514" s="25" t="inlineStr">
        <is>
          <t>Alta</t>
        </is>
      </c>
      <c r="T1514" s="17" t="inlineStr">
        <is>
          <t>Homologado – confianza Alta</t>
        </is>
      </c>
      <c r="U1514" s="31" t="inlineStr">
        <is>
          <t>Sin diferencia</t>
        </is>
      </c>
      <c r="V1514" s="17" t="inlineStr">
        <is>
          <t>Cruce por nomenclatura SAP</t>
        </is>
      </c>
      <c r="W1514" s="17" t="inlineStr">
        <is>
          <t>No</t>
        </is>
      </c>
      <c r="X1514" s="17" t="inlineStr"/>
      <c r="Y1514" s="17" t="inlineStr">
        <is>
          <t>No</t>
        </is>
      </c>
      <c r="Z1514" s="17" t="inlineStr"/>
      <c r="AA1514" s="17" t="inlineStr">
        <is>
          <t>Cruce por nomenclatura: similitud 0.84.</t>
        </is>
      </c>
    </row>
    <row r="1515">
      <c r="A1515" s="17" t="inlineStr">
        <is>
          <t>Salta</t>
        </is>
      </c>
      <c r="B1515" s="17" t="inlineStr">
        <is>
          <t>1130</t>
        </is>
      </c>
      <c r="C1515" s="17" t="inlineStr">
        <is>
          <t>Stock SAP</t>
        </is>
      </c>
      <c r="D1515" s="17" t="inlineStr">
        <is>
          <t>Uniformes</t>
        </is>
      </c>
      <c r="E1515" s="17" t="inlineStr">
        <is>
          <t>ZUNI</t>
        </is>
      </c>
      <c r="F1515" s="17" t="inlineStr">
        <is>
          <t>Fuera del alcance</t>
        </is>
      </c>
      <c r="G1515" s="17" t="inlineStr">
        <is>
          <t>3000129</t>
        </is>
      </c>
      <c r="H1515" s="17" t="inlineStr">
        <is>
          <t>PANTALON CARGO AZUL T48</t>
        </is>
      </c>
      <c r="I1515" s="17" t="inlineStr"/>
      <c r="J1515" s="17" t="inlineStr"/>
      <c r="K1515" s="18">
        <f>SUMIF('1130 Salta'!$A$2:$A$485,$G1515,'1130 Salta'!$I$2:$I$485)</f>
        <v/>
      </c>
      <c r="L1515" s="18">
        <f>SUMIF('1130 Salta'!$A$2:$A$485,$G1515,'1130 Salta'!$Q$2:$Q$485)</f>
        <v/>
      </c>
      <c r="M1515" s="18">
        <f>$K1515-$L1515</f>
        <v/>
      </c>
      <c r="N1515" s="19">
        <f>IFERROR(SUMIF('1130 Salta'!$A$2:$A$485,$G1515,'1130 Salta'!$M$2:$M$485)/$K1515,0)</f>
        <v/>
      </c>
      <c r="O1515" s="19">
        <f>IFERROR($K1515*$N1515,"")</f>
        <v/>
      </c>
      <c r="P1515" s="19">
        <f>IFERROR($L1515*$N1515,"")</f>
        <v/>
      </c>
      <c r="Q1515" s="19">
        <f>IF(OR($U1515="Dar de baja en SAP",$U1515="Dar de alta en SAP"),$M1515*$N1515,"")</f>
        <v/>
      </c>
      <c r="R1515" s="17" t="inlineStr"/>
      <c r="S1515" s="27" t="inlineStr"/>
      <c r="T1515" s="17" t="inlineStr">
        <is>
          <t>No aplica: uniformes, clasificación que el inventario físico de Farmacia no releva</t>
        </is>
      </c>
      <c r="U1515" s="28" t="inlineStr">
        <is>
          <t>Fuera del alcance del inventario físico</t>
        </is>
      </c>
      <c r="V1515" s="17" t="inlineStr"/>
      <c r="W1515" s="17" t="inlineStr"/>
      <c r="X1515" s="17" t="inlineStr"/>
      <c r="Y1515" s="17" t="inlineStr"/>
      <c r="Z1515" s="17" t="inlineStr"/>
      <c r="AA1515" s="17" t="inlineStr"/>
    </row>
    <row r="1516">
      <c r="A1516" s="17" t="inlineStr">
        <is>
          <t>Salta</t>
        </is>
      </c>
      <c r="B1516" s="17" t="inlineStr">
        <is>
          <t>1130</t>
        </is>
      </c>
      <c r="C1516" s="17" t="inlineStr">
        <is>
          <t>Stock SAP</t>
        </is>
      </c>
      <c r="D1516" s="17" t="inlineStr">
        <is>
          <t>Uniformes</t>
        </is>
      </c>
      <c r="E1516" s="17" t="inlineStr">
        <is>
          <t>ZUNI</t>
        </is>
      </c>
      <c r="F1516" s="17" t="inlineStr">
        <is>
          <t>Fuera del alcance</t>
        </is>
      </c>
      <c r="G1516" s="17" t="inlineStr">
        <is>
          <t>3000867</t>
        </is>
      </c>
      <c r="H1516" s="17" t="inlineStr">
        <is>
          <t>PANTALON PRIMERA PIEL TALLE 44</t>
        </is>
      </c>
      <c r="I1516" s="17" t="inlineStr"/>
      <c r="J1516" s="17" t="inlineStr"/>
      <c r="K1516" s="18">
        <f>SUMIF('1130 Salta'!$A$2:$A$485,$G1516,'1130 Salta'!$I$2:$I$485)</f>
        <v/>
      </c>
      <c r="L1516" s="18">
        <f>SUMIF('1130 Salta'!$A$2:$A$485,$G1516,'1130 Salta'!$Q$2:$Q$485)</f>
        <v/>
      </c>
      <c r="M1516" s="18">
        <f>$K1516-$L1516</f>
        <v/>
      </c>
      <c r="N1516" s="19">
        <f>IFERROR(SUMIF('1130 Salta'!$A$2:$A$485,$G1516,'1130 Salta'!$M$2:$M$485)/$K1516,0)</f>
        <v/>
      </c>
      <c r="O1516" s="19">
        <f>IFERROR($K1516*$N1516,"")</f>
        <v/>
      </c>
      <c r="P1516" s="19">
        <f>IFERROR($L1516*$N1516,"")</f>
        <v/>
      </c>
      <c r="Q1516" s="19">
        <f>IF(OR($U1516="Dar de baja en SAP",$U1516="Dar de alta en SAP"),$M1516*$N1516,"")</f>
        <v/>
      </c>
      <c r="R1516" s="17" t="inlineStr"/>
      <c r="S1516" s="27" t="inlineStr"/>
      <c r="T1516" s="17" t="inlineStr">
        <is>
          <t>No aplica: uniformes, clasificación que el inventario físico de Farmacia no releva</t>
        </is>
      </c>
      <c r="U1516" s="28" t="inlineStr">
        <is>
          <t>Fuera del alcance del inventario físico</t>
        </is>
      </c>
      <c r="V1516" s="17" t="inlineStr"/>
      <c r="W1516" s="17" t="inlineStr"/>
      <c r="X1516" s="17" t="inlineStr"/>
      <c r="Y1516" s="17" t="inlineStr"/>
      <c r="Z1516" s="17" t="inlineStr"/>
      <c r="AA1516" s="17" t="inlineStr"/>
    </row>
    <row r="1517">
      <c r="A1517" s="17" t="inlineStr">
        <is>
          <t>Salta</t>
        </is>
      </c>
      <c r="B1517" s="17" t="inlineStr">
        <is>
          <t>1130</t>
        </is>
      </c>
      <c r="C1517" s="17" t="inlineStr">
        <is>
          <t>Stock SAP</t>
        </is>
      </c>
      <c r="D1517" s="17" t="inlineStr">
        <is>
          <t>Uniformes</t>
        </is>
      </c>
      <c r="E1517" s="17" t="inlineStr">
        <is>
          <t>ZUNI</t>
        </is>
      </c>
      <c r="F1517" s="17" t="inlineStr">
        <is>
          <t>Fuera del alcance</t>
        </is>
      </c>
      <c r="G1517" s="17" t="inlineStr">
        <is>
          <t>3000870</t>
        </is>
      </c>
      <c r="H1517" s="17" t="inlineStr">
        <is>
          <t>PANTALON PRIMERA PIEL TALLE 46</t>
        </is>
      </c>
      <c r="I1517" s="17" t="inlineStr"/>
      <c r="J1517" s="17" t="inlineStr"/>
      <c r="K1517" s="18">
        <f>SUMIF('1130 Salta'!$A$2:$A$485,$G1517,'1130 Salta'!$I$2:$I$485)</f>
        <v/>
      </c>
      <c r="L1517" s="18">
        <f>SUMIF('1130 Salta'!$A$2:$A$485,$G1517,'1130 Salta'!$Q$2:$Q$485)</f>
        <v/>
      </c>
      <c r="M1517" s="18">
        <f>$K1517-$L1517</f>
        <v/>
      </c>
      <c r="N1517" s="19">
        <f>IFERROR(SUMIF('1130 Salta'!$A$2:$A$485,$G1517,'1130 Salta'!$M$2:$M$485)/$K1517,0)</f>
        <v/>
      </c>
      <c r="O1517" s="19">
        <f>IFERROR($K1517*$N1517,"")</f>
        <v/>
      </c>
      <c r="P1517" s="19">
        <f>IFERROR($L1517*$N1517,"")</f>
        <v/>
      </c>
      <c r="Q1517" s="19">
        <f>IF(OR($U1517="Dar de baja en SAP",$U1517="Dar de alta en SAP"),$M1517*$N1517,"")</f>
        <v/>
      </c>
      <c r="R1517" s="17" t="inlineStr"/>
      <c r="S1517" s="27" t="inlineStr"/>
      <c r="T1517" s="17" t="inlineStr">
        <is>
          <t>No aplica: uniformes, clasificación que el inventario físico de Farmacia no releva</t>
        </is>
      </c>
      <c r="U1517" s="28" t="inlineStr">
        <is>
          <t>Fuera del alcance del inventario físico</t>
        </is>
      </c>
      <c r="V1517" s="17" t="inlineStr"/>
      <c r="W1517" s="17" t="inlineStr"/>
      <c r="X1517" s="17" t="inlineStr"/>
      <c r="Y1517" s="17" t="inlineStr"/>
      <c r="Z1517" s="17" t="inlineStr"/>
      <c r="AA1517" s="17" t="inlineStr"/>
    </row>
    <row r="1518">
      <c r="A1518" s="17" t="inlineStr">
        <is>
          <t>Salta</t>
        </is>
      </c>
      <c r="B1518" s="17" t="inlineStr">
        <is>
          <t>1130</t>
        </is>
      </c>
      <c r="C1518" s="17" t="inlineStr">
        <is>
          <t>Stock SAP</t>
        </is>
      </c>
      <c r="D1518" s="17" t="inlineStr">
        <is>
          <t>Uniformes</t>
        </is>
      </c>
      <c r="E1518" s="17" t="inlineStr">
        <is>
          <t>ZUNI</t>
        </is>
      </c>
      <c r="F1518" s="17" t="inlineStr">
        <is>
          <t>Fuera del alcance</t>
        </is>
      </c>
      <c r="G1518" s="17" t="inlineStr">
        <is>
          <t>3000871</t>
        </is>
      </c>
      <c r="H1518" s="17" t="inlineStr">
        <is>
          <t>PANTALON PRIMERA PIEL TALLE 48</t>
        </is>
      </c>
      <c r="I1518" s="17" t="inlineStr"/>
      <c r="J1518" s="17" t="inlineStr"/>
      <c r="K1518" s="18">
        <f>SUMIF('1130 Salta'!$A$2:$A$485,$G1518,'1130 Salta'!$I$2:$I$485)</f>
        <v/>
      </c>
      <c r="L1518" s="18">
        <f>SUMIF('1130 Salta'!$A$2:$A$485,$G1518,'1130 Salta'!$Q$2:$Q$485)</f>
        <v/>
      </c>
      <c r="M1518" s="18">
        <f>$K1518-$L1518</f>
        <v/>
      </c>
      <c r="N1518" s="19">
        <f>IFERROR(SUMIF('1130 Salta'!$A$2:$A$485,$G1518,'1130 Salta'!$M$2:$M$485)/$K1518,0)</f>
        <v/>
      </c>
      <c r="O1518" s="19">
        <f>IFERROR($K1518*$N1518,"")</f>
        <v/>
      </c>
      <c r="P1518" s="19">
        <f>IFERROR($L1518*$N1518,"")</f>
        <v/>
      </c>
      <c r="Q1518" s="19">
        <f>IF(OR($U1518="Dar de baja en SAP",$U1518="Dar de alta en SAP"),$M1518*$N1518,"")</f>
        <v/>
      </c>
      <c r="R1518" s="17" t="inlineStr"/>
      <c r="S1518" s="27" t="inlineStr"/>
      <c r="T1518" s="17" t="inlineStr">
        <is>
          <t>No aplica: uniformes, clasificación que el inventario físico de Farmacia no releva</t>
        </is>
      </c>
      <c r="U1518" s="28" t="inlineStr">
        <is>
          <t>Fuera del alcance del inventario físico</t>
        </is>
      </c>
      <c r="V1518" s="17" t="inlineStr"/>
      <c r="W1518" s="17" t="inlineStr"/>
      <c r="X1518" s="17" t="inlineStr"/>
      <c r="Y1518" s="17" t="inlineStr"/>
      <c r="Z1518" s="17" t="inlineStr"/>
      <c r="AA1518" s="17" t="inlineStr"/>
    </row>
    <row r="1519">
      <c r="A1519" s="17" t="inlineStr">
        <is>
          <t>Salta</t>
        </is>
      </c>
      <c r="B1519" s="17" t="inlineStr">
        <is>
          <t>1130</t>
        </is>
      </c>
      <c r="C1519" s="17" t="inlineStr">
        <is>
          <t>Stock SAP</t>
        </is>
      </c>
      <c r="D1519" s="17" t="inlineStr">
        <is>
          <t>Uniformes</t>
        </is>
      </c>
      <c r="E1519" s="17" t="inlineStr">
        <is>
          <t>ZUNI</t>
        </is>
      </c>
      <c r="F1519" s="17" t="inlineStr">
        <is>
          <t>Fuera del alcance</t>
        </is>
      </c>
      <c r="G1519" s="17" t="inlineStr">
        <is>
          <t>3000947</t>
        </is>
      </c>
      <c r="H1519" s="17" t="inlineStr">
        <is>
          <t>Chomba Chofer Gris yacimiento S</t>
        </is>
      </c>
      <c r="I1519" s="17" t="inlineStr"/>
      <c r="J1519" s="17" t="inlineStr"/>
      <c r="K1519" s="18">
        <f>SUMIF('1130 Salta'!$A$2:$A$485,$G1519,'1130 Salta'!$I$2:$I$485)</f>
        <v/>
      </c>
      <c r="L1519" s="18">
        <f>SUMIF('1130 Salta'!$A$2:$A$485,$G1519,'1130 Salta'!$Q$2:$Q$485)</f>
        <v/>
      </c>
      <c r="M1519" s="18">
        <f>$K1519-$L1519</f>
        <v/>
      </c>
      <c r="N1519" s="19">
        <f>IFERROR(SUMIF('1130 Salta'!$A$2:$A$485,$G1519,'1130 Salta'!$M$2:$M$485)/$K1519,0)</f>
        <v/>
      </c>
      <c r="O1519" s="19">
        <f>IFERROR($K1519*$N1519,"")</f>
        <v/>
      </c>
      <c r="P1519" s="19">
        <f>IFERROR($L1519*$N1519,"")</f>
        <v/>
      </c>
      <c r="Q1519" s="19">
        <f>IF(OR($U1519="Dar de baja en SAP",$U1519="Dar de alta en SAP"),$M1519*$N1519,"")</f>
        <v/>
      </c>
      <c r="R1519" s="17" t="inlineStr"/>
      <c r="S1519" s="27" t="inlineStr"/>
      <c r="T1519" s="17" t="inlineStr">
        <is>
          <t>No aplica: uniformes, clasificación que el inventario físico de Farmacia no releva</t>
        </is>
      </c>
      <c r="U1519" s="28" t="inlineStr">
        <is>
          <t>Fuera del alcance del inventario físico</t>
        </is>
      </c>
      <c r="V1519" s="17" t="inlineStr"/>
      <c r="W1519" s="17" t="inlineStr"/>
      <c r="X1519" s="17" t="inlineStr"/>
      <c r="Y1519" s="17" t="inlineStr"/>
      <c r="Z1519" s="17" t="inlineStr"/>
      <c r="AA1519" s="17" t="inlineStr"/>
    </row>
    <row r="1520">
      <c r="A1520" s="17" t="inlineStr">
        <is>
          <t>Salta</t>
        </is>
      </c>
      <c r="B1520" s="17" t="inlineStr">
        <is>
          <t>1130</t>
        </is>
      </c>
      <c r="C1520" s="17" t="inlineStr">
        <is>
          <t>Stock SAP</t>
        </is>
      </c>
      <c r="D1520" s="17" t="inlineStr">
        <is>
          <t>Uniformes</t>
        </is>
      </c>
      <c r="E1520" s="17" t="inlineStr">
        <is>
          <t>ZUNI</t>
        </is>
      </c>
      <c r="F1520" s="17" t="inlineStr">
        <is>
          <t>Fuera del alcance</t>
        </is>
      </c>
      <c r="G1520" s="17" t="inlineStr">
        <is>
          <t>3001138</t>
        </is>
      </c>
      <c r="H1520" s="17" t="inlineStr">
        <is>
          <t>CHOMBA GRIS YACIMIENTO TALLE L</t>
        </is>
      </c>
      <c r="I1520" s="17" t="inlineStr"/>
      <c r="J1520" s="17" t="inlineStr"/>
      <c r="K1520" s="18">
        <f>SUMIF('1130 Salta'!$A$2:$A$485,$G1520,'1130 Salta'!$I$2:$I$485)</f>
        <v/>
      </c>
      <c r="L1520" s="18">
        <f>SUMIF('1130 Salta'!$A$2:$A$485,$G1520,'1130 Salta'!$Q$2:$Q$485)</f>
        <v/>
      </c>
      <c r="M1520" s="18">
        <f>$K1520-$L1520</f>
        <v/>
      </c>
      <c r="N1520" s="19">
        <f>IFERROR(SUMIF('1130 Salta'!$A$2:$A$485,$G1520,'1130 Salta'!$M$2:$M$485)/$K1520,0)</f>
        <v/>
      </c>
      <c r="O1520" s="19">
        <f>IFERROR($K1520*$N1520,"")</f>
        <v/>
      </c>
      <c r="P1520" s="19">
        <f>IFERROR($L1520*$N1520,"")</f>
        <v/>
      </c>
      <c r="Q1520" s="19">
        <f>IF(OR($U1520="Dar de baja en SAP",$U1520="Dar de alta en SAP"),$M1520*$N1520,"")</f>
        <v/>
      </c>
      <c r="R1520" s="17" t="inlineStr"/>
      <c r="S1520" s="27" t="inlineStr"/>
      <c r="T1520" s="17" t="inlineStr">
        <is>
          <t>No aplica: uniformes, clasificación que el inventario físico de Farmacia no releva</t>
        </is>
      </c>
      <c r="U1520" s="28" t="inlineStr">
        <is>
          <t>Fuera del alcance del inventario físico</t>
        </is>
      </c>
      <c r="V1520" s="17" t="inlineStr"/>
      <c r="W1520" s="17" t="inlineStr"/>
      <c r="X1520" s="17" t="inlineStr"/>
      <c r="Y1520" s="17" t="inlineStr"/>
      <c r="Z1520" s="17" t="inlineStr"/>
      <c r="AA1520" s="17" t="inlineStr"/>
    </row>
    <row r="1521">
      <c r="A1521" s="17" t="inlineStr">
        <is>
          <t>Salta</t>
        </is>
      </c>
      <c r="B1521" s="17" t="inlineStr">
        <is>
          <t>1130</t>
        </is>
      </c>
      <c r="C1521" s="17" t="inlineStr">
        <is>
          <t>Stock SAP</t>
        </is>
      </c>
      <c r="D1521" s="17" t="inlineStr">
        <is>
          <t>Uniformes</t>
        </is>
      </c>
      <c r="E1521" s="17" t="inlineStr">
        <is>
          <t>ZUNI</t>
        </is>
      </c>
      <c r="F1521" s="17" t="inlineStr">
        <is>
          <t>Fuera del alcance</t>
        </is>
      </c>
      <c r="G1521" s="17" t="inlineStr">
        <is>
          <t>3001139</t>
        </is>
      </c>
      <c r="H1521" s="17" t="inlineStr">
        <is>
          <t>CHOMBA GRIS YACIMIENTO TALLE XL</t>
        </is>
      </c>
      <c r="I1521" s="17" t="inlineStr"/>
      <c r="J1521" s="17" t="inlineStr"/>
      <c r="K1521" s="18">
        <f>SUMIF('1130 Salta'!$A$2:$A$485,$G1521,'1130 Salta'!$I$2:$I$485)</f>
        <v/>
      </c>
      <c r="L1521" s="18">
        <f>SUMIF('1130 Salta'!$A$2:$A$485,$G1521,'1130 Salta'!$Q$2:$Q$485)</f>
        <v/>
      </c>
      <c r="M1521" s="18">
        <f>$K1521-$L1521</f>
        <v/>
      </c>
      <c r="N1521" s="19">
        <f>IFERROR(SUMIF('1130 Salta'!$A$2:$A$485,$G1521,'1130 Salta'!$M$2:$M$485)/$K1521,0)</f>
        <v/>
      </c>
      <c r="O1521" s="19">
        <f>IFERROR($K1521*$N1521,"")</f>
        <v/>
      </c>
      <c r="P1521" s="19">
        <f>IFERROR($L1521*$N1521,"")</f>
        <v/>
      </c>
      <c r="Q1521" s="19">
        <f>IF(OR($U1521="Dar de baja en SAP",$U1521="Dar de alta en SAP"),$M1521*$N1521,"")</f>
        <v/>
      </c>
      <c r="R1521" s="17" t="inlineStr"/>
      <c r="S1521" s="27" t="inlineStr"/>
      <c r="T1521" s="17" t="inlineStr">
        <is>
          <t>No aplica: uniformes, clasificación que el inventario físico de Farmacia no releva</t>
        </is>
      </c>
      <c r="U1521" s="28" t="inlineStr">
        <is>
          <t>Fuera del alcance del inventario físico</t>
        </is>
      </c>
      <c r="V1521" s="17" t="inlineStr"/>
      <c r="W1521" s="17" t="inlineStr"/>
      <c r="X1521" s="17" t="inlineStr"/>
      <c r="Y1521" s="17" t="inlineStr"/>
      <c r="Z1521" s="17" t="inlineStr"/>
      <c r="AA1521" s="17" t="inlineStr"/>
    </row>
    <row r="1522">
      <c r="A1522" s="17" t="inlineStr">
        <is>
          <t>Salta</t>
        </is>
      </c>
      <c r="B1522" s="17" t="inlineStr">
        <is>
          <t>1130</t>
        </is>
      </c>
      <c r="C1522" s="17" t="inlineStr">
        <is>
          <t>Stock SAP</t>
        </is>
      </c>
      <c r="D1522" s="17" t="inlineStr">
        <is>
          <t>Uniformes</t>
        </is>
      </c>
      <c r="E1522" s="17" t="inlineStr">
        <is>
          <t>ZUNI</t>
        </is>
      </c>
      <c r="F1522" s="17" t="inlineStr">
        <is>
          <t>Fuera del alcance</t>
        </is>
      </c>
      <c r="G1522" s="17" t="inlineStr">
        <is>
          <t>3001398</t>
        </is>
      </c>
      <c r="H1522" s="17" t="inlineStr">
        <is>
          <t>REMERA PRIMERA PIEL TALLE M</t>
        </is>
      </c>
      <c r="I1522" s="17" t="inlineStr"/>
      <c r="J1522" s="17" t="inlineStr"/>
      <c r="K1522" s="18">
        <f>SUMIF('1130 Salta'!$A$2:$A$485,$G1522,'1130 Salta'!$I$2:$I$485)</f>
        <v/>
      </c>
      <c r="L1522" s="18">
        <f>SUMIF('1130 Salta'!$A$2:$A$485,$G1522,'1130 Salta'!$Q$2:$Q$485)</f>
        <v/>
      </c>
      <c r="M1522" s="18">
        <f>$K1522-$L1522</f>
        <v/>
      </c>
      <c r="N1522" s="19">
        <f>IFERROR(SUMIF('1130 Salta'!$A$2:$A$485,$G1522,'1130 Salta'!$M$2:$M$485)/$K1522,0)</f>
        <v/>
      </c>
      <c r="O1522" s="19">
        <f>IFERROR($K1522*$N1522,"")</f>
        <v/>
      </c>
      <c r="P1522" s="19">
        <f>IFERROR($L1522*$N1522,"")</f>
        <v/>
      </c>
      <c r="Q1522" s="19">
        <f>IF(OR($U1522="Dar de baja en SAP",$U1522="Dar de alta en SAP"),$M1522*$N1522,"")</f>
        <v/>
      </c>
      <c r="R1522" s="17" t="inlineStr"/>
      <c r="S1522" s="27" t="inlineStr"/>
      <c r="T1522" s="17" t="inlineStr">
        <is>
          <t>No aplica: uniformes, clasificación que el inventario físico de Farmacia no releva</t>
        </is>
      </c>
      <c r="U1522" s="28" t="inlineStr">
        <is>
          <t>Fuera del alcance del inventario físico</t>
        </is>
      </c>
      <c r="V1522" s="17" t="inlineStr"/>
      <c r="W1522" s="17" t="inlineStr"/>
      <c r="X1522" s="17" t="inlineStr"/>
      <c r="Y1522" s="17" t="inlineStr"/>
      <c r="Z1522" s="17" t="inlineStr"/>
      <c r="AA1522" s="17" t="inlineStr"/>
    </row>
    <row r="1523">
      <c r="A1523" s="17" t="inlineStr">
        <is>
          <t>Salta</t>
        </is>
      </c>
      <c r="B1523" s="17" t="inlineStr">
        <is>
          <t>1130</t>
        </is>
      </c>
      <c r="C1523" s="17" t="inlineStr">
        <is>
          <t>Stock SAP</t>
        </is>
      </c>
      <c r="D1523" s="17" t="inlineStr">
        <is>
          <t>Uniformes</t>
        </is>
      </c>
      <c r="E1523" s="17" t="inlineStr">
        <is>
          <t>ZUNI</t>
        </is>
      </c>
      <c r="F1523" s="17" t="inlineStr">
        <is>
          <t>Fuera del alcance</t>
        </is>
      </c>
      <c r="G1523" s="17" t="inlineStr">
        <is>
          <t>3001399</t>
        </is>
      </c>
      <c r="H1523" s="17" t="inlineStr">
        <is>
          <t>REMERA PRIMERA PIEL TALLE S</t>
        </is>
      </c>
      <c r="I1523" s="17" t="inlineStr"/>
      <c r="J1523" s="17" t="inlineStr"/>
      <c r="K1523" s="18">
        <f>SUMIF('1130 Salta'!$A$2:$A$485,$G1523,'1130 Salta'!$I$2:$I$485)</f>
        <v/>
      </c>
      <c r="L1523" s="18">
        <f>SUMIF('1130 Salta'!$A$2:$A$485,$G1523,'1130 Salta'!$Q$2:$Q$485)</f>
        <v/>
      </c>
      <c r="M1523" s="18">
        <f>$K1523-$L1523</f>
        <v/>
      </c>
      <c r="N1523" s="19">
        <f>IFERROR(SUMIF('1130 Salta'!$A$2:$A$485,$G1523,'1130 Salta'!$M$2:$M$485)/$K1523,0)</f>
        <v/>
      </c>
      <c r="O1523" s="19">
        <f>IFERROR($K1523*$N1523,"")</f>
        <v/>
      </c>
      <c r="P1523" s="19">
        <f>IFERROR($L1523*$N1523,"")</f>
        <v/>
      </c>
      <c r="Q1523" s="19">
        <f>IF(OR($U1523="Dar de baja en SAP",$U1523="Dar de alta en SAP"),$M1523*$N1523,"")</f>
        <v/>
      </c>
      <c r="R1523" s="17" t="inlineStr"/>
      <c r="S1523" s="27" t="inlineStr"/>
      <c r="T1523" s="17" t="inlineStr">
        <is>
          <t>No aplica: uniformes, clasificación que el inventario físico de Farmacia no releva</t>
        </is>
      </c>
      <c r="U1523" s="28" t="inlineStr">
        <is>
          <t>Fuera del alcance del inventario físico</t>
        </is>
      </c>
      <c r="V1523" s="17" t="inlineStr"/>
      <c r="W1523" s="17" t="inlineStr"/>
      <c r="X1523" s="17" t="inlineStr"/>
      <c r="Y1523" s="17" t="inlineStr"/>
      <c r="Z1523" s="17" t="inlineStr"/>
      <c r="AA1523" s="17" t="inlineStr"/>
    </row>
    <row r="1524">
      <c r="A1524" s="17" t="inlineStr">
        <is>
          <t>Salta</t>
        </is>
      </c>
      <c r="B1524" s="17" t="inlineStr">
        <is>
          <t>1130</t>
        </is>
      </c>
      <c r="C1524" s="17" t="inlineStr">
        <is>
          <t>Stock SAP</t>
        </is>
      </c>
      <c r="D1524" s="17" t="inlineStr">
        <is>
          <t>Uniformes</t>
        </is>
      </c>
      <c r="E1524" s="17" t="inlineStr">
        <is>
          <t>ZUNI</t>
        </is>
      </c>
      <c r="F1524" s="17" t="inlineStr">
        <is>
          <t>Fuera del alcance</t>
        </is>
      </c>
      <c r="G1524" s="17" t="inlineStr">
        <is>
          <t>3001400</t>
        </is>
      </c>
      <c r="H1524" s="17" t="inlineStr">
        <is>
          <t>REMERA PRIMERA PIEL TALLE L</t>
        </is>
      </c>
      <c r="I1524" s="17" t="inlineStr"/>
      <c r="J1524" s="17" t="inlineStr"/>
      <c r="K1524" s="18">
        <f>SUMIF('1130 Salta'!$A$2:$A$485,$G1524,'1130 Salta'!$I$2:$I$485)</f>
        <v/>
      </c>
      <c r="L1524" s="18">
        <f>SUMIF('1130 Salta'!$A$2:$A$485,$G1524,'1130 Salta'!$Q$2:$Q$485)</f>
        <v/>
      </c>
      <c r="M1524" s="18">
        <f>$K1524-$L1524</f>
        <v/>
      </c>
      <c r="N1524" s="19">
        <f>IFERROR(SUMIF('1130 Salta'!$A$2:$A$485,$G1524,'1130 Salta'!$M$2:$M$485)/$K1524,0)</f>
        <v/>
      </c>
      <c r="O1524" s="19">
        <f>IFERROR($K1524*$N1524,"")</f>
        <v/>
      </c>
      <c r="P1524" s="19">
        <f>IFERROR($L1524*$N1524,"")</f>
        <v/>
      </c>
      <c r="Q1524" s="19">
        <f>IF(OR($U1524="Dar de baja en SAP",$U1524="Dar de alta en SAP"),$M1524*$N1524,"")</f>
        <v/>
      </c>
      <c r="R1524" s="17" t="inlineStr"/>
      <c r="S1524" s="27" t="inlineStr"/>
      <c r="T1524" s="17" t="inlineStr">
        <is>
          <t>No aplica: uniformes, clasificación que el inventario físico de Farmacia no releva</t>
        </is>
      </c>
      <c r="U1524" s="28" t="inlineStr">
        <is>
          <t>Fuera del alcance del inventario físico</t>
        </is>
      </c>
      <c r="V1524" s="17" t="inlineStr"/>
      <c r="W1524" s="17" t="inlineStr"/>
      <c r="X1524" s="17" t="inlineStr"/>
      <c r="Y1524" s="17" t="inlineStr"/>
      <c r="Z1524" s="17" t="inlineStr"/>
      <c r="AA1524" s="17" t="inlineStr"/>
    </row>
    <row r="1525">
      <c r="A1525" s="17" t="inlineStr">
        <is>
          <t>Salta</t>
        </is>
      </c>
      <c r="B1525" s="17" t="inlineStr">
        <is>
          <t>1130</t>
        </is>
      </c>
      <c r="C1525" s="17" t="inlineStr">
        <is>
          <t>Stock SAP</t>
        </is>
      </c>
      <c r="D1525" s="17" t="inlineStr">
        <is>
          <t>Uniformes</t>
        </is>
      </c>
      <c r="E1525" s="17" t="inlineStr">
        <is>
          <t>ZUNI</t>
        </is>
      </c>
      <c r="F1525" s="17" t="inlineStr">
        <is>
          <t>Fuera del alcance</t>
        </is>
      </c>
      <c r="G1525" s="17" t="inlineStr">
        <is>
          <t>3001401</t>
        </is>
      </c>
      <c r="H1525" s="17" t="inlineStr">
        <is>
          <t>REMERA PRIMERA PIEL TALLE XL</t>
        </is>
      </c>
      <c r="I1525" s="17" t="inlineStr"/>
      <c r="J1525" s="17" t="inlineStr"/>
      <c r="K1525" s="18">
        <f>SUMIF('1130 Salta'!$A$2:$A$485,$G1525,'1130 Salta'!$I$2:$I$485)</f>
        <v/>
      </c>
      <c r="L1525" s="18">
        <f>SUMIF('1130 Salta'!$A$2:$A$485,$G1525,'1130 Salta'!$Q$2:$Q$485)</f>
        <v/>
      </c>
      <c r="M1525" s="18">
        <f>$K1525-$L1525</f>
        <v/>
      </c>
      <c r="N1525" s="19">
        <f>IFERROR(SUMIF('1130 Salta'!$A$2:$A$485,$G1525,'1130 Salta'!$M$2:$M$485)/$K1525,0)</f>
        <v/>
      </c>
      <c r="O1525" s="19">
        <f>IFERROR($K1525*$N1525,"")</f>
        <v/>
      </c>
      <c r="P1525" s="19">
        <f>IFERROR($L1525*$N1525,"")</f>
        <v/>
      </c>
      <c r="Q1525" s="19">
        <f>IF(OR($U1525="Dar de baja en SAP",$U1525="Dar de alta en SAP"),$M1525*$N1525,"")</f>
        <v/>
      </c>
      <c r="R1525" s="17" t="inlineStr"/>
      <c r="S1525" s="27" t="inlineStr"/>
      <c r="T1525" s="17" t="inlineStr">
        <is>
          <t>No aplica: uniformes, clasificación que el inventario físico de Farmacia no releva</t>
        </is>
      </c>
      <c r="U1525" s="28" t="inlineStr">
        <is>
          <t>Fuera del alcance del inventario físico</t>
        </is>
      </c>
      <c r="V1525" s="17" t="inlineStr"/>
      <c r="W1525" s="17" t="inlineStr"/>
      <c r="X1525" s="17" t="inlineStr"/>
      <c r="Y1525" s="17" t="inlineStr"/>
      <c r="Z1525" s="17" t="inlineStr"/>
      <c r="AA1525" s="17" t="inlineStr"/>
    </row>
    <row r="1526">
      <c r="A1526" s="17" t="inlineStr">
        <is>
          <t>Salta</t>
        </is>
      </c>
      <c r="B1526" s="17" t="inlineStr">
        <is>
          <t>1130</t>
        </is>
      </c>
      <c r="C1526" s="17" t="inlineStr">
        <is>
          <t>Stock SAP</t>
        </is>
      </c>
      <c r="D1526" s="17" t="inlineStr">
        <is>
          <t>Uniformes</t>
        </is>
      </c>
      <c r="E1526" s="17" t="inlineStr">
        <is>
          <t>ZUNI</t>
        </is>
      </c>
      <c r="F1526" s="17" t="inlineStr">
        <is>
          <t>Fuera del alcance</t>
        </is>
      </c>
      <c r="G1526" s="17" t="inlineStr">
        <is>
          <t>3001410</t>
        </is>
      </c>
      <c r="H1526" s="17" t="inlineStr">
        <is>
          <t>CAMPERA DE POLAR C/LOGO + REFLEC  S</t>
        </is>
      </c>
      <c r="I1526" s="17" t="inlineStr"/>
      <c r="J1526" s="17" t="inlineStr"/>
      <c r="K1526" s="18">
        <f>SUMIF('1130 Salta'!$A$2:$A$485,$G1526,'1130 Salta'!$I$2:$I$485)</f>
        <v/>
      </c>
      <c r="L1526" s="18">
        <f>SUMIF('1130 Salta'!$A$2:$A$485,$G1526,'1130 Salta'!$Q$2:$Q$485)</f>
        <v/>
      </c>
      <c r="M1526" s="18">
        <f>$K1526-$L1526</f>
        <v/>
      </c>
      <c r="N1526" s="19">
        <f>IFERROR(SUMIF('1130 Salta'!$A$2:$A$485,$G1526,'1130 Salta'!$M$2:$M$485)/$K1526,0)</f>
        <v/>
      </c>
      <c r="O1526" s="19">
        <f>IFERROR($K1526*$N1526,"")</f>
        <v/>
      </c>
      <c r="P1526" s="19">
        <f>IFERROR($L1526*$N1526,"")</f>
        <v/>
      </c>
      <c r="Q1526" s="19">
        <f>IF(OR($U1526="Dar de baja en SAP",$U1526="Dar de alta en SAP"),$M1526*$N1526,"")</f>
        <v/>
      </c>
      <c r="R1526" s="17" t="inlineStr"/>
      <c r="S1526" s="27" t="inlineStr"/>
      <c r="T1526" s="17" t="inlineStr">
        <is>
          <t>No aplica: uniformes, clasificación que el inventario físico de Farmacia no releva</t>
        </is>
      </c>
      <c r="U1526" s="28" t="inlineStr">
        <is>
          <t>Fuera del alcance del inventario físico</t>
        </is>
      </c>
      <c r="V1526" s="17" t="inlineStr"/>
      <c r="W1526" s="17" t="inlineStr"/>
      <c r="X1526" s="17" t="inlineStr"/>
      <c r="Y1526" s="17" t="inlineStr"/>
      <c r="Z1526" s="17" t="inlineStr"/>
      <c r="AA1526" s="17" t="inlineStr"/>
    </row>
    <row r="1527">
      <c r="A1527" s="17" t="inlineStr">
        <is>
          <t>Salta</t>
        </is>
      </c>
      <c r="B1527" s="17" t="inlineStr">
        <is>
          <t>1130</t>
        </is>
      </c>
      <c r="C1527" s="17" t="inlineStr">
        <is>
          <t>Stock SAP</t>
        </is>
      </c>
      <c r="D1527" s="17" t="inlineStr">
        <is>
          <t>Uniformes</t>
        </is>
      </c>
      <c r="E1527" s="17" t="inlineStr">
        <is>
          <t>ZUNI</t>
        </is>
      </c>
      <c r="F1527" s="17" t="inlineStr">
        <is>
          <t>Fuera del alcance</t>
        </is>
      </c>
      <c r="G1527" s="17" t="inlineStr">
        <is>
          <t>3001411</t>
        </is>
      </c>
      <c r="H1527" s="17" t="inlineStr">
        <is>
          <t>CAMPERA DE POLAR C/LOGO + REFLEC  M</t>
        </is>
      </c>
      <c r="I1527" s="17" t="inlineStr"/>
      <c r="J1527" s="17" t="inlineStr"/>
      <c r="K1527" s="18">
        <f>SUMIF('1130 Salta'!$A$2:$A$485,$G1527,'1130 Salta'!$I$2:$I$485)</f>
        <v/>
      </c>
      <c r="L1527" s="18">
        <f>SUMIF('1130 Salta'!$A$2:$A$485,$G1527,'1130 Salta'!$Q$2:$Q$485)</f>
        <v/>
      </c>
      <c r="M1527" s="18">
        <f>$K1527-$L1527</f>
        <v/>
      </c>
      <c r="N1527" s="19">
        <f>IFERROR(SUMIF('1130 Salta'!$A$2:$A$485,$G1527,'1130 Salta'!$M$2:$M$485)/$K1527,0)</f>
        <v/>
      </c>
      <c r="O1527" s="19">
        <f>IFERROR($K1527*$N1527,"")</f>
        <v/>
      </c>
      <c r="P1527" s="19">
        <f>IFERROR($L1527*$N1527,"")</f>
        <v/>
      </c>
      <c r="Q1527" s="19">
        <f>IF(OR($U1527="Dar de baja en SAP",$U1527="Dar de alta en SAP"),$M1527*$N1527,"")</f>
        <v/>
      </c>
      <c r="R1527" s="17" t="inlineStr"/>
      <c r="S1527" s="27" t="inlineStr"/>
      <c r="T1527" s="17" t="inlineStr">
        <is>
          <t>No aplica: uniformes, clasificación que el inventario físico de Farmacia no releva</t>
        </is>
      </c>
      <c r="U1527" s="28" t="inlineStr">
        <is>
          <t>Fuera del alcance del inventario físico</t>
        </is>
      </c>
      <c r="V1527" s="17" t="inlineStr"/>
      <c r="W1527" s="17" t="inlineStr"/>
      <c r="X1527" s="17" t="inlineStr"/>
      <c r="Y1527" s="17" t="inlineStr"/>
      <c r="Z1527" s="17" t="inlineStr"/>
      <c r="AA1527" s="17" t="inlineStr"/>
    </row>
    <row r="1528">
      <c r="A1528" s="17" t="inlineStr">
        <is>
          <t>Salta</t>
        </is>
      </c>
      <c r="B1528" s="17" t="inlineStr">
        <is>
          <t>1130</t>
        </is>
      </c>
      <c r="C1528" s="17" t="inlineStr">
        <is>
          <t>Stock SAP</t>
        </is>
      </c>
      <c r="D1528" s="17" t="inlineStr">
        <is>
          <t>Uniformes</t>
        </is>
      </c>
      <c r="E1528" s="17" t="inlineStr">
        <is>
          <t>ZUNI</t>
        </is>
      </c>
      <c r="F1528" s="17" t="inlineStr">
        <is>
          <t>Fuera del alcance</t>
        </is>
      </c>
      <c r="G1528" s="17" t="inlineStr">
        <is>
          <t>3001412</t>
        </is>
      </c>
      <c r="H1528" s="17" t="inlineStr">
        <is>
          <t>CAMPERA DE POLAR C/LOGO + REFLEC  L</t>
        </is>
      </c>
      <c r="I1528" s="17" t="inlineStr"/>
      <c r="J1528" s="17" t="inlineStr"/>
      <c r="K1528" s="18">
        <f>SUMIF('1130 Salta'!$A$2:$A$485,$G1528,'1130 Salta'!$I$2:$I$485)</f>
        <v/>
      </c>
      <c r="L1528" s="18">
        <f>SUMIF('1130 Salta'!$A$2:$A$485,$G1528,'1130 Salta'!$Q$2:$Q$485)</f>
        <v/>
      </c>
      <c r="M1528" s="18">
        <f>$K1528-$L1528</f>
        <v/>
      </c>
      <c r="N1528" s="19">
        <f>IFERROR(SUMIF('1130 Salta'!$A$2:$A$485,$G1528,'1130 Salta'!$M$2:$M$485)/$K1528,0)</f>
        <v/>
      </c>
      <c r="O1528" s="19">
        <f>IFERROR($K1528*$N1528,"")</f>
        <v/>
      </c>
      <c r="P1528" s="19">
        <f>IFERROR($L1528*$N1528,"")</f>
        <v/>
      </c>
      <c r="Q1528" s="19">
        <f>IF(OR($U1528="Dar de baja en SAP",$U1528="Dar de alta en SAP"),$M1528*$N1528,"")</f>
        <v/>
      </c>
      <c r="R1528" s="17" t="inlineStr"/>
      <c r="S1528" s="27" t="inlineStr"/>
      <c r="T1528" s="17" t="inlineStr">
        <is>
          <t>No aplica: uniformes, clasificación que el inventario físico de Farmacia no releva</t>
        </is>
      </c>
      <c r="U1528" s="28" t="inlineStr">
        <is>
          <t>Fuera del alcance del inventario físico</t>
        </is>
      </c>
      <c r="V1528" s="17" t="inlineStr"/>
      <c r="W1528" s="17" t="inlineStr"/>
      <c r="X1528" s="17" t="inlineStr"/>
      <c r="Y1528" s="17" t="inlineStr"/>
      <c r="Z1528" s="17" t="inlineStr"/>
      <c r="AA1528" s="17" t="inlineStr"/>
    </row>
    <row r="1529">
      <c r="A1529" s="17" t="inlineStr">
        <is>
          <t>Salta</t>
        </is>
      </c>
      <c r="B1529" s="17" t="inlineStr">
        <is>
          <t>1130</t>
        </is>
      </c>
      <c r="C1529" s="17" t="inlineStr">
        <is>
          <t>Stock SAP</t>
        </is>
      </c>
      <c r="D1529" s="17" t="inlineStr">
        <is>
          <t>Uniformes</t>
        </is>
      </c>
      <c r="E1529" s="17" t="inlineStr">
        <is>
          <t>ZUNI</t>
        </is>
      </c>
      <c r="F1529" s="17" t="inlineStr">
        <is>
          <t>Fuera del alcance</t>
        </is>
      </c>
      <c r="G1529" s="17" t="inlineStr">
        <is>
          <t>3001413</t>
        </is>
      </c>
      <c r="H1529" s="17" t="inlineStr">
        <is>
          <t>CAMPERA DE POLAR C/LOGO + REFLEC  XL</t>
        </is>
      </c>
      <c r="I1529" s="17" t="inlineStr"/>
      <c r="J1529" s="17" t="inlineStr"/>
      <c r="K1529" s="18">
        <f>SUMIF('1130 Salta'!$A$2:$A$485,$G1529,'1130 Salta'!$I$2:$I$485)</f>
        <v/>
      </c>
      <c r="L1529" s="18">
        <f>SUMIF('1130 Salta'!$A$2:$A$485,$G1529,'1130 Salta'!$Q$2:$Q$485)</f>
        <v/>
      </c>
      <c r="M1529" s="18">
        <f>$K1529-$L1529</f>
        <v/>
      </c>
      <c r="N1529" s="19">
        <f>IFERROR(SUMIF('1130 Salta'!$A$2:$A$485,$G1529,'1130 Salta'!$M$2:$M$485)/$K1529,0)</f>
        <v/>
      </c>
      <c r="O1529" s="19">
        <f>IFERROR($K1529*$N1529,"")</f>
        <v/>
      </c>
      <c r="P1529" s="19">
        <f>IFERROR($L1529*$N1529,"")</f>
        <v/>
      </c>
      <c r="Q1529" s="19">
        <f>IF(OR($U1529="Dar de baja en SAP",$U1529="Dar de alta en SAP"),$M1529*$N1529,"")</f>
        <v/>
      </c>
      <c r="R1529" s="17" t="inlineStr"/>
      <c r="S1529" s="27" t="inlineStr"/>
      <c r="T1529" s="17" t="inlineStr">
        <is>
          <t>No aplica: uniformes, clasificación que el inventario físico de Farmacia no releva</t>
        </is>
      </c>
      <c r="U1529" s="28" t="inlineStr">
        <is>
          <t>Fuera del alcance del inventario físico</t>
        </is>
      </c>
      <c r="V1529" s="17" t="inlineStr"/>
      <c r="W1529" s="17" t="inlineStr"/>
      <c r="X1529" s="17" t="inlineStr"/>
      <c r="Y1529" s="17" t="inlineStr"/>
      <c r="Z1529" s="17" t="inlineStr"/>
      <c r="AA1529" s="17" t="inlineStr"/>
    </row>
    <row r="1530">
      <c r="A1530" s="17" t="inlineStr">
        <is>
          <t>Salta</t>
        </is>
      </c>
      <c r="B1530" s="17" t="inlineStr">
        <is>
          <t>1130</t>
        </is>
      </c>
      <c r="C1530" s="17" t="inlineStr">
        <is>
          <t>Stock SAP</t>
        </is>
      </c>
      <c r="D1530" s="17" t="inlineStr">
        <is>
          <t>Uniformes</t>
        </is>
      </c>
      <c r="E1530" s="17" t="inlineStr">
        <is>
          <t>ZUNI</t>
        </is>
      </c>
      <c r="F1530" s="17" t="inlineStr">
        <is>
          <t>Fuera del alcance</t>
        </is>
      </c>
      <c r="G1530" s="17" t="inlineStr">
        <is>
          <t>3001416</t>
        </is>
      </c>
      <c r="H1530" s="17" t="inlineStr">
        <is>
          <t>PANTALON TERMICO 38</t>
        </is>
      </c>
      <c r="I1530" s="17" t="inlineStr"/>
      <c r="J1530" s="17" t="inlineStr"/>
      <c r="K1530" s="18">
        <f>SUMIF('1130 Salta'!$A$2:$A$485,$G1530,'1130 Salta'!$I$2:$I$485)</f>
        <v/>
      </c>
      <c r="L1530" s="18">
        <f>SUMIF('1130 Salta'!$A$2:$A$485,$G1530,'1130 Salta'!$Q$2:$Q$485)</f>
        <v/>
      </c>
      <c r="M1530" s="18">
        <f>$K1530-$L1530</f>
        <v/>
      </c>
      <c r="N1530" s="19">
        <f>IFERROR(SUMIF('1130 Salta'!$A$2:$A$485,$G1530,'1130 Salta'!$M$2:$M$485)/$K1530,0)</f>
        <v/>
      </c>
      <c r="O1530" s="19">
        <f>IFERROR($K1530*$N1530,"")</f>
        <v/>
      </c>
      <c r="P1530" s="19">
        <f>IFERROR($L1530*$N1530,"")</f>
        <v/>
      </c>
      <c r="Q1530" s="19">
        <f>IF(OR($U1530="Dar de baja en SAP",$U1530="Dar de alta en SAP"),$M1530*$N1530,"")</f>
        <v/>
      </c>
      <c r="R1530" s="17" t="inlineStr"/>
      <c r="S1530" s="27" t="inlineStr"/>
      <c r="T1530" s="17" t="inlineStr">
        <is>
          <t>No aplica: uniformes, clasificación que el inventario físico de Farmacia no releva</t>
        </is>
      </c>
      <c r="U1530" s="28" t="inlineStr">
        <is>
          <t>Fuera del alcance del inventario físico</t>
        </is>
      </c>
      <c r="V1530" s="17" t="inlineStr"/>
      <c r="W1530" s="17" t="inlineStr"/>
      <c r="X1530" s="17" t="inlineStr"/>
      <c r="Y1530" s="17" t="inlineStr"/>
      <c r="Z1530" s="17" t="inlineStr"/>
      <c r="AA1530" s="17" t="inlineStr"/>
    </row>
    <row r="1531">
      <c r="A1531" s="17" t="inlineStr">
        <is>
          <t>Salta</t>
        </is>
      </c>
      <c r="B1531" s="17" t="inlineStr">
        <is>
          <t>1130</t>
        </is>
      </c>
      <c r="C1531" s="17" t="inlineStr">
        <is>
          <t>Stock SAP</t>
        </is>
      </c>
      <c r="D1531" s="17" t="inlineStr">
        <is>
          <t>Uniformes</t>
        </is>
      </c>
      <c r="E1531" s="17" t="inlineStr">
        <is>
          <t>ZUNI</t>
        </is>
      </c>
      <c r="F1531" s="17" t="inlineStr">
        <is>
          <t>Fuera del alcance</t>
        </is>
      </c>
      <c r="G1531" s="17" t="inlineStr">
        <is>
          <t>3001417</t>
        </is>
      </c>
      <c r="H1531" s="17" t="inlineStr">
        <is>
          <t>PANTALON TERMICO 42</t>
        </is>
      </c>
      <c r="I1531" s="17" t="inlineStr"/>
      <c r="J1531" s="17" t="inlineStr"/>
      <c r="K1531" s="18">
        <f>SUMIF('1130 Salta'!$A$2:$A$485,$G1531,'1130 Salta'!$I$2:$I$485)</f>
        <v/>
      </c>
      <c r="L1531" s="18">
        <f>SUMIF('1130 Salta'!$A$2:$A$485,$G1531,'1130 Salta'!$Q$2:$Q$485)</f>
        <v/>
      </c>
      <c r="M1531" s="18">
        <f>$K1531-$L1531</f>
        <v/>
      </c>
      <c r="N1531" s="19">
        <f>IFERROR(SUMIF('1130 Salta'!$A$2:$A$485,$G1531,'1130 Salta'!$M$2:$M$485)/$K1531,0)</f>
        <v/>
      </c>
      <c r="O1531" s="19">
        <f>IFERROR($K1531*$N1531,"")</f>
        <v/>
      </c>
      <c r="P1531" s="19">
        <f>IFERROR($L1531*$N1531,"")</f>
        <v/>
      </c>
      <c r="Q1531" s="19">
        <f>IF(OR($U1531="Dar de baja en SAP",$U1531="Dar de alta en SAP"),$M1531*$N1531,"")</f>
        <v/>
      </c>
      <c r="R1531" s="17" t="inlineStr"/>
      <c r="S1531" s="27" t="inlineStr"/>
      <c r="T1531" s="17" t="inlineStr">
        <is>
          <t>No aplica: uniformes, clasificación que el inventario físico de Farmacia no releva</t>
        </is>
      </c>
      <c r="U1531" s="28" t="inlineStr">
        <is>
          <t>Fuera del alcance del inventario físico</t>
        </is>
      </c>
      <c r="V1531" s="17" t="inlineStr"/>
      <c r="W1531" s="17" t="inlineStr"/>
      <c r="X1531" s="17" t="inlineStr"/>
      <c r="Y1531" s="17" t="inlineStr"/>
      <c r="Z1531" s="17" t="inlineStr"/>
      <c r="AA1531" s="17" t="inlineStr"/>
    </row>
    <row r="1532">
      <c r="A1532" s="17" t="inlineStr">
        <is>
          <t>Salta</t>
        </is>
      </c>
      <c r="B1532" s="17" t="inlineStr">
        <is>
          <t>1130</t>
        </is>
      </c>
      <c r="C1532" s="17" t="inlineStr">
        <is>
          <t>Stock SAP</t>
        </is>
      </c>
      <c r="D1532" s="17" t="inlineStr">
        <is>
          <t>Uniformes</t>
        </is>
      </c>
      <c r="E1532" s="17" t="inlineStr">
        <is>
          <t>ZUNI</t>
        </is>
      </c>
      <c r="F1532" s="17" t="inlineStr">
        <is>
          <t>Fuera del alcance</t>
        </is>
      </c>
      <c r="G1532" s="17" t="inlineStr">
        <is>
          <t>3001418</t>
        </is>
      </c>
      <c r="H1532" s="17" t="inlineStr">
        <is>
          <t>PANTALON TERMICO 44</t>
        </is>
      </c>
      <c r="I1532" s="17" t="inlineStr"/>
      <c r="J1532" s="17" t="inlineStr"/>
      <c r="K1532" s="18">
        <f>SUMIF('1130 Salta'!$A$2:$A$485,$G1532,'1130 Salta'!$I$2:$I$485)</f>
        <v/>
      </c>
      <c r="L1532" s="18">
        <f>SUMIF('1130 Salta'!$A$2:$A$485,$G1532,'1130 Salta'!$Q$2:$Q$485)</f>
        <v/>
      </c>
      <c r="M1532" s="18">
        <f>$K1532-$L1532</f>
        <v/>
      </c>
      <c r="N1532" s="19">
        <f>IFERROR(SUMIF('1130 Salta'!$A$2:$A$485,$G1532,'1130 Salta'!$M$2:$M$485)/$K1532,0)</f>
        <v/>
      </c>
      <c r="O1532" s="19">
        <f>IFERROR($K1532*$N1532,"")</f>
        <v/>
      </c>
      <c r="P1532" s="19">
        <f>IFERROR($L1532*$N1532,"")</f>
        <v/>
      </c>
      <c r="Q1532" s="19">
        <f>IF(OR($U1532="Dar de baja en SAP",$U1532="Dar de alta en SAP"),$M1532*$N1532,"")</f>
        <v/>
      </c>
      <c r="R1532" s="17" t="inlineStr"/>
      <c r="S1532" s="27" t="inlineStr"/>
      <c r="T1532" s="17" t="inlineStr">
        <is>
          <t>No aplica: uniformes, clasificación que el inventario físico de Farmacia no releva</t>
        </is>
      </c>
      <c r="U1532" s="28" t="inlineStr">
        <is>
          <t>Fuera del alcance del inventario físico</t>
        </is>
      </c>
      <c r="V1532" s="17" t="inlineStr"/>
      <c r="W1532" s="17" t="inlineStr"/>
      <c r="X1532" s="17" t="inlineStr"/>
      <c r="Y1532" s="17" t="inlineStr"/>
      <c r="Z1532" s="17" t="inlineStr"/>
      <c r="AA1532" s="17" t="inlineStr"/>
    </row>
    <row r="1533">
      <c r="A1533" s="17" t="inlineStr">
        <is>
          <t>Salta</t>
        </is>
      </c>
      <c r="B1533" s="17" t="inlineStr">
        <is>
          <t>1130</t>
        </is>
      </c>
      <c r="C1533" s="17" t="inlineStr">
        <is>
          <t>Stock SAP</t>
        </is>
      </c>
      <c r="D1533" s="17" t="inlineStr">
        <is>
          <t>Uniformes</t>
        </is>
      </c>
      <c r="E1533" s="17" t="inlineStr">
        <is>
          <t>ZUNI</t>
        </is>
      </c>
      <c r="F1533" s="17" t="inlineStr">
        <is>
          <t>Fuera del alcance</t>
        </is>
      </c>
      <c r="G1533" s="17" t="inlineStr">
        <is>
          <t>3001420</t>
        </is>
      </c>
      <c r="H1533" s="17" t="inlineStr">
        <is>
          <t>PANTALON TERMICO 50</t>
        </is>
      </c>
      <c r="I1533" s="17" t="inlineStr"/>
      <c r="J1533" s="17" t="inlineStr"/>
      <c r="K1533" s="18">
        <f>SUMIF('1130 Salta'!$A$2:$A$485,$G1533,'1130 Salta'!$I$2:$I$485)</f>
        <v/>
      </c>
      <c r="L1533" s="18">
        <f>SUMIF('1130 Salta'!$A$2:$A$485,$G1533,'1130 Salta'!$Q$2:$Q$485)</f>
        <v/>
      </c>
      <c r="M1533" s="18">
        <f>$K1533-$L1533</f>
        <v/>
      </c>
      <c r="N1533" s="19">
        <f>IFERROR(SUMIF('1130 Salta'!$A$2:$A$485,$G1533,'1130 Salta'!$M$2:$M$485)/$K1533,0)</f>
        <v/>
      </c>
      <c r="O1533" s="19">
        <f>IFERROR($K1533*$N1533,"")</f>
        <v/>
      </c>
      <c r="P1533" s="19">
        <f>IFERROR($L1533*$N1533,"")</f>
        <v/>
      </c>
      <c r="Q1533" s="19">
        <f>IF(OR($U1533="Dar de baja en SAP",$U1533="Dar de alta en SAP"),$M1533*$N1533,"")</f>
        <v/>
      </c>
      <c r="R1533" s="17" t="inlineStr"/>
      <c r="S1533" s="27" t="inlineStr"/>
      <c r="T1533" s="17" t="inlineStr">
        <is>
          <t>No aplica: uniformes, clasificación que el inventario físico de Farmacia no releva</t>
        </is>
      </c>
      <c r="U1533" s="28" t="inlineStr">
        <is>
          <t>Fuera del alcance del inventario físico</t>
        </is>
      </c>
      <c r="V1533" s="17" t="inlineStr"/>
      <c r="W1533" s="17" t="inlineStr"/>
      <c r="X1533" s="17" t="inlineStr"/>
      <c r="Y1533" s="17" t="inlineStr"/>
      <c r="Z1533" s="17" t="inlineStr"/>
      <c r="AA1533" s="17" t="inlineStr"/>
    </row>
    <row r="1534">
      <c r="A1534" s="17" t="inlineStr">
        <is>
          <t>Salta</t>
        </is>
      </c>
      <c r="B1534" s="17" t="inlineStr">
        <is>
          <t>1130</t>
        </is>
      </c>
      <c r="C1534" s="17" t="inlineStr">
        <is>
          <t>Stock SAP</t>
        </is>
      </c>
      <c r="D1534" s="17" t="inlineStr">
        <is>
          <t>Uniformes</t>
        </is>
      </c>
      <c r="E1534" s="17" t="inlineStr">
        <is>
          <t>ZUNI</t>
        </is>
      </c>
      <c r="F1534" s="17" t="inlineStr">
        <is>
          <t>Fuera del alcance</t>
        </is>
      </c>
      <c r="G1534" s="17" t="inlineStr">
        <is>
          <t>3001460</t>
        </is>
      </c>
      <c r="H1534" s="17" t="inlineStr">
        <is>
          <t>CONJUNTO PRIMERA PIEL S</t>
        </is>
      </c>
      <c r="I1534" s="17" t="inlineStr"/>
      <c r="J1534" s="17" t="inlineStr"/>
      <c r="K1534" s="18">
        <f>SUMIF('1130 Salta'!$A$2:$A$485,$G1534,'1130 Salta'!$I$2:$I$485)</f>
        <v/>
      </c>
      <c r="L1534" s="18">
        <f>SUMIF('1130 Salta'!$A$2:$A$485,$G1534,'1130 Salta'!$Q$2:$Q$485)</f>
        <v/>
      </c>
      <c r="M1534" s="18">
        <f>$K1534-$L1534</f>
        <v/>
      </c>
      <c r="N1534" s="19">
        <f>IFERROR(SUMIF('1130 Salta'!$A$2:$A$485,$G1534,'1130 Salta'!$M$2:$M$485)/$K1534,0)</f>
        <v/>
      </c>
      <c r="O1534" s="19">
        <f>IFERROR($K1534*$N1534,"")</f>
        <v/>
      </c>
      <c r="P1534" s="19">
        <f>IFERROR($L1534*$N1534,"")</f>
        <v/>
      </c>
      <c r="Q1534" s="19">
        <f>IF(OR($U1534="Dar de baja en SAP",$U1534="Dar de alta en SAP"),$M1534*$N1534,"")</f>
        <v/>
      </c>
      <c r="R1534" s="17" t="inlineStr"/>
      <c r="S1534" s="27" t="inlineStr"/>
      <c r="T1534" s="17" t="inlineStr">
        <is>
          <t>No aplica: uniformes, clasificación que el inventario físico de Farmacia no releva</t>
        </is>
      </c>
      <c r="U1534" s="28" t="inlineStr">
        <is>
          <t>Fuera del alcance del inventario físico</t>
        </is>
      </c>
      <c r="V1534" s="17" t="inlineStr"/>
      <c r="W1534" s="17" t="inlineStr"/>
      <c r="X1534" s="17" t="inlineStr"/>
      <c r="Y1534" s="17" t="inlineStr"/>
      <c r="Z1534" s="17" t="inlineStr"/>
      <c r="AA1534" s="17" t="inlineStr"/>
    </row>
    <row r="1535">
      <c r="A1535" s="17" t="inlineStr">
        <is>
          <t>Salta</t>
        </is>
      </c>
      <c r="B1535" s="17" t="inlineStr">
        <is>
          <t>1130</t>
        </is>
      </c>
      <c r="C1535" s="17" t="inlineStr">
        <is>
          <t>Stock SAP</t>
        </is>
      </c>
      <c r="D1535" s="17" t="inlineStr">
        <is>
          <t>Uniformes</t>
        </is>
      </c>
      <c r="E1535" s="17" t="inlineStr">
        <is>
          <t>ZUNI</t>
        </is>
      </c>
      <c r="F1535" s="17" t="inlineStr">
        <is>
          <t>Fuera del alcance</t>
        </is>
      </c>
      <c r="G1535" s="17" t="inlineStr">
        <is>
          <t>3001461</t>
        </is>
      </c>
      <c r="H1535" s="17" t="inlineStr">
        <is>
          <t>CONJUNTO PRIMERA PIEL M</t>
        </is>
      </c>
      <c r="I1535" s="17" t="inlineStr"/>
      <c r="J1535" s="17" t="inlineStr"/>
      <c r="K1535" s="18">
        <f>SUMIF('1130 Salta'!$A$2:$A$485,$G1535,'1130 Salta'!$I$2:$I$485)</f>
        <v/>
      </c>
      <c r="L1535" s="18">
        <f>SUMIF('1130 Salta'!$A$2:$A$485,$G1535,'1130 Salta'!$Q$2:$Q$485)</f>
        <v/>
      </c>
      <c r="M1535" s="18">
        <f>$K1535-$L1535</f>
        <v/>
      </c>
      <c r="N1535" s="19">
        <f>IFERROR(SUMIF('1130 Salta'!$A$2:$A$485,$G1535,'1130 Salta'!$M$2:$M$485)/$K1535,0)</f>
        <v/>
      </c>
      <c r="O1535" s="19">
        <f>IFERROR($K1535*$N1535,"")</f>
        <v/>
      </c>
      <c r="P1535" s="19">
        <f>IFERROR($L1535*$N1535,"")</f>
        <v/>
      </c>
      <c r="Q1535" s="19">
        <f>IF(OR($U1535="Dar de baja en SAP",$U1535="Dar de alta en SAP"),$M1535*$N1535,"")</f>
        <v/>
      </c>
      <c r="R1535" s="17" t="inlineStr"/>
      <c r="S1535" s="27" t="inlineStr"/>
      <c r="T1535" s="17" t="inlineStr">
        <is>
          <t>No aplica: uniformes, clasificación que el inventario físico de Farmacia no releva</t>
        </is>
      </c>
      <c r="U1535" s="28" t="inlineStr">
        <is>
          <t>Fuera del alcance del inventario físico</t>
        </is>
      </c>
      <c r="V1535" s="17" t="inlineStr"/>
      <c r="W1535" s="17" t="inlineStr"/>
      <c r="X1535" s="17" t="inlineStr"/>
      <c r="Y1535" s="17" t="inlineStr"/>
      <c r="Z1535" s="17" t="inlineStr"/>
      <c r="AA1535" s="17" t="inlineStr"/>
    </row>
    <row r="1536">
      <c r="A1536" s="17" t="inlineStr">
        <is>
          <t>Salta</t>
        </is>
      </c>
      <c r="B1536" s="17" t="inlineStr">
        <is>
          <t>1130</t>
        </is>
      </c>
      <c r="C1536" s="17" t="inlineStr">
        <is>
          <t>Stock SAP</t>
        </is>
      </c>
      <c r="D1536" s="17" t="inlineStr">
        <is>
          <t>Uniformes</t>
        </is>
      </c>
      <c r="E1536" s="17" t="inlineStr">
        <is>
          <t>ZUNI</t>
        </is>
      </c>
      <c r="F1536" s="17" t="inlineStr">
        <is>
          <t>Fuera del alcance</t>
        </is>
      </c>
      <c r="G1536" s="17" t="inlineStr">
        <is>
          <t>3001464</t>
        </is>
      </c>
      <c r="H1536" s="17" t="inlineStr">
        <is>
          <t>CONJUNTO PRIMERA PIEL XXL</t>
        </is>
      </c>
      <c r="I1536" s="17" t="inlineStr"/>
      <c r="J1536" s="17" t="inlineStr"/>
      <c r="K1536" s="18">
        <f>SUMIF('1130 Salta'!$A$2:$A$485,$G1536,'1130 Salta'!$I$2:$I$485)</f>
        <v/>
      </c>
      <c r="L1536" s="18">
        <f>SUMIF('1130 Salta'!$A$2:$A$485,$G1536,'1130 Salta'!$Q$2:$Q$485)</f>
        <v/>
      </c>
      <c r="M1536" s="18">
        <f>$K1536-$L1536</f>
        <v/>
      </c>
      <c r="N1536" s="19">
        <f>IFERROR(SUMIF('1130 Salta'!$A$2:$A$485,$G1536,'1130 Salta'!$M$2:$M$485)/$K1536,0)</f>
        <v/>
      </c>
      <c r="O1536" s="19">
        <f>IFERROR($K1536*$N1536,"")</f>
        <v/>
      </c>
      <c r="P1536" s="19">
        <f>IFERROR($L1536*$N1536,"")</f>
        <v/>
      </c>
      <c r="Q1536" s="19">
        <f>IF(OR($U1536="Dar de baja en SAP",$U1536="Dar de alta en SAP"),$M1536*$N1536,"")</f>
        <v/>
      </c>
      <c r="R1536" s="17" t="inlineStr"/>
      <c r="S1536" s="27" t="inlineStr"/>
      <c r="T1536" s="17" t="inlineStr">
        <is>
          <t>No aplica: uniformes, clasificación que el inventario físico de Farmacia no releva</t>
        </is>
      </c>
      <c r="U1536" s="28" t="inlineStr">
        <is>
          <t>Fuera del alcance del inventario físico</t>
        </is>
      </c>
      <c r="V1536" s="17" t="inlineStr"/>
      <c r="W1536" s="17" t="inlineStr"/>
      <c r="X1536" s="17" t="inlineStr"/>
      <c r="Y1536" s="17" t="inlineStr"/>
      <c r="Z1536" s="17" t="inlineStr"/>
      <c r="AA1536" s="17" t="inlineStr"/>
    </row>
    <row r="1537">
      <c r="A1537" s="17" t="inlineStr">
        <is>
          <t>Salta</t>
        </is>
      </c>
      <c r="B1537" s="17" t="inlineStr">
        <is>
          <t>1130</t>
        </is>
      </c>
      <c r="C1537" s="17" t="inlineStr">
        <is>
          <t>Stock SAP</t>
        </is>
      </c>
      <c r="D1537" s="17" t="inlineStr">
        <is>
          <t>Medicamentos</t>
        </is>
      </c>
      <c r="E1537" s="17" t="inlineStr">
        <is>
          <t>ZMED</t>
        </is>
      </c>
      <c r="F1537" s="17" t="inlineStr">
        <is>
          <t>Dentro del alcance</t>
        </is>
      </c>
      <c r="G1537" s="17" t="inlineStr">
        <is>
          <t>1000027</t>
        </is>
      </c>
      <c r="H1537" s="17" t="inlineStr">
        <is>
          <t>LARINGOSCOPIO ADULTO DE TRES RAMAS</t>
        </is>
      </c>
      <c r="I1537" s="17" t="inlineStr">
        <is>
          <t>424; 165</t>
        </is>
      </c>
      <c r="J1537" s="17" t="inlineStr">
        <is>
          <t>Lagingoscopio pediatrico c/ 3 ramas rectas; Laringoscopio adulto de tres ramas</t>
        </is>
      </c>
      <c r="K1537" s="18">
        <f>SUMIF('1130 Salta'!$A$2:$A$485,$G1537,'1130 Salta'!$I$2:$I$485)</f>
        <v/>
      </c>
      <c r="L1537" s="18">
        <f>SUMIF('1130 Salta'!$A$2:$A$485,$G1537,'1130 Salta'!$Q$2:$Q$485)</f>
        <v/>
      </c>
      <c r="M1537" s="18">
        <f>$K1537-$L1537</f>
        <v/>
      </c>
      <c r="N1537" s="19">
        <f>IFERROR(SUMIF('1130 Salta'!$A$2:$A$485,$G1537,'1130 Salta'!$M$2:$M$485)/$K1537,0)</f>
        <v/>
      </c>
      <c r="O1537" s="19">
        <f>IFERROR($K1537*$N1537,"")</f>
        <v/>
      </c>
      <c r="P1537" s="19">
        <f>IFERROR($L1537*$N1537,"")</f>
        <v/>
      </c>
      <c r="Q1537" s="19">
        <f>IF(OR($U1537="Dar de baja en SAP",$U1537="Dar de alta en SAP"),$M1537*$N1537,"")</f>
        <v/>
      </c>
      <c r="R1537" s="17" t="inlineStr"/>
      <c r="S1537" s="26" t="inlineStr">
        <is>
          <t>Baja</t>
        </is>
      </c>
      <c r="T1537" s="17" t="inlineStr">
        <is>
          <t>Homologado – confianza Baja – pendiente de validación</t>
        </is>
      </c>
      <c r="U1537" s="25" t="inlineStr">
        <is>
          <t>Dar de alta en SAP</t>
        </is>
      </c>
      <c r="V1537" s="17" t="inlineStr">
        <is>
          <t>Cruce por nomenclatura SAP; Homologación por código Avain (master E-200)</t>
        </is>
      </c>
      <c r="W1537" s="17" t="inlineStr">
        <is>
          <t>No</t>
        </is>
      </c>
      <c r="X1537" s="17" t="inlineStr"/>
      <c r="Y1537" s="17" t="inlineStr">
        <is>
          <t>Sí</t>
        </is>
      </c>
      <c r="Z1537" s="17" t="inlineStr">
        <is>
          <t>E-200; K-259</t>
        </is>
      </c>
      <c r="AA1537" s="17"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17" t="inlineStr">
        <is>
          <t>Salta</t>
        </is>
      </c>
      <c r="B1538" s="17" t="inlineStr">
        <is>
          <t>1130</t>
        </is>
      </c>
      <c r="C1538" s="17" t="inlineStr">
        <is>
          <t>Stock SAP</t>
        </is>
      </c>
      <c r="D1538" s="17" t="inlineStr">
        <is>
          <t>Medicamentos</t>
        </is>
      </c>
      <c r="E1538" s="17" t="inlineStr">
        <is>
          <t>ZMED</t>
        </is>
      </c>
      <c r="F1538" s="17" t="inlineStr">
        <is>
          <t>Dentro del alcance</t>
        </is>
      </c>
      <c r="G1538" s="17" t="inlineStr">
        <is>
          <t>1000561</t>
        </is>
      </c>
      <c r="H1538" s="17" t="inlineStr">
        <is>
          <t>ACETILCISTEINA 600MG COMP</t>
        </is>
      </c>
      <c r="I1538" s="17" t="inlineStr">
        <is>
          <t>7</t>
        </is>
      </c>
      <c r="J1538" s="17" t="inlineStr">
        <is>
          <t>ACEMUK (N-Acetilcisteina) 600 Comprimidos efervecesntes</t>
        </is>
      </c>
      <c r="K1538" s="18">
        <f>SUMIF('1130 Salta'!$A$2:$A$485,$G1538,'1130 Salta'!$I$2:$I$485)</f>
        <v/>
      </c>
      <c r="L1538" s="18">
        <f>SUMIF('1130 Salta'!$A$2:$A$485,$G1538,'1130 Salta'!$Q$2:$Q$485)</f>
        <v/>
      </c>
      <c r="M1538" s="18">
        <f>$K1538-$L1538</f>
        <v/>
      </c>
      <c r="N1538" s="19">
        <f>IFERROR(SUMIF('1130 Salta'!$A$2:$A$485,$G1538,'1130 Salta'!$M$2:$M$485)/$K1538,0)</f>
        <v/>
      </c>
      <c r="O1538" s="19">
        <f>IFERROR($K1538*$N1538,"")</f>
        <v/>
      </c>
      <c r="P1538" s="19">
        <f>IFERROR($L1538*$N1538,"")</f>
        <v/>
      </c>
      <c r="Q1538" s="19">
        <f>IF(OR($U1538="Dar de baja en SAP",$U1538="Dar de alta en SAP"),$M1538*$N1538,"")</f>
        <v/>
      </c>
      <c r="R1538" s="17" t="inlineStr"/>
      <c r="S1538" s="26" t="inlineStr">
        <is>
          <t>Baja</t>
        </is>
      </c>
      <c r="T1538" s="17" t="inlineStr">
        <is>
          <t>Homologado – confianza Baja – pendiente de validación</t>
        </is>
      </c>
      <c r="U1538" s="25" t="inlineStr">
        <is>
          <t>Dar de alta en SAP</t>
        </is>
      </c>
      <c r="V1538" s="17" t="inlineStr">
        <is>
          <t>Cruce por nomenclatura SAP</t>
        </is>
      </c>
      <c r="W1538" s="17" t="inlineStr">
        <is>
          <t>No</t>
        </is>
      </c>
      <c r="X1538" s="17" t="inlineStr"/>
      <c r="Y1538" s="17" t="inlineStr">
        <is>
          <t>No</t>
        </is>
      </c>
      <c r="Z1538" s="17" t="inlineStr"/>
      <c r="AA1538" s="17" t="inlineStr">
        <is>
          <t>Cruce por nomenclatura: una nomenclatura no informa dosis; similitud 0.68.</t>
        </is>
      </c>
    </row>
    <row r="1539">
      <c r="A1539" s="17" t="inlineStr">
        <is>
          <t>Salta</t>
        </is>
      </c>
      <c r="B1539" s="17" t="inlineStr">
        <is>
          <t>1130</t>
        </is>
      </c>
      <c r="C1539" s="17" t="inlineStr">
        <is>
          <t>Stock SAP</t>
        </is>
      </c>
      <c r="D1539" s="17" t="inlineStr">
        <is>
          <t>Medicamentos</t>
        </is>
      </c>
      <c r="E1539" s="17" t="inlineStr">
        <is>
          <t>ZMED</t>
        </is>
      </c>
      <c r="F1539" s="17" t="inlineStr">
        <is>
          <t>Dentro del alcance</t>
        </is>
      </c>
      <c r="G1539" s="17" t="inlineStr">
        <is>
          <t>1001034</t>
        </is>
      </c>
      <c r="H1539" s="17" t="inlineStr">
        <is>
          <t>TRAMADOL 50MG 20 UN COMPRIMIDOS</t>
        </is>
      </c>
      <c r="I1539" s="17" t="inlineStr"/>
      <c r="J1539" s="17" t="inlineStr"/>
      <c r="K1539" s="18">
        <f>SUMIF('1130 Salta'!$A$2:$A$485,$G1539,'1130 Salta'!$I$2:$I$485)</f>
        <v/>
      </c>
      <c r="L1539" s="18">
        <f>SUMIF('1130 Salta'!$A$2:$A$485,$G1539,'1130 Salta'!$Q$2:$Q$485)</f>
        <v/>
      </c>
      <c r="M1539" s="18">
        <f>$K1539-$L1539</f>
        <v/>
      </c>
      <c r="N1539" s="19">
        <f>IFERROR(SUMIF('1130 Salta'!$A$2:$A$485,$G1539,'1130 Salta'!$M$2:$M$485)/$K1539,0)</f>
        <v/>
      </c>
      <c r="O1539" s="19">
        <f>IFERROR($K1539*$N1539,"")</f>
        <v/>
      </c>
      <c r="P1539" s="19">
        <f>IFERROR($L1539*$N1539,"")</f>
        <v/>
      </c>
      <c r="Q1539" s="19">
        <f>IF(OR($U1539="Dar de baja en SAP",$U1539="Dar de alta en SAP"),$M1539*$N1539,"")</f>
        <v/>
      </c>
      <c r="R1539" s="17" t="inlineStr"/>
      <c r="S1539" s="27" t="inlineStr"/>
      <c r="T1539" s="17" t="inlineStr">
        <is>
          <t>Sin recuento físico en el inventario de Avain</t>
        </is>
      </c>
      <c r="U1539" s="28" t="inlineStr">
        <is>
          <t>Sin recuento físico</t>
        </is>
      </c>
      <c r="V1539" s="17" t="inlineStr"/>
      <c r="W1539" s="17" t="inlineStr"/>
      <c r="X1539" s="17" t="inlineStr"/>
      <c r="Y1539" s="17" t="inlineStr"/>
      <c r="Z1539" s="17" t="inlineStr"/>
      <c r="AA1539" s="17" t="inlineStr"/>
    </row>
    <row r="1540">
      <c r="A1540" s="17" t="inlineStr">
        <is>
          <t>Salta</t>
        </is>
      </c>
      <c r="B1540" s="17" t="inlineStr">
        <is>
          <t>1130</t>
        </is>
      </c>
      <c r="C1540" s="17" t="inlineStr">
        <is>
          <t>Stock SAP</t>
        </is>
      </c>
      <c r="D1540" s="17" t="inlineStr">
        <is>
          <t>Descartables</t>
        </is>
      </c>
      <c r="E1540" s="17" t="inlineStr">
        <is>
          <t>ZDES</t>
        </is>
      </c>
      <c r="F1540" s="17" t="inlineStr">
        <is>
          <t>Dentro del alcance</t>
        </is>
      </c>
      <c r="G1540" s="17" t="inlineStr">
        <is>
          <t>2000039</t>
        </is>
      </c>
      <c r="H1540" s="17" t="inlineStr">
        <is>
          <t>BOLSA DE RESUCITACION MANUAL (TIPO AMBU)</t>
        </is>
      </c>
      <c r="I1540" s="17" t="inlineStr"/>
      <c r="J1540" s="17" t="inlineStr"/>
      <c r="K1540" s="18">
        <f>SUMIF('1130 Salta'!$A$2:$A$485,$G1540,'1130 Salta'!$I$2:$I$485)</f>
        <v/>
      </c>
      <c r="L1540" s="18">
        <f>SUMIF('1130 Salta'!$A$2:$A$485,$G1540,'1130 Salta'!$Q$2:$Q$485)</f>
        <v/>
      </c>
      <c r="M1540" s="18">
        <f>$K1540-$L1540</f>
        <v/>
      </c>
      <c r="N1540" s="19">
        <f>IFERROR(SUMIF('1130 Salta'!$A$2:$A$485,$G1540,'1130 Salta'!$M$2:$M$485)/$K1540,0)</f>
        <v/>
      </c>
      <c r="O1540" s="19">
        <f>IFERROR($K1540*$N1540,"")</f>
        <v/>
      </c>
      <c r="P1540" s="19">
        <f>IFERROR($L1540*$N1540,"")</f>
        <v/>
      </c>
      <c r="Q1540" s="19">
        <f>IF(OR($U1540="Dar de baja en SAP",$U1540="Dar de alta en SAP"),$M1540*$N1540,"")</f>
        <v/>
      </c>
      <c r="R1540" s="17" t="inlineStr"/>
      <c r="S1540" s="27" t="inlineStr"/>
      <c r="T1540" s="17" t="inlineStr">
        <is>
          <t>Sin recuento físico en el inventario de Avain</t>
        </is>
      </c>
      <c r="U1540" s="28" t="inlineStr">
        <is>
          <t>Sin recuento físico</t>
        </is>
      </c>
      <c r="V1540" s="17" t="inlineStr"/>
      <c r="W1540" s="17" t="inlineStr"/>
      <c r="X1540" s="17" t="inlineStr"/>
      <c r="Y1540" s="17" t="inlineStr"/>
      <c r="Z1540" s="17" t="inlineStr"/>
      <c r="AA1540" s="17" t="inlineStr"/>
    </row>
    <row r="1541">
      <c r="A1541" s="17" t="inlineStr">
        <is>
          <t>Salta</t>
        </is>
      </c>
      <c r="B1541" s="17" t="inlineStr">
        <is>
          <t>1130</t>
        </is>
      </c>
      <c r="C1541" s="17" t="inlineStr">
        <is>
          <t>Stock SAP</t>
        </is>
      </c>
      <c r="D1541" s="17" t="inlineStr">
        <is>
          <t>Descartables</t>
        </is>
      </c>
      <c r="E1541" s="17" t="inlineStr">
        <is>
          <t>ZDES</t>
        </is>
      </c>
      <c r="F1541" s="17" t="inlineStr">
        <is>
          <t>Dentro del alcance</t>
        </is>
      </c>
      <c r="G1541" s="17" t="inlineStr">
        <is>
          <t>2000051</t>
        </is>
      </c>
      <c r="H1541" s="17" t="inlineStr">
        <is>
          <t>COLLAR CERVICAL MEDIANO</t>
        </is>
      </c>
      <c r="I1541" s="17" t="inlineStr"/>
      <c r="J1541" s="17" t="inlineStr"/>
      <c r="K1541" s="18">
        <f>SUMIF('1130 Salta'!$A$2:$A$485,$G1541,'1130 Salta'!$I$2:$I$485)</f>
        <v/>
      </c>
      <c r="L1541" s="18">
        <f>SUMIF('1130 Salta'!$A$2:$A$485,$G1541,'1130 Salta'!$Q$2:$Q$485)</f>
        <v/>
      </c>
      <c r="M1541" s="18">
        <f>$K1541-$L1541</f>
        <v/>
      </c>
      <c r="N1541" s="19">
        <f>IFERROR(SUMIF('1130 Salta'!$A$2:$A$485,$G1541,'1130 Salta'!$M$2:$M$485)/$K1541,0)</f>
        <v/>
      </c>
      <c r="O1541" s="19">
        <f>IFERROR($K1541*$N1541,"")</f>
        <v/>
      </c>
      <c r="P1541" s="19">
        <f>IFERROR($L1541*$N1541,"")</f>
        <v/>
      </c>
      <c r="Q1541" s="19">
        <f>IF(OR($U1541="Dar de baja en SAP",$U1541="Dar de alta en SAP"),$M1541*$N1541,"")</f>
        <v/>
      </c>
      <c r="R1541" s="17" t="inlineStr"/>
      <c r="S1541" s="27" t="inlineStr"/>
      <c r="T1541" s="17" t="inlineStr">
        <is>
          <t>Sin recuento físico en el inventario de Avain</t>
        </is>
      </c>
      <c r="U1541" s="28" t="inlineStr">
        <is>
          <t>Sin recuento físico</t>
        </is>
      </c>
      <c r="V1541" s="17" t="inlineStr"/>
      <c r="W1541" s="17" t="inlineStr"/>
      <c r="X1541" s="17" t="inlineStr"/>
      <c r="Y1541" s="17" t="inlineStr"/>
      <c r="Z1541" s="17" t="inlineStr"/>
      <c r="AA1541" s="17" t="inlineStr"/>
    </row>
    <row r="1542">
      <c r="A1542" s="17" t="inlineStr">
        <is>
          <t>Salta</t>
        </is>
      </c>
      <c r="B1542" s="17" t="inlineStr">
        <is>
          <t>1130</t>
        </is>
      </c>
      <c r="C1542" s="17" t="inlineStr">
        <is>
          <t>Stock SAP</t>
        </is>
      </c>
      <c r="D1542" s="17" t="inlineStr">
        <is>
          <t>Descartables</t>
        </is>
      </c>
      <c r="E1542" s="17" t="inlineStr">
        <is>
          <t>ZDES</t>
        </is>
      </c>
      <c r="F1542" s="17" t="inlineStr">
        <is>
          <t>Dentro del alcance</t>
        </is>
      </c>
      <c r="G1542" s="17" t="inlineStr">
        <is>
          <t>2000306</t>
        </is>
      </c>
      <c r="H1542" s="17" t="inlineStr">
        <is>
          <t>TIRAS REACTIVAS</t>
        </is>
      </c>
      <c r="I1542" s="17" t="inlineStr"/>
      <c r="J1542" s="17" t="inlineStr"/>
      <c r="K1542" s="18">
        <f>SUMIF('1130 Salta'!$A$2:$A$485,$G1542,'1130 Salta'!$I$2:$I$485)</f>
        <v/>
      </c>
      <c r="L1542" s="18">
        <f>SUMIF('1130 Salta'!$A$2:$A$485,$G1542,'1130 Salta'!$Q$2:$Q$485)</f>
        <v/>
      </c>
      <c r="M1542" s="18">
        <f>$K1542-$L1542</f>
        <v/>
      </c>
      <c r="N1542" s="19">
        <f>IFERROR(SUMIF('1130 Salta'!$A$2:$A$485,$G1542,'1130 Salta'!$M$2:$M$485)/$K1542,0)</f>
        <v/>
      </c>
      <c r="O1542" s="19">
        <f>IFERROR($K1542*$N1542,"")</f>
        <v/>
      </c>
      <c r="P1542" s="19">
        <f>IFERROR($L1542*$N1542,"")</f>
        <v/>
      </c>
      <c r="Q1542" s="19">
        <f>IF(OR($U1542="Dar de baja en SAP",$U1542="Dar de alta en SAP"),$M1542*$N1542,"")</f>
        <v/>
      </c>
      <c r="R1542" s="17" t="inlineStr"/>
      <c r="S1542" s="27" t="inlineStr"/>
      <c r="T1542" s="17" t="inlineStr">
        <is>
          <t>Sin recuento físico en el inventario de Avain</t>
        </is>
      </c>
      <c r="U1542" s="28" t="inlineStr">
        <is>
          <t>Sin recuento físico</t>
        </is>
      </c>
      <c r="V1542" s="17" t="inlineStr"/>
      <c r="W1542" s="17" t="inlineStr"/>
      <c r="X1542" s="17" t="inlineStr"/>
      <c r="Y1542" s="17" t="inlineStr"/>
      <c r="Z1542" s="17" t="inlineStr"/>
      <c r="AA1542" s="17" t="inlineStr"/>
    </row>
    <row r="1543">
      <c r="A1543" s="17" t="inlineStr">
        <is>
          <t>Salta</t>
        </is>
      </c>
      <c r="B1543" s="17" t="inlineStr">
        <is>
          <t>1130</t>
        </is>
      </c>
      <c r="C1543" s="17" t="inlineStr">
        <is>
          <t>Stock SAP</t>
        </is>
      </c>
      <c r="D1543" s="17" t="inlineStr">
        <is>
          <t>Uniformes</t>
        </is>
      </c>
      <c r="E1543" s="17" t="inlineStr">
        <is>
          <t>ZUNI</t>
        </is>
      </c>
      <c r="F1543" s="17" t="inlineStr">
        <is>
          <t>Fuera del alcance</t>
        </is>
      </c>
      <c r="G1543" s="17" t="inlineStr">
        <is>
          <t>3000721</t>
        </is>
      </c>
      <c r="H1543" s="17" t="inlineStr">
        <is>
          <t>PANTALON CARGO ANTI DESGARRO T58</t>
        </is>
      </c>
      <c r="I1543" s="17" t="inlineStr"/>
      <c r="J1543" s="17" t="inlineStr"/>
      <c r="K1543" s="18">
        <f>SUMIF('1130 Salta'!$A$2:$A$485,$G1543,'1130 Salta'!$I$2:$I$485)</f>
        <v/>
      </c>
      <c r="L1543" s="18">
        <f>SUMIF('1130 Salta'!$A$2:$A$485,$G1543,'1130 Salta'!$Q$2:$Q$485)</f>
        <v/>
      </c>
      <c r="M1543" s="18">
        <f>$K1543-$L1543</f>
        <v/>
      </c>
      <c r="N1543" s="19">
        <f>IFERROR(SUMIF('1130 Salta'!$A$2:$A$485,$G1543,'1130 Salta'!$M$2:$M$485)/$K1543,0)</f>
        <v/>
      </c>
      <c r="O1543" s="19">
        <f>IFERROR($K1543*$N1543,"")</f>
        <v/>
      </c>
      <c r="P1543" s="19">
        <f>IFERROR($L1543*$N1543,"")</f>
        <v/>
      </c>
      <c r="Q1543" s="19">
        <f>IF(OR($U1543="Dar de baja en SAP",$U1543="Dar de alta en SAP"),$M1543*$N1543,"")</f>
        <v/>
      </c>
      <c r="R1543" s="17" t="inlineStr"/>
      <c r="S1543" s="27" t="inlineStr"/>
      <c r="T1543" s="17" t="inlineStr">
        <is>
          <t>No aplica: uniformes, clasificación que el inventario físico de Farmacia no releva</t>
        </is>
      </c>
      <c r="U1543" s="28" t="inlineStr">
        <is>
          <t>Fuera del alcance del inventario físico</t>
        </is>
      </c>
      <c r="V1543" s="17" t="inlineStr"/>
      <c r="W1543" s="17" t="inlineStr"/>
      <c r="X1543" s="17" t="inlineStr"/>
      <c r="Y1543" s="17" t="inlineStr"/>
      <c r="Z1543" s="17" t="inlineStr"/>
      <c r="AA1543" s="17" t="inlineStr"/>
    </row>
    <row r="1544">
      <c r="A1544" s="17" t="inlineStr">
        <is>
          <t>Salta</t>
        </is>
      </c>
      <c r="B1544" s="17" t="inlineStr">
        <is>
          <t>1130</t>
        </is>
      </c>
      <c r="C1544" s="17" t="inlineStr">
        <is>
          <t>Stock SAP</t>
        </is>
      </c>
      <c r="D1544" s="17" t="inlineStr">
        <is>
          <t>Uniformes</t>
        </is>
      </c>
      <c r="E1544" s="17" t="inlineStr">
        <is>
          <t>ZUNI</t>
        </is>
      </c>
      <c r="F1544" s="17" t="inlineStr">
        <is>
          <t>Fuera del alcance</t>
        </is>
      </c>
      <c r="G1544" s="17" t="inlineStr">
        <is>
          <t>3000976</t>
        </is>
      </c>
      <c r="H1544" s="17" t="inlineStr">
        <is>
          <t>BOTIN DE SEGURIDAD T46</t>
        </is>
      </c>
      <c r="I1544" s="17" t="inlineStr"/>
      <c r="J1544" s="17" t="inlineStr"/>
      <c r="K1544" s="18">
        <f>SUMIF('1130 Salta'!$A$2:$A$485,$G1544,'1130 Salta'!$I$2:$I$485)</f>
        <v/>
      </c>
      <c r="L1544" s="18">
        <f>SUMIF('1130 Salta'!$A$2:$A$485,$G1544,'1130 Salta'!$Q$2:$Q$485)</f>
        <v/>
      </c>
      <c r="M1544" s="18">
        <f>$K1544-$L1544</f>
        <v/>
      </c>
      <c r="N1544" s="19">
        <f>IFERROR(SUMIF('1130 Salta'!$A$2:$A$485,$G1544,'1130 Salta'!$M$2:$M$485)/$K1544,0)</f>
        <v/>
      </c>
      <c r="O1544" s="19">
        <f>IFERROR($K1544*$N1544,"")</f>
        <v/>
      </c>
      <c r="P1544" s="19">
        <f>IFERROR($L1544*$N1544,"")</f>
        <v/>
      </c>
      <c r="Q1544" s="19">
        <f>IF(OR($U1544="Dar de baja en SAP",$U1544="Dar de alta en SAP"),$M1544*$N1544,"")</f>
        <v/>
      </c>
      <c r="R1544" s="17" t="inlineStr"/>
      <c r="S1544" s="27" t="inlineStr"/>
      <c r="T1544" s="17" t="inlineStr">
        <is>
          <t>No aplica: uniformes, clasificación que el inventario físico de Farmacia no releva</t>
        </is>
      </c>
      <c r="U1544" s="28" t="inlineStr">
        <is>
          <t>Fuera del alcance del inventario físico</t>
        </is>
      </c>
      <c r="V1544" s="17" t="inlineStr"/>
      <c r="W1544" s="17" t="inlineStr"/>
      <c r="X1544" s="17" t="inlineStr"/>
      <c r="Y1544" s="17" t="inlineStr"/>
      <c r="Z1544" s="17" t="inlineStr"/>
      <c r="AA1544" s="17" t="inlineStr">
        <is>
          <t>El material ocupa 2 filas en la hoja 1130 Salta (lote/almacén). La cantidad SAP y la física de esta vista son el total del material.</t>
        </is>
      </c>
    </row>
    <row r="1545">
      <c r="A1545" s="17" t="inlineStr">
        <is>
          <t>Salta</t>
        </is>
      </c>
      <c r="B1545" s="17" t="inlineStr">
        <is>
          <t>1130</t>
        </is>
      </c>
      <c r="C1545" s="17" t="inlineStr">
        <is>
          <t>Stock SAP</t>
        </is>
      </c>
      <c r="D1545" s="17" t="inlineStr">
        <is>
          <t>Uniformes</t>
        </is>
      </c>
      <c r="E1545" s="17" t="inlineStr">
        <is>
          <t>ZUNI</t>
        </is>
      </c>
      <c r="F1545" s="17" t="inlineStr">
        <is>
          <t>Fuera del alcance</t>
        </is>
      </c>
      <c r="G1545" s="17" t="inlineStr">
        <is>
          <t>3001344</t>
        </is>
      </c>
      <c r="H1545" s="17" t="inlineStr">
        <is>
          <t>PANTALON IMPERMEABLE XXL</t>
        </is>
      </c>
      <c r="I1545" s="17" t="inlineStr"/>
      <c r="J1545" s="17" t="inlineStr"/>
      <c r="K1545" s="18">
        <f>SUMIF('1130 Salta'!$A$2:$A$485,$G1545,'1130 Salta'!$I$2:$I$485)</f>
        <v/>
      </c>
      <c r="L1545" s="18">
        <f>SUMIF('1130 Salta'!$A$2:$A$485,$G1545,'1130 Salta'!$Q$2:$Q$485)</f>
        <v/>
      </c>
      <c r="M1545" s="18">
        <f>$K1545-$L1545</f>
        <v/>
      </c>
      <c r="N1545" s="19">
        <f>IFERROR(SUMIF('1130 Salta'!$A$2:$A$485,$G1545,'1130 Salta'!$M$2:$M$485)/$K1545,0)</f>
        <v/>
      </c>
      <c r="O1545" s="19">
        <f>IFERROR($K1545*$N1545,"")</f>
        <v/>
      </c>
      <c r="P1545" s="19">
        <f>IFERROR($L1545*$N1545,"")</f>
        <v/>
      </c>
      <c r="Q1545" s="19">
        <f>IF(OR($U1545="Dar de baja en SAP",$U1545="Dar de alta en SAP"),$M1545*$N1545,"")</f>
        <v/>
      </c>
      <c r="R1545" s="17" t="inlineStr"/>
      <c r="S1545" s="27" t="inlineStr"/>
      <c r="T1545" s="17" t="inlineStr">
        <is>
          <t>No aplica: uniformes, clasificación que el inventario físico de Farmacia no releva</t>
        </is>
      </c>
      <c r="U1545" s="28" t="inlineStr">
        <is>
          <t>Fuera del alcance del inventario físico</t>
        </is>
      </c>
      <c r="V1545" s="17" t="inlineStr"/>
      <c r="W1545" s="17" t="inlineStr"/>
      <c r="X1545" s="17" t="inlineStr"/>
      <c r="Y1545" s="17" t="inlineStr"/>
      <c r="Z1545" s="17" t="inlineStr"/>
      <c r="AA1545" s="17" t="inlineStr">
        <is>
          <t>El material ocupa 2 filas en la hoja 1130 Salta (lote/almacén). La cantidad SAP y la física de esta vista son el total del material.</t>
        </is>
      </c>
    </row>
    <row r="1546">
      <c r="A1546" s="17" t="inlineStr">
        <is>
          <t>Salta</t>
        </is>
      </c>
      <c r="B1546" s="17" t="inlineStr">
        <is>
          <t>1130</t>
        </is>
      </c>
      <c r="C1546" s="17" t="inlineStr">
        <is>
          <t>Stock SAP</t>
        </is>
      </c>
      <c r="D1546" s="17" t="inlineStr">
        <is>
          <t>Uniformes</t>
        </is>
      </c>
      <c r="E1546" s="17" t="inlineStr">
        <is>
          <t>ZUNI</t>
        </is>
      </c>
      <c r="F1546" s="17" t="inlineStr">
        <is>
          <t>Fuera del alcance</t>
        </is>
      </c>
      <c r="G1546" s="17" t="inlineStr">
        <is>
          <t>3001470</t>
        </is>
      </c>
      <c r="H1546" s="17" t="inlineStr">
        <is>
          <t>CHALECO REFLECTIVO XXXL</t>
        </is>
      </c>
      <c r="I1546" s="17" t="inlineStr"/>
      <c r="J1546" s="17" t="inlineStr"/>
      <c r="K1546" s="18">
        <f>SUMIF('1130 Salta'!$A$2:$A$485,$G1546,'1130 Salta'!$I$2:$I$485)</f>
        <v/>
      </c>
      <c r="L1546" s="18">
        <f>SUMIF('1130 Salta'!$A$2:$A$485,$G1546,'1130 Salta'!$Q$2:$Q$485)</f>
        <v/>
      </c>
      <c r="M1546" s="18">
        <f>$K1546-$L1546</f>
        <v/>
      </c>
      <c r="N1546" s="19">
        <f>IFERROR(SUMIF('1130 Salta'!$A$2:$A$485,$G1546,'1130 Salta'!$M$2:$M$485)/$K1546,0)</f>
        <v/>
      </c>
      <c r="O1546" s="19">
        <f>IFERROR($K1546*$N1546,"")</f>
        <v/>
      </c>
      <c r="P1546" s="19">
        <f>IFERROR($L1546*$N1546,"")</f>
        <v/>
      </c>
      <c r="Q1546" s="19">
        <f>IF(OR($U1546="Dar de baja en SAP",$U1546="Dar de alta en SAP"),$M1546*$N1546,"")</f>
        <v/>
      </c>
      <c r="R1546" s="17" t="inlineStr"/>
      <c r="S1546" s="27" t="inlineStr"/>
      <c r="T1546" s="17" t="inlineStr">
        <is>
          <t>No aplica: uniformes, clasificación que el inventario físico de Farmacia no releva</t>
        </is>
      </c>
      <c r="U1546" s="28" t="inlineStr">
        <is>
          <t>Fuera del alcance del inventario físico</t>
        </is>
      </c>
      <c r="V1546" s="17" t="inlineStr"/>
      <c r="W1546" s="17" t="inlineStr"/>
      <c r="X1546" s="17" t="inlineStr"/>
      <c r="Y1546" s="17" t="inlineStr"/>
      <c r="Z1546" s="17" t="inlineStr"/>
      <c r="AA1546" s="17" t="inlineStr"/>
    </row>
    <row r="1547">
      <c r="A1547" s="17" t="inlineStr">
        <is>
          <t>Salta</t>
        </is>
      </c>
      <c r="B1547" s="17" t="inlineStr">
        <is>
          <t>1130</t>
        </is>
      </c>
      <c r="C1547" s="17" t="inlineStr">
        <is>
          <t>Stock SAP</t>
        </is>
      </c>
      <c r="D1547" s="17" t="inlineStr">
        <is>
          <t>Uniformes</t>
        </is>
      </c>
      <c r="E1547" s="17" t="inlineStr">
        <is>
          <t>ZUNI</t>
        </is>
      </c>
      <c r="F1547" s="17" t="inlineStr">
        <is>
          <t>Fuera del alcance</t>
        </is>
      </c>
      <c r="G1547" s="17" t="inlineStr">
        <is>
          <t>3001513</t>
        </is>
      </c>
      <c r="H1547" s="17" t="inlineStr">
        <is>
          <t>CAMPERA POLAR AZUL XS</t>
        </is>
      </c>
      <c r="I1547" s="17" t="inlineStr"/>
      <c r="J1547" s="17" t="inlineStr"/>
      <c r="K1547" s="18">
        <f>SUMIF('1130 Salta'!$A$2:$A$485,$G1547,'1130 Salta'!$I$2:$I$485)</f>
        <v/>
      </c>
      <c r="L1547" s="18">
        <f>SUMIF('1130 Salta'!$A$2:$A$485,$G1547,'1130 Salta'!$Q$2:$Q$485)</f>
        <v/>
      </c>
      <c r="M1547" s="18">
        <f>$K1547-$L1547</f>
        <v/>
      </c>
      <c r="N1547" s="19">
        <f>IFERROR(SUMIF('1130 Salta'!$A$2:$A$485,$G1547,'1130 Salta'!$M$2:$M$485)/$K1547,0)</f>
        <v/>
      </c>
      <c r="O1547" s="19">
        <f>IFERROR($K1547*$N1547,"")</f>
        <v/>
      </c>
      <c r="P1547" s="19">
        <f>IFERROR($L1547*$N1547,"")</f>
        <v/>
      </c>
      <c r="Q1547" s="19">
        <f>IF(OR($U1547="Dar de baja en SAP",$U1547="Dar de alta en SAP"),$M1547*$N1547,"")</f>
        <v/>
      </c>
      <c r="R1547" s="17" t="inlineStr"/>
      <c r="S1547" s="27" t="inlineStr"/>
      <c r="T1547" s="17" t="inlineStr">
        <is>
          <t>No aplica: uniformes, clasificación que el inventario físico de Farmacia no releva</t>
        </is>
      </c>
      <c r="U1547" s="28" t="inlineStr">
        <is>
          <t>Fuera del alcance del inventario físico</t>
        </is>
      </c>
      <c r="V1547" s="17" t="inlineStr"/>
      <c r="W1547" s="17" t="inlineStr"/>
      <c r="X1547" s="17" t="inlineStr"/>
      <c r="Y1547" s="17" t="inlineStr"/>
      <c r="Z1547" s="17" t="inlineStr"/>
      <c r="AA1547" s="17" t="inlineStr"/>
    </row>
    <row r="1548">
      <c r="A1548" s="17" t="inlineStr">
        <is>
          <t>Salta</t>
        </is>
      </c>
      <c r="B1548" s="17" t="inlineStr">
        <is>
          <t>1130</t>
        </is>
      </c>
      <c r="C1548" s="17" t="inlineStr">
        <is>
          <t>Stock SAP</t>
        </is>
      </c>
      <c r="D1548" s="17" t="inlineStr">
        <is>
          <t>Uniformes</t>
        </is>
      </c>
      <c r="E1548" s="17" t="inlineStr">
        <is>
          <t>ZUNI</t>
        </is>
      </c>
      <c r="F1548" s="17" t="inlineStr">
        <is>
          <t>Fuera del alcance</t>
        </is>
      </c>
      <c r="G1548" s="17" t="inlineStr">
        <is>
          <t>3001575</t>
        </is>
      </c>
      <c r="H1548" s="17" t="inlineStr">
        <is>
          <t>CAMPERON NARANJA TERMICO XXXL</t>
        </is>
      </c>
      <c r="I1548" s="17" t="inlineStr"/>
      <c r="J1548" s="17" t="inlineStr"/>
      <c r="K1548" s="18">
        <f>SUMIF('1130 Salta'!$A$2:$A$485,$G1548,'1130 Salta'!$I$2:$I$485)</f>
        <v/>
      </c>
      <c r="L1548" s="18">
        <f>SUMIF('1130 Salta'!$A$2:$A$485,$G1548,'1130 Salta'!$Q$2:$Q$485)</f>
        <v/>
      </c>
      <c r="M1548" s="18">
        <f>$K1548-$L1548</f>
        <v/>
      </c>
      <c r="N1548" s="19">
        <f>IFERROR(SUMIF('1130 Salta'!$A$2:$A$485,$G1548,'1130 Salta'!$M$2:$M$485)/$K1548,0)</f>
        <v/>
      </c>
      <c r="O1548" s="19">
        <f>IFERROR($K1548*$N1548,"")</f>
        <v/>
      </c>
      <c r="P1548" s="19">
        <f>IFERROR($L1548*$N1548,"")</f>
        <v/>
      </c>
      <c r="Q1548" s="19">
        <f>IF(OR($U1548="Dar de baja en SAP",$U1548="Dar de alta en SAP"),$M1548*$N1548,"")</f>
        <v/>
      </c>
      <c r="R1548" s="17" t="inlineStr"/>
      <c r="S1548" s="27" t="inlineStr"/>
      <c r="T1548" s="17" t="inlineStr">
        <is>
          <t>No aplica: uniformes, clasificación que el inventario físico de Farmacia no releva</t>
        </is>
      </c>
      <c r="U1548" s="28" t="inlineStr">
        <is>
          <t>Fuera del alcance del inventario físico</t>
        </is>
      </c>
      <c r="V1548" s="17" t="inlineStr"/>
      <c r="W1548" s="17" t="inlineStr"/>
      <c r="X1548" s="17" t="inlineStr"/>
      <c r="Y1548" s="17" t="inlineStr"/>
      <c r="Z1548" s="17" t="inlineStr"/>
      <c r="AA1548" s="17" t="inlineStr">
        <is>
          <t>El material ocupa 2 filas en la hoja 1130 Salta (lote/almacén). La cantidad SAP y la física de esta vista son el total del material.</t>
        </is>
      </c>
    </row>
    <row r="1549">
      <c r="A1549" s="17" t="inlineStr">
        <is>
          <t>Salta</t>
        </is>
      </c>
      <c r="B1549" s="17" t="inlineStr">
        <is>
          <t>1130</t>
        </is>
      </c>
      <c r="C1549" s="17" t="inlineStr">
        <is>
          <t>Stock SAP</t>
        </is>
      </c>
      <c r="D1549" s="17" t="inlineStr">
        <is>
          <t>Medicamentos</t>
        </is>
      </c>
      <c r="E1549" s="17" t="inlineStr">
        <is>
          <t>ZMED</t>
        </is>
      </c>
      <c r="F1549" s="17" t="inlineStr">
        <is>
          <t>Dentro del alcance</t>
        </is>
      </c>
      <c r="G1549" s="17" t="inlineStr">
        <is>
          <t>1000953</t>
        </is>
      </c>
      <c r="H1549" s="17" t="inlineStr">
        <is>
          <t>LORATADINA 10MG 30UN COMPRIMIDOS</t>
        </is>
      </c>
      <c r="I1549" s="17" t="inlineStr"/>
      <c r="J1549" s="17" t="inlineStr"/>
      <c r="K1549" s="18">
        <f>SUMIF('1130 Salta'!$A$2:$A$485,$G1549,'1130 Salta'!$I$2:$I$485)</f>
        <v/>
      </c>
      <c r="L1549" s="18">
        <f>SUMIF('1130 Salta'!$A$2:$A$485,$G1549,'1130 Salta'!$Q$2:$Q$485)</f>
        <v/>
      </c>
      <c r="M1549" s="18">
        <f>$K1549-$L1549</f>
        <v/>
      </c>
      <c r="N1549" s="19">
        <f>IFERROR(SUMIF('1130 Salta'!$A$2:$A$485,$G1549,'1130 Salta'!$M$2:$M$485)/$K1549,0)</f>
        <v/>
      </c>
      <c r="O1549" s="19">
        <f>IFERROR($K1549*$N1549,"")</f>
        <v/>
      </c>
      <c r="P1549" s="19">
        <f>IFERROR($L1549*$N1549,"")</f>
        <v/>
      </c>
      <c r="Q1549" s="19">
        <f>IF(OR($U1549="Dar de baja en SAP",$U1549="Dar de alta en SAP"),$M1549*$N1549,"")</f>
        <v/>
      </c>
      <c r="R1549" s="17" t="inlineStr"/>
      <c r="S1549" s="27" t="inlineStr"/>
      <c r="T1549" s="17" t="inlineStr">
        <is>
          <t>Sin recuento físico en el inventario de Avain</t>
        </is>
      </c>
      <c r="U1549" s="28" t="inlineStr">
        <is>
          <t>Sin recuento físico</t>
        </is>
      </c>
      <c r="V1549" s="17" t="inlineStr"/>
      <c r="W1549" s="17" t="inlineStr"/>
      <c r="X1549" s="17" t="inlineStr"/>
      <c r="Y1549" s="17" t="inlineStr"/>
      <c r="Z1549" s="17" t="inlineStr"/>
      <c r="AA1549" s="17" t="inlineStr"/>
    </row>
    <row r="1550">
      <c r="A1550" s="17" t="inlineStr">
        <is>
          <t>Salta</t>
        </is>
      </c>
      <c r="B1550" s="17" t="inlineStr">
        <is>
          <t>1130</t>
        </is>
      </c>
      <c r="C1550" s="17" t="inlineStr">
        <is>
          <t>Stock SAP</t>
        </is>
      </c>
      <c r="D1550" s="17" t="inlineStr">
        <is>
          <t>Medicamentos</t>
        </is>
      </c>
      <c r="E1550" s="17" t="inlineStr">
        <is>
          <t>ZMED</t>
        </is>
      </c>
      <c r="F1550" s="17" t="inlineStr">
        <is>
          <t>Dentro del alcance</t>
        </is>
      </c>
      <c r="G1550" s="17" t="inlineStr">
        <is>
          <t>1001250</t>
        </is>
      </c>
      <c r="H1550" s="17" t="inlineStr">
        <is>
          <t>Aciclovir 400mg comp</t>
        </is>
      </c>
      <c r="I1550" s="17" t="inlineStr">
        <is>
          <t>11</t>
        </is>
      </c>
      <c r="J1550" s="17" t="inlineStr">
        <is>
          <t>Aciclovir oral 400 mg Comprimidos</t>
        </is>
      </c>
      <c r="K1550" s="18">
        <f>SUMIF('1130 Salta'!$A$2:$A$485,$G1550,'1130 Salta'!$I$2:$I$485)</f>
        <v/>
      </c>
      <c r="L1550" s="18">
        <f>SUMIF('1130 Salta'!$A$2:$A$485,$G1550,'1130 Salta'!$Q$2:$Q$485)</f>
        <v/>
      </c>
      <c r="M1550" s="18">
        <f>$K1550-$L1550</f>
        <v/>
      </c>
      <c r="N1550" s="19">
        <f>IFERROR(SUMIF('1130 Salta'!$A$2:$A$485,$G1550,'1130 Salta'!$M$2:$M$485)/$K1550,0)</f>
        <v/>
      </c>
      <c r="O1550" s="19">
        <f>IFERROR($K1550*$N1550,"")</f>
        <v/>
      </c>
      <c r="P1550" s="19">
        <f>IFERROR($L1550*$N1550,"")</f>
        <v/>
      </c>
      <c r="Q1550" s="19">
        <f>IF(OR($U1550="Dar de baja en SAP",$U1550="Dar de alta en SAP"),$M1550*$N1550,"")</f>
        <v/>
      </c>
      <c r="R1550" s="29" t="inlineStr">
        <is>
          <t>Valorización a validar: relación de cantidades 75 a 1 entre SAP y el recuento físico. Sugiere distinta unidad de medida (SAP por caja o envase y el recuento por unidad). La diferencia económica de esta fila no debe tomarse como definitiva.</t>
        </is>
      </c>
      <c r="S1550" s="25" t="inlineStr">
        <is>
          <t>Alta</t>
        </is>
      </c>
      <c r="T1550" s="17" t="inlineStr">
        <is>
          <t>Homologado – confianza Alta</t>
        </is>
      </c>
      <c r="U1550" s="25" t="inlineStr">
        <is>
          <t>Dar de alta en SAP</t>
        </is>
      </c>
      <c r="V1550" s="17" t="inlineStr">
        <is>
          <t>Homologación por código Avain (master M11-013)</t>
        </is>
      </c>
      <c r="W1550" s="17" t="inlineStr">
        <is>
          <t>No</t>
        </is>
      </c>
      <c r="X1550" s="17" t="inlineStr"/>
      <c r="Y1550" s="17" t="inlineStr">
        <is>
          <t>Sí</t>
        </is>
      </c>
      <c r="Z1550" s="17" t="inlineStr">
        <is>
          <t>M11-013</t>
        </is>
      </c>
      <c r="AA1550" s="17" t="inlineStr">
        <is>
          <t>Homologación: confianza base Alta + confianza SAP Alta → Alta.</t>
        </is>
      </c>
    </row>
    <row r="1551">
      <c r="A1551" s="17" t="inlineStr">
        <is>
          <t>Salta</t>
        </is>
      </c>
      <c r="B1551" s="17" t="inlineStr">
        <is>
          <t>1130</t>
        </is>
      </c>
      <c r="C1551" s="17" t="inlineStr">
        <is>
          <t>Stock SAP</t>
        </is>
      </c>
      <c r="D1551" s="17" t="inlineStr">
        <is>
          <t>Medicamentos</t>
        </is>
      </c>
      <c r="E1551" s="17" t="inlineStr">
        <is>
          <t>ZMED</t>
        </is>
      </c>
      <c r="F1551" s="17" t="inlineStr">
        <is>
          <t>Dentro del alcance</t>
        </is>
      </c>
      <c r="G1551" s="17" t="inlineStr">
        <is>
          <t>1005342</t>
        </is>
      </c>
      <c r="H1551" s="17" t="inlineStr">
        <is>
          <t>DEXAMETASONA 8 MG X 30COMP</t>
        </is>
      </c>
      <c r="I1551" s="17" t="inlineStr"/>
      <c r="J1551" s="17" t="inlineStr"/>
      <c r="K1551" s="18">
        <f>SUMIF('1130 Salta'!$A$2:$A$485,$G1551,'1130 Salta'!$I$2:$I$485)</f>
        <v/>
      </c>
      <c r="L1551" s="18">
        <f>SUMIF('1130 Salta'!$A$2:$A$485,$G1551,'1130 Salta'!$Q$2:$Q$485)</f>
        <v/>
      </c>
      <c r="M1551" s="18">
        <f>$K1551-$L1551</f>
        <v/>
      </c>
      <c r="N1551" s="19">
        <f>IFERROR(SUMIF('1130 Salta'!$A$2:$A$485,$G1551,'1130 Salta'!$M$2:$M$485)/$K1551,0)</f>
        <v/>
      </c>
      <c r="O1551" s="19">
        <f>IFERROR($K1551*$N1551,"")</f>
        <v/>
      </c>
      <c r="P1551" s="19">
        <f>IFERROR($L1551*$N1551,"")</f>
        <v/>
      </c>
      <c r="Q1551" s="19">
        <f>IF(OR($U1551="Dar de baja en SAP",$U1551="Dar de alta en SAP"),$M1551*$N1551,"")</f>
        <v/>
      </c>
      <c r="R1551" s="17" t="inlineStr"/>
      <c r="S1551" s="27" t="inlineStr"/>
      <c r="T1551" s="17" t="inlineStr">
        <is>
          <t>Sin recuento físico en el inventario de Avain</t>
        </is>
      </c>
      <c r="U1551" s="28" t="inlineStr">
        <is>
          <t>Sin recuento físico</t>
        </is>
      </c>
      <c r="V1551" s="17" t="inlineStr"/>
      <c r="W1551" s="17" t="inlineStr"/>
      <c r="X1551" s="17" t="inlineStr"/>
      <c r="Y1551" s="17" t="inlineStr"/>
      <c r="Z1551" s="17" t="inlineStr"/>
      <c r="AA1551" s="17" t="inlineStr"/>
    </row>
    <row r="1552">
      <c r="A1552" s="17" t="inlineStr">
        <is>
          <t>Salta</t>
        </is>
      </c>
      <c r="B1552" s="17" t="inlineStr">
        <is>
          <t>1130</t>
        </is>
      </c>
      <c r="C1552" s="17" t="inlineStr">
        <is>
          <t>Stock SAP</t>
        </is>
      </c>
      <c r="D1552" s="17" t="inlineStr">
        <is>
          <t>Medicamentos</t>
        </is>
      </c>
      <c r="E1552" s="17" t="inlineStr">
        <is>
          <t>ZMED</t>
        </is>
      </c>
      <c r="F1552" s="17" t="inlineStr">
        <is>
          <t>Dentro del alcance</t>
        </is>
      </c>
      <c r="G1552" s="17" t="inlineStr">
        <is>
          <t>1005345</t>
        </is>
      </c>
      <c r="H1552" s="17" t="inlineStr">
        <is>
          <t>DICLOFENACSOD75mg+VITB12+BETA X 20COMP</t>
        </is>
      </c>
      <c r="I1552" s="17" t="inlineStr"/>
      <c r="J1552" s="17" t="inlineStr"/>
      <c r="K1552" s="18">
        <f>SUMIF('1130 Salta'!$A$2:$A$485,$G1552,'1130 Salta'!$I$2:$I$485)</f>
        <v/>
      </c>
      <c r="L1552" s="18">
        <f>SUMIF('1130 Salta'!$A$2:$A$485,$G1552,'1130 Salta'!$Q$2:$Q$485)</f>
        <v/>
      </c>
      <c r="M1552" s="18">
        <f>$K1552-$L1552</f>
        <v/>
      </c>
      <c r="N1552" s="19">
        <f>IFERROR(SUMIF('1130 Salta'!$A$2:$A$485,$G1552,'1130 Salta'!$M$2:$M$485)/$K1552,0)</f>
        <v/>
      </c>
      <c r="O1552" s="19">
        <f>IFERROR($K1552*$N1552,"")</f>
        <v/>
      </c>
      <c r="P1552" s="19">
        <f>IFERROR($L1552*$N1552,"")</f>
        <v/>
      </c>
      <c r="Q1552" s="19">
        <f>IF(OR($U1552="Dar de baja en SAP",$U1552="Dar de alta en SAP"),$M1552*$N1552,"")</f>
        <v/>
      </c>
      <c r="R1552" s="17" t="inlineStr"/>
      <c r="S1552" s="27" t="inlineStr"/>
      <c r="T1552" s="17" t="inlineStr">
        <is>
          <t>Sin recuento físico en el inventario de Avain</t>
        </is>
      </c>
      <c r="U1552" s="28" t="inlineStr">
        <is>
          <t>Sin recuento físico</t>
        </is>
      </c>
      <c r="V1552" s="17" t="inlineStr"/>
      <c r="W1552" s="17" t="inlineStr"/>
      <c r="X1552" s="17" t="inlineStr"/>
      <c r="Y1552" s="17" t="inlineStr"/>
      <c r="Z1552" s="17" t="inlineStr"/>
      <c r="AA1552" s="17" t="inlineStr"/>
    </row>
    <row r="1553">
      <c r="A1553" s="17" t="inlineStr">
        <is>
          <t>Salta</t>
        </is>
      </c>
      <c r="B1553" s="17" t="inlineStr">
        <is>
          <t>1130</t>
        </is>
      </c>
      <c r="C1553" s="17" t="inlineStr">
        <is>
          <t>Stock SAP</t>
        </is>
      </c>
      <c r="D1553" s="17" t="inlineStr">
        <is>
          <t>Medicamentos</t>
        </is>
      </c>
      <c r="E1553" s="17" t="inlineStr">
        <is>
          <t>ZMED</t>
        </is>
      </c>
      <c r="F1553" s="17" t="inlineStr">
        <is>
          <t>Dentro del alcance</t>
        </is>
      </c>
      <c r="G1553" s="17" t="inlineStr">
        <is>
          <t>1005351</t>
        </is>
      </c>
      <c r="H1553" s="17" t="inlineStr">
        <is>
          <t>NALBUFINA 10MG/1ML X 10AMP</t>
        </is>
      </c>
      <c r="I1553" s="17" t="inlineStr"/>
      <c r="J1553" s="17" t="inlineStr"/>
      <c r="K1553" s="18">
        <f>SUMIF('1130 Salta'!$A$2:$A$485,$G1553,'1130 Salta'!$I$2:$I$485)</f>
        <v/>
      </c>
      <c r="L1553" s="18">
        <f>SUMIF('1130 Salta'!$A$2:$A$485,$G1553,'1130 Salta'!$Q$2:$Q$485)</f>
        <v/>
      </c>
      <c r="M1553" s="18">
        <f>$K1553-$L1553</f>
        <v/>
      </c>
      <c r="N1553" s="19">
        <f>IFERROR(SUMIF('1130 Salta'!$A$2:$A$485,$G1553,'1130 Salta'!$M$2:$M$485)/$K1553,0)</f>
        <v/>
      </c>
      <c r="O1553" s="19">
        <f>IFERROR($K1553*$N1553,"")</f>
        <v/>
      </c>
      <c r="P1553" s="19">
        <f>IFERROR($L1553*$N1553,"")</f>
        <v/>
      </c>
      <c r="Q1553" s="19">
        <f>IF(OR($U1553="Dar de baja en SAP",$U1553="Dar de alta en SAP"),$M1553*$N1553,"")</f>
        <v/>
      </c>
      <c r="R1553" s="17" t="inlineStr"/>
      <c r="S1553" s="27" t="inlineStr"/>
      <c r="T1553" s="17" t="inlineStr">
        <is>
          <t>Sin recuento físico en el inventario de Avain</t>
        </is>
      </c>
      <c r="U1553" s="28" t="inlineStr">
        <is>
          <t>Sin recuento físico</t>
        </is>
      </c>
      <c r="V1553" s="17" t="inlineStr"/>
      <c r="W1553" s="17" t="inlineStr"/>
      <c r="X1553" s="17" t="inlineStr"/>
      <c r="Y1553" s="17" t="inlineStr"/>
      <c r="Z1553" s="17" t="inlineStr"/>
      <c r="AA1553" s="17" t="inlineStr"/>
    </row>
    <row r="1554">
      <c r="A1554" s="17" t="inlineStr">
        <is>
          <t>Salta</t>
        </is>
      </c>
      <c r="B1554" s="17" t="inlineStr">
        <is>
          <t>1130</t>
        </is>
      </c>
      <c r="C1554" s="17" t="inlineStr">
        <is>
          <t>Stock SAP</t>
        </is>
      </c>
      <c r="D1554" s="17" t="inlineStr">
        <is>
          <t>Descartables</t>
        </is>
      </c>
      <c r="E1554" s="17" t="inlineStr">
        <is>
          <t>ZDES</t>
        </is>
      </c>
      <c r="F1554" s="17" t="inlineStr">
        <is>
          <t>Dentro del alcance</t>
        </is>
      </c>
      <c r="G1554" s="17" t="inlineStr">
        <is>
          <t>2000012</t>
        </is>
      </c>
      <c r="H1554" s="17" t="inlineStr">
        <is>
          <t>BICARBONATO DE SODIO 100 ML</t>
        </is>
      </c>
      <c r="I1554" s="17" t="inlineStr">
        <is>
          <t>46</t>
        </is>
      </c>
      <c r="J1554" s="17" t="inlineStr">
        <is>
          <t>Bicarbonato de sodio 1 fco =100ml /8.4gr</t>
        </is>
      </c>
      <c r="K1554" s="18">
        <f>SUMIF('1130 Salta'!$A$2:$A$485,$G1554,'1130 Salta'!$I$2:$I$485)</f>
        <v/>
      </c>
      <c r="L1554" s="18">
        <f>SUMIF('1130 Salta'!$A$2:$A$485,$G1554,'1130 Salta'!$Q$2:$Q$485)</f>
        <v/>
      </c>
      <c r="M1554" s="18">
        <f>$K1554-$L1554</f>
        <v/>
      </c>
      <c r="N1554" s="19">
        <f>IFERROR(SUMIF('1130 Salta'!$A$2:$A$485,$G1554,'1130 Salta'!$M$2:$M$485)/$K1554,0)</f>
        <v/>
      </c>
      <c r="O1554" s="19">
        <f>IFERROR($K1554*$N1554,"")</f>
        <v/>
      </c>
      <c r="P1554" s="19">
        <f>IFERROR($L1554*$N1554,"")</f>
        <v/>
      </c>
      <c r="Q1554" s="19">
        <f>IF(OR($U1554="Dar de baja en SAP",$U1554="Dar de alta en SAP"),$M1554*$N1554,"")</f>
        <v/>
      </c>
      <c r="R1554" s="17" t="inlineStr"/>
      <c r="S1554" s="30" t="inlineStr">
        <is>
          <t>Media</t>
        </is>
      </c>
      <c r="T1554" s="17" t="inlineStr">
        <is>
          <t>Homologado – confianza Media – pendiente de validación</t>
        </is>
      </c>
      <c r="U1554" s="25" t="inlineStr">
        <is>
          <t>Dar de alta en SAP</t>
        </is>
      </c>
      <c r="V1554" s="17" t="inlineStr">
        <is>
          <t>Homologación por código Avain (master M03-005)</t>
        </is>
      </c>
      <c r="W1554" s="17" t="inlineStr">
        <is>
          <t>No</t>
        </is>
      </c>
      <c r="X1554" s="17" t="inlineStr"/>
      <c r="Y1554" s="17" t="inlineStr">
        <is>
          <t>Sí</t>
        </is>
      </c>
      <c r="Z1554" s="17" t="inlineStr">
        <is>
          <t>M03-005</t>
        </is>
      </c>
      <c r="AA1554" s="17" t="inlineStr">
        <is>
          <t>Homologación: confianza base Alta + confianza SAP Media → Media.</t>
        </is>
      </c>
    </row>
    <row r="1555">
      <c r="A1555" s="17" t="inlineStr">
        <is>
          <t>Salta</t>
        </is>
      </c>
      <c r="B1555" s="17" t="inlineStr">
        <is>
          <t>1130</t>
        </is>
      </c>
      <c r="C1555" s="17" t="inlineStr">
        <is>
          <t>Stock SAP</t>
        </is>
      </c>
      <c r="D1555" s="17" t="inlineStr">
        <is>
          <t>Descartables</t>
        </is>
      </c>
      <c r="E1555" s="17" t="inlineStr">
        <is>
          <t>ZDES</t>
        </is>
      </c>
      <c r="F1555" s="17" t="inlineStr">
        <is>
          <t>Dentro del alcance</t>
        </is>
      </c>
      <c r="G1555" s="17" t="inlineStr">
        <is>
          <t>2000470</t>
        </is>
      </c>
      <c r="H1555" s="17" t="inlineStr">
        <is>
          <t>OTOSCOPIO</t>
        </is>
      </c>
      <c r="I1555" s="17" t="inlineStr">
        <is>
          <t>321</t>
        </is>
      </c>
      <c r="J1555" s="17" t="inlineStr">
        <is>
          <t>Otoscopio C/Pilas</t>
        </is>
      </c>
      <c r="K1555" s="18">
        <f>SUMIF('1130 Salta'!$A$2:$A$485,$G1555,'1130 Salta'!$I$2:$I$485)</f>
        <v/>
      </c>
      <c r="L1555" s="18">
        <f>SUMIF('1130 Salta'!$A$2:$A$485,$G1555,'1130 Salta'!$Q$2:$Q$485)</f>
        <v/>
      </c>
      <c r="M1555" s="18">
        <f>$K1555-$L1555</f>
        <v/>
      </c>
      <c r="N1555" s="19">
        <f>IFERROR(SUMIF('1130 Salta'!$A$2:$A$485,$G1555,'1130 Salta'!$M$2:$M$485)/$K1555,0)</f>
        <v/>
      </c>
      <c r="O1555" s="19">
        <f>IFERROR($K1555*$N1555,"")</f>
        <v/>
      </c>
      <c r="P1555" s="19">
        <f>IFERROR($L1555*$N1555,"")</f>
        <v/>
      </c>
      <c r="Q1555" s="19">
        <f>IF(OR($U1555="Dar de baja en SAP",$U1555="Dar de alta en SAP"),$M1555*$N1555,"")</f>
        <v/>
      </c>
      <c r="R1555" s="17" t="inlineStr"/>
      <c r="S1555" s="25" t="inlineStr">
        <is>
          <t>Alta</t>
        </is>
      </c>
      <c r="T1555" s="17" t="inlineStr">
        <is>
          <t>Homologado – confianza Alta</t>
        </is>
      </c>
      <c r="U1555" s="26" t="inlineStr">
        <is>
          <t>Dar de baja en SAP</t>
        </is>
      </c>
      <c r="V1555" s="17" t="inlineStr">
        <is>
          <t>Homologación por código Avain (master E-209)</t>
        </is>
      </c>
      <c r="W1555" s="17" t="inlineStr">
        <is>
          <t>No</t>
        </is>
      </c>
      <c r="X1555" s="17" t="inlineStr"/>
      <c r="Y1555" s="17" t="inlineStr">
        <is>
          <t>Sí</t>
        </is>
      </c>
      <c r="Z1555" s="17" t="inlineStr">
        <is>
          <t>E-209</t>
        </is>
      </c>
      <c r="AA1555" s="17" t="inlineStr">
        <is>
          <t>Homologación: confianza base Alta + confianza SAP Alta → Alta.</t>
        </is>
      </c>
    </row>
    <row r="1556">
      <c r="A1556" s="17" t="inlineStr">
        <is>
          <t>Salta</t>
        </is>
      </c>
      <c r="B1556" s="17" t="inlineStr">
        <is>
          <t>1130</t>
        </is>
      </c>
      <c r="C1556" s="17" t="inlineStr">
        <is>
          <t>Stock SAP</t>
        </is>
      </c>
      <c r="D1556" s="17" t="inlineStr">
        <is>
          <t>Descartables</t>
        </is>
      </c>
      <c r="E1556" s="17" t="inlineStr">
        <is>
          <t>ZDES</t>
        </is>
      </c>
      <c r="F1556" s="17" t="inlineStr">
        <is>
          <t>Dentro del alcance</t>
        </is>
      </c>
      <c r="G1556" s="17" t="inlineStr">
        <is>
          <t>2001121</t>
        </is>
      </c>
      <c r="H1556" s="17" t="inlineStr">
        <is>
          <t>TENSIOMETRO DIGITAL</t>
        </is>
      </c>
      <c r="I1556" s="17" t="inlineStr"/>
      <c r="J1556" s="17" t="inlineStr"/>
      <c r="K1556" s="18">
        <f>SUMIF('1130 Salta'!$A$2:$A$485,$G1556,'1130 Salta'!$I$2:$I$485)</f>
        <v/>
      </c>
      <c r="L1556" s="18">
        <f>SUMIF('1130 Salta'!$A$2:$A$485,$G1556,'1130 Salta'!$Q$2:$Q$485)</f>
        <v/>
      </c>
      <c r="M1556" s="18">
        <f>$K1556-$L1556</f>
        <v/>
      </c>
      <c r="N1556" s="19">
        <f>IFERROR(SUMIF('1130 Salta'!$A$2:$A$485,$G1556,'1130 Salta'!$M$2:$M$485)/$K1556,0)</f>
        <v/>
      </c>
      <c r="O1556" s="19">
        <f>IFERROR($K1556*$N1556,"")</f>
        <v/>
      </c>
      <c r="P1556" s="19">
        <f>IFERROR($L1556*$N1556,"")</f>
        <v/>
      </c>
      <c r="Q1556" s="19">
        <f>IF(OR($U1556="Dar de baja en SAP",$U1556="Dar de alta en SAP"),$M1556*$N1556,"")</f>
        <v/>
      </c>
      <c r="R1556" s="17" t="inlineStr"/>
      <c r="S1556" s="27" t="inlineStr"/>
      <c r="T1556" s="17" t="inlineStr">
        <is>
          <t>Sin recuento físico en el inventario de Avain</t>
        </is>
      </c>
      <c r="U1556" s="28" t="inlineStr">
        <is>
          <t>Sin recuento físico</t>
        </is>
      </c>
      <c r="V1556" s="17" t="inlineStr"/>
      <c r="W1556" s="17" t="inlineStr"/>
      <c r="X1556" s="17" t="inlineStr"/>
      <c r="Y1556" s="17" t="inlineStr"/>
      <c r="Z1556" s="17" t="inlineStr"/>
      <c r="AA1556" s="17" t="inlineStr"/>
    </row>
    <row r="1557">
      <c r="A1557" s="17" t="inlineStr">
        <is>
          <t>Salta</t>
        </is>
      </c>
      <c r="B1557" s="17" t="inlineStr">
        <is>
          <t>1130</t>
        </is>
      </c>
      <c r="C1557" s="17" t="inlineStr">
        <is>
          <t>Stock SAP</t>
        </is>
      </c>
      <c r="D1557" s="17" t="inlineStr">
        <is>
          <t>Descartables</t>
        </is>
      </c>
      <c r="E1557" s="17" t="inlineStr">
        <is>
          <t>ZDES</t>
        </is>
      </c>
      <c r="F1557" s="17" t="inlineStr">
        <is>
          <t>Dentro del alcance</t>
        </is>
      </c>
      <c r="G1557" s="17" t="inlineStr">
        <is>
          <t>2001137</t>
        </is>
      </c>
      <c r="H1557" s="17" t="inlineStr">
        <is>
          <t>TERMOMETRO INFRARROJO</t>
        </is>
      </c>
      <c r="I1557" s="17" t="inlineStr"/>
      <c r="J1557" s="17" t="inlineStr"/>
      <c r="K1557" s="18">
        <f>SUMIF('1130 Salta'!$A$2:$A$485,$G1557,'1130 Salta'!$I$2:$I$485)</f>
        <v/>
      </c>
      <c r="L1557" s="18">
        <f>SUMIF('1130 Salta'!$A$2:$A$485,$G1557,'1130 Salta'!$Q$2:$Q$485)</f>
        <v/>
      </c>
      <c r="M1557" s="18">
        <f>$K1557-$L1557</f>
        <v/>
      </c>
      <c r="N1557" s="19">
        <f>IFERROR(SUMIF('1130 Salta'!$A$2:$A$485,$G1557,'1130 Salta'!$M$2:$M$485)/$K1557,0)</f>
        <v/>
      </c>
      <c r="O1557" s="19">
        <f>IFERROR($K1557*$N1557,"")</f>
        <v/>
      </c>
      <c r="P1557" s="19">
        <f>IFERROR($L1557*$N1557,"")</f>
        <v/>
      </c>
      <c r="Q1557" s="19">
        <f>IF(OR($U1557="Dar de baja en SAP",$U1557="Dar de alta en SAP"),$M1557*$N1557,"")</f>
        <v/>
      </c>
      <c r="R1557" s="17" t="inlineStr"/>
      <c r="S1557" s="27" t="inlineStr"/>
      <c r="T1557" s="17" t="inlineStr">
        <is>
          <t>Sin recuento físico en el inventario de Avain</t>
        </is>
      </c>
      <c r="U1557" s="28" t="inlineStr">
        <is>
          <t>Sin recuento físico</t>
        </is>
      </c>
      <c r="V1557" s="17" t="inlineStr"/>
      <c r="W1557" s="17" t="inlineStr"/>
      <c r="X1557" s="17" t="inlineStr"/>
      <c r="Y1557" s="17" t="inlineStr"/>
      <c r="Z1557" s="17" t="inlineStr"/>
      <c r="AA1557" s="17" t="inlineStr"/>
    </row>
    <row r="1558">
      <c r="A1558" s="17" t="inlineStr">
        <is>
          <t>Salta</t>
        </is>
      </c>
      <c r="B1558" s="17" t="inlineStr">
        <is>
          <t>1130</t>
        </is>
      </c>
      <c r="C1558" s="17" t="inlineStr">
        <is>
          <t>Stock SAP</t>
        </is>
      </c>
      <c r="D1558" s="17" t="inlineStr">
        <is>
          <t>Descartables</t>
        </is>
      </c>
      <c r="E1558" s="17" t="inlineStr">
        <is>
          <t>ZDES</t>
        </is>
      </c>
      <c r="F1558" s="17" t="inlineStr">
        <is>
          <t>Dentro del alcance</t>
        </is>
      </c>
      <c r="G1558" s="17" t="inlineStr">
        <is>
          <t>2001366</t>
        </is>
      </c>
      <c r="H1558" s="17" t="inlineStr">
        <is>
          <t>RIÑONERA DE ACERO</t>
        </is>
      </c>
      <c r="I1558" s="17" t="inlineStr"/>
      <c r="J1558" s="17" t="inlineStr"/>
      <c r="K1558" s="18">
        <f>SUMIF('1130 Salta'!$A$2:$A$485,$G1558,'1130 Salta'!$I$2:$I$485)</f>
        <v/>
      </c>
      <c r="L1558" s="18">
        <f>SUMIF('1130 Salta'!$A$2:$A$485,$G1558,'1130 Salta'!$Q$2:$Q$485)</f>
        <v/>
      </c>
      <c r="M1558" s="18">
        <f>$K1558-$L1558</f>
        <v/>
      </c>
      <c r="N1558" s="19">
        <f>IFERROR(SUMIF('1130 Salta'!$A$2:$A$485,$G1558,'1130 Salta'!$M$2:$M$485)/$K1558,0)</f>
        <v/>
      </c>
      <c r="O1558" s="19">
        <f>IFERROR($K1558*$N1558,"")</f>
        <v/>
      </c>
      <c r="P1558" s="19">
        <f>IFERROR($L1558*$N1558,"")</f>
        <v/>
      </c>
      <c r="Q1558" s="19">
        <f>IF(OR($U1558="Dar de baja en SAP",$U1558="Dar de alta en SAP"),$M1558*$N1558,"")</f>
        <v/>
      </c>
      <c r="R1558" s="17" t="inlineStr"/>
      <c r="S1558" s="27" t="inlineStr"/>
      <c r="T1558" s="17" t="inlineStr">
        <is>
          <t>Sin recuento físico en el inventario de Avain</t>
        </is>
      </c>
      <c r="U1558" s="28" t="inlineStr">
        <is>
          <t>Sin recuento físico</t>
        </is>
      </c>
      <c r="V1558" s="17" t="inlineStr"/>
      <c r="W1558" s="17" t="inlineStr"/>
      <c r="X1558" s="17" t="inlineStr"/>
      <c r="Y1558" s="17" t="inlineStr"/>
      <c r="Z1558" s="17" t="inlineStr"/>
      <c r="AA1558" s="17" t="inlineStr"/>
    </row>
    <row r="1559">
      <c r="A1559" s="17" t="inlineStr">
        <is>
          <t>Salta</t>
        </is>
      </c>
      <c r="B1559" s="17" t="inlineStr">
        <is>
          <t>1130</t>
        </is>
      </c>
      <c r="C1559" s="17" t="inlineStr">
        <is>
          <t>Stock SAP</t>
        </is>
      </c>
      <c r="D1559" s="17" t="inlineStr">
        <is>
          <t>Descartables</t>
        </is>
      </c>
      <c r="E1559" s="17" t="inlineStr">
        <is>
          <t>ZDES</t>
        </is>
      </c>
      <c r="F1559" s="17" t="inlineStr">
        <is>
          <t>Dentro del alcance</t>
        </is>
      </c>
      <c r="G1559" s="17" t="inlineStr">
        <is>
          <t>2001670</t>
        </is>
      </c>
      <c r="H1559" s="17" t="inlineStr">
        <is>
          <t>GLUCOMETRO</t>
        </is>
      </c>
      <c r="I1559" s="17" t="inlineStr">
        <is>
          <t>131</t>
        </is>
      </c>
      <c r="J1559" s="17" t="inlineStr">
        <is>
          <t>Glucometro</t>
        </is>
      </c>
      <c r="K1559" s="18">
        <f>SUMIF('1130 Salta'!$A$2:$A$485,$G1559,'1130 Salta'!$I$2:$I$485)</f>
        <v/>
      </c>
      <c r="L1559" s="18">
        <f>SUMIF('1130 Salta'!$A$2:$A$485,$G1559,'1130 Salta'!$Q$2:$Q$485)</f>
        <v/>
      </c>
      <c r="M1559" s="18">
        <f>$K1559-$L1559</f>
        <v/>
      </c>
      <c r="N1559" s="19">
        <f>IFERROR(SUMIF('1130 Salta'!$A$2:$A$485,$G1559,'1130 Salta'!$M$2:$M$485)/$K1559,0)</f>
        <v/>
      </c>
      <c r="O1559" s="19">
        <f>IFERROR($K1559*$N1559,"")</f>
        <v/>
      </c>
      <c r="P1559" s="19">
        <f>IFERROR($L1559*$N1559,"")</f>
        <v/>
      </c>
      <c r="Q1559" s="19">
        <f>IF(OR($U1559="Dar de baja en SAP",$U1559="Dar de alta en SAP"),$M1559*$N1559,"")</f>
        <v/>
      </c>
      <c r="R1559" s="17" t="inlineStr"/>
      <c r="S1559" s="25" t="inlineStr">
        <is>
          <t>Alta</t>
        </is>
      </c>
      <c r="T1559" s="17" t="inlineStr">
        <is>
          <t>Homologado – confianza Alta</t>
        </is>
      </c>
      <c r="U1559" s="31" t="inlineStr">
        <is>
          <t>Sin diferencia</t>
        </is>
      </c>
      <c r="V1559" s="17" t="inlineStr">
        <is>
          <t>Cruce por nomenclatura SAP</t>
        </is>
      </c>
      <c r="W1559" s="17" t="inlineStr">
        <is>
          <t>No</t>
        </is>
      </c>
      <c r="X1559" s="17" t="inlineStr"/>
      <c r="Y1559" s="17" t="inlineStr">
        <is>
          <t>Sí</t>
        </is>
      </c>
      <c r="Z1559" s="17" t="inlineStr">
        <is>
          <t>E-182</t>
        </is>
      </c>
      <c r="AA1559" s="17" t="inlineStr">
        <is>
          <t>Homologado al master E-182, pero sus códigos SAP (1000535) no figuran en el stock SAP de este centro. Cruce por nomenclatura: similitud 1.00.</t>
        </is>
      </c>
    </row>
    <row r="1560">
      <c r="A1560" s="17" t="inlineStr">
        <is>
          <t>Salta</t>
        </is>
      </c>
      <c r="B1560" s="17" t="inlineStr">
        <is>
          <t>1130</t>
        </is>
      </c>
      <c r="C1560" s="17" t="inlineStr">
        <is>
          <t>Stock SAP</t>
        </is>
      </c>
      <c r="D1560" s="17" t="inlineStr">
        <is>
          <t>Uniformes</t>
        </is>
      </c>
      <c r="E1560" s="17" t="inlineStr">
        <is>
          <t>ZUNI</t>
        </is>
      </c>
      <c r="F1560" s="17" t="inlineStr">
        <is>
          <t>Fuera del alcance</t>
        </is>
      </c>
      <c r="G1560" s="17" t="inlineStr">
        <is>
          <t>3000215</t>
        </is>
      </c>
      <c r="H1560" s="17" t="inlineStr">
        <is>
          <t>BOTIN DE SEGURIDAD T36</t>
        </is>
      </c>
      <c r="I1560" s="17" t="inlineStr"/>
      <c r="J1560" s="17" t="inlineStr"/>
      <c r="K1560" s="18">
        <f>SUMIF('1130 Salta'!$A$2:$A$485,$G1560,'1130 Salta'!$I$2:$I$485)</f>
        <v/>
      </c>
      <c r="L1560" s="18">
        <f>SUMIF('1130 Salta'!$A$2:$A$485,$G1560,'1130 Salta'!$Q$2:$Q$485)</f>
        <v/>
      </c>
      <c r="M1560" s="18">
        <f>$K1560-$L1560</f>
        <v/>
      </c>
      <c r="N1560" s="19">
        <f>IFERROR(SUMIF('1130 Salta'!$A$2:$A$485,$G1560,'1130 Salta'!$M$2:$M$485)/$K1560,0)</f>
        <v/>
      </c>
      <c r="O1560" s="19">
        <f>IFERROR($K1560*$N1560,"")</f>
        <v/>
      </c>
      <c r="P1560" s="19">
        <f>IFERROR($L1560*$N1560,"")</f>
        <v/>
      </c>
      <c r="Q1560" s="19">
        <f>IF(OR($U1560="Dar de baja en SAP",$U1560="Dar de alta en SAP"),$M1560*$N1560,"")</f>
        <v/>
      </c>
      <c r="R1560" s="17" t="inlineStr"/>
      <c r="S1560" s="27" t="inlineStr"/>
      <c r="T1560" s="17" t="inlineStr">
        <is>
          <t>No aplica: uniformes, clasificación que el inventario físico de Farmacia no releva</t>
        </is>
      </c>
      <c r="U1560" s="28" t="inlineStr">
        <is>
          <t>Fuera del alcance del inventario físico</t>
        </is>
      </c>
      <c r="V1560" s="17" t="inlineStr"/>
      <c r="W1560" s="17" t="inlineStr"/>
      <c r="X1560" s="17" t="inlineStr"/>
      <c r="Y1560" s="17" t="inlineStr"/>
      <c r="Z1560" s="17" t="inlineStr"/>
      <c r="AA1560" s="17" t="inlineStr"/>
    </row>
    <row r="1561">
      <c r="A1561" s="17" t="inlineStr">
        <is>
          <t>Salta</t>
        </is>
      </c>
      <c r="B1561" s="17" t="inlineStr">
        <is>
          <t>1130</t>
        </is>
      </c>
      <c r="C1561" s="17" t="inlineStr">
        <is>
          <t>Stock SAP</t>
        </is>
      </c>
      <c r="D1561" s="17" t="inlineStr">
        <is>
          <t>Uniformes</t>
        </is>
      </c>
      <c r="E1561" s="17" t="inlineStr">
        <is>
          <t>ZUNI</t>
        </is>
      </c>
      <c r="F1561" s="17" t="inlineStr">
        <is>
          <t>Fuera del alcance</t>
        </is>
      </c>
      <c r="G1561" s="17" t="inlineStr">
        <is>
          <t>3001179</t>
        </is>
      </c>
      <c r="H1561" s="17" t="inlineStr">
        <is>
          <t>CAMPERA SOFT SHELL GRIS EMERGENCIAS S</t>
        </is>
      </c>
      <c r="I1561" s="17" t="inlineStr"/>
      <c r="J1561" s="17" t="inlineStr"/>
      <c r="K1561" s="18">
        <f>SUMIF('1130 Salta'!$A$2:$A$485,$G1561,'1130 Salta'!$I$2:$I$485)</f>
        <v/>
      </c>
      <c r="L1561" s="18">
        <f>SUMIF('1130 Salta'!$A$2:$A$485,$G1561,'1130 Salta'!$Q$2:$Q$485)</f>
        <v/>
      </c>
      <c r="M1561" s="18">
        <f>$K1561-$L1561</f>
        <v/>
      </c>
      <c r="N1561" s="19">
        <f>IFERROR(SUMIF('1130 Salta'!$A$2:$A$485,$G1561,'1130 Salta'!$M$2:$M$485)/$K1561,0)</f>
        <v/>
      </c>
      <c r="O1561" s="19">
        <f>IFERROR($K1561*$N1561,"")</f>
        <v/>
      </c>
      <c r="P1561" s="19">
        <f>IFERROR($L1561*$N1561,"")</f>
        <v/>
      </c>
      <c r="Q1561" s="19">
        <f>IF(OR($U1561="Dar de baja en SAP",$U1561="Dar de alta en SAP"),$M1561*$N1561,"")</f>
        <v/>
      </c>
      <c r="R1561" s="17" t="inlineStr"/>
      <c r="S1561" s="27" t="inlineStr"/>
      <c r="T1561" s="17" t="inlineStr">
        <is>
          <t>No aplica: uniformes, clasificación que el inventario físico de Farmacia no releva</t>
        </is>
      </c>
      <c r="U1561" s="28" t="inlineStr">
        <is>
          <t>Fuera del alcance del inventario físico</t>
        </is>
      </c>
      <c r="V1561" s="17" t="inlineStr"/>
      <c r="W1561" s="17" t="inlineStr"/>
      <c r="X1561" s="17" t="inlineStr"/>
      <c r="Y1561" s="17" t="inlineStr"/>
      <c r="Z1561" s="17" t="inlineStr"/>
      <c r="AA1561" s="17" t="inlineStr"/>
    </row>
    <row r="1562">
      <c r="A1562" s="17" t="inlineStr">
        <is>
          <t>Salta</t>
        </is>
      </c>
      <c r="B1562" s="17" t="inlineStr">
        <is>
          <t>1130</t>
        </is>
      </c>
      <c r="C1562" s="17" t="inlineStr">
        <is>
          <t>Stock SAP</t>
        </is>
      </c>
      <c r="D1562" s="17" t="inlineStr">
        <is>
          <t>Uniformes</t>
        </is>
      </c>
      <c r="E1562" s="17" t="inlineStr">
        <is>
          <t>ZUNI</t>
        </is>
      </c>
      <c r="F1562" s="17" t="inlineStr">
        <is>
          <t>Fuera del alcance</t>
        </is>
      </c>
      <c r="G1562" s="17" t="inlineStr">
        <is>
          <t>3001261</t>
        </is>
      </c>
      <c r="H1562" s="17" t="inlineStr">
        <is>
          <t>CONJUNTO TERMICO XXL</t>
        </is>
      </c>
      <c r="I1562" s="17" t="inlineStr"/>
      <c r="J1562" s="17" t="inlineStr"/>
      <c r="K1562" s="18">
        <f>SUMIF('1130 Salta'!$A$2:$A$485,$G1562,'1130 Salta'!$I$2:$I$485)</f>
        <v/>
      </c>
      <c r="L1562" s="18">
        <f>SUMIF('1130 Salta'!$A$2:$A$485,$G1562,'1130 Salta'!$Q$2:$Q$485)</f>
        <v/>
      </c>
      <c r="M1562" s="18">
        <f>$K1562-$L1562</f>
        <v/>
      </c>
      <c r="N1562" s="19">
        <f>IFERROR(SUMIF('1130 Salta'!$A$2:$A$485,$G1562,'1130 Salta'!$M$2:$M$485)/$K1562,0)</f>
        <v/>
      </c>
      <c r="O1562" s="19">
        <f>IFERROR($K1562*$N1562,"")</f>
        <v/>
      </c>
      <c r="P1562" s="19">
        <f>IFERROR($L1562*$N1562,"")</f>
        <v/>
      </c>
      <c r="Q1562" s="19">
        <f>IF(OR($U1562="Dar de baja en SAP",$U1562="Dar de alta en SAP"),$M1562*$N1562,"")</f>
        <v/>
      </c>
      <c r="R1562" s="17" t="inlineStr"/>
      <c r="S1562" s="27" t="inlineStr"/>
      <c r="T1562" s="17" t="inlineStr">
        <is>
          <t>No aplica: uniformes, clasificación que el inventario físico de Farmacia no releva</t>
        </is>
      </c>
      <c r="U1562" s="28" t="inlineStr">
        <is>
          <t>Fuera del alcance del inventario físico</t>
        </is>
      </c>
      <c r="V1562" s="17" t="inlineStr"/>
      <c r="W1562" s="17" t="inlineStr"/>
      <c r="X1562" s="17" t="inlineStr"/>
      <c r="Y1562" s="17" t="inlineStr"/>
      <c r="Z1562" s="17" t="inlineStr"/>
      <c r="AA1562" s="17" t="inlineStr"/>
    </row>
    <row r="1563">
      <c r="A1563" s="17" t="inlineStr">
        <is>
          <t>Salta</t>
        </is>
      </c>
      <c r="B1563" s="17" t="inlineStr">
        <is>
          <t>1130</t>
        </is>
      </c>
      <c r="C1563" s="17" t="inlineStr">
        <is>
          <t>Stock SAP</t>
        </is>
      </c>
      <c r="D1563" s="17" t="inlineStr">
        <is>
          <t>Uniformes</t>
        </is>
      </c>
      <c r="E1563" s="17" t="inlineStr">
        <is>
          <t>ZUNI</t>
        </is>
      </c>
      <c r="F1563" s="17" t="inlineStr">
        <is>
          <t>Fuera del alcance</t>
        </is>
      </c>
      <c r="G1563" s="17" t="inlineStr">
        <is>
          <t>3001266</t>
        </is>
      </c>
      <c r="H1563" s="17" t="inlineStr">
        <is>
          <t>CONJUNTO TERMICO XXXL</t>
        </is>
      </c>
      <c r="I1563" s="17" t="inlineStr"/>
      <c r="J1563" s="17" t="inlineStr"/>
      <c r="K1563" s="18">
        <f>SUMIF('1130 Salta'!$A$2:$A$485,$G1563,'1130 Salta'!$I$2:$I$485)</f>
        <v/>
      </c>
      <c r="L1563" s="18">
        <f>SUMIF('1130 Salta'!$A$2:$A$485,$G1563,'1130 Salta'!$Q$2:$Q$485)</f>
        <v/>
      </c>
      <c r="M1563" s="18">
        <f>$K1563-$L1563</f>
        <v/>
      </c>
      <c r="N1563" s="19">
        <f>IFERROR(SUMIF('1130 Salta'!$A$2:$A$485,$G1563,'1130 Salta'!$M$2:$M$485)/$K1563,0)</f>
        <v/>
      </c>
      <c r="O1563" s="19">
        <f>IFERROR($K1563*$N1563,"")</f>
        <v/>
      </c>
      <c r="P1563" s="19">
        <f>IFERROR($L1563*$N1563,"")</f>
        <v/>
      </c>
      <c r="Q1563" s="19">
        <f>IF(OR($U1563="Dar de baja en SAP",$U1563="Dar de alta en SAP"),$M1563*$N1563,"")</f>
        <v/>
      </c>
      <c r="R1563" s="17" t="inlineStr"/>
      <c r="S1563" s="27" t="inlineStr"/>
      <c r="T1563" s="17" t="inlineStr">
        <is>
          <t>No aplica: uniformes, clasificación que el inventario físico de Farmacia no releva</t>
        </is>
      </c>
      <c r="U1563" s="28" t="inlineStr">
        <is>
          <t>Fuera del alcance del inventario físico</t>
        </is>
      </c>
      <c r="V1563" s="17" t="inlineStr"/>
      <c r="W1563" s="17" t="inlineStr"/>
      <c r="X1563" s="17" t="inlineStr"/>
      <c r="Y1563" s="17" t="inlineStr"/>
      <c r="Z1563" s="17" t="inlineStr"/>
      <c r="AA1563" s="17" t="inlineStr"/>
    </row>
    <row r="1564">
      <c r="A1564" s="17" t="inlineStr">
        <is>
          <t>Salta</t>
        </is>
      </c>
      <c r="B1564" s="17" t="inlineStr">
        <is>
          <t>1130</t>
        </is>
      </c>
      <c r="C1564" s="17" t="inlineStr">
        <is>
          <t>Stock SAP</t>
        </is>
      </c>
      <c r="D1564" s="17" t="inlineStr">
        <is>
          <t>Uniformes</t>
        </is>
      </c>
      <c r="E1564" s="17" t="inlineStr">
        <is>
          <t>ZUNI</t>
        </is>
      </c>
      <c r="F1564" s="17" t="inlineStr">
        <is>
          <t>Fuera del alcance</t>
        </is>
      </c>
      <c r="G1564" s="17" t="inlineStr">
        <is>
          <t>3001298</t>
        </is>
      </c>
      <c r="H1564" s="17" t="inlineStr">
        <is>
          <t>MENTONERA CASCO SEGURIDAD</t>
        </is>
      </c>
      <c r="I1564" s="17" t="inlineStr"/>
      <c r="J1564" s="17" t="inlineStr"/>
      <c r="K1564" s="18">
        <f>SUMIF('1130 Salta'!$A$2:$A$485,$G1564,'1130 Salta'!$I$2:$I$485)</f>
        <v/>
      </c>
      <c r="L1564" s="18">
        <f>SUMIF('1130 Salta'!$A$2:$A$485,$G1564,'1130 Salta'!$Q$2:$Q$485)</f>
        <v/>
      </c>
      <c r="M1564" s="18">
        <f>$K1564-$L1564</f>
        <v/>
      </c>
      <c r="N1564" s="19">
        <f>IFERROR(SUMIF('1130 Salta'!$A$2:$A$485,$G1564,'1130 Salta'!$M$2:$M$485)/$K1564,0)</f>
        <v/>
      </c>
      <c r="O1564" s="19">
        <f>IFERROR($K1564*$N1564,"")</f>
        <v/>
      </c>
      <c r="P1564" s="19">
        <f>IFERROR($L1564*$N1564,"")</f>
        <v/>
      </c>
      <c r="Q1564" s="19">
        <f>IF(OR($U1564="Dar de baja en SAP",$U1564="Dar de alta en SAP"),$M1564*$N1564,"")</f>
        <v/>
      </c>
      <c r="R1564" s="17" t="inlineStr"/>
      <c r="S1564" s="27" t="inlineStr"/>
      <c r="T1564" s="17" t="inlineStr">
        <is>
          <t>No aplica: uniformes, clasificación que el inventario físico de Farmacia no releva</t>
        </is>
      </c>
      <c r="U1564" s="28" t="inlineStr">
        <is>
          <t>Fuera del alcance del inventario físico</t>
        </is>
      </c>
      <c r="V1564" s="17" t="inlineStr"/>
      <c r="W1564" s="17" t="inlineStr"/>
      <c r="X1564" s="17" t="inlineStr"/>
      <c r="Y1564" s="17" t="inlineStr"/>
      <c r="Z1564" s="17" t="inlineStr"/>
      <c r="AA1564" s="17" t="inlineStr"/>
    </row>
    <row r="1565">
      <c r="A1565" s="17" t="inlineStr">
        <is>
          <t>Salta</t>
        </is>
      </c>
      <c r="B1565" s="17" t="inlineStr">
        <is>
          <t>1130</t>
        </is>
      </c>
      <c r="C1565" s="17" t="inlineStr">
        <is>
          <t>Stock SAP</t>
        </is>
      </c>
      <c r="D1565" s="17" t="inlineStr">
        <is>
          <t>Uniformes</t>
        </is>
      </c>
      <c r="E1565" s="17" t="inlineStr">
        <is>
          <t>ZUNI</t>
        </is>
      </c>
      <c r="F1565" s="17" t="inlineStr">
        <is>
          <t>Fuera del alcance</t>
        </is>
      </c>
      <c r="G1565" s="17" t="inlineStr">
        <is>
          <t>3001339</t>
        </is>
      </c>
      <c r="H1565" s="17" t="inlineStr">
        <is>
          <t>PANTALON IMPERMEABLE XS</t>
        </is>
      </c>
      <c r="I1565" s="17" t="inlineStr"/>
      <c r="J1565" s="17" t="inlineStr"/>
      <c r="K1565" s="18">
        <f>SUMIF('1130 Salta'!$A$2:$A$485,$G1565,'1130 Salta'!$I$2:$I$485)</f>
        <v/>
      </c>
      <c r="L1565" s="18">
        <f>SUMIF('1130 Salta'!$A$2:$A$485,$G1565,'1130 Salta'!$Q$2:$Q$485)</f>
        <v/>
      </c>
      <c r="M1565" s="18">
        <f>$K1565-$L1565</f>
        <v/>
      </c>
      <c r="N1565" s="19">
        <f>IFERROR(SUMIF('1130 Salta'!$A$2:$A$485,$G1565,'1130 Salta'!$M$2:$M$485)/$K1565,0)</f>
        <v/>
      </c>
      <c r="O1565" s="19">
        <f>IFERROR($K1565*$N1565,"")</f>
        <v/>
      </c>
      <c r="P1565" s="19">
        <f>IFERROR($L1565*$N1565,"")</f>
        <v/>
      </c>
      <c r="Q1565" s="19">
        <f>IF(OR($U1565="Dar de baja en SAP",$U1565="Dar de alta en SAP"),$M1565*$N1565,"")</f>
        <v/>
      </c>
      <c r="R1565" s="17" t="inlineStr"/>
      <c r="S1565" s="27" t="inlineStr"/>
      <c r="T1565" s="17" t="inlineStr">
        <is>
          <t>No aplica: uniformes, clasificación que el inventario físico de Farmacia no releva</t>
        </is>
      </c>
      <c r="U1565" s="28" t="inlineStr">
        <is>
          <t>Fuera del alcance del inventario físico</t>
        </is>
      </c>
      <c r="V1565" s="17" t="inlineStr"/>
      <c r="W1565" s="17" t="inlineStr"/>
      <c r="X1565" s="17" t="inlineStr"/>
      <c r="Y1565" s="17" t="inlineStr"/>
      <c r="Z1565" s="17" t="inlineStr"/>
      <c r="AA1565" s="17" t="inlineStr"/>
    </row>
    <row r="1566">
      <c r="A1566" s="17" t="inlineStr">
        <is>
          <t>Salta</t>
        </is>
      </c>
      <c r="B1566" s="17" t="inlineStr">
        <is>
          <t>1130</t>
        </is>
      </c>
      <c r="C1566" s="17" t="inlineStr">
        <is>
          <t>Stock SAP</t>
        </is>
      </c>
      <c r="D1566" s="17" t="inlineStr">
        <is>
          <t>Uniformes</t>
        </is>
      </c>
      <c r="E1566" s="17" t="inlineStr">
        <is>
          <t>ZUNI</t>
        </is>
      </c>
      <c r="F1566" s="17" t="inlineStr">
        <is>
          <t>Fuera del alcance</t>
        </is>
      </c>
      <c r="G1566" s="17" t="inlineStr">
        <is>
          <t>3001345</t>
        </is>
      </c>
      <c r="H1566" s="17" t="inlineStr">
        <is>
          <t>PANTALON IMPERMEABLE XXXL</t>
        </is>
      </c>
      <c r="I1566" s="17" t="inlineStr"/>
      <c r="J1566" s="17" t="inlineStr"/>
      <c r="K1566" s="18">
        <f>SUMIF('1130 Salta'!$A$2:$A$485,$G1566,'1130 Salta'!$I$2:$I$485)</f>
        <v/>
      </c>
      <c r="L1566" s="18">
        <f>SUMIF('1130 Salta'!$A$2:$A$485,$G1566,'1130 Salta'!$Q$2:$Q$485)</f>
        <v/>
      </c>
      <c r="M1566" s="18">
        <f>$K1566-$L1566</f>
        <v/>
      </c>
      <c r="N1566" s="19">
        <f>IFERROR(SUMIF('1130 Salta'!$A$2:$A$485,$G1566,'1130 Salta'!$M$2:$M$485)/$K1566,0)</f>
        <v/>
      </c>
      <c r="O1566" s="19">
        <f>IFERROR($K1566*$N1566,"")</f>
        <v/>
      </c>
      <c r="P1566" s="19">
        <f>IFERROR($L1566*$N1566,"")</f>
        <v/>
      </c>
      <c r="Q1566" s="19">
        <f>IF(OR($U1566="Dar de baja en SAP",$U1566="Dar de alta en SAP"),$M1566*$N1566,"")</f>
        <v/>
      </c>
      <c r="R1566" s="17" t="inlineStr"/>
      <c r="S1566" s="27" t="inlineStr"/>
      <c r="T1566" s="17" t="inlineStr">
        <is>
          <t>No aplica: uniformes, clasificación que el inventario físico de Farmacia no releva</t>
        </is>
      </c>
      <c r="U1566" s="28" t="inlineStr">
        <is>
          <t>Fuera del alcance del inventario físico</t>
        </is>
      </c>
      <c r="V1566" s="17" t="inlineStr"/>
      <c r="W1566" s="17" t="inlineStr"/>
      <c r="X1566" s="17" t="inlineStr"/>
      <c r="Y1566" s="17" t="inlineStr"/>
      <c r="Z1566" s="17" t="inlineStr"/>
      <c r="AA1566" s="17" t="inlineStr"/>
    </row>
    <row r="1567">
      <c r="A1567" s="17" t="inlineStr">
        <is>
          <t>Salta</t>
        </is>
      </c>
      <c r="B1567" s="17" t="inlineStr">
        <is>
          <t>1130</t>
        </is>
      </c>
      <c r="C1567" s="17" t="inlineStr">
        <is>
          <t>Stock SAP</t>
        </is>
      </c>
      <c r="D1567" s="17" t="inlineStr">
        <is>
          <t>Uniformes</t>
        </is>
      </c>
      <c r="E1567" s="17" t="inlineStr">
        <is>
          <t>ZUNI</t>
        </is>
      </c>
      <c r="F1567" s="17" t="inlineStr">
        <is>
          <t>Fuera del alcance</t>
        </is>
      </c>
      <c r="G1567" s="17" t="inlineStr">
        <is>
          <t>3001405</t>
        </is>
      </c>
      <c r="H1567" s="17" t="inlineStr">
        <is>
          <t>BORCEGUI DE SEGURIDAD 37</t>
        </is>
      </c>
      <c r="I1567" s="17" t="inlineStr"/>
      <c r="J1567" s="17" t="inlineStr"/>
      <c r="K1567" s="18">
        <f>SUMIF('1130 Salta'!$A$2:$A$485,$G1567,'1130 Salta'!$I$2:$I$485)</f>
        <v/>
      </c>
      <c r="L1567" s="18">
        <f>SUMIF('1130 Salta'!$A$2:$A$485,$G1567,'1130 Salta'!$Q$2:$Q$485)</f>
        <v/>
      </c>
      <c r="M1567" s="18">
        <f>$K1567-$L1567</f>
        <v/>
      </c>
      <c r="N1567" s="19">
        <f>IFERROR(SUMIF('1130 Salta'!$A$2:$A$485,$G1567,'1130 Salta'!$M$2:$M$485)/$K1567,0)</f>
        <v/>
      </c>
      <c r="O1567" s="19">
        <f>IFERROR($K1567*$N1567,"")</f>
        <v/>
      </c>
      <c r="P1567" s="19">
        <f>IFERROR($L1567*$N1567,"")</f>
        <v/>
      </c>
      <c r="Q1567" s="19">
        <f>IF(OR($U1567="Dar de baja en SAP",$U1567="Dar de alta en SAP"),$M1567*$N1567,"")</f>
        <v/>
      </c>
      <c r="R1567" s="17" t="inlineStr"/>
      <c r="S1567" s="27" t="inlineStr"/>
      <c r="T1567" s="17" t="inlineStr">
        <is>
          <t>No aplica: uniformes, clasificación que el inventario físico de Farmacia no releva</t>
        </is>
      </c>
      <c r="U1567" s="28" t="inlineStr">
        <is>
          <t>Fuera del alcance del inventario físico</t>
        </is>
      </c>
      <c r="V1567" s="17" t="inlineStr"/>
      <c r="W1567" s="17" t="inlineStr"/>
      <c r="X1567" s="17" t="inlineStr"/>
      <c r="Y1567" s="17" t="inlineStr"/>
      <c r="Z1567" s="17" t="inlineStr"/>
      <c r="AA1567" s="17" t="inlineStr"/>
    </row>
    <row r="1568">
      <c r="A1568" s="17" t="inlineStr">
        <is>
          <t>Salta</t>
        </is>
      </c>
      <c r="B1568" s="17" t="inlineStr">
        <is>
          <t>1130</t>
        </is>
      </c>
      <c r="C1568" s="17" t="inlineStr">
        <is>
          <t>Stock SAP</t>
        </is>
      </c>
      <c r="D1568" s="17" t="inlineStr">
        <is>
          <t>Uniformes</t>
        </is>
      </c>
      <c r="E1568" s="17" t="inlineStr">
        <is>
          <t>ZUNI</t>
        </is>
      </c>
      <c r="F1568" s="17" t="inlineStr">
        <is>
          <t>Fuera del alcance</t>
        </is>
      </c>
      <c r="G1568" s="17" t="inlineStr">
        <is>
          <t>3001406</t>
        </is>
      </c>
      <c r="H1568" s="17" t="inlineStr">
        <is>
          <t>BORCEGUI DE SEGURIDAD 38</t>
        </is>
      </c>
      <c r="I1568" s="17" t="inlineStr"/>
      <c r="J1568" s="17" t="inlineStr"/>
      <c r="K1568" s="18">
        <f>SUMIF('1130 Salta'!$A$2:$A$485,$G1568,'1130 Salta'!$I$2:$I$485)</f>
        <v/>
      </c>
      <c r="L1568" s="18">
        <f>SUMIF('1130 Salta'!$A$2:$A$485,$G1568,'1130 Salta'!$Q$2:$Q$485)</f>
        <v/>
      </c>
      <c r="M1568" s="18">
        <f>$K1568-$L1568</f>
        <v/>
      </c>
      <c r="N1568" s="19">
        <f>IFERROR(SUMIF('1130 Salta'!$A$2:$A$485,$G1568,'1130 Salta'!$M$2:$M$485)/$K1568,0)</f>
        <v/>
      </c>
      <c r="O1568" s="19">
        <f>IFERROR($K1568*$N1568,"")</f>
        <v/>
      </c>
      <c r="P1568" s="19">
        <f>IFERROR($L1568*$N1568,"")</f>
        <v/>
      </c>
      <c r="Q1568" s="19">
        <f>IF(OR($U1568="Dar de baja en SAP",$U1568="Dar de alta en SAP"),$M1568*$N1568,"")</f>
        <v/>
      </c>
      <c r="R1568" s="17" t="inlineStr"/>
      <c r="S1568" s="27" t="inlineStr"/>
      <c r="T1568" s="17" t="inlineStr">
        <is>
          <t>No aplica: uniformes, clasificación que el inventario físico de Farmacia no releva</t>
        </is>
      </c>
      <c r="U1568" s="28" t="inlineStr">
        <is>
          <t>Fuera del alcance del inventario físico</t>
        </is>
      </c>
      <c r="V1568" s="17" t="inlineStr"/>
      <c r="W1568" s="17" t="inlineStr"/>
      <c r="X1568" s="17" t="inlineStr"/>
      <c r="Y1568" s="17" t="inlineStr"/>
      <c r="Z1568" s="17" t="inlineStr"/>
      <c r="AA1568" s="17" t="inlineStr"/>
    </row>
    <row r="1569">
      <c r="A1569" s="17" t="inlineStr">
        <is>
          <t>Salta</t>
        </is>
      </c>
      <c r="B1569" s="17" t="inlineStr">
        <is>
          <t>1130</t>
        </is>
      </c>
      <c r="C1569" s="17" t="inlineStr">
        <is>
          <t>Stock SAP</t>
        </is>
      </c>
      <c r="D1569" s="17" t="inlineStr">
        <is>
          <t>Uniformes</t>
        </is>
      </c>
      <c r="E1569" s="17" t="inlineStr">
        <is>
          <t>ZUNI</t>
        </is>
      </c>
      <c r="F1569" s="17" t="inlineStr">
        <is>
          <t>Fuera del alcance</t>
        </is>
      </c>
      <c r="G1569" s="17" t="inlineStr">
        <is>
          <t>3001407</t>
        </is>
      </c>
      <c r="H1569" s="17" t="inlineStr">
        <is>
          <t>BORCEGUI DE SEGURIDAD 39</t>
        </is>
      </c>
      <c r="I1569" s="17" t="inlineStr"/>
      <c r="J1569" s="17" t="inlineStr"/>
      <c r="K1569" s="18">
        <f>SUMIF('1130 Salta'!$A$2:$A$485,$G1569,'1130 Salta'!$I$2:$I$485)</f>
        <v/>
      </c>
      <c r="L1569" s="18">
        <f>SUMIF('1130 Salta'!$A$2:$A$485,$G1569,'1130 Salta'!$Q$2:$Q$485)</f>
        <v/>
      </c>
      <c r="M1569" s="18">
        <f>$K1569-$L1569</f>
        <v/>
      </c>
      <c r="N1569" s="19">
        <f>IFERROR(SUMIF('1130 Salta'!$A$2:$A$485,$G1569,'1130 Salta'!$M$2:$M$485)/$K1569,0)</f>
        <v/>
      </c>
      <c r="O1569" s="19">
        <f>IFERROR($K1569*$N1569,"")</f>
        <v/>
      </c>
      <c r="P1569" s="19">
        <f>IFERROR($L1569*$N1569,"")</f>
        <v/>
      </c>
      <c r="Q1569" s="19">
        <f>IF(OR($U1569="Dar de baja en SAP",$U1569="Dar de alta en SAP"),$M1569*$N1569,"")</f>
        <v/>
      </c>
      <c r="R1569" s="17" t="inlineStr"/>
      <c r="S1569" s="27" t="inlineStr"/>
      <c r="T1569" s="17" t="inlineStr">
        <is>
          <t>No aplica: uniformes, clasificación que el inventario físico de Farmacia no releva</t>
        </is>
      </c>
      <c r="U1569" s="28" t="inlineStr">
        <is>
          <t>Fuera del alcance del inventario físico</t>
        </is>
      </c>
      <c r="V1569" s="17" t="inlineStr"/>
      <c r="W1569" s="17" t="inlineStr"/>
      <c r="X1569" s="17" t="inlineStr"/>
      <c r="Y1569" s="17" t="inlineStr"/>
      <c r="Z1569" s="17" t="inlineStr"/>
      <c r="AA1569" s="17" t="inlineStr"/>
    </row>
    <row r="1570">
      <c r="A1570" s="17" t="inlineStr">
        <is>
          <t>Salta</t>
        </is>
      </c>
      <c r="B1570" s="17" t="inlineStr">
        <is>
          <t>1130</t>
        </is>
      </c>
      <c r="C1570" s="17" t="inlineStr">
        <is>
          <t>Stock SAP</t>
        </is>
      </c>
      <c r="D1570" s="17" t="inlineStr">
        <is>
          <t>Uniformes</t>
        </is>
      </c>
      <c r="E1570" s="17" t="inlineStr">
        <is>
          <t>ZUNI</t>
        </is>
      </c>
      <c r="F1570" s="17" t="inlineStr">
        <is>
          <t>Fuera del alcance</t>
        </is>
      </c>
      <c r="G1570" s="17" t="inlineStr">
        <is>
          <t>3001408</t>
        </is>
      </c>
      <c r="H1570" s="17" t="inlineStr">
        <is>
          <t>BORCEGUI DE SEGURIDAD 41</t>
        </is>
      </c>
      <c r="I1570" s="17" t="inlineStr"/>
      <c r="J1570" s="17" t="inlineStr"/>
      <c r="K1570" s="18">
        <f>SUMIF('1130 Salta'!$A$2:$A$485,$G1570,'1130 Salta'!$I$2:$I$485)</f>
        <v/>
      </c>
      <c r="L1570" s="18">
        <f>SUMIF('1130 Salta'!$A$2:$A$485,$G1570,'1130 Salta'!$Q$2:$Q$485)</f>
        <v/>
      </c>
      <c r="M1570" s="18">
        <f>$K1570-$L1570</f>
        <v/>
      </c>
      <c r="N1570" s="19">
        <f>IFERROR(SUMIF('1130 Salta'!$A$2:$A$485,$G1570,'1130 Salta'!$M$2:$M$485)/$K1570,0)</f>
        <v/>
      </c>
      <c r="O1570" s="19">
        <f>IFERROR($K1570*$N1570,"")</f>
        <v/>
      </c>
      <c r="P1570" s="19">
        <f>IFERROR($L1570*$N1570,"")</f>
        <v/>
      </c>
      <c r="Q1570" s="19">
        <f>IF(OR($U1570="Dar de baja en SAP",$U1570="Dar de alta en SAP"),$M1570*$N1570,"")</f>
        <v/>
      </c>
      <c r="R1570" s="17" t="inlineStr"/>
      <c r="S1570" s="27" t="inlineStr"/>
      <c r="T1570" s="17" t="inlineStr">
        <is>
          <t>No aplica: uniformes, clasificación que el inventario físico de Farmacia no releva</t>
        </is>
      </c>
      <c r="U1570" s="28" t="inlineStr">
        <is>
          <t>Fuera del alcance del inventario físico</t>
        </is>
      </c>
      <c r="V1570" s="17" t="inlineStr"/>
      <c r="W1570" s="17" t="inlineStr"/>
      <c r="X1570" s="17" t="inlineStr"/>
      <c r="Y1570" s="17" t="inlineStr"/>
      <c r="Z1570" s="17" t="inlineStr"/>
      <c r="AA1570" s="17" t="inlineStr"/>
    </row>
    <row r="1571">
      <c r="A1571" s="17" t="inlineStr">
        <is>
          <t>Salta</t>
        </is>
      </c>
      <c r="B1571" s="17" t="inlineStr">
        <is>
          <t>1130</t>
        </is>
      </c>
      <c r="C1571" s="17" t="inlineStr">
        <is>
          <t>Stock SAP</t>
        </is>
      </c>
      <c r="D1571" s="17" t="inlineStr">
        <is>
          <t>Uniformes</t>
        </is>
      </c>
      <c r="E1571" s="17" t="inlineStr">
        <is>
          <t>ZUNI</t>
        </is>
      </c>
      <c r="F1571" s="17" t="inlineStr">
        <is>
          <t>Fuera del alcance</t>
        </is>
      </c>
      <c r="G1571" s="17" t="inlineStr">
        <is>
          <t>3001465</t>
        </is>
      </c>
      <c r="H1571" s="17" t="inlineStr">
        <is>
          <t>CONJUNTO PRIMERA PIEL XXXL</t>
        </is>
      </c>
      <c r="I1571" s="17" t="inlineStr"/>
      <c r="J1571" s="17" t="inlineStr"/>
      <c r="K1571" s="18">
        <f>SUMIF('1130 Salta'!$A$2:$A$485,$G1571,'1130 Salta'!$I$2:$I$485)</f>
        <v/>
      </c>
      <c r="L1571" s="18">
        <f>SUMIF('1130 Salta'!$A$2:$A$485,$G1571,'1130 Salta'!$Q$2:$Q$485)</f>
        <v/>
      </c>
      <c r="M1571" s="18">
        <f>$K1571-$L1571</f>
        <v/>
      </c>
      <c r="N1571" s="19">
        <f>IFERROR(SUMIF('1130 Salta'!$A$2:$A$485,$G1571,'1130 Salta'!$M$2:$M$485)/$K1571,0)</f>
        <v/>
      </c>
      <c r="O1571" s="19">
        <f>IFERROR($K1571*$N1571,"")</f>
        <v/>
      </c>
      <c r="P1571" s="19">
        <f>IFERROR($L1571*$N1571,"")</f>
        <v/>
      </c>
      <c r="Q1571" s="19">
        <f>IF(OR($U1571="Dar de baja en SAP",$U1571="Dar de alta en SAP"),$M1571*$N1571,"")</f>
        <v/>
      </c>
      <c r="R1571" s="17" t="inlineStr"/>
      <c r="S1571" s="27" t="inlineStr"/>
      <c r="T1571" s="17" t="inlineStr">
        <is>
          <t>No aplica: uniformes, clasificación que el inventario físico de Farmacia no releva</t>
        </is>
      </c>
      <c r="U1571" s="28" t="inlineStr">
        <is>
          <t>Fuera del alcance del inventario físico</t>
        </is>
      </c>
      <c r="V1571" s="17" t="inlineStr"/>
      <c r="W1571" s="17" t="inlineStr"/>
      <c r="X1571" s="17" t="inlineStr"/>
      <c r="Y1571" s="17" t="inlineStr"/>
      <c r="Z1571" s="17" t="inlineStr"/>
      <c r="AA1571" s="17" t="inlineStr"/>
    </row>
    <row r="1572">
      <c r="A1572" s="17" t="inlineStr">
        <is>
          <t>Salta</t>
        </is>
      </c>
      <c r="B1572" s="17" t="inlineStr">
        <is>
          <t>1130</t>
        </is>
      </c>
      <c r="C1572" s="17" t="inlineStr">
        <is>
          <t>Stock SAP</t>
        </is>
      </c>
      <c r="D1572" s="17" t="inlineStr">
        <is>
          <t>Uniformes</t>
        </is>
      </c>
      <c r="E1572" s="17" t="inlineStr">
        <is>
          <t>ZUNI</t>
        </is>
      </c>
      <c r="F1572" s="17" t="inlineStr">
        <is>
          <t>Fuera del alcance</t>
        </is>
      </c>
      <c r="G1572" s="17" t="inlineStr">
        <is>
          <t>3001469</t>
        </is>
      </c>
      <c r="H1572" s="17" t="inlineStr">
        <is>
          <t>CHALECO REFLECTIVO XXL</t>
        </is>
      </c>
      <c r="I1572" s="17" t="inlineStr"/>
      <c r="J1572" s="17" t="inlineStr"/>
      <c r="K1572" s="18">
        <f>SUMIF('1130 Salta'!$A$2:$A$485,$G1572,'1130 Salta'!$I$2:$I$485)</f>
        <v/>
      </c>
      <c r="L1572" s="18">
        <f>SUMIF('1130 Salta'!$A$2:$A$485,$G1572,'1130 Salta'!$Q$2:$Q$485)</f>
        <v/>
      </c>
      <c r="M1572" s="18">
        <f>$K1572-$L1572</f>
        <v/>
      </c>
      <c r="N1572" s="19">
        <f>IFERROR(SUMIF('1130 Salta'!$A$2:$A$485,$G1572,'1130 Salta'!$M$2:$M$485)/$K1572,0)</f>
        <v/>
      </c>
      <c r="O1572" s="19">
        <f>IFERROR($K1572*$N1572,"")</f>
        <v/>
      </c>
      <c r="P1572" s="19">
        <f>IFERROR($L1572*$N1572,"")</f>
        <v/>
      </c>
      <c r="Q1572" s="19">
        <f>IF(OR($U1572="Dar de baja en SAP",$U1572="Dar de alta en SAP"),$M1572*$N1572,"")</f>
        <v/>
      </c>
      <c r="R1572" s="17" t="inlineStr"/>
      <c r="S1572" s="27" t="inlineStr"/>
      <c r="T1572" s="17" t="inlineStr">
        <is>
          <t>No aplica: uniformes, clasificación que el inventario físico de Farmacia no releva</t>
        </is>
      </c>
      <c r="U1572" s="28" t="inlineStr">
        <is>
          <t>Fuera del alcance del inventario físico</t>
        </is>
      </c>
      <c r="V1572" s="17" t="inlineStr"/>
      <c r="W1572" s="17" t="inlineStr"/>
      <c r="X1572" s="17" t="inlineStr"/>
      <c r="Y1572" s="17" t="inlineStr"/>
      <c r="Z1572" s="17" t="inlineStr"/>
      <c r="AA1572" s="17" t="inlineStr"/>
    </row>
    <row r="1573">
      <c r="A1573" s="17" t="inlineStr">
        <is>
          <t>Salta</t>
        </is>
      </c>
      <c r="B1573" s="17" t="inlineStr">
        <is>
          <t>1130</t>
        </is>
      </c>
      <c r="C1573" s="17" t="inlineStr">
        <is>
          <t>Stock SAP</t>
        </is>
      </c>
      <c r="D1573" s="17" t="inlineStr">
        <is>
          <t>Uniformes</t>
        </is>
      </c>
      <c r="E1573" s="17" t="inlineStr">
        <is>
          <t>ZUNI</t>
        </is>
      </c>
      <c r="F1573" s="17" t="inlineStr">
        <is>
          <t>Fuera del alcance</t>
        </is>
      </c>
      <c r="G1573" s="17" t="inlineStr">
        <is>
          <t>3001568</t>
        </is>
      </c>
      <c r="H1573" s="17" t="inlineStr">
        <is>
          <t>CAMPERON NARANJA TERMICO XS</t>
        </is>
      </c>
      <c r="I1573" s="17" t="inlineStr"/>
      <c r="J1573" s="17" t="inlineStr"/>
      <c r="K1573" s="18">
        <f>SUMIF('1130 Salta'!$A$2:$A$485,$G1573,'1130 Salta'!$I$2:$I$485)</f>
        <v/>
      </c>
      <c r="L1573" s="18">
        <f>SUMIF('1130 Salta'!$A$2:$A$485,$G1573,'1130 Salta'!$Q$2:$Q$485)</f>
        <v/>
      </c>
      <c r="M1573" s="18">
        <f>$K1573-$L1573</f>
        <v/>
      </c>
      <c r="N1573" s="19">
        <f>IFERROR(SUMIF('1130 Salta'!$A$2:$A$485,$G1573,'1130 Salta'!$M$2:$M$485)/$K1573,0)</f>
        <v/>
      </c>
      <c r="O1573" s="19">
        <f>IFERROR($K1573*$N1573,"")</f>
        <v/>
      </c>
      <c r="P1573" s="19">
        <f>IFERROR($L1573*$N1573,"")</f>
        <v/>
      </c>
      <c r="Q1573" s="19">
        <f>IF(OR($U1573="Dar de baja en SAP",$U1573="Dar de alta en SAP"),$M1573*$N1573,"")</f>
        <v/>
      </c>
      <c r="R1573" s="17" t="inlineStr"/>
      <c r="S1573" s="27" t="inlineStr"/>
      <c r="T1573" s="17" t="inlineStr">
        <is>
          <t>No aplica: uniformes, clasificación que el inventario físico de Farmacia no releva</t>
        </is>
      </c>
      <c r="U1573" s="28" t="inlineStr">
        <is>
          <t>Fuera del alcance del inventario físico</t>
        </is>
      </c>
      <c r="V1573" s="17" t="inlineStr"/>
      <c r="W1573" s="17" t="inlineStr"/>
      <c r="X1573" s="17" t="inlineStr"/>
      <c r="Y1573" s="17" t="inlineStr"/>
      <c r="Z1573" s="17" t="inlineStr"/>
      <c r="AA1573" s="17" t="inlineStr"/>
    </row>
    <row r="1574">
      <c r="A1574" s="17" t="inlineStr">
        <is>
          <t>Salta</t>
        </is>
      </c>
      <c r="B1574" s="17" t="inlineStr">
        <is>
          <t>1130</t>
        </is>
      </c>
      <c r="C1574" s="17" t="inlineStr">
        <is>
          <t>Stock SAP</t>
        </is>
      </c>
      <c r="D1574" s="17" t="inlineStr">
        <is>
          <t>Uniformes</t>
        </is>
      </c>
      <c r="E1574" s="17" t="inlineStr">
        <is>
          <t>ZUNI</t>
        </is>
      </c>
      <c r="F1574" s="17" t="inlineStr">
        <is>
          <t>Fuera del alcance</t>
        </is>
      </c>
      <c r="G1574" s="17" t="inlineStr">
        <is>
          <t>3001650</t>
        </is>
      </c>
      <c r="H1574" s="17" t="inlineStr">
        <is>
          <t>CHALECO REFLECTIVO xs</t>
        </is>
      </c>
      <c r="I1574" s="17" t="inlineStr"/>
      <c r="J1574" s="17" t="inlineStr"/>
      <c r="K1574" s="18">
        <f>SUMIF('1130 Salta'!$A$2:$A$485,$G1574,'1130 Salta'!$I$2:$I$485)</f>
        <v/>
      </c>
      <c r="L1574" s="18">
        <f>SUMIF('1130 Salta'!$A$2:$A$485,$G1574,'1130 Salta'!$Q$2:$Q$485)</f>
        <v/>
      </c>
      <c r="M1574" s="18">
        <f>$K1574-$L1574</f>
        <v/>
      </c>
      <c r="N1574" s="19">
        <f>IFERROR(SUMIF('1130 Salta'!$A$2:$A$485,$G1574,'1130 Salta'!$M$2:$M$485)/$K1574,0)</f>
        <v/>
      </c>
      <c r="O1574" s="19">
        <f>IFERROR($K1574*$N1574,"")</f>
        <v/>
      </c>
      <c r="P1574" s="19">
        <f>IFERROR($L1574*$N1574,"")</f>
        <v/>
      </c>
      <c r="Q1574" s="19">
        <f>IF(OR($U1574="Dar de baja en SAP",$U1574="Dar de alta en SAP"),$M1574*$N1574,"")</f>
        <v/>
      </c>
      <c r="R1574" s="17" t="inlineStr"/>
      <c r="S1574" s="27" t="inlineStr"/>
      <c r="T1574" s="17" t="inlineStr">
        <is>
          <t>No aplica: uniformes, clasificación que el inventario físico de Farmacia no releva</t>
        </is>
      </c>
      <c r="U1574" s="28" t="inlineStr">
        <is>
          <t>Fuera del alcance del inventario físico</t>
        </is>
      </c>
      <c r="V1574" s="17" t="inlineStr"/>
      <c r="W1574" s="17" t="inlineStr"/>
      <c r="X1574" s="17" t="inlineStr"/>
      <c r="Y1574" s="17" t="inlineStr"/>
      <c r="Z1574" s="17" t="inlineStr"/>
      <c r="AA1574" s="17" t="inlineStr"/>
    </row>
    <row r="1575">
      <c r="A1575" s="17" t="inlineStr">
        <is>
          <t>Salta</t>
        </is>
      </c>
      <c r="B1575" s="17" t="inlineStr">
        <is>
          <t>1130</t>
        </is>
      </c>
      <c r="C1575" s="17" t="inlineStr">
        <is>
          <t>Stock SAP</t>
        </is>
      </c>
      <c r="D1575" s="17" t="inlineStr">
        <is>
          <t>Medicamentos</t>
        </is>
      </c>
      <c r="E1575" s="17" t="inlineStr">
        <is>
          <t>ZMED</t>
        </is>
      </c>
      <c r="F1575" s="17" t="inlineStr">
        <is>
          <t>Dentro del alcance</t>
        </is>
      </c>
      <c r="G1575" s="17" t="inlineStr">
        <is>
          <t>1000480</t>
        </is>
      </c>
      <c r="H1575" s="17" t="inlineStr">
        <is>
          <t>CEFALEXINA 500MG COMPRIMIDOS</t>
        </is>
      </c>
      <c r="I1575" s="17" t="inlineStr"/>
      <c r="J1575" s="17" t="inlineStr"/>
      <c r="K1575" s="18">
        <f>SUMIF('1130 Salta'!$A$2:$A$485,$G1575,'1130 Salta'!$I$2:$I$485)</f>
        <v/>
      </c>
      <c r="L1575" s="18">
        <f>SUMIF('1130 Salta'!$A$2:$A$485,$G1575,'1130 Salta'!$Q$2:$Q$485)</f>
        <v/>
      </c>
      <c r="M1575" s="18">
        <f>$K1575-$L1575</f>
        <v/>
      </c>
      <c r="N1575" s="19">
        <f>IFERROR(SUMIF('1130 Salta'!$A$2:$A$485,$G1575,'1130 Salta'!$M$2:$M$485)/$K1575,0)</f>
        <v/>
      </c>
      <c r="O1575" s="19">
        <f>IFERROR($K1575*$N1575,"")</f>
        <v/>
      </c>
      <c r="P1575" s="19">
        <f>IFERROR($L1575*$N1575,"")</f>
        <v/>
      </c>
      <c r="Q1575" s="19">
        <f>IF(OR($U1575="Dar de baja en SAP",$U1575="Dar de alta en SAP"),$M1575*$N1575,"")</f>
        <v/>
      </c>
      <c r="R1575" s="17" t="inlineStr"/>
      <c r="S1575" s="27" t="inlineStr"/>
      <c r="T1575" s="17" t="inlineStr">
        <is>
          <t>Sin recuento físico en el inventario de Avain</t>
        </is>
      </c>
      <c r="U1575" s="28" t="inlineStr">
        <is>
          <t>Sin recuento físico</t>
        </is>
      </c>
      <c r="V1575" s="17" t="inlineStr"/>
      <c r="W1575" s="17" t="inlineStr"/>
      <c r="X1575" s="17" t="inlineStr"/>
      <c r="Y1575" s="17" t="inlineStr"/>
      <c r="Z1575" s="17" t="inlineStr"/>
      <c r="AA1575" s="17" t="inlineStr"/>
    </row>
    <row r="1576">
      <c r="A1576" s="17" t="inlineStr">
        <is>
          <t>Salta</t>
        </is>
      </c>
      <c r="B1576" s="17" t="inlineStr">
        <is>
          <t>1130</t>
        </is>
      </c>
      <c r="C1576" s="17" t="inlineStr">
        <is>
          <t>Stock SAP</t>
        </is>
      </c>
      <c r="D1576" s="17" t="inlineStr">
        <is>
          <t>Medicamentos</t>
        </is>
      </c>
      <c r="E1576" s="17" t="inlineStr">
        <is>
          <t>ZMED</t>
        </is>
      </c>
      <c r="F1576" s="17" t="inlineStr">
        <is>
          <t>Dentro del alcance</t>
        </is>
      </c>
      <c r="G1576" s="17" t="inlineStr">
        <is>
          <t>1001237</t>
        </is>
      </c>
      <c r="H1576" s="17" t="inlineStr">
        <is>
          <t>ACIDO ACETILSALICILICO 100MG</t>
        </is>
      </c>
      <c r="I1576" s="17" t="inlineStr">
        <is>
          <t>410</t>
        </is>
      </c>
      <c r="J1576" s="17" t="inlineStr">
        <is>
          <t>Aspirina comprimidos 100mg</t>
        </is>
      </c>
      <c r="K1576" s="18">
        <f>SUMIF('1130 Salta'!$A$2:$A$485,$G1576,'1130 Salta'!$I$2:$I$485)</f>
        <v/>
      </c>
      <c r="L1576" s="18">
        <f>SUMIF('1130 Salta'!$A$2:$A$485,$G1576,'1130 Salta'!$Q$2:$Q$485)</f>
        <v/>
      </c>
      <c r="M1576" s="18">
        <f>$K1576-$L1576</f>
        <v/>
      </c>
      <c r="N1576" s="19">
        <f>IFERROR(SUMIF('1130 Salta'!$A$2:$A$485,$G1576,'1130 Salta'!$M$2:$M$485)/$K1576,0)</f>
        <v/>
      </c>
      <c r="O1576" s="19">
        <f>IFERROR($K1576*$N1576,"")</f>
        <v/>
      </c>
      <c r="P1576" s="19">
        <f>IFERROR($L1576*$N1576,"")</f>
        <v/>
      </c>
      <c r="Q1576" s="19">
        <f>IF(OR($U1576="Dar de baja en SAP",$U1576="Dar de alta en SAP"),$M1576*$N1576,"")</f>
        <v/>
      </c>
      <c r="R1576" s="29" t="inlineStr">
        <is>
          <t>Valorización a validar: relación de cantidades 428 a 1 entre SAP y el recuento físico. Sugiere distinta unidad de medida (SAP por caja o envase y el recuento por unidad). La diferencia económica de esta fila no debe tomarse como definitiva.</t>
        </is>
      </c>
      <c r="S1576" s="26" t="inlineStr">
        <is>
          <t>Baja</t>
        </is>
      </c>
      <c r="T1576" s="17" t="inlineStr">
        <is>
          <t>Homologado – confianza Baja – pendiente de validación</t>
        </is>
      </c>
      <c r="U1576" s="25" t="inlineStr">
        <is>
          <t>Dar de alta en SAP</t>
        </is>
      </c>
      <c r="V1576" s="17" t="inlineStr">
        <is>
          <t>Homologación por código Avain (master M01-001)</t>
        </is>
      </c>
      <c r="W1576" s="17" t="inlineStr">
        <is>
          <t>Sí</t>
        </is>
      </c>
      <c r="X1576" s="17" t="inlineStr">
        <is>
          <t>1001237, 1000136</t>
        </is>
      </c>
      <c r="Y1576" s="17" t="inlineStr">
        <is>
          <t>Sí</t>
        </is>
      </c>
      <c r="Z1576" s="17" t="inlineStr">
        <is>
          <t>M01-001</t>
        </is>
      </c>
      <c r="AA1576" s="17"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17" t="inlineStr">
        <is>
          <t>Salta</t>
        </is>
      </c>
      <c r="B1577" s="17" t="inlineStr">
        <is>
          <t>1130</t>
        </is>
      </c>
      <c r="C1577" s="17" t="inlineStr">
        <is>
          <t>Stock SAP</t>
        </is>
      </c>
      <c r="D1577" s="17" t="inlineStr">
        <is>
          <t>Medicamentos</t>
        </is>
      </c>
      <c r="E1577" s="17" t="inlineStr">
        <is>
          <t>ZMED</t>
        </is>
      </c>
      <c r="F1577" s="17" t="inlineStr">
        <is>
          <t>Dentro del alcance</t>
        </is>
      </c>
      <c r="G1577" s="17" t="inlineStr">
        <is>
          <t>1005104</t>
        </is>
      </c>
      <c r="H1577" s="17" t="inlineStr">
        <is>
          <t>CLONAZEPAM 0.5MG COMPRIMIDO</t>
        </is>
      </c>
      <c r="I1577" s="17" t="inlineStr">
        <is>
          <t>307</t>
        </is>
      </c>
      <c r="J1577" s="17" t="inlineStr">
        <is>
          <t>CLONAZEPAN 0,5 mg</t>
        </is>
      </c>
      <c r="K1577" s="18">
        <f>SUMIF('1130 Salta'!$A$2:$A$485,$G1577,'1130 Salta'!$I$2:$I$485)</f>
        <v/>
      </c>
      <c r="L1577" s="18">
        <f>SUMIF('1130 Salta'!$A$2:$A$485,$G1577,'1130 Salta'!$Q$2:$Q$485)</f>
        <v/>
      </c>
      <c r="M1577" s="18">
        <f>$K1577-$L1577</f>
        <v/>
      </c>
      <c r="N1577" s="19">
        <f>IFERROR(SUMIF('1130 Salta'!$A$2:$A$485,$G1577,'1130 Salta'!$M$2:$M$485)/$K1577,0)</f>
        <v/>
      </c>
      <c r="O1577" s="19">
        <f>IFERROR($K1577*$N1577,"")</f>
        <v/>
      </c>
      <c r="P1577" s="19">
        <f>IFERROR($L1577*$N1577,"")</f>
        <v/>
      </c>
      <c r="Q1577" s="19">
        <f>IF(OR($U1577="Dar de baja en SAP",$U1577="Dar de alta en SAP"),$M1577*$N1577,"")</f>
        <v/>
      </c>
      <c r="R1577" s="17" t="inlineStr"/>
      <c r="S1577" s="25" t="inlineStr">
        <is>
          <t>Alta</t>
        </is>
      </c>
      <c r="T1577" s="17" t="inlineStr">
        <is>
          <t>Homologado – confianza Alta</t>
        </is>
      </c>
      <c r="U1577" s="25" t="inlineStr">
        <is>
          <t>Dar de alta en SAP</t>
        </is>
      </c>
      <c r="V1577" s="17" t="inlineStr">
        <is>
          <t>Cruce por nomenclatura SAP</t>
        </is>
      </c>
      <c r="W1577" s="17" t="inlineStr">
        <is>
          <t>No</t>
        </is>
      </c>
      <c r="X1577" s="17" t="inlineStr"/>
      <c r="Y1577" s="17" t="inlineStr">
        <is>
          <t>No</t>
        </is>
      </c>
      <c r="Z1577" s="17" t="inlineStr"/>
      <c r="AA1577" s="17" t="inlineStr">
        <is>
          <t>Cruce por nomenclatura: dosis coincide; similitud 0.76.</t>
        </is>
      </c>
    </row>
    <row r="1578">
      <c r="A1578" s="17" t="inlineStr">
        <is>
          <t>Salta</t>
        </is>
      </c>
      <c r="B1578" s="17" t="inlineStr">
        <is>
          <t>1130</t>
        </is>
      </c>
      <c r="C1578" s="17" t="inlineStr">
        <is>
          <t>Stock SAP</t>
        </is>
      </c>
      <c r="D1578" s="17" t="inlineStr">
        <is>
          <t>Medicamentos</t>
        </is>
      </c>
      <c r="E1578" s="17" t="inlineStr">
        <is>
          <t>ZMED</t>
        </is>
      </c>
      <c r="F1578" s="17" t="inlineStr">
        <is>
          <t>Dentro del alcance</t>
        </is>
      </c>
      <c r="G1578" s="17" t="inlineStr">
        <is>
          <t>1005339</t>
        </is>
      </c>
      <c r="H1578" s="17" t="inlineStr">
        <is>
          <t>DEXAMETASONA 0,5 MG X 20COMP</t>
        </is>
      </c>
      <c r="I1578" s="17" t="inlineStr"/>
      <c r="J1578" s="17" t="inlineStr"/>
      <c r="K1578" s="18">
        <f>SUMIF('1130 Salta'!$A$2:$A$485,$G1578,'1130 Salta'!$I$2:$I$485)</f>
        <v/>
      </c>
      <c r="L1578" s="18">
        <f>SUMIF('1130 Salta'!$A$2:$A$485,$G1578,'1130 Salta'!$Q$2:$Q$485)</f>
        <v/>
      </c>
      <c r="M1578" s="18">
        <f>$K1578-$L1578</f>
        <v/>
      </c>
      <c r="N1578" s="19">
        <f>IFERROR(SUMIF('1130 Salta'!$A$2:$A$485,$G1578,'1130 Salta'!$M$2:$M$485)/$K1578,0)</f>
        <v/>
      </c>
      <c r="O1578" s="19">
        <f>IFERROR($K1578*$N1578,"")</f>
        <v/>
      </c>
      <c r="P1578" s="19">
        <f>IFERROR($L1578*$N1578,"")</f>
        <v/>
      </c>
      <c r="Q1578" s="19">
        <f>IF(OR($U1578="Dar de baja en SAP",$U1578="Dar de alta en SAP"),$M1578*$N1578,"")</f>
        <v/>
      </c>
      <c r="R1578" s="17" t="inlineStr"/>
      <c r="S1578" s="27" t="inlineStr"/>
      <c r="T1578" s="17" t="inlineStr">
        <is>
          <t>Sin recuento físico en el inventario de Avain</t>
        </is>
      </c>
      <c r="U1578" s="28" t="inlineStr">
        <is>
          <t>Sin recuento físico</t>
        </is>
      </c>
      <c r="V1578" s="17" t="inlineStr"/>
      <c r="W1578" s="17" t="inlineStr"/>
      <c r="X1578" s="17" t="inlineStr"/>
      <c r="Y1578" s="17" t="inlineStr"/>
      <c r="Z1578" s="17" t="inlineStr"/>
      <c r="AA1578" s="17" t="inlineStr"/>
    </row>
    <row r="1579">
      <c r="A1579" s="17" t="inlineStr">
        <is>
          <t>Salta</t>
        </is>
      </c>
      <c r="B1579" s="17" t="inlineStr">
        <is>
          <t>1130</t>
        </is>
      </c>
      <c r="C1579" s="17" t="inlineStr">
        <is>
          <t>Stock SAP</t>
        </is>
      </c>
      <c r="D1579" s="17" t="inlineStr">
        <is>
          <t>Medicamentos</t>
        </is>
      </c>
      <c r="E1579" s="17" t="inlineStr">
        <is>
          <t>ZMED</t>
        </is>
      </c>
      <c r="F1579" s="17" t="inlineStr">
        <is>
          <t>Dentro del alcance</t>
        </is>
      </c>
      <c r="G1579" s="17" t="inlineStr">
        <is>
          <t>1005340</t>
        </is>
      </c>
      <c r="H1579" s="17" t="inlineStr">
        <is>
          <t>DEXAMETASONA 0,5 MG X 30COMP</t>
        </is>
      </c>
      <c r="I1579" s="17" t="inlineStr"/>
      <c r="J1579" s="17" t="inlineStr"/>
      <c r="K1579" s="18">
        <f>SUMIF('1130 Salta'!$A$2:$A$485,$G1579,'1130 Salta'!$I$2:$I$485)</f>
        <v/>
      </c>
      <c r="L1579" s="18">
        <f>SUMIF('1130 Salta'!$A$2:$A$485,$G1579,'1130 Salta'!$Q$2:$Q$485)</f>
        <v/>
      </c>
      <c r="M1579" s="18">
        <f>$K1579-$L1579</f>
        <v/>
      </c>
      <c r="N1579" s="19">
        <f>IFERROR(SUMIF('1130 Salta'!$A$2:$A$485,$G1579,'1130 Salta'!$M$2:$M$485)/$K1579,0)</f>
        <v/>
      </c>
      <c r="O1579" s="19">
        <f>IFERROR($K1579*$N1579,"")</f>
        <v/>
      </c>
      <c r="P1579" s="19">
        <f>IFERROR($L1579*$N1579,"")</f>
        <v/>
      </c>
      <c r="Q1579" s="19">
        <f>IF(OR($U1579="Dar de baja en SAP",$U1579="Dar de alta en SAP"),$M1579*$N1579,"")</f>
        <v/>
      </c>
      <c r="R1579" s="17" t="inlineStr"/>
      <c r="S1579" s="27" t="inlineStr"/>
      <c r="T1579" s="17" t="inlineStr">
        <is>
          <t>Sin recuento físico en el inventario de Avain</t>
        </is>
      </c>
      <c r="U1579" s="28" t="inlineStr">
        <is>
          <t>Sin recuento físico</t>
        </is>
      </c>
      <c r="V1579" s="17" t="inlineStr"/>
      <c r="W1579" s="17" t="inlineStr"/>
      <c r="X1579" s="17" t="inlineStr"/>
      <c r="Y1579" s="17" t="inlineStr"/>
      <c r="Z1579" s="17" t="inlineStr"/>
      <c r="AA1579" s="17" t="inlineStr"/>
    </row>
    <row r="1580">
      <c r="A1580" s="17" t="inlineStr">
        <is>
          <t>Salta</t>
        </is>
      </c>
      <c r="B1580" s="17" t="inlineStr">
        <is>
          <t>1130</t>
        </is>
      </c>
      <c r="C1580" s="17" t="inlineStr">
        <is>
          <t>Stock SAP</t>
        </is>
      </c>
      <c r="D1580" s="17" t="inlineStr">
        <is>
          <t>Medicamentos</t>
        </is>
      </c>
      <c r="E1580" s="17" t="inlineStr">
        <is>
          <t>ZMED</t>
        </is>
      </c>
      <c r="F1580" s="17" t="inlineStr">
        <is>
          <t>Dentro del alcance</t>
        </is>
      </c>
      <c r="G1580" s="17" t="inlineStr">
        <is>
          <t>1005341</t>
        </is>
      </c>
      <c r="H1580" s="17" t="inlineStr">
        <is>
          <t>DEXAMETASONA 8 MG X 20COMP</t>
        </is>
      </c>
      <c r="I1580" s="17" t="inlineStr"/>
      <c r="J1580" s="17" t="inlineStr"/>
      <c r="K1580" s="18">
        <f>SUMIF('1130 Salta'!$A$2:$A$485,$G1580,'1130 Salta'!$I$2:$I$485)</f>
        <v/>
      </c>
      <c r="L1580" s="18">
        <f>SUMIF('1130 Salta'!$A$2:$A$485,$G1580,'1130 Salta'!$Q$2:$Q$485)</f>
        <v/>
      </c>
      <c r="M1580" s="18">
        <f>$K1580-$L1580</f>
        <v/>
      </c>
      <c r="N1580" s="19">
        <f>IFERROR(SUMIF('1130 Salta'!$A$2:$A$485,$G1580,'1130 Salta'!$M$2:$M$485)/$K1580,0)</f>
        <v/>
      </c>
      <c r="O1580" s="19">
        <f>IFERROR($K1580*$N1580,"")</f>
        <v/>
      </c>
      <c r="P1580" s="19">
        <f>IFERROR($L1580*$N1580,"")</f>
        <v/>
      </c>
      <c r="Q1580" s="19">
        <f>IF(OR($U1580="Dar de baja en SAP",$U1580="Dar de alta en SAP"),$M1580*$N1580,"")</f>
        <v/>
      </c>
      <c r="R1580" s="17" t="inlineStr"/>
      <c r="S1580" s="27" t="inlineStr"/>
      <c r="T1580" s="17" t="inlineStr">
        <is>
          <t>Sin recuento físico en el inventario de Avain</t>
        </is>
      </c>
      <c r="U1580" s="28" t="inlineStr">
        <is>
          <t>Sin recuento físico</t>
        </is>
      </c>
      <c r="V1580" s="17" t="inlineStr"/>
      <c r="W1580" s="17" t="inlineStr"/>
      <c r="X1580" s="17" t="inlineStr"/>
      <c r="Y1580" s="17" t="inlineStr"/>
      <c r="Z1580" s="17" t="inlineStr"/>
      <c r="AA1580" s="17" t="inlineStr"/>
    </row>
    <row r="1581">
      <c r="A1581" s="17" t="inlineStr">
        <is>
          <t>Salta</t>
        </is>
      </c>
      <c r="B1581" s="17" t="inlineStr">
        <is>
          <t>1130</t>
        </is>
      </c>
      <c r="C1581" s="17" t="inlineStr">
        <is>
          <t>Stock SAP</t>
        </is>
      </c>
      <c r="D1581" s="17" t="inlineStr">
        <is>
          <t>Medicamentos</t>
        </is>
      </c>
      <c r="E1581" s="17" t="inlineStr">
        <is>
          <t>ZMED</t>
        </is>
      </c>
      <c r="F1581" s="17" t="inlineStr">
        <is>
          <t>Dentro del alcance</t>
        </is>
      </c>
      <c r="G1581" s="17" t="inlineStr">
        <is>
          <t>1005347</t>
        </is>
      </c>
      <c r="H1581" s="17" t="inlineStr">
        <is>
          <t>BISMUTO C/PECTINA X 20COMP MAST</t>
        </is>
      </c>
      <c r="I1581" s="17" t="inlineStr"/>
      <c r="J1581" s="17" t="inlineStr"/>
      <c r="K1581" s="18">
        <f>SUMIF('1130 Salta'!$A$2:$A$485,$G1581,'1130 Salta'!$I$2:$I$485)</f>
        <v/>
      </c>
      <c r="L1581" s="18">
        <f>SUMIF('1130 Salta'!$A$2:$A$485,$G1581,'1130 Salta'!$Q$2:$Q$485)</f>
        <v/>
      </c>
      <c r="M1581" s="18">
        <f>$K1581-$L1581</f>
        <v/>
      </c>
      <c r="N1581" s="19">
        <f>IFERROR(SUMIF('1130 Salta'!$A$2:$A$485,$G1581,'1130 Salta'!$M$2:$M$485)/$K1581,0)</f>
        <v/>
      </c>
      <c r="O1581" s="19">
        <f>IFERROR($K1581*$N1581,"")</f>
        <v/>
      </c>
      <c r="P1581" s="19">
        <f>IFERROR($L1581*$N1581,"")</f>
        <v/>
      </c>
      <c r="Q1581" s="19">
        <f>IF(OR($U1581="Dar de baja en SAP",$U1581="Dar de alta en SAP"),$M1581*$N1581,"")</f>
        <v/>
      </c>
      <c r="R1581" s="17" t="inlineStr"/>
      <c r="S1581" s="27" t="inlineStr"/>
      <c r="T1581" s="17" t="inlineStr">
        <is>
          <t>Sin recuento físico en el inventario de Avain</t>
        </is>
      </c>
      <c r="U1581" s="28" t="inlineStr">
        <is>
          <t>Sin recuento físico</t>
        </is>
      </c>
      <c r="V1581" s="17" t="inlineStr"/>
      <c r="W1581" s="17" t="inlineStr"/>
      <c r="X1581" s="17" t="inlineStr"/>
      <c r="Y1581" s="17" t="inlineStr"/>
      <c r="Z1581" s="17" t="inlineStr"/>
      <c r="AA1581" s="17" t="inlineStr"/>
    </row>
    <row r="1582">
      <c r="A1582" s="17" t="inlineStr">
        <is>
          <t>Salta</t>
        </is>
      </c>
      <c r="B1582" s="17" t="inlineStr">
        <is>
          <t>1130</t>
        </is>
      </c>
      <c r="C1582" s="17" t="inlineStr">
        <is>
          <t>Stock SAP</t>
        </is>
      </c>
      <c r="D1582" s="17" t="inlineStr">
        <is>
          <t>Medicamentos</t>
        </is>
      </c>
      <c r="E1582" s="17" t="inlineStr">
        <is>
          <t>ZMED</t>
        </is>
      </c>
      <c r="F1582" s="17" t="inlineStr">
        <is>
          <t>Dentro del alcance</t>
        </is>
      </c>
      <c r="G1582" s="17" t="inlineStr">
        <is>
          <t>1005348</t>
        </is>
      </c>
      <c r="H1582" s="17" t="inlineStr">
        <is>
          <t>DIUREX 50MG X 60COMP</t>
        </is>
      </c>
      <c r="I1582" s="17" t="inlineStr"/>
      <c r="J1582" s="17" t="inlineStr"/>
      <c r="K1582" s="18">
        <f>SUMIF('1130 Salta'!$A$2:$A$485,$G1582,'1130 Salta'!$I$2:$I$485)</f>
        <v/>
      </c>
      <c r="L1582" s="18">
        <f>SUMIF('1130 Salta'!$A$2:$A$485,$G1582,'1130 Salta'!$Q$2:$Q$485)</f>
        <v/>
      </c>
      <c r="M1582" s="18">
        <f>$K1582-$L1582</f>
        <v/>
      </c>
      <c r="N1582" s="19">
        <f>IFERROR(SUMIF('1130 Salta'!$A$2:$A$485,$G1582,'1130 Salta'!$M$2:$M$485)/$K1582,0)</f>
        <v/>
      </c>
      <c r="O1582" s="19">
        <f>IFERROR($K1582*$N1582,"")</f>
        <v/>
      </c>
      <c r="P1582" s="19">
        <f>IFERROR($L1582*$N1582,"")</f>
        <v/>
      </c>
      <c r="Q1582" s="19">
        <f>IF(OR($U1582="Dar de baja en SAP",$U1582="Dar de alta en SAP"),$M1582*$N1582,"")</f>
        <v/>
      </c>
      <c r="R1582" s="17" t="inlineStr"/>
      <c r="S1582" s="27" t="inlineStr"/>
      <c r="T1582" s="17" t="inlineStr">
        <is>
          <t>Sin recuento físico en el inventario de Avain</t>
        </is>
      </c>
      <c r="U1582" s="28" t="inlineStr">
        <is>
          <t>Sin recuento físico</t>
        </is>
      </c>
      <c r="V1582" s="17" t="inlineStr"/>
      <c r="W1582" s="17" t="inlineStr"/>
      <c r="X1582" s="17" t="inlineStr"/>
      <c r="Y1582" s="17" t="inlineStr"/>
      <c r="Z1582" s="17" t="inlineStr"/>
      <c r="AA1582" s="17" t="inlineStr"/>
    </row>
    <row r="1583">
      <c r="A1583" s="17" t="inlineStr">
        <is>
          <t>Salta</t>
        </is>
      </c>
      <c r="B1583" s="17" t="inlineStr">
        <is>
          <t>1130</t>
        </is>
      </c>
      <c r="C1583" s="17" t="inlineStr">
        <is>
          <t>Stock SAP</t>
        </is>
      </c>
      <c r="D1583" s="17" t="inlineStr">
        <is>
          <t>Medicamentos</t>
        </is>
      </c>
      <c r="E1583" s="17" t="inlineStr">
        <is>
          <t>ZMED</t>
        </is>
      </c>
      <c r="F1583" s="17" t="inlineStr">
        <is>
          <t>Dentro del alcance</t>
        </is>
      </c>
      <c r="G1583" s="17" t="inlineStr">
        <is>
          <t>1005350</t>
        </is>
      </c>
      <c r="H1583" s="17" t="inlineStr">
        <is>
          <t>CLONAZEPAM 2MG X 50COMP</t>
        </is>
      </c>
      <c r="I1583" s="17" t="inlineStr">
        <is>
          <t>75</t>
        </is>
      </c>
      <c r="J1583" s="17" t="inlineStr">
        <is>
          <t>Clonazepam comprimidos 2mg</t>
        </is>
      </c>
      <c r="K1583" s="18">
        <f>SUMIF('1130 Salta'!$A$2:$A$485,$G1583,'1130 Salta'!$I$2:$I$485)</f>
        <v/>
      </c>
      <c r="L1583" s="18">
        <f>SUMIF('1130 Salta'!$A$2:$A$485,$G1583,'1130 Salta'!$Q$2:$Q$485)</f>
        <v/>
      </c>
      <c r="M1583" s="18">
        <f>$K1583-$L1583</f>
        <v/>
      </c>
      <c r="N1583" s="19">
        <f>IFERROR(SUMIF('1130 Salta'!$A$2:$A$485,$G1583,'1130 Salta'!$M$2:$M$485)/$K1583,0)</f>
        <v/>
      </c>
      <c r="O1583" s="19">
        <f>IFERROR($K1583*$N1583,"")</f>
        <v/>
      </c>
      <c r="P1583" s="19">
        <f>IFERROR($L1583*$N1583,"")</f>
        <v/>
      </c>
      <c r="Q1583" s="19">
        <f>IF(OR($U1583="Dar de baja en SAP",$U1583="Dar de alta en SAP"),$M1583*$N1583,"")</f>
        <v/>
      </c>
      <c r="R1583" s="17" t="inlineStr"/>
      <c r="S1583" s="30" t="inlineStr">
        <is>
          <t>Media</t>
        </is>
      </c>
      <c r="T1583" s="17" t="inlineStr">
        <is>
          <t>Homologado – confianza Media – pendiente de validación</t>
        </is>
      </c>
      <c r="U1583" s="25" t="inlineStr">
        <is>
          <t>Dar de alta en SAP</t>
        </is>
      </c>
      <c r="V1583" s="17" t="inlineStr">
        <is>
          <t>Cruce por nomenclatura SAP</t>
        </is>
      </c>
      <c r="W1583" s="17" t="inlineStr">
        <is>
          <t>Sí</t>
        </is>
      </c>
      <c r="X1583" s="17" t="inlineStr">
        <is>
          <t>1005350, 1005104</t>
        </is>
      </c>
      <c r="Y1583" s="17" t="inlineStr">
        <is>
          <t>Sí</t>
        </is>
      </c>
      <c r="Z1583" s="17" t="inlineStr">
        <is>
          <t>M09-006</t>
        </is>
      </c>
      <c r="AA1583" s="17"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17" t="inlineStr">
        <is>
          <t>Salta</t>
        </is>
      </c>
      <c r="B1584" s="17" t="inlineStr">
        <is>
          <t>1130</t>
        </is>
      </c>
      <c r="C1584" s="17" t="inlineStr">
        <is>
          <t>Stock SAP</t>
        </is>
      </c>
      <c r="D1584" s="17" t="inlineStr">
        <is>
          <t>Medicamentos</t>
        </is>
      </c>
      <c r="E1584" s="17" t="inlineStr">
        <is>
          <t>ZMED</t>
        </is>
      </c>
      <c r="F1584" s="17" t="inlineStr">
        <is>
          <t>Dentro del alcance</t>
        </is>
      </c>
      <c r="G1584" s="17" t="inlineStr">
        <is>
          <t>1005359</t>
        </is>
      </c>
      <c r="H1584" s="17" t="inlineStr">
        <is>
          <t>NITROFURAZONA APÓS X 2OUN</t>
        </is>
      </c>
      <c r="I1584" s="17" t="inlineStr"/>
      <c r="J1584" s="17" t="inlineStr"/>
      <c r="K1584" s="18">
        <f>SUMIF('1130 Salta'!$A$2:$A$485,$G1584,'1130 Salta'!$I$2:$I$485)</f>
        <v/>
      </c>
      <c r="L1584" s="18">
        <f>SUMIF('1130 Salta'!$A$2:$A$485,$G1584,'1130 Salta'!$Q$2:$Q$485)</f>
        <v/>
      </c>
      <c r="M1584" s="18">
        <f>$K1584-$L1584</f>
        <v/>
      </c>
      <c r="N1584" s="19">
        <f>IFERROR(SUMIF('1130 Salta'!$A$2:$A$485,$G1584,'1130 Salta'!$M$2:$M$485)/$K1584,0)</f>
        <v/>
      </c>
      <c r="O1584" s="19">
        <f>IFERROR($K1584*$N1584,"")</f>
        <v/>
      </c>
      <c r="P1584" s="19">
        <f>IFERROR($L1584*$N1584,"")</f>
        <v/>
      </c>
      <c r="Q1584" s="19">
        <f>IF(OR($U1584="Dar de baja en SAP",$U1584="Dar de alta en SAP"),$M1584*$N1584,"")</f>
        <v/>
      </c>
      <c r="R1584" s="17" t="inlineStr"/>
      <c r="S1584" s="27" t="inlineStr"/>
      <c r="T1584" s="17" t="inlineStr">
        <is>
          <t>Sin recuento físico en el inventario de Avain</t>
        </is>
      </c>
      <c r="U1584" s="28" t="inlineStr">
        <is>
          <t>Sin recuento físico</t>
        </is>
      </c>
      <c r="V1584" s="17" t="inlineStr"/>
      <c r="W1584" s="17" t="inlineStr"/>
      <c r="X1584" s="17" t="inlineStr"/>
      <c r="Y1584" s="17" t="inlineStr"/>
      <c r="Z1584" s="17" t="inlineStr"/>
      <c r="AA1584" s="17" t="inlineStr"/>
    </row>
    <row r="1585">
      <c r="A1585" s="17" t="inlineStr">
        <is>
          <t>Salta</t>
        </is>
      </c>
      <c r="B1585" s="17" t="inlineStr">
        <is>
          <t>1130</t>
        </is>
      </c>
      <c r="C1585" s="17" t="inlineStr">
        <is>
          <t>Stock SAP</t>
        </is>
      </c>
      <c r="D1585" s="17" t="inlineStr">
        <is>
          <t>Descartables</t>
        </is>
      </c>
      <c r="E1585" s="17" t="inlineStr">
        <is>
          <t>ZDES</t>
        </is>
      </c>
      <c r="F1585" s="17" t="inlineStr">
        <is>
          <t>Dentro del alcance</t>
        </is>
      </c>
      <c r="G1585" s="17" t="inlineStr">
        <is>
          <t>2000158</t>
        </is>
      </c>
      <c r="H1585" s="17" t="inlineStr">
        <is>
          <t>GUANTES DE EXAMINACIÓN TALLE M</t>
        </is>
      </c>
      <c r="I1585" s="17" t="inlineStr"/>
      <c r="J1585" s="17" t="inlineStr"/>
      <c r="K1585" s="18">
        <f>SUMIF('1130 Salta'!$A$2:$A$485,$G1585,'1130 Salta'!$I$2:$I$485)</f>
        <v/>
      </c>
      <c r="L1585" s="18">
        <f>SUMIF('1130 Salta'!$A$2:$A$485,$G1585,'1130 Salta'!$Q$2:$Q$485)</f>
        <v/>
      </c>
      <c r="M1585" s="18">
        <f>$K1585-$L1585</f>
        <v/>
      </c>
      <c r="N1585" s="19">
        <f>IFERROR(SUMIF('1130 Salta'!$A$2:$A$485,$G1585,'1130 Salta'!$M$2:$M$485)/$K1585,0)</f>
        <v/>
      </c>
      <c r="O1585" s="19">
        <f>IFERROR($K1585*$N1585,"")</f>
        <v/>
      </c>
      <c r="P1585" s="19">
        <f>IFERROR($L1585*$N1585,"")</f>
        <v/>
      </c>
      <c r="Q1585" s="19">
        <f>IF(OR($U1585="Dar de baja en SAP",$U1585="Dar de alta en SAP"),$M1585*$N1585,"")</f>
        <v/>
      </c>
      <c r="R1585" s="17" t="inlineStr"/>
      <c r="S1585" s="27" t="inlineStr"/>
      <c r="T1585" s="17" t="inlineStr">
        <is>
          <t>Sin recuento físico en el inventario de Avain</t>
        </is>
      </c>
      <c r="U1585" s="28" t="inlineStr">
        <is>
          <t>Sin recuento físico</t>
        </is>
      </c>
      <c r="V1585" s="17" t="inlineStr"/>
      <c r="W1585" s="17" t="inlineStr"/>
      <c r="X1585" s="17" t="inlineStr"/>
      <c r="Y1585" s="17" t="inlineStr"/>
      <c r="Z1585" s="17" t="inlineStr"/>
      <c r="AA1585" s="17" t="inlineStr"/>
    </row>
    <row r="1586">
      <c r="A1586" s="17" t="inlineStr">
        <is>
          <t>Salta</t>
        </is>
      </c>
      <c r="B1586" s="17" t="inlineStr">
        <is>
          <t>1130</t>
        </is>
      </c>
      <c r="C1586" s="17" t="inlineStr">
        <is>
          <t>Stock SAP</t>
        </is>
      </c>
      <c r="D1586" s="17" t="inlineStr">
        <is>
          <t>Descartables</t>
        </is>
      </c>
      <c r="E1586" s="17" t="inlineStr">
        <is>
          <t>ZDES</t>
        </is>
      </c>
      <c r="F1586" s="17" t="inlineStr">
        <is>
          <t>Dentro del alcance</t>
        </is>
      </c>
      <c r="G1586" s="17" t="inlineStr">
        <is>
          <t>2000486</t>
        </is>
      </c>
      <c r="H1586" s="17" t="inlineStr">
        <is>
          <t>CAJA CURACIONES GRANDE</t>
        </is>
      </c>
      <c r="I1586" s="17" t="inlineStr"/>
      <c r="J1586" s="17" t="inlineStr"/>
      <c r="K1586" s="18">
        <f>SUMIF('1130 Salta'!$A$2:$A$485,$G1586,'1130 Salta'!$I$2:$I$485)</f>
        <v/>
      </c>
      <c r="L1586" s="18">
        <f>SUMIF('1130 Salta'!$A$2:$A$485,$G1586,'1130 Salta'!$Q$2:$Q$485)</f>
        <v/>
      </c>
      <c r="M1586" s="18">
        <f>$K1586-$L1586</f>
        <v/>
      </c>
      <c r="N1586" s="19">
        <f>IFERROR(SUMIF('1130 Salta'!$A$2:$A$485,$G1586,'1130 Salta'!$M$2:$M$485)/$K1586,0)</f>
        <v/>
      </c>
      <c r="O1586" s="19">
        <f>IFERROR($K1586*$N1586,"")</f>
        <v/>
      </c>
      <c r="P1586" s="19">
        <f>IFERROR($L1586*$N1586,"")</f>
        <v/>
      </c>
      <c r="Q1586" s="19">
        <f>IF(OR($U1586="Dar de baja en SAP",$U1586="Dar de alta en SAP"),$M1586*$N1586,"")</f>
        <v/>
      </c>
      <c r="R1586" s="17" t="inlineStr"/>
      <c r="S1586" s="27" t="inlineStr"/>
      <c r="T1586" s="17" t="inlineStr">
        <is>
          <t>Sin recuento físico en el inventario de Avain</t>
        </is>
      </c>
      <c r="U1586" s="28" t="inlineStr">
        <is>
          <t>Sin recuento físico</t>
        </is>
      </c>
      <c r="V1586" s="17" t="inlineStr"/>
      <c r="W1586" s="17" t="inlineStr"/>
      <c r="X1586" s="17" t="inlineStr"/>
      <c r="Y1586" s="17" t="inlineStr"/>
      <c r="Z1586" s="17" t="inlineStr"/>
      <c r="AA1586" s="17" t="inlineStr"/>
    </row>
    <row r="1587">
      <c r="A1587" s="17" t="inlineStr">
        <is>
          <t>Salta</t>
        </is>
      </c>
      <c r="B1587" s="17" t="inlineStr">
        <is>
          <t>1130</t>
        </is>
      </c>
      <c r="C1587" s="17" t="inlineStr">
        <is>
          <t>Stock SAP</t>
        </is>
      </c>
      <c r="D1587" s="17" t="inlineStr">
        <is>
          <t>Descartables</t>
        </is>
      </c>
      <c r="E1587" s="17" t="inlineStr">
        <is>
          <t>ZDES</t>
        </is>
      </c>
      <c r="F1587" s="17" t="inlineStr">
        <is>
          <t>Dentro del alcance</t>
        </is>
      </c>
      <c r="G1587" s="17" t="inlineStr">
        <is>
          <t>2000497</t>
        </is>
      </c>
      <c r="H1587" s="17" t="inlineStr">
        <is>
          <t>PIE DE SUERO</t>
        </is>
      </c>
      <c r="I1587" s="17" t="inlineStr"/>
      <c r="J1587" s="17" t="inlineStr"/>
      <c r="K1587" s="18">
        <f>SUMIF('1130 Salta'!$A$2:$A$485,$G1587,'1130 Salta'!$I$2:$I$485)</f>
        <v/>
      </c>
      <c r="L1587" s="18">
        <f>SUMIF('1130 Salta'!$A$2:$A$485,$G1587,'1130 Salta'!$Q$2:$Q$485)</f>
        <v/>
      </c>
      <c r="M1587" s="18">
        <f>$K1587-$L1587</f>
        <v/>
      </c>
      <c r="N1587" s="19">
        <f>IFERROR(SUMIF('1130 Salta'!$A$2:$A$485,$G1587,'1130 Salta'!$M$2:$M$485)/$K1587,0)</f>
        <v/>
      </c>
      <c r="O1587" s="19">
        <f>IFERROR($K1587*$N1587,"")</f>
        <v/>
      </c>
      <c r="P1587" s="19">
        <f>IFERROR($L1587*$N1587,"")</f>
        <v/>
      </c>
      <c r="Q1587" s="19">
        <f>IF(OR($U1587="Dar de baja en SAP",$U1587="Dar de alta en SAP"),$M1587*$N1587,"")</f>
        <v/>
      </c>
      <c r="R1587" s="17" t="inlineStr"/>
      <c r="S1587" s="27" t="inlineStr"/>
      <c r="T1587" s="17" t="inlineStr">
        <is>
          <t>Sin recuento físico en el inventario de Avain</t>
        </is>
      </c>
      <c r="U1587" s="28" t="inlineStr">
        <is>
          <t>Sin recuento físico</t>
        </is>
      </c>
      <c r="V1587" s="17" t="inlineStr"/>
      <c r="W1587" s="17" t="inlineStr"/>
      <c r="X1587" s="17" t="inlineStr"/>
      <c r="Y1587" s="17" t="inlineStr"/>
      <c r="Z1587" s="17" t="inlineStr"/>
      <c r="AA1587" s="17" t="inlineStr"/>
    </row>
    <row r="1588">
      <c r="A1588" s="17" t="inlineStr">
        <is>
          <t>Salta</t>
        </is>
      </c>
      <c r="B1588" s="17" t="inlineStr">
        <is>
          <t>1130</t>
        </is>
      </c>
      <c r="C1588" s="17" t="inlineStr">
        <is>
          <t>Stock SAP</t>
        </is>
      </c>
      <c r="D1588" s="17" t="inlineStr">
        <is>
          <t>Descartables</t>
        </is>
      </c>
      <c r="E1588" s="17" t="inlineStr">
        <is>
          <t>ZDES</t>
        </is>
      </c>
      <c r="F1588" s="17" t="inlineStr">
        <is>
          <t>Dentro del alcance</t>
        </is>
      </c>
      <c r="G1588" s="17" t="inlineStr">
        <is>
          <t>2001363</t>
        </is>
      </c>
      <c r="H1588" s="17" t="inlineStr">
        <is>
          <t>CIRCUITO RESPIRADOR ADULT REF 300/13315</t>
        </is>
      </c>
      <c r="I1588" s="17" t="inlineStr"/>
      <c r="J1588" s="17" t="inlineStr"/>
      <c r="K1588" s="18">
        <f>SUMIF('1130 Salta'!$A$2:$A$485,$G1588,'1130 Salta'!$I$2:$I$485)</f>
        <v/>
      </c>
      <c r="L1588" s="18">
        <f>SUMIF('1130 Salta'!$A$2:$A$485,$G1588,'1130 Salta'!$Q$2:$Q$485)</f>
        <v/>
      </c>
      <c r="M1588" s="18">
        <f>$K1588-$L1588</f>
        <v/>
      </c>
      <c r="N1588" s="19">
        <f>IFERROR(SUMIF('1130 Salta'!$A$2:$A$485,$G1588,'1130 Salta'!$M$2:$M$485)/$K1588,0)</f>
        <v/>
      </c>
      <c r="O1588" s="19">
        <f>IFERROR($K1588*$N1588,"")</f>
        <v/>
      </c>
      <c r="P1588" s="19">
        <f>IFERROR($L1588*$N1588,"")</f>
        <v/>
      </c>
      <c r="Q1588" s="19">
        <f>IF(OR($U1588="Dar de baja en SAP",$U1588="Dar de alta en SAP"),$M1588*$N1588,"")</f>
        <v/>
      </c>
      <c r="R1588" s="17" t="inlineStr"/>
      <c r="S1588" s="27" t="inlineStr"/>
      <c r="T1588" s="17" t="inlineStr">
        <is>
          <t>Sin recuento físico en el inventario de Avain</t>
        </is>
      </c>
      <c r="U1588" s="28" t="inlineStr">
        <is>
          <t>Sin recuento físico</t>
        </is>
      </c>
      <c r="V1588" s="17" t="inlineStr"/>
      <c r="W1588" s="17" t="inlineStr"/>
      <c r="X1588" s="17" t="inlineStr"/>
      <c r="Y1588" s="17" t="inlineStr"/>
      <c r="Z1588" s="17" t="inlineStr"/>
      <c r="AA1588" s="17" t="inlineStr"/>
    </row>
    <row r="1589">
      <c r="A1589" s="17" t="inlineStr">
        <is>
          <t>Salta</t>
        </is>
      </c>
      <c r="B1589" s="17" t="inlineStr">
        <is>
          <t>1130</t>
        </is>
      </c>
      <c r="C1589" s="17" t="inlineStr">
        <is>
          <t>Stock SAP</t>
        </is>
      </c>
      <c r="D1589" s="17" t="inlineStr">
        <is>
          <t>Descartables</t>
        </is>
      </c>
      <c r="E1589" s="17" t="inlineStr">
        <is>
          <t>ZDES</t>
        </is>
      </c>
      <c r="F1589" s="17" t="inlineStr">
        <is>
          <t>Dentro del alcance</t>
        </is>
      </c>
      <c r="G1589" s="17" t="inlineStr">
        <is>
          <t>2001450</t>
        </is>
      </c>
      <c r="H1589" s="17" t="inlineStr">
        <is>
          <t>TAMBOR DE ACERO INOXIDABLE</t>
        </is>
      </c>
      <c r="I1589" s="17" t="inlineStr"/>
      <c r="J1589" s="17" t="inlineStr"/>
      <c r="K1589" s="18">
        <f>SUMIF('1130 Salta'!$A$2:$A$485,$G1589,'1130 Salta'!$I$2:$I$485)</f>
        <v/>
      </c>
      <c r="L1589" s="18">
        <f>SUMIF('1130 Salta'!$A$2:$A$485,$G1589,'1130 Salta'!$Q$2:$Q$485)</f>
        <v/>
      </c>
      <c r="M1589" s="18">
        <f>$K1589-$L1589</f>
        <v/>
      </c>
      <c r="N1589" s="19">
        <f>IFERROR(SUMIF('1130 Salta'!$A$2:$A$485,$G1589,'1130 Salta'!$M$2:$M$485)/$K1589,0)</f>
        <v/>
      </c>
      <c r="O1589" s="19">
        <f>IFERROR($K1589*$N1589,"")</f>
        <v/>
      </c>
      <c r="P1589" s="19">
        <f>IFERROR($L1589*$N1589,"")</f>
        <v/>
      </c>
      <c r="Q1589" s="19">
        <f>IF(OR($U1589="Dar de baja en SAP",$U1589="Dar de alta en SAP"),$M1589*$N1589,"")</f>
        <v/>
      </c>
      <c r="R1589" s="17" t="inlineStr"/>
      <c r="S1589" s="27" t="inlineStr"/>
      <c r="T1589" s="17" t="inlineStr">
        <is>
          <t>Sin recuento físico en el inventario de Avain</t>
        </is>
      </c>
      <c r="U1589" s="28" t="inlineStr">
        <is>
          <t>Sin recuento físico</t>
        </is>
      </c>
      <c r="V1589" s="17" t="inlineStr"/>
      <c r="W1589" s="17" t="inlineStr"/>
      <c r="X1589" s="17" t="inlineStr"/>
      <c r="Y1589" s="17" t="inlineStr"/>
      <c r="Z1589" s="17" t="inlineStr"/>
      <c r="AA1589" s="17" t="inlineStr"/>
    </row>
    <row r="1590">
      <c r="A1590" s="17" t="inlineStr">
        <is>
          <t>Salta</t>
        </is>
      </c>
      <c r="B1590" s="17" t="inlineStr">
        <is>
          <t>1130</t>
        </is>
      </c>
      <c r="C1590" s="17" t="inlineStr">
        <is>
          <t>Stock SAP</t>
        </is>
      </c>
      <c r="D1590" s="17" t="inlineStr">
        <is>
          <t>Uniformes</t>
        </is>
      </c>
      <c r="E1590" s="17" t="inlineStr">
        <is>
          <t>ZUNI</t>
        </is>
      </c>
      <c r="F1590" s="17" t="inlineStr">
        <is>
          <t>Fuera del alcance</t>
        </is>
      </c>
      <c r="G1590" s="17" t="inlineStr">
        <is>
          <t>3001409</t>
        </is>
      </c>
      <c r="H1590" s="17" t="inlineStr">
        <is>
          <t>BORCEGUI DE SEGURIDAD 44</t>
        </is>
      </c>
      <c r="I1590" s="17" t="inlineStr"/>
      <c r="J1590" s="17" t="inlineStr"/>
      <c r="K1590" s="18">
        <f>SUMIF('1130 Salta'!$A$2:$A$485,$G1590,'1130 Salta'!$I$2:$I$485)</f>
        <v/>
      </c>
      <c r="L1590" s="18">
        <f>SUMIF('1130 Salta'!$A$2:$A$485,$G1590,'1130 Salta'!$Q$2:$Q$485)</f>
        <v/>
      </c>
      <c r="M1590" s="18">
        <f>$K1590-$L1590</f>
        <v/>
      </c>
      <c r="N1590" s="19">
        <f>IFERROR(SUMIF('1130 Salta'!$A$2:$A$485,$G1590,'1130 Salta'!$M$2:$M$485)/$K1590,0)</f>
        <v/>
      </c>
      <c r="O1590" s="19">
        <f>IFERROR($K1590*$N1590,"")</f>
        <v/>
      </c>
      <c r="P1590" s="19">
        <f>IFERROR($L1590*$N1590,"")</f>
        <v/>
      </c>
      <c r="Q1590" s="19">
        <f>IF(OR($U1590="Dar de baja en SAP",$U1590="Dar de alta en SAP"),$M1590*$N1590,"")</f>
        <v/>
      </c>
      <c r="R1590" s="17" t="inlineStr"/>
      <c r="S1590" s="27" t="inlineStr"/>
      <c r="T1590" s="17" t="inlineStr">
        <is>
          <t>No aplica: uniformes, clasificación que el inventario físico de Farmacia no releva</t>
        </is>
      </c>
      <c r="U1590" s="28" t="inlineStr">
        <is>
          <t>Fuera del alcance del inventario físico</t>
        </is>
      </c>
      <c r="V1590" s="17" t="inlineStr"/>
      <c r="W1590" s="17" t="inlineStr"/>
      <c r="X1590" s="17" t="inlineStr"/>
      <c r="Y1590" s="17" t="inlineStr"/>
      <c r="Z1590" s="17" t="inlineStr"/>
      <c r="AA1590" s="17" t="inlineStr"/>
    </row>
    <row r="1591">
      <c r="A1591" s="17" t="inlineStr">
        <is>
          <t>Salta</t>
        </is>
      </c>
      <c r="B1591" s="17" t="inlineStr">
        <is>
          <t>1130</t>
        </is>
      </c>
      <c r="C1591" s="32" t="inlineStr">
        <is>
          <t>Inventario físico sin código SAP</t>
        </is>
      </c>
      <c r="D1591" s="17" t="inlineStr">
        <is>
          <t>Sin clasificar en SAP</t>
        </is>
      </c>
      <c r="E1591" s="17" t="inlineStr"/>
      <c r="F1591" s="17" t="inlineStr">
        <is>
          <t>Dentro del alcance</t>
        </is>
      </c>
      <c r="G1591" s="17" t="inlineStr"/>
      <c r="H1591" s="17" t="inlineStr"/>
      <c r="I1591" s="17" t="inlineStr">
        <is>
          <t>13</t>
        </is>
      </c>
      <c r="J1591" s="17" t="inlineStr">
        <is>
          <t>Adenosina 1 amp=2ml 3 mg/1ml</t>
        </is>
      </c>
      <c r="K1591" s="18" t="n">
        <v>0</v>
      </c>
      <c r="L1591" s="18">
        <f>'1130 Salta'!$Q$486</f>
        <v/>
      </c>
      <c r="M1591" s="18">
        <f>$K1591-$L1591</f>
        <v/>
      </c>
      <c r="N1591" s="19" t="n"/>
      <c r="O1591" s="19">
        <f>IFERROR($K1591*$N1591,"")</f>
        <v/>
      </c>
      <c r="P1591" s="19">
        <f>IFERROR($L1591*$N1591,"")</f>
        <v/>
      </c>
      <c r="Q1591" s="19">
        <f>IF(OR($U1591="Dar de baja en SAP",$U1591="Dar de alta en SAP"),$M1591*$N1591,"")</f>
        <v/>
      </c>
      <c r="R1591" s="29" t="inlineStr">
        <is>
          <t>Sin valor unitario en SAP: la diferencia económica de este ítem no puede calcularse (dato faltante).</t>
        </is>
      </c>
      <c r="S1591" s="33" t="inlineStr">
        <is>
          <t>Sin coincidencia</t>
        </is>
      </c>
      <c r="T1591" s="17" t="inlineStr">
        <is>
          <t>Pendiente de validación: el ítem está en el Master pero no tiene código SAP confirmado</t>
        </is>
      </c>
      <c r="U1591" s="33" t="inlineStr">
        <is>
          <t>Alta de material en SAP (sin código)</t>
        </is>
      </c>
      <c r="V1591" s="17" t="inlineStr">
        <is>
          <t>Sin coincidencia</t>
        </is>
      </c>
      <c r="W1591" s="17" t="inlineStr">
        <is>
          <t>No</t>
        </is>
      </c>
      <c r="X1591" s="17" t="inlineStr"/>
      <c r="Y1591" s="17" t="inlineStr">
        <is>
          <t>Sí</t>
        </is>
      </c>
      <c r="Z1591" s="17" t="inlineStr">
        <is>
          <t>M03-004</t>
        </is>
      </c>
      <c r="AA1591" s="17" t="inlineStr">
        <is>
          <t>Homologado al master M03-004, pero sus códigos SAP (1000304) no figuran en el stock SAP de este centro. Mejor aproximación descartada: 1000007 ATROPINA 1MG AMPOLLA DE 1ML (dosis/presentación distinta (1ML, 2ML, 3MG vs 1MG, 1ML); similitud 0.45).</t>
        </is>
      </c>
    </row>
    <row r="1592">
      <c r="A1592" s="17" t="inlineStr">
        <is>
          <t>Salta</t>
        </is>
      </c>
      <c r="B1592" s="17" t="inlineStr">
        <is>
          <t>1130</t>
        </is>
      </c>
      <c r="C1592" s="32" t="inlineStr">
        <is>
          <t>Inventario físico sin código SAP</t>
        </is>
      </c>
      <c r="D1592" s="17" t="inlineStr">
        <is>
          <t>Sin clasificar en SAP</t>
        </is>
      </c>
      <c r="E1592" s="17" t="inlineStr"/>
      <c r="F1592" s="17" t="inlineStr">
        <is>
          <t>Dentro del alcance</t>
        </is>
      </c>
      <c r="G1592" s="17" t="inlineStr"/>
      <c r="H1592" s="17" t="inlineStr"/>
      <c r="I1592" s="17" t="inlineStr">
        <is>
          <t>21</t>
        </is>
      </c>
      <c r="J1592" s="17" t="inlineStr">
        <is>
          <t>Agujas 40/12</t>
        </is>
      </c>
      <c r="K1592" s="18" t="n">
        <v>0</v>
      </c>
      <c r="L1592" s="18">
        <f>'1130 Salta'!$Q$487</f>
        <v/>
      </c>
      <c r="M1592" s="18">
        <f>$K1592-$L1592</f>
        <v/>
      </c>
      <c r="N1592" s="19" t="n"/>
      <c r="O1592" s="19">
        <f>IFERROR($K1592*$N1592,"")</f>
        <v/>
      </c>
      <c r="P1592" s="19">
        <f>IFERROR($L1592*$N1592,"")</f>
        <v/>
      </c>
      <c r="Q1592" s="19">
        <f>IF(OR($U1592="Dar de baja en SAP",$U1592="Dar de alta en SAP"),$M1592*$N1592,"")</f>
        <v/>
      </c>
      <c r="R1592" s="29" t="inlineStr">
        <is>
          <t>Sin valor unitario en SAP: la diferencia económica de este ítem no puede calcularse (dato faltante).</t>
        </is>
      </c>
      <c r="S1592" s="33" t="inlineStr">
        <is>
          <t>Sin coincidencia</t>
        </is>
      </c>
      <c r="T1592" s="17" t="inlineStr">
        <is>
          <t>Sin correspondencia confirmada: hay aproximaciones en SAP, descartadas por presentación o evidencia débil</t>
        </is>
      </c>
      <c r="U1592" s="33" t="inlineStr">
        <is>
          <t>Alta de material en SAP (sin código)</t>
        </is>
      </c>
      <c r="V1592" s="17" t="inlineStr">
        <is>
          <t>Sin coincidencia</t>
        </is>
      </c>
      <c r="W1592" s="17" t="inlineStr">
        <is>
          <t>No</t>
        </is>
      </c>
      <c r="X1592" s="17" t="inlineStr"/>
      <c r="Y1592" s="17" t="inlineStr">
        <is>
          <t>No</t>
        </is>
      </c>
      <c r="Z1592" s="17" t="inlineStr"/>
      <c r="AA1592" s="17" t="inlineStr">
        <is>
          <t>Mejor aproximación descartada: 2000009 AGUJA HIPODERMICA 21G x 1 ½ - 40/8 (calibre/talle/medida distinta; similitud 0.33).</t>
        </is>
      </c>
    </row>
    <row r="1593">
      <c r="A1593" s="17" t="inlineStr">
        <is>
          <t>Salta</t>
        </is>
      </c>
      <c r="B1593" s="17" t="inlineStr">
        <is>
          <t>1130</t>
        </is>
      </c>
      <c r="C1593" s="32" t="inlineStr">
        <is>
          <t>Inventario físico sin código SAP</t>
        </is>
      </c>
      <c r="D1593" s="17" t="inlineStr">
        <is>
          <t>Sin clasificar en SAP</t>
        </is>
      </c>
      <c r="E1593" s="17" t="inlineStr"/>
      <c r="F1593" s="17" t="inlineStr">
        <is>
          <t>Dentro del alcance</t>
        </is>
      </c>
      <c r="G1593" s="17" t="inlineStr"/>
      <c r="H1593" s="17" t="inlineStr"/>
      <c r="I1593" s="17" t="inlineStr">
        <is>
          <t>270</t>
        </is>
      </c>
      <c r="J1593" s="17" t="inlineStr">
        <is>
          <t>Agujas epicraneales N°27</t>
        </is>
      </c>
      <c r="K1593" s="18" t="n">
        <v>0</v>
      </c>
      <c r="L1593" s="18">
        <f>'1130 Salta'!$Q$488</f>
        <v/>
      </c>
      <c r="M1593" s="18">
        <f>$K1593-$L1593</f>
        <v/>
      </c>
      <c r="N1593" s="19" t="n"/>
      <c r="O1593" s="19">
        <f>IFERROR($K1593*$N1593,"")</f>
        <v/>
      </c>
      <c r="P1593" s="19">
        <f>IFERROR($L1593*$N1593,"")</f>
        <v/>
      </c>
      <c r="Q1593" s="19">
        <f>IF(OR($U1593="Dar de baja en SAP",$U1593="Dar de alta en SAP"),$M1593*$N1593,"")</f>
        <v/>
      </c>
      <c r="R1593" s="29" t="inlineStr">
        <is>
          <t>Sin valor unitario en SAP: la diferencia económica de este ítem no puede calcularse (dato faltante).</t>
        </is>
      </c>
      <c r="S1593" s="33" t="inlineStr">
        <is>
          <t>Sin coincidencia</t>
        </is>
      </c>
      <c r="T1593" s="17" t="inlineStr">
        <is>
          <t>Pendiente de validación: el ítem está en el Master pero no tiene código SAP confirmado</t>
        </is>
      </c>
      <c r="U1593" s="33" t="inlineStr">
        <is>
          <t>Alta de material en SAP (sin código)</t>
        </is>
      </c>
      <c r="V1593" s="17" t="inlineStr">
        <is>
          <t>Sin coincidencia</t>
        </is>
      </c>
      <c r="W1593" s="17" t="inlineStr">
        <is>
          <t>No</t>
        </is>
      </c>
      <c r="X1593" s="17" t="inlineStr"/>
      <c r="Y1593" s="17" t="inlineStr">
        <is>
          <t>Sí</t>
        </is>
      </c>
      <c r="Z1593" s="17" t="inlineStr">
        <is>
          <t>D-133</t>
        </is>
      </c>
      <c r="AA1593" s="17" t="inlineStr">
        <is>
          <t>Homologado al master D-133, pero sus códigos SAP (2000044, 2000045) no figuran en el stock SAP de este centro. Mejor aproximación descartada: 2000008 AGUJA HIPODERMICA 21G x 1 - 25/8 (calibre/talle/medida distinta; similitud 0.29).</t>
        </is>
      </c>
    </row>
    <row r="1594">
      <c r="A1594" s="17" t="inlineStr">
        <is>
          <t>Salta</t>
        </is>
      </c>
      <c r="B1594" s="17" t="inlineStr">
        <is>
          <t>1130</t>
        </is>
      </c>
      <c r="C1594" s="32" t="inlineStr">
        <is>
          <t>Inventario físico sin código SAP</t>
        </is>
      </c>
      <c r="D1594" s="17" t="inlineStr">
        <is>
          <t>Sin clasificar en SAP</t>
        </is>
      </c>
      <c r="E1594" s="17" t="inlineStr"/>
      <c r="F1594" s="17" t="inlineStr">
        <is>
          <t>Dentro del alcance</t>
        </is>
      </c>
      <c r="G1594" s="17" t="inlineStr"/>
      <c r="H1594" s="17" t="inlineStr"/>
      <c r="I1594" s="17" t="inlineStr">
        <is>
          <t>272</t>
        </is>
      </c>
      <c r="J1594" s="17" t="inlineStr">
        <is>
          <t>Alcohol etilico 70% 1Lts</t>
        </is>
      </c>
      <c r="K1594" s="18" t="n">
        <v>0</v>
      </c>
      <c r="L1594" s="18">
        <f>'1130 Salta'!$Q$489</f>
        <v/>
      </c>
      <c r="M1594" s="18">
        <f>$K1594-$L1594</f>
        <v/>
      </c>
      <c r="N1594" s="19" t="n"/>
      <c r="O1594" s="19">
        <f>IFERROR($K1594*$N1594,"")</f>
        <v/>
      </c>
      <c r="P1594" s="19">
        <f>IFERROR($L1594*$N1594,"")</f>
        <v/>
      </c>
      <c r="Q1594" s="19">
        <f>IF(OR($U1594="Dar de baja en SAP",$U1594="Dar de alta en SAP"),$M1594*$N1594,"")</f>
        <v/>
      </c>
      <c r="R1594" s="29" t="inlineStr">
        <is>
          <t>Sin valor unitario en SAP: la diferencia económica de este ítem no puede calcularse (dato faltante).</t>
        </is>
      </c>
      <c r="S1594" s="33" t="inlineStr">
        <is>
          <t>Sin coincidencia</t>
        </is>
      </c>
      <c r="T1594" s="17" t="inlineStr">
        <is>
          <t>Sin correspondencia confirmada: hay aproximaciones en SAP, descartadas por presentación o evidencia débil</t>
        </is>
      </c>
      <c r="U1594" s="33" t="inlineStr">
        <is>
          <t>Alta de material en SAP (sin código)</t>
        </is>
      </c>
      <c r="V1594" s="17" t="inlineStr">
        <is>
          <t>Sin coincidencia</t>
        </is>
      </c>
      <c r="W1594" s="17" t="inlineStr">
        <is>
          <t>No</t>
        </is>
      </c>
      <c r="X1594" s="17" t="inlineStr"/>
      <c r="Y1594" s="17" t="inlineStr">
        <is>
          <t>No</t>
        </is>
      </c>
      <c r="Z1594" s="17" t="inlineStr"/>
      <c r="AA1594" s="17" t="inlineStr">
        <is>
          <t>Mejor aproximación descartada: 1000056 ALCOHOL AL 70% X 500ML (dosis/presentación distinta (70%, 1000ML vs 70%, 500ML); similitud 0.56).</t>
        </is>
      </c>
    </row>
    <row r="1595">
      <c r="A1595" s="17" t="inlineStr">
        <is>
          <t>Salta</t>
        </is>
      </c>
      <c r="B1595" s="17" t="inlineStr">
        <is>
          <t>1130</t>
        </is>
      </c>
      <c r="C1595" s="32" t="inlineStr">
        <is>
          <t>Inventario físico sin código SAP</t>
        </is>
      </c>
      <c r="D1595" s="17" t="inlineStr">
        <is>
          <t>Sin clasificar en SAP</t>
        </is>
      </c>
      <c r="E1595" s="17" t="inlineStr"/>
      <c r="F1595" s="17" t="inlineStr">
        <is>
          <t>Dentro del alcance</t>
        </is>
      </c>
      <c r="G1595" s="17" t="inlineStr"/>
      <c r="H1595" s="17" t="inlineStr"/>
      <c r="I1595" s="17" t="inlineStr">
        <is>
          <t>30</t>
        </is>
      </c>
      <c r="J1595" s="17" t="inlineStr">
        <is>
          <t>Alprazolam comprimidos 0,5 mg</t>
        </is>
      </c>
      <c r="K1595" s="18" t="n">
        <v>0</v>
      </c>
      <c r="L1595" s="18">
        <f>'1130 Salta'!$Q$490</f>
        <v/>
      </c>
      <c r="M1595" s="18">
        <f>$K1595-$L1595</f>
        <v/>
      </c>
      <c r="N1595" s="19" t="n"/>
      <c r="O1595" s="19">
        <f>IFERROR($K1595*$N1595,"")</f>
        <v/>
      </c>
      <c r="P1595" s="19">
        <f>IFERROR($L1595*$N1595,"")</f>
        <v/>
      </c>
      <c r="Q1595" s="19">
        <f>IF(OR($U1595="Dar de baja en SAP",$U1595="Dar de alta en SAP"),$M1595*$N1595,"")</f>
        <v/>
      </c>
      <c r="R1595" s="29" t="inlineStr">
        <is>
          <t>Sin valor unitario en SAP: la diferencia económica de este ítem no puede calcularse (dato faltante).</t>
        </is>
      </c>
      <c r="S1595" s="33" t="inlineStr">
        <is>
          <t>Sin coincidencia</t>
        </is>
      </c>
      <c r="T1595" s="17" t="inlineStr">
        <is>
          <t>Sin correspondencia confirmada: hay aproximaciones en SAP, descartadas por presentación o evidencia débil</t>
        </is>
      </c>
      <c r="U1595" s="33" t="inlineStr">
        <is>
          <t>Alta de material en SAP (sin código)</t>
        </is>
      </c>
      <c r="V1595" s="17" t="inlineStr">
        <is>
          <t>Sin coincidencia</t>
        </is>
      </c>
      <c r="W1595" s="17" t="inlineStr">
        <is>
          <t>No</t>
        </is>
      </c>
      <c r="X1595" s="17" t="inlineStr"/>
      <c r="Y1595" s="17" t="inlineStr">
        <is>
          <t>No</t>
        </is>
      </c>
      <c r="Z1595" s="17" t="inlineStr"/>
      <c r="AA1595" s="17" t="inlineStr">
        <is>
          <t>Mejor aproximación descartada: 1000145 DEXAMETASONA 0,5 MG COMP (dosis coincide; similitud 0.56).</t>
        </is>
      </c>
    </row>
    <row r="1596">
      <c r="A1596" s="17" t="inlineStr">
        <is>
          <t>Salta</t>
        </is>
      </c>
      <c r="B1596" s="17" t="inlineStr">
        <is>
          <t>1130</t>
        </is>
      </c>
      <c r="C1596" s="32" t="inlineStr">
        <is>
          <t>Inventario físico sin código SAP</t>
        </is>
      </c>
      <c r="D1596" s="17" t="inlineStr">
        <is>
          <t>Sin clasificar en SAP</t>
        </is>
      </c>
      <c r="E1596" s="17" t="inlineStr"/>
      <c r="F1596" s="17" t="inlineStr">
        <is>
          <t>Dentro del alcance</t>
        </is>
      </c>
      <c r="G1596" s="17" t="inlineStr"/>
      <c r="H1596" s="17" t="inlineStr"/>
      <c r="I1596" s="17" t="inlineStr">
        <is>
          <t>31</t>
        </is>
      </c>
      <c r="J1596" s="17" t="inlineStr">
        <is>
          <t>Ambroxol+butetamato jbe</t>
        </is>
      </c>
      <c r="K1596" s="18" t="n">
        <v>0</v>
      </c>
      <c r="L1596" s="18">
        <f>'1130 Salta'!$Q$491</f>
        <v/>
      </c>
      <c r="M1596" s="18">
        <f>$K1596-$L1596</f>
        <v/>
      </c>
      <c r="N1596" s="19" t="n"/>
      <c r="O1596" s="19">
        <f>IFERROR($K1596*$N1596,"")</f>
        <v/>
      </c>
      <c r="P1596" s="19">
        <f>IFERROR($L1596*$N1596,"")</f>
        <v/>
      </c>
      <c r="Q1596" s="19">
        <f>IF(OR($U1596="Dar de baja en SAP",$U1596="Dar de alta en SAP"),$M1596*$N1596,"")</f>
        <v/>
      </c>
      <c r="R1596" s="29" t="inlineStr">
        <is>
          <t>Sin valor unitario en SAP: la diferencia económica de este ítem no puede calcularse (dato faltante).</t>
        </is>
      </c>
      <c r="S1596" s="33" t="inlineStr">
        <is>
          <t>Sin coincidencia</t>
        </is>
      </c>
      <c r="T1596" s="17" t="inlineStr">
        <is>
          <t>Sin correspondencia confirmada: hay aproximaciones en SAP, descartadas por presentación o evidencia débil</t>
        </is>
      </c>
      <c r="U1596" s="33" t="inlineStr">
        <is>
          <t>Alta de material en SAP (sin código)</t>
        </is>
      </c>
      <c r="V1596" s="17" t="inlineStr">
        <is>
          <t>Sin coincidencia</t>
        </is>
      </c>
      <c r="W1596" s="17" t="inlineStr">
        <is>
          <t>No</t>
        </is>
      </c>
      <c r="X1596" s="17" t="inlineStr"/>
      <c r="Y1596" s="17" t="inlineStr">
        <is>
          <t>No</t>
        </is>
      </c>
      <c r="Z1596" s="17" t="inlineStr"/>
      <c r="AA1596" s="17" t="inlineStr">
        <is>
          <t>Mejor aproximación descartada: 1000624 LACTULON JARABE (similitud 0.36).</t>
        </is>
      </c>
    </row>
    <row r="1597">
      <c r="A1597" s="17" t="inlineStr">
        <is>
          <t>Salta</t>
        </is>
      </c>
      <c r="B1597" s="17" t="inlineStr">
        <is>
          <t>1130</t>
        </is>
      </c>
      <c r="C1597" s="32" t="inlineStr">
        <is>
          <t>Inventario físico sin código SAP</t>
        </is>
      </c>
      <c r="D1597" s="17" t="inlineStr">
        <is>
          <t>Sin clasificar en SAP</t>
        </is>
      </c>
      <c r="E1597" s="17" t="inlineStr"/>
      <c r="F1597" s="17" t="inlineStr">
        <is>
          <t>Dentro del alcance</t>
        </is>
      </c>
      <c r="G1597" s="17" t="inlineStr"/>
      <c r="H1597" s="17" t="inlineStr"/>
      <c r="I1597" s="17" t="inlineStr">
        <is>
          <t>313</t>
        </is>
      </c>
      <c r="J1597" s="17" t="inlineStr">
        <is>
          <t>Ambroxol/Loratadina</t>
        </is>
      </c>
      <c r="K1597" s="18" t="n">
        <v>0</v>
      </c>
      <c r="L1597" s="18">
        <f>'1130 Salta'!$Q$492</f>
        <v/>
      </c>
      <c r="M1597" s="18">
        <f>$K1597-$L1597</f>
        <v/>
      </c>
      <c r="N1597" s="19" t="n"/>
      <c r="O1597" s="19">
        <f>IFERROR($K1597*$N1597,"")</f>
        <v/>
      </c>
      <c r="P1597" s="19">
        <f>IFERROR($L1597*$N1597,"")</f>
        <v/>
      </c>
      <c r="Q1597" s="19">
        <f>IF(OR($U1597="Dar de baja en SAP",$U1597="Dar de alta en SAP"),$M1597*$N1597,"")</f>
        <v/>
      </c>
      <c r="R1597" s="29" t="inlineStr">
        <is>
          <t>Sin valor unitario en SAP: la diferencia económica de este ítem no puede calcularse (dato faltante).</t>
        </is>
      </c>
      <c r="S1597" s="33" t="inlineStr">
        <is>
          <t>Sin coincidencia</t>
        </is>
      </c>
      <c r="T1597" s="17" t="inlineStr">
        <is>
          <t>Sin correspondencia confirmada: hay aproximaciones en SAP, descartadas por presentación o evidencia débil</t>
        </is>
      </c>
      <c r="U1597" s="33" t="inlineStr">
        <is>
          <t>Alta de material en SAP (sin código)</t>
        </is>
      </c>
      <c r="V1597" s="17" t="inlineStr">
        <is>
          <t>Sin coincidencia</t>
        </is>
      </c>
      <c r="W1597" s="17" t="inlineStr">
        <is>
          <t>No</t>
        </is>
      </c>
      <c r="X1597" s="17" t="inlineStr"/>
      <c r="Y1597" s="17" t="inlineStr">
        <is>
          <t>No</t>
        </is>
      </c>
      <c r="Z1597" s="17" t="inlineStr"/>
      <c r="AA1597" s="17" t="inlineStr">
        <is>
          <t>Mejor aproximación descartada: 1000144 LORATADINA 10 MG COMP (una nomenclatura no informa dosis; similitud 0.40).</t>
        </is>
      </c>
    </row>
    <row r="1598">
      <c r="A1598" s="17" t="inlineStr">
        <is>
          <t>Salta</t>
        </is>
      </c>
      <c r="B1598" s="17" t="inlineStr">
        <is>
          <t>1130</t>
        </is>
      </c>
      <c r="C1598" s="32" t="inlineStr">
        <is>
          <t>Inventario físico sin código SAP</t>
        </is>
      </c>
      <c r="D1598" s="17" t="inlineStr">
        <is>
          <t>Sin clasificar en SAP</t>
        </is>
      </c>
      <c r="E1598" s="17" t="inlineStr"/>
      <c r="F1598" s="17" t="inlineStr">
        <is>
          <t>Dentro del alcance</t>
        </is>
      </c>
      <c r="G1598" s="17" t="inlineStr"/>
      <c r="H1598" s="17" t="inlineStr"/>
      <c r="I1598" s="17" t="inlineStr">
        <is>
          <t>273</t>
        </is>
      </c>
      <c r="J1598" s="17" t="inlineStr">
        <is>
          <t>Antiparras transparentes</t>
        </is>
      </c>
      <c r="K1598" s="18" t="n">
        <v>0</v>
      </c>
      <c r="L1598" s="18">
        <f>'1130 Salta'!$Q$493</f>
        <v/>
      </c>
      <c r="M1598" s="18">
        <f>$K1598-$L1598</f>
        <v/>
      </c>
      <c r="N1598" s="19" t="n"/>
      <c r="O1598" s="19">
        <f>IFERROR($K1598*$N1598,"")</f>
        <v/>
      </c>
      <c r="P1598" s="19">
        <f>IFERROR($L1598*$N1598,"")</f>
        <v/>
      </c>
      <c r="Q1598" s="19">
        <f>IF(OR($U1598="Dar de baja en SAP",$U1598="Dar de alta en SAP"),$M1598*$N1598,"")</f>
        <v/>
      </c>
      <c r="R1598" s="29" t="inlineStr">
        <is>
          <t>Sin valor unitario en SAP: la diferencia económica de este ítem no puede calcularse (dato faltante).</t>
        </is>
      </c>
      <c r="S1598" s="33" t="inlineStr">
        <is>
          <t>Sin coincidencia</t>
        </is>
      </c>
      <c r="T1598" s="17" t="inlineStr">
        <is>
          <t>Pendiente de validación: el ítem está en el Master pero no tiene código SAP confirmado</t>
        </is>
      </c>
      <c r="U1598" s="33" t="inlineStr">
        <is>
          <t>Alta de material en SAP (sin código)</t>
        </is>
      </c>
      <c r="V1598" s="17" t="inlineStr">
        <is>
          <t>Sin coincidencia</t>
        </is>
      </c>
      <c r="W1598" s="17" t="inlineStr">
        <is>
          <t>No</t>
        </is>
      </c>
      <c r="X1598" s="17" t="inlineStr"/>
      <c r="Y1598" s="17" t="inlineStr">
        <is>
          <t>Sí</t>
        </is>
      </c>
      <c r="Z1598" s="17" t="inlineStr">
        <is>
          <t>K-235</t>
        </is>
      </c>
      <c r="AA1598" s="17" t="inlineStr">
        <is>
          <t>Homologado al master K-235, pero sus códigos SAP (2000010) no figuran en el stock SAP de este centro. Mejor aproximación descartada: 3000901 ANTIPARRAS DE SEGURIDAD (similitud 0.57).</t>
        </is>
      </c>
    </row>
    <row r="1599">
      <c r="A1599" s="17" t="inlineStr">
        <is>
          <t>Salta</t>
        </is>
      </c>
      <c r="B1599" s="17" t="inlineStr">
        <is>
          <t>1130</t>
        </is>
      </c>
      <c r="C1599" s="32" t="inlineStr">
        <is>
          <t>Inventario físico sin código SAP</t>
        </is>
      </c>
      <c r="D1599" s="17" t="inlineStr">
        <is>
          <t>Sin clasificar en SAP</t>
        </is>
      </c>
      <c r="E1599" s="17" t="inlineStr"/>
      <c r="F1599" s="17" t="inlineStr">
        <is>
          <t>Dentro del alcance</t>
        </is>
      </c>
      <c r="G1599" s="17" t="inlineStr"/>
      <c r="H1599" s="17" t="inlineStr"/>
      <c r="I1599" s="17" t="inlineStr">
        <is>
          <t>291</t>
        </is>
      </c>
      <c r="J1599" s="17" t="inlineStr">
        <is>
          <t>Atenolol 25mg Comp</t>
        </is>
      </c>
      <c r="K1599" s="18" t="n">
        <v>0</v>
      </c>
      <c r="L1599" s="18">
        <f>'1130 Salta'!$Q$494</f>
        <v/>
      </c>
      <c r="M1599" s="18">
        <f>$K1599-$L1599</f>
        <v/>
      </c>
      <c r="N1599" s="19" t="n"/>
      <c r="O1599" s="19">
        <f>IFERROR($K1599*$N1599,"")</f>
        <v/>
      </c>
      <c r="P1599" s="19">
        <f>IFERROR($L1599*$N1599,"")</f>
        <v/>
      </c>
      <c r="Q1599" s="19">
        <f>IF(OR($U1599="Dar de baja en SAP",$U1599="Dar de alta en SAP"),$M1599*$N1599,"")</f>
        <v/>
      </c>
      <c r="R1599" s="29" t="inlineStr">
        <is>
          <t>Sin valor unitario en SAP: la diferencia económica de este ítem no puede calcularse (dato faltante).</t>
        </is>
      </c>
      <c r="S1599" s="33" t="inlineStr">
        <is>
          <t>Sin coincidencia</t>
        </is>
      </c>
      <c r="T1599" s="17" t="inlineStr">
        <is>
          <t>Pendiente de validación: el ítem está en el Master pero no tiene código SAP confirmado</t>
        </is>
      </c>
      <c r="U1599" s="33" t="inlineStr">
        <is>
          <t>Alta de material en SAP (sin código)</t>
        </is>
      </c>
      <c r="V1599" s="17" t="inlineStr">
        <is>
          <t>Sin coincidencia</t>
        </is>
      </c>
      <c r="W1599" s="17" t="inlineStr">
        <is>
          <t>No</t>
        </is>
      </c>
      <c r="X1599" s="17" t="inlineStr"/>
      <c r="Y1599" s="17" t="inlineStr">
        <is>
          <t>Sí</t>
        </is>
      </c>
      <c r="Z1599" s="17" t="inlineStr">
        <is>
          <t>M04-002</t>
        </is>
      </c>
      <c r="AA1599" s="17" t="inlineStr">
        <is>
          <t>Homologado al master M04-002, pero sus códigos SAP (1000422, 1005233, 5004158) no figuran en el stock SAP de este centro. Mejor aproximación descartada: 1000013 NITROGLICERINA 25 MG AMPOLLA (dosis coincide; similitud 0.37).</t>
        </is>
      </c>
    </row>
    <row r="1600">
      <c r="A1600" s="17" t="inlineStr">
        <is>
          <t>Salta</t>
        </is>
      </c>
      <c r="B1600" s="17" t="inlineStr">
        <is>
          <t>1130</t>
        </is>
      </c>
      <c r="C1600" s="32" t="inlineStr">
        <is>
          <t>Inventario físico sin código SAP</t>
        </is>
      </c>
      <c r="D1600" s="17" t="inlineStr">
        <is>
          <t>Sin clasificar en SAP</t>
        </is>
      </c>
      <c r="E1600" s="17" t="inlineStr"/>
      <c r="F1600" s="17" t="inlineStr">
        <is>
          <t>Dentro del alcance</t>
        </is>
      </c>
      <c r="G1600" s="17" t="inlineStr"/>
      <c r="H1600" s="17" t="inlineStr"/>
      <c r="I1600" s="17" t="inlineStr">
        <is>
          <t>41</t>
        </is>
      </c>
      <c r="J1600" s="17" t="inlineStr">
        <is>
          <t>Azitromicina Comprimidos x 500mg</t>
        </is>
      </c>
      <c r="K1600" s="18" t="n">
        <v>0</v>
      </c>
      <c r="L1600" s="18">
        <f>'1130 Salta'!$Q$495</f>
        <v/>
      </c>
      <c r="M1600" s="18">
        <f>$K1600-$L1600</f>
        <v/>
      </c>
      <c r="N1600" s="19" t="n"/>
      <c r="O1600" s="19">
        <f>IFERROR($K1600*$N1600,"")</f>
        <v/>
      </c>
      <c r="P1600" s="19">
        <f>IFERROR($L1600*$N1600,"")</f>
        <v/>
      </c>
      <c r="Q1600" s="19">
        <f>IF(OR($U1600="Dar de baja en SAP",$U1600="Dar de alta en SAP"),$M1600*$N1600,"")</f>
        <v/>
      </c>
      <c r="R1600" s="29" t="inlineStr">
        <is>
          <t>Sin valor unitario en SAP: la diferencia económica de este ítem no puede calcularse (dato faltante).</t>
        </is>
      </c>
      <c r="S1600" s="33" t="inlineStr">
        <is>
          <t>Sin coincidencia</t>
        </is>
      </c>
      <c r="T1600" s="17" t="inlineStr">
        <is>
          <t>Pendiente de validación: el ítem está en el Master pero no tiene código SAP confirmado</t>
        </is>
      </c>
      <c r="U1600" s="33" t="inlineStr">
        <is>
          <t>Alta de material en SAP (sin código)</t>
        </is>
      </c>
      <c r="V1600" s="17" t="inlineStr">
        <is>
          <t>Sin coincidencia</t>
        </is>
      </c>
      <c r="W1600" s="17" t="inlineStr">
        <is>
          <t>No</t>
        </is>
      </c>
      <c r="X1600" s="17" t="inlineStr"/>
      <c r="Y1600" s="17" t="inlineStr">
        <is>
          <t>Sí</t>
        </is>
      </c>
      <c r="Z1600" s="17" t="inlineStr">
        <is>
          <t>M11-003</t>
        </is>
      </c>
      <c r="AA1600" s="17" t="inlineStr">
        <is>
          <t>Homologado al master M11-003, pero sus códigos SAP (1000486) no figuran en el stock SAP de este centro. Mejor aproximación descartada: 1000485 CIPROFLOXACINA 500MG COMP (dosis coincide; similitud 0.53).</t>
        </is>
      </c>
    </row>
    <row r="1601">
      <c r="A1601" s="17" t="inlineStr">
        <is>
          <t>Salta</t>
        </is>
      </c>
      <c r="B1601" s="17" t="inlineStr">
        <is>
          <t>1130</t>
        </is>
      </c>
      <c r="C1601" s="32" t="inlineStr">
        <is>
          <t>Inventario físico sin código SAP</t>
        </is>
      </c>
      <c r="D1601" s="17" t="inlineStr">
        <is>
          <t>Sin clasificar en SAP</t>
        </is>
      </c>
      <c r="E1601" s="17" t="inlineStr"/>
      <c r="F1601" s="17" t="inlineStr">
        <is>
          <t>Dentro del alcance</t>
        </is>
      </c>
      <c r="G1601" s="17" t="inlineStr"/>
      <c r="H1601" s="17" t="inlineStr"/>
      <c r="I1601" s="17" t="inlineStr">
        <is>
          <t>403</t>
        </is>
      </c>
      <c r="J1601" s="17" t="inlineStr">
        <is>
          <t>Barbijo N95</t>
        </is>
      </c>
      <c r="K1601" s="18" t="n">
        <v>0</v>
      </c>
      <c r="L1601" s="18">
        <f>'1130 Salta'!$Q$496</f>
        <v/>
      </c>
      <c r="M1601" s="18">
        <f>$K1601-$L1601</f>
        <v/>
      </c>
      <c r="N1601" s="19" t="n"/>
      <c r="O1601" s="19">
        <f>IFERROR($K1601*$N1601,"")</f>
        <v/>
      </c>
      <c r="P1601" s="19">
        <f>IFERROR($L1601*$N1601,"")</f>
        <v/>
      </c>
      <c r="Q1601" s="19">
        <f>IF(OR($U1601="Dar de baja en SAP",$U1601="Dar de alta en SAP"),$M1601*$N1601,"")</f>
        <v/>
      </c>
      <c r="R1601" s="29" t="inlineStr">
        <is>
          <t>Sin valor unitario en SAP: la diferencia económica de este ítem no puede calcularse (dato faltante).</t>
        </is>
      </c>
      <c r="S1601" s="33" t="inlineStr">
        <is>
          <t>Sin coincidencia</t>
        </is>
      </c>
      <c r="T1601" s="17" t="inlineStr">
        <is>
          <t>Pendiente de validación: el ítem está en el Master pero no tiene código SAP confirmado</t>
        </is>
      </c>
      <c r="U1601" s="33" t="inlineStr">
        <is>
          <t>Alta de material en SAP (sin código)</t>
        </is>
      </c>
      <c r="V1601" s="17" t="inlineStr">
        <is>
          <t>Sin coincidencia</t>
        </is>
      </c>
      <c r="W1601" s="17" t="inlineStr">
        <is>
          <t>No</t>
        </is>
      </c>
      <c r="X1601" s="17" t="inlineStr"/>
      <c r="Y1601" s="17" t="inlineStr">
        <is>
          <t>Sí</t>
        </is>
      </c>
      <c r="Z1601" s="17" t="inlineStr">
        <is>
          <t>D-156</t>
        </is>
      </c>
      <c r="AA1601" s="17" t="inlineStr">
        <is>
          <t>Homologado al master D-156, pero sus códigos SAP (2000917) no figuran en el stock SAP de este centro. Mejor aproximación descartada: 2000041 BARBIJO TRIPLE RECTO C/ELÁSTI (similitud 0.35).</t>
        </is>
      </c>
    </row>
    <row r="1602">
      <c r="A1602" s="17" t="inlineStr">
        <is>
          <t>Salta</t>
        </is>
      </c>
      <c r="B1602" s="17" t="inlineStr">
        <is>
          <t>1130</t>
        </is>
      </c>
      <c r="C1602" s="32" t="inlineStr">
        <is>
          <t>Inventario físico sin código SAP</t>
        </is>
      </c>
      <c r="D1602" s="17" t="inlineStr">
        <is>
          <t>Sin clasificar en SAP</t>
        </is>
      </c>
      <c r="E1602" s="17" t="inlineStr"/>
      <c r="F1602" s="17" t="inlineStr">
        <is>
          <t>Dentro del alcance</t>
        </is>
      </c>
      <c r="G1602" s="17" t="inlineStr"/>
      <c r="H1602" s="17" t="inlineStr"/>
      <c r="I1602" s="17" t="inlineStr">
        <is>
          <t>43</t>
        </is>
      </c>
      <c r="J1602" s="17" t="inlineStr">
        <is>
          <t>Barbijos quirúrgicos pqte 50u.</t>
        </is>
      </c>
      <c r="K1602" s="18" t="n">
        <v>0</v>
      </c>
      <c r="L1602" s="18">
        <f>'1130 Salta'!$Q$497</f>
        <v/>
      </c>
      <c r="M1602" s="18">
        <f>$K1602-$L1602</f>
        <v/>
      </c>
      <c r="N1602" s="19" t="n"/>
      <c r="O1602" s="19">
        <f>IFERROR($K1602*$N1602,"")</f>
        <v/>
      </c>
      <c r="P1602" s="19">
        <f>IFERROR($L1602*$N1602,"")</f>
        <v/>
      </c>
      <c r="Q1602" s="19">
        <f>IF(OR($U1602="Dar de baja en SAP",$U1602="Dar de alta en SAP"),$M1602*$N1602,"")</f>
        <v/>
      </c>
      <c r="R1602" s="29" t="inlineStr">
        <is>
          <t>Sin valor unitario en SAP: la diferencia económica de este ítem no puede calcularse (dato faltante).</t>
        </is>
      </c>
      <c r="S1602" s="33" t="inlineStr">
        <is>
          <t>Sin coincidencia</t>
        </is>
      </c>
      <c r="T1602" s="17" t="inlineStr">
        <is>
          <t>Pendiente de validación: el ítem está en el Master pero no tiene código SAP confirmado</t>
        </is>
      </c>
      <c r="U1602" s="33" t="inlineStr">
        <is>
          <t>Alta de material en SAP (sin código)</t>
        </is>
      </c>
      <c r="V1602" s="17" t="inlineStr">
        <is>
          <t>Sin coincidencia</t>
        </is>
      </c>
      <c r="W1602" s="17" t="inlineStr">
        <is>
          <t>No</t>
        </is>
      </c>
      <c r="X1602" s="17" t="inlineStr"/>
      <c r="Y1602" s="17" t="inlineStr">
        <is>
          <t>Sí</t>
        </is>
      </c>
      <c r="Z1602" s="17" t="inlineStr">
        <is>
          <t>D-155</t>
        </is>
      </c>
      <c r="AA1602" s="17" t="inlineStr">
        <is>
          <t>Homologado al master D-155, pero sus códigos SAP (2001263) no figuran en el stock SAP de este centro. Mejor aproximación descartada: 2002575 CAMPO QUIRURGICO ESTERIL 60X60CM (una nomenclatura no informa dosis; similitud 0.27).</t>
        </is>
      </c>
    </row>
    <row r="1603">
      <c r="A1603" s="17" t="inlineStr">
        <is>
          <t>Salta</t>
        </is>
      </c>
      <c r="B1603" s="17" t="inlineStr">
        <is>
          <t>1130</t>
        </is>
      </c>
      <c r="C1603" s="32" t="inlineStr">
        <is>
          <t>Inventario físico sin código SAP</t>
        </is>
      </c>
      <c r="D1603" s="17" t="inlineStr">
        <is>
          <t>Sin clasificar en SAP</t>
        </is>
      </c>
      <c r="E1603" s="17" t="inlineStr"/>
      <c r="F1603" s="17" t="inlineStr">
        <is>
          <t>Dentro del alcance</t>
        </is>
      </c>
      <c r="G1603" s="17" t="inlineStr"/>
      <c r="H1603" s="17" t="inlineStr"/>
      <c r="I1603" s="17" t="inlineStr">
        <is>
          <t>47</t>
        </is>
      </c>
      <c r="J1603" s="17" t="inlineStr">
        <is>
          <t>Bisturi</t>
        </is>
      </c>
      <c r="K1603" s="18" t="n">
        <v>0</v>
      </c>
      <c r="L1603" s="18">
        <f>'1130 Salta'!$Q$498</f>
        <v/>
      </c>
      <c r="M1603" s="18">
        <f>$K1603-$L1603</f>
        <v/>
      </c>
      <c r="N1603" s="19" t="n"/>
      <c r="O1603" s="19">
        <f>IFERROR($K1603*$N1603,"")</f>
        <v/>
      </c>
      <c r="P1603" s="19">
        <f>IFERROR($L1603*$N1603,"")</f>
        <v/>
      </c>
      <c r="Q1603" s="19">
        <f>IF(OR($U1603="Dar de baja en SAP",$U1603="Dar de alta en SAP"),$M1603*$N1603,"")</f>
        <v/>
      </c>
      <c r="R1603" s="29" t="inlineStr">
        <is>
          <t>Sin valor unitario en SAP: la diferencia económica de este ítem no puede calcularse (dato faltante).</t>
        </is>
      </c>
      <c r="S1603" s="33" t="inlineStr">
        <is>
          <t>Sin coincidencia</t>
        </is>
      </c>
      <c r="T1603" s="17" t="inlineStr">
        <is>
          <t>Pendiente de validación: el ítem está en el Master pero no tiene código SAP confirmado</t>
        </is>
      </c>
      <c r="U1603" s="33" t="inlineStr">
        <is>
          <t>Alta de material en SAP (sin código)</t>
        </is>
      </c>
      <c r="V1603" s="17" t="inlineStr">
        <is>
          <t>Sin coincidencia</t>
        </is>
      </c>
      <c r="W1603" s="17" t="inlineStr">
        <is>
          <t>No</t>
        </is>
      </c>
      <c r="X1603" s="17" t="inlineStr"/>
      <c r="Y1603" s="17" t="inlineStr">
        <is>
          <t>Sí</t>
        </is>
      </c>
      <c r="Z1603" s="17" t="inlineStr">
        <is>
          <t>D-148</t>
        </is>
      </c>
      <c r="AA1603" s="17" t="inlineStr">
        <is>
          <t>Homologado al master D-148, pero sus códigos SAP (2000025) no figuran en el stock SAP de este centro. Mejor aproximación descartada: 2000497 PIE DE SUERO (similitud 0.13).</t>
        </is>
      </c>
    </row>
    <row r="1604">
      <c r="A1604" s="17" t="inlineStr">
        <is>
          <t>Salta</t>
        </is>
      </c>
      <c r="B1604" s="17" t="inlineStr">
        <is>
          <t>1130</t>
        </is>
      </c>
      <c r="C1604" s="32" t="inlineStr">
        <is>
          <t>Inventario físico sin código SAP</t>
        </is>
      </c>
      <c r="D1604" s="17" t="inlineStr">
        <is>
          <t>Sin clasificar en SAP</t>
        </is>
      </c>
      <c r="E1604" s="17" t="inlineStr"/>
      <c r="F1604" s="17" t="inlineStr">
        <is>
          <t>Dentro del alcance</t>
        </is>
      </c>
      <c r="G1604" s="17" t="inlineStr"/>
      <c r="H1604" s="17" t="inlineStr"/>
      <c r="I1604" s="17" t="inlineStr">
        <is>
          <t>383</t>
        </is>
      </c>
      <c r="J1604" s="17" t="inlineStr">
        <is>
          <t>Budesonide gts 20ml para NBZ</t>
        </is>
      </c>
      <c r="K1604" s="18" t="n">
        <v>0</v>
      </c>
      <c r="L1604" s="18">
        <f>'1130 Salta'!$Q$499</f>
        <v/>
      </c>
      <c r="M1604" s="18">
        <f>$K1604-$L1604</f>
        <v/>
      </c>
      <c r="N1604" s="19" t="n"/>
      <c r="O1604" s="19">
        <f>IFERROR($K1604*$N1604,"")</f>
        <v/>
      </c>
      <c r="P1604" s="19">
        <f>IFERROR($L1604*$N1604,"")</f>
        <v/>
      </c>
      <c r="Q1604" s="19">
        <f>IF(OR($U1604="Dar de baja en SAP",$U1604="Dar de alta en SAP"),$M1604*$N1604,"")</f>
        <v/>
      </c>
      <c r="R1604" s="29" t="inlineStr">
        <is>
          <t>Sin valor unitario en SAP: la diferencia económica de este ítem no puede calcularse (dato faltante).</t>
        </is>
      </c>
      <c r="S1604" s="33" t="inlineStr">
        <is>
          <t>Sin coincidencia</t>
        </is>
      </c>
      <c r="T1604" s="17" t="inlineStr">
        <is>
          <t>Sin correspondencia confirmada: hay aproximaciones en SAP, descartadas por presentación o evidencia débil</t>
        </is>
      </c>
      <c r="U1604" s="33" t="inlineStr">
        <is>
          <t>Alta de material en SAP (sin código)</t>
        </is>
      </c>
      <c r="V1604" s="17" t="inlineStr">
        <is>
          <t>Sin coincidencia</t>
        </is>
      </c>
      <c r="W1604" s="17" t="inlineStr">
        <is>
          <t>No</t>
        </is>
      </c>
      <c r="X1604" s="17" t="inlineStr"/>
      <c r="Y1604" s="17" t="inlineStr">
        <is>
          <t>No</t>
        </is>
      </c>
      <c r="Z1604" s="17" t="inlineStr"/>
      <c r="AA1604" s="17" t="inlineStr">
        <is>
          <t>Mejor aproximación descartada: 2000029 JERINGA 20 ML (dosis coincide; similitud 0.43).</t>
        </is>
      </c>
    </row>
    <row r="1605">
      <c r="A1605" s="17" t="inlineStr">
        <is>
          <t>Salta</t>
        </is>
      </c>
      <c r="B1605" s="17" t="inlineStr">
        <is>
          <t>1130</t>
        </is>
      </c>
      <c r="C1605" s="32" t="inlineStr">
        <is>
          <t>Inventario físico sin código SAP</t>
        </is>
      </c>
      <c r="D1605" s="17" t="inlineStr">
        <is>
          <t>Sin clasificar en SAP</t>
        </is>
      </c>
      <c r="E1605" s="17" t="inlineStr"/>
      <c r="F1605" s="17" t="inlineStr">
        <is>
          <t>Dentro del alcance</t>
        </is>
      </c>
      <c r="G1605" s="17" t="inlineStr"/>
      <c r="H1605" s="17" t="inlineStr"/>
      <c r="I1605" s="17" t="inlineStr">
        <is>
          <t>56</t>
        </is>
      </c>
      <c r="J1605" s="17" t="inlineStr">
        <is>
          <t>Canula nasal para oxigeno</t>
        </is>
      </c>
      <c r="K1605" s="18" t="n">
        <v>0</v>
      </c>
      <c r="L1605" s="18">
        <f>'1130 Salta'!$Q$500</f>
        <v/>
      </c>
      <c r="M1605" s="18">
        <f>$K1605-$L1605</f>
        <v/>
      </c>
      <c r="N1605" s="19" t="n"/>
      <c r="O1605" s="19">
        <f>IFERROR($K1605*$N1605,"")</f>
        <v/>
      </c>
      <c r="P1605" s="19">
        <f>IFERROR($L1605*$N1605,"")</f>
        <v/>
      </c>
      <c r="Q1605" s="19">
        <f>IF(OR($U1605="Dar de baja en SAP",$U1605="Dar de alta en SAP"),$M1605*$N1605,"")</f>
        <v/>
      </c>
      <c r="R1605" s="29" t="inlineStr">
        <is>
          <t>Sin valor unitario en SAP: la diferencia económica de este ítem no puede calcularse (dato faltante).</t>
        </is>
      </c>
      <c r="S1605" s="33" t="inlineStr">
        <is>
          <t>Sin coincidencia</t>
        </is>
      </c>
      <c r="T1605" s="17" t="inlineStr">
        <is>
          <t>Pendiente de validación: el ítem está en el Master pero no tiene código SAP confirmado</t>
        </is>
      </c>
      <c r="U1605" s="33" t="inlineStr">
        <is>
          <t>Alta de material en SAP (sin código)</t>
        </is>
      </c>
      <c r="V1605" s="17" t="inlineStr">
        <is>
          <t>Sin coincidencia</t>
        </is>
      </c>
      <c r="W1605" s="17" t="inlineStr">
        <is>
          <t>No</t>
        </is>
      </c>
      <c r="X1605" s="17" t="inlineStr"/>
      <c r="Y1605" s="17" t="inlineStr">
        <is>
          <t>Sí</t>
        </is>
      </c>
      <c r="Z1605" s="17" t="inlineStr">
        <is>
          <t>D-161</t>
        </is>
      </c>
      <c r="AA1605" s="17" t="inlineStr">
        <is>
          <t>Homologado al master D-161, pero sus códigos SAP (2000462) no figuran en el stock SAP de este centro. Mejor aproximación descartada: 2000403 CANULA DE GUEDEL 90CM N2 AMARILLO (una nomenclatura no informa dosis; similitud 0.27).</t>
        </is>
      </c>
    </row>
    <row r="1606">
      <c r="A1606" s="17" t="inlineStr">
        <is>
          <t>Salta</t>
        </is>
      </c>
      <c r="B1606" s="17" t="inlineStr">
        <is>
          <t>1130</t>
        </is>
      </c>
      <c r="C1606" s="32" t="inlineStr">
        <is>
          <t>Inventario físico sin código SAP</t>
        </is>
      </c>
      <c r="D1606" s="17" t="inlineStr">
        <is>
          <t>Sin clasificar en SAP</t>
        </is>
      </c>
      <c r="E1606" s="17" t="inlineStr"/>
      <c r="F1606" s="17" t="inlineStr">
        <is>
          <t>Dentro del alcance</t>
        </is>
      </c>
      <c r="G1606" s="17" t="inlineStr"/>
      <c r="H1606" s="17" t="inlineStr"/>
      <c r="I1606" s="17" t="inlineStr">
        <is>
          <t>414</t>
        </is>
      </c>
      <c r="J1606" s="17" t="inlineStr">
        <is>
          <t>Canula Nasofaringea 24fr N5.5ml</t>
        </is>
      </c>
      <c r="K1606" s="18" t="n">
        <v>0</v>
      </c>
      <c r="L1606" s="18">
        <f>'1130 Salta'!$Q$501</f>
        <v/>
      </c>
      <c r="M1606" s="18">
        <f>$K1606-$L1606</f>
        <v/>
      </c>
      <c r="N1606" s="19" t="n"/>
      <c r="O1606" s="19">
        <f>IFERROR($K1606*$N1606,"")</f>
        <v/>
      </c>
      <c r="P1606" s="19">
        <f>IFERROR($L1606*$N1606,"")</f>
        <v/>
      </c>
      <c r="Q1606" s="19">
        <f>IF(OR($U1606="Dar de baja en SAP",$U1606="Dar de alta en SAP"),$M1606*$N1606,"")</f>
        <v/>
      </c>
      <c r="R1606" s="29" t="inlineStr">
        <is>
          <t>Sin valor unitario en SAP: la diferencia económica de este ítem no puede calcularse (dato faltante).</t>
        </is>
      </c>
      <c r="S1606" s="33" t="inlineStr">
        <is>
          <t>Sin coincidencia</t>
        </is>
      </c>
      <c r="T1606" s="17" t="inlineStr">
        <is>
          <t>Sin correspondencia confirmada: hay aproximaciones en SAP, descartadas por presentación o evidencia débil</t>
        </is>
      </c>
      <c r="U1606" s="33" t="inlineStr">
        <is>
          <t>Alta de material en SAP (sin código)</t>
        </is>
      </c>
      <c r="V1606" s="17" t="inlineStr">
        <is>
          <t>Sin coincidencia</t>
        </is>
      </c>
      <c r="W1606" s="17" t="inlineStr">
        <is>
          <t>No</t>
        </is>
      </c>
      <c r="X1606" s="17" t="inlineStr"/>
      <c r="Y1606" s="17" t="inlineStr">
        <is>
          <t>No</t>
        </is>
      </c>
      <c r="Z1606" s="17" t="inlineStr"/>
      <c r="AA1606" s="17" t="inlineStr">
        <is>
          <t>Mejor aproximación descartada: 2000403 CANULA DE GUEDEL 90CM N2 AMARILLO (una nomenclatura no informa dosis; similitud 0.22).</t>
        </is>
      </c>
    </row>
    <row r="1607">
      <c r="A1607" s="17" t="inlineStr">
        <is>
          <t>Salta</t>
        </is>
      </c>
      <c r="B1607" s="17" t="inlineStr">
        <is>
          <t>1130</t>
        </is>
      </c>
      <c r="C1607" s="32" t="inlineStr">
        <is>
          <t>Inventario físico sin código SAP</t>
        </is>
      </c>
      <c r="D1607" s="17" t="inlineStr">
        <is>
          <t>Sin clasificar en SAP</t>
        </is>
      </c>
      <c r="E1607" s="17" t="inlineStr"/>
      <c r="F1607" s="17" t="inlineStr">
        <is>
          <t>Dentro del alcance</t>
        </is>
      </c>
      <c r="G1607" s="17" t="inlineStr"/>
      <c r="H1607" s="17" t="inlineStr"/>
      <c r="I1607" s="17" t="inlineStr">
        <is>
          <t>415</t>
        </is>
      </c>
      <c r="J1607" s="17" t="inlineStr">
        <is>
          <t>Canula Nasofaringea 28fr N6.5</t>
        </is>
      </c>
      <c r="K1607" s="18" t="n">
        <v>0</v>
      </c>
      <c r="L1607" s="18">
        <f>'1130 Salta'!$Q$502</f>
        <v/>
      </c>
      <c r="M1607" s="18">
        <f>$K1607-$L1607</f>
        <v/>
      </c>
      <c r="N1607" s="19" t="n"/>
      <c r="O1607" s="19">
        <f>IFERROR($K1607*$N1607,"")</f>
        <v/>
      </c>
      <c r="P1607" s="19">
        <f>IFERROR($L1607*$N1607,"")</f>
        <v/>
      </c>
      <c r="Q1607" s="19">
        <f>IF(OR($U1607="Dar de baja en SAP",$U1607="Dar de alta en SAP"),$M1607*$N1607,"")</f>
        <v/>
      </c>
      <c r="R1607" s="29" t="inlineStr">
        <is>
          <t>Sin valor unitario en SAP: la diferencia económica de este ítem no puede calcularse (dato faltante).</t>
        </is>
      </c>
      <c r="S1607" s="33" t="inlineStr">
        <is>
          <t>Sin coincidencia</t>
        </is>
      </c>
      <c r="T1607" s="17" t="inlineStr">
        <is>
          <t>Sin correspondencia confirmada: hay aproximaciones en SAP, descartadas por presentación o evidencia débil</t>
        </is>
      </c>
      <c r="U1607" s="33" t="inlineStr">
        <is>
          <t>Alta de material en SAP (sin código)</t>
        </is>
      </c>
      <c r="V1607" s="17" t="inlineStr">
        <is>
          <t>Sin coincidencia</t>
        </is>
      </c>
      <c r="W1607" s="17" t="inlineStr">
        <is>
          <t>No</t>
        </is>
      </c>
      <c r="X1607" s="17" t="inlineStr"/>
      <c r="Y1607" s="17" t="inlineStr">
        <is>
          <t>No</t>
        </is>
      </c>
      <c r="Z1607" s="17" t="inlineStr"/>
      <c r="AA1607" s="17" t="inlineStr">
        <is>
          <t>Mejor aproximación descartada: 2001254 CANULA DE GUEDEL 12CM N5 NARANJA (una nomenclatura no informa dosis; similitud 0.22).</t>
        </is>
      </c>
    </row>
    <row r="1608">
      <c r="A1608" s="17" t="inlineStr">
        <is>
          <t>Salta</t>
        </is>
      </c>
      <c r="B1608" s="17" t="inlineStr">
        <is>
          <t>1130</t>
        </is>
      </c>
      <c r="C1608" s="32" t="inlineStr">
        <is>
          <t>Inventario físico sin código SAP</t>
        </is>
      </c>
      <c r="D1608" s="17" t="inlineStr">
        <is>
          <t>Sin clasificar en SAP</t>
        </is>
      </c>
      <c r="E1608" s="17" t="inlineStr"/>
      <c r="F1608" s="17" t="inlineStr">
        <is>
          <t>Dentro del alcance</t>
        </is>
      </c>
      <c r="G1608" s="17" t="inlineStr"/>
      <c r="H1608" s="17" t="inlineStr"/>
      <c r="I1608" s="17" t="inlineStr">
        <is>
          <t>416</t>
        </is>
      </c>
      <c r="J1608" s="17" t="inlineStr">
        <is>
          <t>Canula Nasofaringea 32fr N7.5</t>
        </is>
      </c>
      <c r="K1608" s="18" t="n">
        <v>0</v>
      </c>
      <c r="L1608" s="18">
        <f>'1130 Salta'!$Q$503</f>
        <v/>
      </c>
      <c r="M1608" s="18">
        <f>$K1608-$L1608</f>
        <v/>
      </c>
      <c r="N1608" s="19" t="n"/>
      <c r="O1608" s="19">
        <f>IFERROR($K1608*$N1608,"")</f>
        <v/>
      </c>
      <c r="P1608" s="19">
        <f>IFERROR($L1608*$N1608,"")</f>
        <v/>
      </c>
      <c r="Q1608" s="19">
        <f>IF(OR($U1608="Dar de baja en SAP",$U1608="Dar de alta en SAP"),$M1608*$N1608,"")</f>
        <v/>
      </c>
      <c r="R1608" s="29" t="inlineStr">
        <is>
          <t>Sin valor unitario en SAP: la diferencia económica de este ítem no puede calcularse (dato faltante).</t>
        </is>
      </c>
      <c r="S1608" s="33" t="inlineStr">
        <is>
          <t>Sin coincidencia</t>
        </is>
      </c>
      <c r="T1608" s="17" t="inlineStr">
        <is>
          <t>Sin correspondencia confirmada: hay aproximaciones en SAP, descartadas por presentación o evidencia débil</t>
        </is>
      </c>
      <c r="U1608" s="33" t="inlineStr">
        <is>
          <t>Alta de material en SAP (sin código)</t>
        </is>
      </c>
      <c r="V1608" s="17" t="inlineStr">
        <is>
          <t>Sin coincidencia</t>
        </is>
      </c>
      <c r="W1608" s="17" t="inlineStr">
        <is>
          <t>No</t>
        </is>
      </c>
      <c r="X1608" s="17" t="inlineStr"/>
      <c r="Y1608" s="17" t="inlineStr">
        <is>
          <t>No</t>
        </is>
      </c>
      <c r="Z1608" s="17" t="inlineStr"/>
      <c r="AA1608" s="17" t="inlineStr">
        <is>
          <t>Mejor aproximación descartada: 2001254 CANULA DE GUEDEL 12CM N5 NARANJA (una nomenclatura no informa dosis; similitud 0.22).</t>
        </is>
      </c>
    </row>
    <row r="1609">
      <c r="A1609" s="17" t="inlineStr">
        <is>
          <t>Salta</t>
        </is>
      </c>
      <c r="B1609" s="17" t="inlineStr">
        <is>
          <t>1130</t>
        </is>
      </c>
      <c r="C1609" s="32" t="inlineStr">
        <is>
          <t>Inventario físico sin código SAP</t>
        </is>
      </c>
      <c r="D1609" s="17" t="inlineStr">
        <is>
          <t>Sin clasificar en SAP</t>
        </is>
      </c>
      <c r="E1609" s="17" t="inlineStr"/>
      <c r="F1609" s="17" t="inlineStr">
        <is>
          <t>Dentro del alcance</t>
        </is>
      </c>
      <c r="G1609" s="17" t="inlineStr"/>
      <c r="H1609" s="17" t="inlineStr"/>
      <c r="I1609" s="17" t="inlineStr">
        <is>
          <t>417</t>
        </is>
      </c>
      <c r="J1609" s="17" t="inlineStr">
        <is>
          <t>Canula Nasofaringea30fr N7.0</t>
        </is>
      </c>
      <c r="K1609" s="18" t="n">
        <v>0</v>
      </c>
      <c r="L1609" s="18">
        <f>'1130 Salta'!$Q$504</f>
        <v/>
      </c>
      <c r="M1609" s="18">
        <f>$K1609-$L1609</f>
        <v/>
      </c>
      <c r="N1609" s="19" t="n"/>
      <c r="O1609" s="19">
        <f>IFERROR($K1609*$N1609,"")</f>
        <v/>
      </c>
      <c r="P1609" s="19">
        <f>IFERROR($L1609*$N1609,"")</f>
        <v/>
      </c>
      <c r="Q1609" s="19">
        <f>IF(OR($U1609="Dar de baja en SAP",$U1609="Dar de alta en SAP"),$M1609*$N1609,"")</f>
        <v/>
      </c>
      <c r="R1609" s="29" t="inlineStr">
        <is>
          <t>Sin valor unitario en SAP: la diferencia económica de este ítem no puede calcularse (dato faltante).</t>
        </is>
      </c>
      <c r="S1609" s="33" t="inlineStr">
        <is>
          <t>Sin coincidencia</t>
        </is>
      </c>
      <c r="T1609" s="17" t="inlineStr">
        <is>
          <t>Sin correspondencia confirmada: hay aproximaciones en SAP, descartadas por presentación o evidencia débil</t>
        </is>
      </c>
      <c r="U1609" s="33" t="inlineStr">
        <is>
          <t>Alta de material en SAP (sin código)</t>
        </is>
      </c>
      <c r="V1609" s="17" t="inlineStr">
        <is>
          <t>Sin coincidencia</t>
        </is>
      </c>
      <c r="W1609" s="17" t="inlineStr">
        <is>
          <t>No</t>
        </is>
      </c>
      <c r="X1609" s="17" t="inlineStr"/>
      <c r="Y1609" s="17" t="inlineStr">
        <is>
          <t>No</t>
        </is>
      </c>
      <c r="Z1609" s="17" t="inlineStr"/>
      <c r="AA1609" s="17" t="inlineStr">
        <is>
          <t>Mejor aproximación descartada: 2001254 CANULA DE GUEDEL 12CM N5 NARANJA (una nomenclatura no informa dosis; similitud 0.25).</t>
        </is>
      </c>
    </row>
    <row r="1610">
      <c r="A1610" s="17" t="inlineStr">
        <is>
          <t>Salta</t>
        </is>
      </c>
      <c r="B1610" s="17" t="inlineStr">
        <is>
          <t>1130</t>
        </is>
      </c>
      <c r="C1610" s="32" t="inlineStr">
        <is>
          <t>Inventario físico sin código SAP</t>
        </is>
      </c>
      <c r="D1610" s="17" t="inlineStr">
        <is>
          <t>Sin clasificar en SAP</t>
        </is>
      </c>
      <c r="E1610" s="17" t="inlineStr"/>
      <c r="F1610" s="17" t="inlineStr">
        <is>
          <t>Dentro del alcance</t>
        </is>
      </c>
      <c r="G1610" s="17" t="inlineStr"/>
      <c r="H1610" s="17" t="inlineStr"/>
      <c r="I1610" s="17" t="inlineStr">
        <is>
          <t>57</t>
        </is>
      </c>
      <c r="J1610" s="17" t="inlineStr">
        <is>
          <t>Canula Yankauer con tubo de conexion</t>
        </is>
      </c>
      <c r="K1610" s="18" t="n">
        <v>0</v>
      </c>
      <c r="L1610" s="18">
        <f>'1130 Salta'!$Q$505</f>
        <v/>
      </c>
      <c r="M1610" s="18">
        <f>$K1610-$L1610</f>
        <v/>
      </c>
      <c r="N1610" s="19" t="n"/>
      <c r="O1610" s="19">
        <f>IFERROR($K1610*$N1610,"")</f>
        <v/>
      </c>
      <c r="P1610" s="19">
        <f>IFERROR($L1610*$N1610,"")</f>
        <v/>
      </c>
      <c r="Q1610" s="19">
        <f>IF(OR($U1610="Dar de baja en SAP",$U1610="Dar de alta en SAP"),$M1610*$N1610,"")</f>
        <v/>
      </c>
      <c r="R1610" s="29" t="inlineStr">
        <is>
          <t>Sin valor unitario en SAP: la diferencia económica de este ítem no puede calcularse (dato faltante).</t>
        </is>
      </c>
      <c r="S1610" s="33" t="inlineStr">
        <is>
          <t>Sin coincidencia</t>
        </is>
      </c>
      <c r="T1610" s="17" t="inlineStr">
        <is>
          <t>Sin correspondencia confirmada: hay aproximaciones en SAP, descartadas por presentación o evidencia débil</t>
        </is>
      </c>
      <c r="U1610" s="33" t="inlineStr">
        <is>
          <t>Alta de material en SAP (sin código)</t>
        </is>
      </c>
      <c r="V1610" s="17" t="inlineStr">
        <is>
          <t>Sin coincidencia</t>
        </is>
      </c>
      <c r="W1610" s="17" t="inlineStr">
        <is>
          <t>No</t>
        </is>
      </c>
      <c r="X1610" s="17" t="inlineStr"/>
      <c r="Y1610" s="17" t="inlineStr">
        <is>
          <t>No</t>
        </is>
      </c>
      <c r="Z1610" s="17" t="inlineStr"/>
      <c r="AA1610" s="17" t="inlineStr">
        <is>
          <t>Mejor aproximación descartada: 2000385 TUBO DE MAYO N°3 (similitud 0.24).</t>
        </is>
      </c>
    </row>
    <row r="1611">
      <c r="A1611" s="17" t="inlineStr">
        <is>
          <t>Salta</t>
        </is>
      </c>
      <c r="B1611" s="17" t="inlineStr">
        <is>
          <t>1130</t>
        </is>
      </c>
      <c r="C1611" s="32" t="inlineStr">
        <is>
          <t>Inventario físico sin código SAP</t>
        </is>
      </c>
      <c r="D1611" s="17" t="inlineStr">
        <is>
          <t>Sin clasificar en SAP</t>
        </is>
      </c>
      <c r="E1611" s="17" t="inlineStr"/>
      <c r="F1611" s="17" t="inlineStr">
        <is>
          <t>Dentro del alcance</t>
        </is>
      </c>
      <c r="G1611" s="17" t="inlineStr"/>
      <c r="H1611" s="17" t="inlineStr"/>
      <c r="I1611" s="17" t="inlineStr">
        <is>
          <t>408</t>
        </is>
      </c>
      <c r="J1611" s="17" t="inlineStr">
        <is>
          <t>Carbon activado</t>
        </is>
      </c>
      <c r="K1611" s="18" t="n">
        <v>0</v>
      </c>
      <c r="L1611" s="18">
        <f>'1130 Salta'!$Q$506</f>
        <v/>
      </c>
      <c r="M1611" s="18">
        <f>$K1611-$L1611</f>
        <v/>
      </c>
      <c r="N1611" s="19" t="n"/>
      <c r="O1611" s="19">
        <f>IFERROR($K1611*$N1611,"")</f>
        <v/>
      </c>
      <c r="P1611" s="19">
        <f>IFERROR($L1611*$N1611,"")</f>
        <v/>
      </c>
      <c r="Q1611" s="19">
        <f>IF(OR($U1611="Dar de baja en SAP",$U1611="Dar de alta en SAP"),$M1611*$N1611,"")</f>
        <v/>
      </c>
      <c r="R1611" s="29" t="inlineStr">
        <is>
          <t>Sin valor unitario en SAP: la diferencia económica de este ítem no puede calcularse (dato faltante).</t>
        </is>
      </c>
      <c r="S1611" s="33" t="inlineStr">
        <is>
          <t>Sin coincidencia</t>
        </is>
      </c>
      <c r="T1611" s="17" t="inlineStr">
        <is>
          <t>Sin correspondencia confirmada: hay aproximaciones en SAP, descartadas por presentación o evidencia débil</t>
        </is>
      </c>
      <c r="U1611" s="33" t="inlineStr">
        <is>
          <t>Alta de material en SAP (sin código)</t>
        </is>
      </c>
      <c r="V1611" s="17" t="inlineStr">
        <is>
          <t>Sin coincidencia</t>
        </is>
      </c>
      <c r="W1611" s="17" t="inlineStr">
        <is>
          <t>No</t>
        </is>
      </c>
      <c r="X1611" s="17" t="inlineStr"/>
      <c r="Y1611" s="17" t="inlineStr">
        <is>
          <t>No</t>
        </is>
      </c>
      <c r="Z1611" s="17" t="inlineStr"/>
      <c r="AA1611" s="17" t="inlineStr">
        <is>
          <t>Mejor aproximación descartada: 2000012 BICARBONATO DE SODIO 100 ML (una nomenclatura no informa dosis; similitud 0.14).</t>
        </is>
      </c>
    </row>
    <row r="1612">
      <c r="A1612" s="17" t="inlineStr">
        <is>
          <t>Salta</t>
        </is>
      </c>
      <c r="B1612" s="17" t="inlineStr">
        <is>
          <t>1130</t>
        </is>
      </c>
      <c r="C1612" s="32" t="inlineStr">
        <is>
          <t>Inventario físico sin código SAP</t>
        </is>
      </c>
      <c r="D1612" s="17" t="inlineStr">
        <is>
          <t>Sin clasificar en SAP</t>
        </is>
      </c>
      <c r="E1612" s="17" t="inlineStr"/>
      <c r="F1612" s="17" t="inlineStr">
        <is>
          <t>Dentro del alcance</t>
        </is>
      </c>
      <c r="G1612" s="17" t="inlineStr"/>
      <c r="H1612" s="17" t="inlineStr"/>
      <c r="I1612" s="17" t="inlineStr">
        <is>
          <t>61</t>
        </is>
      </c>
      <c r="J1612" s="17" t="inlineStr">
        <is>
          <t>Carboximetilcisteina/dextrometorfano bromhidrato jbe 100ml</t>
        </is>
      </c>
      <c r="K1612" s="18" t="n">
        <v>0</v>
      </c>
      <c r="L1612" s="18">
        <f>'1130 Salta'!$Q$507</f>
        <v/>
      </c>
      <c r="M1612" s="18">
        <f>$K1612-$L1612</f>
        <v/>
      </c>
      <c r="N1612" s="19" t="n"/>
      <c r="O1612" s="19">
        <f>IFERROR($K1612*$N1612,"")</f>
        <v/>
      </c>
      <c r="P1612" s="19">
        <f>IFERROR($L1612*$N1612,"")</f>
        <v/>
      </c>
      <c r="Q1612" s="19">
        <f>IF(OR($U1612="Dar de baja en SAP",$U1612="Dar de alta en SAP"),$M1612*$N1612,"")</f>
        <v/>
      </c>
      <c r="R1612" s="29" t="inlineStr">
        <is>
          <t>Sin valor unitario en SAP: la diferencia económica de este ítem no puede calcularse (dato faltante).</t>
        </is>
      </c>
      <c r="S1612" s="33" t="inlineStr">
        <is>
          <t>Sin coincidencia</t>
        </is>
      </c>
      <c r="T1612" s="17" t="inlineStr">
        <is>
          <t>Sin correspondencia confirmada: hay aproximaciones en SAP, descartadas por presentación o evidencia débil</t>
        </is>
      </c>
      <c r="U1612" s="33" t="inlineStr">
        <is>
          <t>Alta de material en SAP (sin código)</t>
        </is>
      </c>
      <c r="V1612" s="17" t="inlineStr">
        <is>
          <t>Sin coincidencia</t>
        </is>
      </c>
      <c r="W1612" s="17" t="inlineStr">
        <is>
          <t>No</t>
        </is>
      </c>
      <c r="X1612" s="17" t="inlineStr"/>
      <c r="Y1612" s="17" t="inlineStr">
        <is>
          <t>No</t>
        </is>
      </c>
      <c r="Z1612" s="17" t="inlineStr"/>
      <c r="AA1612" s="17" t="inlineStr">
        <is>
          <t>Mejor aproximación descartada: 1000624 LACTULON JARABE (una nomenclatura no informa dosis; similitud 0.30).</t>
        </is>
      </c>
    </row>
    <row r="1613">
      <c r="A1613" s="17" t="inlineStr">
        <is>
          <t>Salta</t>
        </is>
      </c>
      <c r="B1613" s="17" t="inlineStr">
        <is>
          <t>1130</t>
        </is>
      </c>
      <c r="C1613" s="32" t="inlineStr">
        <is>
          <t>Inventario físico sin código SAP</t>
        </is>
      </c>
      <c r="D1613" s="17" t="inlineStr">
        <is>
          <t>Sin clasificar en SAP</t>
        </is>
      </c>
      <c r="E1613" s="17" t="inlineStr"/>
      <c r="F1613" s="17" t="inlineStr">
        <is>
          <t>Dentro del alcance</t>
        </is>
      </c>
      <c r="G1613" s="17" t="inlineStr"/>
      <c r="H1613" s="17" t="inlineStr"/>
      <c r="I1613" s="17" t="inlineStr">
        <is>
          <t>402</t>
        </is>
      </c>
      <c r="J1613" s="17" t="inlineStr">
        <is>
          <t>Cetirizina diclorhidrato 10 mg</t>
        </is>
      </c>
      <c r="K1613" s="18" t="n">
        <v>0</v>
      </c>
      <c r="L1613" s="18">
        <f>'1130 Salta'!$Q$508</f>
        <v/>
      </c>
      <c r="M1613" s="18">
        <f>$K1613-$L1613</f>
        <v/>
      </c>
      <c r="N1613" s="19" t="n"/>
      <c r="O1613" s="19">
        <f>IFERROR($K1613*$N1613,"")</f>
        <v/>
      </c>
      <c r="P1613" s="19">
        <f>IFERROR($L1613*$N1613,"")</f>
        <v/>
      </c>
      <c r="Q1613" s="19">
        <f>IF(OR($U1613="Dar de baja en SAP",$U1613="Dar de alta en SAP"),$M1613*$N1613,"")</f>
        <v/>
      </c>
      <c r="R1613" s="29" t="inlineStr">
        <is>
          <t>Sin valor unitario en SAP: la diferencia económica de este ítem no puede calcularse (dato faltante).</t>
        </is>
      </c>
      <c r="S1613" s="33" t="inlineStr">
        <is>
          <t>Sin coincidencia</t>
        </is>
      </c>
      <c r="T1613" s="17" t="inlineStr">
        <is>
          <t>Sin correspondencia confirmada: hay aproximaciones en SAP, descartadas por presentación o evidencia débil</t>
        </is>
      </c>
      <c r="U1613" s="33" t="inlineStr">
        <is>
          <t>Alta de material en SAP (sin código)</t>
        </is>
      </c>
      <c r="V1613" s="17" t="inlineStr">
        <is>
          <t>Sin coincidencia</t>
        </is>
      </c>
      <c r="W1613" s="17" t="inlineStr">
        <is>
          <t>No</t>
        </is>
      </c>
      <c r="X1613" s="17" t="inlineStr"/>
      <c r="Y1613" s="17" t="inlineStr">
        <is>
          <t>No</t>
        </is>
      </c>
      <c r="Z1613" s="17" t="inlineStr"/>
      <c r="AA1613" s="17" t="inlineStr">
        <is>
          <t>Mejor aproximación descartada: 1000122 METOCLOPRAMIDA DE 10MG SL (dosis coincide; similitud 0.32).</t>
        </is>
      </c>
    </row>
    <row r="1614">
      <c r="A1614" s="17" t="inlineStr">
        <is>
          <t>Salta</t>
        </is>
      </c>
      <c r="B1614" s="17" t="inlineStr">
        <is>
          <t>1130</t>
        </is>
      </c>
      <c r="C1614" s="32" t="inlineStr">
        <is>
          <t>Inventario físico sin código SAP</t>
        </is>
      </c>
      <c r="D1614" s="17" t="inlineStr">
        <is>
          <t>Sin clasificar en SAP</t>
        </is>
      </c>
      <c r="E1614" s="17" t="inlineStr"/>
      <c r="F1614" s="17" t="inlineStr">
        <is>
          <t>Dentro del alcance</t>
        </is>
      </c>
      <c r="G1614" s="17" t="inlineStr"/>
      <c r="H1614" s="17" t="inlineStr"/>
      <c r="I1614" s="17" t="inlineStr">
        <is>
          <t>67</t>
        </is>
      </c>
      <c r="J1614" s="17" t="inlineStr">
        <is>
          <t>Cinta Hipoalergénica 1,25cmx9m</t>
        </is>
      </c>
      <c r="K1614" s="18" t="n">
        <v>0</v>
      </c>
      <c r="L1614" s="18">
        <f>'1130 Salta'!$Q$509</f>
        <v/>
      </c>
      <c r="M1614" s="18">
        <f>$K1614-$L1614</f>
        <v/>
      </c>
      <c r="N1614" s="19" t="n"/>
      <c r="O1614" s="19">
        <f>IFERROR($K1614*$N1614,"")</f>
        <v/>
      </c>
      <c r="P1614" s="19">
        <f>IFERROR($L1614*$N1614,"")</f>
        <v/>
      </c>
      <c r="Q1614" s="19">
        <f>IF(OR($U1614="Dar de baja en SAP",$U1614="Dar de alta en SAP"),$M1614*$N1614,"")</f>
        <v/>
      </c>
      <c r="R1614" s="29" t="inlineStr">
        <is>
          <t>Sin valor unitario en SAP: la diferencia económica de este ítem no puede calcularse (dato faltante).</t>
        </is>
      </c>
      <c r="S1614" s="33" t="inlineStr">
        <is>
          <t>Sin coincidencia</t>
        </is>
      </c>
      <c r="T1614" s="17" t="inlineStr">
        <is>
          <t>Sin correspondencia confirmada: hay aproximaciones en SAP, descartadas por presentación o evidencia débil</t>
        </is>
      </c>
      <c r="U1614" s="33" t="inlineStr">
        <is>
          <t>Alta de material en SAP (sin código)</t>
        </is>
      </c>
      <c r="V1614" s="17" t="inlineStr">
        <is>
          <t>Sin coincidencia</t>
        </is>
      </c>
      <c r="W1614" s="17" t="inlineStr">
        <is>
          <t>No</t>
        </is>
      </c>
      <c r="X1614" s="17" t="inlineStr"/>
      <c r="Y1614" s="17" t="inlineStr">
        <is>
          <t>No</t>
        </is>
      </c>
      <c r="Z1614" s="17" t="inlineStr"/>
      <c r="AA1614" s="17" t="inlineStr">
        <is>
          <t>Mejor aproximación descartada: 2001278 TELA ADHE HIPOALERGENICA DE SEDA 2.5CM (dosis/presentación distinta (1.25CM vs 2.5CM); similitud 0.36).</t>
        </is>
      </c>
    </row>
    <row r="1615">
      <c r="A1615" s="17" t="inlineStr">
        <is>
          <t>Salta</t>
        </is>
      </c>
      <c r="B1615" s="17" t="inlineStr">
        <is>
          <t>1130</t>
        </is>
      </c>
      <c r="C1615" s="32" t="inlineStr">
        <is>
          <t>Inventario físico sin código SAP</t>
        </is>
      </c>
      <c r="D1615" s="17" t="inlineStr">
        <is>
          <t>Sin clasificar en SAP</t>
        </is>
      </c>
      <c r="E1615" s="17" t="inlineStr"/>
      <c r="F1615" s="17" t="inlineStr">
        <is>
          <t>Dentro del alcance</t>
        </is>
      </c>
      <c r="G1615" s="17" t="inlineStr"/>
      <c r="H1615" s="17" t="inlineStr"/>
      <c r="I1615" s="17" t="inlineStr">
        <is>
          <t>68</t>
        </is>
      </c>
      <c r="J1615" s="17" t="inlineStr">
        <is>
          <t>Cinta Hipoalergénica 2,5cmx9m</t>
        </is>
      </c>
      <c r="K1615" s="18" t="n">
        <v>0</v>
      </c>
      <c r="L1615" s="18">
        <f>'1130 Salta'!$Q$510</f>
        <v/>
      </c>
      <c r="M1615" s="18">
        <f>$K1615-$L1615</f>
        <v/>
      </c>
      <c r="N1615" s="19" t="n"/>
      <c r="O1615" s="19">
        <f>IFERROR($K1615*$N1615,"")</f>
        <v/>
      </c>
      <c r="P1615" s="19">
        <f>IFERROR($L1615*$N1615,"")</f>
        <v/>
      </c>
      <c r="Q1615" s="19">
        <f>IF(OR($U1615="Dar de baja en SAP",$U1615="Dar de alta en SAP"),$M1615*$N1615,"")</f>
        <v/>
      </c>
      <c r="R1615" s="29" t="inlineStr">
        <is>
          <t>Sin valor unitario en SAP: la diferencia económica de este ítem no puede calcularse (dato faltante).</t>
        </is>
      </c>
      <c r="S1615" s="33" t="inlineStr">
        <is>
          <t>Sin coincidencia</t>
        </is>
      </c>
      <c r="T1615" s="17" t="inlineStr">
        <is>
          <t>Sin correspondencia confirmada: hay aproximaciones en SAP, descartadas por presentación o evidencia débil</t>
        </is>
      </c>
      <c r="U1615" s="33" t="inlineStr">
        <is>
          <t>Alta de material en SAP (sin código)</t>
        </is>
      </c>
      <c r="V1615" s="17" t="inlineStr">
        <is>
          <t>Sin coincidencia</t>
        </is>
      </c>
      <c r="W1615" s="17" t="inlineStr">
        <is>
          <t>No</t>
        </is>
      </c>
      <c r="X1615" s="17" t="inlineStr"/>
      <c r="Y1615" s="17" t="inlineStr">
        <is>
          <t>No</t>
        </is>
      </c>
      <c r="Z1615" s="17" t="inlineStr"/>
      <c r="AA1615" s="17" t="inlineStr">
        <is>
          <t>Mejor aproximación descartada: 2001278 TELA ADHE HIPOALERGENICA DE SEDA 2.5CM (dosis coincide; similitud 0.51).</t>
        </is>
      </c>
    </row>
    <row r="1616">
      <c r="A1616" s="17" t="inlineStr">
        <is>
          <t>Salta</t>
        </is>
      </c>
      <c r="B1616" s="17" t="inlineStr">
        <is>
          <t>1130</t>
        </is>
      </c>
      <c r="C1616" s="32" t="inlineStr">
        <is>
          <t>Inventario físico sin código SAP</t>
        </is>
      </c>
      <c r="D1616" s="17" t="inlineStr">
        <is>
          <t>Sin clasificar en SAP</t>
        </is>
      </c>
      <c r="E1616" s="17" t="inlineStr"/>
      <c r="F1616" s="17" t="inlineStr">
        <is>
          <t>Dentro del alcance</t>
        </is>
      </c>
      <c r="G1616" s="17" t="inlineStr"/>
      <c r="H1616" s="17" t="inlineStr"/>
      <c r="I1616" s="17" t="inlineStr">
        <is>
          <t>378</t>
        </is>
      </c>
      <c r="J1616" s="17" t="inlineStr">
        <is>
          <t>Circuito p/respirador s/ valvula espiratoria</t>
        </is>
      </c>
      <c r="K1616" s="18" t="n">
        <v>0</v>
      </c>
      <c r="L1616" s="18">
        <f>'1130 Salta'!$Q$511</f>
        <v/>
      </c>
      <c r="M1616" s="18">
        <f>$K1616-$L1616</f>
        <v/>
      </c>
      <c r="N1616" s="19" t="n"/>
      <c r="O1616" s="19">
        <f>IFERROR($K1616*$N1616,"")</f>
        <v/>
      </c>
      <c r="P1616" s="19">
        <f>IFERROR($L1616*$N1616,"")</f>
        <v/>
      </c>
      <c r="Q1616" s="19">
        <f>IF(OR($U1616="Dar de baja en SAP",$U1616="Dar de alta en SAP"),$M1616*$N1616,"")</f>
        <v/>
      </c>
      <c r="R1616" s="29" t="inlineStr">
        <is>
          <t>Sin valor unitario en SAP: la diferencia económica de este ítem no puede calcularse (dato faltante).</t>
        </is>
      </c>
      <c r="S1616" s="33" t="inlineStr">
        <is>
          <t>Sin coincidencia</t>
        </is>
      </c>
      <c r="T1616" s="17" t="inlineStr">
        <is>
          <t>Sin correspondencia confirmada: hay aproximaciones en SAP, descartadas por presentación o evidencia débil</t>
        </is>
      </c>
      <c r="U1616" s="33" t="inlineStr">
        <is>
          <t>Alta de material en SAP (sin código)</t>
        </is>
      </c>
      <c r="V1616" s="17" t="inlineStr">
        <is>
          <t>Sin coincidencia</t>
        </is>
      </c>
      <c r="W1616" s="17" t="inlineStr">
        <is>
          <t>No</t>
        </is>
      </c>
      <c r="X1616" s="17" t="inlineStr"/>
      <c r="Y1616" s="17" t="inlineStr">
        <is>
          <t>No</t>
        </is>
      </c>
      <c r="Z1616" s="17" t="inlineStr"/>
      <c r="AA1616" s="17" t="inlineStr">
        <is>
          <t>Mejor aproximación descartada: 2001363 CIRCUITO RESPIRADOR ADULT REF 300/13315 (similitud 0.40).</t>
        </is>
      </c>
    </row>
    <row r="1617">
      <c r="A1617" s="17" t="inlineStr">
        <is>
          <t>Salta</t>
        </is>
      </c>
      <c r="B1617" s="17" t="inlineStr">
        <is>
          <t>1130</t>
        </is>
      </c>
      <c r="C1617" s="32" t="inlineStr">
        <is>
          <t>Inventario físico sin código SAP</t>
        </is>
      </c>
      <c r="D1617" s="17" t="inlineStr">
        <is>
          <t>Sin clasificar en SAP</t>
        </is>
      </c>
      <c r="E1617" s="17" t="inlineStr"/>
      <c r="F1617" s="17" t="inlineStr">
        <is>
          <t>Dentro del alcance</t>
        </is>
      </c>
      <c r="G1617" s="17" t="inlineStr"/>
      <c r="H1617" s="17" t="inlineStr"/>
      <c r="I1617" s="17" t="inlineStr">
        <is>
          <t>418</t>
        </is>
      </c>
      <c r="J1617" s="17" t="inlineStr">
        <is>
          <t>Clindamicina ampolla 600mg</t>
        </is>
      </c>
      <c r="K1617" s="18" t="n">
        <v>0</v>
      </c>
      <c r="L1617" s="18">
        <f>'1130 Salta'!$Q$512</f>
        <v/>
      </c>
      <c r="M1617" s="18">
        <f>$K1617-$L1617</f>
        <v/>
      </c>
      <c r="N1617" s="19" t="n"/>
      <c r="O1617" s="19">
        <f>IFERROR($K1617*$N1617,"")</f>
        <v/>
      </c>
      <c r="P1617" s="19">
        <f>IFERROR($L1617*$N1617,"")</f>
        <v/>
      </c>
      <c r="Q1617" s="19">
        <f>IF(OR($U1617="Dar de baja en SAP",$U1617="Dar de alta en SAP"),$M1617*$N1617,"")</f>
        <v/>
      </c>
      <c r="R1617" s="29" t="inlineStr">
        <is>
          <t>Sin valor unitario en SAP: la diferencia económica de este ítem no puede calcularse (dato faltante).</t>
        </is>
      </c>
      <c r="S1617" s="33" t="inlineStr">
        <is>
          <t>Sin coincidencia</t>
        </is>
      </c>
      <c r="T1617" s="17" t="inlineStr">
        <is>
          <t>Sin correspondencia confirmada: hay aproximaciones en SAP, descartadas por presentación o evidencia débil</t>
        </is>
      </c>
      <c r="U1617" s="33" t="inlineStr">
        <is>
          <t>Alta de material en SAP (sin código)</t>
        </is>
      </c>
      <c r="V1617" s="17" t="inlineStr">
        <is>
          <t>Sin coincidencia</t>
        </is>
      </c>
      <c r="W1617" s="17" t="inlineStr">
        <is>
          <t>No</t>
        </is>
      </c>
      <c r="X1617" s="17" t="inlineStr"/>
      <c r="Y1617" s="17" t="inlineStr">
        <is>
          <t>No</t>
        </is>
      </c>
      <c r="Z1617" s="17" t="inlineStr"/>
      <c r="AA1617" s="17" t="inlineStr">
        <is>
          <t>Mejor aproximación descartada: 1001249 Clindamicina 300mgs caps (dosis/presentación distinta (600MG vs 300MG); similitud 0.50).</t>
        </is>
      </c>
    </row>
    <row r="1618">
      <c r="A1618" s="17" t="inlineStr">
        <is>
          <t>Salta</t>
        </is>
      </c>
      <c r="B1618" s="17" t="inlineStr">
        <is>
          <t>1130</t>
        </is>
      </c>
      <c r="C1618" s="32" t="inlineStr">
        <is>
          <t>Inventario físico sin código SAP</t>
        </is>
      </c>
      <c r="D1618" s="17" t="inlineStr">
        <is>
          <t>Sin clasificar en SAP</t>
        </is>
      </c>
      <c r="E1618" s="17" t="inlineStr"/>
      <c r="F1618" s="17" t="inlineStr">
        <is>
          <t>Dentro del alcance</t>
        </is>
      </c>
      <c r="G1618" s="17" t="inlineStr"/>
      <c r="H1618" s="17" t="inlineStr"/>
      <c r="I1618" s="17" t="inlineStr">
        <is>
          <t>400</t>
        </is>
      </c>
      <c r="J1618" s="17" t="inlineStr">
        <is>
          <t>Clorhidrato de Labetalol 20mg</t>
        </is>
      </c>
      <c r="K1618" s="18" t="n">
        <v>0</v>
      </c>
      <c r="L1618" s="18">
        <f>'1130 Salta'!$Q$513</f>
        <v/>
      </c>
      <c r="M1618" s="18">
        <f>$K1618-$L1618</f>
        <v/>
      </c>
      <c r="N1618" s="19" t="n"/>
      <c r="O1618" s="19">
        <f>IFERROR($K1618*$N1618,"")</f>
        <v/>
      </c>
      <c r="P1618" s="19">
        <f>IFERROR($L1618*$N1618,"")</f>
        <v/>
      </c>
      <c r="Q1618" s="19">
        <f>IF(OR($U1618="Dar de baja en SAP",$U1618="Dar de alta en SAP"),$M1618*$N1618,"")</f>
        <v/>
      </c>
      <c r="R1618" s="29" t="inlineStr">
        <is>
          <t>Sin valor unitario en SAP: la diferencia económica de este ítem no puede calcularse (dato faltante).</t>
        </is>
      </c>
      <c r="S1618" s="33" t="inlineStr">
        <is>
          <t>Sin coincidencia</t>
        </is>
      </c>
      <c r="T1618" s="17" t="inlineStr">
        <is>
          <t>Pendiente de validación: el ítem está en el Master pero no tiene código SAP confirmado</t>
        </is>
      </c>
      <c r="U1618" s="33" t="inlineStr">
        <is>
          <t>Alta de material en SAP (sin código)</t>
        </is>
      </c>
      <c r="V1618" s="17" t="inlineStr">
        <is>
          <t>Sin coincidencia</t>
        </is>
      </c>
      <c r="W1618" s="17" t="inlineStr">
        <is>
          <t>No</t>
        </is>
      </c>
      <c r="X1618" s="17" t="inlineStr"/>
      <c r="Y1618" s="17" t="inlineStr">
        <is>
          <t>Sí</t>
        </is>
      </c>
      <c r="Z1618" s="17" t="inlineStr">
        <is>
          <t>M04-009</t>
        </is>
      </c>
      <c r="AA1618" s="17" t="inlineStr">
        <is>
          <t>Homologado al master M04-009, pero sus códigos SAP (1000634) no figuran en el stock SAP de este centro. Mejor aproximación descartada: 1005202 LABETALOL 5MG AMP (dosis/presentación distinta (20MG vs 5MG); similitud 0.48).</t>
        </is>
      </c>
    </row>
    <row r="1619">
      <c r="A1619" s="17" t="inlineStr">
        <is>
          <t>Salta</t>
        </is>
      </c>
      <c r="B1619" s="17" t="inlineStr">
        <is>
          <t>1130</t>
        </is>
      </c>
      <c r="C1619" s="32" t="inlineStr">
        <is>
          <t>Inventario físico sin código SAP</t>
        </is>
      </c>
      <c r="D1619" s="17" t="inlineStr">
        <is>
          <t>Sin clasificar en SAP</t>
        </is>
      </c>
      <c r="E1619" s="17" t="inlineStr"/>
      <c r="F1619" s="17" t="inlineStr">
        <is>
          <t>Dentro del alcance</t>
        </is>
      </c>
      <c r="G1619" s="17" t="inlineStr"/>
      <c r="H1619" s="17" t="inlineStr"/>
      <c r="I1619" s="17" t="inlineStr">
        <is>
          <t>149</t>
        </is>
      </c>
      <c r="J1619" s="17" t="inlineStr">
        <is>
          <t>Cloruro de Sodio 25ml spray nasal</t>
        </is>
      </c>
      <c r="K1619" s="18" t="n">
        <v>0</v>
      </c>
      <c r="L1619" s="18">
        <f>'1130 Salta'!$Q$514</f>
        <v/>
      </c>
      <c r="M1619" s="18">
        <f>$K1619-$L1619</f>
        <v/>
      </c>
      <c r="N1619" s="19" t="n"/>
      <c r="O1619" s="19">
        <f>IFERROR($K1619*$N1619,"")</f>
        <v/>
      </c>
      <c r="P1619" s="19">
        <f>IFERROR($L1619*$N1619,"")</f>
        <v/>
      </c>
      <c r="Q1619" s="19">
        <f>IF(OR($U1619="Dar de baja en SAP",$U1619="Dar de alta en SAP"),$M1619*$N1619,"")</f>
        <v/>
      </c>
      <c r="R1619" s="29" t="inlineStr">
        <is>
          <t>Sin valor unitario en SAP: la diferencia económica de este ítem no puede calcularse (dato faltante).</t>
        </is>
      </c>
      <c r="S1619" s="33" t="inlineStr">
        <is>
          <t>Sin coincidencia</t>
        </is>
      </c>
      <c r="T1619" s="17" t="inlineStr">
        <is>
          <t>Sin correspondencia confirmada: hay aproximaciones en SAP, descartadas por presentación o evidencia débil</t>
        </is>
      </c>
      <c r="U1619" s="33" t="inlineStr">
        <is>
          <t>Alta de material en SAP (sin código)</t>
        </is>
      </c>
      <c r="V1619" s="17" t="inlineStr">
        <is>
          <t>Sin coincidencia</t>
        </is>
      </c>
      <c r="W1619" s="17" t="inlineStr">
        <is>
          <t>No</t>
        </is>
      </c>
      <c r="X1619" s="17" t="inlineStr"/>
      <c r="Y1619" s="17" t="inlineStr">
        <is>
          <t>No</t>
        </is>
      </c>
      <c r="Z1619" s="17" t="inlineStr"/>
      <c r="AA1619" s="17" t="inlineStr">
        <is>
          <t>Mejor aproximación descartada: 2000012 BICARBONATO DE SODIO 100 ML (dosis/presentación distinta (25ML vs 100ML); similitud 0.36).</t>
        </is>
      </c>
    </row>
    <row r="1620">
      <c r="A1620" s="17" t="inlineStr">
        <is>
          <t>Salta</t>
        </is>
      </c>
      <c r="B1620" s="17" t="inlineStr">
        <is>
          <t>1130</t>
        </is>
      </c>
      <c r="C1620" s="32" t="inlineStr">
        <is>
          <t>Inventario físico sin código SAP</t>
        </is>
      </c>
      <c r="D1620" s="17" t="inlineStr">
        <is>
          <t>Sin clasificar en SAP</t>
        </is>
      </c>
      <c r="E1620" s="17" t="inlineStr"/>
      <c r="F1620" s="17" t="inlineStr">
        <is>
          <t>Dentro del alcance</t>
        </is>
      </c>
      <c r="G1620" s="17" t="inlineStr"/>
      <c r="H1620" s="17" t="inlineStr"/>
      <c r="I1620" s="17" t="inlineStr">
        <is>
          <t>301</t>
        </is>
      </c>
      <c r="J1620" s="17" t="inlineStr">
        <is>
          <t>Clotrimazol Crema 1% x 20gr</t>
        </is>
      </c>
      <c r="K1620" s="18" t="n">
        <v>0</v>
      </c>
      <c r="L1620" s="18">
        <f>'1130 Salta'!$Q$515</f>
        <v/>
      </c>
      <c r="M1620" s="18">
        <f>$K1620-$L1620</f>
        <v/>
      </c>
      <c r="N1620" s="19" t="n"/>
      <c r="O1620" s="19">
        <f>IFERROR($K1620*$N1620,"")</f>
        <v/>
      </c>
      <c r="P1620" s="19">
        <f>IFERROR($L1620*$N1620,"")</f>
        <v/>
      </c>
      <c r="Q1620" s="19">
        <f>IF(OR($U1620="Dar de baja en SAP",$U1620="Dar de alta en SAP"),$M1620*$N1620,"")</f>
        <v/>
      </c>
      <c r="R1620" s="29" t="inlineStr">
        <is>
          <t>Sin valor unitario en SAP: la diferencia económica de este ítem no puede calcularse (dato faltante).</t>
        </is>
      </c>
      <c r="S1620" s="33" t="inlineStr">
        <is>
          <t>Sin coincidencia</t>
        </is>
      </c>
      <c r="T1620" s="17" t="inlineStr">
        <is>
          <t>Pendiente de validación: el ítem está en el Master pero no tiene código SAP confirmado</t>
        </is>
      </c>
      <c r="U1620" s="33" t="inlineStr">
        <is>
          <t>Alta de material en SAP (sin código)</t>
        </is>
      </c>
      <c r="V1620" s="17" t="inlineStr">
        <is>
          <t>Sin coincidencia</t>
        </is>
      </c>
      <c r="W1620" s="17" t="inlineStr">
        <is>
          <t>No</t>
        </is>
      </c>
      <c r="X1620" s="17" t="inlineStr"/>
      <c r="Y1620" s="17" t="inlineStr">
        <is>
          <t>Sí</t>
        </is>
      </c>
      <c r="Z1620" s="17" t="inlineStr">
        <is>
          <t>M15-006</t>
        </is>
      </c>
      <c r="AA1620" s="17" t="inlineStr">
        <is>
          <t>Homologado al master M15-006, pero sus códigos SAP (1000665, 1000870) no figuran en el stock SAP de este centro. Mejor aproximación descartada: 1000695 ACICLOVIR 5% CREMA X 10GR (dosis/presentación distinta (1%, 20000MG vs 5%, 10000MG); similitud 0.53).</t>
        </is>
      </c>
    </row>
    <row r="1621">
      <c r="A1621" s="17" t="inlineStr">
        <is>
          <t>Salta</t>
        </is>
      </c>
      <c r="B1621" s="17" t="inlineStr">
        <is>
          <t>1130</t>
        </is>
      </c>
      <c r="C1621" s="32" t="inlineStr">
        <is>
          <t>Inventario físico sin código SAP</t>
        </is>
      </c>
      <c r="D1621" s="17" t="inlineStr">
        <is>
          <t>Sin clasificar en SAP</t>
        </is>
      </c>
      <c r="E1621" s="17" t="inlineStr"/>
      <c r="F1621" s="17" t="inlineStr">
        <is>
          <t>Dentro del alcance</t>
        </is>
      </c>
      <c r="G1621" s="17" t="inlineStr"/>
      <c r="H1621" s="17" t="inlineStr"/>
      <c r="I1621" s="17" t="inlineStr">
        <is>
          <t>79</t>
        </is>
      </c>
      <c r="J1621" s="17" t="inlineStr">
        <is>
          <t>Colirio (Nafazolina- Feniramina) gotas oftalmicas x 15 ml</t>
        </is>
      </c>
      <c r="K1621" s="18" t="n">
        <v>0</v>
      </c>
      <c r="L1621" s="18">
        <f>'1130 Salta'!$Q$516</f>
        <v/>
      </c>
      <c r="M1621" s="18">
        <f>$K1621-$L1621</f>
        <v/>
      </c>
      <c r="N1621" s="19" t="n"/>
      <c r="O1621" s="19">
        <f>IFERROR($K1621*$N1621,"")</f>
        <v/>
      </c>
      <c r="P1621" s="19">
        <f>IFERROR($L1621*$N1621,"")</f>
        <v/>
      </c>
      <c r="Q1621" s="19">
        <f>IF(OR($U1621="Dar de baja en SAP",$U1621="Dar de alta en SAP"),$M1621*$N1621,"")</f>
        <v/>
      </c>
      <c r="R1621" s="29" t="inlineStr">
        <is>
          <t>Sin valor unitario en SAP: la diferencia económica de este ítem no puede calcularse (dato faltante).</t>
        </is>
      </c>
      <c r="S1621" s="33" t="inlineStr">
        <is>
          <t>Sin coincidencia</t>
        </is>
      </c>
      <c r="T1621" s="17" t="inlineStr">
        <is>
          <t>Sin correspondencia confirmada: hay aproximaciones en SAP, descartadas por presentación o evidencia débil</t>
        </is>
      </c>
      <c r="U1621" s="33" t="inlineStr">
        <is>
          <t>Alta de material en SAP (sin código)</t>
        </is>
      </c>
      <c r="V1621" s="17" t="inlineStr">
        <is>
          <t>Sin coincidencia</t>
        </is>
      </c>
      <c r="W1621" s="17" t="inlineStr">
        <is>
          <t>No</t>
        </is>
      </c>
      <c r="X1621" s="17" t="inlineStr"/>
      <c r="Y1621" s="17" t="inlineStr">
        <is>
          <t>No</t>
        </is>
      </c>
      <c r="Z1621" s="17" t="inlineStr"/>
      <c r="AA1621" s="17" t="inlineStr">
        <is>
          <t>Mejor aproximación descartada: 1000189 COLIRIO ANTIBIOTICO GOTAS (una nomenclatura no informa dosis; similitud 0.47).</t>
        </is>
      </c>
    </row>
    <row r="1622">
      <c r="A1622" s="17" t="inlineStr">
        <is>
          <t>Salta</t>
        </is>
      </c>
      <c r="B1622" s="17" t="inlineStr">
        <is>
          <t>1130</t>
        </is>
      </c>
      <c r="C1622" s="32" t="inlineStr">
        <is>
          <t>Inventario físico sin código SAP</t>
        </is>
      </c>
      <c r="D1622" s="17" t="inlineStr">
        <is>
          <t>Sin clasificar en SAP</t>
        </is>
      </c>
      <c r="E1622" s="17" t="inlineStr"/>
      <c r="F1622" s="17" t="inlineStr">
        <is>
          <t>Dentro del alcance</t>
        </is>
      </c>
      <c r="G1622" s="17" t="inlineStr"/>
      <c r="H1622" s="17" t="inlineStr"/>
      <c r="I1622" s="17" t="inlineStr">
        <is>
          <t>329</t>
        </is>
      </c>
      <c r="J1622" s="17" t="inlineStr">
        <is>
          <t>Collar Cervical TU regulable</t>
        </is>
      </c>
      <c r="K1622" s="18" t="n">
        <v>0</v>
      </c>
      <c r="L1622" s="18">
        <f>'1130 Salta'!$Q$517</f>
        <v/>
      </c>
      <c r="M1622" s="18">
        <f>$K1622-$L1622</f>
        <v/>
      </c>
      <c r="N1622" s="19" t="n"/>
      <c r="O1622" s="19">
        <f>IFERROR($K1622*$N1622,"")</f>
        <v/>
      </c>
      <c r="P1622" s="19">
        <f>IFERROR($L1622*$N1622,"")</f>
        <v/>
      </c>
      <c r="Q1622" s="19">
        <f>IF(OR($U1622="Dar de baja en SAP",$U1622="Dar de alta en SAP"),$M1622*$N1622,"")</f>
        <v/>
      </c>
      <c r="R1622" s="29" t="inlineStr">
        <is>
          <t>Sin valor unitario en SAP: la diferencia económica de este ítem no puede calcularse (dato faltante).</t>
        </is>
      </c>
      <c r="S1622" s="33" t="inlineStr">
        <is>
          <t>Sin coincidencia</t>
        </is>
      </c>
      <c r="T1622" s="17" t="inlineStr">
        <is>
          <t>Pendiente de validación: el ítem está en el Master pero no tiene código SAP confirmado</t>
        </is>
      </c>
      <c r="U1622" s="33" t="inlineStr">
        <is>
          <t>Alta de material en SAP (sin código)</t>
        </is>
      </c>
      <c r="V1622" s="17" t="inlineStr">
        <is>
          <t>Sin coincidencia</t>
        </is>
      </c>
      <c r="W1622" s="17" t="inlineStr">
        <is>
          <t>No</t>
        </is>
      </c>
      <c r="X1622" s="17" t="inlineStr"/>
      <c r="Y1622" s="17" t="inlineStr">
        <is>
          <t>Sí</t>
        </is>
      </c>
      <c r="Z1622" s="17" t="inlineStr">
        <is>
          <t>E-193</t>
        </is>
      </c>
      <c r="AA1622" s="17" t="inlineStr">
        <is>
          <t>Homologado al master E-193, pero sus códigos SAP (2001447) no figuran en el stock SAP de este centro. Mejor aproximación descartada: 2000051 COLLAR CERVICAL MEDIANO (similitud 0.57).</t>
        </is>
      </c>
    </row>
    <row r="1623">
      <c r="A1623" s="17" t="inlineStr">
        <is>
          <t>Salta</t>
        </is>
      </c>
      <c r="B1623" s="17" t="inlineStr">
        <is>
          <t>1130</t>
        </is>
      </c>
      <c r="C1623" s="32" t="inlineStr">
        <is>
          <t>Inventario físico sin código SAP</t>
        </is>
      </c>
      <c r="D1623" s="17" t="inlineStr">
        <is>
          <t>Sin clasificar en SAP</t>
        </is>
      </c>
      <c r="E1623" s="17" t="inlineStr"/>
      <c r="F1623" s="17" t="inlineStr">
        <is>
          <t>Dentro del alcance</t>
        </is>
      </c>
      <c r="G1623" s="17" t="inlineStr"/>
      <c r="H1623" s="17" t="inlineStr"/>
      <c r="I1623" s="17" t="inlineStr">
        <is>
          <t>81</t>
        </is>
      </c>
      <c r="J1623" s="17" t="inlineStr">
        <is>
          <t>Collarín Cervical T. M</t>
        </is>
      </c>
      <c r="K1623" s="18" t="n">
        <v>0</v>
      </c>
      <c r="L1623" s="18">
        <f>'1130 Salta'!$Q$518</f>
        <v/>
      </c>
      <c r="M1623" s="18">
        <f>$K1623-$L1623</f>
        <v/>
      </c>
      <c r="N1623" s="19" t="n"/>
      <c r="O1623" s="19">
        <f>IFERROR($K1623*$N1623,"")</f>
        <v/>
      </c>
      <c r="P1623" s="19">
        <f>IFERROR($L1623*$N1623,"")</f>
        <v/>
      </c>
      <c r="Q1623" s="19">
        <f>IF(OR($U1623="Dar de baja en SAP",$U1623="Dar de alta en SAP"),$M1623*$N1623,"")</f>
        <v/>
      </c>
      <c r="R1623" s="29" t="inlineStr">
        <is>
          <t>Sin valor unitario en SAP: la diferencia económica de este ítem no puede calcularse (dato faltante).</t>
        </is>
      </c>
      <c r="S1623" s="33" t="inlineStr">
        <is>
          <t>Sin coincidencia</t>
        </is>
      </c>
      <c r="T1623" s="17" t="inlineStr">
        <is>
          <t>Sin correspondencia confirmada: hay aproximaciones en SAP, descartadas por presentación o evidencia débil</t>
        </is>
      </c>
      <c r="U1623" s="33" t="inlineStr">
        <is>
          <t>Alta de material en SAP (sin código)</t>
        </is>
      </c>
      <c r="V1623" s="17" t="inlineStr">
        <is>
          <t>Sin coincidencia</t>
        </is>
      </c>
      <c r="W1623" s="17" t="inlineStr">
        <is>
          <t>No</t>
        </is>
      </c>
      <c r="X1623" s="17" t="inlineStr"/>
      <c r="Y1623" s="17" t="inlineStr">
        <is>
          <t>No</t>
        </is>
      </c>
      <c r="Z1623" s="17" t="inlineStr"/>
      <c r="AA1623" s="17" t="inlineStr">
        <is>
          <t>Mejor aproximación descartada: 2000051 COLLAR CERVICAL MEDIANO (similitud 0.38).</t>
        </is>
      </c>
    </row>
    <row r="1624">
      <c r="A1624" s="17" t="inlineStr">
        <is>
          <t>Salta</t>
        </is>
      </c>
      <c r="B1624" s="17" t="inlineStr">
        <is>
          <t>1130</t>
        </is>
      </c>
      <c r="C1624" s="32" t="inlineStr">
        <is>
          <t>Inventario físico sin código SAP</t>
        </is>
      </c>
      <c r="D1624" s="17" t="inlineStr">
        <is>
          <t>Sin clasificar en SAP</t>
        </is>
      </c>
      <c r="E1624" s="17" t="inlineStr"/>
      <c r="F1624" s="17" t="inlineStr">
        <is>
          <t>Dentro del alcance</t>
        </is>
      </c>
      <c r="G1624" s="17" t="inlineStr"/>
      <c r="H1624" s="17" t="inlineStr"/>
      <c r="I1624" s="17" t="inlineStr">
        <is>
          <t>82</t>
        </is>
      </c>
      <c r="J1624" s="17" t="inlineStr">
        <is>
          <t>Collarín Cervical T. Philadelphia CH</t>
        </is>
      </c>
      <c r="K1624" s="18" t="n">
        <v>0</v>
      </c>
      <c r="L1624" s="18">
        <f>'1130 Salta'!$Q$519</f>
        <v/>
      </c>
      <c r="M1624" s="18">
        <f>$K1624-$L1624</f>
        <v/>
      </c>
      <c r="N1624" s="19" t="n"/>
      <c r="O1624" s="19">
        <f>IFERROR($K1624*$N1624,"")</f>
        <v/>
      </c>
      <c r="P1624" s="19">
        <f>IFERROR($L1624*$N1624,"")</f>
        <v/>
      </c>
      <c r="Q1624" s="19">
        <f>IF(OR($U1624="Dar de baja en SAP",$U1624="Dar de alta en SAP"),$M1624*$N1624,"")</f>
        <v/>
      </c>
      <c r="R1624" s="29" t="inlineStr">
        <is>
          <t>Sin valor unitario en SAP: la diferencia económica de este ítem no puede calcularse (dato faltante).</t>
        </is>
      </c>
      <c r="S1624" s="33" t="inlineStr">
        <is>
          <t>Sin coincidencia</t>
        </is>
      </c>
      <c r="T1624" s="17" t="inlineStr">
        <is>
          <t>Sin correspondencia confirmada: hay aproximaciones en SAP, descartadas por presentación o evidencia débil</t>
        </is>
      </c>
      <c r="U1624" s="33" t="inlineStr">
        <is>
          <t>Alta de material en SAP (sin código)</t>
        </is>
      </c>
      <c r="V1624" s="17" t="inlineStr">
        <is>
          <t>Sin coincidencia</t>
        </is>
      </c>
      <c r="W1624" s="17" t="inlineStr">
        <is>
          <t>No</t>
        </is>
      </c>
      <c r="X1624" s="17" t="inlineStr"/>
      <c r="Y1624" s="17" t="inlineStr">
        <is>
          <t>No</t>
        </is>
      </c>
      <c r="Z1624" s="17" t="inlineStr"/>
      <c r="AA1624" s="17" t="inlineStr">
        <is>
          <t>Mejor aproximación descartada: 2000051 COLLAR CERVICAL MEDIANO (similitud 0.34).</t>
        </is>
      </c>
    </row>
    <row r="1625">
      <c r="A1625" s="17" t="inlineStr">
        <is>
          <t>Salta</t>
        </is>
      </c>
      <c r="B1625" s="17" t="inlineStr">
        <is>
          <t>1130</t>
        </is>
      </c>
      <c r="C1625" s="32" t="inlineStr">
        <is>
          <t>Inventario físico sin código SAP</t>
        </is>
      </c>
      <c r="D1625" s="17" t="inlineStr">
        <is>
          <t>Sin clasificar en SAP</t>
        </is>
      </c>
      <c r="E1625" s="17" t="inlineStr"/>
      <c r="F1625" s="17" t="inlineStr">
        <is>
          <t>Dentro del alcance</t>
        </is>
      </c>
      <c r="G1625" s="17" t="inlineStr"/>
      <c r="H1625" s="17" t="inlineStr"/>
      <c r="I1625" s="17" t="inlineStr">
        <is>
          <t>83</t>
        </is>
      </c>
      <c r="J1625" s="17" t="inlineStr">
        <is>
          <t>Collarín Cervical T. Philadelphia G</t>
        </is>
      </c>
      <c r="K1625" s="18" t="n">
        <v>0</v>
      </c>
      <c r="L1625" s="18">
        <f>'1130 Salta'!$Q$520</f>
        <v/>
      </c>
      <c r="M1625" s="18">
        <f>$K1625-$L1625</f>
        <v/>
      </c>
      <c r="N1625" s="19" t="n"/>
      <c r="O1625" s="19">
        <f>IFERROR($K1625*$N1625,"")</f>
        <v/>
      </c>
      <c r="P1625" s="19">
        <f>IFERROR($L1625*$N1625,"")</f>
        <v/>
      </c>
      <c r="Q1625" s="19">
        <f>IF(OR($U1625="Dar de baja en SAP",$U1625="Dar de alta en SAP"),$M1625*$N1625,"")</f>
        <v/>
      </c>
      <c r="R1625" s="29" t="inlineStr">
        <is>
          <t>Sin valor unitario en SAP: la diferencia económica de este ítem no puede calcularse (dato faltante).</t>
        </is>
      </c>
      <c r="S1625" s="33" t="inlineStr">
        <is>
          <t>Sin coincidencia</t>
        </is>
      </c>
      <c r="T1625" s="17" t="inlineStr">
        <is>
          <t>Sin correspondencia confirmada: hay aproximaciones en SAP, descartadas por presentación o evidencia débil</t>
        </is>
      </c>
      <c r="U1625" s="33" t="inlineStr">
        <is>
          <t>Alta de material en SAP (sin código)</t>
        </is>
      </c>
      <c r="V1625" s="17" t="inlineStr">
        <is>
          <t>Sin coincidencia</t>
        </is>
      </c>
      <c r="W1625" s="17" t="inlineStr">
        <is>
          <t>No</t>
        </is>
      </c>
      <c r="X1625" s="17" t="inlineStr"/>
      <c r="Y1625" s="17" t="inlineStr">
        <is>
          <t>No</t>
        </is>
      </c>
      <c r="Z1625" s="17" t="inlineStr"/>
      <c r="AA1625" s="17" t="inlineStr">
        <is>
          <t>Mejor aproximación descartada: 2000051 COLLAR CERVICAL MEDIANO (similitud 0.35).</t>
        </is>
      </c>
    </row>
    <row r="1626">
      <c r="A1626" s="17" t="inlineStr">
        <is>
          <t>Salta</t>
        </is>
      </c>
      <c r="B1626" s="17" t="inlineStr">
        <is>
          <t>1130</t>
        </is>
      </c>
      <c r="C1626" s="32" t="inlineStr">
        <is>
          <t>Inventario físico sin código SAP</t>
        </is>
      </c>
      <c r="D1626" s="17" t="inlineStr">
        <is>
          <t>Sin clasificar en SAP</t>
        </is>
      </c>
      <c r="E1626" s="17" t="inlineStr"/>
      <c r="F1626" s="17" t="inlineStr">
        <is>
          <t>Dentro del alcance</t>
        </is>
      </c>
      <c r="G1626" s="17" t="inlineStr"/>
      <c r="H1626" s="17" t="inlineStr"/>
      <c r="I1626" s="17" t="inlineStr">
        <is>
          <t>84</t>
        </is>
      </c>
      <c r="J1626" s="17" t="inlineStr">
        <is>
          <t>Contractil (Ácido ascórbico + Extracto Seco de Ruscus Aculeatus + Hesperidina Metilchalcona) Comprimidos</t>
        </is>
      </c>
      <c r="K1626" s="18" t="n">
        <v>0</v>
      </c>
      <c r="L1626" s="18">
        <f>'1130 Salta'!$Q$521</f>
        <v/>
      </c>
      <c r="M1626" s="18">
        <f>$K1626-$L1626</f>
        <v/>
      </c>
      <c r="N1626" s="19" t="n"/>
      <c r="O1626" s="19">
        <f>IFERROR($K1626*$N1626,"")</f>
        <v/>
      </c>
      <c r="P1626" s="19">
        <f>IFERROR($L1626*$N1626,"")</f>
        <v/>
      </c>
      <c r="Q1626" s="19">
        <f>IF(OR($U1626="Dar de baja en SAP",$U1626="Dar de alta en SAP"),$M1626*$N1626,"")</f>
        <v/>
      </c>
      <c r="R1626" s="29" t="inlineStr">
        <is>
          <t>Sin valor unitario en SAP: la diferencia económica de este ítem no puede calcularse (dato faltante).</t>
        </is>
      </c>
      <c r="S1626" s="33" t="inlineStr">
        <is>
          <t>Sin coincidencia</t>
        </is>
      </c>
      <c r="T1626" s="17" t="inlineStr">
        <is>
          <t>Sin correspondencia confirmada: hay aproximaciones en SAP, descartadas por presentación o evidencia débil</t>
        </is>
      </c>
      <c r="U1626" s="33" t="inlineStr">
        <is>
          <t>Alta de material en SAP (sin código)</t>
        </is>
      </c>
      <c r="V1626" s="17" t="inlineStr">
        <is>
          <t>Sin coincidencia</t>
        </is>
      </c>
      <c r="W1626" s="17" t="inlineStr">
        <is>
          <t>No</t>
        </is>
      </c>
      <c r="X1626" s="17" t="inlineStr"/>
      <c r="Y1626" s="17" t="inlineStr">
        <is>
          <t>No</t>
        </is>
      </c>
      <c r="Z1626" s="17" t="inlineStr"/>
      <c r="AA1626" s="17" t="inlineStr">
        <is>
          <t>Mejor aproximación descartada: 1000562 CONTRACTIL (FLEBOCONSTRICTOR) COMP (similitud 0.41).</t>
        </is>
      </c>
    </row>
    <row r="1627">
      <c r="A1627" s="17" t="inlineStr">
        <is>
          <t>Salta</t>
        </is>
      </c>
      <c r="B1627" s="17" t="inlineStr">
        <is>
          <t>1130</t>
        </is>
      </c>
      <c r="C1627" s="32" t="inlineStr">
        <is>
          <t>Inventario físico sin código SAP</t>
        </is>
      </c>
      <c r="D1627" s="17" t="inlineStr">
        <is>
          <t>Sin clasificar en SAP</t>
        </is>
      </c>
      <c r="E1627" s="17" t="inlineStr"/>
      <c r="F1627" s="17" t="inlineStr">
        <is>
          <t>Dentro del alcance</t>
        </is>
      </c>
      <c r="G1627" s="17" t="inlineStr"/>
      <c r="H1627" s="17" t="inlineStr"/>
      <c r="I1627" s="17" t="inlineStr">
        <is>
          <t>85</t>
        </is>
      </c>
      <c r="J1627" s="17" t="inlineStr">
        <is>
          <t>Contractil crema rectal (Ácido ascórbico + Extracto Seco de Ruscus Aculeatus + Hesperidina Metilchalcona)</t>
        </is>
      </c>
      <c r="K1627" s="18" t="n">
        <v>0</v>
      </c>
      <c r="L1627" s="18">
        <f>'1130 Salta'!$Q$522</f>
        <v/>
      </c>
      <c r="M1627" s="18">
        <f>$K1627-$L1627</f>
        <v/>
      </c>
      <c r="N1627" s="19" t="n"/>
      <c r="O1627" s="19">
        <f>IFERROR($K1627*$N1627,"")</f>
        <v/>
      </c>
      <c r="P1627" s="19">
        <f>IFERROR($L1627*$N1627,"")</f>
        <v/>
      </c>
      <c r="Q1627" s="19">
        <f>IF(OR($U1627="Dar de baja en SAP",$U1627="Dar de alta en SAP"),$M1627*$N1627,"")</f>
        <v/>
      </c>
      <c r="R1627" s="29" t="inlineStr">
        <is>
          <t>Sin valor unitario en SAP: la diferencia económica de este ítem no puede calcularse (dato faltante).</t>
        </is>
      </c>
      <c r="S1627" s="33" t="inlineStr">
        <is>
          <t>Sin coincidencia</t>
        </is>
      </c>
      <c r="T1627" s="17" t="inlineStr">
        <is>
          <t>Sin correspondencia confirmada: hay aproximaciones en SAP, descartadas por presentación o evidencia débil</t>
        </is>
      </c>
      <c r="U1627" s="33" t="inlineStr">
        <is>
          <t>Alta de material en SAP (sin código)</t>
        </is>
      </c>
      <c r="V1627" s="17" t="inlineStr">
        <is>
          <t>Sin coincidencia</t>
        </is>
      </c>
      <c r="W1627" s="17" t="inlineStr">
        <is>
          <t>No</t>
        </is>
      </c>
      <c r="X1627" s="17" t="inlineStr"/>
      <c r="Y1627" s="17" t="inlineStr">
        <is>
          <t>No</t>
        </is>
      </c>
      <c r="Z1627" s="17" t="inlineStr"/>
      <c r="AA1627" s="17" t="inlineStr">
        <is>
          <t>Mejor aproximación descartada: 1000562 CONTRACTIL (FLEBOCONSTRICTOR) COMP (similitud 0.29).</t>
        </is>
      </c>
    </row>
    <row r="1628">
      <c r="A1628" s="17" t="inlineStr">
        <is>
          <t>Salta</t>
        </is>
      </c>
      <c r="B1628" s="17" t="inlineStr">
        <is>
          <t>1130</t>
        </is>
      </c>
      <c r="C1628" s="32" t="inlineStr">
        <is>
          <t>Inventario físico sin código SAP</t>
        </is>
      </c>
      <c r="D1628" s="17" t="inlineStr">
        <is>
          <t>Sin clasificar en SAP</t>
        </is>
      </c>
      <c r="E1628" s="17" t="inlineStr"/>
      <c r="F1628" s="17" t="inlineStr">
        <is>
          <t>Dentro del alcance</t>
        </is>
      </c>
      <c r="G1628" s="17" t="inlineStr"/>
      <c r="H1628" s="17" t="inlineStr"/>
      <c r="I1628" s="17" t="inlineStr">
        <is>
          <t>419</t>
        </is>
      </c>
      <c r="J1628" s="17" t="inlineStr">
        <is>
          <t>Corteroid (betametasona fosfato/acetato) fco ampolla</t>
        </is>
      </c>
      <c r="K1628" s="18" t="n">
        <v>0</v>
      </c>
      <c r="L1628" s="18">
        <f>'1130 Salta'!$Q$523</f>
        <v/>
      </c>
      <c r="M1628" s="18">
        <f>$K1628-$L1628</f>
        <v/>
      </c>
      <c r="N1628" s="19" t="n"/>
      <c r="O1628" s="19">
        <f>IFERROR($K1628*$N1628,"")</f>
        <v/>
      </c>
      <c r="P1628" s="19">
        <f>IFERROR($L1628*$N1628,"")</f>
        <v/>
      </c>
      <c r="Q1628" s="19">
        <f>IF(OR($U1628="Dar de baja en SAP",$U1628="Dar de alta en SAP"),$M1628*$N1628,"")</f>
        <v/>
      </c>
      <c r="R1628" s="29" t="inlineStr">
        <is>
          <t>Sin valor unitario en SAP: la diferencia económica de este ítem no puede calcularse (dato faltante).</t>
        </is>
      </c>
      <c r="S1628" s="33" t="inlineStr">
        <is>
          <t>Sin coincidencia</t>
        </is>
      </c>
      <c r="T1628" s="17" t="inlineStr">
        <is>
          <t>Pendiente de validación: el ítem está en el Master pero no tiene código SAP confirmado</t>
        </is>
      </c>
      <c r="U1628" s="33" t="inlineStr">
        <is>
          <t>Alta de material en SAP (sin código)</t>
        </is>
      </c>
      <c r="V1628" s="17" t="inlineStr">
        <is>
          <t>Sin coincidencia</t>
        </is>
      </c>
      <c r="W1628" s="17" t="inlineStr">
        <is>
          <t>No</t>
        </is>
      </c>
      <c r="X1628" s="17" t="inlineStr"/>
      <c r="Y1628" s="17" t="inlineStr">
        <is>
          <t>Sí</t>
        </is>
      </c>
      <c r="Z1628" s="17" t="inlineStr">
        <is>
          <t>M06-004</t>
        </is>
      </c>
      <c r="AA1628" s="17" t="inlineStr">
        <is>
          <t>Homologado al master M06-004, pero sus códigos SAP (1001091) no figuran en el stock SAP de este centro. Mejor aproximación descartada: 1000353 LORATADINA+BETAMETASONA(HISTAMINOCORTERO (similitud 0.31).</t>
        </is>
      </c>
    </row>
    <row r="1629">
      <c r="A1629" s="17" t="inlineStr">
        <is>
          <t>Salta</t>
        </is>
      </c>
      <c r="B1629" s="17" t="inlineStr">
        <is>
          <t>1130</t>
        </is>
      </c>
      <c r="C1629" s="32" t="inlineStr">
        <is>
          <t>Inventario físico sin código SAP</t>
        </is>
      </c>
      <c r="D1629" s="17" t="inlineStr">
        <is>
          <t>Sin clasificar en SAP</t>
        </is>
      </c>
      <c r="E1629" s="17" t="inlineStr"/>
      <c r="F1629" s="17" t="inlineStr">
        <is>
          <t>Dentro del alcance</t>
        </is>
      </c>
      <c r="G1629" s="17" t="inlineStr"/>
      <c r="H1629" s="17" t="inlineStr"/>
      <c r="I1629" s="17" t="inlineStr">
        <is>
          <t>86</t>
        </is>
      </c>
      <c r="J1629" s="17" t="inlineStr">
        <is>
          <t>Crema de Bismuto susp. x90ml</t>
        </is>
      </c>
      <c r="K1629" s="18" t="n">
        <v>0</v>
      </c>
      <c r="L1629" s="18">
        <f>'1130 Salta'!$Q$524</f>
        <v/>
      </c>
      <c r="M1629" s="18">
        <f>$K1629-$L1629</f>
        <v/>
      </c>
      <c r="N1629" s="19" t="n"/>
      <c r="O1629" s="19">
        <f>IFERROR($K1629*$N1629,"")</f>
        <v/>
      </c>
      <c r="P1629" s="19">
        <f>IFERROR($L1629*$N1629,"")</f>
        <v/>
      </c>
      <c r="Q1629" s="19">
        <f>IF(OR($U1629="Dar de baja en SAP",$U1629="Dar de alta en SAP"),$M1629*$N1629,"")</f>
        <v/>
      </c>
      <c r="R1629" s="29" t="inlineStr">
        <is>
          <t>Sin valor unitario en SAP: la diferencia económica de este ítem no puede calcularse (dato faltante).</t>
        </is>
      </c>
      <c r="S1629" s="33" t="inlineStr">
        <is>
          <t>Sin coincidencia</t>
        </is>
      </c>
      <c r="T1629" s="17" t="inlineStr">
        <is>
          <t>Sin correspondencia confirmada: hay aproximaciones en SAP, descartadas por presentación o evidencia débil</t>
        </is>
      </c>
      <c r="U1629" s="33" t="inlineStr">
        <is>
          <t>Alta de material en SAP (sin código)</t>
        </is>
      </c>
      <c r="V1629" s="17" t="inlineStr">
        <is>
          <t>Sin coincidencia</t>
        </is>
      </c>
      <c r="W1629" s="17" t="inlineStr">
        <is>
          <t>No</t>
        </is>
      </c>
      <c r="X1629" s="17" t="inlineStr"/>
      <c r="Y1629" s="17" t="inlineStr">
        <is>
          <t>No</t>
        </is>
      </c>
      <c r="Z1629" s="17" t="inlineStr"/>
      <c r="AA1629" s="17" t="inlineStr">
        <is>
          <t>Mejor aproximación descartada: 1005347 BISMUTO C/PECTINA X 20COMP MAST (una nomenclatura no informa dosis; similitud 0.28).</t>
        </is>
      </c>
    </row>
    <row r="1630">
      <c r="A1630" s="17" t="inlineStr">
        <is>
          <t>Salta</t>
        </is>
      </c>
      <c r="B1630" s="17" t="inlineStr">
        <is>
          <t>1130</t>
        </is>
      </c>
      <c r="C1630" s="32" t="inlineStr">
        <is>
          <t>Inventario físico sin código SAP</t>
        </is>
      </c>
      <c r="D1630" s="17" t="inlineStr">
        <is>
          <t>Sin clasificar en SAP</t>
        </is>
      </c>
      <c r="E1630" s="17" t="inlineStr"/>
      <c r="F1630" s="17" t="inlineStr">
        <is>
          <t>Dentro del alcance</t>
        </is>
      </c>
      <c r="G1630" s="17" t="inlineStr"/>
      <c r="H1630" s="17" t="inlineStr"/>
      <c r="I1630" s="17" t="inlineStr">
        <is>
          <t>87</t>
        </is>
      </c>
      <c r="J1630" s="17" t="inlineStr">
        <is>
          <t>Crema dermica Miclogen Antimicotico pomo 20gr</t>
        </is>
      </c>
      <c r="K1630" s="18" t="n">
        <v>0</v>
      </c>
      <c r="L1630" s="18">
        <f>'1130 Salta'!$Q$525</f>
        <v/>
      </c>
      <c r="M1630" s="18">
        <f>$K1630-$L1630</f>
        <v/>
      </c>
      <c r="N1630" s="19" t="n"/>
      <c r="O1630" s="19">
        <f>IFERROR($K1630*$N1630,"")</f>
        <v/>
      </c>
      <c r="P1630" s="19">
        <f>IFERROR($L1630*$N1630,"")</f>
        <v/>
      </c>
      <c r="Q1630" s="19">
        <f>IF(OR($U1630="Dar de baja en SAP",$U1630="Dar de alta en SAP"),$M1630*$N1630,"")</f>
        <v/>
      </c>
      <c r="R1630" s="29" t="inlineStr">
        <is>
          <t>Sin valor unitario en SAP: la diferencia económica de este ítem no puede calcularse (dato faltante).</t>
        </is>
      </c>
      <c r="S1630" s="33" t="inlineStr">
        <is>
          <t>Sin coincidencia</t>
        </is>
      </c>
      <c r="T1630" s="17" t="inlineStr">
        <is>
          <t>Sin correspondencia confirmada: hay aproximaciones en SAP, descartadas por presentación o evidencia débil</t>
        </is>
      </c>
      <c r="U1630" s="33" t="inlineStr">
        <is>
          <t>Alta de material en SAP (sin código)</t>
        </is>
      </c>
      <c r="V1630" s="17" t="inlineStr">
        <is>
          <t>Sin coincidencia</t>
        </is>
      </c>
      <c r="W1630" s="17" t="inlineStr">
        <is>
          <t>No</t>
        </is>
      </c>
      <c r="X1630" s="17" t="inlineStr"/>
      <c r="Y1630" s="17" t="inlineStr">
        <is>
          <t>No</t>
        </is>
      </c>
      <c r="Z1630" s="17" t="inlineStr"/>
      <c r="AA1630" s="17" t="inlineStr">
        <is>
          <t>Mejor aproximación descartada: 1000695 ACICLOVIR 5% CREMA X 10GR (dosis/presentación distinta (20000MG vs 5%, 10000MG); similitud 0.34).</t>
        </is>
      </c>
    </row>
    <row r="1631">
      <c r="A1631" s="17" t="inlineStr">
        <is>
          <t>Salta</t>
        </is>
      </c>
      <c r="B1631" s="17" t="inlineStr">
        <is>
          <t>1130</t>
        </is>
      </c>
      <c r="C1631" s="32" t="inlineStr">
        <is>
          <t>Inventario físico sin código SAP</t>
        </is>
      </c>
      <c r="D1631" s="17" t="inlineStr">
        <is>
          <t>Sin clasificar en SAP</t>
        </is>
      </c>
      <c r="E1631" s="17" t="inlineStr"/>
      <c r="F1631" s="17" t="inlineStr">
        <is>
          <t>Dentro del alcance</t>
        </is>
      </c>
      <c r="G1631" s="17" t="inlineStr"/>
      <c r="H1631" s="17" t="inlineStr"/>
      <c r="I1631" s="17" t="inlineStr">
        <is>
          <t>89</t>
        </is>
      </c>
      <c r="J1631" s="17" t="inlineStr">
        <is>
          <t>Descongestivo PC</t>
        </is>
      </c>
      <c r="K1631" s="18" t="n">
        <v>0</v>
      </c>
      <c r="L1631" s="18">
        <f>'1130 Salta'!$Q$526</f>
        <v/>
      </c>
      <c r="M1631" s="18">
        <f>$K1631-$L1631</f>
        <v/>
      </c>
      <c r="N1631" s="19" t="n"/>
      <c r="O1631" s="19">
        <f>IFERROR($K1631*$N1631,"")</f>
        <v/>
      </c>
      <c r="P1631" s="19">
        <f>IFERROR($L1631*$N1631,"")</f>
        <v/>
      </c>
      <c r="Q1631" s="19">
        <f>IF(OR($U1631="Dar de baja en SAP",$U1631="Dar de alta en SAP"),$M1631*$N1631,"")</f>
        <v/>
      </c>
      <c r="R1631" s="29" t="inlineStr">
        <is>
          <t>Sin valor unitario en SAP: la diferencia económica de este ítem no puede calcularse (dato faltante).</t>
        </is>
      </c>
      <c r="S1631" s="33" t="inlineStr">
        <is>
          <t>Sin coincidencia</t>
        </is>
      </c>
      <c r="T1631" s="17" t="inlineStr">
        <is>
          <t>Sin correspondencia confirmada: hay aproximaciones en SAP, descartadas por presentación o evidencia débil</t>
        </is>
      </c>
      <c r="U1631" s="33" t="inlineStr">
        <is>
          <t>Alta de material en SAP (sin código)</t>
        </is>
      </c>
      <c r="V1631" s="17" t="inlineStr">
        <is>
          <t>Sin coincidencia</t>
        </is>
      </c>
      <c r="W1631" s="17" t="inlineStr">
        <is>
          <t>No</t>
        </is>
      </c>
      <c r="X1631" s="17" t="inlineStr"/>
      <c r="Y1631" s="17" t="inlineStr">
        <is>
          <t>No</t>
        </is>
      </c>
      <c r="Z1631" s="17" t="inlineStr"/>
      <c r="AA1631" s="17" t="inlineStr">
        <is>
          <t>Mejor aproximación descartada: 1000792 ORALSONE MAX TOPIC (similitud 0.13).</t>
        </is>
      </c>
    </row>
    <row r="1632">
      <c r="A1632" s="17" t="inlineStr">
        <is>
          <t>Salta</t>
        </is>
      </c>
      <c r="B1632" s="17" t="inlineStr">
        <is>
          <t>1130</t>
        </is>
      </c>
      <c r="C1632" s="32" t="inlineStr">
        <is>
          <t>Inventario físico sin código SAP</t>
        </is>
      </c>
      <c r="D1632" s="17" t="inlineStr">
        <is>
          <t>Sin clasificar en SAP</t>
        </is>
      </c>
      <c r="E1632" s="17" t="inlineStr"/>
      <c r="F1632" s="17" t="inlineStr">
        <is>
          <t>Dentro del alcance</t>
        </is>
      </c>
      <c r="G1632" s="17" t="inlineStr"/>
      <c r="H1632" s="17" t="inlineStr"/>
      <c r="I1632" s="17" t="inlineStr">
        <is>
          <t>390</t>
        </is>
      </c>
      <c r="J1632" s="17" t="inlineStr">
        <is>
          <t>Diclofenac - Vitamina B12- Betametasona Comprimido</t>
        </is>
      </c>
      <c r="K1632" s="18" t="n">
        <v>0</v>
      </c>
      <c r="L1632" s="18">
        <f>'1130 Salta'!$Q$527</f>
        <v/>
      </c>
      <c r="M1632" s="18">
        <f>$K1632-$L1632</f>
        <v/>
      </c>
      <c r="N1632" s="19" t="n"/>
      <c r="O1632" s="19">
        <f>IFERROR($K1632*$N1632,"")</f>
        <v/>
      </c>
      <c r="P1632" s="19">
        <f>IFERROR($L1632*$N1632,"")</f>
        <v/>
      </c>
      <c r="Q1632" s="19">
        <f>IF(OR($U1632="Dar de baja en SAP",$U1632="Dar de alta en SAP"),$M1632*$N1632,"")</f>
        <v/>
      </c>
      <c r="R1632" s="29" t="inlineStr">
        <is>
          <t>Sin valor unitario en SAP: la diferencia económica de este ítem no puede calcularse (dato faltante).</t>
        </is>
      </c>
      <c r="S1632" s="33" t="inlineStr">
        <is>
          <t>Sin coincidencia</t>
        </is>
      </c>
      <c r="T1632" s="17" t="inlineStr">
        <is>
          <t>Sin correspondencia confirmada: hay aproximaciones en SAP, descartadas por presentación o evidencia débil</t>
        </is>
      </c>
      <c r="U1632" s="33" t="inlineStr">
        <is>
          <t>Alta de material en SAP (sin código)</t>
        </is>
      </c>
      <c r="V1632" s="17" t="inlineStr">
        <is>
          <t>Sin coincidencia</t>
        </is>
      </c>
      <c r="W1632" s="17" t="inlineStr">
        <is>
          <t>No</t>
        </is>
      </c>
      <c r="X1632" s="17" t="inlineStr"/>
      <c r="Y1632" s="17" t="inlineStr">
        <is>
          <t>No</t>
        </is>
      </c>
      <c r="Z1632" s="17" t="inlineStr"/>
      <c r="AA1632" s="17" t="inlineStr">
        <is>
          <t>Mejor aproximación descartada: 1000889 DICLOFENAC+PRIDINOL COMPRIMIDOS (similitud 0.47).</t>
        </is>
      </c>
    </row>
    <row r="1633">
      <c r="A1633" s="17" t="inlineStr">
        <is>
          <t>Salta</t>
        </is>
      </c>
      <c r="B1633" s="17" t="inlineStr">
        <is>
          <t>1130</t>
        </is>
      </c>
      <c r="C1633" s="32" t="inlineStr">
        <is>
          <t>Inventario físico sin código SAP</t>
        </is>
      </c>
      <c r="D1633" s="17" t="inlineStr">
        <is>
          <t>Sin clasificar en SAP</t>
        </is>
      </c>
      <c r="E1633" s="17" t="inlineStr"/>
      <c r="F1633" s="17" t="inlineStr">
        <is>
          <t>Dentro del alcance</t>
        </is>
      </c>
      <c r="G1633" s="17" t="inlineStr"/>
      <c r="H1633" s="17" t="inlineStr"/>
      <c r="I1633" s="17" t="inlineStr">
        <is>
          <t>98</t>
        </is>
      </c>
      <c r="J1633" s="17" t="inlineStr">
        <is>
          <t>Diclofenac Sodico comprimidos x100mg</t>
        </is>
      </c>
      <c r="K1633" s="18" t="n">
        <v>0</v>
      </c>
      <c r="L1633" s="18">
        <f>'1130 Salta'!$Q$528</f>
        <v/>
      </c>
      <c r="M1633" s="18">
        <f>$K1633-$L1633</f>
        <v/>
      </c>
      <c r="N1633" s="19" t="n"/>
      <c r="O1633" s="19">
        <f>IFERROR($K1633*$N1633,"")</f>
        <v/>
      </c>
      <c r="P1633" s="19">
        <f>IFERROR($L1633*$N1633,"")</f>
        <v/>
      </c>
      <c r="Q1633" s="19">
        <f>IF(OR($U1633="Dar de baja en SAP",$U1633="Dar de alta en SAP"),$M1633*$N1633,"")</f>
        <v/>
      </c>
      <c r="R1633" s="29" t="inlineStr">
        <is>
          <t>Sin valor unitario en SAP: la diferencia económica de este ítem no puede calcularse (dato faltante).</t>
        </is>
      </c>
      <c r="S1633" s="33" t="inlineStr">
        <is>
          <t>Sin coincidencia</t>
        </is>
      </c>
      <c r="T1633" s="17" t="inlineStr">
        <is>
          <t>Sin correspondencia confirmada: hay aproximaciones en SAP, descartadas por presentación o evidencia débil</t>
        </is>
      </c>
      <c r="U1633" s="33" t="inlineStr">
        <is>
          <t>Alta de material en SAP (sin código)</t>
        </is>
      </c>
      <c r="V1633" s="17" t="inlineStr">
        <is>
          <t>Sin coincidencia</t>
        </is>
      </c>
      <c r="W1633" s="17" t="inlineStr">
        <is>
          <t>No</t>
        </is>
      </c>
      <c r="X1633" s="17" t="inlineStr"/>
      <c r="Y1633" s="17" t="inlineStr">
        <is>
          <t>No</t>
        </is>
      </c>
      <c r="Z1633" s="17" t="inlineStr"/>
      <c r="AA1633" s="17" t="inlineStr">
        <is>
          <t>Mejor aproximación descartada: 1000125 DICLOFENAC 75 MG COMPRIMIDOS (dosis/presentación distinta (100MG vs 75MG); similitud 0.59).</t>
        </is>
      </c>
    </row>
    <row r="1634">
      <c r="A1634" s="17" t="inlineStr">
        <is>
          <t>Salta</t>
        </is>
      </c>
      <c r="B1634" s="17" t="inlineStr">
        <is>
          <t>1130</t>
        </is>
      </c>
      <c r="C1634" s="32" t="inlineStr">
        <is>
          <t>Inventario físico sin código SAP</t>
        </is>
      </c>
      <c r="D1634" s="17" t="inlineStr">
        <is>
          <t>Sin clasificar en SAP</t>
        </is>
      </c>
      <c r="E1634" s="17" t="inlineStr"/>
      <c r="F1634" s="17" t="inlineStr">
        <is>
          <t>Dentro del alcance</t>
        </is>
      </c>
      <c r="G1634" s="17" t="inlineStr"/>
      <c r="H1634" s="17" t="inlineStr"/>
      <c r="I1634" s="17" t="inlineStr">
        <is>
          <t>104</t>
        </is>
      </c>
      <c r="J1634" s="17" t="inlineStr">
        <is>
          <t>Dimenhidrinato Comprimidos x 50mg</t>
        </is>
      </c>
      <c r="K1634" s="18" t="n">
        <v>0</v>
      </c>
      <c r="L1634" s="18">
        <f>'1130 Salta'!$Q$529</f>
        <v/>
      </c>
      <c r="M1634" s="18">
        <f>$K1634-$L1634</f>
        <v/>
      </c>
      <c r="N1634" s="19" t="n"/>
      <c r="O1634" s="19">
        <f>IFERROR($K1634*$N1634,"")</f>
        <v/>
      </c>
      <c r="P1634" s="19">
        <f>IFERROR($L1634*$N1634,"")</f>
        <v/>
      </c>
      <c r="Q1634" s="19">
        <f>IF(OR($U1634="Dar de baja en SAP",$U1634="Dar de alta en SAP"),$M1634*$N1634,"")</f>
        <v/>
      </c>
      <c r="R1634" s="29" t="inlineStr">
        <is>
          <t>Sin valor unitario en SAP: la diferencia económica de este ítem no puede calcularse (dato faltante).</t>
        </is>
      </c>
      <c r="S1634" s="33" t="inlineStr">
        <is>
          <t>Sin coincidencia</t>
        </is>
      </c>
      <c r="T1634" s="17" t="inlineStr">
        <is>
          <t>Pendiente de validación: el ítem está en el Master pero no tiene código SAP confirmado</t>
        </is>
      </c>
      <c r="U1634" s="33" t="inlineStr">
        <is>
          <t>Alta de material en SAP (sin código)</t>
        </is>
      </c>
      <c r="V1634" s="17" t="inlineStr">
        <is>
          <t>Sin coincidencia</t>
        </is>
      </c>
      <c r="W1634" s="17" t="inlineStr">
        <is>
          <t>No</t>
        </is>
      </c>
      <c r="X1634" s="17" t="inlineStr"/>
      <c r="Y1634" s="17" t="inlineStr">
        <is>
          <t>Sí</t>
        </is>
      </c>
      <c r="Z1634" s="17" t="inlineStr">
        <is>
          <t>M07-003</t>
        </is>
      </c>
      <c r="AA1634" s="17" t="inlineStr">
        <is>
          <t>Homologado al master M07-003, pero sus códigos SAP (1000178) no figuran en el stock SAP de este centro. Mejor aproximación descartada: 1000530 DIFENHIDRAMINA 50 MG COMPRIMIDOS (dosis coincide; similitud 0.59).</t>
        </is>
      </c>
    </row>
    <row r="1635">
      <c r="A1635" s="17" t="inlineStr">
        <is>
          <t>Salta</t>
        </is>
      </c>
      <c r="B1635" s="17" t="inlineStr">
        <is>
          <t>1130</t>
        </is>
      </c>
      <c r="C1635" s="32" t="inlineStr">
        <is>
          <t>Inventario físico sin código SAP</t>
        </is>
      </c>
      <c r="D1635" s="17" t="inlineStr">
        <is>
          <t>Sin clasificar en SAP</t>
        </is>
      </c>
      <c r="E1635" s="17" t="inlineStr"/>
      <c r="F1635" s="17" t="inlineStr">
        <is>
          <t>Dentro del alcance</t>
        </is>
      </c>
      <c r="G1635" s="17" t="inlineStr"/>
      <c r="H1635" s="17" t="inlineStr"/>
      <c r="I1635" s="17" t="inlineStr">
        <is>
          <t>421</t>
        </is>
      </c>
      <c r="J1635" s="17" t="inlineStr">
        <is>
          <t>Electrodos</t>
        </is>
      </c>
      <c r="K1635" s="18" t="n">
        <v>0</v>
      </c>
      <c r="L1635" s="18">
        <f>'1130 Salta'!$Q$530</f>
        <v/>
      </c>
      <c r="M1635" s="18">
        <f>$K1635-$L1635</f>
        <v/>
      </c>
      <c r="N1635" s="19" t="n"/>
      <c r="O1635" s="19">
        <f>IFERROR($K1635*$N1635,"")</f>
        <v/>
      </c>
      <c r="P1635" s="19">
        <f>IFERROR($L1635*$N1635,"")</f>
        <v/>
      </c>
      <c r="Q1635" s="19">
        <f>IF(OR($U1635="Dar de baja en SAP",$U1635="Dar de alta en SAP"),$M1635*$N1635,"")</f>
        <v/>
      </c>
      <c r="R1635" s="29" t="inlineStr">
        <is>
          <t>Sin valor unitario en SAP: la diferencia económica de este ítem no puede calcularse (dato faltante).</t>
        </is>
      </c>
      <c r="S1635" s="33" t="inlineStr">
        <is>
          <t>Sin coincidencia</t>
        </is>
      </c>
      <c r="T1635" s="17" t="inlineStr">
        <is>
          <t>Pendiente de validación: el ítem está en el Master pero no tiene código SAP confirmado</t>
        </is>
      </c>
      <c r="U1635" s="33" t="inlineStr">
        <is>
          <t>Alta de material en SAP (sin código)</t>
        </is>
      </c>
      <c r="V1635" s="17" t="inlineStr">
        <is>
          <t>Sin coincidencia</t>
        </is>
      </c>
      <c r="W1635" s="17" t="inlineStr">
        <is>
          <t>No</t>
        </is>
      </c>
      <c r="X1635" s="17" t="inlineStr"/>
      <c r="Y1635" s="17" t="inlineStr">
        <is>
          <t>Sí</t>
        </is>
      </c>
      <c r="Z1635" s="17" t="inlineStr">
        <is>
          <t>D-169</t>
        </is>
      </c>
      <c r="AA1635" s="17" t="inlineStr">
        <is>
          <t>Homologado al master D-169, pero sus códigos SAP (2001464) no figuran en el stock SAP de este centro. Mejor aproximación descartada: 2000035 TENSIOMETRO ADULTO (similitud 0.13).</t>
        </is>
      </c>
    </row>
    <row r="1636">
      <c r="A1636" s="17" t="inlineStr">
        <is>
          <t>Salta</t>
        </is>
      </c>
      <c r="B1636" s="17" t="inlineStr">
        <is>
          <t>1130</t>
        </is>
      </c>
      <c r="C1636" s="32" t="inlineStr">
        <is>
          <t>Inventario físico sin código SAP</t>
        </is>
      </c>
      <c r="D1636" s="17" t="inlineStr">
        <is>
          <t>Sin clasificar en SAP</t>
        </is>
      </c>
      <c r="E1636" s="17" t="inlineStr"/>
      <c r="F1636" s="17" t="inlineStr">
        <is>
          <t>Dentro del alcance</t>
        </is>
      </c>
      <c r="G1636" s="17" t="inlineStr"/>
      <c r="H1636" s="17" t="inlineStr"/>
      <c r="I1636" s="17" t="inlineStr">
        <is>
          <t>112</t>
        </is>
      </c>
      <c r="J1636" s="17" t="inlineStr">
        <is>
          <t>Enemol Pomos</t>
        </is>
      </c>
      <c r="K1636" s="18" t="n">
        <v>0</v>
      </c>
      <c r="L1636" s="18">
        <f>'1130 Salta'!$Q$531</f>
        <v/>
      </c>
      <c r="M1636" s="18">
        <f>$K1636-$L1636</f>
        <v/>
      </c>
      <c r="N1636" s="19" t="n"/>
      <c r="O1636" s="19">
        <f>IFERROR($K1636*$N1636,"")</f>
        <v/>
      </c>
      <c r="P1636" s="19">
        <f>IFERROR($L1636*$N1636,"")</f>
        <v/>
      </c>
      <c r="Q1636" s="19">
        <f>IF(OR($U1636="Dar de baja en SAP",$U1636="Dar de alta en SAP"),$M1636*$N1636,"")</f>
        <v/>
      </c>
      <c r="R1636" s="29" t="inlineStr">
        <is>
          <t>Sin valor unitario en SAP: la diferencia económica de este ítem no puede calcularse (dato faltante).</t>
        </is>
      </c>
      <c r="S1636" s="33" t="inlineStr">
        <is>
          <t>Sin coincidencia</t>
        </is>
      </c>
      <c r="T1636" s="17" t="inlineStr">
        <is>
          <t>Sin correspondencia confirmada: hay aproximaciones en SAP, descartadas por presentación o evidencia débil</t>
        </is>
      </c>
      <c r="U1636" s="33" t="inlineStr">
        <is>
          <t>Alta de material en SAP (sin código)</t>
        </is>
      </c>
      <c r="V1636" s="17" t="inlineStr">
        <is>
          <t>Sin coincidencia</t>
        </is>
      </c>
      <c r="W1636" s="17" t="inlineStr">
        <is>
          <t>No</t>
        </is>
      </c>
      <c r="X1636" s="17" t="inlineStr"/>
      <c r="Y1636" s="17" t="inlineStr">
        <is>
          <t>No</t>
        </is>
      </c>
      <c r="Z1636" s="17" t="inlineStr"/>
      <c r="AA1636" s="17" t="inlineStr">
        <is>
          <t>Mejor aproximación descartada: 1000573 ENEMOL 135ML (una nomenclatura no informa dosis; similitud 0.45).</t>
        </is>
      </c>
    </row>
    <row r="1637">
      <c r="A1637" s="17" t="inlineStr">
        <is>
          <t>Salta</t>
        </is>
      </c>
      <c r="B1637" s="17" t="inlineStr">
        <is>
          <t>1130</t>
        </is>
      </c>
      <c r="C1637" s="32" t="inlineStr">
        <is>
          <t>Inventario físico sin código SAP</t>
        </is>
      </c>
      <c r="D1637" s="17" t="inlineStr">
        <is>
          <t>Sin clasificar en SAP</t>
        </is>
      </c>
      <c r="E1637" s="17" t="inlineStr"/>
      <c r="F1637" s="17" t="inlineStr">
        <is>
          <t>Dentro del alcance</t>
        </is>
      </c>
      <c r="G1637" s="17" t="inlineStr"/>
      <c r="H1637" s="17" t="inlineStr"/>
      <c r="I1637" s="17" t="inlineStr">
        <is>
          <t>119</t>
        </is>
      </c>
      <c r="J1637" s="17" t="inlineStr">
        <is>
          <t>Famotidina Comprimidos x 20mg</t>
        </is>
      </c>
      <c r="K1637" s="18" t="n">
        <v>0</v>
      </c>
      <c r="L1637" s="18">
        <f>'1130 Salta'!$Q$532</f>
        <v/>
      </c>
      <c r="M1637" s="18">
        <f>$K1637-$L1637</f>
        <v/>
      </c>
      <c r="N1637" s="19" t="n"/>
      <c r="O1637" s="19">
        <f>IFERROR($K1637*$N1637,"")</f>
        <v/>
      </c>
      <c r="P1637" s="19">
        <f>IFERROR($L1637*$N1637,"")</f>
        <v/>
      </c>
      <c r="Q1637" s="19">
        <f>IF(OR($U1637="Dar de baja en SAP",$U1637="Dar de alta en SAP"),$M1637*$N1637,"")</f>
        <v/>
      </c>
      <c r="R1637" s="29" t="inlineStr">
        <is>
          <t>Sin valor unitario en SAP: la diferencia económica de este ítem no puede calcularse (dato faltante).</t>
        </is>
      </c>
      <c r="S1637" s="33" t="inlineStr">
        <is>
          <t>Sin coincidencia</t>
        </is>
      </c>
      <c r="T1637" s="17" t="inlineStr">
        <is>
          <t>Sin correspondencia confirmada: hay aproximaciones en SAP, descartadas por presentación o evidencia débil</t>
        </is>
      </c>
      <c r="U1637" s="33" t="inlineStr">
        <is>
          <t>Alta de material en SAP (sin código)</t>
        </is>
      </c>
      <c r="V1637" s="17" t="inlineStr">
        <is>
          <t>Sin coincidencia</t>
        </is>
      </c>
      <c r="W1637" s="17" t="inlineStr">
        <is>
          <t>No</t>
        </is>
      </c>
      <c r="X1637" s="17" t="inlineStr"/>
      <c r="Y1637" s="17" t="inlineStr">
        <is>
          <t>No</t>
        </is>
      </c>
      <c r="Z1637" s="17" t="inlineStr"/>
      <c r="AA1637" s="17" t="inlineStr">
        <is>
          <t>Mejor aproximación descartada: 1000528 KETOROLAC  20 MG COMPRIMIDOS (dosis coincide; similitud 0.51).</t>
        </is>
      </c>
    </row>
    <row r="1638">
      <c r="A1638" s="17" t="inlineStr">
        <is>
          <t>Salta</t>
        </is>
      </c>
      <c r="B1638" s="17" t="inlineStr">
        <is>
          <t>1130</t>
        </is>
      </c>
      <c r="C1638" s="32" t="inlineStr">
        <is>
          <t>Inventario físico sin código SAP</t>
        </is>
      </c>
      <c r="D1638" s="17" t="inlineStr">
        <is>
          <t>Sin clasificar en SAP</t>
        </is>
      </c>
      <c r="E1638" s="17" t="inlineStr"/>
      <c r="F1638" s="17" t="inlineStr">
        <is>
          <t>Dentro del alcance</t>
        </is>
      </c>
      <c r="G1638" s="17" t="inlineStr"/>
      <c r="H1638" s="17" t="inlineStr"/>
      <c r="I1638" s="17" t="inlineStr">
        <is>
          <t>122</t>
        </is>
      </c>
      <c r="J1638" s="17" t="inlineStr">
        <is>
          <t>Film-parche</t>
        </is>
      </c>
      <c r="K1638" s="18" t="n">
        <v>0</v>
      </c>
      <c r="L1638" s="18">
        <f>'1130 Salta'!$Q$533</f>
        <v/>
      </c>
      <c r="M1638" s="18">
        <f>$K1638-$L1638</f>
        <v/>
      </c>
      <c r="N1638" s="19" t="n"/>
      <c r="O1638" s="19">
        <f>IFERROR($K1638*$N1638,"")</f>
        <v/>
      </c>
      <c r="P1638" s="19">
        <f>IFERROR($L1638*$N1638,"")</f>
        <v/>
      </c>
      <c r="Q1638" s="19">
        <f>IF(OR($U1638="Dar de baja en SAP",$U1638="Dar de alta en SAP"),$M1638*$N1638,"")</f>
        <v/>
      </c>
      <c r="R1638" s="29" t="inlineStr">
        <is>
          <t>Sin valor unitario en SAP: la diferencia económica de este ítem no puede calcularse (dato faltante).</t>
        </is>
      </c>
      <c r="S1638" s="33" t="inlineStr">
        <is>
          <t>Sin coincidencia</t>
        </is>
      </c>
      <c r="T1638" s="17" t="inlineStr">
        <is>
          <t>Sin correspondencia confirmada: hay aproximaciones en SAP, descartadas por presentación o evidencia débil</t>
        </is>
      </c>
      <c r="U1638" s="33" t="inlineStr">
        <is>
          <t>Alta de material en SAP (sin código)</t>
        </is>
      </c>
      <c r="V1638" s="17" t="inlineStr">
        <is>
          <t>Sin coincidencia</t>
        </is>
      </c>
      <c r="W1638" s="17" t="inlineStr">
        <is>
          <t>No</t>
        </is>
      </c>
      <c r="X1638" s="17" t="inlineStr"/>
      <c r="Y1638" s="17" t="inlineStr">
        <is>
          <t>No</t>
        </is>
      </c>
      <c r="Z1638" s="17" t="inlineStr"/>
      <c r="AA1638" s="17" t="inlineStr">
        <is>
          <t>Mejor aproximación descartada: 1000049 TIJERA  DE MAYO RECTA (similitud 0.10).</t>
        </is>
      </c>
    </row>
    <row r="1639">
      <c r="A1639" s="17" t="inlineStr">
        <is>
          <t>Salta</t>
        </is>
      </c>
      <c r="B1639" s="17" t="inlineStr">
        <is>
          <t>1130</t>
        </is>
      </c>
      <c r="C1639" s="32" t="inlineStr">
        <is>
          <t>Inventario físico sin código SAP</t>
        </is>
      </c>
      <c r="D1639" s="17" t="inlineStr">
        <is>
          <t>Sin clasificar en SAP</t>
        </is>
      </c>
      <c r="E1639" s="17" t="inlineStr"/>
      <c r="F1639" s="17" t="inlineStr">
        <is>
          <t>Dentro del alcance</t>
        </is>
      </c>
      <c r="G1639" s="17" t="inlineStr"/>
      <c r="H1639" s="17" t="inlineStr"/>
      <c r="I1639" s="17" t="inlineStr">
        <is>
          <t>124</t>
        </is>
      </c>
      <c r="J1639" s="17" t="inlineStr">
        <is>
          <t>Fluticasona Azelastina spray nasal 12ml/12,36g 120 dosis</t>
        </is>
      </c>
      <c r="K1639" s="18" t="n">
        <v>0</v>
      </c>
      <c r="L1639" s="18">
        <f>'1130 Salta'!$Q$534</f>
        <v/>
      </c>
      <c r="M1639" s="18">
        <f>$K1639-$L1639</f>
        <v/>
      </c>
      <c r="N1639" s="19" t="n"/>
      <c r="O1639" s="19">
        <f>IFERROR($K1639*$N1639,"")</f>
        <v/>
      </c>
      <c r="P1639" s="19">
        <f>IFERROR($L1639*$N1639,"")</f>
        <v/>
      </c>
      <c r="Q1639" s="19">
        <f>IF(OR($U1639="Dar de baja en SAP",$U1639="Dar de alta en SAP"),$M1639*$N1639,"")</f>
        <v/>
      </c>
      <c r="R1639" s="29" t="inlineStr">
        <is>
          <t>Sin valor unitario en SAP: la diferencia económica de este ítem no puede calcularse (dato faltante).</t>
        </is>
      </c>
      <c r="S1639" s="33" t="inlineStr">
        <is>
          <t>Sin coincidencia</t>
        </is>
      </c>
      <c r="T1639" s="17" t="inlineStr">
        <is>
          <t>Sin correspondencia confirmada: hay aproximaciones en SAP, descartadas por presentación o evidencia débil</t>
        </is>
      </c>
      <c r="U1639" s="33" t="inlineStr">
        <is>
          <t>Alta de material en SAP (sin código)</t>
        </is>
      </c>
      <c r="V1639" s="17" t="inlineStr">
        <is>
          <t>Sin coincidencia</t>
        </is>
      </c>
      <c r="W1639" s="17" t="inlineStr">
        <is>
          <t>No</t>
        </is>
      </c>
      <c r="X1639" s="17" t="inlineStr"/>
      <c r="Y1639" s="17" t="inlineStr">
        <is>
          <t>No</t>
        </is>
      </c>
      <c r="Z1639" s="17" t="inlineStr"/>
      <c r="AA1639" s="17" t="inlineStr">
        <is>
          <t>Mejor aproximación descartada: 1000938 LACTULOSA 65G 120ML JARABE (dosis/presentación distinta (12ML, 12360MG vs 120ML, 65000MG); similitud 0.28).</t>
        </is>
      </c>
    </row>
    <row r="1640">
      <c r="A1640" s="17" t="inlineStr">
        <is>
          <t>Salta</t>
        </is>
      </c>
      <c r="B1640" s="17" t="inlineStr">
        <is>
          <t>1130</t>
        </is>
      </c>
      <c r="C1640" s="32" t="inlineStr">
        <is>
          <t>Inventario físico sin código SAP</t>
        </is>
      </c>
      <c r="D1640" s="17" t="inlineStr">
        <is>
          <t>Sin clasificar en SAP</t>
        </is>
      </c>
      <c r="E1640" s="17" t="inlineStr"/>
      <c r="F1640" s="17" t="inlineStr">
        <is>
          <t>Dentro del alcance</t>
        </is>
      </c>
      <c r="G1640" s="17" t="inlineStr"/>
      <c r="H1640" s="17" t="inlineStr"/>
      <c r="I1640" s="17" t="inlineStr">
        <is>
          <t>422</t>
        </is>
      </c>
      <c r="J1640" s="17" t="inlineStr">
        <is>
          <t>Frasco esteril para orina</t>
        </is>
      </c>
      <c r="K1640" s="18" t="n">
        <v>0</v>
      </c>
      <c r="L1640" s="18">
        <f>'1130 Salta'!$Q$535</f>
        <v/>
      </c>
      <c r="M1640" s="18">
        <f>$K1640-$L1640</f>
        <v/>
      </c>
      <c r="N1640" s="19" t="n"/>
      <c r="O1640" s="19">
        <f>IFERROR($K1640*$N1640,"")</f>
        <v/>
      </c>
      <c r="P1640" s="19">
        <f>IFERROR($L1640*$N1640,"")</f>
        <v/>
      </c>
      <c r="Q1640" s="19">
        <f>IF(OR($U1640="Dar de baja en SAP",$U1640="Dar de alta en SAP"),$M1640*$N1640,"")</f>
        <v/>
      </c>
      <c r="R1640" s="29" t="inlineStr">
        <is>
          <t>Sin valor unitario en SAP: la diferencia económica de este ítem no puede calcularse (dato faltante).</t>
        </is>
      </c>
      <c r="S1640" s="33" t="inlineStr">
        <is>
          <t>Sin coincidencia</t>
        </is>
      </c>
      <c r="T1640" s="17" t="inlineStr">
        <is>
          <t>Sin correspondencia confirmada: hay aproximaciones en SAP, descartadas por presentación o evidencia débil</t>
        </is>
      </c>
      <c r="U1640" s="33" t="inlineStr">
        <is>
          <t>Alta de material en SAP (sin código)</t>
        </is>
      </c>
      <c r="V1640" s="17" t="inlineStr">
        <is>
          <t>Sin coincidencia</t>
        </is>
      </c>
      <c r="W1640" s="17" t="inlineStr">
        <is>
          <t>No</t>
        </is>
      </c>
      <c r="X1640" s="17" t="inlineStr"/>
      <c r="Y1640" s="17" t="inlineStr">
        <is>
          <t>No</t>
        </is>
      </c>
      <c r="Z1640" s="17" t="inlineStr"/>
      <c r="AA1640" s="17" t="inlineStr">
        <is>
          <t>Mejor aproximación descartada: 2000100 BOLSA COLECTORA DE ORINA X 2000 ML (una nomenclatura no informa dosis; similitud 0.29).</t>
        </is>
      </c>
    </row>
    <row r="1641">
      <c r="A1641" s="17" t="inlineStr">
        <is>
          <t>Salta</t>
        </is>
      </c>
      <c r="B1641" s="17" t="inlineStr">
        <is>
          <t>1130</t>
        </is>
      </c>
      <c r="C1641" s="32" t="inlineStr">
        <is>
          <t>Inventario físico sin código SAP</t>
        </is>
      </c>
      <c r="D1641" s="17" t="inlineStr">
        <is>
          <t>Sin clasificar en SAP</t>
        </is>
      </c>
      <c r="E1641" s="17" t="inlineStr"/>
      <c r="F1641" s="17" t="inlineStr">
        <is>
          <t>Dentro del alcance</t>
        </is>
      </c>
      <c r="G1641" s="17" t="inlineStr"/>
      <c r="H1641" s="17" t="inlineStr"/>
      <c r="I1641" s="17" t="inlineStr">
        <is>
          <t>274</t>
        </is>
      </c>
      <c r="J1641" s="17" t="inlineStr">
        <is>
          <t>Gafas transparentes</t>
        </is>
      </c>
      <c r="K1641" s="18" t="n">
        <v>0</v>
      </c>
      <c r="L1641" s="18">
        <f>'1130 Salta'!$Q$536</f>
        <v/>
      </c>
      <c r="M1641" s="18">
        <f>$K1641-$L1641</f>
        <v/>
      </c>
      <c r="N1641" s="19" t="n"/>
      <c r="O1641" s="19">
        <f>IFERROR($K1641*$N1641,"")</f>
        <v/>
      </c>
      <c r="P1641" s="19">
        <f>IFERROR($L1641*$N1641,"")</f>
        <v/>
      </c>
      <c r="Q1641" s="19">
        <f>IF(OR($U1641="Dar de baja en SAP",$U1641="Dar de alta en SAP"),$M1641*$N1641,"")</f>
        <v/>
      </c>
      <c r="R1641" s="29" t="inlineStr">
        <is>
          <t>Sin valor unitario en SAP: la diferencia económica de este ítem no puede calcularse (dato faltante).</t>
        </is>
      </c>
      <c r="S1641" s="33" t="inlineStr">
        <is>
          <t>Sin coincidencia</t>
        </is>
      </c>
      <c r="T1641" s="17" t="inlineStr">
        <is>
          <t>Sin correspondencia confirmada: hay aproximaciones en SAP, descartadas por presentación o evidencia débil</t>
        </is>
      </c>
      <c r="U1641" s="33" t="inlineStr">
        <is>
          <t>Alta de material en SAP (sin código)</t>
        </is>
      </c>
      <c r="V1641" s="17" t="inlineStr">
        <is>
          <t>Sin coincidencia</t>
        </is>
      </c>
      <c r="W1641" s="17" t="inlineStr">
        <is>
          <t>No</t>
        </is>
      </c>
      <c r="X1641" s="17" t="inlineStr"/>
      <c r="Y1641" s="17" t="inlineStr">
        <is>
          <t>No</t>
        </is>
      </c>
      <c r="Z1641" s="17" t="inlineStr"/>
      <c r="AA1641" s="17" t="inlineStr">
        <is>
          <t>Mejor aproximación descartada: 3000886 MEDIAS TERMICAS LARGAS (similitud 0.12).</t>
        </is>
      </c>
    </row>
    <row r="1642">
      <c r="A1642" s="17" t="inlineStr">
        <is>
          <t>Salta</t>
        </is>
      </c>
      <c r="B1642" s="17" t="inlineStr">
        <is>
          <t>1130</t>
        </is>
      </c>
      <c r="C1642" s="32" t="inlineStr">
        <is>
          <t>Inventario físico sin código SAP</t>
        </is>
      </c>
      <c r="D1642" s="17" t="inlineStr">
        <is>
          <t>Sin clasificar en SAP</t>
        </is>
      </c>
      <c r="E1642" s="17" t="inlineStr"/>
      <c r="F1642" s="17" t="inlineStr">
        <is>
          <t>Dentro del alcance</t>
        </is>
      </c>
      <c r="G1642" s="17" t="inlineStr"/>
      <c r="H1642" s="17" t="inlineStr"/>
      <c r="I1642" s="17" t="inlineStr">
        <is>
          <t>423</t>
        </is>
      </c>
      <c r="J1642" s="17" t="inlineStr">
        <is>
          <t>Gel conductor 5kg</t>
        </is>
      </c>
      <c r="K1642" s="18" t="n">
        <v>0</v>
      </c>
      <c r="L1642" s="18">
        <f>'1130 Salta'!$Q$537</f>
        <v/>
      </c>
      <c r="M1642" s="18">
        <f>$K1642-$L1642</f>
        <v/>
      </c>
      <c r="N1642" s="19" t="n"/>
      <c r="O1642" s="19">
        <f>IFERROR($K1642*$N1642,"")</f>
        <v/>
      </c>
      <c r="P1642" s="19">
        <f>IFERROR($L1642*$N1642,"")</f>
        <v/>
      </c>
      <c r="Q1642" s="19">
        <f>IF(OR($U1642="Dar de baja en SAP",$U1642="Dar de alta en SAP"),$M1642*$N1642,"")</f>
        <v/>
      </c>
      <c r="R1642" s="29" t="inlineStr">
        <is>
          <t>Sin valor unitario en SAP: la diferencia económica de este ítem no puede calcularse (dato faltante).</t>
        </is>
      </c>
      <c r="S1642" s="33" t="inlineStr">
        <is>
          <t>Sin coincidencia</t>
        </is>
      </c>
      <c r="T1642" s="17" t="inlineStr">
        <is>
          <t>Sin correspondencia confirmada: hay aproximaciones en SAP, descartadas por presentación o evidencia débil</t>
        </is>
      </c>
      <c r="U1642" s="33" t="inlineStr">
        <is>
          <t>Alta de material en SAP (sin código)</t>
        </is>
      </c>
      <c r="V1642" s="17" t="inlineStr">
        <is>
          <t>Sin coincidencia</t>
        </is>
      </c>
      <c r="W1642" s="17" t="inlineStr">
        <is>
          <t>No</t>
        </is>
      </c>
      <c r="X1642" s="17" t="inlineStr"/>
      <c r="Y1642" s="17" t="inlineStr">
        <is>
          <t>No</t>
        </is>
      </c>
      <c r="Z1642" s="17" t="inlineStr"/>
      <c r="AA1642" s="17" t="inlineStr">
        <is>
          <t>Mejor aproximación descartada: 1000250 DICLOFENAC GEL (similitud 0.38).</t>
        </is>
      </c>
    </row>
    <row r="1643">
      <c r="A1643" s="17" t="inlineStr">
        <is>
          <t>Salta</t>
        </is>
      </c>
      <c r="B1643" s="17" t="inlineStr">
        <is>
          <t>1130</t>
        </is>
      </c>
      <c r="C1643" s="32" t="inlineStr">
        <is>
          <t>Inventario físico sin código SAP</t>
        </is>
      </c>
      <c r="D1643" s="17" t="inlineStr">
        <is>
          <t>Sin clasificar en SAP</t>
        </is>
      </c>
      <c r="E1643" s="17" t="inlineStr"/>
      <c r="F1643" s="17" t="inlineStr">
        <is>
          <t>Dentro del alcance</t>
        </is>
      </c>
      <c r="G1643" s="17" t="inlineStr"/>
      <c r="H1643" s="17" t="inlineStr"/>
      <c r="I1643" s="17" t="inlineStr">
        <is>
          <t>319</t>
        </is>
      </c>
      <c r="J1643" s="17" t="inlineStr">
        <is>
          <t>Guia de intubacion EICHMAN</t>
        </is>
      </c>
      <c r="K1643" s="18" t="n">
        <v>0</v>
      </c>
      <c r="L1643" s="18">
        <f>'1130 Salta'!$Q$538</f>
        <v/>
      </c>
      <c r="M1643" s="18">
        <f>$K1643-$L1643</f>
        <v/>
      </c>
      <c r="N1643" s="19" t="n"/>
      <c r="O1643" s="19">
        <f>IFERROR($K1643*$N1643,"")</f>
        <v/>
      </c>
      <c r="P1643" s="19">
        <f>IFERROR($L1643*$N1643,"")</f>
        <v/>
      </c>
      <c r="Q1643" s="19">
        <f>IF(OR($U1643="Dar de baja en SAP",$U1643="Dar de alta en SAP"),$M1643*$N1643,"")</f>
        <v/>
      </c>
      <c r="R1643" s="29" t="inlineStr">
        <is>
          <t>Sin valor unitario en SAP: la diferencia económica de este ítem no puede calcularse (dato faltante).</t>
        </is>
      </c>
      <c r="S1643" s="33" t="inlineStr">
        <is>
          <t>Sin coincidencia</t>
        </is>
      </c>
      <c r="T1643" s="17" t="inlineStr">
        <is>
          <t>Pendiente de validación: el ítem está en el Master pero no tiene código SAP confirmado</t>
        </is>
      </c>
      <c r="U1643" s="33" t="inlineStr">
        <is>
          <t>Alta de material en SAP (sin código)</t>
        </is>
      </c>
      <c r="V1643" s="17" t="inlineStr">
        <is>
          <t>Sin coincidencia</t>
        </is>
      </c>
      <c r="W1643" s="17" t="inlineStr">
        <is>
          <t>No</t>
        </is>
      </c>
      <c r="X1643" s="17" t="inlineStr"/>
      <c r="Y1643" s="17" t="inlineStr">
        <is>
          <t>Sí</t>
        </is>
      </c>
      <c r="Z1643" s="17" t="inlineStr">
        <is>
          <t>E-202</t>
        </is>
      </c>
      <c r="AA1643" s="17" t="inlineStr">
        <is>
          <t>Homologado al master E-202, pero sus códigos SAP (2002615) no figuran en el stock SAP de este centro. Mejor aproximación descartada: 2000023 GUIA MACROGOTERO Nª14 (similitud 0.31).</t>
        </is>
      </c>
    </row>
    <row r="1644">
      <c r="A1644" s="17" t="inlineStr">
        <is>
          <t>Salta</t>
        </is>
      </c>
      <c r="B1644" s="17" t="inlineStr">
        <is>
          <t>1130</t>
        </is>
      </c>
      <c r="C1644" s="32" t="inlineStr">
        <is>
          <t>Inventario físico sin código SAP</t>
        </is>
      </c>
      <c r="D1644" s="17" t="inlineStr">
        <is>
          <t>Sin clasificar en SAP</t>
        </is>
      </c>
      <c r="E1644" s="17" t="inlineStr"/>
      <c r="F1644" s="17" t="inlineStr">
        <is>
          <t>Dentro del alcance</t>
        </is>
      </c>
      <c r="G1644" s="17" t="inlineStr"/>
      <c r="H1644" s="17" t="inlineStr"/>
      <c r="I1644" s="17" t="inlineStr">
        <is>
          <t>397</t>
        </is>
      </c>
      <c r="J1644" s="17" t="inlineStr">
        <is>
          <t>Heparina 5000ul/5 ml</t>
        </is>
      </c>
      <c r="K1644" s="18" t="n">
        <v>0</v>
      </c>
      <c r="L1644" s="18">
        <f>'1130 Salta'!$Q$539</f>
        <v/>
      </c>
      <c r="M1644" s="18">
        <f>$K1644-$L1644</f>
        <v/>
      </c>
      <c r="N1644" s="19" t="n"/>
      <c r="O1644" s="19">
        <f>IFERROR($K1644*$N1644,"")</f>
        <v/>
      </c>
      <c r="P1644" s="19">
        <f>IFERROR($L1644*$N1644,"")</f>
        <v/>
      </c>
      <c r="Q1644" s="19">
        <f>IF(OR($U1644="Dar de baja en SAP",$U1644="Dar de alta en SAP"),$M1644*$N1644,"")</f>
        <v/>
      </c>
      <c r="R1644" s="29" t="inlineStr">
        <is>
          <t>Sin valor unitario en SAP: la diferencia económica de este ítem no puede calcularse (dato faltante).</t>
        </is>
      </c>
      <c r="S1644" s="33" t="inlineStr">
        <is>
          <t>Sin coincidencia</t>
        </is>
      </c>
      <c r="T1644" s="17" t="inlineStr">
        <is>
          <t>Sin correspondencia confirmada: hay aproximaciones en SAP, descartadas por presentación o evidencia débil</t>
        </is>
      </c>
      <c r="U1644" s="33" t="inlineStr">
        <is>
          <t>Alta de material en SAP (sin código)</t>
        </is>
      </c>
      <c r="V1644" s="17" t="inlineStr">
        <is>
          <t>Sin coincidencia</t>
        </is>
      </c>
      <c r="W1644" s="17" t="inlineStr">
        <is>
          <t>No</t>
        </is>
      </c>
      <c r="X1644" s="17" t="inlineStr"/>
      <c r="Y1644" s="17" t="inlineStr">
        <is>
          <t>No</t>
        </is>
      </c>
      <c r="Z1644" s="17" t="inlineStr"/>
      <c r="AA1644" s="17" t="inlineStr">
        <is>
          <t>Mejor aproximación descartada: 1000118 HEPARINA SODICA 5000UN/ML 5ML FAMP (dosis coincide; similitud 0.54).</t>
        </is>
      </c>
    </row>
    <row r="1645">
      <c r="A1645" s="17" t="inlineStr">
        <is>
          <t>Salta</t>
        </is>
      </c>
      <c r="B1645" s="17" t="inlineStr">
        <is>
          <t>1130</t>
        </is>
      </c>
      <c r="C1645" s="32" t="inlineStr">
        <is>
          <t>Inventario físico sin código SAP</t>
        </is>
      </c>
      <c r="D1645" s="17" t="inlineStr">
        <is>
          <t>Sin clasificar en SAP</t>
        </is>
      </c>
      <c r="E1645" s="17" t="inlineStr"/>
      <c r="F1645" s="17" t="inlineStr">
        <is>
          <t>Dentro del alcance</t>
        </is>
      </c>
      <c r="G1645" s="17" t="inlineStr"/>
      <c r="H1645" s="17" t="inlineStr"/>
      <c r="I1645" s="17" t="inlineStr">
        <is>
          <t>142</t>
        </is>
      </c>
      <c r="J1645" s="17" t="inlineStr">
        <is>
          <t>Hidroclorotiazida Comprimidosx 50mg</t>
        </is>
      </c>
      <c r="K1645" s="18" t="n">
        <v>0</v>
      </c>
      <c r="L1645" s="18">
        <f>'1130 Salta'!$Q$540</f>
        <v/>
      </c>
      <c r="M1645" s="18">
        <f>$K1645-$L1645</f>
        <v/>
      </c>
      <c r="N1645" s="19" t="n"/>
      <c r="O1645" s="19">
        <f>IFERROR($K1645*$N1645,"")</f>
        <v/>
      </c>
      <c r="P1645" s="19">
        <f>IFERROR($L1645*$N1645,"")</f>
        <v/>
      </c>
      <c r="Q1645" s="19">
        <f>IF(OR($U1645="Dar de baja en SAP",$U1645="Dar de alta en SAP"),$M1645*$N1645,"")</f>
        <v/>
      </c>
      <c r="R1645" s="29" t="inlineStr">
        <is>
          <t>Sin valor unitario en SAP: la diferencia económica de este ítem no puede calcularse (dato faltante).</t>
        </is>
      </c>
      <c r="S1645" s="33" t="inlineStr">
        <is>
          <t>Sin coincidencia</t>
        </is>
      </c>
      <c r="T1645" s="17" t="inlineStr">
        <is>
          <t>Sin correspondencia confirmada: hay aproximaciones en SAP, descartadas por presentación o evidencia débil</t>
        </is>
      </c>
      <c r="U1645" s="33" t="inlineStr">
        <is>
          <t>Alta de material en SAP (sin código)</t>
        </is>
      </c>
      <c r="V1645" s="17" t="inlineStr">
        <is>
          <t>Sin coincidencia</t>
        </is>
      </c>
      <c r="W1645" s="17" t="inlineStr">
        <is>
          <t>No</t>
        </is>
      </c>
      <c r="X1645" s="17" t="inlineStr"/>
      <c r="Y1645" s="17" t="inlineStr">
        <is>
          <t>No</t>
        </is>
      </c>
      <c r="Z1645" s="17" t="inlineStr"/>
      <c r="AA1645" s="17" t="inlineStr">
        <is>
          <t>Mejor aproximación descartada: 1000373 DICLOFENAC 50MG COMPRIMIDO (dosis coincide; similitud 0.52).</t>
        </is>
      </c>
    </row>
    <row r="1646">
      <c r="A1646" s="17" t="inlineStr">
        <is>
          <t>Salta</t>
        </is>
      </c>
      <c r="B1646" s="17" t="inlineStr">
        <is>
          <t>1130</t>
        </is>
      </c>
      <c r="C1646" s="32" t="inlineStr">
        <is>
          <t>Inventario físico sin código SAP</t>
        </is>
      </c>
      <c r="D1646" s="17" t="inlineStr">
        <is>
          <t>Sin clasificar en SAP</t>
        </is>
      </c>
      <c r="E1646" s="17" t="inlineStr"/>
      <c r="F1646" s="17" t="inlineStr">
        <is>
          <t>Dentro del alcance</t>
        </is>
      </c>
      <c r="G1646" s="17" t="inlineStr"/>
      <c r="H1646" s="17" t="inlineStr"/>
      <c r="I1646" s="17" t="inlineStr">
        <is>
          <t>147</t>
        </is>
      </c>
      <c r="J1646" s="17" t="inlineStr">
        <is>
          <t>Hilo Sutura Atramat N° 5</t>
        </is>
      </c>
      <c r="K1646" s="18" t="n">
        <v>0</v>
      </c>
      <c r="L1646" s="18">
        <f>'1130 Salta'!$Q$541</f>
        <v/>
      </c>
      <c r="M1646" s="18">
        <f>$K1646-$L1646</f>
        <v/>
      </c>
      <c r="N1646" s="19" t="n"/>
      <c r="O1646" s="19">
        <f>IFERROR($K1646*$N1646,"")</f>
        <v/>
      </c>
      <c r="P1646" s="19">
        <f>IFERROR($L1646*$N1646,"")</f>
        <v/>
      </c>
      <c r="Q1646" s="19">
        <f>IF(OR($U1646="Dar de baja en SAP",$U1646="Dar de alta en SAP"),$M1646*$N1646,"")</f>
        <v/>
      </c>
      <c r="R1646" s="29" t="inlineStr">
        <is>
          <t>Sin valor unitario en SAP: la diferencia económica de este ítem no puede calcularse (dato faltante).</t>
        </is>
      </c>
      <c r="S1646" s="33" t="inlineStr">
        <is>
          <t>Sin coincidencia</t>
        </is>
      </c>
      <c r="T1646" s="17" t="inlineStr">
        <is>
          <t>Pendiente de validación: el ítem está en el Master pero no tiene código SAP confirmado</t>
        </is>
      </c>
      <c r="U1646" s="33" t="inlineStr">
        <is>
          <t>Alta de material en SAP (sin código)</t>
        </is>
      </c>
      <c r="V1646" s="17" t="inlineStr">
        <is>
          <t>Sin coincidencia</t>
        </is>
      </c>
      <c r="W1646" s="17" t="inlineStr">
        <is>
          <t>No</t>
        </is>
      </c>
      <c r="X1646" s="17" t="inlineStr"/>
      <c r="Y1646" s="17" t="inlineStr">
        <is>
          <t>Sí</t>
        </is>
      </c>
      <c r="Z1646" s="17" t="inlineStr">
        <is>
          <t>D-150</t>
        </is>
      </c>
      <c r="AA1646" s="17" t="inlineStr">
        <is>
          <t>Homologado al master D-150, pero sus códigos SAP (2001051, 2001052, 2001053) no figuran en el stock SAP de este centro. Mejor aproximación descartada: 2001233 HILO DE SUTURA SUPRALON 5 (similitud 0.53).</t>
        </is>
      </c>
    </row>
    <row r="1647">
      <c r="A1647" s="17" t="inlineStr">
        <is>
          <t>Salta</t>
        </is>
      </c>
      <c r="B1647" s="17" t="inlineStr">
        <is>
          <t>1130</t>
        </is>
      </c>
      <c r="C1647" s="32" t="inlineStr">
        <is>
          <t>Inventario físico sin código SAP</t>
        </is>
      </c>
      <c r="D1647" s="17" t="inlineStr">
        <is>
          <t>Sin clasificar en SAP</t>
        </is>
      </c>
      <c r="E1647" s="17" t="inlineStr"/>
      <c r="F1647" s="17" t="inlineStr">
        <is>
          <t>Dentro del alcance</t>
        </is>
      </c>
      <c r="G1647" s="17" t="inlineStr"/>
      <c r="H1647" s="17" t="inlineStr"/>
      <c r="I1647" s="17" t="inlineStr">
        <is>
          <t>275</t>
        </is>
      </c>
      <c r="J1647" s="17" t="inlineStr">
        <is>
          <t>Jeringas 60 cc Tummy</t>
        </is>
      </c>
      <c r="K1647" s="18" t="n">
        <v>0</v>
      </c>
      <c r="L1647" s="18">
        <f>'1130 Salta'!$Q$542</f>
        <v/>
      </c>
      <c r="M1647" s="18">
        <f>$K1647-$L1647</f>
        <v/>
      </c>
      <c r="N1647" s="19" t="n"/>
      <c r="O1647" s="19">
        <f>IFERROR($K1647*$N1647,"")</f>
        <v/>
      </c>
      <c r="P1647" s="19">
        <f>IFERROR($L1647*$N1647,"")</f>
        <v/>
      </c>
      <c r="Q1647" s="19">
        <f>IF(OR($U1647="Dar de baja en SAP",$U1647="Dar de alta en SAP"),$M1647*$N1647,"")</f>
        <v/>
      </c>
      <c r="R1647" s="29" t="inlineStr">
        <is>
          <t>Sin valor unitario en SAP: la diferencia económica de este ítem no puede calcularse (dato faltante).</t>
        </is>
      </c>
      <c r="S1647" s="33" t="inlineStr">
        <is>
          <t>Sin coincidencia</t>
        </is>
      </c>
      <c r="T1647" s="17" t="inlineStr">
        <is>
          <t>Sin correspondencia confirmada: hay aproximaciones en SAP, descartadas por presentación o evidencia débil</t>
        </is>
      </c>
      <c r="U1647" s="33" t="inlineStr">
        <is>
          <t>Alta de material en SAP (sin código)</t>
        </is>
      </c>
      <c r="V1647" s="17" t="inlineStr">
        <is>
          <t>Sin coincidencia</t>
        </is>
      </c>
      <c r="W1647" s="17" t="inlineStr">
        <is>
          <t>No</t>
        </is>
      </c>
      <c r="X1647" s="17" t="inlineStr"/>
      <c r="Y1647" s="17" t="inlineStr">
        <is>
          <t>No</t>
        </is>
      </c>
      <c r="Z1647" s="17" t="inlineStr"/>
      <c r="AA1647" s="17" t="inlineStr">
        <is>
          <t>Mejor aproximación descartada: 2000028 JERINGA 10 ML (dosis/presentación distinta (60ML vs 10ML); similitud 0.59).</t>
        </is>
      </c>
    </row>
    <row r="1648">
      <c r="A1648" s="17" t="inlineStr">
        <is>
          <t>Salta</t>
        </is>
      </c>
      <c r="B1648" s="17" t="inlineStr">
        <is>
          <t>1130</t>
        </is>
      </c>
      <c r="C1648" s="32" t="inlineStr">
        <is>
          <t>Inventario físico sin código SAP</t>
        </is>
      </c>
      <c r="D1648" s="17" t="inlineStr">
        <is>
          <t>Sin clasificar en SAP</t>
        </is>
      </c>
      <c r="E1648" s="17" t="inlineStr"/>
      <c r="F1648" s="17" t="inlineStr">
        <is>
          <t>Dentro del alcance</t>
        </is>
      </c>
      <c r="G1648" s="17" t="inlineStr"/>
      <c r="H1648" s="17" t="inlineStr"/>
      <c r="I1648" s="17" t="inlineStr">
        <is>
          <t>163</t>
        </is>
      </c>
      <c r="J1648" s="17" t="inlineStr">
        <is>
          <t>Lactulon (Lactulon) 250 ml Frascos</t>
        </is>
      </c>
      <c r="K1648" s="18" t="n">
        <v>0</v>
      </c>
      <c r="L1648" s="18">
        <f>'1130 Salta'!$Q$543</f>
        <v/>
      </c>
      <c r="M1648" s="18">
        <f>$K1648-$L1648</f>
        <v/>
      </c>
      <c r="N1648" s="19" t="n"/>
      <c r="O1648" s="19">
        <f>IFERROR($K1648*$N1648,"")</f>
        <v/>
      </c>
      <c r="P1648" s="19">
        <f>IFERROR($L1648*$N1648,"")</f>
        <v/>
      </c>
      <c r="Q1648" s="19">
        <f>IF(OR($U1648="Dar de baja en SAP",$U1648="Dar de alta en SAP"),$M1648*$N1648,"")</f>
        <v/>
      </c>
      <c r="R1648" s="29" t="inlineStr">
        <is>
          <t>Sin valor unitario en SAP: la diferencia económica de este ítem no puede calcularse (dato faltante).</t>
        </is>
      </c>
      <c r="S1648" s="33" t="inlineStr">
        <is>
          <t>Sin coincidencia</t>
        </is>
      </c>
      <c r="T1648" s="17" t="inlineStr">
        <is>
          <t>Sin correspondencia confirmada: hay aproximaciones en SAP, descartadas por presentación o evidencia débil</t>
        </is>
      </c>
      <c r="U1648" s="33" t="inlineStr">
        <is>
          <t>Alta de material en SAP (sin código)</t>
        </is>
      </c>
      <c r="V1648" s="17" t="inlineStr">
        <is>
          <t>Sin coincidencia</t>
        </is>
      </c>
      <c r="W1648" s="17" t="inlineStr">
        <is>
          <t>No</t>
        </is>
      </c>
      <c r="X1648" s="17" t="inlineStr"/>
      <c r="Y1648" s="17" t="inlineStr">
        <is>
          <t>No</t>
        </is>
      </c>
      <c r="Z1648" s="17" t="inlineStr"/>
      <c r="AA1648" s="17" t="inlineStr">
        <is>
          <t>Mejor aproximación descartada: 1000624 LACTULON JARABE (una nomenclatura no informa dosis; similitud 0.44).</t>
        </is>
      </c>
    </row>
    <row r="1649">
      <c r="A1649" s="17" t="inlineStr">
        <is>
          <t>Salta</t>
        </is>
      </c>
      <c r="B1649" s="17" t="inlineStr">
        <is>
          <t>1130</t>
        </is>
      </c>
      <c r="C1649" s="32" t="inlineStr">
        <is>
          <t>Inventario físico sin código SAP</t>
        </is>
      </c>
      <c r="D1649" s="17" t="inlineStr">
        <is>
          <t>Sin clasificar en SAP</t>
        </is>
      </c>
      <c r="E1649" s="17" t="inlineStr"/>
      <c r="F1649" s="17" t="inlineStr">
        <is>
          <t>Dentro del alcance</t>
        </is>
      </c>
      <c r="G1649" s="17" t="inlineStr"/>
      <c r="H1649" s="17" t="inlineStr"/>
      <c r="I1649" s="17" t="inlineStr">
        <is>
          <t>169</t>
        </is>
      </c>
      <c r="J1649" s="17" t="inlineStr">
        <is>
          <t>Lidocaina fco ampolla 20ml</t>
        </is>
      </c>
      <c r="K1649" s="18" t="n">
        <v>0</v>
      </c>
      <c r="L1649" s="18">
        <f>'1130 Salta'!$Q$544</f>
        <v/>
      </c>
      <c r="M1649" s="18">
        <f>$K1649-$L1649</f>
        <v/>
      </c>
      <c r="N1649" s="19" t="n"/>
      <c r="O1649" s="19">
        <f>IFERROR($K1649*$N1649,"")</f>
        <v/>
      </c>
      <c r="P1649" s="19">
        <f>IFERROR($L1649*$N1649,"")</f>
        <v/>
      </c>
      <c r="Q1649" s="19">
        <f>IF(OR($U1649="Dar de baja en SAP",$U1649="Dar de alta en SAP"),$M1649*$N1649,"")</f>
        <v/>
      </c>
      <c r="R1649" s="29" t="inlineStr">
        <is>
          <t>Sin valor unitario en SAP: la diferencia económica de este ítem no puede calcularse (dato faltante).</t>
        </is>
      </c>
      <c r="S1649" s="33" t="inlineStr">
        <is>
          <t>Sin coincidencia</t>
        </is>
      </c>
      <c r="T1649" s="17" t="inlineStr">
        <is>
          <t>Sin correspondencia confirmada: hay aproximaciones en SAP, descartadas por presentación o evidencia débil</t>
        </is>
      </c>
      <c r="U1649" s="33" t="inlineStr">
        <is>
          <t>Alta de material en SAP (sin código)</t>
        </is>
      </c>
      <c r="V1649" s="17" t="inlineStr">
        <is>
          <t>Sin coincidencia</t>
        </is>
      </c>
      <c r="W1649" s="17" t="inlineStr">
        <is>
          <t>No</t>
        </is>
      </c>
      <c r="X1649" s="17" t="inlineStr"/>
      <c r="Y1649" s="17" t="inlineStr">
        <is>
          <t>No</t>
        </is>
      </c>
      <c r="Z1649" s="17" t="inlineStr"/>
      <c r="AA1649" s="17" t="inlineStr">
        <is>
          <t>Mejor aproximación descartada: 1000431 LIDOCAINA 1% 5 ML AMPOLLA (dosis/presentación distinta (20ML vs 1%, 5ML); similitud 0.48).</t>
        </is>
      </c>
    </row>
    <row r="1650">
      <c r="A1650" s="17" t="inlineStr">
        <is>
          <t>Salta</t>
        </is>
      </c>
      <c r="B1650" s="17" t="inlineStr">
        <is>
          <t>1130</t>
        </is>
      </c>
      <c r="C1650" s="32" t="inlineStr">
        <is>
          <t>Inventario físico sin código SAP</t>
        </is>
      </c>
      <c r="D1650" s="17" t="inlineStr">
        <is>
          <t>Sin clasificar en SAP</t>
        </is>
      </c>
      <c r="E1650" s="17" t="inlineStr"/>
      <c r="F1650" s="17" t="inlineStr">
        <is>
          <t>Dentro del alcance</t>
        </is>
      </c>
      <c r="G1650" s="17" t="inlineStr"/>
      <c r="H1650" s="17" t="inlineStr"/>
      <c r="I1650" s="17" t="inlineStr">
        <is>
          <t>171</t>
        </is>
      </c>
      <c r="J1650" s="17" t="inlineStr">
        <is>
          <t>Llave de 3 vias</t>
        </is>
      </c>
      <c r="K1650" s="18" t="n">
        <v>0</v>
      </c>
      <c r="L1650" s="18">
        <f>'1130 Salta'!$Q$545</f>
        <v/>
      </c>
      <c r="M1650" s="18">
        <f>$K1650-$L1650</f>
        <v/>
      </c>
      <c r="N1650" s="19" t="n"/>
      <c r="O1650" s="19">
        <f>IFERROR($K1650*$N1650,"")</f>
        <v/>
      </c>
      <c r="P1650" s="19">
        <f>IFERROR($L1650*$N1650,"")</f>
        <v/>
      </c>
      <c r="Q1650" s="19">
        <f>IF(OR($U1650="Dar de baja en SAP",$U1650="Dar de alta en SAP"),$M1650*$N1650,"")</f>
        <v/>
      </c>
      <c r="R1650" s="29" t="inlineStr">
        <is>
          <t>Sin valor unitario en SAP: la diferencia económica de este ítem no puede calcularse (dato faltante).</t>
        </is>
      </c>
      <c r="S1650" s="33" t="inlineStr">
        <is>
          <t>Sin coincidencia</t>
        </is>
      </c>
      <c r="T1650" s="17" t="inlineStr">
        <is>
          <t>Pendiente de validación: el ítem está en el Master pero no tiene código SAP confirmado</t>
        </is>
      </c>
      <c r="U1650" s="33" t="inlineStr">
        <is>
          <t>Alta de material en SAP (sin código)</t>
        </is>
      </c>
      <c r="V1650" s="17" t="inlineStr">
        <is>
          <t>Sin coincidencia</t>
        </is>
      </c>
      <c r="W1650" s="17" t="inlineStr">
        <is>
          <t>No</t>
        </is>
      </c>
      <c r="X1650" s="17" t="inlineStr"/>
      <c r="Y1650" s="17" t="inlineStr">
        <is>
          <t>Sí</t>
        </is>
      </c>
      <c r="Z1650" s="17" t="inlineStr">
        <is>
          <t>D-130</t>
        </is>
      </c>
      <c r="AA1650" s="17" t="inlineStr">
        <is>
          <t>Homologado al master D-130, pero sus códigos SAP (2000060) no figuran en el stock SAP de este centro. Mejor aproximación descartada: 2000244 SONDA FOLEY 2 VIAS Nº16 DE LÁTEX (calibre/talle/medida distinta; similitud 0.27).</t>
        </is>
      </c>
    </row>
    <row r="1651">
      <c r="A1651" s="17" t="inlineStr">
        <is>
          <t>Salta</t>
        </is>
      </c>
      <c r="B1651" s="17" t="inlineStr">
        <is>
          <t>1130</t>
        </is>
      </c>
      <c r="C1651" s="32" t="inlineStr">
        <is>
          <t>Inventario físico sin código SAP</t>
        </is>
      </c>
      <c r="D1651" s="17" t="inlineStr">
        <is>
          <t>Sin clasificar en SAP</t>
        </is>
      </c>
      <c r="E1651" s="17" t="inlineStr"/>
      <c r="F1651" s="17" t="inlineStr">
        <is>
          <t>Dentro del alcance</t>
        </is>
      </c>
      <c r="G1651" s="17" t="inlineStr"/>
      <c r="H1651" s="17" t="inlineStr"/>
      <c r="I1651" s="17" t="inlineStr">
        <is>
          <t>178</t>
        </is>
      </c>
      <c r="J1651" s="17" t="inlineStr">
        <is>
          <t>Manometro</t>
        </is>
      </c>
      <c r="K1651" s="18" t="n">
        <v>0</v>
      </c>
      <c r="L1651" s="18">
        <f>'1130 Salta'!$Q$546</f>
        <v/>
      </c>
      <c r="M1651" s="18">
        <f>$K1651-$L1651</f>
        <v/>
      </c>
      <c r="N1651" s="19" t="n"/>
      <c r="O1651" s="19">
        <f>IFERROR($K1651*$N1651,"")</f>
        <v/>
      </c>
      <c r="P1651" s="19">
        <f>IFERROR($L1651*$N1651,"")</f>
        <v/>
      </c>
      <c r="Q1651" s="19">
        <f>IF(OR($U1651="Dar de baja en SAP",$U1651="Dar de alta en SAP"),$M1651*$N1651,"")</f>
        <v/>
      </c>
      <c r="R1651" s="29" t="inlineStr">
        <is>
          <t>Sin valor unitario en SAP: la diferencia económica de este ítem no puede calcularse (dato faltante).</t>
        </is>
      </c>
      <c r="S1651" s="33" t="inlineStr">
        <is>
          <t>Sin coincidencia</t>
        </is>
      </c>
      <c r="T1651" s="17" t="inlineStr">
        <is>
          <t>Sin correspondencia confirmada: hay aproximaciones en SAP, descartadas por presentación o evidencia débil</t>
        </is>
      </c>
      <c r="U1651" s="33" t="inlineStr">
        <is>
          <t>Alta de material en SAP (sin código)</t>
        </is>
      </c>
      <c r="V1651" s="17" t="inlineStr">
        <is>
          <t>Sin coincidencia</t>
        </is>
      </c>
      <c r="W1651" s="17" t="inlineStr">
        <is>
          <t>No</t>
        </is>
      </c>
      <c r="X1651" s="17" t="inlineStr"/>
      <c r="Y1651" s="17" t="inlineStr">
        <is>
          <t>No</t>
        </is>
      </c>
      <c r="Z1651" s="17" t="inlineStr"/>
      <c r="AA1651" s="17" t="inlineStr">
        <is>
          <t>Mejor aproximación descartada: 2001670 GLUCOMETRO (similitud 0.16).</t>
        </is>
      </c>
    </row>
    <row r="1652">
      <c r="A1652" s="17" t="inlineStr">
        <is>
          <t>Salta</t>
        </is>
      </c>
      <c r="B1652" s="17" t="inlineStr">
        <is>
          <t>1130</t>
        </is>
      </c>
      <c r="C1652" s="32" t="inlineStr">
        <is>
          <t>Inventario físico sin código SAP</t>
        </is>
      </c>
      <c r="D1652" s="17" t="inlineStr">
        <is>
          <t>Sin clasificar en SAP</t>
        </is>
      </c>
      <c r="E1652" s="17" t="inlineStr"/>
      <c r="F1652" s="17" t="inlineStr">
        <is>
          <t>Dentro del alcance</t>
        </is>
      </c>
      <c r="G1652" s="17" t="inlineStr"/>
      <c r="H1652" s="17" t="inlineStr"/>
      <c r="I1652" s="17" t="inlineStr">
        <is>
          <t>179</t>
        </is>
      </c>
      <c r="J1652" s="17" t="inlineStr">
        <is>
          <t>Manometro para tubo ultraliviano</t>
        </is>
      </c>
      <c r="K1652" s="18" t="n">
        <v>0</v>
      </c>
      <c r="L1652" s="18">
        <f>'1130 Salta'!$Q$547</f>
        <v/>
      </c>
      <c r="M1652" s="18">
        <f>$K1652-$L1652</f>
        <v/>
      </c>
      <c r="N1652" s="19" t="n"/>
      <c r="O1652" s="19">
        <f>IFERROR($K1652*$N1652,"")</f>
        <v/>
      </c>
      <c r="P1652" s="19">
        <f>IFERROR($L1652*$N1652,"")</f>
        <v/>
      </c>
      <c r="Q1652" s="19">
        <f>IF(OR($U1652="Dar de baja en SAP",$U1652="Dar de alta en SAP"),$M1652*$N1652,"")</f>
        <v/>
      </c>
      <c r="R1652" s="29" t="inlineStr">
        <is>
          <t>Sin valor unitario en SAP: la diferencia económica de este ítem no puede calcularse (dato faltante).</t>
        </is>
      </c>
      <c r="S1652" s="33" t="inlineStr">
        <is>
          <t>Sin coincidencia</t>
        </is>
      </c>
      <c r="T1652" s="17" t="inlineStr">
        <is>
          <t>Sin correspondencia confirmada: hay aproximaciones en SAP, descartadas por presentación o evidencia débil</t>
        </is>
      </c>
      <c r="U1652" s="33" t="inlineStr">
        <is>
          <t>Alta de material en SAP (sin código)</t>
        </is>
      </c>
      <c r="V1652" s="17" t="inlineStr">
        <is>
          <t>Sin coincidencia</t>
        </is>
      </c>
      <c r="W1652" s="17" t="inlineStr">
        <is>
          <t>No</t>
        </is>
      </c>
      <c r="X1652" s="17" t="inlineStr"/>
      <c r="Y1652" s="17" t="inlineStr">
        <is>
          <t>No</t>
        </is>
      </c>
      <c r="Z1652" s="17" t="inlineStr"/>
      <c r="AA1652" s="17" t="inlineStr">
        <is>
          <t>Mejor aproximación descartada: 2000385 TUBO DE MAYO N°3 (similitud 0.26).</t>
        </is>
      </c>
    </row>
    <row r="1653">
      <c r="A1653" s="17" t="inlineStr">
        <is>
          <t>Salta</t>
        </is>
      </c>
      <c r="B1653" s="17" t="inlineStr">
        <is>
          <t>1130</t>
        </is>
      </c>
      <c r="C1653" s="32" t="inlineStr">
        <is>
          <t>Inventario físico sin código SAP</t>
        </is>
      </c>
      <c r="D1653" s="17" t="inlineStr">
        <is>
          <t>Sin clasificar en SAP</t>
        </is>
      </c>
      <c r="E1653" s="17" t="inlineStr"/>
      <c r="F1653" s="17" t="inlineStr">
        <is>
          <t>Dentro del alcance</t>
        </is>
      </c>
      <c r="G1653" s="17" t="inlineStr"/>
      <c r="H1653" s="17" t="inlineStr"/>
      <c r="I1653" s="17" t="inlineStr">
        <is>
          <t>327</t>
        </is>
      </c>
      <c r="J1653" s="17" t="inlineStr">
        <is>
          <t>Mascara Pocket Adulto</t>
        </is>
      </c>
      <c r="K1653" s="18" t="n">
        <v>0</v>
      </c>
      <c r="L1653" s="18">
        <f>'1130 Salta'!$Q$548</f>
        <v/>
      </c>
      <c r="M1653" s="18">
        <f>$K1653-$L1653</f>
        <v/>
      </c>
      <c r="N1653" s="19" t="n"/>
      <c r="O1653" s="19">
        <f>IFERROR($K1653*$N1653,"")</f>
        <v/>
      </c>
      <c r="P1653" s="19">
        <f>IFERROR($L1653*$N1653,"")</f>
        <v/>
      </c>
      <c r="Q1653" s="19">
        <f>IF(OR($U1653="Dar de baja en SAP",$U1653="Dar de alta en SAP"),$M1653*$N1653,"")</f>
        <v/>
      </c>
      <c r="R1653" s="29" t="inlineStr">
        <is>
          <t>Sin valor unitario en SAP: la diferencia económica de este ítem no puede calcularse (dato faltante).</t>
        </is>
      </c>
      <c r="S1653" s="33" t="inlineStr">
        <is>
          <t>Sin coincidencia</t>
        </is>
      </c>
      <c r="T1653" s="17" t="inlineStr">
        <is>
          <t>Sin correspondencia confirmada: hay aproximaciones en SAP, descartadas por presentación o evidencia débil</t>
        </is>
      </c>
      <c r="U1653" s="33" t="inlineStr">
        <is>
          <t>Alta de material en SAP (sin código)</t>
        </is>
      </c>
      <c r="V1653" s="17" t="inlineStr">
        <is>
          <t>Sin coincidencia</t>
        </is>
      </c>
      <c r="W1653" s="17" t="inlineStr">
        <is>
          <t>No</t>
        </is>
      </c>
      <c r="X1653" s="17" t="inlineStr"/>
      <c r="Y1653" s="17" t="inlineStr">
        <is>
          <t>No</t>
        </is>
      </c>
      <c r="Z1653" s="17" t="inlineStr"/>
      <c r="AA1653" s="17" t="inlineStr">
        <is>
          <t>Mejor aproximación descartada: 2000090 MASCARA PARA NEBULIZAR ADULTO (similitud 0.56).</t>
        </is>
      </c>
    </row>
    <row r="1654">
      <c r="A1654" s="17" t="inlineStr">
        <is>
          <t>Salta</t>
        </is>
      </c>
      <c r="B1654" s="17" t="inlineStr">
        <is>
          <t>1130</t>
        </is>
      </c>
      <c r="C1654" s="32" t="inlineStr">
        <is>
          <t>Inventario físico sin código SAP</t>
        </is>
      </c>
      <c r="D1654" s="17" t="inlineStr">
        <is>
          <t>Sin clasificar en SAP</t>
        </is>
      </c>
      <c r="E1654" s="17" t="inlineStr"/>
      <c r="F1654" s="17" t="inlineStr">
        <is>
          <t>Dentro del alcance</t>
        </is>
      </c>
      <c r="G1654" s="17" t="inlineStr"/>
      <c r="H1654" s="17" t="inlineStr"/>
      <c r="I1654" s="17" t="inlineStr">
        <is>
          <t>185</t>
        </is>
      </c>
      <c r="J1654" s="17" t="inlineStr">
        <is>
          <t>Midazolam 1 amp=3ml/15mg</t>
        </is>
      </c>
      <c r="K1654" s="18" t="n">
        <v>0</v>
      </c>
      <c r="L1654" s="18">
        <f>'1130 Salta'!$Q$549</f>
        <v/>
      </c>
      <c r="M1654" s="18">
        <f>$K1654-$L1654</f>
        <v/>
      </c>
      <c r="N1654" s="19" t="n"/>
      <c r="O1654" s="19">
        <f>IFERROR($K1654*$N1654,"")</f>
        <v/>
      </c>
      <c r="P1654" s="19">
        <f>IFERROR($L1654*$N1654,"")</f>
        <v/>
      </c>
      <c r="Q1654" s="19">
        <f>IF(OR($U1654="Dar de baja en SAP",$U1654="Dar de alta en SAP"),$M1654*$N1654,"")</f>
        <v/>
      </c>
      <c r="R1654" s="29" t="inlineStr">
        <is>
          <t>Sin valor unitario en SAP: la diferencia económica de este ítem no puede calcularse (dato faltante).</t>
        </is>
      </c>
      <c r="S1654" s="33" t="inlineStr">
        <is>
          <t>Sin coincidencia</t>
        </is>
      </c>
      <c r="T1654" s="17" t="inlineStr">
        <is>
          <t>Pendiente de validación: el ítem está en el Master pero no tiene código SAP confirmado</t>
        </is>
      </c>
      <c r="U1654" s="33" t="inlineStr">
        <is>
          <t>Alta de material en SAP (sin código)</t>
        </is>
      </c>
      <c r="V1654" s="17" t="inlineStr">
        <is>
          <t>Sin coincidencia</t>
        </is>
      </c>
      <c r="W1654" s="17" t="inlineStr">
        <is>
          <t>No</t>
        </is>
      </c>
      <c r="X1654" s="17" t="inlineStr"/>
      <c r="Y1654" s="17" t="inlineStr">
        <is>
          <t>Sí</t>
        </is>
      </c>
      <c r="Z1654" s="17" t="inlineStr">
        <is>
          <t>M02-001</t>
        </is>
      </c>
      <c r="AA1654" s="17" t="inlineStr">
        <is>
          <t>Homologado al master M02-001, pero sus códigos SAP (1000098) no figuran en el stock SAP de este centro. Mejor aproximación descartada: 1000045 DICLOFENAC 75MG AMPOLLA 3ML (dosis/presentación distinta (3ML, 15MG vs 3ML, 75MG); similitud 0.34).</t>
        </is>
      </c>
    </row>
    <row r="1655">
      <c r="A1655" s="17" t="inlineStr">
        <is>
          <t>Salta</t>
        </is>
      </c>
      <c r="B1655" s="17" t="inlineStr">
        <is>
          <t>1130</t>
        </is>
      </c>
      <c r="C1655" s="32" t="inlineStr">
        <is>
          <t>Inventario físico sin código SAP</t>
        </is>
      </c>
      <c r="D1655" s="17" t="inlineStr">
        <is>
          <t>Sin clasificar en SAP</t>
        </is>
      </c>
      <c r="E1655" s="17" t="inlineStr"/>
      <c r="F1655" s="17" t="inlineStr">
        <is>
          <t>Dentro del alcance</t>
        </is>
      </c>
      <c r="G1655" s="17" t="inlineStr"/>
      <c r="H1655" s="17" t="inlineStr"/>
      <c r="I1655" s="17" t="inlineStr">
        <is>
          <t>382</t>
        </is>
      </c>
      <c r="J1655" s="17" t="inlineStr">
        <is>
          <t>Monitrato de Isorsobida comp 20mg</t>
        </is>
      </c>
      <c r="K1655" s="18" t="n">
        <v>0</v>
      </c>
      <c r="L1655" s="18">
        <f>'1130 Salta'!$Q$550</f>
        <v/>
      </c>
      <c r="M1655" s="18">
        <f>$K1655-$L1655</f>
        <v/>
      </c>
      <c r="N1655" s="19" t="n"/>
      <c r="O1655" s="19">
        <f>IFERROR($K1655*$N1655,"")</f>
        <v/>
      </c>
      <c r="P1655" s="19">
        <f>IFERROR($L1655*$N1655,"")</f>
        <v/>
      </c>
      <c r="Q1655" s="19">
        <f>IF(OR($U1655="Dar de baja en SAP",$U1655="Dar de alta en SAP"),$M1655*$N1655,"")</f>
        <v/>
      </c>
      <c r="R1655" s="29" t="inlineStr">
        <is>
          <t>Sin valor unitario en SAP: la diferencia económica de este ítem no puede calcularse (dato faltante).</t>
        </is>
      </c>
      <c r="S1655" s="33" t="inlineStr">
        <is>
          <t>Sin coincidencia</t>
        </is>
      </c>
      <c r="T1655" s="17" t="inlineStr">
        <is>
          <t>Sin correspondencia confirmada: hay aproximaciones en SAP, descartadas por presentación o evidencia débil</t>
        </is>
      </c>
      <c r="U1655" s="33" t="inlineStr">
        <is>
          <t>Alta de material en SAP (sin código)</t>
        </is>
      </c>
      <c r="V1655" s="17" t="inlineStr">
        <is>
          <t>Sin coincidencia</t>
        </is>
      </c>
      <c r="W1655" s="17" t="inlineStr">
        <is>
          <t>No</t>
        </is>
      </c>
      <c r="X1655" s="17" t="inlineStr"/>
      <c r="Y1655" s="17" t="inlineStr">
        <is>
          <t>No</t>
        </is>
      </c>
      <c r="Z1655" s="17" t="inlineStr"/>
      <c r="AA1655" s="17" t="inlineStr">
        <is>
          <t>Mejor aproximación descartada: 1000528 KETOROLAC  20 MG COMPRIMIDOS (dosis coincide; similitud 0.48).</t>
        </is>
      </c>
    </row>
    <row r="1656">
      <c r="A1656" s="17" t="inlineStr">
        <is>
          <t>Salta</t>
        </is>
      </c>
      <c r="B1656" s="17" t="inlineStr">
        <is>
          <t>1130</t>
        </is>
      </c>
      <c r="C1656" s="32" t="inlineStr">
        <is>
          <t>Inventario físico sin código SAP</t>
        </is>
      </c>
      <c r="D1656" s="17" t="inlineStr">
        <is>
          <t>Sin clasificar en SAP</t>
        </is>
      </c>
      <c r="E1656" s="17" t="inlineStr"/>
      <c r="F1656" s="17" t="inlineStr">
        <is>
          <t>Dentro del alcance</t>
        </is>
      </c>
      <c r="G1656" s="17" t="inlineStr"/>
      <c r="H1656" s="17" t="inlineStr"/>
      <c r="I1656" s="17" t="inlineStr">
        <is>
          <t>276</t>
        </is>
      </c>
      <c r="J1656" s="17" t="inlineStr">
        <is>
          <t>Norfloxacina 400mg</t>
        </is>
      </c>
      <c r="K1656" s="18" t="n">
        <v>0</v>
      </c>
      <c r="L1656" s="18">
        <f>'1130 Salta'!$Q$551</f>
        <v/>
      </c>
      <c r="M1656" s="18">
        <f>$K1656-$L1656</f>
        <v/>
      </c>
      <c r="N1656" s="19" t="n"/>
      <c r="O1656" s="19">
        <f>IFERROR($K1656*$N1656,"")</f>
        <v/>
      </c>
      <c r="P1656" s="19">
        <f>IFERROR($L1656*$N1656,"")</f>
        <v/>
      </c>
      <c r="Q1656" s="19">
        <f>IF(OR($U1656="Dar de baja en SAP",$U1656="Dar de alta en SAP"),$M1656*$N1656,"")</f>
        <v/>
      </c>
      <c r="R1656" s="29" t="inlineStr">
        <is>
          <t>Sin valor unitario en SAP: la diferencia económica de este ítem no puede calcularse (dato faltante).</t>
        </is>
      </c>
      <c r="S1656" s="33" t="inlineStr">
        <is>
          <t>Sin coincidencia</t>
        </is>
      </c>
      <c r="T1656" s="17" t="inlineStr">
        <is>
          <t>Sin correspondencia confirmada: hay aproximaciones en SAP, descartadas por presentación o evidencia débil</t>
        </is>
      </c>
      <c r="U1656" s="33" t="inlineStr">
        <is>
          <t>Alta de material en SAP (sin código)</t>
        </is>
      </c>
      <c r="V1656" s="17" t="inlineStr">
        <is>
          <t>Sin coincidencia</t>
        </is>
      </c>
      <c r="W1656" s="17" t="inlineStr">
        <is>
          <t>No</t>
        </is>
      </c>
      <c r="X1656" s="17" t="inlineStr"/>
      <c r="Y1656" s="17" t="inlineStr">
        <is>
          <t>No</t>
        </is>
      </c>
      <c r="Z1656" s="17" t="inlineStr"/>
      <c r="AA1656" s="17" t="inlineStr">
        <is>
          <t>Mejor aproximación descartada: 1005171 poviral 400mg (dosis coincide; similitud 0.46).</t>
        </is>
      </c>
    </row>
    <row r="1657">
      <c r="A1657" s="17" t="inlineStr">
        <is>
          <t>Salta</t>
        </is>
      </c>
      <c r="B1657" s="17" t="inlineStr">
        <is>
          <t>1130</t>
        </is>
      </c>
      <c r="C1657" s="32" t="inlineStr">
        <is>
          <t>Inventario físico sin código SAP</t>
        </is>
      </c>
      <c r="D1657" s="17" t="inlineStr">
        <is>
          <t>Sin clasificar en SAP</t>
        </is>
      </c>
      <c r="E1657" s="17" t="inlineStr"/>
      <c r="F1657" s="17" t="inlineStr">
        <is>
          <t>Dentro del alcance</t>
        </is>
      </c>
      <c r="G1657" s="17" t="inlineStr"/>
      <c r="H1657" s="17" t="inlineStr"/>
      <c r="I1657" s="17" t="inlineStr">
        <is>
          <t>191</t>
        </is>
      </c>
      <c r="J1657" s="17" t="inlineStr">
        <is>
          <t>Omeprazol 1 fco amp polvo p/rest 40mg/ml</t>
        </is>
      </c>
      <c r="K1657" s="18" t="n">
        <v>0</v>
      </c>
      <c r="L1657" s="18">
        <f>'1130 Salta'!$Q$552</f>
        <v/>
      </c>
      <c r="M1657" s="18">
        <f>$K1657-$L1657</f>
        <v/>
      </c>
      <c r="N1657" s="19" t="n"/>
      <c r="O1657" s="19">
        <f>IFERROR($K1657*$N1657,"")</f>
        <v/>
      </c>
      <c r="P1657" s="19">
        <f>IFERROR($L1657*$N1657,"")</f>
        <v/>
      </c>
      <c r="Q1657" s="19">
        <f>IF(OR($U1657="Dar de baja en SAP",$U1657="Dar de alta en SAP"),$M1657*$N1657,"")</f>
        <v/>
      </c>
      <c r="R1657" s="29" t="inlineStr">
        <is>
          <t>Sin valor unitario en SAP: la diferencia económica de este ítem no puede calcularse (dato faltante).</t>
        </is>
      </c>
      <c r="S1657" s="33" t="inlineStr">
        <is>
          <t>Sin coincidencia</t>
        </is>
      </c>
      <c r="T1657" s="17" t="inlineStr">
        <is>
          <t>Pendiente de validación: el ítem está en el Master pero no tiene código SAP confirmado</t>
        </is>
      </c>
      <c r="U1657" s="33" t="inlineStr">
        <is>
          <t>Alta de material en SAP (sin código)</t>
        </is>
      </c>
      <c r="V1657" s="17" t="inlineStr">
        <is>
          <t>Sin coincidencia</t>
        </is>
      </c>
      <c r="W1657" s="17" t="inlineStr">
        <is>
          <t>No</t>
        </is>
      </c>
      <c r="X1657" s="17" t="inlineStr"/>
      <c r="Y1657" s="17" t="inlineStr">
        <is>
          <t>Sí</t>
        </is>
      </c>
      <c r="Z1657" s="17" t="inlineStr">
        <is>
          <t>M08-006</t>
        </is>
      </c>
      <c r="AA1657" s="17" t="inlineStr">
        <is>
          <t>Homologado al master M08-006, pero sus códigos SAP (1000524) no figuran en el stock SAP de este centro. Mejor aproximación descartada: 1000133 OMEPRAZOL DE 20MG COMPRIMIDOS (dosis/presentación distinta (40MG vs 20MG); similitud 0.40).</t>
        </is>
      </c>
    </row>
    <row r="1658">
      <c r="A1658" s="17" t="inlineStr">
        <is>
          <t>Salta</t>
        </is>
      </c>
      <c r="B1658" s="17" t="inlineStr">
        <is>
          <t>1130</t>
        </is>
      </c>
      <c r="C1658" s="32" t="inlineStr">
        <is>
          <t>Inventario físico sin código SAP</t>
        </is>
      </c>
      <c r="D1658" s="17" t="inlineStr">
        <is>
          <t>Sin clasificar en SAP</t>
        </is>
      </c>
      <c r="E1658" s="17" t="inlineStr"/>
      <c r="F1658" s="17" t="inlineStr">
        <is>
          <t>Dentro del alcance</t>
        </is>
      </c>
      <c r="G1658" s="17" t="inlineStr"/>
      <c r="H1658" s="17" t="inlineStr"/>
      <c r="I1658" s="17" t="inlineStr">
        <is>
          <t>194</t>
        </is>
      </c>
      <c r="J1658" s="17" t="inlineStr">
        <is>
          <t>Oximetro</t>
        </is>
      </c>
      <c r="K1658" s="18" t="n">
        <v>0</v>
      </c>
      <c r="L1658" s="18">
        <f>'1130 Salta'!$Q$553</f>
        <v/>
      </c>
      <c r="M1658" s="18">
        <f>$K1658-$L1658</f>
        <v/>
      </c>
      <c r="N1658" s="19" t="n"/>
      <c r="O1658" s="19">
        <f>IFERROR($K1658*$N1658,"")</f>
        <v/>
      </c>
      <c r="P1658" s="19">
        <f>IFERROR($L1658*$N1658,"")</f>
        <v/>
      </c>
      <c r="Q1658" s="19">
        <f>IF(OR($U1658="Dar de baja en SAP",$U1658="Dar de alta en SAP"),$M1658*$N1658,"")</f>
        <v/>
      </c>
      <c r="R1658" s="29" t="inlineStr">
        <is>
          <t>Sin valor unitario en SAP: la diferencia económica de este ítem no puede calcularse (dato faltante).</t>
        </is>
      </c>
      <c r="S1658" s="33" t="inlineStr">
        <is>
          <t>Sin coincidencia</t>
        </is>
      </c>
      <c r="T1658" s="17" t="inlineStr">
        <is>
          <t>Sin correspondencia confirmada: hay aproximaciones en SAP, descartadas por presentación o evidencia débil</t>
        </is>
      </c>
      <c r="U1658" s="33" t="inlineStr">
        <is>
          <t>Alta de material en SAP (sin código)</t>
        </is>
      </c>
      <c r="V1658" s="17" t="inlineStr">
        <is>
          <t>Sin coincidencia</t>
        </is>
      </c>
      <c r="W1658" s="17" t="inlineStr">
        <is>
          <t>No</t>
        </is>
      </c>
      <c r="X1658" s="17" t="inlineStr"/>
      <c r="Y1658" s="17" t="inlineStr">
        <is>
          <t>No</t>
        </is>
      </c>
      <c r="Z1658" s="17" t="inlineStr"/>
      <c r="AA1658" s="17" t="inlineStr">
        <is>
          <t>Mejor aproximación descartada: 2001670 GLUCOMETRO (similitud 0.17).</t>
        </is>
      </c>
    </row>
    <row r="1659">
      <c r="A1659" s="17" t="inlineStr">
        <is>
          <t>Salta</t>
        </is>
      </c>
      <c r="B1659" s="17" t="inlineStr">
        <is>
          <t>1130</t>
        </is>
      </c>
      <c r="C1659" s="32" t="inlineStr">
        <is>
          <t>Inventario físico sin código SAP</t>
        </is>
      </c>
      <c r="D1659" s="17" t="inlineStr">
        <is>
          <t>Sin clasificar en SAP</t>
        </is>
      </c>
      <c r="E1659" s="17" t="inlineStr"/>
      <c r="F1659" s="17" t="inlineStr">
        <is>
          <t>Dentro del alcance</t>
        </is>
      </c>
      <c r="G1659" s="17" t="inlineStr"/>
      <c r="H1659" s="17" t="inlineStr"/>
      <c r="I1659" s="17" t="inlineStr">
        <is>
          <t>195</t>
        </is>
      </c>
      <c r="J1659" s="17" t="inlineStr">
        <is>
          <t>Oximetro de pulso digital</t>
        </is>
      </c>
      <c r="K1659" s="18" t="n">
        <v>0</v>
      </c>
      <c r="L1659" s="18">
        <f>'1130 Salta'!$Q$554</f>
        <v/>
      </c>
      <c r="M1659" s="18">
        <f>$K1659-$L1659</f>
        <v/>
      </c>
      <c r="N1659" s="19" t="n"/>
      <c r="O1659" s="19">
        <f>IFERROR($K1659*$N1659,"")</f>
        <v/>
      </c>
      <c r="P1659" s="19">
        <f>IFERROR($L1659*$N1659,"")</f>
        <v/>
      </c>
      <c r="Q1659" s="19">
        <f>IF(OR($U1659="Dar de baja en SAP",$U1659="Dar de alta en SAP"),$M1659*$N1659,"")</f>
        <v/>
      </c>
      <c r="R1659" s="29" t="inlineStr">
        <is>
          <t>Sin valor unitario en SAP: la diferencia económica de este ítem no puede calcularse (dato faltante).</t>
        </is>
      </c>
      <c r="S1659" s="33" t="inlineStr">
        <is>
          <t>Sin coincidencia</t>
        </is>
      </c>
      <c r="T1659" s="17" t="inlineStr">
        <is>
          <t>Pendiente de validación: el ítem está en el Master pero no tiene código SAP confirmado</t>
        </is>
      </c>
      <c r="U1659" s="33" t="inlineStr">
        <is>
          <t>Alta de material en SAP (sin código)</t>
        </is>
      </c>
      <c r="V1659" s="17" t="inlineStr">
        <is>
          <t>Sin coincidencia</t>
        </is>
      </c>
      <c r="W1659" s="17" t="inlineStr">
        <is>
          <t>No</t>
        </is>
      </c>
      <c r="X1659" s="17" t="inlineStr"/>
      <c r="Y1659" s="17" t="inlineStr">
        <is>
          <t>Sí</t>
        </is>
      </c>
      <c r="Z1659" s="17" t="inlineStr">
        <is>
          <t>E-183</t>
        </is>
      </c>
      <c r="AA1659" s="17" t="inlineStr">
        <is>
          <t>Homologado al master E-183, pero sus códigos SAP (2001219, 5000971, 5004072, 2001510) no figuran en el stock SAP de este centro. Mejor aproximación descartada: 2000037 TERMOMETRO DIGITAL (similitud 0.47).</t>
        </is>
      </c>
    </row>
    <row r="1660">
      <c r="A1660" s="17" t="inlineStr">
        <is>
          <t>Salta</t>
        </is>
      </c>
      <c r="B1660" s="17" t="inlineStr">
        <is>
          <t>1130</t>
        </is>
      </c>
      <c r="C1660" s="32" t="inlineStr">
        <is>
          <t>Inventario físico sin código SAP</t>
        </is>
      </c>
      <c r="D1660" s="17" t="inlineStr">
        <is>
          <t>Sin clasificar en SAP</t>
        </is>
      </c>
      <c r="E1660" s="17" t="inlineStr"/>
      <c r="F1660" s="17" t="inlineStr">
        <is>
          <t>Dentro del alcance</t>
        </is>
      </c>
      <c r="G1660" s="17" t="inlineStr"/>
      <c r="H1660" s="17" t="inlineStr"/>
      <c r="I1660" s="17" t="inlineStr">
        <is>
          <t>328</t>
        </is>
      </c>
      <c r="J1660" s="17" t="inlineStr">
        <is>
          <t>Papel para ECG</t>
        </is>
      </c>
      <c r="K1660" s="18" t="n">
        <v>0</v>
      </c>
      <c r="L1660" s="18">
        <f>'1130 Salta'!$Q$555</f>
        <v/>
      </c>
      <c r="M1660" s="18">
        <f>$K1660-$L1660</f>
        <v/>
      </c>
      <c r="N1660" s="19" t="n"/>
      <c r="O1660" s="19">
        <f>IFERROR($K1660*$N1660,"")</f>
        <v/>
      </c>
      <c r="P1660" s="19">
        <f>IFERROR($L1660*$N1660,"")</f>
        <v/>
      </c>
      <c r="Q1660" s="19">
        <f>IF(OR($U1660="Dar de baja en SAP",$U1660="Dar de alta en SAP"),$M1660*$N1660,"")</f>
        <v/>
      </c>
      <c r="R1660" s="29" t="inlineStr">
        <is>
          <t>Sin valor unitario en SAP: la diferencia económica de este ítem no puede calcularse (dato faltante).</t>
        </is>
      </c>
      <c r="S1660" s="33" t="inlineStr">
        <is>
          <t>Sin coincidencia</t>
        </is>
      </c>
      <c r="T1660" s="17" t="inlineStr">
        <is>
          <t>Pendiente de validación: el ítem está en el Master pero no tiene código SAP confirmado</t>
        </is>
      </c>
      <c r="U1660" s="33" t="inlineStr">
        <is>
          <t>Alta de material en SAP (sin código)</t>
        </is>
      </c>
      <c r="V1660" s="17" t="inlineStr">
        <is>
          <t>Sin coincidencia</t>
        </is>
      </c>
      <c r="W1660" s="17" t="inlineStr">
        <is>
          <t>No</t>
        </is>
      </c>
      <c r="X1660" s="17" t="inlineStr"/>
      <c r="Y1660" s="17" t="inlineStr">
        <is>
          <t>Sí</t>
        </is>
      </c>
      <c r="Z1660" s="17" t="inlineStr">
        <is>
          <t>D-173</t>
        </is>
      </c>
      <c r="AA1660" s="17" t="inlineStr">
        <is>
          <t>Homologado al master D-173, pero sus códigos SAP (2001204) no figuran en el stock SAP de este centro. Mejor aproximación descartada: 3001410 CAMPERA DE POLAR C/LOGO + REFLEC  S (similitud 0.12).</t>
        </is>
      </c>
    </row>
    <row r="1661">
      <c r="A1661" s="17" t="inlineStr">
        <is>
          <t>Salta</t>
        </is>
      </c>
      <c r="B1661" s="17" t="inlineStr">
        <is>
          <t>1130</t>
        </is>
      </c>
      <c r="C1661" s="32" t="inlineStr">
        <is>
          <t>Inventario físico sin código SAP</t>
        </is>
      </c>
      <c r="D1661" s="17" t="inlineStr">
        <is>
          <t>Sin clasificar en SAP</t>
        </is>
      </c>
      <c r="E1661" s="17" t="inlineStr"/>
      <c r="F1661" s="17" t="inlineStr">
        <is>
          <t>Dentro del alcance</t>
        </is>
      </c>
      <c r="G1661" s="17" t="inlineStr"/>
      <c r="H1661" s="17" t="inlineStr"/>
      <c r="I1661" s="17" t="inlineStr">
        <is>
          <t>202</t>
        </is>
      </c>
      <c r="J1661" s="17" t="inlineStr">
        <is>
          <t>Pervinox 100 ml</t>
        </is>
      </c>
      <c r="K1661" s="18" t="n">
        <v>0</v>
      </c>
      <c r="L1661" s="18">
        <f>'1130 Salta'!$Q$556</f>
        <v/>
      </c>
      <c r="M1661" s="18">
        <f>$K1661-$L1661</f>
        <v/>
      </c>
      <c r="N1661" s="19" t="n"/>
      <c r="O1661" s="19">
        <f>IFERROR($K1661*$N1661,"")</f>
        <v/>
      </c>
      <c r="P1661" s="19">
        <f>IFERROR($L1661*$N1661,"")</f>
        <v/>
      </c>
      <c r="Q1661" s="19">
        <f>IF(OR($U1661="Dar de baja en SAP",$U1661="Dar de alta en SAP"),$M1661*$N1661,"")</f>
        <v/>
      </c>
      <c r="R1661" s="29" t="inlineStr">
        <is>
          <t>Sin valor unitario en SAP: la diferencia económica de este ítem no puede calcularse (dato faltante).</t>
        </is>
      </c>
      <c r="S1661" s="33" t="inlineStr">
        <is>
          <t>Sin coincidencia</t>
        </is>
      </c>
      <c r="T1661" s="17" t="inlineStr">
        <is>
          <t>Sin correspondencia confirmada: hay aproximaciones en SAP, descartadas por presentación o evidencia débil</t>
        </is>
      </c>
      <c r="U1661" s="33" t="inlineStr">
        <is>
          <t>Alta de material en SAP (sin código)</t>
        </is>
      </c>
      <c r="V1661" s="17" t="inlineStr">
        <is>
          <t>Sin coincidencia</t>
        </is>
      </c>
      <c r="W1661" s="17" t="inlineStr">
        <is>
          <t>No</t>
        </is>
      </c>
      <c r="X1661" s="17" t="inlineStr"/>
      <c r="Y1661" s="17" t="inlineStr">
        <is>
          <t>No</t>
        </is>
      </c>
      <c r="Z1661" s="17" t="inlineStr"/>
      <c r="AA1661" s="17" t="inlineStr">
        <is>
          <t>Mejor aproximación descartada: 2000012 BICARBONATO DE SODIO 100 ML (dosis coincide; similitud 0.38).</t>
        </is>
      </c>
    </row>
    <row r="1662">
      <c r="A1662" s="17" t="inlineStr">
        <is>
          <t>Salta</t>
        </is>
      </c>
      <c r="B1662" s="17" t="inlineStr">
        <is>
          <t>1130</t>
        </is>
      </c>
      <c r="C1662" s="32" t="inlineStr">
        <is>
          <t>Inventario físico sin código SAP</t>
        </is>
      </c>
      <c r="D1662" s="17" t="inlineStr">
        <is>
          <t>Sin clasificar en SAP</t>
        </is>
      </c>
      <c r="E1662" s="17" t="inlineStr"/>
      <c r="F1662" s="17" t="inlineStr">
        <is>
          <t>Dentro del alcance</t>
        </is>
      </c>
      <c r="G1662" s="17" t="inlineStr"/>
      <c r="H1662" s="17" t="inlineStr"/>
      <c r="I1662" s="17" t="inlineStr">
        <is>
          <t>332</t>
        </is>
      </c>
      <c r="J1662" s="17" t="inlineStr">
        <is>
          <t>Pinza de Magill 20cm</t>
        </is>
      </c>
      <c r="K1662" s="18" t="n">
        <v>0</v>
      </c>
      <c r="L1662" s="18">
        <f>'1130 Salta'!$Q$557</f>
        <v/>
      </c>
      <c r="M1662" s="18">
        <f>$K1662-$L1662</f>
        <v/>
      </c>
      <c r="N1662" s="19" t="n"/>
      <c r="O1662" s="19">
        <f>IFERROR($K1662*$N1662,"")</f>
        <v/>
      </c>
      <c r="P1662" s="19">
        <f>IFERROR($L1662*$N1662,"")</f>
        <v/>
      </c>
      <c r="Q1662" s="19">
        <f>IF(OR($U1662="Dar de baja en SAP",$U1662="Dar de alta en SAP"),$M1662*$N1662,"")</f>
        <v/>
      </c>
      <c r="R1662" s="29" t="inlineStr">
        <is>
          <t>Sin valor unitario en SAP: la diferencia económica de este ítem no puede calcularse (dato faltante).</t>
        </is>
      </c>
      <c r="S1662" s="33" t="inlineStr">
        <is>
          <t>Sin coincidencia</t>
        </is>
      </c>
      <c r="T1662" s="17" t="inlineStr">
        <is>
          <t>Sin correspondencia confirmada: hay aproximaciones en SAP, descartadas por presentación o evidencia débil</t>
        </is>
      </c>
      <c r="U1662" s="33" t="inlineStr">
        <is>
          <t>Alta de material en SAP (sin código)</t>
        </is>
      </c>
      <c r="V1662" s="17" t="inlineStr">
        <is>
          <t>Sin coincidencia</t>
        </is>
      </c>
      <c r="W1662" s="17" t="inlineStr">
        <is>
          <t>No</t>
        </is>
      </c>
      <c r="X1662" s="17" t="inlineStr"/>
      <c r="Y1662" s="17" t="inlineStr">
        <is>
          <t>No</t>
        </is>
      </c>
      <c r="Z1662" s="17" t="inlineStr"/>
      <c r="AA1662" s="17" t="inlineStr">
        <is>
          <t>Mejor aproximación descartada: 1000202 PINZA DE MAGUIL ADULTO (una nomenclatura no informa dosis; similitud 0.40).</t>
        </is>
      </c>
    </row>
    <row r="1663">
      <c r="A1663" s="17" t="inlineStr">
        <is>
          <t>Salta</t>
        </is>
      </c>
      <c r="B1663" s="17" t="inlineStr">
        <is>
          <t>1130</t>
        </is>
      </c>
      <c r="C1663" s="32" t="inlineStr">
        <is>
          <t>Inventario físico sin código SAP</t>
        </is>
      </c>
      <c r="D1663" s="17" t="inlineStr">
        <is>
          <t>Sin clasificar en SAP</t>
        </is>
      </c>
      <c r="E1663" s="17" t="inlineStr"/>
      <c r="F1663" s="17" t="inlineStr">
        <is>
          <t>Dentro del alcance</t>
        </is>
      </c>
      <c r="G1663" s="17" t="inlineStr"/>
      <c r="H1663" s="17" t="inlineStr"/>
      <c r="I1663" s="17" t="inlineStr">
        <is>
          <t>426</t>
        </is>
      </c>
      <c r="J1663" s="17" t="inlineStr">
        <is>
          <t>Prolongadores largos</t>
        </is>
      </c>
      <c r="K1663" s="18" t="n">
        <v>0</v>
      </c>
      <c r="L1663" s="18">
        <f>'1130 Salta'!$Q$558</f>
        <v/>
      </c>
      <c r="M1663" s="18">
        <f>$K1663-$L1663</f>
        <v/>
      </c>
      <c r="N1663" s="19" t="n"/>
      <c r="O1663" s="19">
        <f>IFERROR($K1663*$N1663,"")</f>
        <v/>
      </c>
      <c r="P1663" s="19">
        <f>IFERROR($L1663*$N1663,"")</f>
        <v/>
      </c>
      <c r="Q1663" s="19">
        <f>IF(OR($U1663="Dar de baja en SAP",$U1663="Dar de alta en SAP"),$M1663*$N1663,"")</f>
        <v/>
      </c>
      <c r="R1663" s="29" t="inlineStr">
        <is>
          <t>Sin valor unitario en SAP: la diferencia económica de este ítem no puede calcularse (dato faltante).</t>
        </is>
      </c>
      <c r="S1663" s="33" t="inlineStr">
        <is>
          <t>Sin coincidencia</t>
        </is>
      </c>
      <c r="T1663" s="17" t="inlineStr">
        <is>
          <t>Sin correspondencia confirmada: hay aproximaciones en SAP, descartadas por presentación o evidencia débil</t>
        </is>
      </c>
      <c r="U1663" s="33" t="inlineStr">
        <is>
          <t>Alta de material en SAP (sin código)</t>
        </is>
      </c>
      <c r="V1663" s="17" t="inlineStr">
        <is>
          <t>Sin coincidencia</t>
        </is>
      </c>
      <c r="W1663" s="17" t="inlineStr">
        <is>
          <t>No</t>
        </is>
      </c>
      <c r="X1663" s="17" t="inlineStr"/>
      <c r="Y1663" s="17" t="inlineStr">
        <is>
          <t>No</t>
        </is>
      </c>
      <c r="Z1663" s="17" t="inlineStr"/>
      <c r="AA1663" s="17" t="inlineStr">
        <is>
          <t>Mejor aproximación descartada: 2000484 SUJETADOR C/VELCRO LARGO (similitud 0.36).</t>
        </is>
      </c>
    </row>
    <row r="1664">
      <c r="A1664" s="17" t="inlineStr">
        <is>
          <t>Salta</t>
        </is>
      </c>
      <c r="B1664" s="17" t="inlineStr">
        <is>
          <t>1130</t>
        </is>
      </c>
      <c r="C1664" s="32" t="inlineStr">
        <is>
          <t>Inventario físico sin código SAP</t>
        </is>
      </c>
      <c r="D1664" s="17" t="inlineStr">
        <is>
          <t>Sin clasificar en SAP</t>
        </is>
      </c>
      <c r="E1664" s="17" t="inlineStr"/>
      <c r="F1664" s="17" t="inlineStr">
        <is>
          <t>Dentro del alcance</t>
        </is>
      </c>
      <c r="G1664" s="17" t="inlineStr"/>
      <c r="H1664" s="17" t="inlineStr"/>
      <c r="I1664" s="17" t="inlineStr">
        <is>
          <t>427</t>
        </is>
      </c>
      <c r="J1664" s="17" t="inlineStr">
        <is>
          <t>Protector Solar fps80</t>
        </is>
      </c>
      <c r="K1664" s="18" t="n">
        <v>0</v>
      </c>
      <c r="L1664" s="18">
        <f>'1130 Salta'!$Q$559</f>
        <v/>
      </c>
      <c r="M1664" s="18">
        <f>$K1664-$L1664</f>
        <v/>
      </c>
      <c r="N1664" s="19" t="n"/>
      <c r="O1664" s="19">
        <f>IFERROR($K1664*$N1664,"")</f>
        <v/>
      </c>
      <c r="P1664" s="19">
        <f>IFERROR($L1664*$N1664,"")</f>
        <v/>
      </c>
      <c r="Q1664" s="19">
        <f>IF(OR($U1664="Dar de baja en SAP",$U1664="Dar de alta en SAP"),$M1664*$N1664,"")</f>
        <v/>
      </c>
      <c r="R1664" s="29" t="inlineStr">
        <is>
          <t>Sin valor unitario en SAP: la diferencia económica de este ítem no puede calcularse (dato faltante).</t>
        </is>
      </c>
      <c r="S1664" s="33" t="inlineStr">
        <is>
          <t>Sin coincidencia</t>
        </is>
      </c>
      <c r="T1664" s="17" t="inlineStr">
        <is>
          <t>Sin correspondencia confirmada: hay aproximaciones en SAP, descartadas por presentación o evidencia débil</t>
        </is>
      </c>
      <c r="U1664" s="33" t="inlineStr">
        <is>
          <t>Alta de material en SAP (sin código)</t>
        </is>
      </c>
      <c r="V1664" s="17" t="inlineStr">
        <is>
          <t>Sin coincidencia</t>
        </is>
      </c>
      <c r="W1664" s="17" t="inlineStr">
        <is>
          <t>No</t>
        </is>
      </c>
      <c r="X1664" s="17" t="inlineStr"/>
      <c r="Y1664" s="17" t="inlineStr">
        <is>
          <t>No</t>
        </is>
      </c>
      <c r="Z1664" s="17" t="inlineStr"/>
      <c r="AA1664" s="17" t="inlineStr">
        <is>
          <t>Mejor aproximación descartada: 3000411 PROTECTOR AUDITIVO TIPO COPA (similitud 0.30).</t>
        </is>
      </c>
    </row>
    <row r="1665">
      <c r="A1665" s="17" t="inlineStr">
        <is>
          <t>Salta</t>
        </is>
      </c>
      <c r="B1665" s="17" t="inlineStr">
        <is>
          <t>1130</t>
        </is>
      </c>
      <c r="C1665" s="32" t="inlineStr">
        <is>
          <t>Inventario físico sin código SAP</t>
        </is>
      </c>
      <c r="D1665" s="17" t="inlineStr">
        <is>
          <t>Sin clasificar en SAP</t>
        </is>
      </c>
      <c r="E1665" s="17" t="inlineStr"/>
      <c r="F1665" s="17" t="inlineStr">
        <is>
          <t>Dentro del alcance</t>
        </is>
      </c>
      <c r="G1665" s="17" t="inlineStr"/>
      <c r="H1665" s="17" t="inlineStr"/>
      <c r="I1665" s="17" t="inlineStr">
        <is>
          <t>206</t>
        </is>
      </c>
      <c r="J1665" s="17" t="inlineStr">
        <is>
          <t>Pulmonix(Paracet 556mg, Bromhex 8mg, Lorat 2,5mg,Pseudo60mg) Comprimidos</t>
        </is>
      </c>
      <c r="K1665" s="18" t="n">
        <v>0</v>
      </c>
      <c r="L1665" s="18">
        <f>'1130 Salta'!$Q$560</f>
        <v/>
      </c>
      <c r="M1665" s="18">
        <f>$K1665-$L1665</f>
        <v/>
      </c>
      <c r="N1665" s="19" t="n"/>
      <c r="O1665" s="19">
        <f>IFERROR($K1665*$N1665,"")</f>
        <v/>
      </c>
      <c r="P1665" s="19">
        <f>IFERROR($L1665*$N1665,"")</f>
        <v/>
      </c>
      <c r="Q1665" s="19">
        <f>IF(OR($U1665="Dar de baja en SAP",$U1665="Dar de alta en SAP"),$M1665*$N1665,"")</f>
        <v/>
      </c>
      <c r="R1665" s="29" t="inlineStr">
        <is>
          <t>Sin valor unitario en SAP: la diferencia económica de este ítem no puede calcularse (dato faltante).</t>
        </is>
      </c>
      <c r="S1665" s="33" t="inlineStr">
        <is>
          <t>Sin coincidencia</t>
        </is>
      </c>
      <c r="T1665" s="17" t="inlineStr">
        <is>
          <t>Sin correspondencia confirmada: hay aproximaciones en SAP, descartadas por presentación o evidencia débil</t>
        </is>
      </c>
      <c r="U1665" s="33" t="inlineStr">
        <is>
          <t>Alta de material en SAP (sin código)</t>
        </is>
      </c>
      <c r="V1665" s="17" t="inlineStr">
        <is>
          <t>Sin coincidencia</t>
        </is>
      </c>
      <c r="W1665" s="17" t="inlineStr">
        <is>
          <t>No</t>
        </is>
      </c>
      <c r="X1665" s="17" t="inlineStr"/>
      <c r="Y1665" s="17" t="inlineStr">
        <is>
          <t>No</t>
        </is>
      </c>
      <c r="Z1665" s="17" t="inlineStr"/>
      <c r="AA1665" s="17" t="inlineStr">
        <is>
          <t>Mejor aproximación descartada: 1001297 PULMONIX ANTIGRIP 20 COMP (una nomenclatura no informa dosis; similitud 0.36).</t>
        </is>
      </c>
    </row>
    <row r="1666">
      <c r="A1666" s="17" t="inlineStr">
        <is>
          <t>Salta</t>
        </is>
      </c>
      <c r="B1666" s="17" t="inlineStr">
        <is>
          <t>1130</t>
        </is>
      </c>
      <c r="C1666" s="32" t="inlineStr">
        <is>
          <t>Inventario físico sin código SAP</t>
        </is>
      </c>
      <c r="D1666" s="17" t="inlineStr">
        <is>
          <t>Sin clasificar en SAP</t>
        </is>
      </c>
      <c r="E1666" s="17" t="inlineStr"/>
      <c r="F1666" s="17" t="inlineStr">
        <is>
          <t>Dentro del alcance</t>
        </is>
      </c>
      <c r="G1666" s="17" t="inlineStr"/>
      <c r="H1666" s="17" t="inlineStr"/>
      <c r="I1666" s="17" t="inlineStr">
        <is>
          <t>323</t>
        </is>
      </c>
      <c r="J1666" s="17" t="inlineStr">
        <is>
          <t>Regulador de Flujo/Goteo</t>
        </is>
      </c>
      <c r="K1666" s="18" t="n">
        <v>0</v>
      </c>
      <c r="L1666" s="18">
        <f>'1130 Salta'!$Q$561</f>
        <v/>
      </c>
      <c r="M1666" s="18">
        <f>$K1666-$L1666</f>
        <v/>
      </c>
      <c r="N1666" s="19" t="n"/>
      <c r="O1666" s="19">
        <f>IFERROR($K1666*$N1666,"")</f>
        <v/>
      </c>
      <c r="P1666" s="19">
        <f>IFERROR($L1666*$N1666,"")</f>
        <v/>
      </c>
      <c r="Q1666" s="19">
        <f>IF(OR($U1666="Dar de baja en SAP",$U1666="Dar de alta en SAP"),$M1666*$N1666,"")</f>
        <v/>
      </c>
      <c r="R1666" s="29" t="inlineStr">
        <is>
          <t>Sin valor unitario en SAP: la diferencia económica de este ítem no puede calcularse (dato faltante).</t>
        </is>
      </c>
      <c r="S1666" s="33" t="inlineStr">
        <is>
          <t>Sin coincidencia</t>
        </is>
      </c>
      <c r="T1666" s="17" t="inlineStr">
        <is>
          <t>Sin correspondencia confirmada: hay aproximaciones en SAP, descartadas por presentación o evidencia débil</t>
        </is>
      </c>
      <c r="U1666" s="33" t="inlineStr">
        <is>
          <t>Alta de material en SAP (sin código)</t>
        </is>
      </c>
      <c r="V1666" s="17" t="inlineStr">
        <is>
          <t>Sin coincidencia</t>
        </is>
      </c>
      <c r="W1666" s="17" t="inlineStr">
        <is>
          <t>No</t>
        </is>
      </c>
      <c r="X1666" s="17" t="inlineStr"/>
      <c r="Y1666" s="17" t="inlineStr">
        <is>
          <t>No</t>
        </is>
      </c>
      <c r="Z1666" s="17" t="inlineStr"/>
      <c r="AA1666" s="17" t="inlineStr">
        <is>
          <t>Mejor aproximación descartada: 2000300 SONDA DE ASPIRACION K-9 SIN REGULADOR (similitud 0.28).</t>
        </is>
      </c>
    </row>
    <row r="1667">
      <c r="A1667" s="17" t="inlineStr">
        <is>
          <t>Salta</t>
        </is>
      </c>
      <c r="B1667" s="17" t="inlineStr">
        <is>
          <t>1130</t>
        </is>
      </c>
      <c r="C1667" s="32" t="inlineStr">
        <is>
          <t>Inventario físico sin código SAP</t>
        </is>
      </c>
      <c r="D1667" s="17" t="inlineStr">
        <is>
          <t>Sin clasificar en SAP</t>
        </is>
      </c>
      <c r="E1667" s="17" t="inlineStr"/>
      <c r="F1667" s="17" t="inlineStr">
        <is>
          <t>Dentro del alcance</t>
        </is>
      </c>
      <c r="G1667" s="17" t="inlineStr"/>
      <c r="H1667" s="17" t="inlineStr"/>
      <c r="I1667" s="17" t="inlineStr">
        <is>
          <t>208</t>
        </is>
      </c>
      <c r="J1667" s="17" t="inlineStr">
        <is>
          <t>Rifamicina Spray x 30ml</t>
        </is>
      </c>
      <c r="K1667" s="18" t="n">
        <v>0</v>
      </c>
      <c r="L1667" s="18">
        <f>'1130 Salta'!$Q$562</f>
        <v/>
      </c>
      <c r="M1667" s="18">
        <f>$K1667-$L1667</f>
        <v/>
      </c>
      <c r="N1667" s="19" t="n"/>
      <c r="O1667" s="19">
        <f>IFERROR($K1667*$N1667,"")</f>
        <v/>
      </c>
      <c r="P1667" s="19">
        <f>IFERROR($L1667*$N1667,"")</f>
        <v/>
      </c>
      <c r="Q1667" s="19">
        <f>IF(OR($U1667="Dar de baja en SAP",$U1667="Dar de alta en SAP"),$M1667*$N1667,"")</f>
        <v/>
      </c>
      <c r="R1667" s="29" t="inlineStr">
        <is>
          <t>Sin valor unitario en SAP: la diferencia económica de este ítem no puede calcularse (dato faltante).</t>
        </is>
      </c>
      <c r="S1667" s="33" t="inlineStr">
        <is>
          <t>Sin coincidencia</t>
        </is>
      </c>
      <c r="T1667" s="17" t="inlineStr">
        <is>
          <t>Sin correspondencia confirmada: hay aproximaciones en SAP, descartadas por presentación o evidencia débil</t>
        </is>
      </c>
      <c r="U1667" s="33" t="inlineStr">
        <is>
          <t>Alta de material en SAP (sin código)</t>
        </is>
      </c>
      <c r="V1667" s="17" t="inlineStr">
        <is>
          <t>Sin coincidencia</t>
        </is>
      </c>
      <c r="W1667" s="17" t="inlineStr">
        <is>
          <t>No</t>
        </is>
      </c>
      <c r="X1667" s="17" t="inlineStr"/>
      <c r="Y1667" s="17" t="inlineStr">
        <is>
          <t>No</t>
        </is>
      </c>
      <c r="Z1667" s="17" t="inlineStr"/>
      <c r="AA1667" s="17" t="inlineStr">
        <is>
          <t>Mejor aproximación descartada: 1001265 REPELENTE LOCION SPRAY 100ML (dosis/presentación distinta (30ML vs 100ML); similitud 0.38).</t>
        </is>
      </c>
    </row>
    <row r="1668">
      <c r="A1668" s="17" t="inlineStr">
        <is>
          <t>Salta</t>
        </is>
      </c>
      <c r="B1668" s="17" t="inlineStr">
        <is>
          <t>1130</t>
        </is>
      </c>
      <c r="C1668" s="32" t="inlineStr">
        <is>
          <t>Inventario físico sin código SAP</t>
        </is>
      </c>
      <c r="D1668" s="17" t="inlineStr">
        <is>
          <t>Sin clasificar en SAP</t>
        </is>
      </c>
      <c r="E1668" s="17" t="inlineStr"/>
      <c r="F1668" s="17" t="inlineStr">
        <is>
          <t>Dentro del alcance</t>
        </is>
      </c>
      <c r="G1668" s="17" t="inlineStr"/>
      <c r="H1668" s="17" t="inlineStr"/>
      <c r="I1668" s="17" t="inlineStr">
        <is>
          <t>210</t>
        </is>
      </c>
      <c r="J1668" s="17" t="inlineStr">
        <is>
          <t>Rosuvastatina Comprimidos x 40mg</t>
        </is>
      </c>
      <c r="K1668" s="18" t="n">
        <v>0</v>
      </c>
      <c r="L1668" s="18">
        <f>'1130 Salta'!$Q$563</f>
        <v/>
      </c>
      <c r="M1668" s="18">
        <f>$K1668-$L1668</f>
        <v/>
      </c>
      <c r="N1668" s="19" t="n"/>
      <c r="O1668" s="19">
        <f>IFERROR($K1668*$N1668,"")</f>
        <v/>
      </c>
      <c r="P1668" s="19">
        <f>IFERROR($L1668*$N1668,"")</f>
        <v/>
      </c>
      <c r="Q1668" s="19">
        <f>IF(OR($U1668="Dar de baja en SAP",$U1668="Dar de alta en SAP"),$M1668*$N1668,"")</f>
        <v/>
      </c>
      <c r="R1668" s="29" t="inlineStr">
        <is>
          <t>Sin valor unitario en SAP: la diferencia económica de este ítem no puede calcularse (dato faltante).</t>
        </is>
      </c>
      <c r="S1668" s="33" t="inlineStr">
        <is>
          <t>Sin coincidencia</t>
        </is>
      </c>
      <c r="T1668" s="17" t="inlineStr">
        <is>
          <t>Sin correspondencia confirmada: hay aproximaciones en SAP, descartadas por presentación o evidencia débil</t>
        </is>
      </c>
      <c r="U1668" s="33" t="inlineStr">
        <is>
          <t>Alta de material en SAP (sin código)</t>
        </is>
      </c>
      <c r="V1668" s="17" t="inlineStr">
        <is>
          <t>Sin coincidencia</t>
        </is>
      </c>
      <c r="W1668" s="17" t="inlineStr">
        <is>
          <t>No</t>
        </is>
      </c>
      <c r="X1668" s="17" t="inlineStr"/>
      <c r="Y1668" s="17" t="inlineStr">
        <is>
          <t>No</t>
        </is>
      </c>
      <c r="Z1668" s="17" t="inlineStr"/>
      <c r="AA1668" s="17" t="inlineStr">
        <is>
          <t>Mejor aproximación descartada: 1000144 LORATADINA 10 MG COMP (dosis/presentación distinta (40MG vs 10MG); similitud 0.36).</t>
        </is>
      </c>
    </row>
    <row r="1669">
      <c r="A1669" s="17" t="inlineStr">
        <is>
          <t>Salta</t>
        </is>
      </c>
      <c r="B1669" s="17" t="inlineStr">
        <is>
          <t>1130</t>
        </is>
      </c>
      <c r="C1669" s="32" t="inlineStr">
        <is>
          <t>Inventario físico sin código SAP</t>
        </is>
      </c>
      <c r="D1669" s="17" t="inlineStr">
        <is>
          <t>Sin clasificar en SAP</t>
        </is>
      </c>
      <c r="E1669" s="17" t="inlineStr"/>
      <c r="F1669" s="17" t="inlineStr">
        <is>
          <t>Dentro del alcance</t>
        </is>
      </c>
      <c r="G1669" s="17" t="inlineStr"/>
      <c r="H1669" s="17" t="inlineStr"/>
      <c r="I1669" s="17" t="inlineStr">
        <is>
          <t>214</t>
        </is>
      </c>
      <c r="J1669" s="17" t="inlineStr">
        <is>
          <t>Salbutamol solución p/neb gotas 5mg/ml</t>
        </is>
      </c>
      <c r="K1669" s="18" t="n">
        <v>0</v>
      </c>
      <c r="L1669" s="18">
        <f>'1130 Salta'!$Q$564</f>
        <v/>
      </c>
      <c r="M1669" s="18">
        <f>$K1669-$L1669</f>
        <v/>
      </c>
      <c r="N1669" s="19" t="n"/>
      <c r="O1669" s="19">
        <f>IFERROR($K1669*$N1669,"")</f>
        <v/>
      </c>
      <c r="P1669" s="19">
        <f>IFERROR($L1669*$N1669,"")</f>
        <v/>
      </c>
      <c r="Q1669" s="19">
        <f>IF(OR($U1669="Dar de baja en SAP",$U1669="Dar de alta en SAP"),$M1669*$N1669,"")</f>
        <v/>
      </c>
      <c r="R1669" s="29" t="inlineStr">
        <is>
          <t>Sin valor unitario en SAP: la diferencia económica de este ítem no puede calcularse (dato faltante).</t>
        </is>
      </c>
      <c r="S1669" s="33" t="inlineStr">
        <is>
          <t>Sin coincidencia</t>
        </is>
      </c>
      <c r="T1669" s="17" t="inlineStr">
        <is>
          <t>Pendiente de validación: el ítem está en el Master pero no tiene código SAP confirmado</t>
        </is>
      </c>
      <c r="U1669" s="33" t="inlineStr">
        <is>
          <t>Alta de material en SAP (sin código)</t>
        </is>
      </c>
      <c r="V1669" s="17" t="inlineStr">
        <is>
          <t>Sin coincidencia</t>
        </is>
      </c>
      <c r="W1669" s="17" t="inlineStr">
        <is>
          <t>No</t>
        </is>
      </c>
      <c r="X1669" s="17" t="inlineStr"/>
      <c r="Y1669" s="17" t="inlineStr">
        <is>
          <t>Sí</t>
        </is>
      </c>
      <c r="Z1669" s="17" t="inlineStr">
        <is>
          <t>M05-002</t>
        </is>
      </c>
      <c r="AA1669" s="17" t="inlineStr">
        <is>
          <t>Homologado al master M05-002, pero sus códigos SAP (1000093) no figuran en el stock SAP de este centro. Mejor aproximación descartada: 1005357 SOLUCIÓN DEXTROSA AL 5% DE 500 CC (similitud 0.37).</t>
        </is>
      </c>
    </row>
    <row r="1670">
      <c r="A1670" s="17" t="inlineStr">
        <is>
          <t>Salta</t>
        </is>
      </c>
      <c r="B1670" s="17" t="inlineStr">
        <is>
          <t>1130</t>
        </is>
      </c>
      <c r="C1670" s="32" t="inlineStr">
        <is>
          <t>Inventario físico sin código SAP</t>
        </is>
      </c>
      <c r="D1670" s="17" t="inlineStr">
        <is>
          <t>Sin clasificar en SAP</t>
        </is>
      </c>
      <c r="E1670" s="17" t="inlineStr"/>
      <c r="F1670" s="17" t="inlineStr">
        <is>
          <t>Dentro del alcance</t>
        </is>
      </c>
      <c r="G1670" s="17" t="inlineStr"/>
      <c r="H1670" s="17" t="inlineStr"/>
      <c r="I1670" s="17" t="inlineStr">
        <is>
          <t>217</t>
        </is>
      </c>
      <c r="J1670" s="17" t="inlineStr">
        <is>
          <t>Sincerum Gotas Oticas x 5 ml</t>
        </is>
      </c>
      <c r="K1670" s="18" t="n">
        <v>0</v>
      </c>
      <c r="L1670" s="18">
        <f>'1130 Salta'!$Q$565</f>
        <v/>
      </c>
      <c r="M1670" s="18">
        <f>$K1670-$L1670</f>
        <v/>
      </c>
      <c r="N1670" s="19" t="n"/>
      <c r="O1670" s="19">
        <f>IFERROR($K1670*$N1670,"")</f>
        <v/>
      </c>
      <c r="P1670" s="19">
        <f>IFERROR($L1670*$N1670,"")</f>
        <v/>
      </c>
      <c r="Q1670" s="19">
        <f>IF(OR($U1670="Dar de baja en SAP",$U1670="Dar de alta en SAP"),$M1670*$N1670,"")</f>
        <v/>
      </c>
      <c r="R1670" s="29" t="inlineStr">
        <is>
          <t>Sin valor unitario en SAP: la diferencia económica de este ítem no puede calcularse (dato faltante).</t>
        </is>
      </c>
      <c r="S1670" s="33" t="inlineStr">
        <is>
          <t>Sin coincidencia</t>
        </is>
      </c>
      <c r="T1670" s="17" t="inlineStr">
        <is>
          <t>Sin correspondencia confirmada: hay aproximaciones en SAP, descartadas por presentación o evidencia débil</t>
        </is>
      </c>
      <c r="U1670" s="33" t="inlineStr">
        <is>
          <t>Alta de material en SAP (sin código)</t>
        </is>
      </c>
      <c r="V1670" s="17" t="inlineStr">
        <is>
          <t>Sin coincidencia</t>
        </is>
      </c>
      <c r="W1670" s="17" t="inlineStr">
        <is>
          <t>No</t>
        </is>
      </c>
      <c r="X1670" s="17" t="inlineStr"/>
      <c r="Y1670" s="17" t="inlineStr">
        <is>
          <t>No</t>
        </is>
      </c>
      <c r="Z1670" s="17" t="inlineStr"/>
      <c r="AA1670" s="17" t="inlineStr">
        <is>
          <t>Mejor aproximación descartada: 2000027 JERINGA DE 5 ML (dosis coincide; similitud 0.41).</t>
        </is>
      </c>
    </row>
    <row r="1671">
      <c r="A1671" s="17" t="inlineStr">
        <is>
          <t>Salta</t>
        </is>
      </c>
      <c r="B1671" s="17" t="inlineStr">
        <is>
          <t>1130</t>
        </is>
      </c>
      <c r="C1671" s="32" t="inlineStr">
        <is>
          <t>Inventario físico sin código SAP</t>
        </is>
      </c>
      <c r="D1671" s="17" t="inlineStr">
        <is>
          <t>Sin clasificar en SAP</t>
        </is>
      </c>
      <c r="E1671" s="17" t="inlineStr"/>
      <c r="F1671" s="17" t="inlineStr">
        <is>
          <t>Dentro del alcance</t>
        </is>
      </c>
      <c r="G1671" s="17" t="inlineStr"/>
      <c r="H1671" s="17" t="inlineStr"/>
      <c r="I1671" s="17" t="inlineStr">
        <is>
          <t>428</t>
        </is>
      </c>
      <c r="J1671" s="17" t="inlineStr">
        <is>
          <t>Sol Fca x 100ml sachet</t>
        </is>
      </c>
      <c r="K1671" s="18" t="n">
        <v>0</v>
      </c>
      <c r="L1671" s="18">
        <f>'1130 Salta'!$Q$566</f>
        <v/>
      </c>
      <c r="M1671" s="18">
        <f>$K1671-$L1671</f>
        <v/>
      </c>
      <c r="N1671" s="19" t="n"/>
      <c r="O1671" s="19">
        <f>IFERROR($K1671*$N1671,"")</f>
        <v/>
      </c>
      <c r="P1671" s="19">
        <f>IFERROR($L1671*$N1671,"")</f>
        <v/>
      </c>
      <c r="Q1671" s="19">
        <f>IF(OR($U1671="Dar de baja en SAP",$U1671="Dar de alta en SAP"),$M1671*$N1671,"")</f>
        <v/>
      </c>
      <c r="R1671" s="29" t="inlineStr">
        <is>
          <t>Sin valor unitario en SAP: la diferencia económica de este ítem no puede calcularse (dato faltante).</t>
        </is>
      </c>
      <c r="S1671" s="33" t="inlineStr">
        <is>
          <t>Sin coincidencia</t>
        </is>
      </c>
      <c r="T1671" s="17" t="inlineStr">
        <is>
          <t>Sin correspondencia confirmada: hay aproximaciones en SAP, descartadas por presentación o evidencia débil</t>
        </is>
      </c>
      <c r="U1671" s="33" t="inlineStr">
        <is>
          <t>Alta de material en SAP (sin código)</t>
        </is>
      </c>
      <c r="V1671" s="17" t="inlineStr">
        <is>
          <t>Sin coincidencia</t>
        </is>
      </c>
      <c r="W1671" s="17" t="inlineStr">
        <is>
          <t>No</t>
        </is>
      </c>
      <c r="X1671" s="17" t="inlineStr"/>
      <c r="Y1671" s="17" t="inlineStr">
        <is>
          <t>No</t>
        </is>
      </c>
      <c r="Z1671" s="17" t="inlineStr"/>
      <c r="AA1671" s="17" t="inlineStr">
        <is>
          <t>Mejor aproximación descartada: 1000112 SOLUCION FISIOLOGICA X 100ML (dosis coincide; similitud 0.56).</t>
        </is>
      </c>
    </row>
    <row r="1672">
      <c r="A1672" s="17" t="inlineStr">
        <is>
          <t>Salta</t>
        </is>
      </c>
      <c r="B1672" s="17" t="inlineStr">
        <is>
          <t>1130</t>
        </is>
      </c>
      <c r="C1672" s="32" t="inlineStr">
        <is>
          <t>Inventario físico sin código SAP</t>
        </is>
      </c>
      <c r="D1672" s="17" t="inlineStr">
        <is>
          <t>Sin clasificar en SAP</t>
        </is>
      </c>
      <c r="E1672" s="17" t="inlineStr"/>
      <c r="F1672" s="17" t="inlineStr">
        <is>
          <t>Dentro del alcance</t>
        </is>
      </c>
      <c r="G1672" s="17" t="inlineStr"/>
      <c r="H1672" s="17" t="inlineStr"/>
      <c r="I1672" s="17" t="inlineStr">
        <is>
          <t>431</t>
        </is>
      </c>
      <c r="J1672" s="17" t="inlineStr">
        <is>
          <t>Sonda Foley Fr 14</t>
        </is>
      </c>
      <c r="K1672" s="18" t="n">
        <v>0</v>
      </c>
      <c r="L1672" s="18">
        <f>'1130 Salta'!$Q$567</f>
        <v/>
      </c>
      <c r="M1672" s="18">
        <f>$K1672-$L1672</f>
        <v/>
      </c>
      <c r="N1672" s="19" t="n"/>
      <c r="O1672" s="19">
        <f>IFERROR($K1672*$N1672,"")</f>
        <v/>
      </c>
      <c r="P1672" s="19">
        <f>IFERROR($L1672*$N1672,"")</f>
        <v/>
      </c>
      <c r="Q1672" s="19">
        <f>IF(OR($U1672="Dar de baja en SAP",$U1672="Dar de alta en SAP"),$M1672*$N1672,"")</f>
        <v/>
      </c>
      <c r="R1672" s="29" t="inlineStr">
        <is>
          <t>Sin valor unitario en SAP: la diferencia económica de este ítem no puede calcularse (dato faltante).</t>
        </is>
      </c>
      <c r="S1672" s="33" t="inlineStr">
        <is>
          <t>Sin coincidencia</t>
        </is>
      </c>
      <c r="T1672" s="17" t="inlineStr">
        <is>
          <t>Sin correspondencia confirmada: hay aproximaciones en SAP, descartadas por presentación o evidencia débil</t>
        </is>
      </c>
      <c r="U1672" s="33" t="inlineStr">
        <is>
          <t>Alta de material en SAP (sin código)</t>
        </is>
      </c>
      <c r="V1672" s="17" t="inlineStr">
        <is>
          <t>Sin coincidencia</t>
        </is>
      </c>
      <c r="W1672" s="17" t="inlineStr">
        <is>
          <t>No</t>
        </is>
      </c>
      <c r="X1672" s="17" t="inlineStr"/>
      <c r="Y1672" s="17" t="inlineStr">
        <is>
          <t>No</t>
        </is>
      </c>
      <c r="Z1672" s="17" t="inlineStr"/>
      <c r="AA1672" s="17" t="inlineStr">
        <is>
          <t>Mejor aproximación descartada: 2000244 SONDA FOLEY 2 VIAS Nº16 DE LÁTEX (calibre/talle/medida distinta; similitud 0.39).</t>
        </is>
      </c>
    </row>
    <row r="1673">
      <c r="A1673" s="17" t="inlineStr">
        <is>
          <t>Salta</t>
        </is>
      </c>
      <c r="B1673" s="17" t="inlineStr">
        <is>
          <t>1130</t>
        </is>
      </c>
      <c r="C1673" s="32" t="inlineStr">
        <is>
          <t>Inventario físico sin código SAP</t>
        </is>
      </c>
      <c r="D1673" s="17" t="inlineStr">
        <is>
          <t>Sin clasificar en SAP</t>
        </is>
      </c>
      <c r="E1673" s="17" t="inlineStr"/>
      <c r="F1673" s="17" t="inlineStr">
        <is>
          <t>Dentro del alcance</t>
        </is>
      </c>
      <c r="G1673" s="17" t="inlineStr"/>
      <c r="H1673" s="17" t="inlineStr"/>
      <c r="I1673" s="17" t="inlineStr">
        <is>
          <t>223</t>
        </is>
      </c>
      <c r="J1673" s="17" t="inlineStr">
        <is>
          <t>Sonda Foley Fr 20</t>
        </is>
      </c>
      <c r="K1673" s="18" t="n">
        <v>0</v>
      </c>
      <c r="L1673" s="18">
        <f>'1130 Salta'!$Q$568</f>
        <v/>
      </c>
      <c r="M1673" s="18">
        <f>$K1673-$L1673</f>
        <v/>
      </c>
      <c r="N1673" s="19" t="n"/>
      <c r="O1673" s="19">
        <f>IFERROR($K1673*$N1673,"")</f>
        <v/>
      </c>
      <c r="P1673" s="19">
        <f>IFERROR($L1673*$N1673,"")</f>
        <v/>
      </c>
      <c r="Q1673" s="19">
        <f>IF(OR($U1673="Dar de baja en SAP",$U1673="Dar de alta en SAP"),$M1673*$N1673,"")</f>
        <v/>
      </c>
      <c r="R1673" s="29" t="inlineStr">
        <is>
          <t>Sin valor unitario en SAP: la diferencia económica de este ítem no puede calcularse (dato faltante).</t>
        </is>
      </c>
      <c r="S1673" s="33" t="inlineStr">
        <is>
          <t>Sin coincidencia</t>
        </is>
      </c>
      <c r="T1673" s="17" t="inlineStr">
        <is>
          <t>Sin correspondencia confirmada: hay aproximaciones en SAP, descartadas por presentación o evidencia débil</t>
        </is>
      </c>
      <c r="U1673" s="33" t="inlineStr">
        <is>
          <t>Alta de material en SAP (sin código)</t>
        </is>
      </c>
      <c r="V1673" s="17" t="inlineStr">
        <is>
          <t>Sin coincidencia</t>
        </is>
      </c>
      <c r="W1673" s="17" t="inlineStr">
        <is>
          <t>No</t>
        </is>
      </c>
      <c r="X1673" s="17" t="inlineStr"/>
      <c r="Y1673" s="17" t="inlineStr">
        <is>
          <t>No</t>
        </is>
      </c>
      <c r="Z1673" s="17" t="inlineStr"/>
      <c r="AA1673" s="17" t="inlineStr">
        <is>
          <t>Mejor aproximación descartada: 2000244 SONDA FOLEY 2 VIAS Nº16 DE LÁTEX (calibre/talle/medida distinta; similitud 0.42).</t>
        </is>
      </c>
    </row>
    <row r="1674">
      <c r="A1674" s="17" t="inlineStr">
        <is>
          <t>Salta</t>
        </is>
      </c>
      <c r="B1674" s="17" t="inlineStr">
        <is>
          <t>1130</t>
        </is>
      </c>
      <c r="C1674" s="32" t="inlineStr">
        <is>
          <t>Inventario físico sin código SAP</t>
        </is>
      </c>
      <c r="D1674" s="17" t="inlineStr">
        <is>
          <t>Sin clasificar en SAP</t>
        </is>
      </c>
      <c r="E1674" s="17" t="inlineStr"/>
      <c r="F1674" s="17" t="inlineStr">
        <is>
          <t>Dentro del alcance</t>
        </is>
      </c>
      <c r="G1674" s="17" t="inlineStr"/>
      <c r="H1674" s="17" t="inlineStr"/>
      <c r="I1674" s="17" t="inlineStr">
        <is>
          <t>225</t>
        </is>
      </c>
      <c r="J1674" s="17" t="inlineStr">
        <is>
          <t>Sonda Gastrica Fr 5</t>
        </is>
      </c>
      <c r="K1674" s="18" t="n">
        <v>0</v>
      </c>
      <c r="L1674" s="18">
        <f>'1130 Salta'!$Q$569</f>
        <v/>
      </c>
      <c r="M1674" s="18">
        <f>$K1674-$L1674</f>
        <v/>
      </c>
      <c r="N1674" s="19" t="n"/>
      <c r="O1674" s="19">
        <f>IFERROR($K1674*$N1674,"")</f>
        <v/>
      </c>
      <c r="P1674" s="19">
        <f>IFERROR($L1674*$N1674,"")</f>
        <v/>
      </c>
      <c r="Q1674" s="19">
        <f>IF(OR($U1674="Dar de baja en SAP",$U1674="Dar de alta en SAP"),$M1674*$N1674,"")</f>
        <v/>
      </c>
      <c r="R1674" s="29" t="inlineStr">
        <is>
          <t>Sin valor unitario en SAP: la diferencia económica de este ítem no puede calcularse (dato faltante).</t>
        </is>
      </c>
      <c r="S1674" s="33" t="inlineStr">
        <is>
          <t>Sin coincidencia</t>
        </is>
      </c>
      <c r="T1674" s="17" t="inlineStr">
        <is>
          <t>Pendiente de validación: el ítem está en el Master pero no tiene código SAP confirmado</t>
        </is>
      </c>
      <c r="U1674" s="33" t="inlineStr">
        <is>
          <t>Alta de material en SAP (sin código)</t>
        </is>
      </c>
      <c r="V1674" s="17" t="inlineStr">
        <is>
          <t>Sin coincidencia</t>
        </is>
      </c>
      <c r="W1674" s="17" t="inlineStr">
        <is>
          <t>No</t>
        </is>
      </c>
      <c r="X1674" s="17" t="inlineStr"/>
      <c r="Y1674" s="17" t="inlineStr">
        <is>
          <t>Sí</t>
        </is>
      </c>
      <c r="Z1674" s="17" t="inlineStr">
        <is>
          <t>K-260</t>
        </is>
      </c>
      <c r="AA1674" s="17" t="inlineStr">
        <is>
          <t>Homologado al master K-260, pero sus códigos SAP (2000031, 2000416, 2000406) no figuran en el stock SAP de este centro. Mejor aproximación descartada: 2000867 SONDA NASOGASTRICA K-10 (calibre/talle/medida distinta; similitud 0.32).</t>
        </is>
      </c>
    </row>
    <row r="1675">
      <c r="A1675" s="17" t="inlineStr">
        <is>
          <t>Salta</t>
        </is>
      </c>
      <c r="B1675" s="17" t="inlineStr">
        <is>
          <t>1130</t>
        </is>
      </c>
      <c r="C1675" s="32" t="inlineStr">
        <is>
          <t>Inventario físico sin código SAP</t>
        </is>
      </c>
      <c r="D1675" s="17" t="inlineStr">
        <is>
          <t>Sin clasificar en SAP</t>
        </is>
      </c>
      <c r="E1675" s="17" t="inlineStr"/>
      <c r="F1675" s="17" t="inlineStr">
        <is>
          <t>Dentro del alcance</t>
        </is>
      </c>
      <c r="G1675" s="17" t="inlineStr"/>
      <c r="H1675" s="17" t="inlineStr"/>
      <c r="I1675" s="17" t="inlineStr">
        <is>
          <t>325</t>
        </is>
      </c>
      <c r="J1675" s="17" t="inlineStr">
        <is>
          <t>Suero antiofidico polivalente</t>
        </is>
      </c>
      <c r="K1675" s="18" t="n">
        <v>0</v>
      </c>
      <c r="L1675" s="18">
        <f>'1130 Salta'!$Q$570</f>
        <v/>
      </c>
      <c r="M1675" s="18">
        <f>$K1675-$L1675</f>
        <v/>
      </c>
      <c r="N1675" s="19" t="n"/>
      <c r="O1675" s="19">
        <f>IFERROR($K1675*$N1675,"")</f>
        <v/>
      </c>
      <c r="P1675" s="19">
        <f>IFERROR($L1675*$N1675,"")</f>
        <v/>
      </c>
      <c r="Q1675" s="19">
        <f>IF(OR($U1675="Dar de baja en SAP",$U1675="Dar de alta en SAP"),$M1675*$N1675,"")</f>
        <v/>
      </c>
      <c r="R1675" s="29" t="inlineStr">
        <is>
          <t>Sin valor unitario en SAP: la diferencia económica de este ítem no puede calcularse (dato faltante).</t>
        </is>
      </c>
      <c r="S1675" s="33" t="inlineStr">
        <is>
          <t>Sin coincidencia</t>
        </is>
      </c>
      <c r="T1675" s="17" t="inlineStr">
        <is>
          <t>Sin correspondencia confirmada: hay aproximaciones en SAP, descartadas por presentación o evidencia débil</t>
        </is>
      </c>
      <c r="U1675" s="33" t="inlineStr">
        <is>
          <t>Alta de material en SAP (sin código)</t>
        </is>
      </c>
      <c r="V1675" s="17" t="inlineStr">
        <is>
          <t>Sin coincidencia</t>
        </is>
      </c>
      <c r="W1675" s="17" t="inlineStr">
        <is>
          <t>No</t>
        </is>
      </c>
      <c r="X1675" s="17" t="inlineStr"/>
      <c r="Y1675" s="17" t="inlineStr">
        <is>
          <t>No</t>
        </is>
      </c>
      <c r="Z1675" s="17" t="inlineStr"/>
      <c r="AA1675" s="17" t="inlineStr">
        <is>
          <t>Mejor aproximación descartada: 2000497 PIE DE SUERO (similitud 0.36).</t>
        </is>
      </c>
    </row>
    <row r="1676">
      <c r="A1676" s="17" t="inlineStr">
        <is>
          <t>Salta</t>
        </is>
      </c>
      <c r="B1676" s="17" t="inlineStr">
        <is>
          <t>1130</t>
        </is>
      </c>
      <c r="C1676" s="32" t="inlineStr">
        <is>
          <t>Inventario físico sin código SAP</t>
        </is>
      </c>
      <c r="D1676" s="17" t="inlineStr">
        <is>
          <t>Sin clasificar en SAP</t>
        </is>
      </c>
      <c r="E1676" s="17" t="inlineStr"/>
      <c r="F1676" s="17" t="inlineStr">
        <is>
          <t>Dentro del alcance</t>
        </is>
      </c>
      <c r="G1676" s="17" t="inlineStr"/>
      <c r="H1676" s="17" t="inlineStr"/>
      <c r="I1676" s="17" t="inlineStr">
        <is>
          <t>434</t>
        </is>
      </c>
      <c r="J1676" s="17" t="inlineStr">
        <is>
          <t>Tijera de trauma 18cm</t>
        </is>
      </c>
      <c r="K1676" s="18" t="n">
        <v>0</v>
      </c>
      <c r="L1676" s="18">
        <f>'1130 Salta'!$Q$571</f>
        <v/>
      </c>
      <c r="M1676" s="18">
        <f>$K1676-$L1676</f>
        <v/>
      </c>
      <c r="N1676" s="19" t="n"/>
      <c r="O1676" s="19">
        <f>IFERROR($K1676*$N1676,"")</f>
        <v/>
      </c>
      <c r="P1676" s="19">
        <f>IFERROR($L1676*$N1676,"")</f>
        <v/>
      </c>
      <c r="Q1676" s="19">
        <f>IF(OR($U1676="Dar de baja en SAP",$U1676="Dar de alta en SAP"),$M1676*$N1676,"")</f>
        <v/>
      </c>
      <c r="R1676" s="29" t="inlineStr">
        <is>
          <t>Sin valor unitario en SAP: la diferencia económica de este ítem no puede calcularse (dato faltante).</t>
        </is>
      </c>
      <c r="S1676" s="33" t="inlineStr">
        <is>
          <t>Sin coincidencia</t>
        </is>
      </c>
      <c r="T1676" s="17" t="inlineStr">
        <is>
          <t>Pendiente de validación: el ítem está en el Master pero no tiene código SAP confirmado</t>
        </is>
      </c>
      <c r="U1676" s="33" t="inlineStr">
        <is>
          <t>Alta de material en SAP (sin código)</t>
        </is>
      </c>
      <c r="V1676" s="17" t="inlineStr">
        <is>
          <t>Sin coincidencia</t>
        </is>
      </c>
      <c r="W1676" s="17" t="inlineStr">
        <is>
          <t>No</t>
        </is>
      </c>
      <c r="X1676" s="17" t="inlineStr"/>
      <c r="Y1676" s="17" t="inlineStr">
        <is>
          <t>Sí</t>
        </is>
      </c>
      <c r="Z1676" s="17" t="inlineStr">
        <is>
          <t>E-196</t>
        </is>
      </c>
      <c r="AA1676" s="17" t="inlineStr">
        <is>
          <t>Homologado al master E-196, pero sus códigos SAP (2000209) no figuran en el stock SAP de este centro. Mejor aproximación descartada: 2001378 TIJERA QUIRURGICA (una nomenclatura no informa dosis; similitud 0.41).</t>
        </is>
      </c>
    </row>
    <row r="1677">
      <c r="A1677" s="17" t="inlineStr">
        <is>
          <t>Salta</t>
        </is>
      </c>
      <c r="B1677" s="17" t="inlineStr">
        <is>
          <t>1130</t>
        </is>
      </c>
      <c r="C1677" s="32" t="inlineStr">
        <is>
          <t>Inventario físico sin código SAP</t>
        </is>
      </c>
      <c r="D1677" s="17" t="inlineStr">
        <is>
          <t>Sin clasificar en SAP</t>
        </is>
      </c>
      <c r="E1677" s="17" t="inlineStr"/>
      <c r="F1677" s="17" t="inlineStr">
        <is>
          <t>Dentro del alcance</t>
        </is>
      </c>
      <c r="G1677" s="17" t="inlineStr"/>
      <c r="H1677" s="17" t="inlineStr"/>
      <c r="I1677" s="17" t="inlineStr">
        <is>
          <t>341</t>
        </is>
      </c>
      <c r="J1677" s="17" t="inlineStr">
        <is>
          <t>Tramadol clorhidrato gotas 100mg/10ml</t>
        </is>
      </c>
      <c r="K1677" s="18" t="n">
        <v>0</v>
      </c>
      <c r="L1677" s="18">
        <f>'1130 Salta'!$Q$572</f>
        <v/>
      </c>
      <c r="M1677" s="18">
        <f>$K1677-$L1677</f>
        <v/>
      </c>
      <c r="N1677" s="19" t="n"/>
      <c r="O1677" s="19">
        <f>IFERROR($K1677*$N1677,"")</f>
        <v/>
      </c>
      <c r="P1677" s="19">
        <f>IFERROR($L1677*$N1677,"")</f>
        <v/>
      </c>
      <c r="Q1677" s="19">
        <f>IF(OR($U1677="Dar de baja en SAP",$U1677="Dar de alta en SAP"),$M1677*$N1677,"")</f>
        <v/>
      </c>
      <c r="R1677" s="29" t="inlineStr">
        <is>
          <t>Sin valor unitario en SAP: la diferencia económica de este ítem no puede calcularse (dato faltante).</t>
        </is>
      </c>
      <c r="S1677" s="33" t="inlineStr">
        <is>
          <t>Sin coincidencia</t>
        </is>
      </c>
      <c r="T1677" s="17" t="inlineStr">
        <is>
          <t>Sin correspondencia confirmada: hay aproximaciones en SAP, descartadas por presentación o evidencia débil</t>
        </is>
      </c>
      <c r="U1677" s="33" t="inlineStr">
        <is>
          <t>Alta de material en SAP (sin código)</t>
        </is>
      </c>
      <c r="V1677" s="17" t="inlineStr">
        <is>
          <t>Sin coincidencia</t>
        </is>
      </c>
      <c r="W1677" s="17" t="inlineStr">
        <is>
          <t>No</t>
        </is>
      </c>
      <c r="X1677" s="17" t="inlineStr"/>
      <c r="Y1677" s="17" t="inlineStr">
        <is>
          <t>No</t>
        </is>
      </c>
      <c r="Z1677" s="17" t="inlineStr"/>
      <c r="AA1677" s="17" t="inlineStr">
        <is>
          <t>Mejor aproximación descartada: 1000635 TRAMADOL 50MG AMPOLLA (dosis/presentación distinta (10ML, 100MG vs 50MG); similitud 0.42).</t>
        </is>
      </c>
    </row>
    <row r="1678">
      <c r="A1678" s="17" t="inlineStr">
        <is>
          <t>Salta</t>
        </is>
      </c>
      <c r="B1678" s="17" t="inlineStr">
        <is>
          <t>1130</t>
        </is>
      </c>
      <c r="C1678" s="32" t="inlineStr">
        <is>
          <t>Inventario físico sin código SAP</t>
        </is>
      </c>
      <c r="D1678" s="17" t="inlineStr">
        <is>
          <t>Sin clasificar en SAP</t>
        </is>
      </c>
      <c r="E1678" s="17" t="inlineStr"/>
      <c r="F1678" s="17" t="inlineStr">
        <is>
          <t>Dentro del alcance</t>
        </is>
      </c>
      <c r="G1678" s="17" t="inlineStr"/>
      <c r="H1678" s="17" t="inlineStr"/>
      <c r="I1678" s="17" t="inlineStr">
        <is>
          <t>435</t>
        </is>
      </c>
      <c r="J1678" s="17" t="inlineStr">
        <is>
          <t>Trimetoprina / sulfametoxazol, Comprimidos x 800 mg/160 mg</t>
        </is>
      </c>
      <c r="K1678" s="18" t="n">
        <v>0</v>
      </c>
      <c r="L1678" s="18">
        <f>'1130 Salta'!$Q$573</f>
        <v/>
      </c>
      <c r="M1678" s="18">
        <f>$K1678-$L1678</f>
        <v/>
      </c>
      <c r="N1678" s="19" t="n"/>
      <c r="O1678" s="19">
        <f>IFERROR($K1678*$N1678,"")</f>
        <v/>
      </c>
      <c r="P1678" s="19">
        <f>IFERROR($L1678*$N1678,"")</f>
        <v/>
      </c>
      <c r="Q1678" s="19">
        <f>IF(OR($U1678="Dar de baja en SAP",$U1678="Dar de alta en SAP"),$M1678*$N1678,"")</f>
        <v/>
      </c>
      <c r="R1678" s="29" t="inlineStr">
        <is>
          <t>Sin valor unitario en SAP: la diferencia económica de este ítem no puede calcularse (dato faltante).</t>
        </is>
      </c>
      <c r="S1678" s="33" t="inlineStr">
        <is>
          <t>Sin coincidencia</t>
        </is>
      </c>
      <c r="T1678" s="17" t="inlineStr">
        <is>
          <t>Pendiente de validación: el ítem está en el Master pero no tiene código SAP confirmado</t>
        </is>
      </c>
      <c r="U1678" s="33" t="inlineStr">
        <is>
          <t>Alta de material en SAP (sin código)</t>
        </is>
      </c>
      <c r="V1678" s="17" t="inlineStr">
        <is>
          <t>Sin coincidencia</t>
        </is>
      </c>
      <c r="W1678" s="17" t="inlineStr">
        <is>
          <t>No</t>
        </is>
      </c>
      <c r="X1678" s="17" t="inlineStr"/>
      <c r="Y1678" s="17" t="inlineStr">
        <is>
          <t>Sí</t>
        </is>
      </c>
      <c r="Z1678" s="17" t="inlineStr">
        <is>
          <t>M11-009</t>
        </is>
      </c>
      <c r="AA1678" s="17" t="inlineStr">
        <is>
          <t>Homologado al master M11-009, pero sus códigos SAP (1005227) no figuran en el stock SAP de este centro. Mejor aproximación descartada: 1001024 SULFAMETOXAZOL+TRIMETO 80MG/400MG 20 COM (dosis/presentación distinta (160MG, 800MG vs 80MG, 400MG); similitud 0.33).</t>
        </is>
      </c>
    </row>
    <row r="1679">
      <c r="A1679" s="17" t="inlineStr">
        <is>
          <t>Salta</t>
        </is>
      </c>
      <c r="B1679" s="17" t="inlineStr">
        <is>
          <t>1130</t>
        </is>
      </c>
      <c r="C1679" s="32" t="inlineStr">
        <is>
          <t>Inventario físico sin código SAP</t>
        </is>
      </c>
      <c r="D1679" s="17" t="inlineStr">
        <is>
          <t>Sin clasificar en SAP</t>
        </is>
      </c>
      <c r="E1679" s="17" t="inlineStr"/>
      <c r="F1679" s="17" t="inlineStr">
        <is>
          <t>Dentro del alcance</t>
        </is>
      </c>
      <c r="G1679" s="17" t="inlineStr"/>
      <c r="H1679" s="17" t="inlineStr"/>
      <c r="I1679" s="17" t="inlineStr">
        <is>
          <t>436</t>
        </is>
      </c>
      <c r="J1679" s="17" t="inlineStr">
        <is>
          <t>Tubo endotraqueal Fr 22 N5.5</t>
        </is>
      </c>
      <c r="K1679" s="18" t="n">
        <v>0</v>
      </c>
      <c r="L1679" s="18">
        <f>'1130 Salta'!$Q$574</f>
        <v/>
      </c>
      <c r="M1679" s="18">
        <f>$K1679-$L1679</f>
        <v/>
      </c>
      <c r="N1679" s="19" t="n"/>
      <c r="O1679" s="19">
        <f>IFERROR($K1679*$N1679,"")</f>
        <v/>
      </c>
      <c r="P1679" s="19">
        <f>IFERROR($L1679*$N1679,"")</f>
        <v/>
      </c>
      <c r="Q1679" s="19">
        <f>IF(OR($U1679="Dar de baja en SAP",$U1679="Dar de alta en SAP"),$M1679*$N1679,"")</f>
        <v/>
      </c>
      <c r="R1679" s="29" t="inlineStr">
        <is>
          <t>Sin valor unitario en SAP: la diferencia económica de este ítem no puede calcularse (dato faltante).</t>
        </is>
      </c>
      <c r="S1679" s="33" t="inlineStr">
        <is>
          <t>Sin coincidencia</t>
        </is>
      </c>
      <c r="T1679" s="17" t="inlineStr">
        <is>
          <t>Sin correspondencia confirmada: hay aproximaciones en SAP, descartadas por presentación o evidencia débil</t>
        </is>
      </c>
      <c r="U1679" s="33" t="inlineStr">
        <is>
          <t>Alta de material en SAP (sin código)</t>
        </is>
      </c>
      <c r="V1679" s="17" t="inlineStr">
        <is>
          <t>Sin coincidencia</t>
        </is>
      </c>
      <c r="W1679" s="17" t="inlineStr">
        <is>
          <t>No</t>
        </is>
      </c>
      <c r="X1679" s="17" t="inlineStr"/>
      <c r="Y1679" s="17" t="inlineStr">
        <is>
          <t>No</t>
        </is>
      </c>
      <c r="Z1679" s="17" t="inlineStr"/>
      <c r="AA1679" s="17" t="inlineStr">
        <is>
          <t>Mejor aproximación descartada: 2000019 TUBO ENDOTRAQ N° 7.5 C/BALON (calibre/talle/medida distinta; similitud 0.30).</t>
        </is>
      </c>
    </row>
    <row r="1680">
      <c r="A1680" s="17" t="inlineStr">
        <is>
          <t>Salta</t>
        </is>
      </c>
      <c r="B1680" s="17" t="inlineStr">
        <is>
          <t>1130</t>
        </is>
      </c>
      <c r="C1680" s="32" t="inlineStr">
        <is>
          <t>Inventario físico sin código SAP</t>
        </is>
      </c>
      <c r="D1680" s="17" t="inlineStr">
        <is>
          <t>Sin clasificar en SAP</t>
        </is>
      </c>
      <c r="E1680" s="17" t="inlineStr"/>
      <c r="F1680" s="17" t="inlineStr">
        <is>
          <t>Dentro del alcance</t>
        </is>
      </c>
      <c r="G1680" s="17" t="inlineStr"/>
      <c r="H1680" s="17" t="inlineStr"/>
      <c r="I1680" s="17" t="inlineStr">
        <is>
          <t>437</t>
        </is>
      </c>
      <c r="J1680" s="17" t="inlineStr">
        <is>
          <t>Tubo endotraqueal Fr 24 N6</t>
        </is>
      </c>
      <c r="K1680" s="18" t="n">
        <v>0</v>
      </c>
      <c r="L1680" s="18">
        <f>'1130 Salta'!$Q$575</f>
        <v/>
      </c>
      <c r="M1680" s="18">
        <f>$K1680-$L1680</f>
        <v/>
      </c>
      <c r="N1680" s="19" t="n"/>
      <c r="O1680" s="19">
        <f>IFERROR($K1680*$N1680,"")</f>
        <v/>
      </c>
      <c r="P1680" s="19">
        <f>IFERROR($L1680*$N1680,"")</f>
        <v/>
      </c>
      <c r="Q1680" s="19">
        <f>IF(OR($U1680="Dar de baja en SAP",$U1680="Dar de alta en SAP"),$M1680*$N1680,"")</f>
        <v/>
      </c>
      <c r="R1680" s="29" t="inlineStr">
        <is>
          <t>Sin valor unitario en SAP: la diferencia económica de este ítem no puede calcularse (dato faltante).</t>
        </is>
      </c>
      <c r="S1680" s="33" t="inlineStr">
        <is>
          <t>Sin coincidencia</t>
        </is>
      </c>
      <c r="T1680" s="17" t="inlineStr">
        <is>
          <t>Sin correspondencia confirmada: hay aproximaciones en SAP, descartadas por presentación o evidencia débil</t>
        </is>
      </c>
      <c r="U1680" s="33" t="inlineStr">
        <is>
          <t>Alta de material en SAP (sin código)</t>
        </is>
      </c>
      <c r="V1680" s="17" t="inlineStr">
        <is>
          <t>Sin coincidencia</t>
        </is>
      </c>
      <c r="W1680" s="17" t="inlineStr">
        <is>
          <t>No</t>
        </is>
      </c>
      <c r="X1680" s="17" t="inlineStr"/>
      <c r="Y1680" s="17" t="inlineStr">
        <is>
          <t>No</t>
        </is>
      </c>
      <c r="Z1680" s="17" t="inlineStr"/>
      <c r="AA1680" s="17" t="inlineStr">
        <is>
          <t>Mejor aproximación descartada: 2000078 TUBO ENDOTRAQ N° 8 C/BALON (calibre/talle/medida distinta; similitud 0.31).</t>
        </is>
      </c>
    </row>
    <row r="1681">
      <c r="A1681" s="17" t="inlineStr">
        <is>
          <t>Salta</t>
        </is>
      </c>
      <c r="B1681" s="17" t="inlineStr">
        <is>
          <t>1130</t>
        </is>
      </c>
      <c r="C1681" s="32" t="inlineStr">
        <is>
          <t>Inventario físico sin código SAP</t>
        </is>
      </c>
      <c r="D1681" s="17" t="inlineStr">
        <is>
          <t>Sin clasificar en SAP</t>
        </is>
      </c>
      <c r="E1681" s="17" t="inlineStr"/>
      <c r="F1681" s="17" t="inlineStr">
        <is>
          <t>Dentro del alcance</t>
        </is>
      </c>
      <c r="G1681" s="17" t="inlineStr"/>
      <c r="H1681" s="17" t="inlineStr"/>
      <c r="I1681" s="17" t="inlineStr">
        <is>
          <t>247</t>
        </is>
      </c>
      <c r="J1681" s="17" t="inlineStr">
        <is>
          <t>Vaselina 1000 ml</t>
        </is>
      </c>
      <c r="K1681" s="18" t="n">
        <v>0</v>
      </c>
      <c r="L1681" s="18">
        <f>'1130 Salta'!$Q$576</f>
        <v/>
      </c>
      <c r="M1681" s="18">
        <f>$K1681-$L1681</f>
        <v/>
      </c>
      <c r="N1681" s="19" t="n"/>
      <c r="O1681" s="19">
        <f>IFERROR($K1681*$N1681,"")</f>
        <v/>
      </c>
      <c r="P1681" s="19">
        <f>IFERROR($L1681*$N1681,"")</f>
        <v/>
      </c>
      <c r="Q1681" s="19">
        <f>IF(OR($U1681="Dar de baja en SAP",$U1681="Dar de alta en SAP"),$M1681*$N1681,"")</f>
        <v/>
      </c>
      <c r="R1681" s="29" t="inlineStr">
        <is>
          <t>Sin valor unitario en SAP: la diferencia económica de este ítem no puede calcularse (dato faltante).</t>
        </is>
      </c>
      <c r="S1681" s="33" t="inlineStr">
        <is>
          <t>Sin coincidencia</t>
        </is>
      </c>
      <c r="T1681" s="17" t="inlineStr">
        <is>
          <t>Sin correspondencia confirmada: hay aproximaciones en SAP, descartadas por presentación o evidencia débil</t>
        </is>
      </c>
      <c r="U1681" s="33" t="inlineStr">
        <is>
          <t>Alta de material en SAP (sin código)</t>
        </is>
      </c>
      <c r="V1681" s="17" t="inlineStr">
        <is>
          <t>Sin coincidencia</t>
        </is>
      </c>
      <c r="W1681" s="17" t="inlineStr">
        <is>
          <t>No</t>
        </is>
      </c>
      <c r="X1681" s="17" t="inlineStr"/>
      <c r="Y1681" s="17" t="inlineStr">
        <is>
          <t>No</t>
        </is>
      </c>
      <c r="Z1681" s="17" t="inlineStr"/>
      <c r="AA1681" s="17" t="inlineStr">
        <is>
          <t>Mejor aproximación descartada: 1000053 ALCOHOL AL 96% X 1000ML (dosis coincide; similitud 0.46).</t>
        </is>
      </c>
    </row>
    <row r="1682">
      <c r="A1682" s="17" t="inlineStr">
        <is>
          <t>Salta</t>
        </is>
      </c>
      <c r="B1682" s="17" t="inlineStr">
        <is>
          <t>1130</t>
        </is>
      </c>
      <c r="C1682" s="32" t="inlineStr">
        <is>
          <t>Inventario físico sin código SAP</t>
        </is>
      </c>
      <c r="D1682" s="17" t="inlineStr">
        <is>
          <t>Sin clasificar en SAP</t>
        </is>
      </c>
      <c r="E1682" s="17" t="inlineStr"/>
      <c r="F1682" s="17" t="inlineStr">
        <is>
          <t>Dentro del alcance</t>
        </is>
      </c>
      <c r="G1682" s="17" t="inlineStr"/>
      <c r="H1682" s="17" t="inlineStr"/>
      <c r="I1682" s="17" t="inlineStr">
        <is>
          <t>441</t>
        </is>
      </c>
      <c r="J1682" s="17" t="inlineStr">
        <is>
          <t>Venda de 7 cm deportivas</t>
        </is>
      </c>
      <c r="K1682" s="18" t="n">
        <v>0</v>
      </c>
      <c r="L1682" s="18">
        <f>'1130 Salta'!$Q$577</f>
        <v/>
      </c>
      <c r="M1682" s="18">
        <f>$K1682-$L1682</f>
        <v/>
      </c>
      <c r="N1682" s="19" t="n"/>
      <c r="O1682" s="19">
        <f>IFERROR($K1682*$N1682,"")</f>
        <v/>
      </c>
      <c r="P1682" s="19">
        <f>IFERROR($L1682*$N1682,"")</f>
        <v/>
      </c>
      <c r="Q1682" s="19">
        <f>IF(OR($U1682="Dar de baja en SAP",$U1682="Dar de alta en SAP"),$M1682*$N1682,"")</f>
        <v/>
      </c>
      <c r="R1682" s="29" t="inlineStr">
        <is>
          <t>Sin valor unitario en SAP: la diferencia económica de este ítem no puede calcularse (dato faltante).</t>
        </is>
      </c>
      <c r="S1682" s="33" t="inlineStr">
        <is>
          <t>Sin coincidencia</t>
        </is>
      </c>
      <c r="T1682" s="17" t="inlineStr">
        <is>
          <t>Sin correspondencia confirmada: hay aproximaciones en SAP, descartadas por presentación o evidencia débil</t>
        </is>
      </c>
      <c r="U1682" s="33" t="inlineStr">
        <is>
          <t>Alta de material en SAP (sin código)</t>
        </is>
      </c>
      <c r="V1682" s="17" t="inlineStr">
        <is>
          <t>Sin coincidencia</t>
        </is>
      </c>
      <c r="W1682" s="17" t="inlineStr">
        <is>
          <t>No</t>
        </is>
      </c>
      <c r="X1682" s="17" t="inlineStr"/>
      <c r="Y1682" s="17" t="inlineStr">
        <is>
          <t>No</t>
        </is>
      </c>
      <c r="Z1682" s="17" t="inlineStr"/>
      <c r="AA1682" s="17" t="inlineStr">
        <is>
          <t>Mejor aproximación descartada: 2002475 VENDAS TIPO CAMBRIC - 7CM (dosis coincide; similitud 0.55).</t>
        </is>
      </c>
    </row>
    <row r="1683">
      <c r="A1683" s="17" t="inlineStr">
        <is>
          <t>Salta</t>
        </is>
      </c>
      <c r="B1683" s="17" t="inlineStr">
        <is>
          <t>1130</t>
        </is>
      </c>
      <c r="C1683" s="32" t="inlineStr">
        <is>
          <t>Inventario físico sin código SAP</t>
        </is>
      </c>
      <c r="D1683" s="17" t="inlineStr">
        <is>
          <t>Sin clasificar en SAP</t>
        </is>
      </c>
      <c r="E1683" s="17" t="inlineStr"/>
      <c r="F1683" s="17" t="inlineStr">
        <is>
          <t>Dentro del alcance</t>
        </is>
      </c>
      <c r="G1683" s="17" t="inlineStr"/>
      <c r="H1683" s="17" t="inlineStr"/>
      <c r="I1683" s="17" t="inlineStr">
        <is>
          <t>251</t>
        </is>
      </c>
      <c r="J1683" s="17" t="inlineStr">
        <is>
          <t>Vitamina K 1amp=10mlx10mg</t>
        </is>
      </c>
      <c r="K1683" s="18" t="n">
        <v>0</v>
      </c>
      <c r="L1683" s="18">
        <f>'1130 Salta'!$Q$578</f>
        <v/>
      </c>
      <c r="M1683" s="18">
        <f>$K1683-$L1683</f>
        <v/>
      </c>
      <c r="N1683" s="19" t="n"/>
      <c r="O1683" s="19">
        <f>IFERROR($K1683*$N1683,"")</f>
        <v/>
      </c>
      <c r="P1683" s="19">
        <f>IFERROR($L1683*$N1683,"")</f>
        <v/>
      </c>
      <c r="Q1683" s="19">
        <f>IF(OR($U1683="Dar de baja en SAP",$U1683="Dar de alta en SAP"),$M1683*$N1683,"")</f>
        <v/>
      </c>
      <c r="R1683" s="29" t="inlineStr">
        <is>
          <t>Sin valor unitario en SAP: la diferencia económica de este ítem no puede calcularse (dato faltante).</t>
        </is>
      </c>
      <c r="S1683" s="33" t="inlineStr">
        <is>
          <t>Sin coincidencia</t>
        </is>
      </c>
      <c r="T1683" s="17" t="inlineStr">
        <is>
          <t>Pendiente de validación: el ítem está en el Master pero no tiene código SAP confirmado</t>
        </is>
      </c>
      <c r="U1683" s="33" t="inlineStr">
        <is>
          <t>Alta de material en SAP (sin código)</t>
        </is>
      </c>
      <c r="V1683" s="17" t="inlineStr">
        <is>
          <t>Sin coincidencia</t>
        </is>
      </c>
      <c r="W1683" s="17" t="inlineStr">
        <is>
          <t>No</t>
        </is>
      </c>
      <c r="X1683" s="17" t="inlineStr"/>
      <c r="Y1683" s="17" t="inlineStr">
        <is>
          <t>Sí</t>
        </is>
      </c>
      <c r="Z1683" s="17" t="inlineStr">
        <is>
          <t>M16-003</t>
        </is>
      </c>
      <c r="AA1683" s="17" t="inlineStr">
        <is>
          <t>Homologado al master M16-003, pero sus códigos SAP (1000310) no figuran en el stock SAP de este centro. Mejor aproximación descartada: 2000028 JERINGA 10 ML (dosis coincide; similitud 0.38).</t>
        </is>
      </c>
    </row>
    <row r="1684">
      <c r="A1684" s="20" t="inlineStr">
        <is>
          <t>TOTAL</t>
        </is>
      </c>
      <c r="B1684" s="34" t="inlineStr">
        <is>
          <t>(los totales responden al filtro aplicado)</t>
        </is>
      </c>
      <c r="C1684" s="20" t="n"/>
      <c r="D1684" s="20" t="n"/>
      <c r="E1684" s="20" t="n"/>
      <c r="F1684" s="20" t="n"/>
      <c r="G1684" s="20" t="n"/>
      <c r="H1684" s="20" t="n"/>
      <c r="I1684" s="20" t="n"/>
      <c r="J1684" s="20" t="n"/>
      <c r="K1684" s="21">
        <f>SUBTOTAL(109,K6:K1683)</f>
        <v/>
      </c>
      <c r="L1684" s="21">
        <f>SUBTOTAL(109,L6:L1683)</f>
        <v/>
      </c>
      <c r="M1684" s="21">
        <f>SUBTOTAL(109,M6:M1683)</f>
        <v/>
      </c>
      <c r="N1684" s="20" t="n"/>
      <c r="O1684" s="20" t="n"/>
      <c r="P1684" s="20" t="n"/>
      <c r="Q1684" s="22">
        <f>SUBTOTAL(109,Q6:Q1683)</f>
        <v/>
      </c>
      <c r="R1684" s="20" t="n"/>
      <c r="S1684" s="20" t="n"/>
      <c r="T1684" s="20" t="n"/>
      <c r="U1684" s="20" t="n"/>
      <c r="V1684" s="20" t="n"/>
      <c r="W1684" s="20" t="n"/>
      <c r="X1684" s="20" t="n"/>
      <c r="Y1684" s="20" t="n"/>
      <c r="Z1684" s="20" t="n"/>
      <c r="AA1684" s="20" t="n"/>
    </row>
  </sheetData>
  <autoFilter ref="A5:AA168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2: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4" customWidth="1" style="13" min="11" max="11"/>
    <col width="16" customWidth="1" style="13" min="12" max="12"/>
    <col width="15" customWidth="1" style="13" min="13" max="13"/>
    <col width="46" customWidth="1" style="13" min="14" max="14"/>
    <col width="52" customWidth="1" style="13" min="15" max="15"/>
    <col width="100" customWidth="1" style="13" min="16" max="16"/>
  </cols>
  <sheetData>
    <row r="2">
      <c r="A2" s="14" t="inlineStr">
        <is>
          <t>Materiales a dar de baja en SAP</t>
        </is>
      </c>
    </row>
    <row r="3">
      <c r="A3" s="15" t="inlineStr">
        <is>
          <t>Materiales con recuento físico donde SAP informa MÁS unidades que el recuento. La cantidad a ajustar es la diferencia y se valoriza al valor promedio ponderado. Ordenado por impacto económico.</t>
        </is>
      </c>
    </row>
    <row r="5" ht="46" customHeight="1" s="13">
      <c r="A5" s="16" t="inlineStr">
        <is>
          <t>Base</t>
        </is>
      </c>
      <c r="B5" s="16" t="inlineStr">
        <is>
          <t>Centro</t>
        </is>
      </c>
      <c r="C5" s="16" t="inlineStr">
        <is>
          <t>Clasificación SAP</t>
        </is>
      </c>
      <c r="D5" s="16" t="inlineStr">
        <is>
          <t>Código SAP (Material)</t>
        </is>
      </c>
      <c r="E5" s="16" t="inlineStr">
        <is>
          <t>Nomenclatura SAP</t>
        </is>
      </c>
      <c r="F5" s="16" t="inlineStr">
        <is>
          <t>Código Avain</t>
        </is>
      </c>
      <c r="G5" s="16" t="inlineStr">
        <is>
          <t>Nombre en inventario físico Avain</t>
        </is>
      </c>
      <c r="H5" s="16" t="inlineStr">
        <is>
          <t>Cantidad SAP</t>
        </is>
      </c>
      <c r="I5" s="16" t="inlineStr">
        <is>
          <t>Cantidad física</t>
        </is>
      </c>
      <c r="J5" s="16" t="inlineStr">
        <is>
          <t>Cantidad a ajustar</t>
        </is>
      </c>
      <c r="K5" s="16" t="inlineStr">
        <is>
          <t>VU promedio ponderado</t>
        </is>
      </c>
      <c r="L5" s="16" t="inlineStr">
        <is>
          <t>Valor económico del ajuste</t>
        </is>
      </c>
      <c r="M5" s="16" t="inlineStr">
        <is>
          <t>Nivel de coincidencia</t>
        </is>
      </c>
      <c r="N5" s="16" t="inlineStr">
        <is>
          <t>Estado de homologación / validación</t>
        </is>
      </c>
      <c r="O5" s="16" t="inlineStr">
        <is>
          <t>Alerta de valorización</t>
        </is>
      </c>
      <c r="P5" s="16" t="inlineStr">
        <is>
          <t>Observaciones</t>
        </is>
      </c>
    </row>
    <row r="6">
      <c r="A6" s="17" t="inlineStr">
        <is>
          <t>Neuquén</t>
        </is>
      </c>
      <c r="B6" s="17" t="inlineStr">
        <is>
          <t>1060</t>
        </is>
      </c>
      <c r="C6" s="17" t="inlineStr">
        <is>
          <t>Descartables</t>
        </is>
      </c>
      <c r="D6" s="17" t="inlineStr">
        <is>
          <t>2001249</t>
        </is>
      </c>
      <c r="E6" s="17" t="inlineStr">
        <is>
          <t>TIRAS REACTIVAS OPTIUM NEO H</t>
        </is>
      </c>
      <c r="F6" s="17" t="inlineStr">
        <is>
          <t>340; 385</t>
        </is>
      </c>
      <c r="G6" s="17" t="inlineStr">
        <is>
          <t>TIRAS REACTIVAS HGT; TIRAS REACTIVAS OPTIUM NEO H (CAJA X 50)</t>
        </is>
      </c>
      <c r="H6" s="18" t="n">
        <v>25947</v>
      </c>
      <c r="I6" s="18" t="n">
        <v>0</v>
      </c>
      <c r="J6" s="18" t="n">
        <v>25947</v>
      </c>
      <c r="K6" s="19" t="n">
        <v>415.0716668593672</v>
      </c>
      <c r="L6" s="19">
        <f>$J6*$K6</f>
        <v/>
      </c>
      <c r="M6" s="30" t="inlineStr">
        <is>
          <t>Media</t>
        </is>
      </c>
      <c r="N6" s="17" t="inlineStr">
        <is>
          <t>Homologado – confianza Media – pendiente de validación</t>
        </is>
      </c>
      <c r="O6" s="17" t="inlineStr"/>
      <c r="P6" s="17"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17" t="inlineStr">
        <is>
          <t>Neuquén</t>
        </is>
      </c>
      <c r="B7" s="17" t="inlineStr">
        <is>
          <t>1060</t>
        </is>
      </c>
      <c r="C7" s="17" t="inlineStr">
        <is>
          <t>Descartables</t>
        </is>
      </c>
      <c r="D7" s="17" t="inlineStr">
        <is>
          <t>2001752</t>
        </is>
      </c>
      <c r="E7" s="17" t="inlineStr">
        <is>
          <t>TEST 6 DROGAS x saliva</t>
        </is>
      </c>
      <c r="F7" s="17" t="inlineStr">
        <is>
          <t>374</t>
        </is>
      </c>
      <c r="G7" s="17" t="inlineStr">
        <is>
          <t>TEST DE DROGA SALIVA (CAJA X 25 UNIDADES)</t>
        </is>
      </c>
      <c r="H7" s="18" t="n">
        <v>340</v>
      </c>
      <c r="I7" s="18" t="n">
        <v>8</v>
      </c>
      <c r="J7" s="18" t="n">
        <v>332</v>
      </c>
      <c r="K7" s="19" t="n">
        <v>27080.83547058824</v>
      </c>
      <c r="L7" s="19">
        <f>$J7*$K7</f>
        <v/>
      </c>
      <c r="M7" s="26" t="inlineStr">
        <is>
          <t>Baja</t>
        </is>
      </c>
      <c r="N7" s="17" t="inlineStr">
        <is>
          <t>Homologado – confianza Baja – pendiente de validación</t>
        </is>
      </c>
      <c r="O7" s="17" t="inlineStr"/>
      <c r="P7" s="17" t="inlineStr">
        <is>
          <t>Cruce por nomenclatura: calibre/talle/medida distinta; similitud 0.62. El material ocupa 2 filas en la hoja 1060 NQN (lote/almacén). La cantidad SAP y la física de esta vista son el total del material.</t>
        </is>
      </c>
    </row>
    <row r="8">
      <c r="A8" s="17" t="inlineStr">
        <is>
          <t>San Juan</t>
        </is>
      </c>
      <c r="B8" s="17" t="inlineStr">
        <is>
          <t>1120</t>
        </is>
      </c>
      <c r="C8" s="17" t="inlineStr">
        <is>
          <t>Descartables</t>
        </is>
      </c>
      <c r="D8" s="17" t="inlineStr">
        <is>
          <t>2000363</t>
        </is>
      </c>
      <c r="E8" s="17" t="inlineStr">
        <is>
          <t>MASCARA PARA O2 ADULTO CON RESERVORIO</t>
        </is>
      </c>
      <c r="F8" s="17" t="inlineStr">
        <is>
          <t>DESC93</t>
        </is>
      </c>
      <c r="G8" s="17" t="inlineStr">
        <is>
          <t>Mascaras para oxigeno c/ reservorio</t>
        </is>
      </c>
      <c r="H8" s="18" t="n">
        <v>2912</v>
      </c>
      <c r="I8" s="18" t="n">
        <v>50</v>
      </c>
      <c r="J8" s="18" t="n">
        <v>2862</v>
      </c>
      <c r="K8" s="19" t="n">
        <v>1594.02799793956</v>
      </c>
      <c r="L8" s="19">
        <f>$J8*$K8</f>
        <v/>
      </c>
      <c r="M8" s="30" t="inlineStr">
        <is>
          <t>Media</t>
        </is>
      </c>
      <c r="N8" s="17" t="inlineStr">
        <is>
          <t>Homologado – confianza Media – pendiente de validación</t>
        </is>
      </c>
      <c r="O8" s="29" t="inlineStr">
        <is>
          <t>Valorización a validar: relación de cantidades 58 a 1 entre SAP y el recuento físico. Sugiere distinta unidad de medida (SAP por caja o envase y el recuento por unidad). La diferencia económica de esta fila no debe tomarse como definitiva.</t>
        </is>
      </c>
      <c r="P8" s="17" t="inlineStr">
        <is>
          <t>Homologación: confianza base Media + confianza SAP Media → Media. Otros códigos SAP del master no están en el stock de este centro: 2000364.</t>
        </is>
      </c>
    </row>
    <row r="9">
      <c r="A9" s="17" t="inlineStr">
        <is>
          <t>Neuquén</t>
        </is>
      </c>
      <c r="B9" s="17" t="inlineStr">
        <is>
          <t>1060</t>
        </is>
      </c>
      <c r="C9" s="17" t="inlineStr">
        <is>
          <t>Medicamentos</t>
        </is>
      </c>
      <c r="D9" s="17" t="inlineStr">
        <is>
          <t>1000089</t>
        </is>
      </c>
      <c r="E9" s="17" t="inlineStr">
        <is>
          <t>SOLUCION FISIOLOGICA DE 500CC</t>
        </is>
      </c>
      <c r="F9" s="17" t="inlineStr">
        <is>
          <t>212</t>
        </is>
      </c>
      <c r="G9" s="17" t="inlineStr">
        <is>
          <t>SOLUCIÓN FISIOLÓGICA</t>
        </is>
      </c>
      <c r="H9" s="18" t="n">
        <v>3471</v>
      </c>
      <c r="I9" s="18" t="n">
        <v>0</v>
      </c>
      <c r="J9" s="18" t="n">
        <v>3471</v>
      </c>
      <c r="K9" s="19" t="n">
        <v>1081.685701526937</v>
      </c>
      <c r="L9" s="19">
        <f>$J9*$K9</f>
        <v/>
      </c>
      <c r="M9" s="30" t="inlineStr">
        <is>
          <t>Media</t>
        </is>
      </c>
      <c r="N9" s="17" t="inlineStr">
        <is>
          <t>Homologado – confianza Media – pendiente de validación</t>
        </is>
      </c>
      <c r="O9" s="17" t="inlineStr"/>
      <c r="P9" s="17"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17" t="inlineStr">
        <is>
          <t>Neuquén</t>
        </is>
      </c>
      <c r="B10" s="17" t="inlineStr">
        <is>
          <t>1060</t>
        </is>
      </c>
      <c r="C10" s="17" t="inlineStr">
        <is>
          <t>Medicamentos</t>
        </is>
      </c>
      <c r="D10" s="17" t="inlineStr">
        <is>
          <t>1000010</t>
        </is>
      </c>
      <c r="E10" s="17" t="inlineStr">
        <is>
          <t>HIDROCORTISONA 500MG  AMPOLLA</t>
        </is>
      </c>
      <c r="F10" s="17" t="inlineStr">
        <is>
          <t>130</t>
        </is>
      </c>
      <c r="G10" s="17" t="inlineStr">
        <is>
          <t>HIDROCORTISONA 500 MG AMP</t>
        </is>
      </c>
      <c r="H10" s="18" t="n">
        <v>2010</v>
      </c>
      <c r="I10" s="18" t="n">
        <v>343</v>
      </c>
      <c r="J10" s="18" t="n">
        <v>1667</v>
      </c>
      <c r="K10" s="19" t="n">
        <v>2174.783781094527</v>
      </c>
      <c r="L10" s="19">
        <f>$J10*$K10</f>
        <v/>
      </c>
      <c r="M10" s="25" t="inlineStr">
        <is>
          <t>Alta</t>
        </is>
      </c>
      <c r="N10" s="17" t="inlineStr">
        <is>
          <t>Homologado – confianza Alta</t>
        </is>
      </c>
      <c r="O10" s="17" t="inlineStr"/>
      <c r="P10" s="17" t="inlineStr">
        <is>
          <t>Homologación: confianza base Alta + confianza SAP Alta → Alta. El material ocupa 17 filas en la hoja 1060 NQN (lote/almacén). La cantidad SAP y la física de esta vista son el total del material.</t>
        </is>
      </c>
    </row>
    <row r="11">
      <c r="A11" s="17" t="inlineStr">
        <is>
          <t>Neuquén</t>
        </is>
      </c>
      <c r="B11" s="17" t="inlineStr">
        <is>
          <t>1060</t>
        </is>
      </c>
      <c r="C11" s="17" t="inlineStr">
        <is>
          <t>Medicamentos</t>
        </is>
      </c>
      <c r="D11" s="17" t="inlineStr">
        <is>
          <t>1000199</t>
        </is>
      </c>
      <c r="E11" s="17" t="inlineStr">
        <is>
          <t>GLUCONATO DE CALCIO</t>
        </is>
      </c>
      <c r="F11" s="17" t="inlineStr">
        <is>
          <t>122</t>
        </is>
      </c>
      <c r="G11" s="17" t="inlineStr">
        <is>
          <t>GLUCONATO DE CALCIO AMP</t>
        </is>
      </c>
      <c r="H11" s="18" t="n">
        <v>3010</v>
      </c>
      <c r="I11" s="18" t="n">
        <v>290</v>
      </c>
      <c r="J11" s="18" t="n">
        <v>2720</v>
      </c>
      <c r="K11" s="19" t="n">
        <v>1303.294033222591</v>
      </c>
      <c r="L11" s="19">
        <f>$J11*$K11</f>
        <v/>
      </c>
      <c r="M11" s="25" t="inlineStr">
        <is>
          <t>Alta</t>
        </is>
      </c>
      <c r="N11" s="17" t="inlineStr">
        <is>
          <t>Homologado – confianza Alta</t>
        </is>
      </c>
      <c r="O11" s="17" t="inlineStr"/>
      <c r="P11" s="17"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17" t="inlineStr">
        <is>
          <t>Neuquén</t>
        </is>
      </c>
      <c r="B12" s="17" t="inlineStr">
        <is>
          <t>1060</t>
        </is>
      </c>
      <c r="C12" s="17" t="inlineStr">
        <is>
          <t>Medicamentos</t>
        </is>
      </c>
      <c r="D12" s="17" t="inlineStr">
        <is>
          <t>1000005</t>
        </is>
      </c>
      <c r="E12" s="17" t="inlineStr">
        <is>
          <t>AMIODARONA 150MG AMPOLLA DE 3 ML INYEC</t>
        </is>
      </c>
      <c r="F12" s="17" t="inlineStr">
        <is>
          <t>342</t>
        </is>
      </c>
      <c r="G12" s="17" t="inlineStr">
        <is>
          <t>AMIODARONA AMP</t>
        </is>
      </c>
      <c r="H12" s="18" t="n">
        <v>3456</v>
      </c>
      <c r="I12" s="18" t="n">
        <v>55</v>
      </c>
      <c r="J12" s="18" t="n">
        <v>3401</v>
      </c>
      <c r="K12" s="19" t="n">
        <v>947.2201012731473</v>
      </c>
      <c r="L12" s="19">
        <f>$J12*$K12</f>
        <v/>
      </c>
      <c r="M12" s="30" t="inlineStr">
        <is>
          <t>Media</t>
        </is>
      </c>
      <c r="N12" s="17" t="inlineStr">
        <is>
          <t>Homologado – confianza Media – pendiente de validación</t>
        </is>
      </c>
      <c r="O12" s="29" t="inlineStr">
        <is>
          <t>Valorización a validar: relación de cantidades 63 a 1 entre SAP y el recuento físico. Sugiere distinta unidad de medida (SAP por caja o envase y el recuento por unidad). La diferencia económica de esta fila no debe tomarse como definitiva.</t>
        </is>
      </c>
      <c r="P12" s="17" t="inlineStr">
        <is>
          <t>Homologación: confianza base Media + confianza SAP Alta → Media. El material ocupa 26 filas en la hoja 1060 NQN (lote/almacén). La cantidad SAP y la física de esta vista son el total del material.</t>
        </is>
      </c>
    </row>
    <row r="13">
      <c r="A13" s="17" t="inlineStr">
        <is>
          <t>Neuquén</t>
        </is>
      </c>
      <c r="B13" s="17" t="inlineStr">
        <is>
          <t>1060</t>
        </is>
      </c>
      <c r="C13" s="17" t="inlineStr">
        <is>
          <t>Medicamentos</t>
        </is>
      </c>
      <c r="D13" s="17" t="inlineStr">
        <is>
          <t>1000124</t>
        </is>
      </c>
      <c r="E13" s="17" t="inlineStr">
        <is>
          <t>IBUPROFENO COMP 600MG</t>
        </is>
      </c>
      <c r="F13" s="17" t="inlineStr">
        <is>
          <t>396</t>
        </is>
      </c>
      <c r="G13" s="17" t="inlineStr">
        <is>
          <t>IBUPROFENO 600MG COMP RECUBIERTOS</t>
        </is>
      </c>
      <c r="H13" s="18" t="n">
        <v>21380</v>
      </c>
      <c r="I13" s="18" t="n">
        <v>690</v>
      </c>
      <c r="J13" s="18" t="n">
        <v>20690</v>
      </c>
      <c r="K13" s="19" t="n">
        <v>148.2219789522919</v>
      </c>
      <c r="L13" s="19">
        <f>$J13*$K13</f>
        <v/>
      </c>
      <c r="M13" s="30" t="inlineStr">
        <is>
          <t>Media</t>
        </is>
      </c>
      <c r="N13" s="17" t="inlineStr">
        <is>
          <t>Homologado – confianza Media – pendiente de validación</t>
        </is>
      </c>
      <c r="O13" s="17" t="inlineStr"/>
      <c r="P13" s="17" t="inlineStr">
        <is>
          <t>Homologación: confianza base Media + confianza SAP Alta → Media. El material ocupa 34 filas en la hoja 1060 NQN (lote/almacén). La cantidad SAP y la física de esta vista son el total del material.</t>
        </is>
      </c>
    </row>
    <row r="14">
      <c r="A14" s="17" t="inlineStr">
        <is>
          <t>Neuquén</t>
        </is>
      </c>
      <c r="B14" s="17" t="inlineStr">
        <is>
          <t>1060</t>
        </is>
      </c>
      <c r="C14" s="17" t="inlineStr">
        <is>
          <t>Medicamentos</t>
        </is>
      </c>
      <c r="D14" s="17" t="inlineStr">
        <is>
          <t>1000430</t>
        </is>
      </c>
      <c r="E14" s="17" t="inlineStr">
        <is>
          <t>POEN BIOPTAL GOTAS</t>
        </is>
      </c>
      <c r="F14" s="17" t="inlineStr">
        <is>
          <t>188; 390</t>
        </is>
      </c>
      <c r="G14" s="17" t="inlineStr">
        <is>
          <t>POEN-BIOPTAL NF COLIRIO; POENBIOPTAL GOTAS OFT X 5 ML</t>
        </is>
      </c>
      <c r="H14" s="18" t="n">
        <v>689</v>
      </c>
      <c r="I14" s="18" t="n">
        <v>79</v>
      </c>
      <c r="J14" s="18" t="n">
        <v>610</v>
      </c>
      <c r="K14" s="19" t="n">
        <v>4448.827503628447</v>
      </c>
      <c r="L14" s="19">
        <f>$J14*$K14</f>
        <v/>
      </c>
      <c r="M14" s="26" t="inlineStr">
        <is>
          <t>Baja</t>
        </is>
      </c>
      <c r="N14" s="17" t="inlineStr">
        <is>
          <t>Homologado – confianza Baja – pendiente de validación</t>
        </is>
      </c>
      <c r="O14" s="17" t="inlineStr"/>
      <c r="P14" s="17"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17" t="inlineStr">
        <is>
          <t>Neuquén</t>
        </is>
      </c>
      <c r="B15" s="17" t="inlineStr">
        <is>
          <t>1060</t>
        </is>
      </c>
      <c r="C15" s="17" t="inlineStr">
        <is>
          <t>Medicamentos</t>
        </is>
      </c>
      <c r="D15" s="17" t="inlineStr">
        <is>
          <t>1000045</t>
        </is>
      </c>
      <c r="E15" s="17" t="inlineStr">
        <is>
          <t>DICLOFENAC 75MG AMPOLLA 3ML</t>
        </is>
      </c>
      <c r="F15" s="17" t="inlineStr">
        <is>
          <t>80</t>
        </is>
      </c>
      <c r="G15" s="17" t="inlineStr">
        <is>
          <t>DICLOFENAC AMP</t>
        </is>
      </c>
      <c r="H15" s="18" t="n">
        <v>11285</v>
      </c>
      <c r="I15" s="18" t="n">
        <v>33</v>
      </c>
      <c r="J15" s="18" t="n">
        <v>11252</v>
      </c>
      <c r="K15" s="19" t="n">
        <v>236.1373017279574</v>
      </c>
      <c r="L15" s="19">
        <f>$J15*$K15</f>
        <v/>
      </c>
      <c r="M15" s="30" t="inlineStr">
        <is>
          <t>Media</t>
        </is>
      </c>
      <c r="N15" s="17" t="inlineStr">
        <is>
          <t>Homologado – confianza Media – pendiente de validación</t>
        </is>
      </c>
      <c r="O15" s="29" t="inlineStr">
        <is>
          <t>Valorización a validar: relación de cantidades 342 a 1 entre SAP y el recuento físico. Sugiere distinta unidad de medida (SAP por caja o envase y el recuento por unidad). La diferencia económica de esta fila no debe tomarse como definitiva.</t>
        </is>
      </c>
      <c r="P15" s="17" t="inlineStr">
        <is>
          <t>Cruce por nomenclatura: una nomenclatura no informa dosis; similitud 0.76. El material ocupa 42 filas en la hoja 1060 NQN (lote/almacén). La cantidad SAP y la física de esta vista son el total del material.</t>
        </is>
      </c>
    </row>
    <row r="16">
      <c r="A16" s="17" t="inlineStr">
        <is>
          <t>Neuquén</t>
        </is>
      </c>
      <c r="B16" s="17" t="inlineStr">
        <is>
          <t>1060</t>
        </is>
      </c>
      <c r="C16" s="17" t="inlineStr">
        <is>
          <t>Medicamentos</t>
        </is>
      </c>
      <c r="D16" s="17" t="inlineStr">
        <is>
          <t>1000035</t>
        </is>
      </c>
      <c r="E16" s="17" t="inlineStr">
        <is>
          <t>SOLUCIÓN RINGER LACTATO 500 ML</t>
        </is>
      </c>
      <c r="F16" s="17" t="inlineStr">
        <is>
          <t>216</t>
        </is>
      </c>
      <c r="G16" s="17" t="inlineStr">
        <is>
          <t>SOLUCIÓN RINGER LACTATO</t>
        </is>
      </c>
      <c r="H16" s="18" t="n">
        <v>1813</v>
      </c>
      <c r="I16" s="18" t="n">
        <v>228</v>
      </c>
      <c r="J16" s="18" t="n">
        <v>1585</v>
      </c>
      <c r="K16" s="19" t="n">
        <v>1562.301268615554</v>
      </c>
      <c r="L16" s="19">
        <f>$J16*$K16</f>
        <v/>
      </c>
      <c r="M16" s="30" t="inlineStr">
        <is>
          <t>Media</t>
        </is>
      </c>
      <c r="N16" s="17" t="inlineStr">
        <is>
          <t>Homologado – confianza Media – pendiente de validación</t>
        </is>
      </c>
      <c r="O16" s="17" t="inlineStr"/>
      <c r="P16" s="17" t="inlineStr">
        <is>
          <t>Homologación: confianza base Media + confianza SAP Alta → Media. El material ocupa 18 filas en la hoja 1060 NQN (lote/almacén). La cantidad SAP y la física de esta vista son el total del material.</t>
        </is>
      </c>
    </row>
    <row r="17">
      <c r="A17" s="17" t="inlineStr">
        <is>
          <t>Neuquén</t>
        </is>
      </c>
      <c r="B17" s="17" t="inlineStr">
        <is>
          <t>1060</t>
        </is>
      </c>
      <c r="C17" s="17" t="inlineStr">
        <is>
          <t>Descartables</t>
        </is>
      </c>
      <c r="D17" s="17" t="inlineStr">
        <is>
          <t>2000470</t>
        </is>
      </c>
      <c r="E17" s="17" t="inlineStr">
        <is>
          <t>OTOSCOPIO</t>
        </is>
      </c>
      <c r="F17" s="17" t="inlineStr">
        <is>
          <t>530</t>
        </is>
      </c>
      <c r="G17" s="17" t="inlineStr">
        <is>
          <t>OTOSCOPIO</t>
        </is>
      </c>
      <c r="H17" s="18" t="n">
        <v>71</v>
      </c>
      <c r="I17" s="18" t="n">
        <v>11</v>
      </c>
      <c r="J17" s="18" t="n">
        <v>60</v>
      </c>
      <c r="K17" s="19" t="n">
        <v>38328.94197183099</v>
      </c>
      <c r="L17" s="19">
        <f>$J17*$K17</f>
        <v/>
      </c>
      <c r="M17" s="25" t="inlineStr">
        <is>
          <t>Alta</t>
        </is>
      </c>
      <c r="N17" s="17" t="inlineStr">
        <is>
          <t>Homologado – confianza Alta</t>
        </is>
      </c>
      <c r="O17" s="17" t="inlineStr"/>
      <c r="P17" s="17" t="inlineStr">
        <is>
          <t>Homologación: confianza base Alta + confianza SAP Alta → Alta. El material ocupa 2 filas en la hoja 1060 NQN (lote/almacén). La cantidad SAP y la física de esta vista son el total del material.</t>
        </is>
      </c>
    </row>
    <row r="18">
      <c r="A18" s="17" t="inlineStr">
        <is>
          <t>Neuquén</t>
        </is>
      </c>
      <c r="B18" s="17" t="inlineStr">
        <is>
          <t>1060</t>
        </is>
      </c>
      <c r="C18" s="17" t="inlineStr">
        <is>
          <t>Medicamentos</t>
        </is>
      </c>
      <c r="D18" s="17" t="inlineStr">
        <is>
          <t>1000497</t>
        </is>
      </c>
      <c r="E18" s="17" t="inlineStr">
        <is>
          <t>IODOPOVIDONA SOLUC 10% X 60 ML</t>
        </is>
      </c>
      <c r="F18" s="17" t="inlineStr">
        <is>
          <t>137; 469</t>
        </is>
      </c>
      <c r="G18" s="17" t="inlineStr">
        <is>
          <t>IODOPOVIDONA 1000 ML; iodopovidona x 60 ml</t>
        </is>
      </c>
      <c r="H18" s="18" t="n">
        <v>360</v>
      </c>
      <c r="I18" s="18" t="n">
        <v>71</v>
      </c>
      <c r="J18" s="18" t="n">
        <v>289</v>
      </c>
      <c r="K18" s="19" t="n">
        <v>7619.642194444443</v>
      </c>
      <c r="L18" s="19">
        <f>$J18*$K18</f>
        <v/>
      </c>
      <c r="M18" s="26" t="inlineStr">
        <is>
          <t>Baja</t>
        </is>
      </c>
      <c r="N18" s="17" t="inlineStr">
        <is>
          <t>Homologado – confianza Baja – pendiente de validación</t>
        </is>
      </c>
      <c r="O18" s="17" t="inlineStr"/>
      <c r="P18" s="17"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17" t="inlineStr">
        <is>
          <t>Neuquén</t>
        </is>
      </c>
      <c r="B19" s="17" t="inlineStr">
        <is>
          <t>1060</t>
        </is>
      </c>
      <c r="C19" s="17" t="inlineStr">
        <is>
          <t>Medicamentos</t>
        </is>
      </c>
      <c r="D19" s="17" t="inlineStr">
        <is>
          <t>1000094</t>
        </is>
      </c>
      <c r="E19" s="17" t="inlineStr">
        <is>
          <t>DEXAMETASONA INY 4MG/ML AMPOLLA</t>
        </is>
      </c>
      <c r="F19" s="17" t="inlineStr">
        <is>
          <t>73</t>
        </is>
      </c>
      <c r="G19" s="17" t="inlineStr">
        <is>
          <t>DEXAMETASONA AMP</t>
        </is>
      </c>
      <c r="H19" s="18" t="n">
        <v>6527</v>
      </c>
      <c r="I19" s="18" t="n">
        <v>193</v>
      </c>
      <c r="J19" s="18" t="n">
        <v>6334</v>
      </c>
      <c r="K19" s="19" t="n">
        <v>330.9525386854604</v>
      </c>
      <c r="L19" s="19">
        <f>$J19*$K19</f>
        <v/>
      </c>
      <c r="M19" s="30" t="inlineStr">
        <is>
          <t>Media</t>
        </is>
      </c>
      <c r="N19" s="17" t="inlineStr">
        <is>
          <t>Homologado – confianza Media – pendiente de validación</t>
        </is>
      </c>
      <c r="O19" s="17" t="inlineStr"/>
      <c r="P19" s="17"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17" t="inlineStr">
        <is>
          <t>San Juan</t>
        </is>
      </c>
      <c r="B20" s="17" t="inlineStr">
        <is>
          <t>1120</t>
        </is>
      </c>
      <c r="C20" s="17" t="inlineStr">
        <is>
          <t>Medicamentos</t>
        </is>
      </c>
      <c r="D20" s="17" t="inlineStr">
        <is>
          <t>1000478</t>
        </is>
      </c>
      <c r="E20" s="17" t="inlineStr">
        <is>
          <t>DEXAMETASONA 8MG/2ML AMP(DESCONTINUADO)</t>
        </is>
      </c>
      <c r="F20" s="17" t="inlineStr">
        <is>
          <t>MED55</t>
        </is>
      </c>
      <c r="G20" s="17" t="inlineStr">
        <is>
          <t>Dexametasona 8mg Amp x 2 ml</t>
        </is>
      </c>
      <c r="H20" s="18" t="n">
        <v>2853</v>
      </c>
      <c r="I20" s="18" t="n">
        <v>100</v>
      </c>
      <c r="J20" s="18" t="n">
        <v>2753</v>
      </c>
      <c r="K20" s="19" t="n">
        <v>702.7041044514547</v>
      </c>
      <c r="L20" s="19">
        <f>$J20*$K20</f>
        <v/>
      </c>
      <c r="M20" s="25" t="inlineStr">
        <is>
          <t>Alta</t>
        </is>
      </c>
      <c r="N20" s="17" t="inlineStr">
        <is>
          <t>Homologado – confianza Alta</t>
        </is>
      </c>
      <c r="O20" s="17" t="inlineStr"/>
      <c r="P20" s="17" t="inlineStr">
        <is>
          <t>Homologación: confianza base Alta + confianza SAP Alta → Alta. El material ocupa 12 filas en la hoja 1120 SJ (lote/almacén). La cantidad SAP y la física de esta vista son el total del material.</t>
        </is>
      </c>
    </row>
    <row r="21">
      <c r="A21" s="17" t="inlineStr">
        <is>
          <t>Neuquén</t>
        </is>
      </c>
      <c r="B21" s="17" t="inlineStr">
        <is>
          <t>1060</t>
        </is>
      </c>
      <c r="C21" s="17" t="inlineStr">
        <is>
          <t>Descartables</t>
        </is>
      </c>
      <c r="D21" s="17" t="inlineStr">
        <is>
          <t>2000058</t>
        </is>
      </c>
      <c r="E21" s="17" t="inlineStr">
        <is>
          <t>LANCETA ESTERIL</t>
        </is>
      </c>
      <c r="F21" s="17" t="inlineStr">
        <is>
          <t>527</t>
        </is>
      </c>
      <c r="G21" s="17" t="inlineStr">
        <is>
          <t>LANCETAS</t>
        </is>
      </c>
      <c r="H21" s="18" t="n">
        <v>20552</v>
      </c>
      <c r="I21" s="18" t="n">
        <v>300</v>
      </c>
      <c r="J21" s="18" t="n">
        <v>20252</v>
      </c>
      <c r="K21" s="19" t="n">
        <v>92.77272284935772</v>
      </c>
      <c r="L21" s="19">
        <f>$J21*$K21</f>
        <v/>
      </c>
      <c r="M21" s="26" t="inlineStr">
        <is>
          <t>Baja</t>
        </is>
      </c>
      <c r="N21" s="17" t="inlineStr">
        <is>
          <t>Homologado – confianza Baja – pendiente de validación</t>
        </is>
      </c>
      <c r="O21" s="29" t="inlineStr">
        <is>
          <t>Valorización a validar: relación de cantidades 69 a 1 entre SAP y el recuento físico. Sugiere distinta unidad de medida (SAP por caja o envase y el recuento por unidad). La diferencia económica de esta fila no debe tomarse como definitiva.</t>
        </is>
      </c>
      <c r="P21"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17" t="inlineStr">
        <is>
          <t>San Juan</t>
        </is>
      </c>
      <c r="B22" s="17" t="inlineStr">
        <is>
          <t>1120</t>
        </is>
      </c>
      <c r="C22" s="17" t="inlineStr">
        <is>
          <t>Medicamentos</t>
        </is>
      </c>
      <c r="D22" s="17" t="inlineStr">
        <is>
          <t>1001129</t>
        </is>
      </c>
      <c r="E22" s="17" t="inlineStr">
        <is>
          <t>BUCOANGIN CARAM ANTIB X9</t>
        </is>
      </c>
      <c r="F22" s="17" t="inlineStr">
        <is>
          <t>MED30</t>
        </is>
      </c>
      <c r="G22" s="17" t="inlineStr">
        <is>
          <t>Caramelos antigripales con benzocaina 20.7mg</t>
        </is>
      </c>
      <c r="H22" s="18" t="n">
        <v>964</v>
      </c>
      <c r="I22" s="18" t="n">
        <v>351</v>
      </c>
      <c r="J22" s="18" t="n">
        <v>613</v>
      </c>
      <c r="K22" s="19" t="n">
        <v>2964.011099585062</v>
      </c>
      <c r="L22" s="19">
        <f>$J22*$K22</f>
        <v/>
      </c>
      <c r="M22" s="26" t="inlineStr">
        <is>
          <t>Baja</t>
        </is>
      </c>
      <c r="N22" s="17" t="inlineStr">
        <is>
          <t>Homologado – confianza Baja – pendiente de validación</t>
        </is>
      </c>
      <c r="O22" s="17" t="inlineStr"/>
      <c r="P22" s="17"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17" t="inlineStr">
        <is>
          <t>Neuquén</t>
        </is>
      </c>
      <c r="B23" s="17" t="inlineStr">
        <is>
          <t>1060</t>
        </is>
      </c>
      <c r="C23" s="17" t="inlineStr">
        <is>
          <t>Medicamentos</t>
        </is>
      </c>
      <c r="D23" s="17" t="inlineStr">
        <is>
          <t>1000304</t>
        </is>
      </c>
      <c r="E23" s="17" t="inlineStr">
        <is>
          <t>ADENOSINA 2 ML AMP 3 MG/1 ML</t>
        </is>
      </c>
      <c r="F23" s="17" t="inlineStr">
        <is>
          <t>311</t>
        </is>
      </c>
      <c r="G23" s="17" t="inlineStr">
        <is>
          <t>ADENOSINA AMP</t>
        </is>
      </c>
      <c r="H23" s="18" t="n">
        <v>1116</v>
      </c>
      <c r="I23" s="18" t="n">
        <v>0</v>
      </c>
      <c r="J23" s="18" t="n">
        <v>1116</v>
      </c>
      <c r="K23" s="19" t="n">
        <v>1497.545044802867</v>
      </c>
      <c r="L23" s="19">
        <f>$J23*$K23</f>
        <v/>
      </c>
      <c r="M23" s="30" t="inlineStr">
        <is>
          <t>Media</t>
        </is>
      </c>
      <c r="N23" s="17" t="inlineStr">
        <is>
          <t>Homologado – confianza Media – pendiente de validación</t>
        </is>
      </c>
      <c r="O23" s="17" t="inlineStr"/>
      <c r="P23" s="17" t="inlineStr">
        <is>
          <t>Homologación: confianza base Media + confianza SAP Alta → Media. El material ocupa 15 filas en la hoja 1060 NQN (lote/almacén). La cantidad SAP y la física de esta vista son el total del material.</t>
        </is>
      </c>
    </row>
    <row r="24">
      <c r="A24" s="17" t="inlineStr">
        <is>
          <t>Neuquén</t>
        </is>
      </c>
      <c r="B24" s="17" t="inlineStr">
        <is>
          <t>1060</t>
        </is>
      </c>
      <c r="C24" s="17" t="inlineStr">
        <is>
          <t>Medicamentos</t>
        </is>
      </c>
      <c r="D24" s="17" t="inlineStr">
        <is>
          <t>1000087</t>
        </is>
      </c>
      <c r="E24" s="17" t="inlineStr">
        <is>
          <t>SALBUTAMOL PUFF ("AEROS" 250 DOSIS) 100M</t>
        </is>
      </c>
      <c r="F24" s="17" t="inlineStr">
        <is>
          <t>204</t>
        </is>
      </c>
      <c r="G24" s="17" t="inlineStr">
        <is>
          <t>SALBUTAMOL</t>
        </is>
      </c>
      <c r="H24" s="18" t="n">
        <v>463</v>
      </c>
      <c r="I24" s="18" t="n">
        <v>29</v>
      </c>
      <c r="J24" s="18" t="n">
        <v>434</v>
      </c>
      <c r="K24" s="19" t="n">
        <v>3630.00758099352</v>
      </c>
      <c r="L24" s="19">
        <f>$J24*$K24</f>
        <v/>
      </c>
      <c r="M24" s="30" t="inlineStr">
        <is>
          <t>Media</t>
        </is>
      </c>
      <c r="N24" s="17" t="inlineStr">
        <is>
          <t>Homologado – confianza Media – pendiente de validación</t>
        </is>
      </c>
      <c r="O24" s="17" t="inlineStr"/>
      <c r="P24" s="17" t="inlineStr">
        <is>
          <t>Homologación: confianza base Media + confianza SAP Alta → Media. El material ocupa 14 filas en la hoja 1060 NQN (lote/almacén). La cantidad SAP y la física de esta vista son el total del material.</t>
        </is>
      </c>
    </row>
    <row r="25">
      <c r="A25" s="17" t="inlineStr">
        <is>
          <t>San Juan</t>
        </is>
      </c>
      <c r="B25" s="17" t="inlineStr">
        <is>
          <t>1120</t>
        </is>
      </c>
      <c r="C25" s="17" t="inlineStr">
        <is>
          <t>Medicamentos</t>
        </is>
      </c>
      <c r="D25" s="17" t="inlineStr">
        <is>
          <t>1000089</t>
        </is>
      </c>
      <c r="E25" s="17" t="inlineStr">
        <is>
          <t>SOLUCION FISIOLOGICA DE 500CC</t>
        </is>
      </c>
      <c r="F25" s="17" t="inlineStr">
        <is>
          <t>MED168</t>
        </is>
      </c>
      <c r="G25" s="17" t="inlineStr">
        <is>
          <t>Solucion fisiológica x 500 ml</t>
        </is>
      </c>
      <c r="H25" s="18" t="n">
        <v>1271</v>
      </c>
      <c r="I25" s="18" t="n">
        <v>249</v>
      </c>
      <c r="J25" s="18" t="n">
        <v>1022</v>
      </c>
      <c r="K25" s="19" t="n">
        <v>1447.517246262785</v>
      </c>
      <c r="L25" s="19">
        <f>$J25*$K25</f>
        <v/>
      </c>
      <c r="M25" s="30" t="inlineStr">
        <is>
          <t>Media</t>
        </is>
      </c>
      <c r="N25" s="17" t="inlineStr">
        <is>
          <t>Homologado – confianza Media – pendiente de validación</t>
        </is>
      </c>
      <c r="O25" s="17" t="inlineStr"/>
      <c r="P25" s="17"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17" t="inlineStr">
        <is>
          <t>Neuquén</t>
        </is>
      </c>
      <c r="B26" s="17" t="inlineStr">
        <is>
          <t>1060</t>
        </is>
      </c>
      <c r="C26" s="17" t="inlineStr">
        <is>
          <t>Medicamentos</t>
        </is>
      </c>
      <c r="D26" s="17" t="inlineStr">
        <is>
          <t>1000002</t>
        </is>
      </c>
      <c r="E26" s="17" t="inlineStr">
        <is>
          <t>ADRENALINA 1MG AMPOLLA DE 1 ML INYEC</t>
        </is>
      </c>
      <c r="F26" s="17" t="inlineStr">
        <is>
          <t>MED-006; 2</t>
        </is>
      </c>
      <c r="G26" s="17" t="inlineStr">
        <is>
          <t>Adrenalina 1mg/mL; ADRENALINA INY</t>
        </is>
      </c>
      <c r="H26" s="18" t="n">
        <v>5588</v>
      </c>
      <c r="I26" s="18" t="n">
        <v>603</v>
      </c>
      <c r="J26" s="18" t="n">
        <v>4985</v>
      </c>
      <c r="K26" s="19" t="n">
        <v>287.3559699355764</v>
      </c>
      <c r="L26" s="19">
        <f>$J26*$K26</f>
        <v/>
      </c>
      <c r="M26" s="26" t="inlineStr">
        <is>
          <t>Baja</t>
        </is>
      </c>
      <c r="N26" s="17" t="inlineStr">
        <is>
          <t>Homologado – confianza Baja – pendiente de validación</t>
        </is>
      </c>
      <c r="O26" s="17" t="inlineStr"/>
      <c r="P26" s="17"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17" t="inlineStr">
        <is>
          <t>Neuquén</t>
        </is>
      </c>
      <c r="B27" s="17" t="inlineStr">
        <is>
          <t>1060</t>
        </is>
      </c>
      <c r="C27" s="17" t="inlineStr">
        <is>
          <t>Medicamentos</t>
        </is>
      </c>
      <c r="D27" s="17" t="inlineStr">
        <is>
          <t>1000105</t>
        </is>
      </c>
      <c r="E27" s="17" t="inlineStr">
        <is>
          <t>METOCLOPRAMIDA 10MG/2ML AMPOLLA</t>
        </is>
      </c>
      <c r="F27" s="17" t="inlineStr">
        <is>
          <t>160</t>
        </is>
      </c>
      <c r="G27" s="17" t="inlineStr">
        <is>
          <t>METOCLOPRAMIDA AMP</t>
        </is>
      </c>
      <c r="H27" s="18" t="n">
        <v>5600</v>
      </c>
      <c r="I27" s="18" t="n">
        <v>146</v>
      </c>
      <c r="J27" s="18" t="n">
        <v>5454</v>
      </c>
      <c r="K27" s="19" t="n">
        <v>260.1225857142858</v>
      </c>
      <c r="L27" s="19">
        <f>$J27*$K27</f>
        <v/>
      </c>
      <c r="M27" s="30" t="inlineStr">
        <is>
          <t>Media</t>
        </is>
      </c>
      <c r="N27" s="17" t="inlineStr">
        <is>
          <t>Homologado – confianza Media – pendiente de validación</t>
        </is>
      </c>
      <c r="O27" s="17" t="inlineStr"/>
      <c r="P27" s="17" t="inlineStr">
        <is>
          <t>Cruce por nomenclatura: una nomenclatura no informa dosis; similitud 0.79. El material ocupa 30 filas en la hoja 1060 NQN (lote/almacén). La cantidad SAP y la física de esta vista son el total del material.</t>
        </is>
      </c>
    </row>
    <row r="28">
      <c r="A28" s="17" t="inlineStr">
        <is>
          <t>Neuquén</t>
        </is>
      </c>
      <c r="B28" s="17" t="inlineStr">
        <is>
          <t>1060</t>
        </is>
      </c>
      <c r="C28" s="17" t="inlineStr">
        <is>
          <t>Medicamentos</t>
        </is>
      </c>
      <c r="D28" s="17" t="inlineStr">
        <is>
          <t>1000183</t>
        </is>
      </c>
      <c r="E28" s="17" t="inlineStr">
        <is>
          <t>MYLANTA TABLETAS COMPRIMIDOS</t>
        </is>
      </c>
      <c r="F28" s="17" t="inlineStr">
        <is>
          <t>165</t>
        </is>
      </c>
      <c r="G28" s="17" t="inlineStr">
        <is>
          <t>MYLANTA</t>
        </is>
      </c>
      <c r="H28" s="18" t="n">
        <v>5398</v>
      </c>
      <c r="I28" s="18" t="n">
        <v>0</v>
      </c>
      <c r="J28" s="18" t="n">
        <v>5398</v>
      </c>
      <c r="K28" s="19" t="n">
        <v>254.690802148944</v>
      </c>
      <c r="L28" s="19">
        <f>$J28*$K28</f>
        <v/>
      </c>
      <c r="M28" s="30" t="inlineStr">
        <is>
          <t>Media</t>
        </is>
      </c>
      <c r="N28" s="17" t="inlineStr">
        <is>
          <t>Homologado – confianza Media – pendiente de validación</t>
        </is>
      </c>
      <c r="O28" s="17" t="inlineStr"/>
      <c r="P28" s="17"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17" t="inlineStr">
        <is>
          <t>Neuquén</t>
        </is>
      </c>
      <c r="B29" s="17" t="inlineStr">
        <is>
          <t>1060</t>
        </is>
      </c>
      <c r="C29" s="17" t="inlineStr">
        <is>
          <t>Descartables</t>
        </is>
      </c>
      <c r="D29" s="17" t="inlineStr">
        <is>
          <t>2001234</t>
        </is>
      </c>
      <c r="E29" s="17" t="inlineStr">
        <is>
          <t>REGULADOR DE FLUJO</t>
        </is>
      </c>
      <c r="F29" s="17" t="inlineStr">
        <is>
          <t>348</t>
        </is>
      </c>
      <c r="G29" s="17" t="inlineStr">
        <is>
          <t>regulador de flujo</t>
        </is>
      </c>
      <c r="H29" s="18" t="n">
        <v>576</v>
      </c>
      <c r="I29" s="18" t="n">
        <v>0</v>
      </c>
      <c r="J29" s="18" t="n">
        <v>576</v>
      </c>
      <c r="K29" s="19" t="n">
        <v>2293.33078125</v>
      </c>
      <c r="L29" s="19">
        <f>$J29*$K29</f>
        <v/>
      </c>
      <c r="M29" s="25" t="inlineStr">
        <is>
          <t>Alta</t>
        </is>
      </c>
      <c r="N29" s="17" t="inlineStr">
        <is>
          <t>Homologado – confianza Alta</t>
        </is>
      </c>
      <c r="O29" s="17" t="inlineStr"/>
      <c r="P29" s="17" t="inlineStr">
        <is>
          <t>Cruce por nomenclatura: similitud 1.00. El material ocupa 2 filas en la hoja 1060 NQN (lote/almacén). La cantidad SAP y la física de esta vista son el total del material.</t>
        </is>
      </c>
    </row>
    <row r="30">
      <c r="A30" s="17" t="inlineStr">
        <is>
          <t>Neuquén</t>
        </is>
      </c>
      <c r="B30" s="17" t="inlineStr">
        <is>
          <t>1060</t>
        </is>
      </c>
      <c r="C30" s="17" t="inlineStr">
        <is>
          <t>Descartables</t>
        </is>
      </c>
      <c r="D30" s="17" t="inlineStr">
        <is>
          <t>2000397</t>
        </is>
      </c>
      <c r="E30" s="17" t="inlineStr">
        <is>
          <t>MASCARA LARINGEA Nº 4</t>
        </is>
      </c>
      <c r="F30" s="17" t="inlineStr">
        <is>
          <t>284; 283</t>
        </is>
      </c>
      <c r="G30" s="17" t="inlineStr">
        <is>
          <t>Mascara laringea N° 5; Mascara laringea n°4</t>
        </is>
      </c>
      <c r="H30" s="18" t="n">
        <v>167</v>
      </c>
      <c r="I30" s="18" t="n">
        <v>0</v>
      </c>
      <c r="J30" s="18" t="n">
        <v>167</v>
      </c>
      <c r="K30" s="19" t="n">
        <v>7833.203592814371</v>
      </c>
      <c r="L30" s="19">
        <f>$J30*$K30</f>
        <v/>
      </c>
      <c r="M30" s="26" t="inlineStr">
        <is>
          <t>Baja</t>
        </is>
      </c>
      <c r="N30" s="17" t="inlineStr">
        <is>
          <t>Homologado – confianza Baja – pendiente de validación</t>
        </is>
      </c>
      <c r="O30" s="17" t="inlineStr"/>
      <c r="P30" s="17"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17" t="inlineStr">
        <is>
          <t>Neuquén</t>
        </is>
      </c>
      <c r="B31" s="17" t="inlineStr">
        <is>
          <t>1060</t>
        </is>
      </c>
      <c r="C31" s="17" t="inlineStr">
        <is>
          <t>Medicamentos</t>
        </is>
      </c>
      <c r="D31" s="17" t="inlineStr">
        <is>
          <t>1000033</t>
        </is>
      </c>
      <c r="E31" s="17" t="inlineStr">
        <is>
          <t>SOLUCIÓN DEXTROSA AL 5% DE 500 CC</t>
        </is>
      </c>
      <c r="F31" s="17" t="inlineStr">
        <is>
          <t>211</t>
        </is>
      </c>
      <c r="G31" s="17" t="inlineStr">
        <is>
          <t>SOLUCION DEXTROSA</t>
        </is>
      </c>
      <c r="H31" s="18" t="n">
        <v>1553</v>
      </c>
      <c r="I31" s="18" t="n">
        <v>273</v>
      </c>
      <c r="J31" s="18" t="n">
        <v>1280</v>
      </c>
      <c r="K31" s="19" t="n">
        <v>976.6731938184158</v>
      </c>
      <c r="L31" s="19">
        <f>$J31*$K31</f>
        <v/>
      </c>
      <c r="M31" s="26" t="inlineStr">
        <is>
          <t>Baja</t>
        </is>
      </c>
      <c r="N31" s="17" t="inlineStr">
        <is>
          <t>Homologado – confianza Baja – pendiente de validación</t>
        </is>
      </c>
      <c r="O31" s="17" t="inlineStr"/>
      <c r="P31" s="17" t="inlineStr">
        <is>
          <t>Homologación: confianza base Baja + confianza SAP Alta → Baja. El material ocupa 17 filas en la hoja 1060 NQN (lote/almacén). La cantidad SAP y la física de esta vista son el total del material.</t>
        </is>
      </c>
    </row>
    <row r="32">
      <c r="A32" s="17" t="inlineStr">
        <is>
          <t>Neuquén</t>
        </is>
      </c>
      <c r="B32" s="17" t="inlineStr">
        <is>
          <t>1060</t>
        </is>
      </c>
      <c r="C32" s="17" t="inlineStr">
        <is>
          <t>Descartables</t>
        </is>
      </c>
      <c r="D32" s="17" t="inlineStr">
        <is>
          <t>2000354</t>
        </is>
      </c>
      <c r="E32" s="17" t="inlineStr">
        <is>
          <t>APOSITO ESTERIL (G+A) 10X20CM</t>
        </is>
      </c>
      <c r="F32" s="17" t="inlineStr">
        <is>
          <t>20</t>
        </is>
      </c>
      <c r="G32" s="17" t="inlineStr">
        <is>
          <t>APOSITO ALGODON ESTERIL</t>
        </is>
      </c>
      <c r="H32" s="18" t="n">
        <v>3560</v>
      </c>
      <c r="I32" s="18" t="n">
        <v>293</v>
      </c>
      <c r="J32" s="18" t="n">
        <v>3267</v>
      </c>
      <c r="K32" s="19" t="n">
        <v>377.8923960674158</v>
      </c>
      <c r="L32" s="19">
        <f>$J32*$K32</f>
        <v/>
      </c>
      <c r="M32" s="30" t="inlineStr">
        <is>
          <t>Media</t>
        </is>
      </c>
      <c r="N32" s="17" t="inlineStr">
        <is>
          <t>Homologado – confianza Media – pendiente de validación</t>
        </is>
      </c>
      <c r="O32" s="17" t="inlineStr"/>
      <c r="P32" s="17"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17" t="inlineStr">
        <is>
          <t>Neuquén</t>
        </is>
      </c>
      <c r="B33" s="17" t="inlineStr">
        <is>
          <t>1060</t>
        </is>
      </c>
      <c r="C33" s="17" t="inlineStr">
        <is>
          <t>Descartables</t>
        </is>
      </c>
      <c r="D33" s="17" t="inlineStr">
        <is>
          <t>2000553</t>
        </is>
      </c>
      <c r="E33" s="17" t="inlineStr">
        <is>
          <t>TORNIQUETE TACTICO</t>
        </is>
      </c>
      <c r="F33" s="17" t="inlineStr">
        <is>
          <t>303</t>
        </is>
      </c>
      <c r="G33" s="17" t="inlineStr">
        <is>
          <t>TORNIQUETE</t>
        </is>
      </c>
      <c r="H33" s="18" t="n">
        <v>83</v>
      </c>
      <c r="I33" s="18" t="n">
        <v>0</v>
      </c>
      <c r="J33" s="18" t="n">
        <v>83</v>
      </c>
      <c r="K33" s="19" t="n">
        <v>14665.63373493976</v>
      </c>
      <c r="L33" s="19">
        <f>$J33*$K33</f>
        <v/>
      </c>
      <c r="M33" s="30" t="inlineStr">
        <is>
          <t>Media</t>
        </is>
      </c>
      <c r="N33" s="17" t="inlineStr">
        <is>
          <t>Homologado – confianza Media – pendiente de validación</t>
        </is>
      </c>
      <c r="O33" s="17" t="inlineStr"/>
      <c r="P33" s="17" t="inlineStr">
        <is>
          <t>Homologación: confianza base Media + confianza SAP Alta → Media. El material ocupa 3 filas en la hoja 1060 NQN (lote/almacén). La cantidad SAP y la física de esta vista son el total del material.</t>
        </is>
      </c>
    </row>
    <row r="34">
      <c r="A34" s="17" t="inlineStr">
        <is>
          <t>Neuquén</t>
        </is>
      </c>
      <c r="B34" s="17" t="inlineStr">
        <is>
          <t>1060</t>
        </is>
      </c>
      <c r="C34" s="17" t="inlineStr">
        <is>
          <t>Medicamentos</t>
        </is>
      </c>
      <c r="D34" s="17" t="inlineStr">
        <is>
          <t>1001118</t>
        </is>
      </c>
      <c r="E34" s="17" t="inlineStr">
        <is>
          <t>SALES REHIDRATANTES SOBRE POLVO</t>
        </is>
      </c>
      <c r="F34" s="17" t="inlineStr">
        <is>
          <t>401</t>
        </is>
      </c>
      <c r="G34" s="17" t="inlineStr">
        <is>
          <t>SALES DE REHIDRATACION ORAL X 28 GS</t>
        </is>
      </c>
      <c r="H34" s="18" t="n">
        <v>600</v>
      </c>
      <c r="I34" s="18" t="n">
        <v>0</v>
      </c>
      <c r="J34" s="18" t="n">
        <v>600</v>
      </c>
      <c r="K34" s="19" t="n">
        <v>2000</v>
      </c>
      <c r="L34" s="19">
        <f>$J34*$K34</f>
        <v/>
      </c>
      <c r="M34" s="26" t="inlineStr">
        <is>
          <t>Baja</t>
        </is>
      </c>
      <c r="N34" s="17" t="inlineStr">
        <is>
          <t>Homologado – confianza Baja – pendiente de validación</t>
        </is>
      </c>
      <c r="O34" s="17" t="inlineStr"/>
      <c r="P34" s="17" t="inlineStr">
        <is>
          <t>Homologación: confianza base Alta + confianza SAP Alta → Alta. La nomenclatura del material imputado no respalda por sí sola la equivalencia (similitud 0.32); el vínculo proviene sólo de la homologación. Nivel degradado a Baja.</t>
        </is>
      </c>
    </row>
    <row r="35">
      <c r="A35" s="17" t="inlineStr">
        <is>
          <t>Neuquén</t>
        </is>
      </c>
      <c r="B35" s="17" t="inlineStr">
        <is>
          <t>1060</t>
        </is>
      </c>
      <c r="C35" s="17" t="inlineStr">
        <is>
          <t>Descartables</t>
        </is>
      </c>
      <c r="D35" s="17" t="inlineStr">
        <is>
          <t>2000035</t>
        </is>
      </c>
      <c r="E35" s="17" t="inlineStr">
        <is>
          <t>TENSIOMETRO ADULTO</t>
        </is>
      </c>
      <c r="F35" s="17" t="inlineStr">
        <is>
          <t>524</t>
        </is>
      </c>
      <c r="G35" s="17" t="inlineStr">
        <is>
          <t>TENSIOMETRO</t>
        </is>
      </c>
      <c r="H35" s="18" t="n">
        <v>155</v>
      </c>
      <c r="I35" s="18" t="n">
        <v>1</v>
      </c>
      <c r="J35" s="18" t="n">
        <v>154</v>
      </c>
      <c r="K35" s="19" t="n">
        <v>7684.728322580646</v>
      </c>
      <c r="L35" s="19">
        <f>$J35*$K35</f>
        <v/>
      </c>
      <c r="M35" s="25" t="inlineStr">
        <is>
          <t>Alta</t>
        </is>
      </c>
      <c r="N35" s="17" t="inlineStr">
        <is>
          <t>Homologado – confianza Alta</t>
        </is>
      </c>
      <c r="O35" s="29" t="inlineStr">
        <is>
          <t>Valorización a validar: relación de cantidades 155 a 1 entre SAP y el recuento físico. Sugiere distinta unidad de medida (SAP por caja o envase y el recuento por unidad). La diferencia económica de esta fila no debe tomarse como definitiva.</t>
        </is>
      </c>
      <c r="P35" s="17"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17" t="inlineStr">
        <is>
          <t>Neuquén</t>
        </is>
      </c>
      <c r="B36" s="17" t="inlineStr">
        <is>
          <t>1060</t>
        </is>
      </c>
      <c r="C36" s="17" t="inlineStr">
        <is>
          <t>Medicamentos</t>
        </is>
      </c>
      <c r="D36" s="17" t="inlineStr">
        <is>
          <t>1000754</t>
        </is>
      </c>
      <c r="E36" s="17" t="inlineStr">
        <is>
          <t>PLATSUL  30GR</t>
        </is>
      </c>
      <c r="F36" s="17" t="inlineStr">
        <is>
          <t>185</t>
        </is>
      </c>
      <c r="G36" s="17" t="inlineStr">
        <is>
          <t>PLATSUL</t>
        </is>
      </c>
      <c r="H36" s="18" t="n">
        <v>338</v>
      </c>
      <c r="I36" s="18" t="n">
        <v>11</v>
      </c>
      <c r="J36" s="18" t="n">
        <v>327</v>
      </c>
      <c r="K36" s="19" t="n">
        <v>3325.966272189349</v>
      </c>
      <c r="L36" s="19">
        <f>$J36*$K36</f>
        <v/>
      </c>
      <c r="M36" s="30" t="inlineStr">
        <is>
          <t>Media</t>
        </is>
      </c>
      <c r="N36" s="17" t="inlineStr">
        <is>
          <t>Homologado – confianza Media – pendiente de validación</t>
        </is>
      </c>
      <c r="O36" s="17" t="inlineStr"/>
      <c r="P36" s="17"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17" t="inlineStr">
        <is>
          <t>Neuquén</t>
        </is>
      </c>
      <c r="B37" s="17" t="inlineStr">
        <is>
          <t>1060</t>
        </is>
      </c>
      <c r="C37" s="17" t="inlineStr">
        <is>
          <t>Medicamentos</t>
        </is>
      </c>
      <c r="D37" s="17" t="inlineStr">
        <is>
          <t>1000404</t>
        </is>
      </c>
      <c r="E37" s="17" t="inlineStr">
        <is>
          <t>FLUMAZENIL AMP 5 ML</t>
        </is>
      </c>
      <c r="F37" s="17" t="inlineStr">
        <is>
          <t>321</t>
        </is>
      </c>
      <c r="G37" s="17" t="inlineStr">
        <is>
          <t>FLUMAZENIL AMP</t>
        </is>
      </c>
      <c r="H37" s="18" t="n">
        <v>1326</v>
      </c>
      <c r="I37" s="18" t="n">
        <v>189</v>
      </c>
      <c r="J37" s="18" t="n">
        <v>1137</v>
      </c>
      <c r="K37" s="19" t="n">
        <v>944.4367194570139</v>
      </c>
      <c r="L37" s="19">
        <f>$J37*$K37</f>
        <v/>
      </c>
      <c r="M37" s="25" t="inlineStr">
        <is>
          <t>Alta</t>
        </is>
      </c>
      <c r="N37" s="17" t="inlineStr">
        <is>
          <t>Homologado – confianza Alta</t>
        </is>
      </c>
      <c r="O37" s="17" t="inlineStr"/>
      <c r="P37" s="17" t="inlineStr">
        <is>
          <t>Cruce por nomenclatura: una nomenclatura no informa dosis; similitud 0.86. El material ocupa 10 filas en la hoja 1060 NQN (lote/almacén). La cantidad SAP y la física de esta vista son el total del material.</t>
        </is>
      </c>
    </row>
    <row r="38">
      <c r="A38" s="17" t="inlineStr">
        <is>
          <t>Neuquén</t>
        </is>
      </c>
      <c r="B38" s="17" t="inlineStr">
        <is>
          <t>1060</t>
        </is>
      </c>
      <c r="C38" s="17" t="inlineStr">
        <is>
          <t>Descartables</t>
        </is>
      </c>
      <c r="D38" s="17" t="inlineStr">
        <is>
          <t>2000473</t>
        </is>
      </c>
      <c r="E38" s="17" t="inlineStr">
        <is>
          <t>PILA AA</t>
        </is>
      </c>
      <c r="F38" s="17" t="inlineStr">
        <is>
          <t>260</t>
        </is>
      </c>
      <c r="G38" s="17" t="inlineStr">
        <is>
          <t>Pilas AA</t>
        </is>
      </c>
      <c r="H38" s="18" t="n">
        <v>2207</v>
      </c>
      <c r="I38" s="18" t="n">
        <v>3</v>
      </c>
      <c r="J38" s="18" t="n">
        <v>2204</v>
      </c>
      <c r="K38" s="19" t="n">
        <v>474.3028726778433</v>
      </c>
      <c r="L38" s="19">
        <f>$J38*$K38</f>
        <v/>
      </c>
      <c r="M38" s="25" t="inlineStr">
        <is>
          <t>Alta</t>
        </is>
      </c>
      <c r="N38" s="17" t="inlineStr">
        <is>
          <t>Homologado – confianza Alta</t>
        </is>
      </c>
      <c r="O38" s="29" t="inlineStr">
        <is>
          <t>Valorización a validar: relación de cantidades 736 a 1 entre SAP y el recuento físico. Sugiere distinta unidad de medida (SAP por caja o envase y el recuento por unidad). La diferencia económica de esta fila no debe tomarse como definitiva.</t>
        </is>
      </c>
      <c r="P38" s="17" t="inlineStr">
        <is>
          <t>Cruce por nomenclatura: similitud 1.00. El material ocupa 2 filas en la hoja 1060 NQN (lote/almacén). La cantidad SAP y la física de esta vista son el total del material.</t>
        </is>
      </c>
    </row>
    <row r="39">
      <c r="A39" s="17" t="inlineStr">
        <is>
          <t>Neuquén</t>
        </is>
      </c>
      <c r="B39" s="17" t="inlineStr">
        <is>
          <t>1060</t>
        </is>
      </c>
      <c r="C39" s="17" t="inlineStr">
        <is>
          <t>Descartables</t>
        </is>
      </c>
      <c r="D39" s="17" t="inlineStr">
        <is>
          <t>2000350</t>
        </is>
      </c>
      <c r="E39" s="17" t="inlineStr">
        <is>
          <t>ASPIRADOR MANUAL RES Q VAC</t>
        </is>
      </c>
      <c r="F39" s="17" t="inlineStr">
        <is>
          <t>526</t>
        </is>
      </c>
      <c r="G39" s="17" t="inlineStr">
        <is>
          <t>ASPIRADOR MANUAL</t>
        </is>
      </c>
      <c r="H39" s="18" t="n">
        <v>51</v>
      </c>
      <c r="I39" s="18" t="n">
        <v>8</v>
      </c>
      <c r="J39" s="18" t="n">
        <v>43</v>
      </c>
      <c r="K39" s="19" t="n">
        <v>24017.08176470588</v>
      </c>
      <c r="L39" s="19">
        <f>$J39*$K39</f>
        <v/>
      </c>
      <c r="M39" s="25" t="inlineStr">
        <is>
          <t>Alta</t>
        </is>
      </c>
      <c r="N39" s="17" t="inlineStr">
        <is>
          <t>Homologado – confianza Alta</t>
        </is>
      </c>
      <c r="O39" s="17" t="inlineStr"/>
      <c r="P39" s="17" t="inlineStr">
        <is>
          <t>Cruce por nomenclatura: similitud 0.77. El material ocupa 2 filas en la hoja 1060 NQN (lote/almacén). La cantidad SAP y la física de esta vista son el total del material.</t>
        </is>
      </c>
    </row>
    <row r="40">
      <c r="A40" s="17" t="inlineStr">
        <is>
          <t>Neuquén</t>
        </is>
      </c>
      <c r="B40" s="17" t="inlineStr">
        <is>
          <t>1060</t>
        </is>
      </c>
      <c r="C40" s="17" t="inlineStr">
        <is>
          <t>Medicamentos</t>
        </is>
      </c>
      <c r="D40" s="17" t="inlineStr">
        <is>
          <t>1000053</t>
        </is>
      </c>
      <c r="E40" s="17" t="inlineStr">
        <is>
          <t>ALCOHOL AL 96% X 1000ML</t>
        </is>
      </c>
      <c r="F40" s="17" t="inlineStr">
        <is>
          <t>255</t>
        </is>
      </c>
      <c r="G40" s="17" t="inlineStr">
        <is>
          <t>ALCOHOL ETILICO 96% X 1 LTS</t>
        </is>
      </c>
      <c r="H40" s="18" t="n">
        <v>727</v>
      </c>
      <c r="I40" s="18" t="n">
        <v>4</v>
      </c>
      <c r="J40" s="18" t="n">
        <v>723</v>
      </c>
      <c r="K40" s="19" t="n">
        <v>1426.700385144429</v>
      </c>
      <c r="L40" s="19">
        <f>$J40*$K40</f>
        <v/>
      </c>
      <c r="M40" s="26" t="inlineStr">
        <is>
          <t>Baja</t>
        </is>
      </c>
      <c r="N40" s="17" t="inlineStr">
        <is>
          <t>Homologado – confianza Baja – pendiente de validación</t>
        </is>
      </c>
      <c r="O40" s="29" t="inlineStr">
        <is>
          <t>Valorización a validar: relación de cantidades 182 a 1 entre SAP y el recuento físico. Sugiere distinta unidad de medida (SAP por caja o envase y el recuento por unidad). La diferencia económica de esta fila no debe tomarse como definitiva.</t>
        </is>
      </c>
      <c r="P40" s="17"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17" t="inlineStr">
        <is>
          <t>Neuquén</t>
        </is>
      </c>
      <c r="B41" s="17" t="inlineStr">
        <is>
          <t>1060</t>
        </is>
      </c>
      <c r="C41" s="17" t="inlineStr">
        <is>
          <t>Descartables</t>
        </is>
      </c>
      <c r="D41" s="17" t="inlineStr">
        <is>
          <t>2000023</t>
        </is>
      </c>
      <c r="E41" s="17" t="inlineStr">
        <is>
          <t>GUIA MACROGOTERO Nª14</t>
        </is>
      </c>
      <c r="F41" s="17" t="inlineStr">
        <is>
          <t>278</t>
        </is>
      </c>
      <c r="G41" s="17" t="inlineStr">
        <is>
          <t>GUIA MACROGOTERO V13/14</t>
        </is>
      </c>
      <c r="H41" s="18" t="n">
        <v>4014</v>
      </c>
      <c r="I41" s="18" t="n">
        <v>809</v>
      </c>
      <c r="J41" s="18" t="n">
        <v>3205</v>
      </c>
      <c r="K41" s="19" t="n">
        <v>321.3129820627803</v>
      </c>
      <c r="L41" s="19">
        <f>$J41*$K41</f>
        <v/>
      </c>
      <c r="M41" s="30" t="inlineStr">
        <is>
          <t>Media</t>
        </is>
      </c>
      <c r="N41" s="17" t="inlineStr">
        <is>
          <t>Homologado – confianza Media – pendiente de validación</t>
        </is>
      </c>
      <c r="O41" s="17" t="inlineStr"/>
      <c r="P41" s="17" t="inlineStr">
        <is>
          <t>Homologación: confianza base Media + confianza SAP Alta → Media. El material ocupa 2 filas en la hoja 1060 NQN (lote/almacén). La cantidad SAP y la física de esta vista son el total del material.</t>
        </is>
      </c>
    </row>
    <row r="42">
      <c r="A42" s="17" t="inlineStr">
        <is>
          <t>Neuquén</t>
        </is>
      </c>
      <c r="B42" s="17" t="inlineStr">
        <is>
          <t>1060</t>
        </is>
      </c>
      <c r="C42" s="17" t="inlineStr">
        <is>
          <t>Descartables</t>
        </is>
      </c>
      <c r="D42" s="17" t="inlineStr">
        <is>
          <t>2001515</t>
        </is>
      </c>
      <c r="E42" s="17" t="inlineStr">
        <is>
          <t>INMOVILIZADOR LATERO CERVICAL</t>
        </is>
      </c>
      <c r="F42" s="17" t="inlineStr">
        <is>
          <t>513</t>
        </is>
      </c>
      <c r="G42" s="17" t="inlineStr">
        <is>
          <t>INMOVILIZADOR LATEROCERVICAL</t>
        </is>
      </c>
      <c r="H42" s="18" t="n">
        <v>28</v>
      </c>
      <c r="I42" s="18" t="n">
        <v>8</v>
      </c>
      <c r="J42" s="18" t="n">
        <v>20</v>
      </c>
      <c r="K42" s="19" t="n">
        <v>50948.64285714286</v>
      </c>
      <c r="L42" s="19">
        <f>$J42*$K42</f>
        <v/>
      </c>
      <c r="M42" s="25" t="inlineStr">
        <is>
          <t>Alta</t>
        </is>
      </c>
      <c r="N42" s="17" t="inlineStr">
        <is>
          <t>Homologado – confianza Alta</t>
        </is>
      </c>
      <c r="O42" s="29" t="inlineStr">
        <is>
          <t>Valorización a validar: VU atípico ($50,948.64 contra una mediana de $2,000.00 en la base). Sugiere distinta unidad de medida (SAP por caja o envase y el recuento por unidad). La diferencia económica de esta fila no debe tomarse como definitiva.</t>
        </is>
      </c>
      <c r="P42" s="17"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17" t="inlineStr">
        <is>
          <t>Neuquén</t>
        </is>
      </c>
      <c r="B43" s="17" t="inlineStr">
        <is>
          <t>1060</t>
        </is>
      </c>
      <c r="C43" s="17" t="inlineStr">
        <is>
          <t>Descartables</t>
        </is>
      </c>
      <c r="D43" s="17" t="inlineStr">
        <is>
          <t>2000472</t>
        </is>
      </c>
      <c r="E43" s="17" t="inlineStr">
        <is>
          <t>PILA AAA</t>
        </is>
      </c>
      <c r="F43" s="17" t="inlineStr">
        <is>
          <t>259</t>
        </is>
      </c>
      <c r="G43" s="17" t="inlineStr">
        <is>
          <t>Pilas AAA</t>
        </is>
      </c>
      <c r="H43" s="18" t="n">
        <v>1510</v>
      </c>
      <c r="I43" s="18" t="n">
        <v>4</v>
      </c>
      <c r="J43" s="18" t="n">
        <v>1506</v>
      </c>
      <c r="K43" s="19" t="n">
        <v>624.9966887417219</v>
      </c>
      <c r="L43" s="19">
        <f>$J43*$K43</f>
        <v/>
      </c>
      <c r="M43" s="25" t="inlineStr">
        <is>
          <t>Alta</t>
        </is>
      </c>
      <c r="N43" s="17" t="inlineStr">
        <is>
          <t>Homologado – confianza Alta</t>
        </is>
      </c>
      <c r="O43" s="29" t="inlineStr">
        <is>
          <t>Valorización a validar: relación de cantidades 378 a 1 entre SAP y el recuento físico. Sugiere distinta unidad de medida (SAP por caja o envase y el recuento por unidad). La diferencia económica de esta fila no debe tomarse como definitiva.</t>
        </is>
      </c>
      <c r="P43" s="17" t="inlineStr">
        <is>
          <t>Cruce por nomenclatura: similitud 1.00. El material ocupa 2 filas en la hoja 1060 NQN (lote/almacén). La cantidad SAP y la física de esta vista son el total del material.</t>
        </is>
      </c>
    </row>
    <row r="44">
      <c r="A44" s="17" t="inlineStr">
        <is>
          <t>San Juan</t>
        </is>
      </c>
      <c r="B44" s="17" t="inlineStr">
        <is>
          <t>1120</t>
        </is>
      </c>
      <c r="C44" s="17" t="inlineStr">
        <is>
          <t>Medicamentos</t>
        </is>
      </c>
      <c r="D44" s="17" t="inlineStr">
        <is>
          <t>1001297</t>
        </is>
      </c>
      <c r="E44" s="17" t="inlineStr">
        <is>
          <t>PULMONIX ANTIGRIP 20 COMP</t>
        </is>
      </c>
      <c r="F44" s="17" t="inlineStr">
        <is>
          <t>MED156</t>
        </is>
      </c>
      <c r="G44" s="17" t="inlineStr">
        <is>
          <t>Antigripal comp</t>
        </is>
      </c>
      <c r="H44" s="18" t="n">
        <v>672</v>
      </c>
      <c r="I44" s="18" t="n">
        <v>60</v>
      </c>
      <c r="J44" s="18" t="n">
        <v>612</v>
      </c>
      <c r="K44" s="19" t="n">
        <v>1511.582633928571</v>
      </c>
      <c r="L44" s="19">
        <f>$J44*$K44</f>
        <v/>
      </c>
      <c r="M44" s="30" t="inlineStr">
        <is>
          <t>Media</t>
        </is>
      </c>
      <c r="N44" s="17" t="inlineStr">
        <is>
          <t>Homologado – confianza Media – pendiente de validación</t>
        </is>
      </c>
      <c r="O44" s="17" t="inlineStr"/>
      <c r="P44" s="17" t="inlineStr">
        <is>
          <t>Cruce por nomenclatura: similitud 0.62. El material ocupa 3 filas en la hoja 1120 SJ (lote/almacén). La cantidad SAP y la física de esta vista son el total del material.</t>
        </is>
      </c>
    </row>
    <row r="45">
      <c r="A45" s="17" t="inlineStr">
        <is>
          <t>San Juan</t>
        </is>
      </c>
      <c r="B45" s="17" t="inlineStr">
        <is>
          <t>1120</t>
        </is>
      </c>
      <c r="C45" s="17" t="inlineStr">
        <is>
          <t>Medicamentos</t>
        </is>
      </c>
      <c r="D45" s="17" t="inlineStr">
        <is>
          <t>1000371</t>
        </is>
      </c>
      <c r="E45" s="17" t="inlineStr">
        <is>
          <t>PROTECTOR SOLAR</t>
        </is>
      </c>
      <c r="F45" s="17" t="inlineStr">
        <is>
          <t>DESC290</t>
        </is>
      </c>
      <c r="G45" s="17" t="inlineStr">
        <is>
          <t>Protector solar Labial</t>
        </is>
      </c>
      <c r="H45" s="18" t="n">
        <v>73</v>
      </c>
      <c r="I45" s="18" t="n">
        <v>9</v>
      </c>
      <c r="J45" s="18" t="n">
        <v>64</v>
      </c>
      <c r="K45" s="19" t="n">
        <v>14442.62410958904</v>
      </c>
      <c r="L45" s="19">
        <f>$J45*$K45</f>
        <v/>
      </c>
      <c r="M45" s="25" t="inlineStr">
        <is>
          <t>Alta</t>
        </is>
      </c>
      <c r="N45" s="17" t="inlineStr">
        <is>
          <t>Homologado – confianza Alta</t>
        </is>
      </c>
      <c r="O45" s="17" t="inlineStr"/>
      <c r="P45" s="17" t="inlineStr">
        <is>
          <t>Cruce por nomenclatura: similitud 0.86. El material ocupa 3 filas en la hoja 1120 SJ (lote/almacén). La cantidad SAP y la física de esta vista son el total del material.</t>
        </is>
      </c>
    </row>
    <row r="46">
      <c r="A46" s="17" t="inlineStr">
        <is>
          <t>Neuquén</t>
        </is>
      </c>
      <c r="B46" s="17" t="inlineStr">
        <is>
          <t>1060</t>
        </is>
      </c>
      <c r="C46" s="17" t="inlineStr">
        <is>
          <t>Medicamentos</t>
        </is>
      </c>
      <c r="D46" s="17" t="inlineStr">
        <is>
          <t>1000007</t>
        </is>
      </c>
      <c r="E46" s="17" t="inlineStr">
        <is>
          <t>ATROPINA 1MG AMPOLLA DE 1ML</t>
        </is>
      </c>
      <c r="F46" s="17" t="inlineStr">
        <is>
          <t>26</t>
        </is>
      </c>
      <c r="G46" s="17" t="inlineStr">
        <is>
          <t>ATROPINA AMP</t>
        </is>
      </c>
      <c r="H46" s="18" t="n">
        <v>4703</v>
      </c>
      <c r="I46" s="18" t="n">
        <v>243</v>
      </c>
      <c r="J46" s="18" t="n">
        <v>4460</v>
      </c>
      <c r="K46" s="19" t="n">
        <v>196.4544375930257</v>
      </c>
      <c r="L46" s="19">
        <f>$J46*$K46</f>
        <v/>
      </c>
      <c r="M46" s="30" t="inlineStr">
        <is>
          <t>Media</t>
        </is>
      </c>
      <c r="N46" s="17" t="inlineStr">
        <is>
          <t>Homologado – confianza Media – pendiente de validación</t>
        </is>
      </c>
      <c r="O46" s="17" t="inlineStr"/>
      <c r="P46" s="17" t="inlineStr">
        <is>
          <t>Homologación: confianza base Media + confianza SAP Alta → Media. El material ocupa 25 filas en la hoja 1060 NQN (lote/almacén). La cantidad SAP y la física de esta vista son el total del material.</t>
        </is>
      </c>
    </row>
    <row r="47">
      <c r="A47" s="17" t="inlineStr">
        <is>
          <t>Neuquén</t>
        </is>
      </c>
      <c r="B47" s="17" t="inlineStr">
        <is>
          <t>1060</t>
        </is>
      </c>
      <c r="C47" s="17" t="inlineStr">
        <is>
          <t>Medicamentos</t>
        </is>
      </c>
      <c r="D47" s="17" t="inlineStr">
        <is>
          <t>1000022</t>
        </is>
      </c>
      <c r="E47" s="17" t="inlineStr">
        <is>
          <t>DIPIRONA 1G AMPOLLA DE 2ML INYECTABLE</t>
        </is>
      </c>
      <c r="F47" s="17" t="inlineStr">
        <is>
          <t>93</t>
        </is>
      </c>
      <c r="G47" s="17" t="inlineStr">
        <is>
          <t>DIPIRONA AMP</t>
        </is>
      </c>
      <c r="H47" s="18" t="n">
        <v>2880</v>
      </c>
      <c r="I47" s="18" t="n">
        <v>110</v>
      </c>
      <c r="J47" s="18" t="n">
        <v>2770</v>
      </c>
      <c r="K47" s="19" t="n">
        <v>299.7265277777778</v>
      </c>
      <c r="L47" s="19">
        <f>$J47*$K47</f>
        <v/>
      </c>
      <c r="M47" s="30" t="inlineStr">
        <is>
          <t>Media</t>
        </is>
      </c>
      <c r="N47" s="17" t="inlineStr">
        <is>
          <t>Homologado – confianza Media – pendiente de validación</t>
        </is>
      </c>
      <c r="O47" s="17" t="inlineStr"/>
      <c r="P47" s="17" t="inlineStr">
        <is>
          <t>Homologación: confianza base Media + confianza SAP Alta → Media. El material ocupa 18 filas en la hoja 1060 NQN (lote/almacén). La cantidad SAP y la física de esta vista son el total del material.</t>
        </is>
      </c>
    </row>
    <row r="48">
      <c r="A48" s="17" t="inlineStr">
        <is>
          <t>San Juan</t>
        </is>
      </c>
      <c r="B48" s="17" t="inlineStr">
        <is>
          <t>1120</t>
        </is>
      </c>
      <c r="C48" s="17" t="inlineStr">
        <is>
          <t>Medicamentos</t>
        </is>
      </c>
      <c r="D48" s="17" t="inlineStr">
        <is>
          <t>1000045</t>
        </is>
      </c>
      <c r="E48" s="17" t="inlineStr">
        <is>
          <t>DICLOFENAC 75MG AMPOLLA 3ML</t>
        </is>
      </c>
      <c r="F48" s="17" t="inlineStr">
        <is>
          <t>MED62</t>
        </is>
      </c>
      <c r="G48" s="17" t="inlineStr">
        <is>
          <t>Diclofenac 75mg Amp x 3ml</t>
        </is>
      </c>
      <c r="H48" s="18" t="n">
        <v>1959</v>
      </c>
      <c r="I48" s="18" t="n">
        <v>400</v>
      </c>
      <c r="J48" s="18" t="n">
        <v>1559</v>
      </c>
      <c r="K48" s="19" t="n">
        <v>527.8899489535477</v>
      </c>
      <c r="L48" s="19">
        <f>$J48*$K48</f>
        <v/>
      </c>
      <c r="M48" s="25" t="inlineStr">
        <is>
          <t>Alta</t>
        </is>
      </c>
      <c r="N48" s="17" t="inlineStr">
        <is>
          <t>Homologado – confianza Alta</t>
        </is>
      </c>
      <c r="O48" s="17" t="inlineStr"/>
      <c r="P48" s="17" t="inlineStr">
        <is>
          <t>Homologación: confianza base Alta + confianza SAP Alta → Alta. El material ocupa 7 filas en la hoja 1120 SJ (lote/almacén). La cantidad SAP y la física de esta vista son el total del material.</t>
        </is>
      </c>
    </row>
    <row r="49">
      <c r="A49" s="17" t="inlineStr">
        <is>
          <t>Neuquén</t>
        </is>
      </c>
      <c r="B49" s="17" t="inlineStr">
        <is>
          <t>1060</t>
        </is>
      </c>
      <c r="C49" s="17" t="inlineStr">
        <is>
          <t>Medicamentos</t>
        </is>
      </c>
      <c r="D49" s="17" t="inlineStr">
        <is>
          <t>1000535</t>
        </is>
      </c>
      <c r="E49" s="17" t="inlineStr">
        <is>
          <t>MEDIDOR GLUCEMIA FREESTYLE OPTIUM NEO H</t>
        </is>
      </c>
      <c r="F49" s="17" t="inlineStr">
        <is>
          <t>383</t>
        </is>
      </c>
      <c r="G49" s="17" t="inlineStr">
        <is>
          <t>GLUCOMETRO</t>
        </is>
      </c>
      <c r="H49" s="18" t="n">
        <v>89</v>
      </c>
      <c r="I49" s="18" t="n">
        <v>19</v>
      </c>
      <c r="J49" s="18" t="n">
        <v>70</v>
      </c>
      <c r="K49" s="19" t="n">
        <v>11296.52</v>
      </c>
      <c r="L49" s="19">
        <f>$J49*$K49</f>
        <v/>
      </c>
      <c r="M49" s="26" t="inlineStr">
        <is>
          <t>Baja</t>
        </is>
      </c>
      <c r="N49" s="17" t="inlineStr">
        <is>
          <t>Homologado – confianza Baja – pendiente de validación</t>
        </is>
      </c>
      <c r="O49" s="17" t="inlineStr"/>
      <c r="P49" s="17"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17" t="inlineStr">
        <is>
          <t>Neuquén</t>
        </is>
      </c>
      <c r="B50" s="17" t="inlineStr">
        <is>
          <t>1060</t>
        </is>
      </c>
      <c r="C50" s="17" t="inlineStr">
        <is>
          <t>Medicamentos</t>
        </is>
      </c>
      <c r="D50" s="17" t="inlineStr">
        <is>
          <t>1000008</t>
        </is>
      </c>
      <c r="E50" s="17" t="inlineStr">
        <is>
          <t>DIFENHIDRAMINA 10MG AMPOLLA DE 1ML</t>
        </is>
      </c>
      <c r="F50" s="17" t="inlineStr">
        <is>
          <t>244</t>
        </is>
      </c>
      <c r="G50" s="17" t="inlineStr">
        <is>
          <t>DIFENHIDRAMINA 10 MG X 1 ML AMP</t>
        </is>
      </c>
      <c r="H50" s="18" t="n">
        <v>2650</v>
      </c>
      <c r="I50" s="18" t="n">
        <v>0</v>
      </c>
      <c r="J50" s="18" t="n">
        <v>2650</v>
      </c>
      <c r="K50" s="19" t="n">
        <v>287.6714792452831</v>
      </c>
      <c r="L50" s="19">
        <f>$J50*$K50</f>
        <v/>
      </c>
      <c r="M50" s="25" t="inlineStr">
        <is>
          <t>Alta</t>
        </is>
      </c>
      <c r="N50" s="17" t="inlineStr">
        <is>
          <t>Homologado – confianza Alta</t>
        </is>
      </c>
      <c r="O50" s="17" t="inlineStr"/>
      <c r="P50" s="17"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17" t="inlineStr">
        <is>
          <t>Neuquén</t>
        </is>
      </c>
      <c r="B51" s="17" t="inlineStr">
        <is>
          <t>1060</t>
        </is>
      </c>
      <c r="C51" s="17" t="inlineStr">
        <is>
          <t>Descartables</t>
        </is>
      </c>
      <c r="D51" s="17" t="inlineStr">
        <is>
          <t>2001219</t>
        </is>
      </c>
      <c r="E51" s="17" t="inlineStr">
        <is>
          <t>OXIMETRO DE PULSO</t>
        </is>
      </c>
      <c r="F51" s="17" t="inlineStr">
        <is>
          <t>393; 530</t>
        </is>
      </c>
      <c r="G51" s="17" t="inlineStr">
        <is>
          <t>OXIMETRO DE PULSO; SATUROMETRO</t>
        </is>
      </c>
      <c r="H51" s="18" t="n">
        <v>90</v>
      </c>
      <c r="I51" s="18" t="n">
        <v>9</v>
      </c>
      <c r="J51" s="18" t="n">
        <v>81</v>
      </c>
      <c r="K51" s="19" t="n">
        <v>9369.159777777777</v>
      </c>
      <c r="L51" s="19">
        <f>$J51*$K51</f>
        <v/>
      </c>
      <c r="M51" s="30" t="inlineStr">
        <is>
          <t>Media</t>
        </is>
      </c>
      <c r="N51" s="17" t="inlineStr">
        <is>
          <t>Homologado – confianza Media – pendiente de validación</t>
        </is>
      </c>
      <c r="O51" s="17" t="inlineStr"/>
      <c r="P51" s="17"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17" t="inlineStr">
        <is>
          <t>San Juan</t>
        </is>
      </c>
      <c r="B52" s="17" t="inlineStr">
        <is>
          <t>1120</t>
        </is>
      </c>
      <c r="C52" s="17" t="inlineStr">
        <is>
          <t>Medicamentos</t>
        </is>
      </c>
      <c r="D52" s="17" t="inlineStr">
        <is>
          <t>1000784</t>
        </is>
      </c>
      <c r="E52" s="17" t="inlineStr">
        <is>
          <t>LAGRIMAS NATURALES GOTAS OFTALM</t>
        </is>
      </c>
      <c r="F52" s="17" t="inlineStr">
        <is>
          <t>MED114</t>
        </is>
      </c>
      <c r="G52" s="17" t="inlineStr">
        <is>
          <t>Lagrimas naturales Gotas oftalm 15ml</t>
        </is>
      </c>
      <c r="H52" s="18" t="n">
        <v>155</v>
      </c>
      <c r="I52" s="18" t="n">
        <v>2</v>
      </c>
      <c r="J52" s="18" t="n">
        <v>153</v>
      </c>
      <c r="K52" s="19" t="n">
        <v>4915.86535483871</v>
      </c>
      <c r="L52" s="19">
        <f>$J52*$K52</f>
        <v/>
      </c>
      <c r="M52" s="25" t="inlineStr">
        <is>
          <t>Alta</t>
        </is>
      </c>
      <c r="N52" s="17" t="inlineStr">
        <is>
          <t>Homologado – confianza Alta</t>
        </is>
      </c>
      <c r="O52" s="29" t="inlineStr">
        <is>
          <t>Valorización a validar: relación de cantidades 78 a 1 entre SAP y el recuento físico. Sugiere distinta unidad de medida (SAP por caja o envase y el recuento por unidad). La diferencia económica de esta fila no debe tomarse como definitiva.</t>
        </is>
      </c>
      <c r="P52" s="17" t="inlineStr">
        <is>
          <t>Cruce por nomenclatura: una nomenclatura no informa dosis; similitud 0.91. El material ocupa 6 filas en la hoja 1120 SJ (lote/almacén). La cantidad SAP y la física de esta vista son el total del material.</t>
        </is>
      </c>
    </row>
    <row r="53">
      <c r="A53" s="17" t="inlineStr">
        <is>
          <t>San Juan</t>
        </is>
      </c>
      <c r="B53" s="17" t="inlineStr">
        <is>
          <t>1120</t>
        </is>
      </c>
      <c r="C53" s="17" t="inlineStr">
        <is>
          <t>Medicamentos</t>
        </is>
      </c>
      <c r="D53" s="17" t="inlineStr">
        <is>
          <t>1000035</t>
        </is>
      </c>
      <c r="E53" s="17" t="inlineStr">
        <is>
          <t>SOLUCIÓN RINGER LACTATO 500 ML</t>
        </is>
      </c>
      <c r="F53" s="17" t="inlineStr">
        <is>
          <t>MED169</t>
        </is>
      </c>
      <c r="G53" s="17" t="inlineStr">
        <is>
          <t>Solución ringer lactato x 500 ml</t>
        </is>
      </c>
      <c r="H53" s="18" t="n">
        <v>630</v>
      </c>
      <c r="I53" s="18" t="n">
        <v>292</v>
      </c>
      <c r="J53" s="18" t="n">
        <v>338</v>
      </c>
      <c r="K53" s="19" t="n">
        <v>2155.479031746032</v>
      </c>
      <c r="L53" s="19">
        <f>$J53*$K53</f>
        <v/>
      </c>
      <c r="M53" s="25" t="inlineStr">
        <is>
          <t>Alta</t>
        </is>
      </c>
      <c r="N53" s="17" t="inlineStr">
        <is>
          <t>Homologado – confianza Alta</t>
        </is>
      </c>
      <c r="O53" s="17" t="inlineStr"/>
      <c r="P53" s="17" t="inlineStr">
        <is>
          <t>Homologación: confianza base Alta + confianza SAP Alta → Alta. El material ocupa 6 filas en la hoja 1120 SJ (lote/almacén). La cantidad SAP y la física de esta vista son el total del material.</t>
        </is>
      </c>
    </row>
    <row r="54">
      <c r="A54" s="17" t="inlineStr">
        <is>
          <t>Neuquén</t>
        </is>
      </c>
      <c r="B54" s="17" t="inlineStr">
        <is>
          <t>1060</t>
        </is>
      </c>
      <c r="C54" s="17" t="inlineStr">
        <is>
          <t>Descartables</t>
        </is>
      </c>
      <c r="D54" s="17" t="inlineStr">
        <is>
          <t>2000090</t>
        </is>
      </c>
      <c r="E54" s="17" t="inlineStr">
        <is>
          <t>MASCARA PARA NEBULIZAR ADULTO</t>
        </is>
      </c>
      <c r="F54" s="17" t="inlineStr">
        <is>
          <t>366</t>
        </is>
      </c>
      <c r="G54" s="17" t="inlineStr">
        <is>
          <t>MASCARA PARA NEBULIZAR</t>
        </is>
      </c>
      <c r="H54" s="18" t="n">
        <v>590</v>
      </c>
      <c r="I54" s="18" t="n">
        <v>16</v>
      </c>
      <c r="J54" s="18" t="n">
        <v>574</v>
      </c>
      <c r="K54" s="19" t="n">
        <v>1244</v>
      </c>
      <c r="L54" s="19">
        <f>$J54*$K54</f>
        <v/>
      </c>
      <c r="M54" s="25" t="inlineStr">
        <is>
          <t>Alta</t>
        </is>
      </c>
      <c r="N54" s="17" t="inlineStr">
        <is>
          <t>Homologado – confianza Alta</t>
        </is>
      </c>
      <c r="O54" s="17" t="inlineStr"/>
      <c r="P54" s="17" t="inlineStr">
        <is>
          <t>Cruce por nomenclatura: similitud 0.87. El material ocupa 3 filas en la hoja 1060 NQN (lote/almacén). La cantidad SAP y la física de esta vista son el total del material.</t>
        </is>
      </c>
    </row>
    <row r="55">
      <c r="A55" s="17" t="inlineStr">
        <is>
          <t>Neuquén</t>
        </is>
      </c>
      <c r="B55" s="17" t="inlineStr">
        <is>
          <t>1060</t>
        </is>
      </c>
      <c r="C55" s="17" t="inlineStr">
        <is>
          <t>Medicamentos</t>
        </is>
      </c>
      <c r="D55" s="17" t="inlineStr">
        <is>
          <t>1000100</t>
        </is>
      </c>
      <c r="E55" s="17" t="inlineStr">
        <is>
          <t>FUROSEMIDA AMPOLLA DE 20 MG/2ML</t>
        </is>
      </c>
      <c r="F55" s="17" t="inlineStr">
        <is>
          <t>116</t>
        </is>
      </c>
      <c r="G55" s="17" t="inlineStr">
        <is>
          <t>FUROSEMIDA AMP</t>
        </is>
      </c>
      <c r="H55" s="18" t="n">
        <v>3270</v>
      </c>
      <c r="I55" s="18" t="n">
        <v>117</v>
      </c>
      <c r="J55" s="18" t="n">
        <v>3153</v>
      </c>
      <c r="K55" s="19" t="n">
        <v>225.5669633027522</v>
      </c>
      <c r="L55" s="19">
        <f>$J55*$K55</f>
        <v/>
      </c>
      <c r="M55" s="30" t="inlineStr">
        <is>
          <t>Media</t>
        </is>
      </c>
      <c r="N55" s="17" t="inlineStr">
        <is>
          <t>Homologado – confianza Media – pendiente de validación</t>
        </is>
      </c>
      <c r="O55" s="17" t="inlineStr"/>
      <c r="P55" s="17" t="inlineStr">
        <is>
          <t>Homologación: confianza base Media + confianza SAP Alta → Media. El material ocupa 21 filas en la hoja 1060 NQN (lote/almacén). La cantidad SAP y la física de esta vista son el total del material.</t>
        </is>
      </c>
    </row>
    <row r="56">
      <c r="A56" s="17" t="inlineStr">
        <is>
          <t>Neuquén</t>
        </is>
      </c>
      <c r="B56" s="17" t="inlineStr">
        <is>
          <t>1060</t>
        </is>
      </c>
      <c r="C56" s="17" t="inlineStr">
        <is>
          <t>Descartables</t>
        </is>
      </c>
      <c r="D56" s="17" t="inlineStr">
        <is>
          <t>2000297</t>
        </is>
      </c>
      <c r="E56" s="17" t="inlineStr">
        <is>
          <t>REGULADOR 02 C/MANOMETRO A208 VAL 0-15</t>
        </is>
      </c>
      <c r="F56" s="17" t="inlineStr">
        <is>
          <t>418</t>
        </is>
      </c>
      <c r="G56" s="17" t="inlineStr">
        <is>
          <t>MANOMETROS</t>
        </is>
      </c>
      <c r="H56" s="18" t="n">
        <v>23</v>
      </c>
      <c r="I56" s="18" t="n">
        <v>0</v>
      </c>
      <c r="J56" s="18" t="n">
        <v>23</v>
      </c>
      <c r="K56" s="19" t="n">
        <v>30853.30565217391</v>
      </c>
      <c r="L56" s="19">
        <f>$J56*$K56</f>
        <v/>
      </c>
      <c r="M56" s="26" t="inlineStr">
        <is>
          <t>Baja</t>
        </is>
      </c>
      <c r="N56" s="17" t="inlineStr">
        <is>
          <t>Homologado – confianza Baja – pendiente de validación</t>
        </is>
      </c>
      <c r="O56" s="17" t="inlineStr"/>
      <c r="P56" s="17" t="inlineStr">
        <is>
          <t>Cruce por nomenclatura: similitud 0.50. El material ocupa 2 filas en la hoja 1060 NQN (lote/almacén). La cantidad SAP y la física de esta vista son el total del material.</t>
        </is>
      </c>
    </row>
    <row r="57">
      <c r="A57" s="17" t="inlineStr">
        <is>
          <t>Neuquén</t>
        </is>
      </c>
      <c r="B57" s="17" t="inlineStr">
        <is>
          <t>1060</t>
        </is>
      </c>
      <c r="C57" s="17" t="inlineStr">
        <is>
          <t>Descartables</t>
        </is>
      </c>
      <c r="D57" s="17" t="inlineStr">
        <is>
          <t>2000526</t>
        </is>
      </c>
      <c r="E57" s="17" t="inlineStr">
        <is>
          <t>VENDA TIPO CAMBRIC X 20 CM</t>
        </is>
      </c>
      <c r="F57" s="17" t="inlineStr">
        <is>
          <t>380</t>
        </is>
      </c>
      <c r="G57" s="17" t="inlineStr">
        <is>
          <t>VENDA CAMBRIC 20 CM</t>
        </is>
      </c>
      <c r="H57" s="18" t="n">
        <v>830</v>
      </c>
      <c r="I57" s="18" t="n">
        <v>0</v>
      </c>
      <c r="J57" s="18" t="n">
        <v>830</v>
      </c>
      <c r="K57" s="19" t="n">
        <v>843.8722891566265</v>
      </c>
      <c r="L57" s="19">
        <f>$J57*$K57</f>
        <v/>
      </c>
      <c r="M57" s="25" t="inlineStr">
        <is>
          <t>Alta</t>
        </is>
      </c>
      <c r="N57" s="17" t="inlineStr">
        <is>
          <t>Homologado – confianza Alta</t>
        </is>
      </c>
      <c r="O57" s="17" t="inlineStr"/>
      <c r="P57" s="17" t="inlineStr">
        <is>
          <t>Cruce por nomenclatura: dosis coincide; similitud 0.91. El material ocupa 3 filas en la hoja 1060 NQN (lote/almacén). La cantidad SAP y la física de esta vista son el total del material.</t>
        </is>
      </c>
    </row>
    <row r="58">
      <c r="A58" s="17" t="inlineStr">
        <is>
          <t>Neuquén</t>
        </is>
      </c>
      <c r="B58" s="17" t="inlineStr">
        <is>
          <t>1060</t>
        </is>
      </c>
      <c r="C58" s="17" t="inlineStr">
        <is>
          <t>Medicamentos</t>
        </is>
      </c>
      <c r="D58" s="17" t="inlineStr">
        <is>
          <t>1000381</t>
        </is>
      </c>
      <c r="E58" s="17" t="inlineStr">
        <is>
          <t>BUDESONIDA DENVER SOL 20ML</t>
        </is>
      </c>
      <c r="F58" s="17" t="inlineStr">
        <is>
          <t>315</t>
        </is>
      </c>
      <c r="G58" s="17" t="inlineStr">
        <is>
          <t>Budesonide</t>
        </is>
      </c>
      <c r="H58" s="18" t="n">
        <v>109</v>
      </c>
      <c r="I58" s="18" t="n">
        <v>0</v>
      </c>
      <c r="J58" s="18" t="n">
        <v>109</v>
      </c>
      <c r="K58" s="19" t="n">
        <v>6404.695229357797</v>
      </c>
      <c r="L58" s="19">
        <f>$J58*$K58</f>
        <v/>
      </c>
      <c r="M58" s="26" t="inlineStr">
        <is>
          <t>Baja</t>
        </is>
      </c>
      <c r="N58" s="17" t="inlineStr">
        <is>
          <t>Homologado – confianza Baja – pendiente de validación</t>
        </is>
      </c>
      <c r="O58" s="17" t="inlineStr"/>
      <c r="P58" s="17"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17" t="inlineStr">
        <is>
          <t>Neuquén</t>
        </is>
      </c>
      <c r="B59" s="17" t="inlineStr">
        <is>
          <t>1060</t>
        </is>
      </c>
      <c r="C59" s="17" t="inlineStr">
        <is>
          <t>Medicamentos</t>
        </is>
      </c>
      <c r="D59" s="17" t="inlineStr">
        <is>
          <t>1000106</t>
        </is>
      </c>
      <c r="E59" s="17" t="inlineStr">
        <is>
          <t>RIFAMICINA SPRAY 30ML</t>
        </is>
      </c>
      <c r="F59" s="17" t="inlineStr">
        <is>
          <t>199</t>
        </is>
      </c>
      <c r="G59" s="17" t="inlineStr">
        <is>
          <t>RIFAMICINA SV 1% X 30ML</t>
        </is>
      </c>
      <c r="H59" s="18" t="n">
        <v>325</v>
      </c>
      <c r="I59" s="18" t="n">
        <v>12</v>
      </c>
      <c r="J59" s="18" t="n">
        <v>313</v>
      </c>
      <c r="K59" s="19" t="n">
        <v>2216.547323076923</v>
      </c>
      <c r="L59" s="19">
        <f>$J59*$K59</f>
        <v/>
      </c>
      <c r="M59" s="30" t="inlineStr">
        <is>
          <t>Media</t>
        </is>
      </c>
      <c r="N59" s="17" t="inlineStr">
        <is>
          <t>Homologado – confianza Media – pendiente de validación</t>
        </is>
      </c>
      <c r="O59" s="17" t="inlineStr"/>
      <c r="P59" s="17" t="inlineStr">
        <is>
          <t>Cruce por nomenclatura: dosis coincide; similitud 0.62. El material ocupa 12 filas en la hoja 1060 NQN (lote/almacén). La cantidad SAP y la física de esta vista son el total del material.</t>
        </is>
      </c>
    </row>
    <row r="60">
      <c r="A60" s="17" t="inlineStr">
        <is>
          <t>Neuquén</t>
        </is>
      </c>
      <c r="B60" s="17" t="inlineStr">
        <is>
          <t>1060</t>
        </is>
      </c>
      <c r="C60" s="17" t="inlineStr">
        <is>
          <t>Descartables</t>
        </is>
      </c>
      <c r="D60" s="17" t="inlineStr">
        <is>
          <t>2000028</t>
        </is>
      </c>
      <c r="E60" s="17" t="inlineStr">
        <is>
          <t>JERINGA 10 ML</t>
        </is>
      </c>
      <c r="F60" s="17" t="inlineStr">
        <is>
          <t>246</t>
        </is>
      </c>
      <c r="G60" s="17" t="inlineStr">
        <is>
          <t>JERINGAS 10 ML</t>
        </is>
      </c>
      <c r="H60" s="18" t="n">
        <v>20310</v>
      </c>
      <c r="I60" s="18" t="n">
        <v>2150</v>
      </c>
      <c r="J60" s="18" t="n">
        <v>18160</v>
      </c>
      <c r="K60" s="19" t="n">
        <v>36.74992959133432</v>
      </c>
      <c r="L60" s="19">
        <f>$J60*$K60</f>
        <v/>
      </c>
      <c r="M60" s="25" t="inlineStr">
        <is>
          <t>Alta</t>
        </is>
      </c>
      <c r="N60" s="17" t="inlineStr">
        <is>
          <t>Homologado – confianza Alta</t>
        </is>
      </c>
      <c r="O60" s="17" t="inlineStr"/>
      <c r="P60" s="17" t="inlineStr">
        <is>
          <t>Homologación: confianza base Alta + confianza SAP Alta → Alta. El material ocupa 3 filas en la hoja 1060 NQN (lote/almacén). La cantidad SAP y la física de esta vista son el total del material.</t>
        </is>
      </c>
    </row>
    <row r="61">
      <c r="A61" s="17" t="inlineStr">
        <is>
          <t>Neuquén</t>
        </is>
      </c>
      <c r="B61" s="17" t="inlineStr">
        <is>
          <t>1060</t>
        </is>
      </c>
      <c r="C61" s="17" t="inlineStr">
        <is>
          <t>Medicamentos</t>
        </is>
      </c>
      <c r="D61" s="17" t="inlineStr">
        <is>
          <t>1000360</t>
        </is>
      </c>
      <c r="E61" s="17" t="inlineStr">
        <is>
          <t>GOTAS OTOSPORIN</t>
        </is>
      </c>
      <c r="F61" s="17" t="inlineStr">
        <is>
          <t>173</t>
        </is>
      </c>
      <c r="G61" s="17" t="inlineStr">
        <is>
          <t>OTOSPORIN</t>
        </is>
      </c>
      <c r="H61" s="18" t="n">
        <v>283</v>
      </c>
      <c r="I61" s="18" t="n">
        <v>27</v>
      </c>
      <c r="J61" s="18" t="n">
        <v>256</v>
      </c>
      <c r="K61" s="19" t="n">
        <v>2540.268939929328</v>
      </c>
      <c r="L61" s="19">
        <f>$J61*$K61</f>
        <v/>
      </c>
      <c r="M61" s="25" t="inlineStr">
        <is>
          <t>Alta</t>
        </is>
      </c>
      <c r="N61" s="17" t="inlineStr">
        <is>
          <t>Homologado – confianza Alta</t>
        </is>
      </c>
      <c r="O61" s="17" t="inlineStr"/>
      <c r="P61" s="17" t="inlineStr">
        <is>
          <t>Cruce por nomenclatura: similitud 0.81. El material ocupa 14 filas en la hoja 1060 NQN (lote/almacén). La cantidad SAP y la física de esta vista son el total del material.</t>
        </is>
      </c>
    </row>
    <row r="62">
      <c r="A62" s="17" t="inlineStr">
        <is>
          <t>Neuquén</t>
        </is>
      </c>
      <c r="B62" s="17" t="inlineStr">
        <is>
          <t>1060</t>
        </is>
      </c>
      <c r="C62" s="17" t="inlineStr">
        <is>
          <t>Medicamentos</t>
        </is>
      </c>
      <c r="D62" s="17" t="inlineStr">
        <is>
          <t>1000470</t>
        </is>
      </c>
      <c r="E62" s="17" t="inlineStr">
        <is>
          <t>PARACETAMOL COMP 1 GRAMO</t>
        </is>
      </c>
      <c r="F62" s="17" t="inlineStr">
        <is>
          <t>369; 179</t>
        </is>
      </c>
      <c r="G62" s="17" t="inlineStr">
        <is>
          <t>PARACETAMOL 1 G; PARACETAMOL 500 MG</t>
        </is>
      </c>
      <c r="H62" s="18" t="n">
        <v>6328</v>
      </c>
      <c r="I62" s="18" t="n">
        <v>426</v>
      </c>
      <c r="J62" s="18" t="n">
        <v>5902</v>
      </c>
      <c r="K62" s="19" t="n">
        <v>110.080466182048</v>
      </c>
      <c r="L62" s="19">
        <f>$J62*$K62</f>
        <v/>
      </c>
      <c r="M62" s="26" t="inlineStr">
        <is>
          <t>Baja</t>
        </is>
      </c>
      <c r="N62" s="17" t="inlineStr">
        <is>
          <t>Homologado – confianza Baja – pendiente de validación</t>
        </is>
      </c>
      <c r="O62" s="17" t="inlineStr"/>
      <c r="P62" s="17"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17" t="inlineStr">
        <is>
          <t>Neuquén</t>
        </is>
      </c>
      <c r="B63" s="17" t="inlineStr">
        <is>
          <t>1060</t>
        </is>
      </c>
      <c r="C63" s="17" t="inlineStr">
        <is>
          <t>Medicamentos</t>
        </is>
      </c>
      <c r="D63" s="17" t="inlineStr">
        <is>
          <t>1000125</t>
        </is>
      </c>
      <c r="E63" s="17" t="inlineStr">
        <is>
          <t>DICLOFENAC 75 MG COMPRIMIDOS</t>
        </is>
      </c>
      <c r="F63" s="17" t="inlineStr">
        <is>
          <t>83</t>
        </is>
      </c>
      <c r="G63" s="17" t="inlineStr">
        <is>
          <t>DICLOFENAC 75 COMP</t>
        </is>
      </c>
      <c r="H63" s="18" t="n">
        <v>10995</v>
      </c>
      <c r="I63" s="18" t="n">
        <v>9</v>
      </c>
      <c r="J63" s="18" t="n">
        <v>10986</v>
      </c>
      <c r="K63" s="19" t="n">
        <v>59.00779899954525</v>
      </c>
      <c r="L63" s="19">
        <f>$J63*$K63</f>
        <v/>
      </c>
      <c r="M63" s="25" t="inlineStr">
        <is>
          <t>Alta</t>
        </is>
      </c>
      <c r="N63" s="17" t="inlineStr">
        <is>
          <t>Homologado – confianza Alta</t>
        </is>
      </c>
      <c r="O63" s="29" t="inlineStr">
        <is>
          <t>Valorización a validar: relación de cantidades 1,222 a 1 entre SAP y el recuento físico. Sugiere distinta unidad de medida (SAP por caja o envase y el recuento por unidad). La diferencia económica de esta fila no debe tomarse como definitiva.</t>
        </is>
      </c>
      <c r="P63" s="17" t="inlineStr">
        <is>
          <t>Homologación: confianza base Alta + confianza SAP Alta → Alta. El material ocupa 16 filas en la hoja 1060 NQN (lote/almacén). La cantidad SAP y la física de esta vista son el total del material.</t>
        </is>
      </c>
    </row>
    <row r="64">
      <c r="A64" s="17" t="inlineStr">
        <is>
          <t>Neuquén</t>
        </is>
      </c>
      <c r="B64" s="17" t="inlineStr">
        <is>
          <t>1060</t>
        </is>
      </c>
      <c r="C64" s="17" t="inlineStr">
        <is>
          <t>Medicamentos</t>
        </is>
      </c>
      <c r="D64" s="17" t="inlineStr">
        <is>
          <t>1000330</t>
        </is>
      </c>
      <c r="E64" s="17" t="inlineStr">
        <is>
          <t>ANGINOTRAC COMPRIMIDO</t>
        </is>
      </c>
      <c r="F64" s="17" t="inlineStr">
        <is>
          <t>271</t>
        </is>
      </c>
      <c r="G64" s="17" t="inlineStr">
        <is>
          <t>ANGINOTRAT</t>
        </is>
      </c>
      <c r="H64" s="18" t="n">
        <v>854</v>
      </c>
      <c r="I64" s="18" t="n">
        <v>0</v>
      </c>
      <c r="J64" s="18" t="n">
        <v>854</v>
      </c>
      <c r="K64" s="19" t="n">
        <v>758.1929391100703</v>
      </c>
      <c r="L64" s="19">
        <f>$J64*$K64</f>
        <v/>
      </c>
      <c r="M64" s="30" t="inlineStr">
        <is>
          <t>Media</t>
        </is>
      </c>
      <c r="N64" s="17" t="inlineStr">
        <is>
          <t>Homologado – confianza Media – pendiente de validación</t>
        </is>
      </c>
      <c r="O64" s="17" t="inlineStr"/>
      <c r="P64" s="17" t="inlineStr">
        <is>
          <t>Cruce por nomenclatura: similitud 0.57. El material ocupa 12 filas en la hoja 1060 NQN (lote/almacén). La cantidad SAP y la física de esta vista son el total del material.</t>
        </is>
      </c>
    </row>
    <row r="65">
      <c r="A65" s="17" t="inlineStr">
        <is>
          <t>Neuquén</t>
        </is>
      </c>
      <c r="B65" s="17" t="inlineStr">
        <is>
          <t>1060</t>
        </is>
      </c>
      <c r="C65" s="17" t="inlineStr">
        <is>
          <t>Medicamentos</t>
        </is>
      </c>
      <c r="D65" s="17" t="inlineStr">
        <is>
          <t>1000169</t>
        </is>
      </c>
      <c r="E65" s="17" t="inlineStr">
        <is>
          <t>BUSCAPINA COMPUESTA AMP</t>
        </is>
      </c>
      <c r="F65" s="17" t="inlineStr">
        <is>
          <t>317</t>
        </is>
      </c>
      <c r="G65" s="17" t="inlineStr">
        <is>
          <t>BUSCAPINA COMPUESTA</t>
        </is>
      </c>
      <c r="H65" s="18" t="n">
        <v>92</v>
      </c>
      <c r="I65" s="18" t="n">
        <v>0</v>
      </c>
      <c r="J65" s="18" t="n">
        <v>92</v>
      </c>
      <c r="K65" s="19" t="n">
        <v>6889.498586956522</v>
      </c>
      <c r="L65" s="19">
        <f>$J65*$K65</f>
        <v/>
      </c>
      <c r="M65" s="25" t="inlineStr">
        <is>
          <t>Alta</t>
        </is>
      </c>
      <c r="N65" s="17" t="inlineStr">
        <is>
          <t>Homologado – confianza Alta</t>
        </is>
      </c>
      <c r="O65" s="17" t="inlineStr"/>
      <c r="P65" s="17" t="inlineStr">
        <is>
          <t>Cruce por nomenclatura: similitud 0.92. El material ocupa 2 filas en la hoja 1060 NQN (lote/almacén). La cantidad SAP y la física de esta vista son el total del material.</t>
        </is>
      </c>
    </row>
    <row r="66">
      <c r="A66" s="17" t="inlineStr">
        <is>
          <t>Neuquén</t>
        </is>
      </c>
      <c r="B66" s="17" t="inlineStr">
        <is>
          <t>1060</t>
        </is>
      </c>
      <c r="C66" s="17" t="inlineStr">
        <is>
          <t>Medicamentos</t>
        </is>
      </c>
      <c r="D66" s="17" t="inlineStr">
        <is>
          <t>1000314</t>
        </is>
      </c>
      <c r="E66" s="17" t="inlineStr">
        <is>
          <t>MORFINA CLORHIDRATO 10MG</t>
        </is>
      </c>
      <c r="F66" s="17" t="inlineStr">
        <is>
          <t>331</t>
        </is>
      </c>
      <c r="G66" s="17" t="inlineStr">
        <is>
          <t>MORFINA 10MG AMP</t>
        </is>
      </c>
      <c r="H66" s="18" t="n">
        <v>800</v>
      </c>
      <c r="I66" s="18" t="n">
        <v>56</v>
      </c>
      <c r="J66" s="18" t="n">
        <v>744</v>
      </c>
      <c r="K66" s="19" t="n">
        <v>803.1425</v>
      </c>
      <c r="L66" s="19">
        <f>$J66*$K66</f>
        <v/>
      </c>
      <c r="M66" s="30" t="inlineStr">
        <is>
          <t>Media</t>
        </is>
      </c>
      <c r="N66" s="17" t="inlineStr">
        <is>
          <t>Homologado – confianza Media – pendiente de validación</t>
        </is>
      </c>
      <c r="O66" s="17" t="inlineStr"/>
      <c r="P66" s="17" t="inlineStr">
        <is>
          <t>Cruce por nomenclatura: dosis coincide; similitud 0.70. El material ocupa 6 filas en la hoja 1060 NQN (lote/almacén). La cantidad SAP y la física de esta vista son el total del material.</t>
        </is>
      </c>
    </row>
    <row r="67">
      <c r="A67" s="17" t="inlineStr">
        <is>
          <t>San Juan</t>
        </is>
      </c>
      <c r="B67" s="17" t="inlineStr">
        <is>
          <t>1120</t>
        </is>
      </c>
      <c r="C67" s="17" t="inlineStr">
        <is>
          <t>Medicamentos</t>
        </is>
      </c>
      <c r="D67" s="17" t="inlineStr">
        <is>
          <t>1000105</t>
        </is>
      </c>
      <c r="E67" s="17" t="inlineStr">
        <is>
          <t>METOCLOPRAMIDA 10MG/2ML AMPOLLA</t>
        </is>
      </c>
      <c r="F67" s="17" t="inlineStr">
        <is>
          <t>MED130</t>
        </is>
      </c>
      <c r="G67" s="17" t="inlineStr">
        <is>
          <t>Metoclopramida 10 mg Amp x 2 ml</t>
        </is>
      </c>
      <c r="H67" s="18" t="n">
        <v>1845</v>
      </c>
      <c r="I67" s="18" t="n">
        <v>451</v>
      </c>
      <c r="J67" s="18" t="n">
        <v>1394</v>
      </c>
      <c r="K67" s="19" t="n">
        <v>426.3397181571816</v>
      </c>
      <c r="L67" s="19">
        <f>$J67*$K67</f>
        <v/>
      </c>
      <c r="M67" s="25" t="inlineStr">
        <is>
          <t>Alta</t>
        </is>
      </c>
      <c r="N67" s="17" t="inlineStr">
        <is>
          <t>Homologado – confianza Alta</t>
        </is>
      </c>
      <c r="O67" s="17" t="inlineStr"/>
      <c r="P67" s="17" t="inlineStr">
        <is>
          <t>Homologación: confianza base Alta + confianza SAP Alta → Alta. El material ocupa 7 filas en la hoja 1120 SJ (lote/almacén). La cantidad SAP y la física de esta vista son el total del material.</t>
        </is>
      </c>
    </row>
    <row r="68">
      <c r="A68" s="17" t="inlineStr">
        <is>
          <t>Neuquén</t>
        </is>
      </c>
      <c r="B68" s="17" t="inlineStr">
        <is>
          <t>1060</t>
        </is>
      </c>
      <c r="C68" s="17" t="inlineStr">
        <is>
          <t>Medicamentos</t>
        </is>
      </c>
      <c r="D68" s="17" t="inlineStr">
        <is>
          <t>1000136</t>
        </is>
      </c>
      <c r="E68" s="17" t="inlineStr">
        <is>
          <t>ASPIRINA DE 100 MG</t>
        </is>
      </c>
      <c r="F68" s="17" t="inlineStr">
        <is>
          <t>23</t>
        </is>
      </c>
      <c r="G68" s="17" t="inlineStr">
        <is>
          <t>ASPIRINA</t>
        </is>
      </c>
      <c r="H68" s="18" t="n">
        <v>5170</v>
      </c>
      <c r="I68" s="18" t="n">
        <v>570</v>
      </c>
      <c r="J68" s="18" t="n">
        <v>4600</v>
      </c>
      <c r="K68" s="19" t="n">
        <v>121.0565531914893</v>
      </c>
      <c r="L68" s="19">
        <f>$J68*$K68</f>
        <v/>
      </c>
      <c r="M68" s="25" t="inlineStr">
        <is>
          <t>Alta</t>
        </is>
      </c>
      <c r="N68" s="17" t="inlineStr">
        <is>
          <t>Homologado – confianza Alta</t>
        </is>
      </c>
      <c r="O68" s="17" t="inlineStr"/>
      <c r="P68" s="17"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17" t="inlineStr">
        <is>
          <t>Neuquén</t>
        </is>
      </c>
      <c r="B69" s="17" t="inlineStr">
        <is>
          <t>1060</t>
        </is>
      </c>
      <c r="C69" s="17" t="inlineStr">
        <is>
          <t>Medicamentos</t>
        </is>
      </c>
      <c r="D69" s="17" t="inlineStr">
        <is>
          <t>1000095</t>
        </is>
      </c>
      <c r="E69" s="17" t="inlineStr">
        <is>
          <t>LIDOCAINA AL 2% JALEA</t>
        </is>
      </c>
      <c r="F69" s="17" t="inlineStr">
        <is>
          <t>305</t>
        </is>
      </c>
      <c r="G69" s="17" t="inlineStr">
        <is>
          <t>LIDOCAINA EN JALEA</t>
        </is>
      </c>
      <c r="H69" s="18" t="n">
        <v>546</v>
      </c>
      <c r="I69" s="18" t="n">
        <v>61</v>
      </c>
      <c r="J69" s="18" t="n">
        <v>485</v>
      </c>
      <c r="K69" s="19" t="n">
        <v>1140.553095238095</v>
      </c>
      <c r="L69" s="19">
        <f>$J69*$K69</f>
        <v/>
      </c>
      <c r="M69" s="25" t="inlineStr">
        <is>
          <t>Alta</t>
        </is>
      </c>
      <c r="N69" s="17" t="inlineStr">
        <is>
          <t>Homologado – confianza Alta</t>
        </is>
      </c>
      <c r="O69" s="17" t="inlineStr"/>
      <c r="P69" s="17" t="inlineStr">
        <is>
          <t>Cruce por nomenclatura: una nomenclatura no informa dosis; similitud 0.88. El material ocupa 13 filas en la hoja 1060 NQN (lote/almacén). La cantidad SAP y la física de esta vista son el total del material.</t>
        </is>
      </c>
    </row>
    <row r="70">
      <c r="A70" s="17" t="inlineStr">
        <is>
          <t>Neuquén</t>
        </is>
      </c>
      <c r="B70" s="17" t="inlineStr">
        <is>
          <t>1060</t>
        </is>
      </c>
      <c r="C70" s="17" t="inlineStr">
        <is>
          <t>Descartables</t>
        </is>
      </c>
      <c r="D70" s="17" t="inlineStr">
        <is>
          <t>2000027</t>
        </is>
      </c>
      <c r="E70" s="17" t="inlineStr">
        <is>
          <t>JERINGA DE 5 ML</t>
        </is>
      </c>
      <c r="F70" s="17" t="inlineStr">
        <is>
          <t>254</t>
        </is>
      </c>
      <c r="G70" s="17" t="inlineStr">
        <is>
          <t>JERINGAS 5 ML</t>
        </is>
      </c>
      <c r="H70" s="18" t="n">
        <v>29110</v>
      </c>
      <c r="I70" s="18" t="n">
        <v>830</v>
      </c>
      <c r="J70" s="18" t="n">
        <v>28280</v>
      </c>
      <c r="K70" s="19" t="n">
        <v>19.43298522844383</v>
      </c>
      <c r="L70" s="19">
        <f>$J70*$K70</f>
        <v/>
      </c>
      <c r="M70" s="25" t="inlineStr">
        <is>
          <t>Alta</t>
        </is>
      </c>
      <c r="N70" s="17" t="inlineStr">
        <is>
          <t>Homologado – confianza Alta</t>
        </is>
      </c>
      <c r="O70" s="17" t="inlineStr"/>
      <c r="P70" s="17" t="inlineStr">
        <is>
          <t>Homologación: confianza base Alta + confianza SAP Alta → Alta. El material ocupa 3 filas en la hoja 1060 NQN (lote/almacén). La cantidad SAP y la física de esta vista son el total del material.</t>
        </is>
      </c>
    </row>
    <row r="71">
      <c r="A71" s="17" t="inlineStr">
        <is>
          <t>San Juan</t>
        </is>
      </c>
      <c r="B71" s="17" t="inlineStr">
        <is>
          <t>1120</t>
        </is>
      </c>
      <c r="C71" s="17" t="inlineStr">
        <is>
          <t>Medicamentos</t>
        </is>
      </c>
      <c r="D71" s="17" t="inlineStr">
        <is>
          <t>1005284</t>
        </is>
      </c>
      <c r="E71" s="17" t="inlineStr">
        <is>
          <t>AMBROXOL + BUTEMAT JBE X 120Ml</t>
        </is>
      </c>
      <c r="F71" s="17" t="inlineStr">
        <is>
          <t>MED108</t>
        </is>
      </c>
      <c r="G71" s="17" t="inlineStr">
        <is>
          <t>Jarabe (Ambroxol - Clorhidrato) 120 ml</t>
        </is>
      </c>
      <c r="H71" s="18" t="n">
        <v>120</v>
      </c>
      <c r="I71" s="18" t="n">
        <v>34</v>
      </c>
      <c r="J71" s="18" t="n">
        <v>86</v>
      </c>
      <c r="K71" s="19" t="n">
        <v>6381.17</v>
      </c>
      <c r="L71" s="19">
        <f>$J71*$K71</f>
        <v/>
      </c>
      <c r="M71" s="26" t="inlineStr">
        <is>
          <t>Baja</t>
        </is>
      </c>
      <c r="N71" s="17" t="inlineStr">
        <is>
          <t>Homologado – confianza Baja – pendiente de validación</t>
        </is>
      </c>
      <c r="O71" s="17" t="inlineStr"/>
      <c r="P71" s="17" t="inlineStr">
        <is>
          <t>Cruce por nomenclatura: dosis coincide; similitud 0.62. El cruce SAP–Avain identificó 2 códigos SAP como posibles equivalentes del mismo ítem de Avain (1005284, 1005285). Se imputó al primero (lógica BUSCARV); requiere validación posterior.</t>
        </is>
      </c>
    </row>
    <row r="72">
      <c r="A72" s="17" t="inlineStr">
        <is>
          <t>Neuquén</t>
        </is>
      </c>
      <c r="B72" s="17" t="inlineStr">
        <is>
          <t>1060</t>
        </is>
      </c>
      <c r="C72" s="17" t="inlineStr">
        <is>
          <t>Medicamentos</t>
        </is>
      </c>
      <c r="D72" s="17" t="inlineStr">
        <is>
          <t>1000527</t>
        </is>
      </c>
      <c r="E72" s="17" t="inlineStr">
        <is>
          <t>AMOXIDAL CLAVULANICO 1 G</t>
        </is>
      </c>
      <c r="F72" s="17" t="inlineStr">
        <is>
          <t>16</t>
        </is>
      </c>
      <c r="G72" s="17" t="inlineStr">
        <is>
          <t>AMOXICILINA + AC. CLAVULANICO</t>
        </is>
      </c>
      <c r="H72" s="18" t="n">
        <v>1444</v>
      </c>
      <c r="I72" s="18" t="n">
        <v>91</v>
      </c>
      <c r="J72" s="18" t="n">
        <v>1353</v>
      </c>
      <c r="K72" s="19" t="n">
        <v>398.9328047091412</v>
      </c>
      <c r="L72" s="19">
        <f>$J72*$K72</f>
        <v/>
      </c>
      <c r="M72" s="26" t="inlineStr">
        <is>
          <t>Baja</t>
        </is>
      </c>
      <c r="N72" s="17" t="inlineStr">
        <is>
          <t>Homologado – confianza Baja – pendiente de validación</t>
        </is>
      </c>
      <c r="O72" s="17" t="inlineStr"/>
      <c r="P72" s="1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17" t="inlineStr">
        <is>
          <t>Neuquén</t>
        </is>
      </c>
      <c r="B73" s="17" t="inlineStr">
        <is>
          <t>1060</t>
        </is>
      </c>
      <c r="C73" s="17" t="inlineStr">
        <is>
          <t>Descartables</t>
        </is>
      </c>
      <c r="D73" s="17" t="inlineStr">
        <is>
          <t>2000038</t>
        </is>
      </c>
      <c r="E73" s="17" t="inlineStr">
        <is>
          <t>ALGODON HIDROFILO X 500GR</t>
        </is>
      </c>
      <c r="F73" s="17" t="inlineStr">
        <is>
          <t>12</t>
        </is>
      </c>
      <c r="G73" s="17" t="inlineStr">
        <is>
          <t>ALGODÓN</t>
        </is>
      </c>
      <c r="H73" s="18" t="n">
        <v>315</v>
      </c>
      <c r="I73" s="18" t="n">
        <v>29</v>
      </c>
      <c r="J73" s="18" t="n">
        <v>286</v>
      </c>
      <c r="K73" s="19" t="n">
        <v>1830.071587301587</v>
      </c>
      <c r="L73" s="19">
        <f>$J73*$K73</f>
        <v/>
      </c>
      <c r="M73" s="30" t="inlineStr">
        <is>
          <t>Media</t>
        </is>
      </c>
      <c r="N73" s="17" t="inlineStr">
        <is>
          <t>Homologado – confianza Media – pendiente de validación</t>
        </is>
      </c>
      <c r="O73" s="17" t="inlineStr"/>
      <c r="P73" s="17"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17" t="inlineStr">
        <is>
          <t>San Juan</t>
        </is>
      </c>
      <c r="B74" s="17" t="inlineStr">
        <is>
          <t>1120</t>
        </is>
      </c>
      <c r="C74" s="17" t="inlineStr">
        <is>
          <t>Medicamentos</t>
        </is>
      </c>
      <c r="D74" s="17" t="inlineStr">
        <is>
          <t>1000524</t>
        </is>
      </c>
      <c r="E74" s="17" t="inlineStr">
        <is>
          <t>OMEPRAZOL DE 40 MG AMPOLLAS</t>
        </is>
      </c>
      <c r="F74" s="17" t="inlineStr">
        <is>
          <t>MED147</t>
        </is>
      </c>
      <c r="G74" s="17" t="inlineStr">
        <is>
          <t>Omeprazol 40 mg Fco amp polvo p/ rest</t>
        </is>
      </c>
      <c r="H74" s="18" t="n">
        <v>234</v>
      </c>
      <c r="I74" s="18" t="n">
        <v>17</v>
      </c>
      <c r="J74" s="18" t="n">
        <v>217</v>
      </c>
      <c r="K74" s="19" t="n">
        <v>2317.920256410257</v>
      </c>
      <c r="L74" s="19">
        <f>$J74*$K74</f>
        <v/>
      </c>
      <c r="M74" s="30" t="inlineStr">
        <is>
          <t>Media</t>
        </is>
      </c>
      <c r="N74" s="17" t="inlineStr">
        <is>
          <t>Homologado – confianza Media – pendiente de validación</t>
        </is>
      </c>
      <c r="O74" s="17" t="inlineStr"/>
      <c r="P74" s="17" t="inlineStr">
        <is>
          <t>Homologación: confianza base Alta + confianza SAP Media → Media. El material ocupa 4 filas en la hoja 1120 SJ (lote/almacén). La cantidad SAP y la física de esta vista son el total del material.</t>
        </is>
      </c>
    </row>
    <row r="75">
      <c r="A75" s="17" t="inlineStr">
        <is>
          <t>Neuquén</t>
        </is>
      </c>
      <c r="B75" s="17" t="inlineStr">
        <is>
          <t>1060</t>
        </is>
      </c>
      <c r="C75" s="17" t="inlineStr">
        <is>
          <t>Medicamentos</t>
        </is>
      </c>
      <c r="D75" s="17" t="inlineStr">
        <is>
          <t>1000098</t>
        </is>
      </c>
      <c r="E75" s="17" t="inlineStr">
        <is>
          <t>MIDAZOLAN 15MG/3ML AMPOLLA INYECTABLE</t>
        </is>
      </c>
      <c r="F75" s="17" t="inlineStr">
        <is>
          <t>330</t>
        </is>
      </c>
      <c r="G75" s="17" t="inlineStr">
        <is>
          <t>MIDAZOLAM 5MG AMP</t>
        </is>
      </c>
      <c r="H75" s="18" t="n">
        <v>1060</v>
      </c>
      <c r="I75" s="18" t="n">
        <v>96</v>
      </c>
      <c r="J75" s="18" t="n">
        <v>964</v>
      </c>
      <c r="K75" s="19" t="n">
        <v>520.0189716981132</v>
      </c>
      <c r="L75" s="19">
        <f>$J75*$K75</f>
        <v/>
      </c>
      <c r="M75" s="26" t="inlineStr">
        <is>
          <t>Baja</t>
        </is>
      </c>
      <c r="N75" s="17" t="inlineStr">
        <is>
          <t>Homologado – confianza Baja – pendiente de validación</t>
        </is>
      </c>
      <c r="O75" s="17" t="inlineStr"/>
      <c r="P75" s="17"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17" t="inlineStr">
        <is>
          <t>Neuquén</t>
        </is>
      </c>
      <c r="B76" s="17" t="inlineStr">
        <is>
          <t>1060</t>
        </is>
      </c>
      <c r="C76" s="17" t="inlineStr">
        <is>
          <t>Medicamentos</t>
        </is>
      </c>
      <c r="D76" s="17" t="inlineStr">
        <is>
          <t>1000104</t>
        </is>
      </c>
      <c r="E76" s="17" t="inlineStr">
        <is>
          <t>NALBUFINA 10MG/1ML AMPOLLA</t>
        </is>
      </c>
      <c r="F76" s="17" t="inlineStr">
        <is>
          <t>272</t>
        </is>
      </c>
      <c r="G76" s="17" t="inlineStr">
        <is>
          <t>NALBUFINA AMP</t>
        </is>
      </c>
      <c r="H76" s="18" t="n">
        <v>1375</v>
      </c>
      <c r="I76" s="18" t="n">
        <v>0</v>
      </c>
      <c r="J76" s="18" t="n">
        <v>1375</v>
      </c>
      <c r="K76" s="19" t="n">
        <v>358.5194763636364</v>
      </c>
      <c r="L76" s="19">
        <f>$J76*$K76</f>
        <v/>
      </c>
      <c r="M76" s="30" t="inlineStr">
        <is>
          <t>Media</t>
        </is>
      </c>
      <c r="N76" s="17" t="inlineStr">
        <is>
          <t>Homologado – confianza Media – pendiente de validación</t>
        </is>
      </c>
      <c r="O76" s="17" t="inlineStr"/>
      <c r="P76" s="17" t="inlineStr">
        <is>
          <t>Homologación: confianza base Media + confianza SAP Alta → Media. El material ocupa 11 filas en la hoja 1060 NQN (lote/almacén). La cantidad SAP y la física de esta vista son el total del material.</t>
        </is>
      </c>
    </row>
    <row r="77">
      <c r="A77" s="17" t="inlineStr">
        <is>
          <t>San Juan</t>
        </is>
      </c>
      <c r="B77" s="17" t="inlineStr">
        <is>
          <t>1120</t>
        </is>
      </c>
      <c r="C77" s="17" t="inlineStr">
        <is>
          <t>Medicamentos</t>
        </is>
      </c>
      <c r="D77" s="17" t="inlineStr">
        <is>
          <t>1000196</t>
        </is>
      </c>
      <c r="E77" s="17" t="inlineStr">
        <is>
          <t>KETOROLAC 30 MG/1ML AMP</t>
        </is>
      </c>
      <c r="F77" s="17" t="inlineStr">
        <is>
          <t>MED109</t>
        </is>
      </c>
      <c r="G77" s="17" t="inlineStr">
        <is>
          <t>Ketorolac 30mg Amp x 1 ml</t>
        </is>
      </c>
      <c r="H77" s="18" t="n">
        <v>912</v>
      </c>
      <c r="I77" s="18" t="n">
        <v>83</v>
      </c>
      <c r="J77" s="18" t="n">
        <v>829</v>
      </c>
      <c r="K77" s="19" t="n">
        <v>586.3346710526315</v>
      </c>
      <c r="L77" s="19">
        <f>$J77*$K77</f>
        <v/>
      </c>
      <c r="M77" s="25" t="inlineStr">
        <is>
          <t>Alta</t>
        </is>
      </c>
      <c r="N77" s="17" t="inlineStr">
        <is>
          <t>Homologado – confianza Alta</t>
        </is>
      </c>
      <c r="O77" s="17" t="inlineStr"/>
      <c r="P77" s="17" t="inlineStr">
        <is>
          <t>Homologación: confianza base Alta + confianza SAP Alta → Alta. El material ocupa 2 filas en la hoja 1120 SJ (lote/almacén). La cantidad SAP y la física de esta vista son el total del material.</t>
        </is>
      </c>
    </row>
    <row r="78">
      <c r="A78" s="17" t="inlineStr">
        <is>
          <t>Salta</t>
        </is>
      </c>
      <c r="B78" s="17" t="inlineStr">
        <is>
          <t>1130</t>
        </is>
      </c>
      <c r="C78" s="17" t="inlineStr">
        <is>
          <t>Medicamentos</t>
        </is>
      </c>
      <c r="D78" s="17" t="inlineStr">
        <is>
          <t>1000478</t>
        </is>
      </c>
      <c r="E78" s="17" t="inlineStr">
        <is>
          <t>DEXAMETASONA 8MG/2ML AMP(DESCONTINUADO)</t>
        </is>
      </c>
      <c r="F78" s="17" t="inlineStr">
        <is>
          <t>92</t>
        </is>
      </c>
      <c r="G78" s="17" t="inlineStr">
        <is>
          <t>Dexametasona inyectable 1 amp=2ml x8mg</t>
        </is>
      </c>
      <c r="H78" s="18" t="n">
        <v>1016</v>
      </c>
      <c r="I78" s="18" t="n">
        <v>403</v>
      </c>
      <c r="J78" s="18" t="n">
        <v>613</v>
      </c>
      <c r="K78" s="19" t="n">
        <v>784.6968996062991</v>
      </c>
      <c r="L78" s="19">
        <f>$J78*$K78</f>
        <v/>
      </c>
      <c r="M78" s="25" t="inlineStr">
        <is>
          <t>Alta</t>
        </is>
      </c>
      <c r="N78" s="17" t="inlineStr">
        <is>
          <t>Homologado – confianza Alta</t>
        </is>
      </c>
      <c r="O78" s="17" t="inlineStr"/>
      <c r="P78" s="17" t="inlineStr">
        <is>
          <t>Homologación: confianza base Alta + confianza SAP Alta → Alta. El material ocupa 3 filas en la hoja 1130 Salta (lote/almacén). La cantidad SAP y la física de esta vista son el total del material.</t>
        </is>
      </c>
    </row>
    <row r="79">
      <c r="A79" s="17" t="inlineStr">
        <is>
          <t>Neuquén</t>
        </is>
      </c>
      <c r="B79" s="17" t="inlineStr">
        <is>
          <t>1060</t>
        </is>
      </c>
      <c r="C79" s="17" t="inlineStr">
        <is>
          <t>Descartables</t>
        </is>
      </c>
      <c r="D79" s="17" t="inlineStr">
        <is>
          <t>2000037</t>
        </is>
      </c>
      <c r="E79" s="17" t="inlineStr">
        <is>
          <t>TERMOMETRO DIGITAL</t>
        </is>
      </c>
      <c r="F79" s="17" t="inlineStr">
        <is>
          <t>423</t>
        </is>
      </c>
      <c r="G79" s="17" t="inlineStr">
        <is>
          <t>TERMOMETRO DIGITAL</t>
        </is>
      </c>
      <c r="H79" s="18" t="n">
        <v>175</v>
      </c>
      <c r="I79" s="18" t="n">
        <v>37</v>
      </c>
      <c r="J79" s="18" t="n">
        <v>138</v>
      </c>
      <c r="K79" s="19" t="n">
        <v>3353.684628571428</v>
      </c>
      <c r="L79" s="19">
        <f>$J79*$K79</f>
        <v/>
      </c>
      <c r="M79" s="25" t="inlineStr">
        <is>
          <t>Alta</t>
        </is>
      </c>
      <c r="N79" s="17" t="inlineStr">
        <is>
          <t>Homologado – confianza Alta</t>
        </is>
      </c>
      <c r="O79" s="17" t="inlineStr"/>
      <c r="P79" s="17" t="inlineStr">
        <is>
          <t>Homologación: confianza base Alta + confianza SAP Alta → Alta. El material ocupa 4 filas en la hoja 1060 NQN (lote/almacén). La cantidad SAP y la física de esta vista son el total del material.</t>
        </is>
      </c>
    </row>
    <row r="80">
      <c r="A80" s="17" t="inlineStr">
        <is>
          <t>Neuquén</t>
        </is>
      </c>
      <c r="B80" s="17" t="inlineStr">
        <is>
          <t>1060</t>
        </is>
      </c>
      <c r="C80" s="17" t="inlineStr">
        <is>
          <t>Medicamentos</t>
        </is>
      </c>
      <c r="D80" s="17" t="inlineStr">
        <is>
          <t>1000164</t>
        </is>
      </c>
      <c r="E80" s="17" t="inlineStr">
        <is>
          <t>ATENOLOL 100 MG COMPRIMIDO</t>
        </is>
      </c>
      <c r="F80" s="17" t="inlineStr">
        <is>
          <t>399</t>
        </is>
      </c>
      <c r="G80" s="17" t="inlineStr">
        <is>
          <t>ATENOLOL 100 MG COMPRIMIDOS</t>
        </is>
      </c>
      <c r="H80" s="18" t="n">
        <v>1866</v>
      </c>
      <c r="I80" s="18" t="n">
        <v>28</v>
      </c>
      <c r="J80" s="18" t="n">
        <v>1838</v>
      </c>
      <c r="K80" s="19" t="n">
        <v>250.3259807073954</v>
      </c>
      <c r="L80" s="19">
        <f>$J80*$K80</f>
        <v/>
      </c>
      <c r="M80" s="25" t="inlineStr">
        <is>
          <t>Alta</t>
        </is>
      </c>
      <c r="N80" s="17" t="inlineStr">
        <is>
          <t>Homologado – confianza Alta</t>
        </is>
      </c>
      <c r="O80" s="29" t="inlineStr">
        <is>
          <t>Valorización a validar: relación de cantidades 67 a 1 entre SAP y el recuento físico. Sugiere distinta unidad de medida (SAP por caja o envase y el recuento por unidad). La diferencia económica de esta fila no debe tomarse como definitiva.</t>
        </is>
      </c>
      <c r="P80" s="17" t="inlineStr">
        <is>
          <t>Cruce por nomenclatura: dosis coincide; similitud 1.00. El material ocupa 10 filas en la hoja 1060 NQN (lote/almacén). La cantidad SAP y la física de esta vista son el total del material.</t>
        </is>
      </c>
    </row>
    <row r="81">
      <c r="A81" s="17" t="inlineStr">
        <is>
          <t>Neuquén</t>
        </is>
      </c>
      <c r="B81" s="17" t="inlineStr">
        <is>
          <t>1060</t>
        </is>
      </c>
      <c r="C81" s="17" t="inlineStr">
        <is>
          <t>Medicamentos</t>
        </is>
      </c>
      <c r="D81" s="17" t="inlineStr">
        <is>
          <t>1000431</t>
        </is>
      </c>
      <c r="E81" s="17" t="inlineStr">
        <is>
          <t>LIDOCAINA 1% 5 ML AMPOLLA</t>
        </is>
      </c>
      <c r="F81" s="17" t="inlineStr">
        <is>
          <t>328</t>
        </is>
      </c>
      <c r="G81" s="17" t="inlineStr">
        <is>
          <t>LIDOCAINA S/EPI 1% AMP</t>
        </is>
      </c>
      <c r="H81" s="18" t="n">
        <v>1662</v>
      </c>
      <c r="I81" s="18" t="n">
        <v>0</v>
      </c>
      <c r="J81" s="18" t="n">
        <v>1662</v>
      </c>
      <c r="K81" s="19" t="n">
        <v>264.2395367027677</v>
      </c>
      <c r="L81" s="19">
        <f>$J81*$K81</f>
        <v/>
      </c>
      <c r="M81" s="30" t="inlineStr">
        <is>
          <t>Media</t>
        </is>
      </c>
      <c r="N81" s="17" t="inlineStr">
        <is>
          <t>Homologado – confianza Media – pendiente de validación</t>
        </is>
      </c>
      <c r="O81" s="17" t="inlineStr"/>
      <c r="P81" s="17" t="inlineStr">
        <is>
          <t>Cruce por nomenclatura: dosis coincide; similitud 0.68.</t>
        </is>
      </c>
    </row>
    <row r="82">
      <c r="A82" s="17" t="inlineStr">
        <is>
          <t>Neuquén</t>
        </is>
      </c>
      <c r="B82" s="17" t="inlineStr">
        <is>
          <t>1060</t>
        </is>
      </c>
      <c r="C82" s="17" t="inlineStr">
        <is>
          <t>Medicamentos</t>
        </is>
      </c>
      <c r="D82" s="17" t="inlineStr">
        <is>
          <t>1000021</t>
        </is>
      </c>
      <c r="E82" s="17" t="inlineStr">
        <is>
          <t>DIAZEPAM 10MG AMPOLLA DE 2ML INYECTABLE</t>
        </is>
      </c>
      <c r="F82" s="17" t="inlineStr">
        <is>
          <t>77</t>
        </is>
      </c>
      <c r="G82" s="17" t="inlineStr">
        <is>
          <t>DIAZEPAM AMP</t>
        </is>
      </c>
      <c r="H82" s="18" t="n">
        <v>2096</v>
      </c>
      <c r="I82" s="18" t="n">
        <v>122</v>
      </c>
      <c r="J82" s="18" t="n">
        <v>1974</v>
      </c>
      <c r="K82" s="19" t="n">
        <v>221.2131011450382</v>
      </c>
      <c r="L82" s="19">
        <f>$J82*$K82</f>
        <v/>
      </c>
      <c r="M82" s="30" t="inlineStr">
        <is>
          <t>Media</t>
        </is>
      </c>
      <c r="N82" s="17" t="inlineStr">
        <is>
          <t>Homologado – confianza Media – pendiente de validación</t>
        </is>
      </c>
      <c r="O82" s="17" t="inlineStr"/>
      <c r="P82" s="17" t="inlineStr">
        <is>
          <t>Cruce por nomenclatura: una nomenclatura no informa dosis; similitud 0.72. El material ocupa 16 filas en la hoja 1060 NQN (lote/almacén). La cantidad SAP y la física de esta vista son el total del material.</t>
        </is>
      </c>
    </row>
    <row r="83">
      <c r="A83" s="17" t="inlineStr">
        <is>
          <t>Neuquén</t>
        </is>
      </c>
      <c r="B83" s="17" t="inlineStr">
        <is>
          <t>1060</t>
        </is>
      </c>
      <c r="C83" s="17" t="inlineStr">
        <is>
          <t>Medicamentos</t>
        </is>
      </c>
      <c r="D83" s="17" t="inlineStr">
        <is>
          <t>1000103</t>
        </is>
      </c>
      <c r="E83" s="17" t="inlineStr">
        <is>
          <t>FENITOINA 100MG /2ML AMPOLLA</t>
        </is>
      </c>
      <c r="F83" s="17" t="inlineStr">
        <is>
          <t>249</t>
        </is>
      </c>
      <c r="G83" s="17" t="inlineStr">
        <is>
          <t>FENITOINA AMP</t>
        </is>
      </c>
      <c r="H83" s="18" t="n">
        <v>2241</v>
      </c>
      <c r="I83" s="18" t="n">
        <v>92</v>
      </c>
      <c r="J83" s="18" t="n">
        <v>2149</v>
      </c>
      <c r="K83" s="19" t="n">
        <v>201.2917983043284</v>
      </c>
      <c r="L83" s="19">
        <f>$J83*$K83</f>
        <v/>
      </c>
      <c r="M83" s="30" t="inlineStr">
        <is>
          <t>Media</t>
        </is>
      </c>
      <c r="N83" s="17" t="inlineStr">
        <is>
          <t>Homologado – confianza Media – pendiente de validación</t>
        </is>
      </c>
      <c r="O83" s="17" t="inlineStr"/>
      <c r="P83" s="17" t="inlineStr">
        <is>
          <t>Homologación: confianza base Media + confianza SAP Alta → Media. El material ocupa 17 filas en la hoja 1060 NQN (lote/almacén). La cantidad SAP y la física de esta vista son el total del material.</t>
        </is>
      </c>
    </row>
    <row r="84">
      <c r="A84" s="17" t="inlineStr">
        <is>
          <t>Neuquén</t>
        </is>
      </c>
      <c r="B84" s="17" t="inlineStr">
        <is>
          <t>1060</t>
        </is>
      </c>
      <c r="C84" s="17" t="inlineStr">
        <is>
          <t>Descartables</t>
        </is>
      </c>
      <c r="D84" s="17" t="inlineStr">
        <is>
          <t>2000079</t>
        </is>
      </c>
      <c r="E84" s="17" t="inlineStr">
        <is>
          <t>VENDA TIPO CAMBRIC X 10 CM</t>
        </is>
      </c>
      <c r="F84" s="17" t="inlineStr">
        <is>
          <t>335; 339</t>
        </is>
      </c>
      <c r="G84" s="17" t="inlineStr">
        <is>
          <t>VENDA CAMBRIC 10CM; VENDA CAMBRIC 7CM</t>
        </is>
      </c>
      <c r="H84" s="18" t="n">
        <v>2856</v>
      </c>
      <c r="I84" s="18" t="n">
        <v>74</v>
      </c>
      <c r="J84" s="18" t="n">
        <v>2782</v>
      </c>
      <c r="K84" s="19" t="n">
        <v>153.8297338935574</v>
      </c>
      <c r="L84" s="19">
        <f>$J84*$K84</f>
        <v/>
      </c>
      <c r="M84" s="26" t="inlineStr">
        <is>
          <t>Baja</t>
        </is>
      </c>
      <c r="N84" s="17" t="inlineStr">
        <is>
          <t>Homologado – confianza Baja – pendiente de validación</t>
        </is>
      </c>
      <c r="O84" s="17" t="inlineStr"/>
      <c r="P84" s="17"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17" t="inlineStr">
        <is>
          <t>San Juan</t>
        </is>
      </c>
      <c r="B85" s="17" t="inlineStr">
        <is>
          <t>1120</t>
        </is>
      </c>
      <c r="C85" s="17" t="inlineStr">
        <is>
          <t>Medicamentos</t>
        </is>
      </c>
      <c r="D85" s="17" t="inlineStr">
        <is>
          <t>1000122</t>
        </is>
      </c>
      <c r="E85" s="17" t="inlineStr">
        <is>
          <t>METOCLOPRAMIDA DE 10MG SL</t>
        </is>
      </c>
      <c r="F85" s="17" t="inlineStr">
        <is>
          <t>MED131</t>
        </is>
      </c>
      <c r="G85" s="17" t="inlineStr">
        <is>
          <t>Metoclopramida Comp x 10 mg</t>
        </is>
      </c>
      <c r="H85" s="18" t="n">
        <v>915</v>
      </c>
      <c r="I85" s="18" t="n">
        <v>130</v>
      </c>
      <c r="J85" s="18" t="n">
        <v>785</v>
      </c>
      <c r="K85" s="19" t="n">
        <v>530.2944480874318</v>
      </c>
      <c r="L85" s="19">
        <f>$J85*$K85</f>
        <v/>
      </c>
      <c r="M85" s="25" t="inlineStr">
        <is>
          <t>Alta</t>
        </is>
      </c>
      <c r="N85" s="17" t="inlineStr">
        <is>
          <t>Homologado – confianza Alta</t>
        </is>
      </c>
      <c r="O85" s="17" t="inlineStr"/>
      <c r="P85" s="17" t="inlineStr">
        <is>
          <t>Homologación: confianza base Alta + confianza SAP Alta → Alta. El material ocupa 3 filas en la hoja 1120 SJ (lote/almacén). La cantidad SAP y la física de esta vista son el total del material.</t>
        </is>
      </c>
    </row>
    <row r="86">
      <c r="A86" s="17" t="inlineStr">
        <is>
          <t>Neuquén</t>
        </is>
      </c>
      <c r="B86" s="17" t="inlineStr">
        <is>
          <t>1060</t>
        </is>
      </c>
      <c r="C86" s="17" t="inlineStr">
        <is>
          <t>Descartables</t>
        </is>
      </c>
      <c r="D86" s="17" t="inlineStr">
        <is>
          <t>2000004</t>
        </is>
      </c>
      <c r="E86" s="17" t="inlineStr">
        <is>
          <t>CATETER INTRAVENOSO 18G T/ABBOCATH</t>
        </is>
      </c>
      <c r="F86" s="17" t="inlineStr">
        <is>
          <t>265</t>
        </is>
      </c>
      <c r="G86" s="17" t="inlineStr">
        <is>
          <t>Abocath n° 18</t>
        </is>
      </c>
      <c r="H86" s="18" t="n">
        <v>2400</v>
      </c>
      <c r="I86" s="18" t="n">
        <v>141</v>
      </c>
      <c r="J86" s="18" t="n">
        <v>2259</v>
      </c>
      <c r="K86" s="19" t="n">
        <v>181.7695708333333</v>
      </c>
      <c r="L86" s="19">
        <f>$J86*$K86</f>
        <v/>
      </c>
      <c r="M86" s="25" t="inlineStr">
        <is>
          <t>Alta</t>
        </is>
      </c>
      <c r="N86" s="17" t="inlineStr">
        <is>
          <t>Homologado – confianza Alta</t>
        </is>
      </c>
      <c r="O86" s="17" t="inlineStr"/>
      <c r="P86" s="17" t="inlineStr">
        <is>
          <t>Homologación: confianza base Alta + confianza SAP Alta → Alta. El material ocupa 3 filas en la hoja 1060 NQN (lote/almacén). La cantidad SAP y la física de esta vista son el total del material.</t>
        </is>
      </c>
    </row>
    <row r="87">
      <c r="A87" s="17" t="inlineStr">
        <is>
          <t>Salta</t>
        </is>
      </c>
      <c r="B87" s="17" t="inlineStr">
        <is>
          <t>1130</t>
        </is>
      </c>
      <c r="C87" s="17" t="inlineStr">
        <is>
          <t>Descartables</t>
        </is>
      </c>
      <c r="D87" s="17" t="inlineStr">
        <is>
          <t>2002586</t>
        </is>
      </c>
      <c r="E87" s="17" t="inlineStr">
        <is>
          <t>GASA HEMOSTATICA</t>
        </is>
      </c>
      <c r="F87" s="17" t="inlineStr">
        <is>
          <t>331</t>
        </is>
      </c>
      <c r="G87" s="17" t="inlineStr">
        <is>
          <t>Gasas Hemostaticas 10x20cm</t>
        </is>
      </c>
      <c r="H87" s="18" t="n">
        <v>36</v>
      </c>
      <c r="I87" s="18" t="n">
        <v>24</v>
      </c>
      <c r="J87" s="18" t="n">
        <v>12</v>
      </c>
      <c r="K87" s="19" t="n">
        <v>33925</v>
      </c>
      <c r="L87" s="19">
        <f>$J87*$K87</f>
        <v/>
      </c>
      <c r="M87" s="30" t="inlineStr">
        <is>
          <t>Media</t>
        </is>
      </c>
      <c r="N87" s="17" t="inlineStr">
        <is>
          <t>Homologado – confianza Media – pendiente de validación</t>
        </is>
      </c>
      <c r="O87" s="17" t="inlineStr"/>
      <c r="P87" s="17" t="inlineStr">
        <is>
          <t>Homologado al master K-280, pero sus códigos SAP (2001545, 2001546) no figuran en el stock SAP de este centro. Cruce por nomenclatura: una nomenclatura no informa dosis; similitud 0.79.</t>
        </is>
      </c>
    </row>
    <row r="88">
      <c r="A88" s="17" t="inlineStr">
        <is>
          <t>Neuquén</t>
        </is>
      </c>
      <c r="B88" s="17" t="inlineStr">
        <is>
          <t>1060</t>
        </is>
      </c>
      <c r="C88" s="17" t="inlineStr">
        <is>
          <t>Medicamentos</t>
        </is>
      </c>
      <c r="D88" s="17" t="inlineStr">
        <is>
          <t>1000307</t>
        </is>
      </c>
      <c r="E88" s="17" t="inlineStr">
        <is>
          <t>NALOXONA AMPOLLA 0,4mg/1ml</t>
        </is>
      </c>
      <c r="F88" s="17" t="inlineStr">
        <is>
          <t>166</t>
        </is>
      </c>
      <c r="G88" s="17" t="inlineStr">
        <is>
          <t>NALOXONA AMP</t>
        </is>
      </c>
      <c r="H88" s="18" t="n">
        <v>695</v>
      </c>
      <c r="I88" s="18" t="n">
        <v>198</v>
      </c>
      <c r="J88" s="18" t="n">
        <v>497</v>
      </c>
      <c r="K88" s="19" t="n">
        <v>808.7123741007196</v>
      </c>
      <c r="L88" s="19">
        <f>$J88*$K88</f>
        <v/>
      </c>
      <c r="M88" s="30" t="inlineStr">
        <is>
          <t>Media</t>
        </is>
      </c>
      <c r="N88" s="17" t="inlineStr">
        <is>
          <t>Homologado – confianza Media – pendiente de validación</t>
        </is>
      </c>
      <c r="O88" s="17" t="inlineStr"/>
      <c r="P88" s="17" t="inlineStr">
        <is>
          <t>Cruce por nomenclatura: una nomenclatura no informa dosis; similitud 0.77. El material ocupa 15 filas en la hoja 1060 NQN (lote/almacén). La cantidad SAP y la física de esta vista son el total del material.</t>
        </is>
      </c>
    </row>
    <row r="89">
      <c r="A89" s="17" t="inlineStr">
        <is>
          <t>Neuquén</t>
        </is>
      </c>
      <c r="B89" s="17" t="inlineStr">
        <is>
          <t>1060</t>
        </is>
      </c>
      <c r="C89" s="17" t="inlineStr">
        <is>
          <t>Descartables</t>
        </is>
      </c>
      <c r="D89" s="17" t="inlineStr">
        <is>
          <t>2000005</t>
        </is>
      </c>
      <c r="E89" s="17" t="inlineStr">
        <is>
          <t>CATETER INTRAVENOSO 20G T/ABBOCATH</t>
        </is>
      </c>
      <c r="F89" s="17" t="inlineStr">
        <is>
          <t>266</t>
        </is>
      </c>
      <c r="G89" s="17" t="inlineStr">
        <is>
          <t>Abocath n° 20</t>
        </is>
      </c>
      <c r="H89" s="18" t="n">
        <v>2519</v>
      </c>
      <c r="I89" s="18" t="n">
        <v>182</v>
      </c>
      <c r="J89" s="18" t="n">
        <v>2337</v>
      </c>
      <c r="K89" s="19" t="n">
        <v>171.0589440254069</v>
      </c>
      <c r="L89" s="19">
        <f>$J89*$K89</f>
        <v/>
      </c>
      <c r="M89" s="25" t="inlineStr">
        <is>
          <t>Alta</t>
        </is>
      </c>
      <c r="N89" s="17" t="inlineStr">
        <is>
          <t>Homologado – confianza Alta</t>
        </is>
      </c>
      <c r="O89" s="17" t="inlineStr"/>
      <c r="P89" s="17" t="inlineStr">
        <is>
          <t>Homologación: confianza base Alta + confianza SAP Alta → Alta. El material ocupa 3 filas en la hoja 1060 NQN (lote/almacén). La cantidad SAP y la física de esta vista son el total del material.</t>
        </is>
      </c>
    </row>
    <row r="90">
      <c r="A90" s="17" t="inlineStr">
        <is>
          <t>Neuquén</t>
        </is>
      </c>
      <c r="B90" s="17" t="inlineStr">
        <is>
          <t>1060</t>
        </is>
      </c>
      <c r="C90" s="17" t="inlineStr">
        <is>
          <t>Descartables</t>
        </is>
      </c>
      <c r="D90" s="17" t="inlineStr">
        <is>
          <t>2000102</t>
        </is>
      </c>
      <c r="E90" s="17" t="inlineStr">
        <is>
          <t>CAMPOS ESTERILES 90x90</t>
        </is>
      </c>
      <c r="F90" s="17" t="inlineStr">
        <is>
          <t>358</t>
        </is>
      </c>
      <c r="G90" s="17" t="inlineStr">
        <is>
          <t>CAMPO ESTERIL</t>
        </is>
      </c>
      <c r="H90" s="18" t="n">
        <v>220</v>
      </c>
      <c r="I90" s="18" t="n">
        <v>29</v>
      </c>
      <c r="J90" s="18" t="n">
        <v>191</v>
      </c>
      <c r="K90" s="19" t="n">
        <v>2046.355</v>
      </c>
      <c r="L90" s="19">
        <f>$J90*$K90</f>
        <v/>
      </c>
      <c r="M90" s="25" t="inlineStr">
        <is>
          <t>Alta</t>
        </is>
      </c>
      <c r="N90" s="17" t="inlineStr">
        <is>
          <t>Homologado – confianza Alta</t>
        </is>
      </c>
      <c r="O90" s="17" t="inlineStr"/>
      <c r="P90" s="17" t="inlineStr">
        <is>
          <t>Homologación: confianza base Alta + confianza SAP Alta → Alta. El material ocupa 2 filas en la hoja 1060 NQN (lote/almacén). La cantidad SAP y la física de esta vista son el total del material.</t>
        </is>
      </c>
    </row>
    <row r="91">
      <c r="A91" s="17" t="inlineStr">
        <is>
          <t>Neuquén</t>
        </is>
      </c>
      <c r="B91" s="17" t="inlineStr">
        <is>
          <t>1060</t>
        </is>
      </c>
      <c r="C91" s="17" t="inlineStr">
        <is>
          <t>Descartables</t>
        </is>
      </c>
      <c r="D91" s="17" t="inlineStr">
        <is>
          <t>2000396</t>
        </is>
      </c>
      <c r="E91" s="17" t="inlineStr">
        <is>
          <t>MASCARA LARINGEA Nº 3</t>
        </is>
      </c>
      <c r="F91" s="17" t="inlineStr">
        <is>
          <t>363</t>
        </is>
      </c>
      <c r="G91" s="17" t="inlineStr">
        <is>
          <t>mascara laríngea n3</t>
        </is>
      </c>
      <c r="H91" s="18" t="n">
        <v>107</v>
      </c>
      <c r="I91" s="18" t="n">
        <v>38</v>
      </c>
      <c r="J91" s="18" t="n">
        <v>69</v>
      </c>
      <c r="K91" s="19" t="n">
        <v>5517.139626168224</v>
      </c>
      <c r="L91" s="19">
        <f>$J91*$K91</f>
        <v/>
      </c>
      <c r="M91" s="30" t="inlineStr">
        <is>
          <t>Media</t>
        </is>
      </c>
      <c r="N91" s="17" t="inlineStr">
        <is>
          <t>Homologado – confianza Media – pendiente de validación</t>
        </is>
      </c>
      <c r="O91" s="17" t="inlineStr"/>
      <c r="P91" s="17"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17" t="inlineStr">
        <is>
          <t>Salta</t>
        </is>
      </c>
      <c r="B92" s="17" t="inlineStr">
        <is>
          <t>1130</t>
        </is>
      </c>
      <c r="C92" s="17" t="inlineStr">
        <is>
          <t>Medicamentos</t>
        </is>
      </c>
      <c r="D92" s="17" t="inlineStr">
        <is>
          <t>1001118</t>
        </is>
      </c>
      <c r="E92" s="17" t="inlineStr">
        <is>
          <t>SALES REHIDRATANTES SOBRE POLVO</t>
        </is>
      </c>
      <c r="F92" s="17" t="inlineStr">
        <is>
          <t>215</t>
        </is>
      </c>
      <c r="G92" s="17" t="inlineStr">
        <is>
          <t>Sales de rehidratación Polvo oral</t>
        </is>
      </c>
      <c r="H92" s="18" t="n">
        <v>350</v>
      </c>
      <c r="I92" s="18" t="n">
        <v>66</v>
      </c>
      <c r="J92" s="18" t="n">
        <v>284</v>
      </c>
      <c r="K92" s="19" t="n">
        <v>1326.688571428571</v>
      </c>
      <c r="L92" s="19">
        <f>$J92*$K92</f>
        <v/>
      </c>
      <c r="M92" s="26" t="inlineStr">
        <is>
          <t>Baja</t>
        </is>
      </c>
      <c r="N92" s="17" t="inlineStr">
        <is>
          <t>Homologado – confianza Baja – pendiente de validación</t>
        </is>
      </c>
      <c r="O92" s="17" t="inlineStr"/>
      <c r="P92" s="17" t="inlineStr">
        <is>
          <t>Homologación: confianza base Alta + confianza SAP Alta → Alta. La nomenclatura del material imputado no respalda por sí sola la equivalencia (similitud 0.50); el vínculo proviene sólo de la homologación. Nivel degradado a Baja.</t>
        </is>
      </c>
    </row>
    <row r="93">
      <c r="A93" s="17" t="inlineStr">
        <is>
          <t>Neuquén</t>
        </is>
      </c>
      <c r="B93" s="17" t="inlineStr">
        <is>
          <t>1060</t>
        </is>
      </c>
      <c r="C93" s="17" t="inlineStr">
        <is>
          <t>Medicamentos</t>
        </is>
      </c>
      <c r="D93" s="17" t="inlineStr">
        <is>
          <t>1000090</t>
        </is>
      </c>
      <c r="E93" s="17" t="inlineStr">
        <is>
          <t>LORAZEPAM COMPRIMIDO SUBLINGUAL 1GR</t>
        </is>
      </c>
      <c r="F93" s="17" t="inlineStr">
        <is>
          <t>329</t>
        </is>
      </c>
      <c r="G93" s="17" t="inlineStr">
        <is>
          <t>LORAZEPAM SUBLINGUAL COMP</t>
        </is>
      </c>
      <c r="H93" s="18" t="n">
        <v>3933</v>
      </c>
      <c r="I93" s="18" t="n">
        <v>200</v>
      </c>
      <c r="J93" s="18" t="n">
        <v>3733</v>
      </c>
      <c r="K93" s="19" t="n">
        <v>98.6806381896771</v>
      </c>
      <c r="L93" s="19">
        <f>$J93*$K93</f>
        <v/>
      </c>
      <c r="M93" s="26" t="inlineStr">
        <is>
          <t>Baja</t>
        </is>
      </c>
      <c r="N93" s="17" t="inlineStr">
        <is>
          <t>Homologado – confianza Baja – pendiente de validación</t>
        </is>
      </c>
      <c r="O93" s="17" t="inlineStr"/>
      <c r="P93" s="17"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17" t="inlineStr">
        <is>
          <t>San Juan</t>
        </is>
      </c>
      <c r="B94" s="17" t="inlineStr">
        <is>
          <t>1120</t>
        </is>
      </c>
      <c r="C94" s="17" t="inlineStr">
        <is>
          <t>Medicamentos</t>
        </is>
      </c>
      <c r="D94" s="17" t="inlineStr">
        <is>
          <t>1000124</t>
        </is>
      </c>
      <c r="E94" s="17" t="inlineStr">
        <is>
          <t>IBUPROFENO COMP 600MG</t>
        </is>
      </c>
      <c r="F94" s="17" t="inlineStr">
        <is>
          <t>MED102</t>
        </is>
      </c>
      <c r="G94" s="17" t="inlineStr">
        <is>
          <t>Ibuprofeno Comp x 600 mg</t>
        </is>
      </c>
      <c r="H94" s="18" t="n">
        <v>5940</v>
      </c>
      <c r="I94" s="18" t="n">
        <v>222</v>
      </c>
      <c r="J94" s="18" t="n">
        <v>5718</v>
      </c>
      <c r="K94" s="19" t="n">
        <v>62.89131818181817</v>
      </c>
      <c r="L94" s="19">
        <f>$J94*$K94</f>
        <v/>
      </c>
      <c r="M94" s="25" t="inlineStr">
        <is>
          <t>Alta</t>
        </is>
      </c>
      <c r="N94" s="17" t="inlineStr">
        <is>
          <t>Homologado – confianza Alta</t>
        </is>
      </c>
      <c r="O94" s="17" t="inlineStr"/>
      <c r="P94" s="17" t="inlineStr">
        <is>
          <t>Homologación: confianza base Alta + confianza SAP Alta → Alta. El material ocupa 16 filas en la hoja 1120 SJ (lote/almacén). La cantidad SAP y la física de esta vista son el total del material.</t>
        </is>
      </c>
    </row>
    <row r="95">
      <c r="A95" s="17" t="inlineStr">
        <is>
          <t>Neuquén</t>
        </is>
      </c>
      <c r="B95" s="17" t="inlineStr">
        <is>
          <t>1060</t>
        </is>
      </c>
      <c r="C95" s="17" t="inlineStr">
        <is>
          <t>Medicamentos</t>
        </is>
      </c>
      <c r="D95" s="17" t="inlineStr">
        <is>
          <t>1000058</t>
        </is>
      </c>
      <c r="E95" s="17" t="inlineStr">
        <is>
          <t>ALCOHOL EN GEL X 500ML</t>
        </is>
      </c>
      <c r="F95" s="17" t="inlineStr">
        <is>
          <t>463</t>
        </is>
      </c>
      <c r="G95" s="17" t="inlineStr">
        <is>
          <t>Alcohol en gel x500ml</t>
        </is>
      </c>
      <c r="H95" s="18" t="n">
        <v>1598</v>
      </c>
      <c r="I95" s="18" t="n">
        <v>1</v>
      </c>
      <c r="J95" s="18" t="n">
        <v>1597</v>
      </c>
      <c r="K95" s="19" t="n">
        <v>217.1202878598248</v>
      </c>
      <c r="L95" s="19">
        <f>$J95*$K95</f>
        <v/>
      </c>
      <c r="M95" s="25" t="inlineStr">
        <is>
          <t>Alta</t>
        </is>
      </c>
      <c r="N95" s="17" t="inlineStr">
        <is>
          <t>Homologado – confianza Alta</t>
        </is>
      </c>
      <c r="O95" s="29" t="inlineStr">
        <is>
          <t>Valorización a validar: relación de cantidades 1,598 a 1 entre SAP y el recuento físico. Sugiere distinta unidad de medida (SAP por caja o envase y el recuento por unidad). La diferencia económica de esta fila no debe tomarse como definitiva.</t>
        </is>
      </c>
      <c r="P95" s="17" t="inlineStr">
        <is>
          <t>Cruce por nomenclatura: dosis coincide; similitud 1.00. El material ocupa 6 filas en la hoja 1060 NQN (lote/almacén). La cantidad SAP y la física de esta vista son el total del material.</t>
        </is>
      </c>
    </row>
    <row r="96">
      <c r="A96" s="17" t="inlineStr">
        <is>
          <t>Salta</t>
        </is>
      </c>
      <c r="B96" s="17" t="inlineStr">
        <is>
          <t>1130</t>
        </is>
      </c>
      <c r="C96" s="17" t="inlineStr">
        <is>
          <t>Medicamentos</t>
        </is>
      </c>
      <c r="D96" s="17" t="inlineStr">
        <is>
          <t>1000005</t>
        </is>
      </c>
      <c r="E96" s="17" t="inlineStr">
        <is>
          <t>AMIODARONA 150MG AMPOLLA DE 3 ML INYEC</t>
        </is>
      </c>
      <c r="F96" s="17" t="inlineStr">
        <is>
          <t>32</t>
        </is>
      </c>
      <c r="G96" s="17" t="inlineStr">
        <is>
          <t>Amiodarona 1 amp=3ml 150 mg/3ml</t>
        </is>
      </c>
      <c r="H96" s="18" t="n">
        <v>145</v>
      </c>
      <c r="I96" s="18" t="n">
        <v>28</v>
      </c>
      <c r="J96" s="18" t="n">
        <v>117</v>
      </c>
      <c r="K96" s="19" t="n">
        <v>2917.370689655173</v>
      </c>
      <c r="L96" s="19">
        <f>$J96*$K96</f>
        <v/>
      </c>
      <c r="M96" s="25" t="inlineStr">
        <is>
          <t>Alta</t>
        </is>
      </c>
      <c r="N96" s="17" t="inlineStr">
        <is>
          <t>Homologado – confianza Alta</t>
        </is>
      </c>
      <c r="O96" s="17" t="inlineStr"/>
      <c r="P96" s="17" t="inlineStr">
        <is>
          <t>Homologación: confianza base Alta + confianza SAP Alta → Alta. El material ocupa 2 filas en la hoja 1130 Salta (lote/almacén). La cantidad SAP y la física de esta vista son el total del material.</t>
        </is>
      </c>
    </row>
    <row r="97">
      <c r="A97" s="17" t="inlineStr">
        <is>
          <t>San Juan</t>
        </is>
      </c>
      <c r="B97" s="17" t="inlineStr">
        <is>
          <t>1120</t>
        </is>
      </c>
      <c r="C97" s="17" t="inlineStr">
        <is>
          <t>Medicamentos</t>
        </is>
      </c>
      <c r="D97" s="17" t="inlineStr">
        <is>
          <t>1000022</t>
        </is>
      </c>
      <c r="E97" s="17" t="inlineStr">
        <is>
          <t>DIPIRONA 1G AMPOLLA DE 2ML INYECTABLE</t>
        </is>
      </c>
      <c r="F97" s="17" t="inlineStr">
        <is>
          <t>MED69</t>
        </is>
      </c>
      <c r="G97" s="17" t="inlineStr">
        <is>
          <t>Dipirona 1gr Amp x 2 ml</t>
        </is>
      </c>
      <c r="H97" s="18" t="n">
        <v>670</v>
      </c>
      <c r="I97" s="18" t="n">
        <v>93</v>
      </c>
      <c r="J97" s="18" t="n">
        <v>577</v>
      </c>
      <c r="K97" s="19" t="n">
        <v>590.2961940298508</v>
      </c>
      <c r="L97" s="19">
        <f>$J97*$K97</f>
        <v/>
      </c>
      <c r="M97" s="25" t="inlineStr">
        <is>
          <t>Alta</t>
        </is>
      </c>
      <c r="N97" s="17" t="inlineStr">
        <is>
          <t>Homologado – confianza Alta</t>
        </is>
      </c>
      <c r="O97" s="17" t="inlineStr"/>
      <c r="P97" s="17" t="inlineStr">
        <is>
          <t>Cruce por nomenclatura: dosis coincide; similitud 0.77. El material ocupa 4 filas en la hoja 1120 SJ (lote/almacén). La cantidad SAP y la física de esta vista son el total del material.</t>
        </is>
      </c>
    </row>
    <row r="98">
      <c r="A98" s="17" t="inlineStr">
        <is>
          <t>Neuquén</t>
        </is>
      </c>
      <c r="B98" s="17" t="inlineStr">
        <is>
          <t>1060</t>
        </is>
      </c>
      <c r="C98" s="17" t="inlineStr">
        <is>
          <t>Medicamentos</t>
        </is>
      </c>
      <c r="D98" s="17" t="inlineStr">
        <is>
          <t>1000144</t>
        </is>
      </c>
      <c r="E98" s="17" t="inlineStr">
        <is>
          <t>LORATADINA 10 MG COMP</t>
        </is>
      </c>
      <c r="F98" s="17" t="inlineStr">
        <is>
          <t>153</t>
        </is>
      </c>
      <c r="G98" s="17" t="inlineStr">
        <is>
          <t>LORATADINA COMP</t>
        </is>
      </c>
      <c r="H98" s="18" t="n">
        <v>7695</v>
      </c>
      <c r="I98" s="18" t="n">
        <v>150</v>
      </c>
      <c r="J98" s="18" t="n">
        <v>7545</v>
      </c>
      <c r="K98" s="19" t="n">
        <v>44.43740480831708</v>
      </c>
      <c r="L98" s="19">
        <f>$J98*$K98</f>
        <v/>
      </c>
      <c r="M98" s="25" t="inlineStr">
        <is>
          <t>Alta</t>
        </is>
      </c>
      <c r="N98" s="17" t="inlineStr">
        <is>
          <t>Homologado – confianza Alta</t>
        </is>
      </c>
      <c r="O98" s="29" t="inlineStr">
        <is>
          <t>Valorización a validar: relación de cantidades 51 a 1 entre SAP y el recuento físico. Sugiere distinta unidad de medida (SAP por caja o envase y el recuento por unidad). La diferencia económica de esta fila no debe tomarse como definitiva.</t>
        </is>
      </c>
      <c r="P98" s="17" t="inlineStr">
        <is>
          <t>Cruce por nomenclatura: una nomenclatura no informa dosis; similitud 0.87. El material ocupa 20 filas en la hoja 1060 NQN (lote/almacén). La cantidad SAP y la física de esta vista son el total del material.</t>
        </is>
      </c>
    </row>
    <row r="99">
      <c r="A99" s="17" t="inlineStr">
        <is>
          <t>Neuquén</t>
        </is>
      </c>
      <c r="B99" s="17" t="inlineStr">
        <is>
          <t>1060</t>
        </is>
      </c>
      <c r="C99" s="17" t="inlineStr">
        <is>
          <t>Descartables</t>
        </is>
      </c>
      <c r="D99" s="17" t="inlineStr">
        <is>
          <t>2001366</t>
        </is>
      </c>
      <c r="E99" s="17" t="inlineStr">
        <is>
          <t>RIÑONERA DE ACERO</t>
        </is>
      </c>
      <c r="F99" s="17" t="inlineStr">
        <is>
          <t>523</t>
        </is>
      </c>
      <c r="G99" s="17" t="inlineStr">
        <is>
          <t>RIÑONERA</t>
        </is>
      </c>
      <c r="H99" s="18" t="n">
        <v>60</v>
      </c>
      <c r="I99" s="18" t="n">
        <v>4</v>
      </c>
      <c r="J99" s="18" t="n">
        <v>56</v>
      </c>
      <c r="K99" s="19" t="n">
        <v>5929.166666666667</v>
      </c>
      <c r="L99" s="19">
        <f>$J99*$K99</f>
        <v/>
      </c>
      <c r="M99" s="25" t="inlineStr">
        <is>
          <t>Alta</t>
        </is>
      </c>
      <c r="N99" s="17" t="inlineStr">
        <is>
          <t>Homologado – confianza Alta</t>
        </is>
      </c>
      <c r="O99" s="17" t="inlineStr"/>
      <c r="P99" s="17"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17" t="inlineStr">
        <is>
          <t>Salta</t>
        </is>
      </c>
      <c r="B100" s="17" t="inlineStr">
        <is>
          <t>1130</t>
        </is>
      </c>
      <c r="C100" s="17" t="inlineStr">
        <is>
          <t>Medicamentos</t>
        </is>
      </c>
      <c r="D100" s="17" t="inlineStr">
        <is>
          <t>1000089</t>
        </is>
      </c>
      <c r="E100" s="17" t="inlineStr">
        <is>
          <t>SOLUCION FISIOLOGICA DE 500CC</t>
        </is>
      </c>
      <c r="F100" s="17" t="inlineStr">
        <is>
          <t>218; 219</t>
        </is>
      </c>
      <c r="G100" s="17" t="inlineStr">
        <is>
          <t>Solucion fisiológica 500ml Baxter 500ml; Solucion Fisiologica x 100ml gotero</t>
        </is>
      </c>
      <c r="H100" s="18" t="n">
        <v>238</v>
      </c>
      <c r="I100" s="18" t="n">
        <v>54</v>
      </c>
      <c r="J100" s="18" t="n">
        <v>184</v>
      </c>
      <c r="K100" s="19" t="n">
        <v>1776.390672268908</v>
      </c>
      <c r="L100" s="19">
        <f>$J100*$K100</f>
        <v/>
      </c>
      <c r="M100" s="26" t="inlineStr">
        <is>
          <t>Baja</t>
        </is>
      </c>
      <c r="N100" s="17" t="inlineStr">
        <is>
          <t>Homologado – confianza Baja – pendiente de validación</t>
        </is>
      </c>
      <c r="O100" s="17" t="inlineStr"/>
      <c r="P100" s="17"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17" t="inlineStr">
        <is>
          <t>San Juan</t>
        </is>
      </c>
      <c r="B101" s="17" t="inlineStr">
        <is>
          <t>1120</t>
        </is>
      </c>
      <c r="C101" s="17" t="inlineStr">
        <is>
          <t>Medicamentos</t>
        </is>
      </c>
      <c r="D101" s="17" t="inlineStr">
        <is>
          <t>1000731</t>
        </is>
      </c>
      <c r="E101" s="17" t="inlineStr">
        <is>
          <t>FUSIMED B EMULSION</t>
        </is>
      </c>
      <c r="F101" s="17" t="inlineStr">
        <is>
          <t>MED89</t>
        </is>
      </c>
      <c r="G101" s="17" t="inlineStr">
        <is>
          <t>Fusimed B 2% x 50gr Emulsion</t>
        </is>
      </c>
      <c r="H101" s="18" t="n">
        <v>15</v>
      </c>
      <c r="I101" s="18" t="n">
        <v>2</v>
      </c>
      <c r="J101" s="18" t="n">
        <v>13</v>
      </c>
      <c r="K101" s="19" t="n">
        <v>24845.83933333333</v>
      </c>
      <c r="L101" s="19">
        <f>$J101*$K101</f>
        <v/>
      </c>
      <c r="M101" s="30" t="inlineStr">
        <is>
          <t>Media</t>
        </is>
      </c>
      <c r="N101" s="17" t="inlineStr">
        <is>
          <t>Homologado – confianza Media – pendiente de validación</t>
        </is>
      </c>
      <c r="O101" s="17" t="inlineStr"/>
      <c r="P101" s="17" t="inlineStr">
        <is>
          <t>Cruce por nomenclatura: una nomenclatura no informa dosis; similitud 0.81. El material ocupa 2 filas en la hoja 1120 SJ (lote/almacén). La cantidad SAP y la física de esta vista son el total del material.</t>
        </is>
      </c>
    </row>
    <row r="102">
      <c r="A102" s="17" t="inlineStr">
        <is>
          <t>Neuquén</t>
        </is>
      </c>
      <c r="B102" s="17" t="inlineStr">
        <is>
          <t>1060</t>
        </is>
      </c>
      <c r="C102" s="17" t="inlineStr">
        <is>
          <t>Descartables</t>
        </is>
      </c>
      <c r="D102" s="17" t="inlineStr">
        <is>
          <t>2000528</t>
        </is>
      </c>
      <c r="E102" s="17" t="inlineStr">
        <is>
          <t>VENDA TIPO CAMBRIC X 15 CM</t>
        </is>
      </c>
      <c r="F102" s="17" t="inlineStr">
        <is>
          <t>381</t>
        </is>
      </c>
      <c r="G102" s="17" t="inlineStr">
        <is>
          <t>VENDA CAMBRIC 15 CM</t>
        </is>
      </c>
      <c r="H102" s="18" t="n">
        <v>788</v>
      </c>
      <c r="I102" s="18" t="n">
        <v>10</v>
      </c>
      <c r="J102" s="18" t="n">
        <v>778</v>
      </c>
      <c r="K102" s="19" t="n">
        <v>410.9415228426396</v>
      </c>
      <c r="L102" s="19">
        <f>$J102*$K102</f>
        <v/>
      </c>
      <c r="M102" s="25" t="inlineStr">
        <is>
          <t>Alta</t>
        </is>
      </c>
      <c r="N102" s="17" t="inlineStr">
        <is>
          <t>Homologado – confianza Alta</t>
        </is>
      </c>
      <c r="O102" s="29" t="inlineStr">
        <is>
          <t>Valorización a validar: relación de cantidades 79 a 1 entre SAP y el recuento físico. Sugiere distinta unidad de medida (SAP por caja o envase y el recuento por unidad). La diferencia económica de esta fila no debe tomarse como definitiva.</t>
        </is>
      </c>
      <c r="P102" s="17" t="inlineStr">
        <is>
          <t>Cruce por nomenclatura: dosis coincide; similitud 0.91. El material ocupa 2 filas en la hoja 1060 NQN (lote/almacén). La cantidad SAP y la física de esta vista son el total del material.</t>
        </is>
      </c>
    </row>
    <row r="103">
      <c r="A103" s="17" t="inlineStr">
        <is>
          <t>Neuquén</t>
        </is>
      </c>
      <c r="B103" s="17" t="inlineStr">
        <is>
          <t>1060</t>
        </is>
      </c>
      <c r="C103" s="17" t="inlineStr">
        <is>
          <t>Descartables</t>
        </is>
      </c>
      <c r="D103" s="17" t="inlineStr">
        <is>
          <t>2000532</t>
        </is>
      </c>
      <c r="E103" s="17" t="inlineStr">
        <is>
          <t>CURITAS TELA ELASTICA</t>
        </is>
      </c>
      <c r="F103" s="17" t="inlineStr">
        <is>
          <t>64</t>
        </is>
      </c>
      <c r="G103" s="17" t="inlineStr">
        <is>
          <t>CURITAS X UNID</t>
        </is>
      </c>
      <c r="H103" s="18" t="n">
        <v>7010</v>
      </c>
      <c r="I103" s="18" t="n">
        <v>380</v>
      </c>
      <c r="J103" s="18" t="n">
        <v>6630</v>
      </c>
      <c r="K103" s="19" t="n">
        <v>46.24395435092725</v>
      </c>
      <c r="L103" s="19">
        <f>$J103*$K103</f>
        <v/>
      </c>
      <c r="M103" s="26" t="inlineStr">
        <is>
          <t>Baja</t>
        </is>
      </c>
      <c r="N103" s="17" t="inlineStr">
        <is>
          <t>Homologado – confianza Baja – pendiente de validación</t>
        </is>
      </c>
      <c r="O103" s="17" t="inlineStr"/>
      <c r="P103" s="17"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17" t="inlineStr">
        <is>
          <t>Neuquén</t>
        </is>
      </c>
      <c r="B104" s="17" t="inlineStr">
        <is>
          <t>1060</t>
        </is>
      </c>
      <c r="C104" s="17" t="inlineStr">
        <is>
          <t>Medicamentos</t>
        </is>
      </c>
      <c r="D104" s="17" t="inlineStr">
        <is>
          <t>1000369</t>
        </is>
      </c>
      <c r="E104" s="17" t="inlineStr">
        <is>
          <t>TOBRAMICINA+ DEX G</t>
        </is>
      </c>
      <c r="F104" s="17" t="inlineStr">
        <is>
          <t>228</t>
        </is>
      </c>
      <c r="G104" s="17" t="inlineStr">
        <is>
          <t>TOBRAMICINA</t>
        </is>
      </c>
      <c r="H104" s="18" t="n">
        <v>227</v>
      </c>
      <c r="I104" s="18" t="n">
        <v>19</v>
      </c>
      <c r="J104" s="18" t="n">
        <v>208</v>
      </c>
      <c r="K104" s="19" t="n">
        <v>1429.81845814978</v>
      </c>
      <c r="L104" s="19">
        <f>$J104*$K104</f>
        <v/>
      </c>
      <c r="M104" s="25" t="inlineStr">
        <is>
          <t>Alta</t>
        </is>
      </c>
      <c r="N104" s="17" t="inlineStr">
        <is>
          <t>Homologado – confianza Alta</t>
        </is>
      </c>
      <c r="O104" s="17" t="inlineStr"/>
      <c r="P104" s="17" t="inlineStr">
        <is>
          <t>Cruce por nomenclatura: similitud 0.78. El material ocupa 8 filas en la hoja 1060 NQN (lote/almacén). La cantidad SAP y la física de esta vista son el total del material.</t>
        </is>
      </c>
    </row>
    <row r="105">
      <c r="A105" s="17" t="inlineStr">
        <is>
          <t>Neuquén</t>
        </is>
      </c>
      <c r="B105" s="17" t="inlineStr">
        <is>
          <t>1060</t>
        </is>
      </c>
      <c r="C105" s="17" t="inlineStr">
        <is>
          <t>Medicamentos</t>
        </is>
      </c>
      <c r="D105" s="17" t="inlineStr">
        <is>
          <t>1000444</t>
        </is>
      </c>
      <c r="E105" s="17" t="inlineStr">
        <is>
          <t>DELTISONA 4MG COMPRIMIDOS</t>
        </is>
      </c>
      <c r="F105" s="17" t="inlineStr">
        <is>
          <t>476</t>
        </is>
      </c>
      <c r="G105" s="17" t="inlineStr">
        <is>
          <t>DELTISONA B 4 mg</t>
        </is>
      </c>
      <c r="H105" s="18" t="n">
        <v>30</v>
      </c>
      <c r="I105" s="18" t="n">
        <v>0</v>
      </c>
      <c r="J105" s="18" t="n">
        <v>30</v>
      </c>
      <c r="K105" s="19" t="n">
        <v>9540</v>
      </c>
      <c r="L105" s="19">
        <f>$J105*$K105</f>
        <v/>
      </c>
      <c r="M105" s="30" t="inlineStr">
        <is>
          <t>Media</t>
        </is>
      </c>
      <c r="N105" s="17" t="inlineStr">
        <is>
          <t>Homologado – confianza Media – pendiente de validación</t>
        </is>
      </c>
      <c r="O105" s="17" t="inlineStr"/>
      <c r="P105" s="17" t="inlineStr">
        <is>
          <t>Cruce por nomenclatura: dosis coincide; similitud 0.73.</t>
        </is>
      </c>
    </row>
    <row r="106">
      <c r="A106" s="17" t="inlineStr">
        <is>
          <t>San Juan</t>
        </is>
      </c>
      <c r="B106" s="17" t="inlineStr">
        <is>
          <t>1120</t>
        </is>
      </c>
      <c r="C106" s="17" t="inlineStr">
        <is>
          <t>Medicamentos</t>
        </is>
      </c>
      <c r="D106" s="17" t="inlineStr">
        <is>
          <t>1001001</t>
        </is>
      </c>
      <c r="E106" s="17" t="inlineStr">
        <is>
          <t>FUSIMED B OTONASAL 15grs</t>
        </is>
      </c>
      <c r="F106" s="17" t="inlineStr">
        <is>
          <t>MED90</t>
        </is>
      </c>
      <c r="G106" s="17" t="inlineStr">
        <is>
          <t>Fusimed B Otonasal x 15 gr</t>
        </is>
      </c>
      <c r="H106" s="18" t="n">
        <v>15</v>
      </c>
      <c r="I106" s="18" t="n">
        <v>2</v>
      </c>
      <c r="J106" s="18" t="n">
        <v>13</v>
      </c>
      <c r="K106" s="19" t="n">
        <v>21643.6</v>
      </c>
      <c r="L106" s="19">
        <f>$J106*$K106</f>
        <v/>
      </c>
      <c r="M106" s="25" t="inlineStr">
        <is>
          <t>Alta</t>
        </is>
      </c>
      <c r="N106" s="17" t="inlineStr">
        <is>
          <t>Homologado – confianza Alta</t>
        </is>
      </c>
      <c r="O106" s="17" t="inlineStr"/>
      <c r="P106" s="17" t="inlineStr">
        <is>
          <t>Cruce por nomenclatura: dosis coincide; similitud 0.94.</t>
        </is>
      </c>
    </row>
    <row r="107">
      <c r="A107" s="17" t="inlineStr">
        <is>
          <t>Neuquén</t>
        </is>
      </c>
      <c r="B107" s="17" t="inlineStr">
        <is>
          <t>1060</t>
        </is>
      </c>
      <c r="C107" s="17" t="inlineStr">
        <is>
          <t>Descartables</t>
        </is>
      </c>
      <c r="D107" s="17" t="inlineStr">
        <is>
          <t>2000048</t>
        </is>
      </c>
      <c r="E107" s="17" t="inlineStr">
        <is>
          <t>CAMISOLIN AZUL 25GR PUÑO C/ELASTICO 1MT</t>
        </is>
      </c>
      <c r="F107" s="17" t="inlineStr">
        <is>
          <t>471</t>
        </is>
      </c>
      <c r="G107" s="17" t="inlineStr">
        <is>
          <t>CAMISOLINES</t>
        </is>
      </c>
      <c r="H107" s="18" t="n">
        <v>2850</v>
      </c>
      <c r="I107" s="18" t="n">
        <v>60</v>
      </c>
      <c r="J107" s="18" t="n">
        <v>2790</v>
      </c>
      <c r="K107" s="19" t="n">
        <v>99.39522456140351</v>
      </c>
      <c r="L107" s="19">
        <f>$J107*$K107</f>
        <v/>
      </c>
      <c r="M107" s="30" t="inlineStr">
        <is>
          <t>Media</t>
        </is>
      </c>
      <c r="N107" s="17" t="inlineStr">
        <is>
          <t>Homologado – confianza Media – pendiente de validación</t>
        </is>
      </c>
      <c r="O107" s="17" t="inlineStr"/>
      <c r="P107" s="17"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17" t="inlineStr">
        <is>
          <t>Neuquén</t>
        </is>
      </c>
      <c r="B108" s="17" t="inlineStr">
        <is>
          <t>1060</t>
        </is>
      </c>
      <c r="C108" s="17" t="inlineStr">
        <is>
          <t>Descartables</t>
        </is>
      </c>
      <c r="D108" s="17" t="inlineStr">
        <is>
          <t>2000009</t>
        </is>
      </c>
      <c r="E108" s="17" t="inlineStr">
        <is>
          <t>AGUJA HIPODERMICA 21G x 1 ½ - 40/8</t>
        </is>
      </c>
      <c r="F108" s="17" t="inlineStr">
        <is>
          <t>270</t>
        </is>
      </c>
      <c r="G108" s="17" t="inlineStr">
        <is>
          <t>Aguja 40/8</t>
        </is>
      </c>
      <c r="H108" s="18" t="n">
        <v>19567</v>
      </c>
      <c r="I108" s="18" t="n">
        <v>2044</v>
      </c>
      <c r="J108" s="18" t="n">
        <v>17523</v>
      </c>
      <c r="K108" s="19" t="n">
        <v>15.74255634486635</v>
      </c>
      <c r="L108" s="19">
        <f>$J108*$K108</f>
        <v/>
      </c>
      <c r="M108" s="25" t="inlineStr">
        <is>
          <t>Alta</t>
        </is>
      </c>
      <c r="N108" s="17" t="inlineStr">
        <is>
          <t>Homologado – confianza Alta</t>
        </is>
      </c>
      <c r="O108" s="17" t="inlineStr"/>
      <c r="P108" s="17" t="inlineStr">
        <is>
          <t>Homologación: confianza base Alta + confianza SAP Alta → Alta. El material ocupa 2 filas en la hoja 1060 NQN (lote/almacén). La cantidad SAP y la física de esta vista son el total del material.</t>
        </is>
      </c>
    </row>
    <row r="109">
      <c r="A109" s="17" t="inlineStr">
        <is>
          <t>Neuquén</t>
        </is>
      </c>
      <c r="B109" s="17" t="inlineStr">
        <is>
          <t>1060</t>
        </is>
      </c>
      <c r="C109" s="17" t="inlineStr">
        <is>
          <t>Medicamentos</t>
        </is>
      </c>
      <c r="D109" s="17" t="inlineStr">
        <is>
          <t>1000478</t>
        </is>
      </c>
      <c r="E109" s="17" t="inlineStr">
        <is>
          <t>DEXAMETASONA 8MG/2ML AMP(DESCONTINUADO)</t>
        </is>
      </c>
      <c r="F109" s="17" t="inlineStr">
        <is>
          <t>65</t>
        </is>
      </c>
      <c r="G109" s="17" t="inlineStr">
        <is>
          <t>DECADRON</t>
        </is>
      </c>
      <c r="H109" s="18" t="n">
        <v>2330</v>
      </c>
      <c r="I109" s="18" t="n">
        <v>16</v>
      </c>
      <c r="J109" s="18" t="n">
        <v>2314</v>
      </c>
      <c r="K109" s="19" t="n">
        <v>117.868356223176</v>
      </c>
      <c r="L109" s="19">
        <f>$J109*$K109</f>
        <v/>
      </c>
      <c r="M109" s="26" t="inlineStr">
        <is>
          <t>Baja</t>
        </is>
      </c>
      <c r="N109" s="17" t="inlineStr">
        <is>
          <t>Homologado – confianza Baja – pendiente de validación</t>
        </is>
      </c>
      <c r="O109" s="29" t="inlineStr">
        <is>
          <t>Valorización a validar: relación de cantidades 146 a 1 entre SAP y el recuento físico. Sugiere distinta unidad de medida (SAP por caja o envase y el recuento por unidad). La diferencia económica de esta fila no debe tomarse como definitiva.</t>
        </is>
      </c>
      <c r="P109" s="17"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17" t="inlineStr">
        <is>
          <t>San Juan</t>
        </is>
      </c>
      <c r="B110" s="17" t="inlineStr">
        <is>
          <t>1120</t>
        </is>
      </c>
      <c r="C110" s="17" t="inlineStr">
        <is>
          <t>Descartables</t>
        </is>
      </c>
      <c r="D110" s="17" t="inlineStr">
        <is>
          <t>2000023</t>
        </is>
      </c>
      <c r="E110" s="17" t="inlineStr">
        <is>
          <t>GUIA MACROGOTERO Nª14</t>
        </is>
      </c>
      <c r="F110" s="17" t="inlineStr">
        <is>
          <t>DESC73</t>
        </is>
      </c>
      <c r="G110" s="17" t="inlineStr">
        <is>
          <t>Guia Macrogotero</t>
        </is>
      </c>
      <c r="H110" s="18" t="n">
        <v>2075</v>
      </c>
      <c r="I110" s="18" t="n">
        <v>1090</v>
      </c>
      <c r="J110" s="18" t="n">
        <v>985</v>
      </c>
      <c r="K110" s="19" t="n">
        <v>274.5158361445783</v>
      </c>
      <c r="L110" s="19">
        <f>$J110*$K110</f>
        <v/>
      </c>
      <c r="M110" s="30" t="inlineStr">
        <is>
          <t>Media</t>
        </is>
      </c>
      <c r="N110" s="17" t="inlineStr">
        <is>
          <t>Homologado – confianza Media – pendiente de validación</t>
        </is>
      </c>
      <c r="O110" s="17" t="inlineStr"/>
      <c r="P110" s="17" t="inlineStr">
        <is>
          <t>Homologación: confianza base Media + confianza SAP Alta → Media.</t>
        </is>
      </c>
    </row>
    <row r="111">
      <c r="A111" s="17" t="inlineStr">
        <is>
          <t>San Juan</t>
        </is>
      </c>
      <c r="B111" s="17" t="inlineStr">
        <is>
          <t>1120</t>
        </is>
      </c>
      <c r="C111" s="17" t="inlineStr">
        <is>
          <t>Medicamentos</t>
        </is>
      </c>
      <c r="D111" s="17" t="inlineStr">
        <is>
          <t>1000059</t>
        </is>
      </c>
      <c r="E111" s="17" t="inlineStr">
        <is>
          <t>BUTIL BROMURO DE HIOSCINA 20MG AMPOLLA</t>
        </is>
      </c>
      <c r="F111" s="17" t="inlineStr">
        <is>
          <t>MED100</t>
        </is>
      </c>
      <c r="G111" s="17" t="inlineStr">
        <is>
          <t>Hioscina x 20 mg Amp x 1 ml</t>
        </is>
      </c>
      <c r="H111" s="18" t="n">
        <v>600</v>
      </c>
      <c r="I111" s="18" t="n">
        <v>117</v>
      </c>
      <c r="J111" s="18" t="n">
        <v>483</v>
      </c>
      <c r="K111" s="19" t="n">
        <v>537.4241166666667</v>
      </c>
      <c r="L111" s="19">
        <f>$J111*$K111</f>
        <v/>
      </c>
      <c r="M111" s="30" t="inlineStr">
        <is>
          <t>Media</t>
        </is>
      </c>
      <c r="N111" s="17" t="inlineStr">
        <is>
          <t>Homologado – confianza Media – pendiente de validación</t>
        </is>
      </c>
      <c r="O111" s="17" t="inlineStr"/>
      <c r="P111" s="17" t="inlineStr">
        <is>
          <t>Homologación: confianza base Media + confianza SAP Alta → Media. El material ocupa 6 filas en la hoja 1120 SJ (lote/almacén). La cantidad SAP y la física de esta vista son el total del material.</t>
        </is>
      </c>
    </row>
    <row r="112">
      <c r="A112" s="17" t="inlineStr">
        <is>
          <t>Neuquén</t>
        </is>
      </c>
      <c r="B112" s="17" t="inlineStr">
        <is>
          <t>1060</t>
        </is>
      </c>
      <c r="C112" s="17" t="inlineStr">
        <is>
          <t>Descartables</t>
        </is>
      </c>
      <c r="D112" s="17" t="inlineStr">
        <is>
          <t>2001121</t>
        </is>
      </c>
      <c r="E112" s="17" t="inlineStr">
        <is>
          <t>TENSIOMETRO DIGITAL</t>
        </is>
      </c>
      <c r="F112" s="17" t="inlineStr">
        <is>
          <t>525</t>
        </is>
      </c>
      <c r="G112" s="17" t="inlineStr">
        <is>
          <t>TENSIOMETRO DIGITAL</t>
        </is>
      </c>
      <c r="H112" s="18" t="n">
        <v>10</v>
      </c>
      <c r="I112" s="18" t="n">
        <v>6</v>
      </c>
      <c r="J112" s="18" t="n">
        <v>4</v>
      </c>
      <c r="K112" s="19" t="n">
        <v>64800</v>
      </c>
      <c r="L112" s="19">
        <f>$J112*$K112</f>
        <v/>
      </c>
      <c r="M112" s="25" t="inlineStr">
        <is>
          <t>Alta</t>
        </is>
      </c>
      <c r="N112" s="17" t="inlineStr">
        <is>
          <t>Homologado – confianza Alta</t>
        </is>
      </c>
      <c r="O112" s="17" t="inlineStr"/>
      <c r="P112" s="17" t="inlineStr">
        <is>
          <t>Cruce por nomenclatura: similitud 1.00.</t>
        </is>
      </c>
    </row>
    <row r="113">
      <c r="A113" s="17" t="inlineStr">
        <is>
          <t>Neuquén</t>
        </is>
      </c>
      <c r="B113" s="17" t="inlineStr">
        <is>
          <t>1060</t>
        </is>
      </c>
      <c r="C113" s="17" t="inlineStr">
        <is>
          <t>Medicamentos</t>
        </is>
      </c>
      <c r="D113" s="17" t="inlineStr">
        <is>
          <t>1000063</t>
        </is>
      </c>
      <c r="E113" s="17" t="inlineStr">
        <is>
          <t>DIGOXINA 0,25 MG/ML AMPOLLA DE 1ML</t>
        </is>
      </c>
      <c r="F113" s="17" t="inlineStr">
        <is>
          <t>308</t>
        </is>
      </c>
      <c r="G113" s="17" t="inlineStr">
        <is>
          <t>DIGOXINA</t>
        </is>
      </c>
      <c r="H113" s="18" t="n">
        <v>1074</v>
      </c>
      <c r="I113" s="18" t="n">
        <v>23</v>
      </c>
      <c r="J113" s="18" t="n">
        <v>1051</v>
      </c>
      <c r="K113" s="19" t="n">
        <v>242.4781005586592</v>
      </c>
      <c r="L113" s="19">
        <f>$J113*$K113</f>
        <v/>
      </c>
      <c r="M113" s="30" t="inlineStr">
        <is>
          <t>Media</t>
        </is>
      </c>
      <c r="N113" s="17" t="inlineStr">
        <is>
          <t>Homologado – confianza Media – pendiente de validación</t>
        </is>
      </c>
      <c r="O113" s="17" t="inlineStr"/>
      <c r="P113" s="17" t="inlineStr">
        <is>
          <t>Homologación: confianza base Media + confianza SAP Alta → Media. El material ocupa 11 filas en la hoja 1060 NQN (lote/almacén). La cantidad SAP y la física de esta vista son el total del material.</t>
        </is>
      </c>
    </row>
    <row r="114">
      <c r="A114" s="17" t="inlineStr">
        <is>
          <t>San Juan</t>
        </is>
      </c>
      <c r="B114" s="17" t="inlineStr">
        <is>
          <t>1120</t>
        </is>
      </c>
      <c r="C114" s="17" t="inlineStr">
        <is>
          <t>Medicamentos</t>
        </is>
      </c>
      <c r="D114" s="17" t="inlineStr">
        <is>
          <t>1000752</t>
        </is>
      </c>
      <c r="E114" s="17" t="inlineStr">
        <is>
          <t>SALES DE HIDRATACION</t>
        </is>
      </c>
      <c r="F114" s="17" t="inlineStr">
        <is>
          <t>MED162</t>
        </is>
      </c>
      <c r="G114" s="17" t="inlineStr">
        <is>
          <t>Sales de Rehidratación (FM) sobre x 28gr</t>
        </is>
      </c>
      <c r="H114" s="18" t="n">
        <v>152</v>
      </c>
      <c r="I114" s="18" t="n">
        <v>2</v>
      </c>
      <c r="J114" s="18" t="n">
        <v>150</v>
      </c>
      <c r="K114" s="19" t="n">
        <v>1684.382697368421</v>
      </c>
      <c r="L114" s="19">
        <f>$J114*$K114</f>
        <v/>
      </c>
      <c r="M114" s="30" t="inlineStr">
        <is>
          <t>Media</t>
        </is>
      </c>
      <c r="N114" s="17" t="inlineStr">
        <is>
          <t>Homologado – confianza Media – pendiente de validación</t>
        </is>
      </c>
      <c r="O114" s="29" t="inlineStr">
        <is>
          <t>Valorización a validar: relación de cantidades 76 a 1 entre SAP y el recuento físico. Sugiere distinta unidad de medida (SAP por caja o envase y el recuento por unidad). La diferencia económica de esta fila no debe tomarse como definitiva.</t>
        </is>
      </c>
      <c r="P114" s="17" t="inlineStr">
        <is>
          <t>Cruce por nomenclatura: una nomenclatura no informa dosis; similitud 0.68. El material ocupa 4 filas en la hoja 1120 SJ (lote/almacén). La cantidad SAP y la física de esta vista son el total del material.</t>
        </is>
      </c>
    </row>
    <row r="115">
      <c r="A115" s="17" t="inlineStr">
        <is>
          <t>Neuquén</t>
        </is>
      </c>
      <c r="B115" s="17" t="inlineStr">
        <is>
          <t>1060</t>
        </is>
      </c>
      <c r="C115" s="17" t="inlineStr">
        <is>
          <t>Medicamentos</t>
        </is>
      </c>
      <c r="D115" s="17" t="inlineStr">
        <is>
          <t>1000108</t>
        </is>
      </c>
      <c r="E115" s="17" t="inlineStr">
        <is>
          <t>HALOPERIDOL  5MG/1ML AMPOLLA</t>
        </is>
      </c>
      <c r="F115" s="17" t="inlineStr">
        <is>
          <t>325</t>
        </is>
      </c>
      <c r="G115" s="17" t="inlineStr">
        <is>
          <t>HALOPERIDOL AMP</t>
        </is>
      </c>
      <c r="H115" s="18" t="n">
        <v>973</v>
      </c>
      <c r="I115" s="18" t="n">
        <v>171</v>
      </c>
      <c r="J115" s="18" t="n">
        <v>802</v>
      </c>
      <c r="K115" s="19" t="n">
        <v>312.4752929085303</v>
      </c>
      <c r="L115" s="19">
        <f>$J115*$K115</f>
        <v/>
      </c>
      <c r="M115" s="30" t="inlineStr">
        <is>
          <t>Media</t>
        </is>
      </c>
      <c r="N115" s="17" t="inlineStr">
        <is>
          <t>Homologado – confianza Media – pendiente de validación</t>
        </is>
      </c>
      <c r="O115" s="17" t="inlineStr"/>
      <c r="P115" s="17" t="inlineStr">
        <is>
          <t>Homologación: confianza base Media + confianza SAP Alta → Media. El material ocupa 7 filas en la hoja 1060 NQN (lote/almacén). La cantidad SAP y la física de esta vista son el total del material.</t>
        </is>
      </c>
    </row>
    <row r="116">
      <c r="A116" s="17" t="inlineStr">
        <is>
          <t>Neuquén</t>
        </is>
      </c>
      <c r="B116" s="17" t="inlineStr">
        <is>
          <t>1060</t>
        </is>
      </c>
      <c r="C116" s="17" t="inlineStr">
        <is>
          <t>Medicamentos</t>
        </is>
      </c>
      <c r="D116" s="17" t="inlineStr">
        <is>
          <t>1000305</t>
        </is>
      </c>
      <c r="E116" s="17" t="inlineStr">
        <is>
          <t>FENTANILO AMP 0,25mg/5ml</t>
        </is>
      </c>
      <c r="F116" s="17" t="inlineStr">
        <is>
          <t>309</t>
        </is>
      </c>
      <c r="G116" s="17" t="inlineStr">
        <is>
          <t>FENTANILO AMP</t>
        </is>
      </c>
      <c r="H116" s="18" t="n">
        <v>450</v>
      </c>
      <c r="I116" s="18" t="n">
        <v>46</v>
      </c>
      <c r="J116" s="18" t="n">
        <v>404</v>
      </c>
      <c r="K116" s="19" t="n">
        <v>614.1733333333332</v>
      </c>
      <c r="L116" s="19">
        <f>$J116*$K116</f>
        <v/>
      </c>
      <c r="M116" s="30" t="inlineStr">
        <is>
          <t>Media</t>
        </is>
      </c>
      <c r="N116" s="17" t="inlineStr">
        <is>
          <t>Homologado – confianza Media – pendiente de validación</t>
        </is>
      </c>
      <c r="O116" s="17" t="inlineStr"/>
      <c r="P116" s="17" t="inlineStr">
        <is>
          <t>Cruce por nomenclatura: una nomenclatura no informa dosis; similitud 0.77. El material ocupa 6 filas en la hoja 1060 NQN (lote/almacén). La cantidad SAP y la física de esta vista son el total del material.</t>
        </is>
      </c>
    </row>
    <row r="117">
      <c r="A117" s="17" t="inlineStr">
        <is>
          <t>San Juan</t>
        </is>
      </c>
      <c r="B117" s="17" t="inlineStr">
        <is>
          <t>1120</t>
        </is>
      </c>
      <c r="C117" s="17" t="inlineStr">
        <is>
          <t>Medicamentos</t>
        </is>
      </c>
      <c r="D117" s="17" t="inlineStr">
        <is>
          <t>1000017</t>
        </is>
      </c>
      <c r="E117" s="17" t="inlineStr">
        <is>
          <t>ALCOHOL AL 70% X 1000ML</t>
        </is>
      </c>
      <c r="F117" s="17" t="inlineStr">
        <is>
          <t>DESC14</t>
        </is>
      </c>
      <c r="G117" s="17" t="inlineStr">
        <is>
          <t>Alcohol 70% x 1000 ml</t>
        </is>
      </c>
      <c r="H117" s="18" t="n">
        <v>91</v>
      </c>
      <c r="I117" s="18" t="n">
        <v>9</v>
      </c>
      <c r="J117" s="18" t="n">
        <v>82</v>
      </c>
      <c r="K117" s="19" t="n">
        <v>2977.732307692307</v>
      </c>
      <c r="L117" s="19">
        <f>$J117*$K117</f>
        <v/>
      </c>
      <c r="M117" s="25" t="inlineStr">
        <is>
          <t>Alta</t>
        </is>
      </c>
      <c r="N117" s="17" t="inlineStr">
        <is>
          <t>Homologado – confianza Alta</t>
        </is>
      </c>
      <c r="O117" s="17" t="inlineStr"/>
      <c r="P117" s="17" t="inlineStr">
        <is>
          <t>Cruce por nomenclatura: dosis coincide; similitud 1.00. El material ocupa 2 filas en la hoja 1120 SJ (lote/almacén). La cantidad SAP y la física de esta vista son el total del material.</t>
        </is>
      </c>
    </row>
    <row r="118">
      <c r="A118" s="17" t="inlineStr">
        <is>
          <t>San Juan</t>
        </is>
      </c>
      <c r="B118" s="17" t="inlineStr">
        <is>
          <t>1120</t>
        </is>
      </c>
      <c r="C118" s="17" t="inlineStr">
        <is>
          <t>Medicamentos</t>
        </is>
      </c>
      <c r="D118" s="17" t="inlineStr">
        <is>
          <t>1000470</t>
        </is>
      </c>
      <c r="E118" s="17" t="inlineStr">
        <is>
          <t>PARACETAMOL COMP 1 GRAMO</t>
        </is>
      </c>
      <c r="F118" s="17" t="inlineStr">
        <is>
          <t>MED150</t>
        </is>
      </c>
      <c r="G118" s="17" t="inlineStr">
        <is>
          <t>Paracetamol Comp x 1 gr</t>
        </is>
      </c>
      <c r="H118" s="18" t="n">
        <v>3831</v>
      </c>
      <c r="I118" s="18" t="n">
        <v>1048</v>
      </c>
      <c r="J118" s="18" t="n">
        <v>2783</v>
      </c>
      <c r="K118" s="19" t="n">
        <v>87.15712346645783</v>
      </c>
      <c r="L118" s="19">
        <f>$J118*$K118</f>
        <v/>
      </c>
      <c r="M118" s="26" t="inlineStr">
        <is>
          <t>Baja</t>
        </is>
      </c>
      <c r="N118" s="17" t="inlineStr">
        <is>
          <t>Homologado – confianza Baja – pendiente de validación</t>
        </is>
      </c>
      <c r="O118" s="17" t="inlineStr"/>
      <c r="P118" s="17" t="inlineStr">
        <is>
          <t>Homologación: confianza base Baja + confianza SAP Baja → Baja. El material ocupa 6 filas en la hoja 1120 SJ (lote/almacén). La cantidad SAP y la física de esta vista son el total del material.</t>
        </is>
      </c>
    </row>
    <row r="119">
      <c r="A119" s="17" t="inlineStr">
        <is>
          <t>Neuquén</t>
        </is>
      </c>
      <c r="B119" s="17" t="inlineStr">
        <is>
          <t>1060</t>
        </is>
      </c>
      <c r="C119" s="17" t="inlineStr">
        <is>
          <t>Medicamentos</t>
        </is>
      </c>
      <c r="D119" s="17" t="inlineStr">
        <is>
          <t>1000116</t>
        </is>
      </c>
      <c r="E119" s="17" t="inlineStr">
        <is>
          <t>NITROFURAZONA CREMA X 500ML</t>
        </is>
      </c>
      <c r="F119" s="17" t="inlineStr">
        <is>
          <t>322</t>
        </is>
      </c>
      <c r="G119" s="17" t="inlineStr">
        <is>
          <t>NITROFURAZONA</t>
        </is>
      </c>
      <c r="H119" s="18" t="n">
        <v>10</v>
      </c>
      <c r="I119" s="18" t="n">
        <v>4</v>
      </c>
      <c r="J119" s="18" t="n">
        <v>6</v>
      </c>
      <c r="K119" s="19" t="n">
        <v>40250</v>
      </c>
      <c r="L119" s="19">
        <f>$J119*$K119</f>
        <v/>
      </c>
      <c r="M119" s="30" t="inlineStr">
        <is>
          <t>Media</t>
        </is>
      </c>
      <c r="N119" s="17" t="inlineStr">
        <is>
          <t>Homologado – confianza Media – pendiente de validación</t>
        </is>
      </c>
      <c r="O119" s="17" t="inlineStr"/>
      <c r="P119" s="17" t="inlineStr">
        <is>
          <t>Homologado al master K-267, pero sus códigos SAP (2001538) no figuran en el stock SAP de este centro. Cruce por nomenclatura: una nomenclatura no informa dosis; similitud 0.77.</t>
        </is>
      </c>
    </row>
    <row r="120">
      <c r="A120" s="17" t="inlineStr">
        <is>
          <t>Neuquén</t>
        </is>
      </c>
      <c r="B120" s="17" t="inlineStr">
        <is>
          <t>1060</t>
        </is>
      </c>
      <c r="C120" s="17" t="inlineStr">
        <is>
          <t>Medicamentos</t>
        </is>
      </c>
      <c r="D120" s="17" t="inlineStr">
        <is>
          <t>1000166</t>
        </is>
      </c>
      <c r="E120" s="17" t="inlineStr">
        <is>
          <t>AMINOFILINA 250 MG AMPOLLA</t>
        </is>
      </c>
      <c r="F120" s="17" t="inlineStr">
        <is>
          <t>312</t>
        </is>
      </c>
      <c r="G120" s="17" t="inlineStr">
        <is>
          <t>AMINOFILINA AMP</t>
        </is>
      </c>
      <c r="H120" s="18" t="n">
        <v>828</v>
      </c>
      <c r="I120" s="18" t="n">
        <v>152</v>
      </c>
      <c r="J120" s="18" t="n">
        <v>676</v>
      </c>
      <c r="K120" s="19" t="n">
        <v>353.7310628019324</v>
      </c>
      <c r="L120" s="19">
        <f>$J120*$K120</f>
        <v/>
      </c>
      <c r="M120" s="30" t="inlineStr">
        <is>
          <t>Media</t>
        </is>
      </c>
      <c r="N120" s="17" t="inlineStr">
        <is>
          <t>Homologado – confianza Media – pendiente de validación</t>
        </is>
      </c>
      <c r="O120" s="17" t="inlineStr"/>
      <c r="P120" s="17" t="inlineStr">
        <is>
          <t>Cruce por nomenclatura: una nomenclatura no informa dosis; similitud 0.84. El material ocupa 7 filas en la hoja 1060 NQN (lote/almacén). La cantidad SAP y la física de esta vista son el total del material.</t>
        </is>
      </c>
    </row>
    <row r="121">
      <c r="A121" s="17" t="inlineStr">
        <is>
          <t>Salta</t>
        </is>
      </c>
      <c r="B121" s="17" t="inlineStr">
        <is>
          <t>1130</t>
        </is>
      </c>
      <c r="C121" s="17" t="inlineStr">
        <is>
          <t>Medicamentos</t>
        </is>
      </c>
      <c r="D121" s="17" t="inlineStr">
        <is>
          <t>1000484</t>
        </is>
      </c>
      <c r="E121" s="17" t="inlineStr">
        <is>
          <t>PENICILINA G BENZATINICA 2.400.000 U.I</t>
        </is>
      </c>
      <c r="F121" s="17" t="inlineStr">
        <is>
          <t>200</t>
        </is>
      </c>
      <c r="G121" s="17" t="inlineStr">
        <is>
          <t>Penicilina Benzatinica fco ampolla 2400000UI</t>
        </is>
      </c>
      <c r="H121" s="18" t="n">
        <v>75</v>
      </c>
      <c r="I121" s="18" t="n">
        <v>13</v>
      </c>
      <c r="J121" s="18" t="n">
        <v>62</v>
      </c>
      <c r="K121" s="19" t="n">
        <v>3853.946666666667</v>
      </c>
      <c r="L121" s="19">
        <f>$J121*$K121</f>
        <v/>
      </c>
      <c r="M121" s="25" t="inlineStr">
        <is>
          <t>Alta</t>
        </is>
      </c>
      <c r="N121" s="17" t="inlineStr">
        <is>
          <t>Homologado – confianza Alta</t>
        </is>
      </c>
      <c r="O121" s="17" t="inlineStr"/>
      <c r="P121" s="17" t="inlineStr">
        <is>
          <t>Homologación: confianza base Alta + confianza SAP Alta → Alta. El material ocupa 2 filas en la hoja 1130 Salta (lote/almacén). La cantidad SAP y la física de esta vista son el total del material.</t>
        </is>
      </c>
    </row>
    <row r="122">
      <c r="A122" s="17" t="inlineStr">
        <is>
          <t>Salta</t>
        </is>
      </c>
      <c r="B122" s="17" t="inlineStr">
        <is>
          <t>1130</t>
        </is>
      </c>
      <c r="C122" s="17" t="inlineStr">
        <is>
          <t>Medicamentos</t>
        </is>
      </c>
      <c r="D122" s="17" t="inlineStr">
        <is>
          <t>1000390</t>
        </is>
      </c>
      <c r="E122" s="17" t="inlineStr">
        <is>
          <t>TETRAHIDROZOLINA GTAS 15 ML</t>
        </is>
      </c>
      <c r="F122" s="17" t="inlineStr">
        <is>
          <t>235</t>
        </is>
      </c>
      <c r="G122" s="17" t="inlineStr">
        <is>
          <t>Tetrahidrozolina clorhidrato 0,5 mg Gotas Oftalmicas x 15 ml</t>
        </is>
      </c>
      <c r="H122" s="18" t="n">
        <v>41</v>
      </c>
      <c r="I122" s="18" t="n">
        <v>15</v>
      </c>
      <c r="J122" s="18" t="n">
        <v>26</v>
      </c>
      <c r="K122" s="19" t="n">
        <v>8658.599999999999</v>
      </c>
      <c r="L122" s="19">
        <f>$J122*$K122</f>
        <v/>
      </c>
      <c r="M122" s="26" t="inlineStr">
        <is>
          <t>Baja</t>
        </is>
      </c>
      <c r="N122" s="17" t="inlineStr">
        <is>
          <t>Homologado – confianza Baja – pendiente de validación</t>
        </is>
      </c>
      <c r="O122" s="17" t="inlineStr"/>
      <c r="P122" s="17" t="inlineStr">
        <is>
          <t>Cruce por nomenclatura: dosis coincide; similitud 0.70. El material ocupa 2 filas en la hoja 1130 Salta (lote/almacén). La cantidad SAP y la física de esta vista son el total del material.</t>
        </is>
      </c>
    </row>
    <row r="123">
      <c r="A123" s="17" t="inlineStr">
        <is>
          <t>Neuquén</t>
        </is>
      </c>
      <c r="B123" s="17" t="inlineStr">
        <is>
          <t>1060</t>
        </is>
      </c>
      <c r="C123" s="17" t="inlineStr">
        <is>
          <t>Medicamentos</t>
        </is>
      </c>
      <c r="D123" s="17" t="inlineStr">
        <is>
          <t>1000402</t>
        </is>
      </c>
      <c r="E123" s="17" t="inlineStr">
        <is>
          <t>SUCCINILCOLINA 100 mg</t>
        </is>
      </c>
      <c r="F123" s="17" t="inlineStr">
        <is>
          <t>262</t>
        </is>
      </c>
      <c r="G123" s="17" t="inlineStr">
        <is>
          <t>SUCCINILCOLINA 500 MG</t>
        </is>
      </c>
      <c r="H123" s="18" t="n">
        <v>575</v>
      </c>
      <c r="I123" s="18" t="n">
        <v>76</v>
      </c>
      <c r="J123" s="18" t="n">
        <v>499</v>
      </c>
      <c r="K123" s="19" t="n">
        <v>450.62</v>
      </c>
      <c r="L123" s="19">
        <f>$J123*$K123</f>
        <v/>
      </c>
      <c r="M123" s="26" t="inlineStr">
        <is>
          <t>Baja</t>
        </is>
      </c>
      <c r="N123" s="17" t="inlineStr">
        <is>
          <t>Homologado – confianza Baja – pendiente de validación</t>
        </is>
      </c>
      <c r="O123" s="17" t="inlineStr"/>
      <c r="P123" s="17"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17" t="inlineStr">
        <is>
          <t>San Juan</t>
        </is>
      </c>
      <c r="B124" s="17" t="inlineStr">
        <is>
          <t>1120</t>
        </is>
      </c>
      <c r="C124" s="17" t="inlineStr">
        <is>
          <t>Medicamentos</t>
        </is>
      </c>
      <c r="D124" s="17" t="inlineStr">
        <is>
          <t>1000087</t>
        </is>
      </c>
      <c r="E124" s="17" t="inlineStr">
        <is>
          <t>SALBUTAMOL PUFF ("AEROS" 250 DOSIS) 100M</t>
        </is>
      </c>
      <c r="F124" s="17" t="inlineStr">
        <is>
          <t>MED160</t>
        </is>
      </c>
      <c r="G124" s="17" t="inlineStr">
        <is>
          <t>Salbutamol 100 mcg inhal Aer x 200 dosis</t>
        </is>
      </c>
      <c r="H124" s="18" t="n">
        <v>22</v>
      </c>
      <c r="I124" s="18" t="n">
        <v>5</v>
      </c>
      <c r="J124" s="18" t="n">
        <v>17</v>
      </c>
      <c r="K124" s="19" t="n">
        <v>12766.90909090909</v>
      </c>
      <c r="L124" s="19">
        <f>$J124*$K124</f>
        <v/>
      </c>
      <c r="M124" s="26" t="inlineStr">
        <is>
          <t>Baja</t>
        </is>
      </c>
      <c r="N124" s="17" t="inlineStr">
        <is>
          <t>Homologado – confianza Baja – pendiente de validación</t>
        </is>
      </c>
      <c r="O124" s="17" t="inlineStr"/>
      <c r="P124" s="17"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17" t="inlineStr">
        <is>
          <t>Neuquén</t>
        </is>
      </c>
      <c r="B125" s="17" t="inlineStr">
        <is>
          <t>1060</t>
        </is>
      </c>
      <c r="C125" s="17" t="inlineStr">
        <is>
          <t>Descartables</t>
        </is>
      </c>
      <c r="D125" s="17" t="inlineStr">
        <is>
          <t>2000008</t>
        </is>
      </c>
      <c r="E125" s="17" t="inlineStr">
        <is>
          <t>AGUJA HIPODERMICA 21G x 1 - 25/8</t>
        </is>
      </c>
      <c r="F125" s="17" t="inlineStr">
        <is>
          <t>273</t>
        </is>
      </c>
      <c r="G125" s="17" t="inlineStr">
        <is>
          <t>Aguja 25/8</t>
        </is>
      </c>
      <c r="H125" s="18" t="n">
        <v>12581</v>
      </c>
      <c r="I125" s="18" t="n">
        <v>3188</v>
      </c>
      <c r="J125" s="18" t="n">
        <v>9393</v>
      </c>
      <c r="K125" s="19" t="n">
        <v>23.06859391145378</v>
      </c>
      <c r="L125" s="19">
        <f>$J125*$K125</f>
        <v/>
      </c>
      <c r="M125" s="25" t="inlineStr">
        <is>
          <t>Alta</t>
        </is>
      </c>
      <c r="N125" s="17" t="inlineStr">
        <is>
          <t>Homologado – confianza Alta</t>
        </is>
      </c>
      <c r="O125" s="17" t="inlineStr"/>
      <c r="P125" s="17" t="inlineStr">
        <is>
          <t>Homologación: confianza base Alta + confianza SAP Alta → Alta. El material ocupa 3 filas en la hoja 1060 NQN (lote/almacén). La cantidad SAP y la física de esta vista son el total del material.</t>
        </is>
      </c>
    </row>
    <row r="126">
      <c r="A126" s="17" t="inlineStr">
        <is>
          <t>Neuquén</t>
        </is>
      </c>
      <c r="B126" s="17" t="inlineStr">
        <is>
          <t>1060</t>
        </is>
      </c>
      <c r="C126" s="17" t="inlineStr">
        <is>
          <t>Medicamentos</t>
        </is>
      </c>
      <c r="D126" s="17" t="inlineStr">
        <is>
          <t>1000384</t>
        </is>
      </c>
      <c r="E126" s="17" t="inlineStr">
        <is>
          <t>RANITIDINA 50 MG AMP</t>
        </is>
      </c>
      <c r="F126" s="17" t="inlineStr">
        <is>
          <t>253</t>
        </is>
      </c>
      <c r="G126" s="17" t="inlineStr">
        <is>
          <t>RANITIDINA AMP</t>
        </is>
      </c>
      <c r="H126" s="18" t="n">
        <v>1040</v>
      </c>
      <c r="I126" s="18" t="n">
        <v>211</v>
      </c>
      <c r="J126" s="18" t="n">
        <v>829</v>
      </c>
      <c r="K126" s="19" t="n">
        <v>253.9486826923077</v>
      </c>
      <c r="L126" s="19">
        <f>$J126*$K126</f>
        <v/>
      </c>
      <c r="M126" s="30" t="inlineStr">
        <is>
          <t>Media</t>
        </is>
      </c>
      <c r="N126" s="17" t="inlineStr">
        <is>
          <t>Homologado – confianza Media – pendiente de validación</t>
        </is>
      </c>
      <c r="O126" s="17" t="inlineStr"/>
      <c r="P126" s="17"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17" t="inlineStr">
        <is>
          <t>Neuquén</t>
        </is>
      </c>
      <c r="B127" s="17" t="inlineStr">
        <is>
          <t>1060</t>
        </is>
      </c>
      <c r="C127" s="17" t="inlineStr">
        <is>
          <t>Medicamentos</t>
        </is>
      </c>
      <c r="D127" s="17" t="inlineStr">
        <is>
          <t>1000019</t>
        </is>
      </c>
      <c r="E127" s="17" t="inlineStr">
        <is>
          <t>CHATA ORINAL FEMENINO</t>
        </is>
      </c>
      <c r="F127" s="17" t="inlineStr">
        <is>
          <t>391</t>
        </is>
      </c>
      <c r="G127" s="17" t="inlineStr">
        <is>
          <t>CHATA</t>
        </is>
      </c>
      <c r="H127" s="18" t="n">
        <v>140</v>
      </c>
      <c r="I127" s="18" t="n">
        <v>17</v>
      </c>
      <c r="J127" s="18" t="n">
        <v>123</v>
      </c>
      <c r="K127" s="19" t="n">
        <v>1698.555428571429</v>
      </c>
      <c r="L127" s="19">
        <f>$J127*$K127</f>
        <v/>
      </c>
      <c r="M127" s="30" t="inlineStr">
        <is>
          <t>Media</t>
        </is>
      </c>
      <c r="N127" s="17" t="inlineStr">
        <is>
          <t>Homologado – confianza Media – pendiente de validación</t>
        </is>
      </c>
      <c r="O127" s="17" t="inlineStr"/>
      <c r="P127" s="17" t="inlineStr">
        <is>
          <t>Cruce por nomenclatura: similitud 0.66. El material ocupa 5 filas en la hoja 1060 NQN (lote/almacén). La cantidad SAP y la física de esta vista son el total del material.</t>
        </is>
      </c>
    </row>
    <row r="128">
      <c r="A128" s="17" t="inlineStr">
        <is>
          <t>Salta</t>
        </is>
      </c>
      <c r="B128" s="17" t="inlineStr">
        <is>
          <t>1130</t>
        </is>
      </c>
      <c r="C128" s="17" t="inlineStr">
        <is>
          <t>Medicamentos</t>
        </is>
      </c>
      <c r="D128" s="17" t="inlineStr">
        <is>
          <t>1000470</t>
        </is>
      </c>
      <c r="E128" s="17" t="inlineStr">
        <is>
          <t>PARACETAMOL COMP 1 GRAMO</t>
        </is>
      </c>
      <c r="F128" s="17" t="inlineStr">
        <is>
          <t>197; 198</t>
        </is>
      </c>
      <c r="G128" s="17" t="inlineStr">
        <is>
          <t>Paracetamol comprimidos 1gr; Paracetamol comprimidos 500mg</t>
        </is>
      </c>
      <c r="H128" s="18" t="n">
        <v>1687</v>
      </c>
      <c r="I128" s="18" t="n">
        <v>260</v>
      </c>
      <c r="J128" s="18" t="n">
        <v>1427</v>
      </c>
      <c r="K128" s="19" t="n">
        <v>139.9948192056906</v>
      </c>
      <c r="L128" s="19">
        <f>$J128*$K128</f>
        <v/>
      </c>
      <c r="M128" s="26" t="inlineStr">
        <is>
          <t>Baja</t>
        </is>
      </c>
      <c r="N128" s="17" t="inlineStr">
        <is>
          <t>Homologado – confianza Baja – pendiente de validación</t>
        </is>
      </c>
      <c r="O128" s="17" t="inlineStr"/>
      <c r="P128" s="17"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17" t="inlineStr">
        <is>
          <t>Neuquén</t>
        </is>
      </c>
      <c r="B129" s="17" t="inlineStr">
        <is>
          <t>1060</t>
        </is>
      </c>
      <c r="C129" s="17" t="inlineStr">
        <is>
          <t>Descartables</t>
        </is>
      </c>
      <c r="D129" s="17" t="inlineStr">
        <is>
          <t>2000270</t>
        </is>
      </c>
      <c r="E129" s="17" t="inlineStr">
        <is>
          <t>GUANTES DE EXAMINACION TALLE S</t>
        </is>
      </c>
      <c r="F129" s="17" t="inlineStr">
        <is>
          <t>274</t>
        </is>
      </c>
      <c r="G129" s="17" t="inlineStr">
        <is>
          <t>Guantes Esteriles N° 7</t>
        </is>
      </c>
      <c r="H129" s="18" t="n">
        <v>15007</v>
      </c>
      <c r="I129" s="18" t="n">
        <v>59</v>
      </c>
      <c r="J129" s="18" t="n">
        <v>14948</v>
      </c>
      <c r="K129" s="19" t="n">
        <v>13.34177383887519</v>
      </c>
      <c r="L129" s="19">
        <f>$J129*$K129</f>
        <v/>
      </c>
      <c r="M129" s="26" t="inlineStr">
        <is>
          <t>Baja</t>
        </is>
      </c>
      <c r="N129" s="17" t="inlineStr">
        <is>
          <t>Homologado – confianza Baja – pendiente de validación</t>
        </is>
      </c>
      <c r="O129" s="29" t="inlineStr">
        <is>
          <t>Valorización a validar: relación de cantidades 254 a 1 entre SAP y el recuento físico. Sugiere distinta unidad de medida (SAP por caja o envase y el recuento por unidad). La diferencia económica de esta fila no debe tomarse como definitiva.</t>
        </is>
      </c>
      <c r="P129" s="17"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17" t="inlineStr">
        <is>
          <t>San Juan</t>
        </is>
      </c>
      <c r="B130" s="17" t="inlineStr">
        <is>
          <t>1120</t>
        </is>
      </c>
      <c r="C130" s="17" t="inlineStr">
        <is>
          <t>Medicamentos</t>
        </is>
      </c>
      <c r="D130" s="17" t="inlineStr">
        <is>
          <t>1000561</t>
        </is>
      </c>
      <c r="E130" s="17" t="inlineStr">
        <is>
          <t>ACETILCISTEINA 600MG COMP</t>
        </is>
      </c>
      <c r="F130" s="17" t="inlineStr">
        <is>
          <t>MED139</t>
        </is>
      </c>
      <c r="G130" s="17" t="inlineStr">
        <is>
          <t>N-Acetilcisteina 600 COMP/SOBRE EFERV</t>
        </is>
      </c>
      <c r="H130" s="18" t="n">
        <v>226</v>
      </c>
      <c r="I130" s="18" t="n">
        <v>9</v>
      </c>
      <c r="J130" s="18" t="n">
        <v>217</v>
      </c>
      <c r="K130" s="19" t="n">
        <v>916.1061946902655</v>
      </c>
      <c r="L130" s="19">
        <f>$J130*$K130</f>
        <v/>
      </c>
      <c r="M130" s="26" t="inlineStr">
        <is>
          <t>Baja</t>
        </is>
      </c>
      <c r="N130" s="17" t="inlineStr">
        <is>
          <t>Homologado – confianza Baja – pendiente de validación</t>
        </is>
      </c>
      <c r="O130" s="17" t="inlineStr"/>
      <c r="P130" s="17" t="inlineStr">
        <is>
          <t>Cruce por nomenclatura: una nomenclatura no informa dosis; similitud 0.70. El material ocupa 2 filas en la hoja 1120 SJ (lote/almacén). La cantidad SAP y la física de esta vista son el total del material.</t>
        </is>
      </c>
    </row>
    <row r="131">
      <c r="A131" s="17" t="inlineStr">
        <is>
          <t>Neuquén</t>
        </is>
      </c>
      <c r="B131" s="17" t="inlineStr">
        <is>
          <t>1060</t>
        </is>
      </c>
      <c r="C131" s="17" t="inlineStr">
        <is>
          <t>Medicamentos</t>
        </is>
      </c>
      <c r="D131" s="17" t="inlineStr">
        <is>
          <t>1000422</t>
        </is>
      </c>
      <c r="E131" s="17" t="inlineStr">
        <is>
          <t>ATENOLOL 50 mg</t>
        </is>
      </c>
      <c r="F131" s="17" t="inlineStr">
        <is>
          <t>313 | 314</t>
        </is>
      </c>
      <c r="G131" s="17" t="inlineStr">
        <is>
          <t>ATENOLOL 50 MG COMP</t>
        </is>
      </c>
      <c r="H131" s="18" t="n">
        <v>880</v>
      </c>
      <c r="I131" s="18" t="n">
        <v>0</v>
      </c>
      <c r="J131" s="18" t="n">
        <v>880</v>
      </c>
      <c r="K131" s="19" t="n">
        <v>220.4454545454545</v>
      </c>
      <c r="L131" s="19">
        <f>$J131*$K131</f>
        <v/>
      </c>
      <c r="M131" s="30" t="inlineStr">
        <is>
          <t>Media</t>
        </is>
      </c>
      <c r="N131" s="17" t="inlineStr">
        <is>
          <t>Homologado – confianza Media – pendiente de validación</t>
        </is>
      </c>
      <c r="O131" s="17" t="inlineStr"/>
      <c r="P131" s="17"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17" t="inlineStr">
        <is>
          <t>Neuquén</t>
        </is>
      </c>
      <c r="B132" s="17" t="inlineStr">
        <is>
          <t>1060</t>
        </is>
      </c>
      <c r="C132" s="17" t="inlineStr">
        <is>
          <t>Medicamentos</t>
        </is>
      </c>
      <c r="D132" s="17" t="inlineStr">
        <is>
          <t>1000784</t>
        </is>
      </c>
      <c r="E132" s="17" t="inlineStr">
        <is>
          <t>LAGRIMAS NATURALES GOTAS OFTALM</t>
        </is>
      </c>
      <c r="F132" s="17" t="inlineStr">
        <is>
          <t>477</t>
        </is>
      </c>
      <c r="G132" s="17" t="inlineStr">
        <is>
          <t>IRIX LAGRIMAS</t>
        </is>
      </c>
      <c r="H132" s="18" t="n">
        <v>20</v>
      </c>
      <c r="I132" s="18" t="n">
        <v>0</v>
      </c>
      <c r="J132" s="18" t="n">
        <v>20</v>
      </c>
      <c r="K132" s="19" t="n">
        <v>9526</v>
      </c>
      <c r="L132" s="19">
        <f>$J132*$K132</f>
        <v/>
      </c>
      <c r="M132" s="26" t="inlineStr">
        <is>
          <t>Baja</t>
        </is>
      </c>
      <c r="N132" s="17" t="inlineStr">
        <is>
          <t>Homologado – confianza Baja – pendiente de validación</t>
        </is>
      </c>
      <c r="O132" s="17" t="inlineStr"/>
      <c r="P132" s="17"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17" t="inlineStr">
        <is>
          <t>San Juan</t>
        </is>
      </c>
      <c r="B133" s="17" t="inlineStr">
        <is>
          <t>1120</t>
        </is>
      </c>
      <c r="C133" s="17" t="inlineStr">
        <is>
          <t>Medicamentos</t>
        </is>
      </c>
      <c r="D133" s="17" t="inlineStr">
        <is>
          <t>1000010</t>
        </is>
      </c>
      <c r="E133" s="17" t="inlineStr">
        <is>
          <t>HIDROCORTISONA 500MG  AMPOLLA</t>
        </is>
      </c>
      <c r="F133" s="17" t="inlineStr">
        <is>
          <t>MED96</t>
        </is>
      </c>
      <c r="G133" s="17" t="inlineStr">
        <is>
          <t>Hidrocortisona Fco amp polvo p/rest 500 mg</t>
        </is>
      </c>
      <c r="H133" s="18" t="n">
        <v>33</v>
      </c>
      <c r="I133" s="18" t="n">
        <v>4</v>
      </c>
      <c r="J133" s="18" t="n">
        <v>29</v>
      </c>
      <c r="K133" s="19" t="n">
        <v>6371.327272727273</v>
      </c>
      <c r="L133" s="19">
        <f>$J133*$K133</f>
        <v/>
      </c>
      <c r="M133" s="25" t="inlineStr">
        <is>
          <t>Alta</t>
        </is>
      </c>
      <c r="N133" s="17" t="inlineStr">
        <is>
          <t>Homologado – confianza Alta</t>
        </is>
      </c>
      <c r="O133" s="17" t="inlineStr"/>
      <c r="P133" s="17" t="inlineStr">
        <is>
          <t>Homologación: confianza base Alta + confianza SAP Alta → Alta. El material ocupa 3 filas en la hoja 1120 SJ (lote/almacén). La cantidad SAP y la física de esta vista son el total del material.</t>
        </is>
      </c>
    </row>
    <row r="134">
      <c r="A134" s="17" t="inlineStr">
        <is>
          <t>San Juan</t>
        </is>
      </c>
      <c r="B134" s="17" t="inlineStr">
        <is>
          <t>1120</t>
        </is>
      </c>
      <c r="C134" s="17" t="inlineStr">
        <is>
          <t>Medicamentos</t>
        </is>
      </c>
      <c r="D134" s="17" t="inlineStr">
        <is>
          <t>1005232</t>
        </is>
      </c>
      <c r="E134" s="17" t="inlineStr">
        <is>
          <t>CIPROFLOXACINA+DEXAMETASONA GTS OFT</t>
        </is>
      </c>
      <c r="F134" s="17" t="inlineStr">
        <is>
          <t>MED35</t>
        </is>
      </c>
      <c r="G134" s="17" t="inlineStr">
        <is>
          <t>Ciprofloxacina + Dexametasona 0,1% / 0,03 % Gotas oftal x 5ml</t>
        </is>
      </c>
      <c r="H134" s="18" t="n">
        <v>47</v>
      </c>
      <c r="I134" s="18" t="n">
        <v>3</v>
      </c>
      <c r="J134" s="18" t="n">
        <v>44</v>
      </c>
      <c r="K134" s="19" t="n">
        <v>4169.144680851064</v>
      </c>
      <c r="L134" s="19">
        <f>$J134*$K134</f>
        <v/>
      </c>
      <c r="M134" s="30" t="inlineStr">
        <is>
          <t>Media</t>
        </is>
      </c>
      <c r="N134" s="17" t="inlineStr">
        <is>
          <t>Homologado – confianza Media – pendiente de validación</t>
        </is>
      </c>
      <c r="O134" s="17" t="inlineStr"/>
      <c r="P134" s="17" t="inlineStr">
        <is>
          <t>Cruce por nomenclatura: una nomenclatura no informa dosis; similitud 0.79.</t>
        </is>
      </c>
    </row>
    <row r="135">
      <c r="A135" s="17" t="inlineStr">
        <is>
          <t>Neuquén</t>
        </is>
      </c>
      <c r="B135" s="17" t="inlineStr">
        <is>
          <t>1060</t>
        </is>
      </c>
      <c r="C135" s="17" t="inlineStr">
        <is>
          <t>Medicamentos</t>
        </is>
      </c>
      <c r="D135" s="17" t="inlineStr">
        <is>
          <t>1000082</t>
        </is>
      </c>
      <c r="E135" s="17" t="inlineStr">
        <is>
          <t>LIDOCAINA AL 2% SIN EPINEFRINA AMPOLLA</t>
        </is>
      </c>
      <c r="F135" s="17" t="inlineStr">
        <is>
          <t>150; 502</t>
        </is>
      </c>
      <c r="G135" s="17" t="inlineStr">
        <is>
          <t>LIDOCAINA 2 % SIN EPINEFRINA X 5 ML; LIDOCAINA 2% C/EPINEFRINA</t>
        </is>
      </c>
      <c r="H135" s="18" t="n">
        <v>677</v>
      </c>
      <c r="I135" s="18" t="n">
        <v>126</v>
      </c>
      <c r="J135" s="18" t="n">
        <v>551</v>
      </c>
      <c r="K135" s="19" t="n">
        <v>329.5122304283604</v>
      </c>
      <c r="L135" s="19">
        <f>$J135*$K135</f>
        <v/>
      </c>
      <c r="M135" s="25" t="inlineStr">
        <is>
          <t>Alta</t>
        </is>
      </c>
      <c r="N135" s="17" t="inlineStr">
        <is>
          <t>Homologado – confianza Alta</t>
        </is>
      </c>
      <c r="O135" s="17" t="inlineStr"/>
      <c r="P135" s="17"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17" t="inlineStr">
        <is>
          <t>Salta</t>
        </is>
      </c>
      <c r="B136" s="17" t="inlineStr">
        <is>
          <t>1130</t>
        </is>
      </c>
      <c r="C136" s="17" t="inlineStr">
        <is>
          <t>Medicamentos</t>
        </is>
      </c>
      <c r="D136" s="17" t="inlineStr">
        <is>
          <t>1005299</t>
        </is>
      </c>
      <c r="E136" s="17" t="inlineStr">
        <is>
          <t>AMOXICILINA +AC. CLAVULONICO 1GR COMP</t>
        </is>
      </c>
      <c r="F136" s="17" t="inlineStr">
        <is>
          <t>35</t>
        </is>
      </c>
      <c r="G136" s="17" t="inlineStr">
        <is>
          <t>Amoxicilina Comp. X1gr</t>
        </is>
      </c>
      <c r="H136" s="18" t="n">
        <v>258</v>
      </c>
      <c r="I136" s="18" t="n">
        <v>10</v>
      </c>
      <c r="J136" s="18" t="n">
        <v>248</v>
      </c>
      <c r="K136" s="19" t="n">
        <v>730.948992248062</v>
      </c>
      <c r="L136" s="19">
        <f>$J136*$K136</f>
        <v/>
      </c>
      <c r="M136" s="25" t="inlineStr">
        <is>
          <t>Alta</t>
        </is>
      </c>
      <c r="N136" s="17" t="inlineStr">
        <is>
          <t>Homologado – confianza Alta</t>
        </is>
      </c>
      <c r="O136" s="17" t="inlineStr"/>
      <c r="P136" s="17" t="inlineStr">
        <is>
          <t>Cruce por nomenclatura: dosis coincide; similitud 0.81.</t>
        </is>
      </c>
    </row>
    <row r="137">
      <c r="A137" s="17" t="inlineStr">
        <is>
          <t>Neuquén</t>
        </is>
      </c>
      <c r="B137" s="17" t="inlineStr">
        <is>
          <t>1060</t>
        </is>
      </c>
      <c r="C137" s="17" t="inlineStr">
        <is>
          <t>Medicamentos</t>
        </is>
      </c>
      <c r="D137" s="17" t="inlineStr">
        <is>
          <t>1000425</t>
        </is>
      </c>
      <c r="E137" s="17" t="inlineStr">
        <is>
          <t>KLOSIDOL (TRAMADOL) 5ml Ampolla</t>
        </is>
      </c>
      <c r="F137" s="17" t="inlineStr">
        <is>
          <t>327</t>
        </is>
      </c>
      <c r="G137" s="17" t="inlineStr">
        <is>
          <t>TRAMADOL 100 MG AMP</t>
        </is>
      </c>
      <c r="H137" s="18" t="n">
        <v>1100</v>
      </c>
      <c r="I137" s="18" t="n">
        <v>94</v>
      </c>
      <c r="J137" s="18" t="n">
        <v>1006</v>
      </c>
      <c r="K137" s="19" t="n">
        <v>177.1223727272727</v>
      </c>
      <c r="L137" s="19">
        <f>$J137*$K137</f>
        <v/>
      </c>
      <c r="M137" s="26" t="inlineStr">
        <is>
          <t>Baja</t>
        </is>
      </c>
      <c r="N137" s="17" t="inlineStr">
        <is>
          <t>Homologado – confianza Baja – pendiente de validación</t>
        </is>
      </c>
      <c r="O137" s="17" t="inlineStr"/>
      <c r="P137" s="17"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17" t="inlineStr">
        <is>
          <t>San Juan</t>
        </is>
      </c>
      <c r="B138" s="17" t="inlineStr">
        <is>
          <t>1120</t>
        </is>
      </c>
      <c r="C138" s="17" t="inlineStr">
        <is>
          <t>Descartables</t>
        </is>
      </c>
      <c r="D138" s="17" t="inlineStr">
        <is>
          <t>2000158</t>
        </is>
      </c>
      <c r="E138" s="17" t="inlineStr">
        <is>
          <t>GUANTES DE EXAMINACIÓN TALLE M</t>
        </is>
      </c>
      <c r="F138" s="17" t="inlineStr">
        <is>
          <t>DESC68</t>
        </is>
      </c>
      <c r="G138" s="17" t="inlineStr">
        <is>
          <t>Guantes de examinacion M c/u</t>
        </is>
      </c>
      <c r="H138" s="18" t="n">
        <v>3090</v>
      </c>
      <c r="I138" s="18" t="n">
        <v>2000</v>
      </c>
      <c r="J138" s="18" t="n">
        <v>1090</v>
      </c>
      <c r="K138" s="19" t="n">
        <v>160.6218802588997</v>
      </c>
      <c r="L138" s="19">
        <f>$J138*$K138</f>
        <v/>
      </c>
      <c r="M138" s="25" t="inlineStr">
        <is>
          <t>Alta</t>
        </is>
      </c>
      <c r="N138" s="17" t="inlineStr">
        <is>
          <t>Homologado – confianza Alta</t>
        </is>
      </c>
      <c r="O138" s="17" t="inlineStr"/>
      <c r="P138" s="17" t="inlineStr">
        <is>
          <t>Cruce por nomenclatura: similitud 0.88.</t>
        </is>
      </c>
    </row>
    <row r="139">
      <c r="A139" s="17" t="inlineStr">
        <is>
          <t>Salta</t>
        </is>
      </c>
      <c r="B139" s="17" t="inlineStr">
        <is>
          <t>1130</t>
        </is>
      </c>
      <c r="C139" s="17" t="inlineStr">
        <is>
          <t>Medicamentos</t>
        </is>
      </c>
      <c r="D139" s="17" t="inlineStr">
        <is>
          <t>1000124</t>
        </is>
      </c>
      <c r="E139" s="17" t="inlineStr">
        <is>
          <t>IBUPROFENO COMP 600MG</t>
        </is>
      </c>
      <c r="F139" s="17" t="inlineStr">
        <is>
          <t>150</t>
        </is>
      </c>
      <c r="G139" s="17" t="inlineStr">
        <is>
          <t>Ibuprofeno Comprimidos x 600mg</t>
        </is>
      </c>
      <c r="H139" s="18" t="n">
        <v>4340</v>
      </c>
      <c r="I139" s="18" t="n">
        <v>1130</v>
      </c>
      <c r="J139" s="18" t="n">
        <v>3210</v>
      </c>
      <c r="K139" s="19" t="n">
        <v>54.19736635944701</v>
      </c>
      <c r="L139" s="19">
        <f>$J139*$K139</f>
        <v/>
      </c>
      <c r="M139" s="25" t="inlineStr">
        <is>
          <t>Alta</t>
        </is>
      </c>
      <c r="N139" s="17" t="inlineStr">
        <is>
          <t>Homologado – confianza Alta</t>
        </is>
      </c>
      <c r="O139" s="17" t="inlineStr"/>
      <c r="P139" s="17" t="inlineStr">
        <is>
          <t>Homologación: confianza base Alta + confianza SAP Alta → Alta. El material ocupa 5 filas en la hoja 1130 Salta (lote/almacén). La cantidad SAP y la física de esta vista son el total del material.</t>
        </is>
      </c>
    </row>
    <row r="140">
      <c r="A140" s="17" t="inlineStr">
        <is>
          <t>San Juan</t>
        </is>
      </c>
      <c r="B140" s="17" t="inlineStr">
        <is>
          <t>1120</t>
        </is>
      </c>
      <c r="C140" s="17" t="inlineStr">
        <is>
          <t>Medicamentos</t>
        </is>
      </c>
      <c r="D140" s="17" t="inlineStr">
        <is>
          <t>1000497</t>
        </is>
      </c>
      <c r="E140" s="17" t="inlineStr">
        <is>
          <t>IODOPOVIDONA SOLUC 10% X 60 ML</t>
        </is>
      </c>
      <c r="F140" s="17" t="inlineStr">
        <is>
          <t>MED200</t>
        </is>
      </c>
      <c r="G140" s="17" t="inlineStr">
        <is>
          <t>iodopovidona 100 ml sol/topica</t>
        </is>
      </c>
      <c r="H140" s="18" t="n">
        <v>50</v>
      </c>
      <c r="I140" s="18" t="n">
        <v>6</v>
      </c>
      <c r="J140" s="18" t="n">
        <v>44</v>
      </c>
      <c r="K140" s="19" t="n">
        <v>3757.5288</v>
      </c>
      <c r="L140" s="19">
        <f>$J140*$K140</f>
        <v/>
      </c>
      <c r="M140" s="26" t="inlineStr">
        <is>
          <t>Baja</t>
        </is>
      </c>
      <c r="N140" s="17" t="inlineStr">
        <is>
          <t>Homologado – confianza Baja – pendiente de validación</t>
        </is>
      </c>
      <c r="O140" s="17" t="inlineStr"/>
      <c r="P140" s="17"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17" t="inlineStr">
        <is>
          <t>Neuquén</t>
        </is>
      </c>
      <c r="B141" s="17" t="inlineStr">
        <is>
          <t>1060</t>
        </is>
      </c>
      <c r="C141" s="17" t="inlineStr">
        <is>
          <t>Medicamentos</t>
        </is>
      </c>
      <c r="D141" s="17" t="inlineStr">
        <is>
          <t>1000046</t>
        </is>
      </c>
      <c r="E141" s="17" t="inlineStr">
        <is>
          <t>IBUPROFENO 400 MG COMPRIMIDOS</t>
        </is>
      </c>
      <c r="F141" s="17" t="inlineStr">
        <is>
          <t>135</t>
        </is>
      </c>
      <c r="G141" s="17" t="inlineStr">
        <is>
          <t>IBUPROFENO 400 MG</t>
        </is>
      </c>
      <c r="H141" s="18" t="n">
        <v>2770</v>
      </c>
      <c r="I141" s="18" t="n">
        <v>480</v>
      </c>
      <c r="J141" s="18" t="n">
        <v>2290</v>
      </c>
      <c r="K141" s="19" t="n">
        <v>71.63537906137184</v>
      </c>
      <c r="L141" s="19">
        <f>$J141*$K141</f>
        <v/>
      </c>
      <c r="M141" s="25" t="inlineStr">
        <is>
          <t>Alta</t>
        </is>
      </c>
      <c r="N141" s="17" t="inlineStr">
        <is>
          <t>Homologado – confianza Alta</t>
        </is>
      </c>
      <c r="O141" s="17" t="inlineStr"/>
      <c r="P141" s="17" t="inlineStr">
        <is>
          <t>Cruce por nomenclatura: dosis coincide; similitud 0.89. El material ocupa 5 filas en la hoja 1060 NQN (lote/almacén). La cantidad SAP y la física de esta vista son el total del material.</t>
        </is>
      </c>
    </row>
    <row r="142">
      <c r="A142" s="17" t="inlineStr">
        <is>
          <t>Neuquén</t>
        </is>
      </c>
      <c r="B142" s="17" t="inlineStr">
        <is>
          <t>1060</t>
        </is>
      </c>
      <c r="C142" s="17" t="inlineStr">
        <is>
          <t>Medicamentos</t>
        </is>
      </c>
      <c r="D142" s="17" t="inlineStr">
        <is>
          <t>1000187</t>
        </is>
      </c>
      <c r="E142" s="17" t="inlineStr">
        <is>
          <t>CALADRYL SOLUCION</t>
        </is>
      </c>
      <c r="F142" s="17" t="inlineStr">
        <is>
          <t>501</t>
        </is>
      </c>
      <c r="G142" s="17" t="inlineStr">
        <is>
          <t>CALADRYL</t>
        </is>
      </c>
      <c r="H142" s="18" t="n">
        <v>48</v>
      </c>
      <c r="I142" s="18" t="n">
        <v>3</v>
      </c>
      <c r="J142" s="18" t="n">
        <v>45</v>
      </c>
      <c r="K142" s="19" t="n">
        <v>3632.57</v>
      </c>
      <c r="L142" s="19">
        <f>$J142*$K142</f>
        <v/>
      </c>
      <c r="M142" s="25" t="inlineStr">
        <is>
          <t>Alta</t>
        </is>
      </c>
      <c r="N142" s="17" t="inlineStr">
        <is>
          <t>Homologado – confianza Alta</t>
        </is>
      </c>
      <c r="O142" s="17" t="inlineStr"/>
      <c r="P142" s="17" t="inlineStr">
        <is>
          <t>Cruce por nomenclatura: similitud 0.82. El material ocupa 8 filas en la hoja 1060 NQN (lote/almacén). La cantidad SAP y la física de esta vista son el total del material.</t>
        </is>
      </c>
    </row>
    <row r="143">
      <c r="A143" s="17" t="inlineStr">
        <is>
          <t>Neuquén</t>
        </is>
      </c>
      <c r="B143" s="17" t="inlineStr">
        <is>
          <t>1060</t>
        </is>
      </c>
      <c r="C143" s="17" t="inlineStr">
        <is>
          <t>Medicamentos</t>
        </is>
      </c>
      <c r="D143" s="17" t="inlineStr">
        <is>
          <t>1000177</t>
        </is>
      </c>
      <c r="E143" s="17" t="inlineStr">
        <is>
          <t>DIPIRONA COMPRIMIDO</t>
        </is>
      </c>
      <c r="F143" s="17" t="inlineStr">
        <is>
          <t>515</t>
        </is>
      </c>
      <c r="G143" s="17" t="inlineStr">
        <is>
          <t>DIPIRONA COMP</t>
        </is>
      </c>
      <c r="H143" s="18" t="n">
        <v>850</v>
      </c>
      <c r="I143" s="18" t="n">
        <v>260</v>
      </c>
      <c r="J143" s="18" t="n">
        <v>590</v>
      </c>
      <c r="K143" s="19" t="n">
        <v>276.1488</v>
      </c>
      <c r="L143" s="19">
        <f>$J143*$K143</f>
        <v/>
      </c>
      <c r="M143" s="25" t="inlineStr">
        <is>
          <t>Alta</t>
        </is>
      </c>
      <c r="N143" s="17" t="inlineStr">
        <is>
          <t>Homologado – confianza Alta</t>
        </is>
      </c>
      <c r="O143" s="17" t="inlineStr"/>
      <c r="P143" s="17"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17" t="inlineStr">
        <is>
          <t>San Juan</t>
        </is>
      </c>
      <c r="B144" s="17" t="inlineStr">
        <is>
          <t>1120</t>
        </is>
      </c>
      <c r="C144" s="17" t="inlineStr">
        <is>
          <t>Medicamentos</t>
        </is>
      </c>
      <c r="D144" s="17" t="inlineStr">
        <is>
          <t>1001104</t>
        </is>
      </c>
      <c r="E144" s="17" t="inlineStr">
        <is>
          <t>TOBRAMICINA 5ML OFT GTS</t>
        </is>
      </c>
      <c r="F144" s="17" t="inlineStr">
        <is>
          <t>MED179</t>
        </is>
      </c>
      <c r="G144" s="17" t="inlineStr">
        <is>
          <t>Tobramicina 0,3% gotas oftalmicas x5ml</t>
        </is>
      </c>
      <c r="H144" s="18" t="n">
        <v>45</v>
      </c>
      <c r="I144" s="18" t="n">
        <v>3</v>
      </c>
      <c r="J144" s="18" t="n">
        <v>42</v>
      </c>
      <c r="K144" s="19" t="n">
        <v>3857.922222222222</v>
      </c>
      <c r="L144" s="19">
        <f>$J144*$K144</f>
        <v/>
      </c>
      <c r="M144" s="26" t="inlineStr">
        <is>
          <t>Baja</t>
        </is>
      </c>
      <c r="N144" s="17" t="inlineStr">
        <is>
          <t>Homologado – confianza Baja – pendiente de validación</t>
        </is>
      </c>
      <c r="O144" s="17" t="inlineStr"/>
      <c r="P144" s="17" t="inlineStr">
        <is>
          <t>Cruce por nomenclatura: dosis coincide; similitud 0.60.</t>
        </is>
      </c>
    </row>
    <row r="145">
      <c r="A145" s="17" t="inlineStr">
        <is>
          <t>Neuquén</t>
        </is>
      </c>
      <c r="B145" s="17" t="inlineStr">
        <is>
          <t>1060</t>
        </is>
      </c>
      <c r="C145" s="17" t="inlineStr">
        <is>
          <t>Descartables</t>
        </is>
      </c>
      <c r="D145" s="17" t="inlineStr">
        <is>
          <t>2000156</t>
        </is>
      </c>
      <c r="E145" s="17" t="inlineStr">
        <is>
          <t>GUANTES ESTERILES Nº 7 POR PAR</t>
        </is>
      </c>
      <c r="F145" s="17" t="inlineStr">
        <is>
          <t>281</t>
        </is>
      </c>
      <c r="G145" s="17" t="inlineStr">
        <is>
          <t>GUANTES NO ESTERILES L</t>
        </is>
      </c>
      <c r="H145" s="18" t="n">
        <v>300</v>
      </c>
      <c r="I145" s="18" t="n">
        <v>4</v>
      </c>
      <c r="J145" s="18" t="n">
        <v>296</v>
      </c>
      <c r="K145" s="19" t="n">
        <v>542.2033333333334</v>
      </c>
      <c r="L145" s="19">
        <f>$J145*$K145</f>
        <v/>
      </c>
      <c r="M145" s="30" t="inlineStr">
        <is>
          <t>Media</t>
        </is>
      </c>
      <c r="N145" s="17" t="inlineStr">
        <is>
          <t>Homologado – confianza Media – pendiente de validación</t>
        </is>
      </c>
      <c r="O145" s="29" t="inlineStr">
        <is>
          <t>Valorización a validar: relación de cantidades 75 a 1 entre SAP y el recuento físico. Sugiere distinta unidad de medida (SAP por caja o envase y el recuento por unidad). La diferencia económica de esta fila no debe tomarse como definitiva.</t>
        </is>
      </c>
      <c r="P145" s="17"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17" t="inlineStr">
        <is>
          <t>Neuquén</t>
        </is>
      </c>
      <c r="B146" s="17" t="inlineStr">
        <is>
          <t>1060</t>
        </is>
      </c>
      <c r="C146" s="17" t="inlineStr">
        <is>
          <t>Descartables</t>
        </is>
      </c>
      <c r="D146" s="17" t="inlineStr">
        <is>
          <t>2000491</t>
        </is>
      </c>
      <c r="E146" s="17" t="inlineStr">
        <is>
          <t>BOLSA RESUCITACION MANUAL(TIPO AMBU)ADUL</t>
        </is>
      </c>
      <c r="F146" s="17" t="inlineStr">
        <is>
          <t>379</t>
        </is>
      </c>
      <c r="G146" s="17" t="inlineStr">
        <is>
          <t>AMBU</t>
        </is>
      </c>
      <c r="H146" s="18" t="n">
        <v>97</v>
      </c>
      <c r="I146" s="18" t="n">
        <v>11</v>
      </c>
      <c r="J146" s="18" t="n">
        <v>86</v>
      </c>
      <c r="K146" s="19" t="n">
        <v>1807.105773195876</v>
      </c>
      <c r="L146" s="19">
        <f>$J146*$K146</f>
        <v/>
      </c>
      <c r="M146" s="30" t="inlineStr">
        <is>
          <t>Media</t>
        </is>
      </c>
      <c r="N146" s="17" t="inlineStr">
        <is>
          <t>Homologado – confianza Media – pendiente de validación</t>
        </is>
      </c>
      <c r="O146" s="17" t="inlineStr"/>
      <c r="P146" s="17" t="inlineStr">
        <is>
          <t>Homologación: confianza base Media + confianza SAP Alta → Media. El material ocupa 2 filas en la hoja 1060 NQN (lote/almacén). La cantidad SAP y la física de esta vista son el total del material.</t>
        </is>
      </c>
    </row>
    <row r="147">
      <c r="A147" s="17" t="inlineStr">
        <is>
          <t>San Juan</t>
        </is>
      </c>
      <c r="B147" s="17" t="inlineStr">
        <is>
          <t>1120</t>
        </is>
      </c>
      <c r="C147" s="17" t="inlineStr">
        <is>
          <t>Medicamentos</t>
        </is>
      </c>
      <c r="D147" s="17" t="inlineStr">
        <is>
          <t>1000381</t>
        </is>
      </c>
      <c r="E147" s="17" t="inlineStr">
        <is>
          <t>BUDESONIDA DENVER SOL 20ML</t>
        </is>
      </c>
      <c r="F147" s="17" t="inlineStr">
        <is>
          <t>MED25</t>
        </is>
      </c>
      <c r="G147" s="17" t="inlineStr">
        <is>
          <t>Budesonide (gotas para NBZ) x 20ml</t>
        </is>
      </c>
      <c r="H147" s="18" t="n">
        <v>20</v>
      </c>
      <c r="I147" s="18" t="n">
        <v>2</v>
      </c>
      <c r="J147" s="18" t="n">
        <v>18</v>
      </c>
      <c r="K147" s="19" t="n">
        <v>8615.059499999999</v>
      </c>
      <c r="L147" s="19">
        <f>$J147*$K147</f>
        <v/>
      </c>
      <c r="M147" s="26" t="inlineStr">
        <is>
          <t>Baja</t>
        </is>
      </c>
      <c r="N147" s="17" t="inlineStr">
        <is>
          <t>Homologado – confianza Baja – pendiente de validación</t>
        </is>
      </c>
      <c r="O147" s="17" t="inlineStr"/>
      <c r="P147" s="17" t="inlineStr">
        <is>
          <t>Cruce por nomenclatura: dosis coincide; similitud 0.47. El material ocupa 2 filas en la hoja 1120 SJ (lote/almacén). La cantidad SAP y la física de esta vista son el total del material.</t>
        </is>
      </c>
    </row>
    <row r="148">
      <c r="A148" s="17" t="inlineStr">
        <is>
          <t>Neuquén</t>
        </is>
      </c>
      <c r="B148" s="17" t="inlineStr">
        <is>
          <t>1060</t>
        </is>
      </c>
      <c r="C148" s="17" t="inlineStr">
        <is>
          <t>Descartables</t>
        </is>
      </c>
      <c r="D148" s="17" t="inlineStr">
        <is>
          <t>2000077</t>
        </is>
      </c>
      <c r="E148" s="17" t="inlineStr">
        <is>
          <t>TUBO ENDOTRAQ Nº 7 C/BALON</t>
        </is>
      </c>
      <c r="F148" s="17" t="inlineStr">
        <is>
          <t>337</t>
        </is>
      </c>
      <c r="G148" s="17" t="inlineStr">
        <is>
          <t>TUBO ENDOTRAQUEAL 7.5</t>
        </is>
      </c>
      <c r="H148" s="18" t="n">
        <v>475</v>
      </c>
      <c r="I148" s="18" t="n">
        <v>42</v>
      </c>
      <c r="J148" s="18" t="n">
        <v>433</v>
      </c>
      <c r="K148" s="19" t="n">
        <v>354.3432421052632</v>
      </c>
      <c r="L148" s="19">
        <f>$J148*$K148</f>
        <v/>
      </c>
      <c r="M148" s="26" t="inlineStr">
        <is>
          <t>Baja</t>
        </is>
      </c>
      <c r="N148" s="17" t="inlineStr">
        <is>
          <t>Homologado – confianza Baja – pendiente de validación</t>
        </is>
      </c>
      <c r="O148" s="17" t="inlineStr"/>
      <c r="P148" s="17"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17" t="inlineStr">
        <is>
          <t>Neuquén</t>
        </is>
      </c>
      <c r="B149" s="17" t="inlineStr">
        <is>
          <t>1060</t>
        </is>
      </c>
      <c r="C149" s="17" t="inlineStr">
        <is>
          <t>Descartables</t>
        </is>
      </c>
      <c r="D149" s="17" t="inlineStr">
        <is>
          <t>2000011</t>
        </is>
      </c>
      <c r="E149" s="17" t="inlineStr">
        <is>
          <t>BAJALENGUAS DE MADERA</t>
        </is>
      </c>
      <c r="F149" s="17" t="inlineStr">
        <is>
          <t>351</t>
        </is>
      </c>
      <c r="G149" s="17" t="inlineStr">
        <is>
          <t>baja lenguas</t>
        </is>
      </c>
      <c r="H149" s="18" t="n">
        <v>11160</v>
      </c>
      <c r="I149" s="18" t="n">
        <v>1700</v>
      </c>
      <c r="J149" s="18" t="n">
        <v>9460</v>
      </c>
      <c r="K149" s="19" t="n">
        <v>15.93332168458781</v>
      </c>
      <c r="L149" s="19">
        <f>$J149*$K149</f>
        <v/>
      </c>
      <c r="M149" s="26" t="inlineStr">
        <is>
          <t>Baja</t>
        </is>
      </c>
      <c r="N149" s="17" t="inlineStr">
        <is>
          <t>Homologado – confianza Baja – pendiente de validación</t>
        </is>
      </c>
      <c r="O149" s="17" t="inlineStr"/>
      <c r="P149" s="17" t="inlineStr">
        <is>
          <t>Cruce por nomenclatura: similitud 0.50. El material ocupa 3 filas en la hoja 1060 NQN (lote/almacén). La cantidad SAP y la física de esta vista son el total del material.</t>
        </is>
      </c>
    </row>
    <row r="150">
      <c r="A150" s="17" t="inlineStr">
        <is>
          <t>Neuquén</t>
        </is>
      </c>
      <c r="B150" s="17" t="inlineStr">
        <is>
          <t>1060</t>
        </is>
      </c>
      <c r="C150" s="17" t="inlineStr">
        <is>
          <t>Descartables</t>
        </is>
      </c>
      <c r="D150" s="17" t="inlineStr">
        <is>
          <t>2001261</t>
        </is>
      </c>
      <c r="E150" s="17" t="inlineStr">
        <is>
          <t>BOLSA DE OBITO NEGRA 200MIC C/CIERRE</t>
        </is>
      </c>
      <c r="F150" s="17" t="inlineStr">
        <is>
          <t>506</t>
        </is>
      </c>
      <c r="G150" s="17" t="inlineStr">
        <is>
          <t>BOLSA DE OBITO</t>
        </is>
      </c>
      <c r="H150" s="18" t="n">
        <v>25</v>
      </c>
      <c r="I150" s="18" t="n">
        <v>7</v>
      </c>
      <c r="J150" s="18" t="n">
        <v>18</v>
      </c>
      <c r="K150" s="19" t="n">
        <v>8139.5564</v>
      </c>
      <c r="L150" s="19">
        <f>$J150*$K150</f>
        <v/>
      </c>
      <c r="M150" s="30" t="inlineStr">
        <is>
          <t>Media</t>
        </is>
      </c>
      <c r="N150" s="17" t="inlineStr">
        <is>
          <t>Homologado – confianza Media – pendiente de validación</t>
        </is>
      </c>
      <c r="O150" s="17" t="inlineStr"/>
      <c r="P150" s="17"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17" t="inlineStr">
        <is>
          <t>Neuquén</t>
        </is>
      </c>
      <c r="B151" s="17" t="inlineStr">
        <is>
          <t>1060</t>
        </is>
      </c>
      <c r="C151" s="17" t="inlineStr">
        <is>
          <t>Descartables</t>
        </is>
      </c>
      <c r="D151" s="17" t="inlineStr">
        <is>
          <t>2000021</t>
        </is>
      </c>
      <c r="E151" s="17" t="inlineStr">
        <is>
          <t>GUANTES ESTERILES Nº 7.5 POR PAR</t>
        </is>
      </c>
      <c r="F151" s="17" t="inlineStr">
        <is>
          <t>276</t>
        </is>
      </c>
      <c r="G151" s="17" t="inlineStr">
        <is>
          <t>Guantes Esteriles N° 7,5</t>
        </is>
      </c>
      <c r="H151" s="18" t="n">
        <v>500</v>
      </c>
      <c r="I151" s="18" t="n">
        <v>94</v>
      </c>
      <c r="J151" s="18" t="n">
        <v>406</v>
      </c>
      <c r="K151" s="19" t="n">
        <v>349.24662</v>
      </c>
      <c r="L151" s="19">
        <f>$J151*$K151</f>
        <v/>
      </c>
      <c r="M151" s="25" t="inlineStr">
        <is>
          <t>Alta</t>
        </is>
      </c>
      <c r="N151" s="17" t="inlineStr">
        <is>
          <t>Homologado – confianza Alta</t>
        </is>
      </c>
      <c r="O151" s="17" t="inlineStr"/>
      <c r="P151" s="17" t="inlineStr">
        <is>
          <t>Homologación: confianza base Alta + confianza SAP Alta → Alta. El material ocupa 2 filas en la hoja 1060 NQN (lote/almacén). La cantidad SAP y la física de esta vista son el total del material.</t>
        </is>
      </c>
    </row>
    <row r="152">
      <c r="A152" s="17" t="inlineStr">
        <is>
          <t>Salta</t>
        </is>
      </c>
      <c r="B152" s="17" t="inlineStr">
        <is>
          <t>1130</t>
        </is>
      </c>
      <c r="C152" s="17" t="inlineStr">
        <is>
          <t>Medicamentos</t>
        </is>
      </c>
      <c r="D152" s="17" t="inlineStr">
        <is>
          <t>1000792</t>
        </is>
      </c>
      <c r="E152" s="17" t="inlineStr">
        <is>
          <t>ORALSONE MAX TOPIC</t>
        </is>
      </c>
      <c r="F152" s="17" t="inlineStr">
        <is>
          <t>193</t>
        </is>
      </c>
      <c r="G152" s="17" t="inlineStr">
        <is>
          <t>Oralsone Topic</t>
        </is>
      </c>
      <c r="H152" s="18" t="n">
        <v>40</v>
      </c>
      <c r="I152" s="18" t="n">
        <v>32</v>
      </c>
      <c r="J152" s="18" t="n">
        <v>8</v>
      </c>
      <c r="K152" s="19" t="n">
        <v>17541.1</v>
      </c>
      <c r="L152" s="19">
        <f>$J152*$K152</f>
        <v/>
      </c>
      <c r="M152" s="25" t="inlineStr">
        <is>
          <t>Alta</t>
        </is>
      </c>
      <c r="N152" s="17" t="inlineStr">
        <is>
          <t>Homologado – confianza Alta</t>
        </is>
      </c>
      <c r="O152" s="17" t="inlineStr"/>
      <c r="P152" s="17" t="inlineStr">
        <is>
          <t>Cruce por nomenclatura: similitud 0.87.</t>
        </is>
      </c>
    </row>
    <row r="153">
      <c r="A153" s="17" t="inlineStr">
        <is>
          <t>San Juan</t>
        </is>
      </c>
      <c r="B153" s="17" t="inlineStr">
        <is>
          <t>1120</t>
        </is>
      </c>
      <c r="C153" s="17" t="inlineStr">
        <is>
          <t>Descartables</t>
        </is>
      </c>
      <c r="D153" s="17" t="inlineStr">
        <is>
          <t>2000028</t>
        </is>
      </c>
      <c r="E153" s="17" t="inlineStr">
        <is>
          <t>JERINGA 10 ML</t>
        </is>
      </c>
      <c r="F153" s="17" t="inlineStr">
        <is>
          <t>DESC78</t>
        </is>
      </c>
      <c r="G153" s="17" t="inlineStr">
        <is>
          <t>Jeringas 10 cc</t>
        </is>
      </c>
      <c r="H153" s="18" t="n">
        <v>2367</v>
      </c>
      <c r="I153" s="18" t="n">
        <v>918</v>
      </c>
      <c r="J153" s="18" t="n">
        <v>1449</v>
      </c>
      <c r="K153" s="19" t="n">
        <v>94.90188846641318</v>
      </c>
      <c r="L153" s="19">
        <f>$J153*$K153</f>
        <v/>
      </c>
      <c r="M153" s="25" t="inlineStr">
        <is>
          <t>Alta</t>
        </is>
      </c>
      <c r="N153" s="17" t="inlineStr">
        <is>
          <t>Homologado – confianza Alta</t>
        </is>
      </c>
      <c r="O153" s="17" t="inlineStr"/>
      <c r="P153" s="17" t="inlineStr">
        <is>
          <t>Homologación: confianza base Alta + confianza SAP Alta → Alta. El material ocupa 2 filas en la hoja 1120 SJ (lote/almacén). La cantidad SAP y la física de esta vista son el total del material.</t>
        </is>
      </c>
    </row>
    <row r="154">
      <c r="A154" s="17" t="inlineStr">
        <is>
          <t>Salta</t>
        </is>
      </c>
      <c r="B154" s="17" t="inlineStr">
        <is>
          <t>1130</t>
        </is>
      </c>
      <c r="C154" s="17" t="inlineStr">
        <is>
          <t>Descartables</t>
        </is>
      </c>
      <c r="D154" s="17" t="inlineStr">
        <is>
          <t>2001249</t>
        </is>
      </c>
      <c r="E154" s="17" t="inlineStr">
        <is>
          <t>TIRAS REACTIVAS OPTIUM NEO H</t>
        </is>
      </c>
      <c r="F154" s="17" t="inlineStr">
        <is>
          <t>237</t>
        </is>
      </c>
      <c r="G154" s="17" t="inlineStr">
        <is>
          <t>Tiras reactivas FREESTYLE</t>
        </is>
      </c>
      <c r="H154" s="18" t="n">
        <v>900</v>
      </c>
      <c r="I154" s="18" t="n">
        <v>590</v>
      </c>
      <c r="J154" s="18" t="n">
        <v>310</v>
      </c>
      <c r="K154" s="19" t="n">
        <v>433.7702333333334</v>
      </c>
      <c r="L154" s="19">
        <f>$J154*$K154</f>
        <v/>
      </c>
      <c r="M154" s="26" t="inlineStr">
        <is>
          <t>Baja</t>
        </is>
      </c>
      <c r="N154" s="17" t="inlineStr">
        <is>
          <t>Homologado – confianza Baja – pendiente de validación</t>
        </is>
      </c>
      <c r="O154" s="17" t="inlineStr"/>
      <c r="P154" s="17"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17" t="inlineStr">
        <is>
          <t>Neuquén</t>
        </is>
      </c>
      <c r="B155" s="17" t="inlineStr">
        <is>
          <t>1060</t>
        </is>
      </c>
      <c r="C155" s="17" t="inlineStr">
        <is>
          <t>Medicamentos</t>
        </is>
      </c>
      <c r="D155" s="17" t="inlineStr">
        <is>
          <t>1000066</t>
        </is>
      </c>
      <c r="E155" s="17" t="inlineStr">
        <is>
          <t>ENALAPRIL MALEATO 10MG COMPRIMIDO</t>
        </is>
      </c>
      <c r="F155" s="17" t="inlineStr">
        <is>
          <t>101</t>
        </is>
      </c>
      <c r="G155" s="17" t="inlineStr">
        <is>
          <t>ENALAPRIL COMP</t>
        </is>
      </c>
      <c r="H155" s="18" t="n">
        <v>8770</v>
      </c>
      <c r="I155" s="18" t="n">
        <v>580</v>
      </c>
      <c r="J155" s="18" t="n">
        <v>8190</v>
      </c>
      <c r="K155" s="19" t="n">
        <v>16.2830661345496</v>
      </c>
      <c r="L155" s="19">
        <f>$J155*$K155</f>
        <v/>
      </c>
      <c r="M155" s="30" t="inlineStr">
        <is>
          <t>Media</t>
        </is>
      </c>
      <c r="N155" s="17" t="inlineStr">
        <is>
          <t>Homologado – confianza Media – pendiente de validación</t>
        </is>
      </c>
      <c r="O155" s="17" t="inlineStr"/>
      <c r="P155" s="17"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17" t="inlineStr">
        <is>
          <t>San Juan</t>
        </is>
      </c>
      <c r="B156" s="17" t="inlineStr">
        <is>
          <t>1120</t>
        </is>
      </c>
      <c r="C156" s="17" t="inlineStr">
        <is>
          <t>Medicamentos</t>
        </is>
      </c>
      <c r="D156" s="17" t="inlineStr">
        <is>
          <t>1000125</t>
        </is>
      </c>
      <c r="E156" s="17" t="inlineStr">
        <is>
          <t>DICLOFENAC 75 MG COMPRIMIDOS</t>
        </is>
      </c>
      <c r="F156" s="17" t="inlineStr">
        <is>
          <t>MED64</t>
        </is>
      </c>
      <c r="G156" s="17" t="inlineStr">
        <is>
          <t>Diclofenac Comp x 75 mg</t>
        </is>
      </c>
      <c r="H156" s="18" t="n">
        <v>2243</v>
      </c>
      <c r="I156" s="18" t="n">
        <v>945</v>
      </c>
      <c r="J156" s="18" t="n">
        <v>1298</v>
      </c>
      <c r="K156" s="19" t="n">
        <v>102.4708827463219</v>
      </c>
      <c r="L156" s="19">
        <f>$J156*$K156</f>
        <v/>
      </c>
      <c r="M156" s="25" t="inlineStr">
        <is>
          <t>Alta</t>
        </is>
      </c>
      <c r="N156" s="17" t="inlineStr">
        <is>
          <t>Homologado – confianza Alta</t>
        </is>
      </c>
      <c r="O156" s="17" t="inlineStr"/>
      <c r="P156" s="17" t="inlineStr">
        <is>
          <t>Homologación: confianza base Alta + confianza SAP Alta → Alta. El material ocupa 7 filas en la hoja 1120 SJ (lote/almacén). La cantidad SAP y la física de esta vista son el total del material.</t>
        </is>
      </c>
    </row>
    <row r="157">
      <c r="A157" s="17" t="inlineStr">
        <is>
          <t>San Juan</t>
        </is>
      </c>
      <c r="B157" s="17" t="inlineStr">
        <is>
          <t>1120</t>
        </is>
      </c>
      <c r="C157" s="17" t="inlineStr">
        <is>
          <t>Medicamentos</t>
        </is>
      </c>
      <c r="D157" s="17" t="inlineStr">
        <is>
          <t>1000723</t>
        </is>
      </c>
      <c r="E157" s="17" t="inlineStr">
        <is>
          <t>SINCERUM GOTAS</t>
        </is>
      </c>
      <c r="F157" s="17" t="inlineStr">
        <is>
          <t>MED166</t>
        </is>
      </c>
      <c r="G157" s="17" t="inlineStr">
        <is>
          <t>Sincerum Gotas oticas x 5 ml</t>
        </is>
      </c>
      <c r="H157" s="18" t="n">
        <v>15</v>
      </c>
      <c r="I157" s="18" t="n">
        <v>2</v>
      </c>
      <c r="J157" s="18" t="n">
        <v>13</v>
      </c>
      <c r="K157" s="19" t="n">
        <v>9845.92</v>
      </c>
      <c r="L157" s="19">
        <f>$J157*$K157</f>
        <v/>
      </c>
      <c r="M157" s="30" t="inlineStr">
        <is>
          <t>Media</t>
        </is>
      </c>
      <c r="N157" s="17" t="inlineStr">
        <is>
          <t>Homologado – confianza Media – pendiente de validación</t>
        </is>
      </c>
      <c r="O157" s="17" t="inlineStr"/>
      <c r="P157" s="17" t="inlineStr">
        <is>
          <t>Cruce por nomenclatura: una nomenclatura no informa dosis; similitud 0.78.</t>
        </is>
      </c>
    </row>
    <row r="158">
      <c r="A158" s="17" t="inlineStr">
        <is>
          <t>Neuquén</t>
        </is>
      </c>
      <c r="B158" s="17" t="inlineStr">
        <is>
          <t>1060</t>
        </is>
      </c>
      <c r="C158" s="17" t="inlineStr">
        <is>
          <t>Medicamentos</t>
        </is>
      </c>
      <c r="D158" s="17" t="inlineStr">
        <is>
          <t>1000162</t>
        </is>
      </c>
      <c r="E158" s="17" t="inlineStr">
        <is>
          <t>GEL CONDUCTOR KINESIO</t>
        </is>
      </c>
      <c r="F158" s="17" t="inlineStr">
        <is>
          <t>460</t>
        </is>
      </c>
      <c r="G158" s="17" t="inlineStr">
        <is>
          <t>GEL CONDUCTOR 500 GRS</t>
        </is>
      </c>
      <c r="H158" s="18" t="n">
        <v>106</v>
      </c>
      <c r="I158" s="18" t="n">
        <v>0</v>
      </c>
      <c r="J158" s="18" t="n">
        <v>106</v>
      </c>
      <c r="K158" s="19" t="n">
        <v>1188.434056603773</v>
      </c>
      <c r="L158" s="19">
        <f>$J158*$K158</f>
        <v/>
      </c>
      <c r="M158" s="30" t="inlineStr">
        <is>
          <t>Media</t>
        </is>
      </c>
      <c r="N158" s="17" t="inlineStr">
        <is>
          <t>Homologado – confianza Media – pendiente de validación</t>
        </is>
      </c>
      <c r="O158" s="17" t="inlineStr"/>
      <c r="P158" s="17" t="inlineStr">
        <is>
          <t>Cruce por nomenclatura: una nomenclatura no informa dosis; similitud 0.60. El material ocupa 6 filas en la hoja 1060 NQN (lote/almacén). La cantidad SAP y la física de esta vista son el total del material.</t>
        </is>
      </c>
    </row>
    <row r="159">
      <c r="A159" s="17" t="inlineStr">
        <is>
          <t>San Juan</t>
        </is>
      </c>
      <c r="B159" s="17" t="inlineStr">
        <is>
          <t>1120</t>
        </is>
      </c>
      <c r="C159" s="17" t="inlineStr">
        <is>
          <t>Medicamentos</t>
        </is>
      </c>
      <c r="D159" s="17" t="inlineStr">
        <is>
          <t>1000053</t>
        </is>
      </c>
      <c r="E159" s="17" t="inlineStr">
        <is>
          <t>ALCOHOL AL 96% X 1000ML</t>
        </is>
      </c>
      <c r="F159" s="17" t="inlineStr">
        <is>
          <t>DESC15</t>
        </is>
      </c>
      <c r="G159" s="17" t="inlineStr">
        <is>
          <t>Alcohol 96% x 1000ml</t>
        </is>
      </c>
      <c r="H159" s="18" t="n">
        <v>51</v>
      </c>
      <c r="I159" s="18" t="n">
        <v>3</v>
      </c>
      <c r="J159" s="18" t="n">
        <v>48</v>
      </c>
      <c r="K159" s="19" t="n">
        <v>2606.512941176471</v>
      </c>
      <c r="L159" s="19">
        <f>$J159*$K159</f>
        <v/>
      </c>
      <c r="M159" s="25" t="inlineStr">
        <is>
          <t>Alta</t>
        </is>
      </c>
      <c r="N159" s="17" t="inlineStr">
        <is>
          <t>Homologado – confianza Alta</t>
        </is>
      </c>
      <c r="O159" s="17" t="inlineStr"/>
      <c r="P159" s="17" t="inlineStr">
        <is>
          <t>Homologación: confianza base Alta + confianza SAP Alta → Alta. El material ocupa 3 filas en la hoja 1120 SJ (lote/almacén). La cantidad SAP y la física de esta vista son el total del material.</t>
        </is>
      </c>
    </row>
    <row r="160">
      <c r="A160" s="17" t="inlineStr">
        <is>
          <t>Neuquén</t>
        </is>
      </c>
      <c r="B160" s="17" t="inlineStr">
        <is>
          <t>1060</t>
        </is>
      </c>
      <c r="C160" s="17" t="inlineStr">
        <is>
          <t>Medicamentos</t>
        </is>
      </c>
      <c r="D160" s="17" t="inlineStr">
        <is>
          <t>1000451</t>
        </is>
      </c>
      <c r="E160" s="17" t="inlineStr">
        <is>
          <t>ESOMEPRAZOL COMPRIMIDOS X 40MG</t>
        </is>
      </c>
      <c r="F160" s="17" t="inlineStr">
        <is>
          <t>535</t>
        </is>
      </c>
      <c r="G160" s="17" t="inlineStr">
        <is>
          <t>esomeprazol</t>
        </is>
      </c>
      <c r="H160" s="18" t="n">
        <v>476</v>
      </c>
      <c r="I160" s="18" t="n">
        <v>252</v>
      </c>
      <c r="J160" s="18" t="n">
        <v>224</v>
      </c>
      <c r="K160" s="19" t="n">
        <v>555.7813025210085</v>
      </c>
      <c r="L160" s="19">
        <f>$J160*$K160</f>
        <v/>
      </c>
      <c r="M160" s="30" t="inlineStr">
        <is>
          <t>Media</t>
        </is>
      </c>
      <c r="N160" s="17" t="inlineStr">
        <is>
          <t>Homologado – confianza Media – pendiente de validación</t>
        </is>
      </c>
      <c r="O160" s="17" t="inlineStr"/>
      <c r="P160" s="17" t="inlineStr">
        <is>
          <t>Cruce por nomenclatura: una nomenclatura no informa dosis; similitud 0.73. El material ocupa 3 filas en la hoja 1060 NQN (lote/almacén). La cantidad SAP y la física de esta vista son el total del material.</t>
        </is>
      </c>
    </row>
    <row r="161">
      <c r="A161" s="17" t="inlineStr">
        <is>
          <t>Neuquén</t>
        </is>
      </c>
      <c r="B161" s="17" t="inlineStr">
        <is>
          <t>1060</t>
        </is>
      </c>
      <c r="C161" s="17" t="inlineStr">
        <is>
          <t>Descartables</t>
        </is>
      </c>
      <c r="D161" s="17" t="inlineStr">
        <is>
          <t>2000244</t>
        </is>
      </c>
      <c r="E161" s="17" t="inlineStr">
        <is>
          <t>SONDA FOLEY 2 VIAS Nº16 DE LÁTEX</t>
        </is>
      </c>
      <c r="F161" s="17" t="inlineStr">
        <is>
          <t>346</t>
        </is>
      </c>
      <c r="G161" s="17" t="inlineStr">
        <is>
          <t>sonda foley 16</t>
        </is>
      </c>
      <c r="H161" s="18" t="n">
        <v>280</v>
      </c>
      <c r="I161" s="18" t="n">
        <v>141</v>
      </c>
      <c r="J161" s="18" t="n">
        <v>139</v>
      </c>
      <c r="K161" s="19" t="n">
        <v>885.8577142857143</v>
      </c>
      <c r="L161" s="19">
        <f>$J161*$K161</f>
        <v/>
      </c>
      <c r="M161" s="30" t="inlineStr">
        <is>
          <t>Media</t>
        </is>
      </c>
      <c r="N161" s="17" t="inlineStr">
        <is>
          <t>Homologado – confianza Media – pendiente de validación</t>
        </is>
      </c>
      <c r="O161" s="17" t="inlineStr"/>
      <c r="P161" s="17"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17" t="inlineStr">
        <is>
          <t>Neuquén</t>
        </is>
      </c>
      <c r="B162" s="17" t="inlineStr">
        <is>
          <t>1060</t>
        </is>
      </c>
      <c r="C162" s="17" t="inlineStr">
        <is>
          <t>Descartables</t>
        </is>
      </c>
      <c r="D162" s="17" t="inlineStr">
        <is>
          <t>2000100</t>
        </is>
      </c>
      <c r="E162" s="17" t="inlineStr">
        <is>
          <t>BOLSA COLECTORA DE ORINA X 2000 ML</t>
        </is>
      </c>
      <c r="F162" s="17" t="inlineStr">
        <is>
          <t>307</t>
        </is>
      </c>
      <c r="G162" s="17" t="inlineStr">
        <is>
          <t>BOLSA COLECTORA ORINA</t>
        </is>
      </c>
      <c r="H162" s="18" t="n">
        <v>580</v>
      </c>
      <c r="I162" s="18" t="n">
        <v>273</v>
      </c>
      <c r="J162" s="18" t="n">
        <v>307</v>
      </c>
      <c r="K162" s="19" t="n">
        <v>396.3799827586207</v>
      </c>
      <c r="L162" s="19">
        <f>$J162*$K162</f>
        <v/>
      </c>
      <c r="M162" s="25" t="inlineStr">
        <is>
          <t>Alta</t>
        </is>
      </c>
      <c r="N162" s="17" t="inlineStr">
        <is>
          <t>Homologado – confianza Alta</t>
        </is>
      </c>
      <c r="O162" s="17" t="inlineStr"/>
      <c r="P162" s="17" t="inlineStr">
        <is>
          <t>Homologación: confianza base Alta + confianza SAP Alta → Alta. El material ocupa 3 filas en la hoja 1060 NQN (lote/almacén). La cantidad SAP y la física de esta vista son el total del material.</t>
        </is>
      </c>
    </row>
    <row r="163">
      <c r="A163" s="17" t="inlineStr">
        <is>
          <t>Neuquén</t>
        </is>
      </c>
      <c r="B163" s="17" t="inlineStr">
        <is>
          <t>1060</t>
        </is>
      </c>
      <c r="C163" s="17" t="inlineStr">
        <is>
          <t>Descartables</t>
        </is>
      </c>
      <c r="D163" s="17" t="inlineStr">
        <is>
          <t>2000022</t>
        </is>
      </c>
      <c r="E163" s="17" t="inlineStr">
        <is>
          <t>GUANTES ESTERILES Nº 8 POR PAR</t>
        </is>
      </c>
      <c r="F163" s="17" t="inlineStr">
        <is>
          <t>275; 279; 280</t>
        </is>
      </c>
      <c r="G163" s="17" t="inlineStr">
        <is>
          <t>Guantes Esteriles N°8; GUANTES NO ESTERILES M; GUANTES NO ESTERILES S</t>
        </is>
      </c>
      <c r="H163" s="18" t="n">
        <v>400</v>
      </c>
      <c r="I163" s="18" t="n">
        <v>140</v>
      </c>
      <c r="J163" s="18" t="n">
        <v>260</v>
      </c>
      <c r="K163" s="19" t="n">
        <v>448.388775</v>
      </c>
      <c r="L163" s="19">
        <f>$J163*$K163</f>
        <v/>
      </c>
      <c r="M163" s="26" t="inlineStr">
        <is>
          <t>Baja</t>
        </is>
      </c>
      <c r="N163" s="17" t="inlineStr">
        <is>
          <t>Homologado – confianza Baja – pendiente de validación</t>
        </is>
      </c>
      <c r="O163" s="17" t="inlineStr"/>
      <c r="P163" s="17"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17" t="inlineStr">
        <is>
          <t>Neuquén</t>
        </is>
      </c>
      <c r="B164" s="17" t="inlineStr">
        <is>
          <t>1060</t>
        </is>
      </c>
      <c r="C164" s="17" t="inlineStr">
        <is>
          <t>Descartables</t>
        </is>
      </c>
      <c r="D164" s="17" t="inlineStr">
        <is>
          <t>2000002</t>
        </is>
      </c>
      <c r="E164" s="17" t="inlineStr">
        <is>
          <t>CATETER INTRAVENOSO 14G T/ABBOCATH</t>
        </is>
      </c>
      <c r="F164" s="17" t="inlineStr">
        <is>
          <t>264</t>
        </is>
      </c>
      <c r="G164" s="17" t="inlineStr">
        <is>
          <t>Abocath n° 14</t>
        </is>
      </c>
      <c r="H164" s="18" t="n">
        <v>550</v>
      </c>
      <c r="I164" s="18" t="n">
        <v>94</v>
      </c>
      <c r="J164" s="18" t="n">
        <v>456</v>
      </c>
      <c r="K164" s="19" t="n">
        <v>254.7986727272728</v>
      </c>
      <c r="L164" s="19">
        <f>$J164*$K164</f>
        <v/>
      </c>
      <c r="M164" s="25" t="inlineStr">
        <is>
          <t>Alta</t>
        </is>
      </c>
      <c r="N164" s="17" t="inlineStr">
        <is>
          <t>Homologado – confianza Alta</t>
        </is>
      </c>
      <c r="O164" s="17" t="inlineStr"/>
      <c r="P164" s="17"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17" t="inlineStr">
        <is>
          <t>Neuquén</t>
        </is>
      </c>
      <c r="B165" s="17" t="inlineStr">
        <is>
          <t>1060</t>
        </is>
      </c>
      <c r="C165" s="17" t="inlineStr">
        <is>
          <t>Medicamentos</t>
        </is>
      </c>
      <c r="D165" s="17" t="inlineStr">
        <is>
          <t>1000001</t>
        </is>
      </c>
      <c r="E165" s="17" t="inlineStr">
        <is>
          <t>AGUA OXIGENADA 10 VOL. X 1000ML</t>
        </is>
      </c>
      <c r="F165" s="17" t="inlineStr">
        <is>
          <t>395</t>
        </is>
      </c>
      <c r="G165" s="17" t="inlineStr">
        <is>
          <t>AGUA OXIGENADA 1 LTS</t>
        </is>
      </c>
      <c r="H165" s="18" t="n">
        <v>224</v>
      </c>
      <c r="I165" s="18" t="n">
        <v>20</v>
      </c>
      <c r="J165" s="18" t="n">
        <v>204</v>
      </c>
      <c r="K165" s="19" t="n">
        <v>566.8010267857143</v>
      </c>
      <c r="L165" s="19">
        <f>$J165*$K165</f>
        <v/>
      </c>
      <c r="M165" s="25" t="inlineStr">
        <is>
          <t>Alta</t>
        </is>
      </c>
      <c r="N165" s="17" t="inlineStr">
        <is>
          <t>Homologado – confianza Alta</t>
        </is>
      </c>
      <c r="O165" s="17" t="inlineStr"/>
      <c r="P165" s="17" t="inlineStr">
        <is>
          <t>Homologación: confianza base Alta + confianza SAP Alta → Alta. El material ocupa 2 filas en la hoja 1060 NQN (lote/almacén). La cantidad SAP y la física de esta vista son el total del material.</t>
        </is>
      </c>
    </row>
    <row r="166">
      <c r="A166" s="17" t="inlineStr">
        <is>
          <t>Salta</t>
        </is>
      </c>
      <c r="B166" s="17" t="inlineStr">
        <is>
          <t>1130</t>
        </is>
      </c>
      <c r="C166" s="17" t="inlineStr">
        <is>
          <t>Medicamentos</t>
        </is>
      </c>
      <c r="D166" s="17" t="inlineStr">
        <is>
          <t>1000196</t>
        </is>
      </c>
      <c r="E166" s="17" t="inlineStr">
        <is>
          <t>KETOROLAC 30 MG/1ML AMP</t>
        </is>
      </c>
      <c r="F166" s="17" t="inlineStr">
        <is>
          <t>160</t>
        </is>
      </c>
      <c r="G166" s="17" t="inlineStr">
        <is>
          <t>Ketorolac 1 amp=30 mgr x 1ml</t>
        </is>
      </c>
      <c r="H166" s="18" t="n">
        <v>603</v>
      </c>
      <c r="I166" s="18" t="n">
        <v>343</v>
      </c>
      <c r="J166" s="18" t="n">
        <v>260</v>
      </c>
      <c r="K166" s="19" t="n">
        <v>427.7328358208956</v>
      </c>
      <c r="L166" s="19">
        <f>$J166*$K166</f>
        <v/>
      </c>
      <c r="M166" s="26" t="inlineStr">
        <is>
          <t>Baja</t>
        </is>
      </c>
      <c r="N166" s="17" t="inlineStr">
        <is>
          <t>Homologado – confianza Baja – pendiente de validación</t>
        </is>
      </c>
      <c r="O166" s="17" t="inlineStr"/>
      <c r="P166" s="17"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17" t="inlineStr">
        <is>
          <t>Salta</t>
        </is>
      </c>
      <c r="B167" s="17" t="inlineStr">
        <is>
          <t>1130</t>
        </is>
      </c>
      <c r="C167" s="17" t="inlineStr">
        <is>
          <t>Medicamentos</t>
        </is>
      </c>
      <c r="D167" s="17" t="inlineStr">
        <is>
          <t>1000035</t>
        </is>
      </c>
      <c r="E167" s="17" t="inlineStr">
        <is>
          <t>SOLUCIÓN RINGER LACTATO 500 ML</t>
        </is>
      </c>
      <c r="F167" s="17" t="inlineStr">
        <is>
          <t>220</t>
        </is>
      </c>
      <c r="G167" s="17" t="inlineStr">
        <is>
          <t>Solución ringer lactato 500ml Baxter 500ml</t>
        </is>
      </c>
      <c r="H167" s="18" t="n">
        <v>84</v>
      </c>
      <c r="I167" s="18" t="n">
        <v>35</v>
      </c>
      <c r="J167" s="18" t="n">
        <v>49</v>
      </c>
      <c r="K167" s="19" t="n">
        <v>2262.946785714286</v>
      </c>
      <c r="L167" s="19">
        <f>$J167*$K167</f>
        <v/>
      </c>
      <c r="M167" s="25" t="inlineStr">
        <is>
          <t>Alta</t>
        </is>
      </c>
      <c r="N167" s="17" t="inlineStr">
        <is>
          <t>Homologado – confianza Alta</t>
        </is>
      </c>
      <c r="O167" s="17" t="inlineStr"/>
      <c r="P167" s="17" t="inlineStr">
        <is>
          <t>Homologación: confianza base Alta + confianza SAP Alta → Alta. El material ocupa 2 filas en la hoja 1130 Salta (lote/almacén). La cantidad SAP y la física de esta vista son el total del material.</t>
        </is>
      </c>
    </row>
    <row r="168">
      <c r="A168" s="17" t="inlineStr">
        <is>
          <t>San Juan</t>
        </is>
      </c>
      <c r="B168" s="17" t="inlineStr">
        <is>
          <t>1120</t>
        </is>
      </c>
      <c r="C168" s="17" t="inlineStr">
        <is>
          <t>Descartables</t>
        </is>
      </c>
      <c r="D168" s="17" t="inlineStr">
        <is>
          <t>2000005</t>
        </is>
      </c>
      <c r="E168" s="17" t="inlineStr">
        <is>
          <t>CATETER INTRAVENOSO 20G T/ABBOCATH</t>
        </is>
      </c>
      <c r="F168" s="17" t="inlineStr">
        <is>
          <t>DESC4</t>
        </is>
      </c>
      <c r="G168" s="17" t="inlineStr">
        <is>
          <t>Abbocath Nº 20</t>
        </is>
      </c>
      <c r="H168" s="18" t="n">
        <v>870</v>
      </c>
      <c r="I168" s="18" t="n">
        <v>272</v>
      </c>
      <c r="J168" s="18" t="n">
        <v>598</v>
      </c>
      <c r="K168" s="19" t="n">
        <v>176.5876091954023</v>
      </c>
      <c r="L168" s="19">
        <f>$J168*$K168</f>
        <v/>
      </c>
      <c r="M168" s="25" t="inlineStr">
        <is>
          <t>Alta</t>
        </is>
      </c>
      <c r="N168" s="17" t="inlineStr">
        <is>
          <t>Homologado – confianza Alta</t>
        </is>
      </c>
      <c r="O168" s="17" t="inlineStr"/>
      <c r="P168" s="17" t="inlineStr">
        <is>
          <t>Homologación: confianza base Alta + confianza SAP Alta → Alta.</t>
        </is>
      </c>
    </row>
    <row r="169">
      <c r="A169" s="17" t="inlineStr">
        <is>
          <t>San Juan</t>
        </is>
      </c>
      <c r="B169" s="17" t="inlineStr">
        <is>
          <t>1120</t>
        </is>
      </c>
      <c r="C169" s="17" t="inlineStr">
        <is>
          <t>Medicamentos</t>
        </is>
      </c>
      <c r="D169" s="17" t="inlineStr">
        <is>
          <t>1000033</t>
        </is>
      </c>
      <c r="E169" s="17" t="inlineStr">
        <is>
          <t>SOLUCIÓN DEXTROSA AL 5% DE 500 CC</t>
        </is>
      </c>
      <c r="F169" s="17" t="inlineStr">
        <is>
          <t>MED58</t>
        </is>
      </c>
      <c r="G169" s="17" t="inlineStr">
        <is>
          <t>Dextrosa al 5% x 500 ml sachet</t>
        </is>
      </c>
      <c r="H169" s="18" t="n">
        <v>108</v>
      </c>
      <c r="I169" s="18" t="n">
        <v>36</v>
      </c>
      <c r="J169" s="18" t="n">
        <v>72</v>
      </c>
      <c r="K169" s="19" t="n">
        <v>1459.006666666667</v>
      </c>
      <c r="L169" s="19">
        <f>$J169*$K169</f>
        <v/>
      </c>
      <c r="M169" s="30" t="inlineStr">
        <is>
          <t>Media</t>
        </is>
      </c>
      <c r="N169" s="17" t="inlineStr">
        <is>
          <t>Homologado – confianza Media – pendiente de validación</t>
        </is>
      </c>
      <c r="O169" s="17" t="inlineStr"/>
      <c r="P169" s="17" t="inlineStr">
        <is>
          <t>Homologación: confianza base Media + confianza SAP Alta → Media. El material ocupa 3 filas en la hoja 1120 SJ (lote/almacén). La cantidad SAP y la física de esta vista son el total del material.</t>
        </is>
      </c>
    </row>
    <row r="170">
      <c r="A170" s="17" t="inlineStr">
        <is>
          <t>San Juan</t>
        </is>
      </c>
      <c r="B170" s="17" t="inlineStr">
        <is>
          <t>1120</t>
        </is>
      </c>
      <c r="C170" s="17" t="inlineStr">
        <is>
          <t>Medicamentos</t>
        </is>
      </c>
      <c r="D170" s="17" t="inlineStr">
        <is>
          <t>1005144</t>
        </is>
      </c>
      <c r="E170" s="17" t="inlineStr">
        <is>
          <t>VASELINA SOLIDA POR 50 GRS</t>
        </is>
      </c>
      <c r="F170" s="17" t="inlineStr">
        <is>
          <t>DESC165</t>
        </is>
      </c>
      <c r="G170" s="17" t="inlineStr">
        <is>
          <t>Vaselina Solida x 60gr</t>
        </is>
      </c>
      <c r="H170" s="18" t="n">
        <v>85</v>
      </c>
      <c r="I170" s="18" t="n">
        <v>2</v>
      </c>
      <c r="J170" s="18" t="n">
        <v>83</v>
      </c>
      <c r="K170" s="19" t="n">
        <v>1215</v>
      </c>
      <c r="L170" s="19">
        <f>$J170*$K170</f>
        <v/>
      </c>
      <c r="M170" s="26" t="inlineStr">
        <is>
          <t>Baja</t>
        </is>
      </c>
      <c r="N170" s="17" t="inlineStr">
        <is>
          <t>Homologado – confianza Baja – pendiente de validación</t>
        </is>
      </c>
      <c r="O170" s="17" t="inlineStr"/>
      <c r="P170" s="17" t="inlineStr">
        <is>
          <t>Cruce por nomenclatura: dosis/presentación distinta (60000MG vs 50000MG); similitud 0.74. El material ocupa 3 filas en la hoja 1120 SJ (lote/almacén). La cantidad SAP y la física de esta vista son el total del material.</t>
        </is>
      </c>
    </row>
    <row r="171">
      <c r="A171" s="17" t="inlineStr">
        <is>
          <t>Neuquén</t>
        </is>
      </c>
      <c r="B171" s="17" t="inlineStr">
        <is>
          <t>1060</t>
        </is>
      </c>
      <c r="C171" s="17" t="inlineStr">
        <is>
          <t>Medicamentos</t>
        </is>
      </c>
      <c r="D171" s="17" t="inlineStr">
        <is>
          <t>1000244</t>
        </is>
      </c>
      <c r="E171" s="17" t="inlineStr">
        <is>
          <t>Hioscina Butilbromuro 10 mg,Dipirona AMP</t>
        </is>
      </c>
      <c r="F171" s="17" t="inlineStr">
        <is>
          <t>504</t>
        </is>
      </c>
      <c r="G171" s="17" t="inlineStr">
        <is>
          <t>Hioscina+Dipirona</t>
        </is>
      </c>
      <c r="H171" s="18" t="n">
        <v>1100</v>
      </c>
      <c r="I171" s="18" t="n">
        <v>250</v>
      </c>
      <c r="J171" s="18" t="n">
        <v>850</v>
      </c>
      <c r="K171" s="19" t="n">
        <v>118.5666727272727</v>
      </c>
      <c r="L171" s="19">
        <f>$J171*$K171</f>
        <v/>
      </c>
      <c r="M171" s="25" t="inlineStr">
        <is>
          <t>Alta</t>
        </is>
      </c>
      <c r="N171" s="17" t="inlineStr">
        <is>
          <t>Homologado – confianza Alta</t>
        </is>
      </c>
      <c r="O171" s="17" t="inlineStr"/>
      <c r="P171" s="17"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17" t="inlineStr">
        <is>
          <t>Salta</t>
        </is>
      </c>
      <c r="B172" s="17" t="inlineStr">
        <is>
          <t>1130</t>
        </is>
      </c>
      <c r="C172" s="17" t="inlineStr">
        <is>
          <t>Medicamentos</t>
        </is>
      </c>
      <c r="D172" s="17" t="inlineStr">
        <is>
          <t>1000660</t>
        </is>
      </c>
      <c r="E172" s="17" t="inlineStr">
        <is>
          <t>ACIDO TRANEXAMICO</t>
        </is>
      </c>
      <c r="F172" s="17" t="inlineStr">
        <is>
          <t>12</t>
        </is>
      </c>
      <c r="G172" s="17" t="inlineStr">
        <is>
          <t>Acido tranexamico 1 amp=5ml, 500mg/5ml</t>
        </is>
      </c>
      <c r="H172" s="18" t="n">
        <v>32</v>
      </c>
      <c r="I172" s="18" t="n">
        <v>16</v>
      </c>
      <c r="J172" s="18" t="n">
        <v>16</v>
      </c>
      <c r="K172" s="19" t="n">
        <v>6274.9375</v>
      </c>
      <c r="L172" s="19">
        <f>$J172*$K172</f>
        <v/>
      </c>
      <c r="M172" s="30" t="inlineStr">
        <is>
          <t>Media</t>
        </is>
      </c>
      <c r="N172" s="17" t="inlineStr">
        <is>
          <t>Homologado – confianza Media – pendiente de validación</t>
        </is>
      </c>
      <c r="O172" s="17" t="inlineStr"/>
      <c r="P172" s="17" t="inlineStr">
        <is>
          <t>Homologación: confianza base Alta + confianza SAP Media → Media.</t>
        </is>
      </c>
    </row>
    <row r="173">
      <c r="A173" s="17" t="inlineStr">
        <is>
          <t>San Juan</t>
        </is>
      </c>
      <c r="B173" s="17" t="inlineStr">
        <is>
          <t>1120</t>
        </is>
      </c>
      <c r="C173" s="17" t="inlineStr">
        <is>
          <t>Medicamentos</t>
        </is>
      </c>
      <c r="D173" s="17" t="inlineStr">
        <is>
          <t>1001233</t>
        </is>
      </c>
      <c r="E173" s="17" t="inlineStr">
        <is>
          <t>DIFENHIDRAMINA 10 MG X 1 ML AMP</t>
        </is>
      </c>
      <c r="F173" s="17" t="inlineStr">
        <is>
          <t>MED65</t>
        </is>
      </c>
      <c r="G173" s="17" t="inlineStr">
        <is>
          <t>Difenhidramina 10mg Amp x 1 ml</t>
        </is>
      </c>
      <c r="H173" s="18" t="n">
        <v>292</v>
      </c>
      <c r="I173" s="18" t="n">
        <v>11</v>
      </c>
      <c r="J173" s="18" t="n">
        <v>281</v>
      </c>
      <c r="K173" s="19" t="n">
        <v>356.2476027397261</v>
      </c>
      <c r="L173" s="19">
        <f>$J173*$K173</f>
        <v/>
      </c>
      <c r="M173" s="25" t="inlineStr">
        <is>
          <t>Alta</t>
        </is>
      </c>
      <c r="N173" s="17" t="inlineStr">
        <is>
          <t>Homologado – confianza Alta</t>
        </is>
      </c>
      <c r="O173" s="17" t="inlineStr"/>
      <c r="P173" s="17" t="inlineStr">
        <is>
          <t>Homologación: confianza base Alta + confianza SAP Alta → Alta. El material ocupa 4 filas en la hoja 1120 SJ (lote/almacén). La cantidad SAP y la física de esta vista son el total del material.</t>
        </is>
      </c>
    </row>
    <row r="174">
      <c r="A174" s="17" t="inlineStr">
        <is>
          <t>San Juan</t>
        </is>
      </c>
      <c r="B174" s="17" t="inlineStr">
        <is>
          <t>1120</t>
        </is>
      </c>
      <c r="C174" s="17" t="inlineStr">
        <is>
          <t>Descartables</t>
        </is>
      </c>
      <c r="D174" s="17" t="inlineStr">
        <is>
          <t>2000027</t>
        </is>
      </c>
      <c r="E174" s="17" t="inlineStr">
        <is>
          <t>JERINGA DE 5 ML</t>
        </is>
      </c>
      <c r="F174" s="17" t="inlineStr">
        <is>
          <t>DESC80</t>
        </is>
      </c>
      <c r="G174" s="17" t="inlineStr">
        <is>
          <t>Jeringas 5 cc</t>
        </is>
      </c>
      <c r="H174" s="18" t="n">
        <v>758</v>
      </c>
      <c r="I174" s="18" t="n">
        <v>105</v>
      </c>
      <c r="J174" s="18" t="n">
        <v>653</v>
      </c>
      <c r="K174" s="19" t="n">
        <v>150.3419920844327</v>
      </c>
      <c r="L174" s="19">
        <f>$J174*$K174</f>
        <v/>
      </c>
      <c r="M174" s="25" t="inlineStr">
        <is>
          <t>Alta</t>
        </is>
      </c>
      <c r="N174" s="17" t="inlineStr">
        <is>
          <t>Homologado – confianza Alta</t>
        </is>
      </c>
      <c r="O174" s="17" t="inlineStr"/>
      <c r="P174" s="17" t="inlineStr">
        <is>
          <t>Homologación: confianza base Alta + confianza SAP Alta → Alta.</t>
        </is>
      </c>
    </row>
    <row r="175">
      <c r="A175" s="17" t="inlineStr">
        <is>
          <t>Neuquén</t>
        </is>
      </c>
      <c r="B175" s="17" t="inlineStr">
        <is>
          <t>1060</t>
        </is>
      </c>
      <c r="C175" s="17" t="inlineStr">
        <is>
          <t>Medicamentos</t>
        </is>
      </c>
      <c r="D175" s="17" t="inlineStr">
        <is>
          <t>1000234</t>
        </is>
      </c>
      <c r="E175" s="17" t="inlineStr">
        <is>
          <t>GLUCOSADO HIPERTÓNICO 50% AMPOLLA</t>
        </is>
      </c>
      <c r="F175" s="17" t="inlineStr">
        <is>
          <t>123</t>
        </is>
      </c>
      <c r="G175" s="17" t="inlineStr">
        <is>
          <t>GLUCOSADO HIPERTONICO AMP</t>
        </is>
      </c>
      <c r="H175" s="18" t="n">
        <v>100</v>
      </c>
      <c r="I175" s="18" t="n">
        <v>0</v>
      </c>
      <c r="J175" s="18" t="n">
        <v>100</v>
      </c>
      <c r="K175" s="19" t="n">
        <v>940</v>
      </c>
      <c r="L175" s="19">
        <f>$J175*$K175</f>
        <v/>
      </c>
      <c r="M175" s="25" t="inlineStr">
        <is>
          <t>Alta</t>
        </is>
      </c>
      <c r="N175" s="17" t="inlineStr">
        <is>
          <t>Homologado – confianza Alta</t>
        </is>
      </c>
      <c r="O175" s="17" t="inlineStr"/>
      <c r="P175" s="17" t="inlineStr">
        <is>
          <t>Homologado al master M05-005, pero sus códigos SAP (1000783) no figuran en el stock SAP de este centro. Cruce por nomenclatura: una nomenclatura no informa dosis; similitud 0.89.</t>
        </is>
      </c>
    </row>
    <row r="176">
      <c r="A176" s="17" t="inlineStr">
        <is>
          <t>San Juan</t>
        </is>
      </c>
      <c r="B176" s="17" t="inlineStr">
        <is>
          <t>1120</t>
        </is>
      </c>
      <c r="C176" s="17" t="inlineStr">
        <is>
          <t>Medicamentos</t>
        </is>
      </c>
      <c r="D176" s="17" t="inlineStr">
        <is>
          <t>1000182</t>
        </is>
      </c>
      <c r="E176" s="17" t="inlineStr">
        <is>
          <t>METOCLOPRAMIDA COMPRIMIDO</t>
        </is>
      </c>
      <c r="F176" s="17" t="inlineStr">
        <is>
          <t>MED132</t>
        </is>
      </c>
      <c r="G176" s="17" t="inlineStr">
        <is>
          <t>Metoclopramida S/L comp</t>
        </is>
      </c>
      <c r="H176" s="18" t="n">
        <v>1530</v>
      </c>
      <c r="I176" s="18" t="n">
        <v>300</v>
      </c>
      <c r="J176" s="18" t="n">
        <v>1230</v>
      </c>
      <c r="K176" s="19" t="n">
        <v>75.67899346405228</v>
      </c>
      <c r="L176" s="19">
        <f>$J176*$K176</f>
        <v/>
      </c>
      <c r="M176" s="25" t="inlineStr">
        <is>
          <t>Alta</t>
        </is>
      </c>
      <c r="N176" s="17" t="inlineStr">
        <is>
          <t>Homologado – confianza Alta</t>
        </is>
      </c>
      <c r="O176" s="17" t="inlineStr"/>
      <c r="P176" s="17" t="inlineStr">
        <is>
          <t>Cruce por nomenclatura: similitud 0.87.</t>
        </is>
      </c>
    </row>
    <row r="177">
      <c r="A177" s="17" t="inlineStr">
        <is>
          <t>Neuquén</t>
        </is>
      </c>
      <c r="B177" s="17" t="inlineStr">
        <is>
          <t>1060</t>
        </is>
      </c>
      <c r="C177" s="17" t="inlineStr">
        <is>
          <t>Medicamentos</t>
        </is>
      </c>
      <c r="D177" s="17" t="inlineStr">
        <is>
          <t>1000016</t>
        </is>
      </c>
      <c r="E177" s="17" t="inlineStr">
        <is>
          <t>AGUA BIDESTILADA AMPOLLA POR 5ML</t>
        </is>
      </c>
      <c r="F177" s="17" t="inlineStr">
        <is>
          <t>5</t>
        </is>
      </c>
      <c r="G177" s="17" t="inlineStr">
        <is>
          <t>AGUA DESTILADA AMP</t>
        </is>
      </c>
      <c r="H177" s="18" t="n">
        <v>1434</v>
      </c>
      <c r="I177" s="18" t="n">
        <v>31</v>
      </c>
      <c r="J177" s="18" t="n">
        <v>1403</v>
      </c>
      <c r="K177" s="19" t="n">
        <v>66.29564156206415</v>
      </c>
      <c r="L177" s="19">
        <f>$J177*$K177</f>
        <v/>
      </c>
      <c r="M177" s="30" t="inlineStr">
        <is>
          <t>Media</t>
        </is>
      </c>
      <c r="N177" s="17" t="inlineStr">
        <is>
          <t>Homologado – confianza Media – pendiente de validación</t>
        </is>
      </c>
      <c r="O177" s="17" t="inlineStr"/>
      <c r="P177" s="17" t="inlineStr">
        <is>
          <t>Homologación: confianza base Media + confianza SAP Media → Media. El material ocupa 9 filas en la hoja 1060 NQN (lote/almacén). La cantidad SAP y la física de esta vista son el total del material.</t>
        </is>
      </c>
    </row>
    <row r="178">
      <c r="A178" s="17" t="inlineStr">
        <is>
          <t>Salta</t>
        </is>
      </c>
      <c r="B178" s="17" t="inlineStr">
        <is>
          <t>1130</t>
        </is>
      </c>
      <c r="C178" s="17" t="inlineStr">
        <is>
          <t>Medicamentos</t>
        </is>
      </c>
      <c r="D178" s="17" t="inlineStr">
        <is>
          <t>1000136</t>
        </is>
      </c>
      <c r="E178" s="17" t="inlineStr">
        <is>
          <t>ASPIRINA DE 100 MG</t>
        </is>
      </c>
      <c r="F178" s="17" t="inlineStr">
        <is>
          <t>38</t>
        </is>
      </c>
      <c r="G178" s="17" t="inlineStr">
        <is>
          <t>Aspirina Comprimidos x 500mg</t>
        </is>
      </c>
      <c r="H178" s="18" t="n">
        <v>100</v>
      </c>
      <c r="I178" s="18" t="n">
        <v>50</v>
      </c>
      <c r="J178" s="18" t="n">
        <v>50</v>
      </c>
      <c r="K178" s="19" t="n">
        <v>1854.72</v>
      </c>
      <c r="L178" s="19">
        <f>$J178*$K178</f>
        <v/>
      </c>
      <c r="M178" s="26" t="inlineStr">
        <is>
          <t>Baja</t>
        </is>
      </c>
      <c r="N178" s="17" t="inlineStr">
        <is>
          <t>Homologado – confianza Baja – pendiente de validación</t>
        </is>
      </c>
      <c r="O178" s="17" t="inlineStr"/>
      <c r="P178" s="17" t="inlineStr">
        <is>
          <t>Cruce por nomenclatura: dosis/presentación distinta (500MG vs 100MG); similitud 0.60.</t>
        </is>
      </c>
    </row>
    <row r="179">
      <c r="A179" s="17" t="inlineStr">
        <is>
          <t>San Juan</t>
        </is>
      </c>
      <c r="B179" s="17" t="inlineStr">
        <is>
          <t>1120</t>
        </is>
      </c>
      <c r="C179" s="17" t="inlineStr">
        <is>
          <t>Medicamentos</t>
        </is>
      </c>
      <c r="D179" s="17" t="inlineStr">
        <is>
          <t>1000485</t>
        </is>
      </c>
      <c r="E179" s="17" t="inlineStr">
        <is>
          <t>CIPROFLOXACINA 500MG COMP</t>
        </is>
      </c>
      <c r="F179" s="17" t="inlineStr">
        <is>
          <t>MED37</t>
        </is>
      </c>
      <c r="G179" s="17" t="inlineStr">
        <is>
          <t>Ciprofloxacina Comp x 500 mg</t>
        </is>
      </c>
      <c r="H179" s="18" t="n">
        <v>250</v>
      </c>
      <c r="I179" s="18" t="n">
        <v>40</v>
      </c>
      <c r="J179" s="18" t="n">
        <v>210</v>
      </c>
      <c r="K179" s="19" t="n">
        <v>430.32692</v>
      </c>
      <c r="L179" s="19">
        <f>$J179*$K179</f>
        <v/>
      </c>
      <c r="M179" s="25" t="inlineStr">
        <is>
          <t>Alta</t>
        </is>
      </c>
      <c r="N179" s="17" t="inlineStr">
        <is>
          <t>Homologado – confianza Alta</t>
        </is>
      </c>
      <c r="O179" s="17" t="inlineStr"/>
      <c r="P179" s="17"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17" t="inlineStr">
        <is>
          <t>Neuquén</t>
        </is>
      </c>
      <c r="B180" s="17" t="inlineStr">
        <is>
          <t>1060</t>
        </is>
      </c>
      <c r="C180" s="17" t="inlineStr">
        <is>
          <t>Descartables</t>
        </is>
      </c>
      <c r="D180" s="17" t="inlineStr">
        <is>
          <t>2000089</t>
        </is>
      </c>
      <c r="E180" s="17" t="inlineStr">
        <is>
          <t>GUANTES ESTERILES Nº 8.5 POR PAR</t>
        </is>
      </c>
      <c r="F180" s="17" t="inlineStr">
        <is>
          <t>277</t>
        </is>
      </c>
      <c r="G180" s="17" t="inlineStr">
        <is>
          <t>Guantes Esteriles N° 8,5</t>
        </is>
      </c>
      <c r="H180" s="18" t="n">
        <v>250</v>
      </c>
      <c r="I180" s="18" t="n">
        <v>96</v>
      </c>
      <c r="J180" s="18" t="n">
        <v>154</v>
      </c>
      <c r="K180" s="19" t="n">
        <v>568</v>
      </c>
      <c r="L180" s="19">
        <f>$J180*$K180</f>
        <v/>
      </c>
      <c r="M180" s="25" t="inlineStr">
        <is>
          <t>Alta</t>
        </is>
      </c>
      <c r="N180" s="17" t="inlineStr">
        <is>
          <t>Homologado – confianza Alta</t>
        </is>
      </c>
      <c r="O180" s="17" t="inlineStr"/>
      <c r="P180" s="17" t="inlineStr">
        <is>
          <t>Cruce por nomenclatura: similitud 0.90.</t>
        </is>
      </c>
    </row>
    <row r="181">
      <c r="A181" s="17" t="inlineStr">
        <is>
          <t>Neuquén</t>
        </is>
      </c>
      <c r="B181" s="17" t="inlineStr">
        <is>
          <t>1060</t>
        </is>
      </c>
      <c r="C181" s="17" t="inlineStr">
        <is>
          <t>Descartables</t>
        </is>
      </c>
      <c r="D181" s="17" t="inlineStr">
        <is>
          <t>2000900</t>
        </is>
      </c>
      <c r="E181" s="17" t="inlineStr">
        <is>
          <t>GASA ESTERIL 10X10CM</t>
        </is>
      </c>
      <c r="F181" s="17" t="inlineStr">
        <is>
          <t>257</t>
        </is>
      </c>
      <c r="G181" s="17" t="inlineStr">
        <is>
          <t>Gasas 10x10cm</t>
        </is>
      </c>
      <c r="H181" s="18" t="n">
        <v>4300</v>
      </c>
      <c r="I181" s="18" t="n">
        <v>220</v>
      </c>
      <c r="J181" s="18" t="n">
        <v>4080</v>
      </c>
      <c r="K181" s="19" t="n">
        <v>21.20601162790698</v>
      </c>
      <c r="L181" s="19">
        <f>$J181*$K181</f>
        <v/>
      </c>
      <c r="M181" s="30" t="inlineStr">
        <is>
          <t>Media</t>
        </is>
      </c>
      <c r="N181" s="17" t="inlineStr">
        <is>
          <t>Homologado – confianza Media – pendiente de validación</t>
        </is>
      </c>
      <c r="O181" s="17" t="inlineStr"/>
      <c r="P181" s="17"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17" t="inlineStr">
        <is>
          <t>San Juan</t>
        </is>
      </c>
      <c r="B182" s="17" t="inlineStr">
        <is>
          <t>1120</t>
        </is>
      </c>
      <c r="C182" s="17" t="inlineStr">
        <is>
          <t>Descartables</t>
        </is>
      </c>
      <c r="D182" s="17" t="inlineStr">
        <is>
          <t>2000090</t>
        </is>
      </c>
      <c r="E182" s="17" t="inlineStr">
        <is>
          <t>MASCARA PARA NEBULIZAR ADULTO</t>
        </is>
      </c>
      <c r="F182" s="17" t="inlineStr">
        <is>
          <t>DESC92</t>
        </is>
      </c>
      <c r="G182" s="17" t="inlineStr">
        <is>
          <t>Mascaras para nebulizar</t>
        </is>
      </c>
      <c r="H182" s="18" t="n">
        <v>100</v>
      </c>
      <c r="I182" s="18" t="n">
        <v>53</v>
      </c>
      <c r="J182" s="18" t="n">
        <v>47</v>
      </c>
      <c r="K182" s="19" t="n">
        <v>1774.2667</v>
      </c>
      <c r="L182" s="19">
        <f>$J182*$K182</f>
        <v/>
      </c>
      <c r="M182" s="30" t="inlineStr">
        <is>
          <t>Media</t>
        </is>
      </c>
      <c r="N182" s="17" t="inlineStr">
        <is>
          <t>Homologado – confianza Media – pendiente de validación</t>
        </is>
      </c>
      <c r="O182" s="17" t="inlineStr"/>
      <c r="P182" s="17" t="inlineStr">
        <is>
          <t>Homologación: confianza base Media + confianza SAP Media → Media. Otros códigos SAP del master no están en el stock de este centro: 2000167.</t>
        </is>
      </c>
    </row>
    <row r="183">
      <c r="A183" s="17" t="inlineStr">
        <is>
          <t>Neuquén</t>
        </is>
      </c>
      <c r="B183" s="17" t="inlineStr">
        <is>
          <t>1060</t>
        </is>
      </c>
      <c r="C183" s="17" t="inlineStr">
        <is>
          <t>Medicamentos</t>
        </is>
      </c>
      <c r="D183" s="17" t="inlineStr">
        <is>
          <t>1000027</t>
        </is>
      </c>
      <c r="E183" s="17" t="inlineStr">
        <is>
          <t>LARINGOSCOPIO ADULTO DE TRES RAMAS</t>
        </is>
      </c>
      <c r="F183" s="17" t="inlineStr">
        <is>
          <t>417</t>
        </is>
      </c>
      <c r="G183" s="17" t="inlineStr">
        <is>
          <t>LARINGOSCOPIO</t>
        </is>
      </c>
      <c r="H183" s="18" t="n">
        <v>27</v>
      </c>
      <c r="I183" s="18" t="n">
        <v>8</v>
      </c>
      <c r="J183" s="18" t="n">
        <v>19</v>
      </c>
      <c r="K183" s="19" t="n">
        <v>4261.292592592593</v>
      </c>
      <c r="L183" s="19">
        <f>$J183*$K183</f>
        <v/>
      </c>
      <c r="M183" s="30" t="inlineStr">
        <is>
          <t>Media</t>
        </is>
      </c>
      <c r="N183" s="17" t="inlineStr">
        <is>
          <t>Homologado – confianza Media – pendiente de validación</t>
        </is>
      </c>
      <c r="O183" s="17" t="inlineStr"/>
      <c r="P183" s="17" t="inlineStr">
        <is>
          <t>Homologación: confianza base Media + confianza SAP Alta → Media. El material ocupa 2 filas en la hoja 1060 NQN (lote/almacén). La cantidad SAP y la física de esta vista son el total del material.</t>
        </is>
      </c>
    </row>
    <row r="184">
      <c r="A184" s="17" t="inlineStr">
        <is>
          <t>Salta</t>
        </is>
      </c>
      <c r="B184" s="17" t="inlineStr">
        <is>
          <t>1130</t>
        </is>
      </c>
      <c r="C184" s="17" t="inlineStr">
        <is>
          <t>Medicamentos</t>
        </is>
      </c>
      <c r="D184" s="17" t="inlineStr">
        <is>
          <t>2001538</t>
        </is>
      </c>
      <c r="E184" s="17" t="inlineStr">
        <is>
          <t>GASA FURACINADA AL 0,2% x 20U</t>
        </is>
      </c>
      <c r="F184" s="17" t="inlineStr">
        <is>
          <t>128</t>
        </is>
      </c>
      <c r="G184" s="17" t="inlineStr">
        <is>
          <t>Gasa Furacinada caja</t>
        </is>
      </c>
      <c r="H184" s="18" t="n">
        <v>21</v>
      </c>
      <c r="I184" s="18" t="n">
        <v>14</v>
      </c>
      <c r="J184" s="18" t="n">
        <v>7</v>
      </c>
      <c r="K184" s="19" t="n">
        <v>11502.14285714286</v>
      </c>
      <c r="L184" s="19">
        <f>$J184*$K184</f>
        <v/>
      </c>
      <c r="M184" s="30" t="inlineStr">
        <is>
          <t>Media</t>
        </is>
      </c>
      <c r="N184" s="17" t="inlineStr">
        <is>
          <t>Homologado – confianza Media – pendiente de validación</t>
        </is>
      </c>
      <c r="O184" s="17" t="inlineStr"/>
      <c r="P184" s="17" t="inlineStr">
        <is>
          <t>Homologación: confianza base Media + confianza SAP Alta → Media. El material ocupa 2 filas en la hoja 1130 Salta (lote/almacén). La cantidad SAP y la física de esta vista son el total del material.</t>
        </is>
      </c>
    </row>
    <row r="185">
      <c r="A185" s="17" t="inlineStr">
        <is>
          <t>Salta</t>
        </is>
      </c>
      <c r="B185" s="17" t="inlineStr">
        <is>
          <t>1130</t>
        </is>
      </c>
      <c r="C185" s="17" t="inlineStr">
        <is>
          <t>Descartables</t>
        </is>
      </c>
      <c r="D185" s="17" t="inlineStr">
        <is>
          <t>2001672</t>
        </is>
      </c>
      <c r="E185" s="17" t="inlineStr">
        <is>
          <t>MANTA DE LANA</t>
        </is>
      </c>
      <c r="F185" s="17" t="inlineStr">
        <is>
          <t>180</t>
        </is>
      </c>
      <c r="G185" s="17" t="inlineStr">
        <is>
          <t>Manta Termica</t>
        </is>
      </c>
      <c r="H185" s="18" t="n">
        <v>10</v>
      </c>
      <c r="I185" s="18" t="n">
        <v>1</v>
      </c>
      <c r="J185" s="18" t="n">
        <v>9</v>
      </c>
      <c r="K185" s="19" t="n">
        <v>8890</v>
      </c>
      <c r="L185" s="19">
        <f>$J185*$K185</f>
        <v/>
      </c>
      <c r="M185" s="26" t="inlineStr">
        <is>
          <t>Baja</t>
        </is>
      </c>
      <c r="N185" s="17" t="inlineStr">
        <is>
          <t>Homologado – confianza Baja – pendiente de validación</t>
        </is>
      </c>
      <c r="O185" s="17" t="inlineStr"/>
      <c r="P185" s="17" t="inlineStr">
        <is>
          <t>Homologado al master K-245, pero sus códigos SAP (3000521) no figuran en el stock SAP de este centro. Cruce por nomenclatura: similitud 0.47.</t>
        </is>
      </c>
    </row>
    <row r="186">
      <c r="A186" s="17" t="inlineStr">
        <is>
          <t>Salta</t>
        </is>
      </c>
      <c r="B186" s="17" t="inlineStr">
        <is>
          <t>1130</t>
        </is>
      </c>
      <c r="C186" s="17" t="inlineStr">
        <is>
          <t>Medicamentos</t>
        </is>
      </c>
      <c r="D186" s="17" t="inlineStr">
        <is>
          <t>1000530</t>
        </is>
      </c>
      <c r="E186" s="17" t="inlineStr">
        <is>
          <t>DIFENHIDRAMINA 50 MG COMPRIMIDOS</t>
        </is>
      </c>
      <c r="F186" s="17" t="inlineStr">
        <is>
          <t>102</t>
        </is>
      </c>
      <c r="G186" s="17" t="inlineStr">
        <is>
          <t>Difenhidramina Comprimidos x 50mg</t>
        </is>
      </c>
      <c r="H186" s="18" t="n">
        <v>485</v>
      </c>
      <c r="I186" s="18" t="n">
        <v>200</v>
      </c>
      <c r="J186" s="18" t="n">
        <v>285</v>
      </c>
      <c r="K186" s="19" t="n">
        <v>266.3175257731959</v>
      </c>
      <c r="L186" s="19">
        <f>$J186*$K186</f>
        <v/>
      </c>
      <c r="M186" s="25" t="inlineStr">
        <is>
          <t>Alta</t>
        </is>
      </c>
      <c r="N186" s="17" t="inlineStr">
        <is>
          <t>Homologado – confianza Alta</t>
        </is>
      </c>
      <c r="O186" s="17" t="inlineStr"/>
      <c r="P186" s="17" t="inlineStr">
        <is>
          <t>Cruce por nomenclatura: dosis coincide; similitud 0.96.</t>
        </is>
      </c>
    </row>
    <row r="187">
      <c r="A187" s="17" t="inlineStr">
        <is>
          <t>San Juan</t>
        </is>
      </c>
      <c r="B187" s="17" t="inlineStr">
        <is>
          <t>1120</t>
        </is>
      </c>
      <c r="C187" s="17" t="inlineStr">
        <is>
          <t>Medicamentos</t>
        </is>
      </c>
      <c r="D187" s="17" t="inlineStr">
        <is>
          <t>1000384</t>
        </is>
      </c>
      <c r="E187" s="17" t="inlineStr">
        <is>
          <t>RANITIDINA 50 MG AMP</t>
        </is>
      </c>
      <c r="F187" s="17" t="inlineStr">
        <is>
          <t>MED159</t>
        </is>
      </c>
      <c r="G187" s="17" t="inlineStr">
        <is>
          <t>Ranitidina 50 mg amp</t>
        </is>
      </c>
      <c r="H187" s="18" t="n">
        <v>170</v>
      </c>
      <c r="I187" s="18" t="n">
        <v>3</v>
      </c>
      <c r="J187" s="18" t="n">
        <v>167</v>
      </c>
      <c r="K187" s="19" t="n">
        <v>443.0997647058824</v>
      </c>
      <c r="L187" s="19">
        <f>$J187*$K187</f>
        <v/>
      </c>
      <c r="M187" s="25" t="inlineStr">
        <is>
          <t>Alta</t>
        </is>
      </c>
      <c r="N187" s="17" t="inlineStr">
        <is>
          <t>Homologado – confianza Alta</t>
        </is>
      </c>
      <c r="O187" s="29" t="inlineStr">
        <is>
          <t>Valorización a validar: relación de cantidades 57 a 1 entre SAP y el recuento físico. Sugiere distinta unidad de medida (SAP por caja o envase y el recuento por unidad). La diferencia económica de esta fila no debe tomarse como definitiva.</t>
        </is>
      </c>
      <c r="P187" s="17" t="inlineStr">
        <is>
          <t>Cruce por nomenclatura: dosis coincide; similitud 1.00. El material ocupa 2 filas en la hoja 1120 SJ (lote/almacén). La cantidad SAP y la física de esta vista son el total del material.</t>
        </is>
      </c>
    </row>
    <row r="188">
      <c r="A188" s="17" t="inlineStr">
        <is>
          <t>Salta</t>
        </is>
      </c>
      <c r="B188" s="17" t="inlineStr">
        <is>
          <t>1130</t>
        </is>
      </c>
      <c r="C188" s="17" t="inlineStr">
        <is>
          <t>Descartables</t>
        </is>
      </c>
      <c r="D188" s="17" t="inlineStr">
        <is>
          <t>2000354</t>
        </is>
      </c>
      <c r="E188" s="17" t="inlineStr">
        <is>
          <t>APOSITO ESTERIL (G+A) 10X20CM</t>
        </is>
      </c>
      <c r="F188" s="17" t="inlineStr">
        <is>
          <t>37</t>
        </is>
      </c>
      <c r="G188" s="17" t="inlineStr">
        <is>
          <t>Apósitos estériles</t>
        </is>
      </c>
      <c r="H188" s="18" t="n">
        <v>700</v>
      </c>
      <c r="I188" s="18" t="n">
        <v>294</v>
      </c>
      <c r="J188" s="18" t="n">
        <v>406</v>
      </c>
      <c r="K188" s="19" t="n">
        <v>175.1299857142857</v>
      </c>
      <c r="L188" s="19">
        <f>$J188*$K188</f>
        <v/>
      </c>
      <c r="M188" s="30" t="inlineStr">
        <is>
          <t>Media</t>
        </is>
      </c>
      <c r="N188" s="17" t="inlineStr">
        <is>
          <t>Homologado – confianza Media – pendiente de validación</t>
        </is>
      </c>
      <c r="O188" s="17" t="inlineStr"/>
      <c r="P188" s="17" t="inlineStr">
        <is>
          <t>Homologación: confianza base Media + confianza SAP Alta → Media. Otros códigos SAP del master no están en el stock de este centro: 2000098, 2000278, 2000279.</t>
        </is>
      </c>
    </row>
    <row r="189">
      <c r="A189" s="17" t="inlineStr">
        <is>
          <t>Neuquén</t>
        </is>
      </c>
      <c r="B189" s="17" t="inlineStr">
        <is>
          <t>1060</t>
        </is>
      </c>
      <c r="C189" s="17" t="inlineStr">
        <is>
          <t>Descartables</t>
        </is>
      </c>
      <c r="D189" s="17" t="inlineStr">
        <is>
          <t>2000007</t>
        </is>
      </c>
      <c r="E189" s="17" t="inlineStr">
        <is>
          <t>AGUJA HIPODERMICA 25G x ⅝ - 16/5</t>
        </is>
      </c>
      <c r="F189" s="17" t="inlineStr">
        <is>
          <t>356</t>
        </is>
      </c>
      <c r="G189" s="17" t="inlineStr">
        <is>
          <t>AGUJA 16X5</t>
        </is>
      </c>
      <c r="H189" s="18" t="n">
        <v>3641</v>
      </c>
      <c r="I189" s="18" t="n">
        <v>895</v>
      </c>
      <c r="J189" s="18" t="n">
        <v>2746</v>
      </c>
      <c r="K189" s="19" t="n">
        <v>25.48375171656138</v>
      </c>
      <c r="L189" s="19">
        <f>$J189*$K189</f>
        <v/>
      </c>
      <c r="M189" s="26" t="inlineStr">
        <is>
          <t>Baja</t>
        </is>
      </c>
      <c r="N189" s="17" t="inlineStr">
        <is>
          <t>Homologado – confianza Baja – pendiente de validación</t>
        </is>
      </c>
      <c r="O189" s="17" t="inlineStr"/>
      <c r="P189" s="17"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17" t="inlineStr">
        <is>
          <t>San Juan</t>
        </is>
      </c>
      <c r="B190" s="17" t="inlineStr">
        <is>
          <t>1120</t>
        </is>
      </c>
      <c r="C190" s="17" t="inlineStr">
        <is>
          <t>Medicamentos</t>
        </is>
      </c>
      <c r="D190" s="17" t="inlineStr">
        <is>
          <t>1000486</t>
        </is>
      </c>
      <c r="E190" s="17" t="inlineStr">
        <is>
          <t>AZITROMICINA 500 MG COMP</t>
        </is>
      </c>
      <c r="F190" s="17" t="inlineStr">
        <is>
          <t>MED18</t>
        </is>
      </c>
      <c r="G190" s="17" t="inlineStr">
        <is>
          <t>Azitromicina Comp x 500 mg</t>
        </is>
      </c>
      <c r="H190" s="18" t="n">
        <v>164</v>
      </c>
      <c r="I190" s="18" t="n">
        <v>6</v>
      </c>
      <c r="J190" s="18" t="n">
        <v>158</v>
      </c>
      <c r="K190" s="19" t="n">
        <v>441.3656707317073</v>
      </c>
      <c r="L190" s="19">
        <f>$J190*$K190</f>
        <v/>
      </c>
      <c r="M190" s="25" t="inlineStr">
        <is>
          <t>Alta</t>
        </is>
      </c>
      <c r="N190" s="17" t="inlineStr">
        <is>
          <t>Homologado – confianza Alta</t>
        </is>
      </c>
      <c r="O190" s="17" t="inlineStr"/>
      <c r="P190" s="17" t="inlineStr">
        <is>
          <t>Cruce por nomenclatura: dosis coincide; similitud 0.95. El material ocupa 3 filas en la hoja 1120 SJ (lote/almacén). La cantidad SAP y la física de esta vista son el total del material.</t>
        </is>
      </c>
    </row>
    <row r="191">
      <c r="A191" s="17" t="inlineStr">
        <is>
          <t>Neuquén</t>
        </is>
      </c>
      <c r="B191" s="17" t="inlineStr">
        <is>
          <t>1060</t>
        </is>
      </c>
      <c r="C191" s="17" t="inlineStr">
        <is>
          <t>Descartables</t>
        </is>
      </c>
      <c r="D191" s="17" t="inlineStr">
        <is>
          <t>2000029</t>
        </is>
      </c>
      <c r="E191" s="17" t="inlineStr">
        <is>
          <t>JERINGA 20 ML</t>
        </is>
      </c>
      <c r="F191" s="17" t="inlineStr">
        <is>
          <t>523</t>
        </is>
      </c>
      <c r="G191" s="17" t="inlineStr">
        <is>
          <t>JERINGAS 20 ML</t>
        </is>
      </c>
      <c r="H191" s="18" t="n">
        <v>500</v>
      </c>
      <c r="I191" s="18" t="n">
        <v>58</v>
      </c>
      <c r="J191" s="18" t="n">
        <v>442</v>
      </c>
      <c r="K191" s="19" t="n">
        <v>156.00714</v>
      </c>
      <c r="L191" s="19">
        <f>$J191*$K191</f>
        <v/>
      </c>
      <c r="M191" s="26" t="inlineStr">
        <is>
          <t>Baja</t>
        </is>
      </c>
      <c r="N191" s="17" t="inlineStr">
        <is>
          <t>Homologado – confianza Baja – pendiente de validación</t>
        </is>
      </c>
      <c r="O191" s="17" t="inlineStr"/>
      <c r="P191" s="17"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17" t="inlineStr">
        <is>
          <t>San Juan</t>
        </is>
      </c>
      <c r="B192" s="17" t="inlineStr">
        <is>
          <t>1120</t>
        </is>
      </c>
      <c r="C192" s="17" t="inlineStr">
        <is>
          <t>Descartables</t>
        </is>
      </c>
      <c r="D192" s="17" t="inlineStr">
        <is>
          <t>2000038</t>
        </is>
      </c>
      <c r="E192" s="17" t="inlineStr">
        <is>
          <t>ALGODON HIDROFILO X 500GR</t>
        </is>
      </c>
      <c r="F192" s="17" t="inlineStr">
        <is>
          <t>DESC19</t>
        </is>
      </c>
      <c r="G192" s="17" t="inlineStr">
        <is>
          <t>Algodón x 500 g</t>
        </is>
      </c>
      <c r="H192" s="18" t="n">
        <v>36</v>
      </c>
      <c r="I192" s="18" t="n">
        <v>10</v>
      </c>
      <c r="J192" s="18" t="n">
        <v>26</v>
      </c>
      <c r="K192" s="19" t="n">
        <v>2648.784444444444</v>
      </c>
      <c r="L192" s="19">
        <f>$J192*$K192</f>
        <v/>
      </c>
      <c r="M192" s="26" t="inlineStr">
        <is>
          <t>Baja</t>
        </is>
      </c>
      <c r="N192" s="17" t="inlineStr">
        <is>
          <t>Homologado – confianza Baja – pendiente de validación</t>
        </is>
      </c>
      <c r="O192" s="17" t="inlineStr"/>
      <c r="P192" s="17"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17" t="inlineStr">
        <is>
          <t>Neuquén</t>
        </is>
      </c>
      <c r="B193" s="17" t="inlineStr">
        <is>
          <t>1060</t>
        </is>
      </c>
      <c r="C193" s="17" t="inlineStr">
        <is>
          <t>Descartables</t>
        </is>
      </c>
      <c r="D193" s="17" t="inlineStr">
        <is>
          <t>2000003</t>
        </is>
      </c>
      <c r="E193" s="17" t="inlineStr">
        <is>
          <t>CATETER INTRAVENOSO 16G T/ABBOCATH</t>
        </is>
      </c>
      <c r="F193" s="17" t="inlineStr">
        <is>
          <t>268</t>
        </is>
      </c>
      <c r="G193" s="17" t="inlineStr">
        <is>
          <t>Abocath n° 16</t>
        </is>
      </c>
      <c r="H193" s="18" t="n">
        <v>535</v>
      </c>
      <c r="I193" s="18" t="n">
        <v>241</v>
      </c>
      <c r="J193" s="18" t="n">
        <v>294</v>
      </c>
      <c r="K193" s="19" t="n">
        <v>231.427214953271</v>
      </c>
      <c r="L193" s="19">
        <f>$J193*$K193</f>
        <v/>
      </c>
      <c r="M193" s="25" t="inlineStr">
        <is>
          <t>Alta</t>
        </is>
      </c>
      <c r="N193" s="17" t="inlineStr">
        <is>
          <t>Homologado – confianza Alta</t>
        </is>
      </c>
      <c r="O193" s="17" t="inlineStr"/>
      <c r="P193" s="17"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17" t="inlineStr">
        <is>
          <t>Neuquén</t>
        </is>
      </c>
      <c r="B194" s="17" t="inlineStr">
        <is>
          <t>1060</t>
        </is>
      </c>
      <c r="C194" s="17" t="inlineStr">
        <is>
          <t>Descartables</t>
        </is>
      </c>
      <c r="D194" s="17" t="inlineStr">
        <is>
          <t>2000205</t>
        </is>
      </c>
      <c r="E194" s="17" t="inlineStr">
        <is>
          <t>TELA ADHE HIPOALERGENICA DE SEDA 5CM</t>
        </is>
      </c>
      <c r="F194" s="17" t="inlineStr">
        <is>
          <t>483</t>
        </is>
      </c>
      <c r="G194" s="17" t="inlineStr">
        <is>
          <t>CINTA ADHESIVA 5 CM</t>
        </is>
      </c>
      <c r="H194" s="18" t="n">
        <v>600</v>
      </c>
      <c r="I194" s="18" t="n">
        <v>0</v>
      </c>
      <c r="J194" s="18" t="n">
        <v>600</v>
      </c>
      <c r="K194" s="19" t="n">
        <v>112.81</v>
      </c>
      <c r="L194" s="19">
        <f>$J194*$K194</f>
        <v/>
      </c>
      <c r="M194" s="26" t="inlineStr">
        <is>
          <t>Baja</t>
        </is>
      </c>
      <c r="N194" s="17" t="inlineStr">
        <is>
          <t>Homologado – confianza Baja – pendiente de validación</t>
        </is>
      </c>
      <c r="O194" s="17" t="inlineStr"/>
      <c r="P194" s="17"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17" t="inlineStr">
        <is>
          <t>Neuquén</t>
        </is>
      </c>
      <c r="B195" s="17" t="inlineStr">
        <is>
          <t>1060</t>
        </is>
      </c>
      <c r="C195" s="17" t="inlineStr">
        <is>
          <t>Descartables</t>
        </is>
      </c>
      <c r="D195" s="17" t="inlineStr">
        <is>
          <t>2001251</t>
        </is>
      </c>
      <c r="E195" s="17" t="inlineStr">
        <is>
          <t>BARBIJO KN95</t>
        </is>
      </c>
      <c r="F195" s="17" t="inlineStr">
        <is>
          <t>338; 343</t>
        </is>
      </c>
      <c r="G195" s="17" t="inlineStr">
        <is>
          <t>BARBIJOS; BARBIJOS N95</t>
        </is>
      </c>
      <c r="H195" s="18" t="n">
        <v>1720</v>
      </c>
      <c r="I195" s="18" t="n">
        <v>530</v>
      </c>
      <c r="J195" s="18" t="n">
        <v>1190</v>
      </c>
      <c r="K195" s="19" t="n">
        <v>56.1</v>
      </c>
      <c r="L195" s="19">
        <f>$J195*$K195</f>
        <v/>
      </c>
      <c r="M195" s="26" t="inlineStr">
        <is>
          <t>Baja</t>
        </is>
      </c>
      <c r="N195" s="17" t="inlineStr">
        <is>
          <t>Homologado – confianza Baja – pendiente de validación</t>
        </is>
      </c>
      <c r="O195" s="17" t="inlineStr"/>
      <c r="P195" s="17"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17" t="inlineStr">
        <is>
          <t>San Juan</t>
        </is>
      </c>
      <c r="B196" s="17" t="inlineStr">
        <is>
          <t>1120</t>
        </is>
      </c>
      <c r="C196" s="17" t="inlineStr">
        <is>
          <t>Descartables</t>
        </is>
      </c>
      <c r="D196" s="17" t="inlineStr">
        <is>
          <t>2001219</t>
        </is>
      </c>
      <c r="E196" s="17" t="inlineStr">
        <is>
          <t>OXIMETRO DE PULSO</t>
        </is>
      </c>
      <c r="F196" s="17" t="inlineStr">
        <is>
          <t>DESC113</t>
        </is>
      </c>
      <c r="G196" s="17" t="inlineStr">
        <is>
          <t>Saturómetro</t>
        </is>
      </c>
      <c r="H196" s="18" t="n">
        <v>9</v>
      </c>
      <c r="I196" s="18" t="n">
        <v>4</v>
      </c>
      <c r="J196" s="18" t="n">
        <v>5</v>
      </c>
      <c r="K196" s="19" t="n">
        <v>13350.29777777778</v>
      </c>
      <c r="L196" s="19">
        <f>$J196*$K196</f>
        <v/>
      </c>
      <c r="M196" s="30" t="inlineStr">
        <is>
          <t>Media</t>
        </is>
      </c>
      <c r="N196" s="17" t="inlineStr">
        <is>
          <t>Homologado – confianza Media – pendiente de validación</t>
        </is>
      </c>
      <c r="O196" s="17" t="inlineStr"/>
      <c r="P196" s="17" t="inlineStr">
        <is>
          <t>Homologación: confianza base Media + confianza SAP Alta → Media. Otros códigos SAP del master no están en el stock de este centro: 5000971, 5004072, 2001510.</t>
        </is>
      </c>
    </row>
    <row r="197">
      <c r="A197" s="17" t="inlineStr">
        <is>
          <t>Salta</t>
        </is>
      </c>
      <c r="B197" s="17" t="inlineStr">
        <is>
          <t>1130</t>
        </is>
      </c>
      <c r="C197" s="17" t="inlineStr">
        <is>
          <t>Medicamentos</t>
        </is>
      </c>
      <c r="D197" s="17" t="inlineStr">
        <is>
          <t>1005232</t>
        </is>
      </c>
      <c r="E197" s="17" t="inlineStr">
        <is>
          <t>CIPROFLOXACINA+DEXAMETASONA GTS OFT</t>
        </is>
      </c>
      <c r="F197" s="17" t="inlineStr">
        <is>
          <t>70</t>
        </is>
      </c>
      <c r="G197" s="17" t="inlineStr">
        <is>
          <t>Ciprofloxacina + Dexametasona Gotas oftálmicas x5ml</t>
        </is>
      </c>
      <c r="H197" s="18" t="n">
        <v>30</v>
      </c>
      <c r="I197" s="18" t="n">
        <v>15</v>
      </c>
      <c r="J197" s="18" t="n">
        <v>15</v>
      </c>
      <c r="K197" s="19" t="n">
        <v>4439.37</v>
      </c>
      <c r="L197" s="19">
        <f>$J197*$K197</f>
        <v/>
      </c>
      <c r="M197" s="25" t="inlineStr">
        <is>
          <t>Alta</t>
        </is>
      </c>
      <c r="N197" s="17" t="inlineStr">
        <is>
          <t>Homologado – confianza Alta</t>
        </is>
      </c>
      <c r="O197" s="17" t="inlineStr"/>
      <c r="P197" s="17" t="inlineStr">
        <is>
          <t>Homologación: confianza base Alta + confianza SAP Alta → Alta.</t>
        </is>
      </c>
    </row>
    <row r="198">
      <c r="A198" s="17" t="inlineStr">
        <is>
          <t>Neuquén</t>
        </is>
      </c>
      <c r="B198" s="17" t="inlineStr">
        <is>
          <t>1060</t>
        </is>
      </c>
      <c r="C198" s="17" t="inlineStr">
        <is>
          <t>Descartables</t>
        </is>
      </c>
      <c r="D198" s="17" t="inlineStr">
        <is>
          <t>2000026</t>
        </is>
      </c>
      <c r="E198" s="17" t="inlineStr">
        <is>
          <t>JERINGA TUBERCULINA X 1 CC</t>
        </is>
      </c>
      <c r="F198" s="17" t="inlineStr">
        <is>
          <t>302</t>
        </is>
      </c>
      <c r="G198" s="17" t="inlineStr">
        <is>
          <t>JERINGAS 1 ML</t>
        </is>
      </c>
      <c r="H198" s="18" t="n">
        <v>2200</v>
      </c>
      <c r="I198" s="18" t="n">
        <v>523</v>
      </c>
      <c r="J198" s="18" t="n">
        <v>1677</v>
      </c>
      <c r="K198" s="19" t="n">
        <v>39.43093636363636</v>
      </c>
      <c r="L198" s="19">
        <f>$J198*$K198</f>
        <v/>
      </c>
      <c r="M198" s="30" t="inlineStr">
        <is>
          <t>Media</t>
        </is>
      </c>
      <c r="N198" s="17" t="inlineStr">
        <is>
          <t>Homologado – confianza Media – pendiente de validación</t>
        </is>
      </c>
      <c r="O198" s="17" t="inlineStr"/>
      <c r="P198" s="17"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17" t="inlineStr">
        <is>
          <t>Neuquén</t>
        </is>
      </c>
      <c r="B199" s="17" t="inlineStr">
        <is>
          <t>1060</t>
        </is>
      </c>
      <c r="C199" s="17" t="inlineStr">
        <is>
          <t>Medicamentos</t>
        </is>
      </c>
      <c r="D199" s="17" t="inlineStr">
        <is>
          <t>1000526</t>
        </is>
      </c>
      <c r="E199" s="17" t="inlineStr">
        <is>
          <t>CLARITROMICINA 500 COMPRIMIDOS</t>
        </is>
      </c>
      <c r="F199" s="17" t="inlineStr">
        <is>
          <t>59</t>
        </is>
      </c>
      <c r="G199" s="17" t="inlineStr">
        <is>
          <t>CLARITROMICINA</t>
        </is>
      </c>
      <c r="H199" s="18" t="n">
        <v>680</v>
      </c>
      <c r="I199" s="18" t="n">
        <v>230</v>
      </c>
      <c r="J199" s="18" t="n">
        <v>450</v>
      </c>
      <c r="K199" s="19" t="n">
        <v>144.5804705882353</v>
      </c>
      <c r="L199" s="19">
        <f>$J199*$K199</f>
        <v/>
      </c>
      <c r="M199" s="30" t="inlineStr">
        <is>
          <t>Media</t>
        </is>
      </c>
      <c r="N199" s="17" t="inlineStr">
        <is>
          <t>Homologado – confianza Media – pendiente de validación</t>
        </is>
      </c>
      <c r="O199" s="17" t="inlineStr"/>
      <c r="P199" s="17" t="inlineStr">
        <is>
          <t>Homologación: confianza base Media + confianza SAP Media → Media. El material ocupa 4 filas en la hoja 1060 NQN (lote/almacén). La cantidad SAP y la física de esta vista son el total del material.</t>
        </is>
      </c>
    </row>
    <row r="200">
      <c r="A200" s="17" t="inlineStr">
        <is>
          <t>Neuquén</t>
        </is>
      </c>
      <c r="B200" s="17" t="inlineStr">
        <is>
          <t>1060</t>
        </is>
      </c>
      <c r="C200" s="17" t="inlineStr">
        <is>
          <t>Medicamentos</t>
        </is>
      </c>
      <c r="D200" s="17" t="inlineStr">
        <is>
          <t>1000130</t>
        </is>
      </c>
      <c r="E200" s="17" t="inlineStr">
        <is>
          <t>BROMURO IPRATROPIO 0.25 MG/ ML GOTAS</t>
        </is>
      </c>
      <c r="F200" s="17" t="inlineStr">
        <is>
          <t>34</t>
        </is>
      </c>
      <c r="G200" s="17" t="inlineStr">
        <is>
          <t>BROMURO DE IPRATROPIO</t>
        </is>
      </c>
      <c r="H200" s="18" t="n">
        <v>37</v>
      </c>
      <c r="I200" s="18" t="n">
        <v>34</v>
      </c>
      <c r="J200" s="18" t="n">
        <v>3</v>
      </c>
      <c r="K200" s="19" t="n">
        <v>21655.5672972973</v>
      </c>
      <c r="L200" s="19">
        <f>$J200*$K200</f>
        <v/>
      </c>
      <c r="M200" s="30" t="inlineStr">
        <is>
          <t>Media</t>
        </is>
      </c>
      <c r="N200" s="17" t="inlineStr">
        <is>
          <t>Homologado – confianza Media – pendiente de validación</t>
        </is>
      </c>
      <c r="O200" s="17" t="inlineStr"/>
      <c r="P200" s="17"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17" t="inlineStr">
        <is>
          <t>Neuquén</t>
        </is>
      </c>
      <c r="B201" s="17" t="inlineStr">
        <is>
          <t>1060</t>
        </is>
      </c>
      <c r="C201" s="17" t="inlineStr">
        <is>
          <t>Medicamentos</t>
        </is>
      </c>
      <c r="D201" s="17" t="inlineStr">
        <is>
          <t>1000029</t>
        </is>
      </c>
      <c r="E201" s="17" t="inlineStr">
        <is>
          <t>ORINAL MASCULINO (PAPAGAYO)</t>
        </is>
      </c>
      <c r="F201" s="17" t="inlineStr">
        <is>
          <t>392</t>
        </is>
      </c>
      <c r="G201" s="17" t="inlineStr">
        <is>
          <t>PAPAGAYO</t>
        </is>
      </c>
      <c r="H201" s="18" t="n">
        <v>177</v>
      </c>
      <c r="I201" s="18" t="n">
        <v>9</v>
      </c>
      <c r="J201" s="18" t="n">
        <v>168</v>
      </c>
      <c r="K201" s="19" t="n">
        <v>378.117175141243</v>
      </c>
      <c r="L201" s="19">
        <f>$J201*$K201</f>
        <v/>
      </c>
      <c r="M201" s="30" t="inlineStr">
        <is>
          <t>Media</t>
        </is>
      </c>
      <c r="N201" s="17" t="inlineStr">
        <is>
          <t>Homologado – confianza Media – pendiente de validación</t>
        </is>
      </c>
      <c r="O201" s="17" t="inlineStr"/>
      <c r="P201" s="17" t="inlineStr">
        <is>
          <t>Cruce por nomenclatura: similitud 0.68. El material ocupa 6 filas en la hoja 1060 NQN (lote/almacén). La cantidad SAP y la física de esta vista son el total del material.</t>
        </is>
      </c>
    </row>
    <row r="202">
      <c r="A202" s="17" t="inlineStr">
        <is>
          <t>San Juan</t>
        </is>
      </c>
      <c r="B202" s="17" t="inlineStr">
        <is>
          <t>1120</t>
        </is>
      </c>
      <c r="C202" s="17" t="inlineStr">
        <is>
          <t>Descartables</t>
        </is>
      </c>
      <c r="D202" s="17" t="inlineStr">
        <is>
          <t>2000009</t>
        </is>
      </c>
      <c r="E202" s="17" t="inlineStr">
        <is>
          <t>AGUJA HIPODERMICA 21G x 1 ½ - 40/8</t>
        </is>
      </c>
      <c r="F202" s="17" t="inlineStr">
        <is>
          <t>DESC13</t>
        </is>
      </c>
      <c r="G202" s="17" t="inlineStr">
        <is>
          <t>Agujas 40/8</t>
        </is>
      </c>
      <c r="H202" s="18" t="n">
        <v>1229</v>
      </c>
      <c r="I202" s="18" t="n">
        <v>100</v>
      </c>
      <c r="J202" s="18" t="n">
        <v>1129</v>
      </c>
      <c r="K202" s="19" t="n">
        <v>55.78667209113101</v>
      </c>
      <c r="L202" s="19">
        <f>$J202*$K202</f>
        <v/>
      </c>
      <c r="M202" s="25" t="inlineStr">
        <is>
          <t>Alta</t>
        </is>
      </c>
      <c r="N202" s="17" t="inlineStr">
        <is>
          <t>Homologado – confianza Alta</t>
        </is>
      </c>
      <c r="O202" s="17" t="inlineStr"/>
      <c r="P202" s="17" t="inlineStr">
        <is>
          <t>Homologación: confianza base Alta + confianza SAP Alta → Alta.</t>
        </is>
      </c>
    </row>
    <row r="203">
      <c r="A203" s="17" t="inlineStr">
        <is>
          <t>Neuquén</t>
        </is>
      </c>
      <c r="B203" s="17" t="inlineStr">
        <is>
          <t>1060</t>
        </is>
      </c>
      <c r="C203" s="17" t="inlineStr">
        <is>
          <t>Descartables</t>
        </is>
      </c>
      <c r="D203" s="17" t="inlineStr">
        <is>
          <t>2000006</t>
        </is>
      </c>
      <c r="E203" s="17" t="inlineStr">
        <is>
          <t>CATETER INTRAVENOSO 22G T/ABBOCATH</t>
        </is>
      </c>
      <c r="F203" s="17" t="inlineStr">
        <is>
          <t>522</t>
        </is>
      </c>
      <c r="G203" s="17" t="inlineStr">
        <is>
          <t>Abbocath n° 22</t>
        </is>
      </c>
      <c r="H203" s="18" t="n">
        <v>300</v>
      </c>
      <c r="I203" s="18" t="n">
        <v>90</v>
      </c>
      <c r="J203" s="18" t="n">
        <v>210</v>
      </c>
      <c r="K203" s="19" t="n">
        <v>296.9348</v>
      </c>
      <c r="L203" s="19">
        <f>$J203*$K203</f>
        <v/>
      </c>
      <c r="M203" s="26" t="inlineStr">
        <is>
          <t>Baja</t>
        </is>
      </c>
      <c r="N203" s="17" t="inlineStr">
        <is>
          <t>Homologado – confianza Baja – pendiente de validación</t>
        </is>
      </c>
      <c r="O203" s="17" t="inlineStr"/>
      <c r="P203" s="17" t="inlineStr">
        <is>
          <t>Homologación: confianza base Baja + confianza SAP Alta → Baja. El material ocupa 2 filas en la hoja 1060 NQN (lote/almacén). La cantidad SAP y la física de esta vista son el total del material.</t>
        </is>
      </c>
    </row>
    <row r="204">
      <c r="A204" s="17" t="inlineStr">
        <is>
          <t>Neuquén</t>
        </is>
      </c>
      <c r="B204" s="17" t="inlineStr">
        <is>
          <t>1060</t>
        </is>
      </c>
      <c r="C204" s="17" t="inlineStr">
        <is>
          <t>Medicamentos</t>
        </is>
      </c>
      <c r="D204" s="17" t="inlineStr">
        <is>
          <t>1000182</t>
        </is>
      </c>
      <c r="E204" s="17" t="inlineStr">
        <is>
          <t>METOCLOPRAMIDA COMPRIMIDO</t>
        </is>
      </c>
      <c r="F204" s="17" t="inlineStr">
        <is>
          <t>397</t>
        </is>
      </c>
      <c r="G204" s="17" t="inlineStr">
        <is>
          <t>METOCLOPRAMIDA COMP SUBLINGUALES</t>
        </is>
      </c>
      <c r="H204" s="18" t="n">
        <v>410</v>
      </c>
      <c r="I204" s="18" t="n">
        <v>60</v>
      </c>
      <c r="J204" s="18" t="n">
        <v>350</v>
      </c>
      <c r="K204" s="19" t="n">
        <v>169.3873170731707</v>
      </c>
      <c r="L204" s="19">
        <f>$J204*$K204</f>
        <v/>
      </c>
      <c r="M204" s="26" t="inlineStr">
        <is>
          <t>Baja</t>
        </is>
      </c>
      <c r="N204" s="17" t="inlineStr">
        <is>
          <t>Homologado – confianza Baja – pendiente de validación</t>
        </is>
      </c>
      <c r="O204" s="17" t="inlineStr"/>
      <c r="P204" s="17" t="inlineStr">
        <is>
          <t>Cruce por nomenclatura: similitud 0.77. El material ocupa 5 filas en la hoja 1060 NQN (lote/almacén). La cantidad SAP y la física de esta vista son el total del material.</t>
        </is>
      </c>
    </row>
    <row r="205">
      <c r="A205" s="17" t="inlineStr">
        <is>
          <t>Salta</t>
        </is>
      </c>
      <c r="B205" s="17" t="inlineStr">
        <is>
          <t>1130</t>
        </is>
      </c>
      <c r="C205" s="17" t="inlineStr">
        <is>
          <t>Descartables</t>
        </is>
      </c>
      <c r="D205" s="17" t="inlineStr">
        <is>
          <t>2000035</t>
        </is>
      </c>
      <c r="E205" s="17" t="inlineStr">
        <is>
          <t>TENSIOMETRO ADULTO</t>
        </is>
      </c>
      <c r="F205" s="17" t="inlineStr">
        <is>
          <t>233</t>
        </is>
      </c>
      <c r="G205" s="17" t="inlineStr">
        <is>
          <t>Tensiometro Manual</t>
        </is>
      </c>
      <c r="H205" s="18" t="n">
        <v>7</v>
      </c>
      <c r="I205" s="18" t="n">
        <v>4</v>
      </c>
      <c r="J205" s="18" t="n">
        <v>3</v>
      </c>
      <c r="K205" s="19" t="n">
        <v>17138.61714285714</v>
      </c>
      <c r="L205" s="19">
        <f>$J205*$K205</f>
        <v/>
      </c>
      <c r="M205" s="30" t="inlineStr">
        <is>
          <t>Media</t>
        </is>
      </c>
      <c r="N205" s="17" t="inlineStr">
        <is>
          <t>Homologado – confianza Media – pendiente de validación</t>
        </is>
      </c>
      <c r="O205" s="17" t="inlineStr"/>
      <c r="P205" s="17" t="inlineStr">
        <is>
          <t>Homologación: confianza base Media + confianza SAP Alta → Media.</t>
        </is>
      </c>
    </row>
    <row r="206">
      <c r="A206" s="17" t="inlineStr">
        <is>
          <t>Salta</t>
        </is>
      </c>
      <c r="B206" s="17" t="inlineStr">
        <is>
          <t>1130</t>
        </is>
      </c>
      <c r="C206" s="17" t="inlineStr">
        <is>
          <t>Medicamentos</t>
        </is>
      </c>
      <c r="D206" s="17" t="inlineStr">
        <is>
          <t>1000045</t>
        </is>
      </c>
      <c r="E206" s="17" t="inlineStr">
        <is>
          <t>DICLOFENAC 75MG AMPOLLA 3ML</t>
        </is>
      </c>
      <c r="F206" s="17" t="inlineStr">
        <is>
          <t>97</t>
        </is>
      </c>
      <c r="G206" s="17" t="inlineStr">
        <is>
          <t>Diclofenac inyectable 1 amp=3ml x 75mg</t>
        </is>
      </c>
      <c r="H206" s="18" t="n">
        <v>550</v>
      </c>
      <c r="I206" s="18" t="n">
        <v>460</v>
      </c>
      <c r="J206" s="18" t="n">
        <v>90</v>
      </c>
      <c r="K206" s="19" t="n">
        <v>549.9184181818182</v>
      </c>
      <c r="L206" s="19">
        <f>$J206*$K206</f>
        <v/>
      </c>
      <c r="M206" s="25" t="inlineStr">
        <is>
          <t>Alta</t>
        </is>
      </c>
      <c r="N206" s="17" t="inlineStr">
        <is>
          <t>Homologado – confianza Alta</t>
        </is>
      </c>
      <c r="O206" s="17" t="inlineStr"/>
      <c r="P206" s="17" t="inlineStr">
        <is>
          <t>Homologación: confianza base Alta + confianza SAP Alta → Alta. El material ocupa 2 filas en la hoja 1130 Salta (lote/almacén). La cantidad SAP y la física de esta vista son el total del material.</t>
        </is>
      </c>
    </row>
    <row r="207">
      <c r="A207" s="17" t="inlineStr">
        <is>
          <t>San Juan</t>
        </is>
      </c>
      <c r="B207" s="17" t="inlineStr">
        <is>
          <t>1120</t>
        </is>
      </c>
      <c r="C207" s="17" t="inlineStr">
        <is>
          <t>Medicamentos</t>
        </is>
      </c>
      <c r="D207" s="17" t="inlineStr">
        <is>
          <t>1000129</t>
        </is>
      </c>
      <c r="E207" s="17" t="inlineStr">
        <is>
          <t>KETOROLAC 10MG SUBLINGUAL</t>
        </is>
      </c>
      <c r="F207" s="17" t="inlineStr">
        <is>
          <t>MED110</t>
        </is>
      </c>
      <c r="G207" s="17" t="inlineStr">
        <is>
          <t>Ketorolac Comp SL X 10 mg</t>
        </is>
      </c>
      <c r="H207" s="18" t="n">
        <v>1693</v>
      </c>
      <c r="I207" s="18" t="n">
        <v>920</v>
      </c>
      <c r="J207" s="18" t="n">
        <v>773</v>
      </c>
      <c r="K207" s="19" t="n">
        <v>63.42787950383934</v>
      </c>
      <c r="L207" s="19">
        <f>$J207*$K207</f>
        <v/>
      </c>
      <c r="M207" s="25" t="inlineStr">
        <is>
          <t>Alta</t>
        </is>
      </c>
      <c r="N207" s="17" t="inlineStr">
        <is>
          <t>Homologado – confianza Alta</t>
        </is>
      </c>
      <c r="O207" s="17" t="inlineStr"/>
      <c r="P207" s="17" t="inlineStr">
        <is>
          <t>Homologación: confianza base Alta + confianza SAP Alta → Alta. El material ocupa 7 filas en la hoja 1120 SJ (lote/almacén). La cantidad SAP y la física de esta vista son el total del material.</t>
        </is>
      </c>
    </row>
    <row r="208">
      <c r="A208" s="17" t="inlineStr">
        <is>
          <t>San Juan</t>
        </is>
      </c>
      <c r="B208" s="17" t="inlineStr">
        <is>
          <t>1120</t>
        </is>
      </c>
      <c r="C208" s="17" t="inlineStr">
        <is>
          <t>Descartables</t>
        </is>
      </c>
      <c r="D208" s="17" t="inlineStr">
        <is>
          <t>2000006</t>
        </is>
      </c>
      <c r="E208" s="17" t="inlineStr">
        <is>
          <t>CATETER INTRAVENOSO 22G T/ABBOCATH</t>
        </is>
      </c>
      <c r="F208" s="17" t="inlineStr">
        <is>
          <t>DESC5</t>
        </is>
      </c>
      <c r="G208" s="17" t="inlineStr">
        <is>
          <t>Abbocath Nº 22</t>
        </is>
      </c>
      <c r="H208" s="18" t="n">
        <v>500</v>
      </c>
      <c r="I208" s="18" t="n">
        <v>217</v>
      </c>
      <c r="J208" s="18" t="n">
        <v>283</v>
      </c>
      <c r="K208" s="19" t="n">
        <v>170.50266</v>
      </c>
      <c r="L208" s="19">
        <f>$J208*$K208</f>
        <v/>
      </c>
      <c r="M208" s="30" t="inlineStr">
        <is>
          <t>Media</t>
        </is>
      </c>
      <c r="N208" s="17" t="inlineStr">
        <is>
          <t>Homologado – confianza Media – pendiente de validación</t>
        </is>
      </c>
      <c r="O208" s="17" t="inlineStr"/>
      <c r="P208" s="17" t="inlineStr">
        <is>
          <t>Homologación: confianza base Media + confianza SAP Alta → Media.</t>
        </is>
      </c>
    </row>
    <row r="209">
      <c r="A209" s="17" t="inlineStr">
        <is>
          <t>Neuquén</t>
        </is>
      </c>
      <c r="B209" s="17" t="inlineStr">
        <is>
          <t>1060</t>
        </is>
      </c>
      <c r="C209" s="17" t="inlineStr">
        <is>
          <t>Medicamentos</t>
        </is>
      </c>
      <c r="D209" s="17" t="inlineStr">
        <is>
          <t>1000013</t>
        </is>
      </c>
      <c r="E209" s="17" t="inlineStr">
        <is>
          <t>NITROGLICERINA 25 MG AMPOLLA</t>
        </is>
      </c>
      <c r="F209" s="17" t="inlineStr">
        <is>
          <t>479</t>
        </is>
      </c>
      <c r="G209" s="17" t="inlineStr">
        <is>
          <t>NITROGLICERINA 25 MG</t>
        </is>
      </c>
      <c r="H209" s="18" t="n">
        <v>286</v>
      </c>
      <c r="I209" s="18" t="n">
        <v>70</v>
      </c>
      <c r="J209" s="18" t="n">
        <v>216</v>
      </c>
      <c r="K209" s="19" t="n">
        <v>215.758986013986</v>
      </c>
      <c r="L209" s="19">
        <f>$J209*$K209</f>
        <v/>
      </c>
      <c r="M209" s="30" t="inlineStr">
        <is>
          <t>Media</t>
        </is>
      </c>
      <c r="N209" s="17" t="inlineStr">
        <is>
          <t>Homologado – confianza Media – pendiente de validación</t>
        </is>
      </c>
      <c r="O209" s="17" t="inlineStr"/>
      <c r="P209" s="17" t="inlineStr">
        <is>
          <t>Homologación: confianza base Alta + confianza SAP Media → Media. El material ocupa 3 filas en la hoja 1060 NQN (lote/almacén). La cantidad SAP y la física de esta vista son el total del material.</t>
        </is>
      </c>
    </row>
    <row r="210">
      <c r="A210" s="17" t="inlineStr">
        <is>
          <t>Salta</t>
        </is>
      </c>
      <c r="B210" s="17" t="inlineStr">
        <is>
          <t>1130</t>
        </is>
      </c>
      <c r="C210" s="17" t="inlineStr">
        <is>
          <t>Descartables</t>
        </is>
      </c>
      <c r="D210" s="17" t="inlineStr">
        <is>
          <t>2000470</t>
        </is>
      </c>
      <c r="E210" s="17" t="inlineStr">
        <is>
          <t>OTOSCOPIO</t>
        </is>
      </c>
      <c r="F210" s="17" t="inlineStr">
        <is>
          <t>321</t>
        </is>
      </c>
      <c r="G210" s="17" t="inlineStr">
        <is>
          <t>Otoscopio C/Pilas</t>
        </is>
      </c>
      <c r="H210" s="18" t="n">
        <v>2</v>
      </c>
      <c r="I210" s="18" t="n">
        <v>1</v>
      </c>
      <c r="J210" s="18" t="n">
        <v>1</v>
      </c>
      <c r="K210" s="19" t="n">
        <v>46000</v>
      </c>
      <c r="L210" s="19">
        <f>$J210*$K210</f>
        <v/>
      </c>
      <c r="M210" s="25" t="inlineStr">
        <is>
          <t>Alta</t>
        </is>
      </c>
      <c r="N210" s="17" t="inlineStr">
        <is>
          <t>Homologado – confianza Alta</t>
        </is>
      </c>
      <c r="O210" s="17" t="inlineStr"/>
      <c r="P210" s="17" t="inlineStr">
        <is>
          <t>Homologación: confianza base Alta + confianza SAP Alta → Alta.</t>
        </is>
      </c>
    </row>
    <row r="211">
      <c r="A211" s="17" t="inlineStr">
        <is>
          <t>Salta</t>
        </is>
      </c>
      <c r="B211" s="17" t="inlineStr">
        <is>
          <t>1130</t>
        </is>
      </c>
      <c r="C211" s="17" t="inlineStr">
        <is>
          <t>Medicamentos</t>
        </is>
      </c>
      <c r="D211" s="17" t="inlineStr">
        <is>
          <t>1000684</t>
        </is>
      </c>
      <c r="E211" s="17" t="inlineStr">
        <is>
          <t>HIOSCINA+DIPIRONA AMP X 5 ML IV/IM</t>
        </is>
      </c>
      <c r="F211" s="17" t="inlineStr">
        <is>
          <t>50</t>
        </is>
      </c>
      <c r="G211" s="17" t="inlineStr">
        <is>
          <t>Hioscina 20mg + Dipirona 2500mg. 1 amp</t>
        </is>
      </c>
      <c r="H211" s="18" t="n">
        <v>150</v>
      </c>
      <c r="I211" s="18" t="n">
        <v>83</v>
      </c>
      <c r="J211" s="18" t="n">
        <v>67</v>
      </c>
      <c r="K211" s="19" t="n">
        <v>679.8211333333334</v>
      </c>
      <c r="L211" s="19">
        <f>$J211*$K211</f>
        <v/>
      </c>
      <c r="M211" s="25" t="inlineStr">
        <is>
          <t>Alta</t>
        </is>
      </c>
      <c r="N211" s="17" t="inlineStr">
        <is>
          <t>Homologado – confianza Alta</t>
        </is>
      </c>
      <c r="O211" s="17" t="inlineStr"/>
      <c r="P211" s="17"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17" t="inlineStr">
        <is>
          <t>Salta</t>
        </is>
      </c>
      <c r="B212" s="17" t="inlineStr">
        <is>
          <t>1130</t>
        </is>
      </c>
      <c r="C212" s="17" t="inlineStr">
        <is>
          <t>Medicamentos</t>
        </is>
      </c>
      <c r="D212" s="17" t="inlineStr">
        <is>
          <t>1000529</t>
        </is>
      </c>
      <c r="E212" s="17" t="inlineStr">
        <is>
          <t>DEXAMETASONA 4 MG COMPRIMIDOS</t>
        </is>
      </c>
      <c r="F212" s="17" t="inlineStr">
        <is>
          <t>389</t>
        </is>
      </c>
      <c r="G212" s="17" t="inlineStr">
        <is>
          <t>Dexametasona comp 4 mg</t>
        </is>
      </c>
      <c r="H212" s="18" t="n">
        <v>550</v>
      </c>
      <c r="I212" s="18" t="n">
        <v>410</v>
      </c>
      <c r="J212" s="18" t="n">
        <v>140</v>
      </c>
      <c r="K212" s="19" t="n">
        <v>311.6954545454545</v>
      </c>
      <c r="L212" s="19">
        <f>$J212*$K212</f>
        <v/>
      </c>
      <c r="M212" s="25" t="inlineStr">
        <is>
          <t>Alta</t>
        </is>
      </c>
      <c r="N212" s="17" t="inlineStr">
        <is>
          <t>Homologado – confianza Alta</t>
        </is>
      </c>
      <c r="O212" s="17" t="inlineStr"/>
      <c r="P212" s="17" t="inlineStr">
        <is>
          <t>Homologación: confianza base Alta + confianza SAP Alta → Alta.</t>
        </is>
      </c>
    </row>
    <row r="213">
      <c r="A213" s="17" t="inlineStr">
        <is>
          <t>San Juan</t>
        </is>
      </c>
      <c r="B213" s="17" t="inlineStr">
        <is>
          <t>1120</t>
        </is>
      </c>
      <c r="C213" s="17" t="inlineStr">
        <is>
          <t>Descartables</t>
        </is>
      </c>
      <c r="D213" s="17" t="inlineStr">
        <is>
          <t>2000206</t>
        </is>
      </c>
      <c r="E213" s="17" t="inlineStr">
        <is>
          <t>TELA ADHESIVA 5CM HOSPITALARIA</t>
        </is>
      </c>
      <c r="F213" s="17" t="inlineStr">
        <is>
          <t>DESC132</t>
        </is>
      </c>
      <c r="G213" s="17" t="inlineStr">
        <is>
          <t>Tela Adhesiva Hospitalaria 2.5 cm</t>
        </is>
      </c>
      <c r="H213" s="18" t="n">
        <v>35</v>
      </c>
      <c r="I213" s="18" t="n">
        <v>22</v>
      </c>
      <c r="J213" s="18" t="n">
        <v>13</v>
      </c>
      <c r="K213" s="19" t="n">
        <v>3298.24</v>
      </c>
      <c r="L213" s="19">
        <f>$J213*$K213</f>
        <v/>
      </c>
      <c r="M213" s="26" t="inlineStr">
        <is>
          <t>Baja</t>
        </is>
      </c>
      <c r="N213" s="17" t="inlineStr">
        <is>
          <t>Homologado – confianza Baja – pendiente de validación</t>
        </is>
      </c>
      <c r="O213" s="17" t="inlineStr"/>
      <c r="P213" s="17" t="inlineStr">
        <is>
          <t>Cruce por nomenclatura: dosis/presentación distinta (2.5CM vs 5CM); similitud 0.82.</t>
        </is>
      </c>
    </row>
    <row r="214">
      <c r="A214" s="17" t="inlineStr">
        <is>
          <t>San Juan</t>
        </is>
      </c>
      <c r="B214" s="17" t="inlineStr">
        <is>
          <t>1120</t>
        </is>
      </c>
      <c r="C214" s="17" t="inlineStr">
        <is>
          <t>Medicamentos</t>
        </is>
      </c>
      <c r="D214" s="17" t="inlineStr">
        <is>
          <t>1000021</t>
        </is>
      </c>
      <c r="E214" s="17" t="inlineStr">
        <is>
          <t>DIAZEPAM 10MG AMPOLLA DE 2ML INYECTABLE</t>
        </is>
      </c>
      <c r="F214" s="17" t="inlineStr">
        <is>
          <t>MED60</t>
        </is>
      </c>
      <c r="G214" s="17" t="inlineStr">
        <is>
          <t>Diazepam 10 mg (Ps) Amp x 2 ml</t>
        </is>
      </c>
      <c r="H214" s="18" t="n">
        <v>130</v>
      </c>
      <c r="I214" s="18" t="n">
        <v>35</v>
      </c>
      <c r="J214" s="18" t="n">
        <v>95</v>
      </c>
      <c r="K214" s="19" t="n">
        <v>449.0746923076923</v>
      </c>
      <c r="L214" s="19">
        <f>$J214*$K214</f>
        <v/>
      </c>
      <c r="M214" s="25" t="inlineStr">
        <is>
          <t>Alta</t>
        </is>
      </c>
      <c r="N214" s="17" t="inlineStr">
        <is>
          <t>Homologado – confianza Alta</t>
        </is>
      </c>
      <c r="O214" s="17" t="inlineStr"/>
      <c r="P214" s="17" t="inlineStr">
        <is>
          <t>Homologación: confianza base Alta + confianza SAP Alta → Alta. El material ocupa 2 filas en la hoja 1120 SJ (lote/almacén). La cantidad SAP y la física de esta vista son el total del material.</t>
        </is>
      </c>
    </row>
    <row r="215">
      <c r="A215" s="17" t="inlineStr">
        <is>
          <t>San Juan</t>
        </is>
      </c>
      <c r="B215" s="17" t="inlineStr">
        <is>
          <t>1120</t>
        </is>
      </c>
      <c r="C215" s="17" t="inlineStr">
        <is>
          <t>Descartables</t>
        </is>
      </c>
      <c r="D215" s="17" t="inlineStr">
        <is>
          <t>2000014</t>
        </is>
      </c>
      <c r="E215" s="17" t="inlineStr">
        <is>
          <t>DESCARTADOR DE PUNZANTES CHICO DE 1/2LT</t>
        </is>
      </c>
      <c r="F215" s="17" t="inlineStr">
        <is>
          <t>DESC54</t>
        </is>
      </c>
      <c r="G215" s="17" t="inlineStr">
        <is>
          <t>Descartador Grande</t>
        </is>
      </c>
      <c r="H215" s="18" t="n">
        <v>30</v>
      </c>
      <c r="I215" s="18" t="n">
        <v>4</v>
      </c>
      <c r="J215" s="18" t="n">
        <v>26</v>
      </c>
      <c r="K215" s="19" t="n">
        <v>1639.73</v>
      </c>
      <c r="L215" s="19">
        <f>$J215*$K215</f>
        <v/>
      </c>
      <c r="M215" s="26" t="inlineStr">
        <is>
          <t>Baja</t>
        </is>
      </c>
      <c r="N215" s="17" t="inlineStr">
        <is>
          <t>Homologado – confianza Baja – pendiente de validación</t>
        </is>
      </c>
      <c r="O215" s="17" t="inlineStr"/>
      <c r="P215" s="17"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17" t="inlineStr">
        <is>
          <t>San Juan</t>
        </is>
      </c>
      <c r="B216" s="17" t="inlineStr">
        <is>
          <t>1120</t>
        </is>
      </c>
      <c r="C216" s="17" t="inlineStr">
        <is>
          <t>Medicamentos</t>
        </is>
      </c>
      <c r="D216" s="17" t="inlineStr">
        <is>
          <t>1000530</t>
        </is>
      </c>
      <c r="E216" s="17" t="inlineStr">
        <is>
          <t>DIFENHIDRAMINA 50 MG COMPRIMIDOS</t>
        </is>
      </c>
      <c r="F216" s="17" t="inlineStr">
        <is>
          <t>MED66</t>
        </is>
      </c>
      <c r="G216" s="17" t="inlineStr">
        <is>
          <t>Difenhidramina 50mg Comp</t>
        </is>
      </c>
      <c r="H216" s="18" t="n">
        <v>263</v>
      </c>
      <c r="I216" s="18" t="n">
        <v>50</v>
      </c>
      <c r="J216" s="18" t="n">
        <v>213</v>
      </c>
      <c r="K216" s="19" t="n">
        <v>197.0536882129278</v>
      </c>
      <c r="L216" s="19">
        <f>$J216*$K216</f>
        <v/>
      </c>
      <c r="M216" s="25" t="inlineStr">
        <is>
          <t>Alta</t>
        </is>
      </c>
      <c r="N216" s="17" t="inlineStr">
        <is>
          <t>Homologado – confianza Alta</t>
        </is>
      </c>
      <c r="O216" s="17" t="inlineStr"/>
      <c r="P216" s="17" t="inlineStr">
        <is>
          <t>Cruce por nomenclatura: dosis coincide; similitud 1.00. El material ocupa 3 filas en la hoja 1120 SJ (lote/almacén). La cantidad SAP y la física de esta vista son el total del material.</t>
        </is>
      </c>
    </row>
    <row r="217">
      <c r="A217" s="17" t="inlineStr">
        <is>
          <t>Neuquén</t>
        </is>
      </c>
      <c r="B217" s="17" t="inlineStr">
        <is>
          <t>1060</t>
        </is>
      </c>
      <c r="C217" s="17" t="inlineStr">
        <is>
          <t>Descartables</t>
        </is>
      </c>
      <c r="D217" s="17" t="inlineStr">
        <is>
          <t>2000080</t>
        </is>
      </c>
      <c r="E217" s="17" t="inlineStr">
        <is>
          <t>VENDA TIPO CAMBRIC X 5 CM</t>
        </is>
      </c>
      <c r="F217" s="17" t="inlineStr">
        <is>
          <t>334</t>
        </is>
      </c>
      <c r="G217" s="17" t="inlineStr">
        <is>
          <t>VENDA CAMBRIC 5CM</t>
        </is>
      </c>
      <c r="H217" s="18" t="n">
        <v>530</v>
      </c>
      <c r="I217" s="18" t="n">
        <v>40</v>
      </c>
      <c r="J217" s="18" t="n">
        <v>490</v>
      </c>
      <c r="K217" s="19" t="n">
        <v>85.23477358490565</v>
      </c>
      <c r="L217" s="19">
        <f>$J217*$K217</f>
        <v/>
      </c>
      <c r="M217" s="30" t="inlineStr">
        <is>
          <t>Media</t>
        </is>
      </c>
      <c r="N217" s="17" t="inlineStr">
        <is>
          <t>Homologado – confianza Media – pendiente de validación</t>
        </is>
      </c>
      <c r="O217" s="17" t="inlineStr"/>
      <c r="P217" s="17"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17" t="inlineStr">
        <is>
          <t>San Juan</t>
        </is>
      </c>
      <c r="B218" s="17" t="inlineStr">
        <is>
          <t>1120</t>
        </is>
      </c>
      <c r="C218" s="17" t="inlineStr">
        <is>
          <t>Medicamentos</t>
        </is>
      </c>
      <c r="D218" s="17" t="inlineStr">
        <is>
          <t>1000889</t>
        </is>
      </c>
      <c r="E218" s="17" t="inlineStr">
        <is>
          <t>DICLOFENAC+PRIDINOL COMPRIMIDOS</t>
        </is>
      </c>
      <c r="F218" s="17" t="inlineStr">
        <is>
          <t>MED61</t>
        </is>
      </c>
      <c r="G218" s="17" t="inlineStr">
        <is>
          <t>Diclofenac + Pridinol Comp x 50/4 mg</t>
        </is>
      </c>
      <c r="H218" s="18" t="n">
        <v>386</v>
      </c>
      <c r="I218" s="18" t="n">
        <v>5</v>
      </c>
      <c r="J218" s="18" t="n">
        <v>381</v>
      </c>
      <c r="K218" s="19" t="n">
        <v>109.2744041450777</v>
      </c>
      <c r="L218" s="19">
        <f>$J218*$K218</f>
        <v/>
      </c>
      <c r="M218" s="25" t="inlineStr">
        <is>
          <t>Alta</t>
        </is>
      </c>
      <c r="N218" s="17" t="inlineStr">
        <is>
          <t>Homologado – confianza Alta</t>
        </is>
      </c>
      <c r="O218" s="29" t="inlineStr">
        <is>
          <t>Valorización a validar: relación de cantidades 77 a 1 entre SAP y el recuento físico. Sugiere distinta unidad de medida (SAP por caja o envase y el recuento por unidad). La diferencia económica de esta fila no debe tomarse como definitiva.</t>
        </is>
      </c>
      <c r="P218" s="17" t="inlineStr">
        <is>
          <t>Homologación: confianza base Alta + confianza SAP Alta → Alta. El material ocupa 3 filas en la hoja 1120 SJ (lote/almacén). La cantidad SAP y la física de esta vista son el total del material.</t>
        </is>
      </c>
    </row>
    <row r="219">
      <c r="A219" s="17" t="inlineStr">
        <is>
          <t>Salta</t>
        </is>
      </c>
      <c r="B219" s="17" t="inlineStr">
        <is>
          <t>1130</t>
        </is>
      </c>
      <c r="C219" s="17" t="inlineStr">
        <is>
          <t>Medicamentos</t>
        </is>
      </c>
      <c r="D219" s="17" t="inlineStr">
        <is>
          <t>1000013</t>
        </is>
      </c>
      <c r="E219" s="17" t="inlineStr">
        <is>
          <t>NITROGLICERINA 25 MG AMPOLLA</t>
        </is>
      </c>
      <c r="F219" s="17" t="inlineStr">
        <is>
          <t>399</t>
        </is>
      </c>
      <c r="G219" s="17" t="inlineStr">
        <is>
          <t>Nitroglicerina</t>
        </is>
      </c>
      <c r="H219" s="18" t="n">
        <v>30</v>
      </c>
      <c r="I219" s="18" t="n">
        <v>4</v>
      </c>
      <c r="J219" s="18" t="n">
        <v>26</v>
      </c>
      <c r="K219" s="19" t="n">
        <v>1564.328333333333</v>
      </c>
      <c r="L219" s="19">
        <f>$J219*$K219</f>
        <v/>
      </c>
      <c r="M219" s="30" t="inlineStr">
        <is>
          <t>Media</t>
        </is>
      </c>
      <c r="N219" s="17" t="inlineStr">
        <is>
          <t>Homologado – confianza Media – pendiente de validación</t>
        </is>
      </c>
      <c r="O219" s="17" t="inlineStr"/>
      <c r="P219" s="17" t="inlineStr">
        <is>
          <t>Homologación: confianza base Media + confianza SAP Media → Media. El material ocupa 2 filas en la hoja 1130 Salta (lote/almacén). La cantidad SAP y la física de esta vista son el total del material.</t>
        </is>
      </c>
    </row>
    <row r="220">
      <c r="A220" s="17" t="inlineStr">
        <is>
          <t>Salta</t>
        </is>
      </c>
      <c r="B220" s="17" t="inlineStr">
        <is>
          <t>1130</t>
        </is>
      </c>
      <c r="C220" s="17" t="inlineStr">
        <is>
          <t>Medicamentos</t>
        </is>
      </c>
      <c r="D220" s="17" t="inlineStr">
        <is>
          <t>1000094</t>
        </is>
      </c>
      <c r="E220" s="17" t="inlineStr">
        <is>
          <t>DEXAMETASONA INY 4MG/ML AMPOLLA</t>
        </is>
      </c>
      <c r="F220" s="17" t="inlineStr">
        <is>
          <t>45</t>
        </is>
      </c>
      <c r="G220" s="17" t="inlineStr">
        <is>
          <t>Betametasona inyectable 4mg/1ml amp</t>
        </is>
      </c>
      <c r="H220" s="18" t="n">
        <v>200</v>
      </c>
      <c r="I220" s="18" t="n">
        <v>86</v>
      </c>
      <c r="J220" s="18" t="n">
        <v>114</v>
      </c>
      <c r="K220" s="19" t="n">
        <v>350</v>
      </c>
      <c r="L220" s="19">
        <f>$J220*$K220</f>
        <v/>
      </c>
      <c r="M220" s="26" t="inlineStr">
        <is>
          <t>Baja</t>
        </is>
      </c>
      <c r="N220" s="17" t="inlineStr">
        <is>
          <t>Homologado – confianza Baja – pendiente de validación</t>
        </is>
      </c>
      <c r="O220" s="17" t="inlineStr"/>
      <c r="P220" s="17" t="inlineStr">
        <is>
          <t>Cruce por nomenclatura: dosis coincide; similitud 0.76.</t>
        </is>
      </c>
    </row>
    <row r="221">
      <c r="A221" s="17" t="inlineStr">
        <is>
          <t>San Juan</t>
        </is>
      </c>
      <c r="B221" s="17" t="inlineStr">
        <is>
          <t>1120</t>
        </is>
      </c>
      <c r="C221" s="17" t="inlineStr">
        <is>
          <t>Medicamentos</t>
        </is>
      </c>
      <c r="D221" s="17" t="inlineStr">
        <is>
          <t>1000528</t>
        </is>
      </c>
      <c r="E221" s="17" t="inlineStr">
        <is>
          <t>KETOROLAC  20 MG COMPRIMIDOS</t>
        </is>
      </c>
      <c r="F221" s="17" t="inlineStr">
        <is>
          <t>MED111</t>
        </is>
      </c>
      <c r="G221" s="17" t="inlineStr">
        <is>
          <t>Ketorolac Comp x 20 mg</t>
        </is>
      </c>
      <c r="H221" s="18" t="n">
        <v>441</v>
      </c>
      <c r="I221" s="18" t="n">
        <v>240</v>
      </c>
      <c r="J221" s="18" t="n">
        <v>201</v>
      </c>
      <c r="K221" s="19" t="n">
        <v>195.0533106575964</v>
      </c>
      <c r="L221" s="19">
        <f>$J221*$K221</f>
        <v/>
      </c>
      <c r="M221" s="25" t="inlineStr">
        <is>
          <t>Alta</t>
        </is>
      </c>
      <c r="N221" s="17" t="inlineStr">
        <is>
          <t>Homologado – confianza Alta</t>
        </is>
      </c>
      <c r="O221" s="17" t="inlineStr"/>
      <c r="P221" s="17" t="inlineStr">
        <is>
          <t>Homologación: confianza base Alta + confianza SAP Alta → Alta. El material ocupa 2 filas en la hoja 1120 SJ (lote/almacén). La cantidad SAP y la física de esta vista son el total del material.</t>
        </is>
      </c>
    </row>
    <row r="222">
      <c r="A222" s="17" t="inlineStr">
        <is>
          <t>San Juan</t>
        </is>
      </c>
      <c r="B222" s="17" t="inlineStr">
        <is>
          <t>1120</t>
        </is>
      </c>
      <c r="C222" s="17" t="inlineStr">
        <is>
          <t>Medicamentos</t>
        </is>
      </c>
      <c r="D222" s="17" t="inlineStr">
        <is>
          <t>1000597</t>
        </is>
      </c>
      <c r="E222" s="17" t="inlineStr">
        <is>
          <t>LOPERAMIDA 2MG COMPRIMIDO</t>
        </is>
      </c>
      <c r="F222" s="17" t="inlineStr">
        <is>
          <t>MED118</t>
        </is>
      </c>
      <c r="G222" s="17" t="inlineStr">
        <is>
          <t>Loperamida Comp x 2 mg</t>
        </is>
      </c>
      <c r="H222" s="18" t="n">
        <v>1050</v>
      </c>
      <c r="I222" s="18" t="n">
        <v>23</v>
      </c>
      <c r="J222" s="18" t="n">
        <v>1027</v>
      </c>
      <c r="K222" s="19" t="n">
        <v>37.52069523809524</v>
      </c>
      <c r="L222" s="19">
        <f>$J222*$K222</f>
        <v/>
      </c>
      <c r="M222" s="25" t="inlineStr">
        <is>
          <t>Alta</t>
        </is>
      </c>
      <c r="N222" s="17" t="inlineStr">
        <is>
          <t>Homologado – confianza Alta</t>
        </is>
      </c>
      <c r="O222" s="17" t="inlineStr"/>
      <c r="P222" s="17" t="inlineStr">
        <is>
          <t>Cruce por nomenclatura: dosis coincide; similitud 0.97. El material ocupa 5 filas en la hoja 1120 SJ (lote/almacén). La cantidad SAP y la física de esta vista son el total del material.</t>
        </is>
      </c>
    </row>
    <row r="223">
      <c r="A223" s="17" t="inlineStr">
        <is>
          <t>Salta</t>
        </is>
      </c>
      <c r="B223" s="17" t="inlineStr">
        <is>
          <t>1130</t>
        </is>
      </c>
      <c r="C223" s="17" t="inlineStr">
        <is>
          <t>Medicamentos</t>
        </is>
      </c>
      <c r="D223" s="17" t="inlineStr">
        <is>
          <t>1000528</t>
        </is>
      </c>
      <c r="E223" s="17" t="inlineStr">
        <is>
          <t>KETOROLAC  20 MG COMPRIMIDOS</t>
        </is>
      </c>
      <c r="F223" s="17" t="inlineStr">
        <is>
          <t>161</t>
        </is>
      </c>
      <c r="G223" s="17" t="inlineStr">
        <is>
          <t>Ketorolac comp comprimidos x 20mg</t>
        </is>
      </c>
      <c r="H223" s="18" t="n">
        <v>850</v>
      </c>
      <c r="I223" s="18" t="n">
        <v>300</v>
      </c>
      <c r="J223" s="18" t="n">
        <v>550</v>
      </c>
      <c r="K223" s="19" t="n">
        <v>68.2</v>
      </c>
      <c r="L223" s="19">
        <f>$J223*$K223</f>
        <v/>
      </c>
      <c r="M223" s="25" t="inlineStr">
        <is>
          <t>Alta</t>
        </is>
      </c>
      <c r="N223" s="17" t="inlineStr">
        <is>
          <t>Homologado – confianza Alta</t>
        </is>
      </c>
      <c r="O223" s="17" t="inlineStr"/>
      <c r="P223" s="17" t="inlineStr">
        <is>
          <t>Cruce por nomenclatura: dosis coincide; similitud 0.87. El material ocupa 2 filas en la hoja 1130 Salta (lote/almacén). La cantidad SAP y la física de esta vista son el total del material.</t>
        </is>
      </c>
    </row>
    <row r="224">
      <c r="A224" s="17" t="inlineStr">
        <is>
          <t>Salta</t>
        </is>
      </c>
      <c r="B224" s="17" t="inlineStr">
        <is>
          <t>1130</t>
        </is>
      </c>
      <c r="C224" s="17" t="inlineStr">
        <is>
          <t>Medicamentos</t>
        </is>
      </c>
      <c r="D224" s="17" t="inlineStr">
        <is>
          <t>1000635</t>
        </is>
      </c>
      <c r="E224" s="17" t="inlineStr">
        <is>
          <t>TRAMADOL 50MG AMPOLLA</t>
        </is>
      </c>
      <c r="F224" s="17" t="inlineStr">
        <is>
          <t>240</t>
        </is>
      </c>
      <c r="G224" s="17" t="inlineStr">
        <is>
          <t>Tramadol clorhidrato 1 amp=2ml/100mg</t>
        </is>
      </c>
      <c r="H224" s="18" t="n">
        <v>50</v>
      </c>
      <c r="I224" s="18" t="n">
        <v>12</v>
      </c>
      <c r="J224" s="18" t="n">
        <v>38</v>
      </c>
      <c r="K224" s="19" t="n">
        <v>977.5</v>
      </c>
      <c r="L224" s="19">
        <f>$J224*$K224</f>
        <v/>
      </c>
      <c r="M224" s="26" t="inlineStr">
        <is>
          <t>Baja</t>
        </is>
      </c>
      <c r="N224" s="17" t="inlineStr">
        <is>
          <t>Homologado – confianza Baja – pendiente de validación</t>
        </is>
      </c>
      <c r="O224" s="17" t="inlineStr"/>
      <c r="P224" s="17"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17" t="inlineStr">
        <is>
          <t>San Juan</t>
        </is>
      </c>
      <c r="B225" s="17" t="inlineStr">
        <is>
          <t>1120</t>
        </is>
      </c>
      <c r="C225" s="17" t="inlineStr">
        <is>
          <t>Medicamentos</t>
        </is>
      </c>
      <c r="D225" s="17" t="inlineStr">
        <is>
          <t>1005261</t>
        </is>
      </c>
      <c r="E225" s="17" t="inlineStr">
        <is>
          <t>BETAMETASONA+LORATADINA X 10 COMP</t>
        </is>
      </c>
      <c r="F225" s="17" t="inlineStr">
        <is>
          <t>MED120</t>
        </is>
      </c>
      <c r="G225" s="17" t="inlineStr">
        <is>
          <t>Loratadina/betametasona 10mg/0,6 mgcomp (FM)</t>
        </is>
      </c>
      <c r="H225" s="18" t="n">
        <v>24</v>
      </c>
      <c r="I225" s="18" t="n">
        <v>20</v>
      </c>
      <c r="J225" s="18" t="n">
        <v>4</v>
      </c>
      <c r="K225" s="19" t="n">
        <v>9214.800000000001</v>
      </c>
      <c r="L225" s="19">
        <f>$J225*$K225</f>
        <v/>
      </c>
      <c r="M225" s="30" t="inlineStr">
        <is>
          <t>Media</t>
        </is>
      </c>
      <c r="N225" s="17" t="inlineStr">
        <is>
          <t>Homologado – confianza Media – pendiente de validación</t>
        </is>
      </c>
      <c r="O225" s="17" t="inlineStr"/>
      <c r="P225"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17" t="inlineStr">
        <is>
          <t>Salta</t>
        </is>
      </c>
      <c r="B226" s="17" t="inlineStr">
        <is>
          <t>1130</t>
        </is>
      </c>
      <c r="C226" s="17" t="inlineStr">
        <is>
          <t>Medicamentos</t>
        </is>
      </c>
      <c r="D226" s="17" t="inlineStr">
        <is>
          <t>1000053</t>
        </is>
      </c>
      <c r="E226" s="17" t="inlineStr">
        <is>
          <t>ALCOHOL AL 96% X 1000ML</t>
        </is>
      </c>
      <c r="F226" s="17" t="inlineStr">
        <is>
          <t>24</t>
        </is>
      </c>
      <c r="G226" s="17" t="inlineStr">
        <is>
          <t>Alcohol 96% x1000 ml</t>
        </is>
      </c>
      <c r="H226" s="18" t="n">
        <v>36</v>
      </c>
      <c r="I226" s="18" t="n">
        <v>21</v>
      </c>
      <c r="J226" s="18" t="n">
        <v>15</v>
      </c>
      <c r="K226" s="19" t="n">
        <v>2427.33</v>
      </c>
      <c r="L226" s="19">
        <f>$J226*$K226</f>
        <v/>
      </c>
      <c r="M226" s="25" t="inlineStr">
        <is>
          <t>Alta</t>
        </is>
      </c>
      <c r="N226" s="17" t="inlineStr">
        <is>
          <t>Homologado – confianza Alta</t>
        </is>
      </c>
      <c r="O226" s="17" t="inlineStr"/>
      <c r="P226" s="17" t="inlineStr">
        <is>
          <t>Homologación: confianza base Alta + confianza SAP Alta → Alta. El material ocupa 2 filas en la hoja 1130 Salta (lote/almacén). La cantidad SAP y la física de esta vista son el total del material.</t>
        </is>
      </c>
    </row>
    <row r="227">
      <c r="A227" s="17" t="inlineStr">
        <is>
          <t>Salta</t>
        </is>
      </c>
      <c r="B227" s="17" t="inlineStr">
        <is>
          <t>1130</t>
        </is>
      </c>
      <c r="C227" s="17" t="inlineStr">
        <is>
          <t>Medicamentos</t>
        </is>
      </c>
      <c r="D227" s="17" t="inlineStr">
        <is>
          <t>1005182</t>
        </is>
      </c>
      <c r="E227" s="17" t="inlineStr">
        <is>
          <t>BUDESONIDE AEROSOL 200MCG X 200DOSIS</t>
        </is>
      </c>
      <c r="F227" s="17" t="inlineStr">
        <is>
          <t>407</t>
        </is>
      </c>
      <c r="G227" s="17" t="inlineStr">
        <is>
          <t>Budesonide mcg/ aerosol 200 dosis</t>
        </is>
      </c>
      <c r="H227" s="18" t="n">
        <v>10</v>
      </c>
      <c r="I227" s="18" t="n">
        <v>7</v>
      </c>
      <c r="J227" s="18" t="n">
        <v>3</v>
      </c>
      <c r="K227" s="19" t="n">
        <v>12075</v>
      </c>
      <c r="L227" s="19">
        <f>$J227*$K227</f>
        <v/>
      </c>
      <c r="M227" s="30" t="inlineStr">
        <is>
          <t>Media</t>
        </is>
      </c>
      <c r="N227" s="17" t="inlineStr">
        <is>
          <t>Homologado – confianza Media – pendiente de validación</t>
        </is>
      </c>
      <c r="O227" s="17" t="inlineStr"/>
      <c r="P227" s="17" t="inlineStr">
        <is>
          <t>Homologado al master M05-004, pero sus códigos SAP (1000839) no figuran en el stock SAP de este centro. Cruce por nomenclatura: una nomenclatura no informa dosis; similitud 0.78.</t>
        </is>
      </c>
    </row>
    <row r="228">
      <c r="A228" s="17" t="inlineStr">
        <is>
          <t>San Juan</t>
        </is>
      </c>
      <c r="B228" s="17" t="inlineStr">
        <is>
          <t>1120</t>
        </is>
      </c>
      <c r="C228" s="17" t="inlineStr">
        <is>
          <t>Medicamentos</t>
        </is>
      </c>
      <c r="D228" s="17" t="inlineStr">
        <is>
          <t>1000097</t>
        </is>
      </c>
      <c r="E228" s="17" t="inlineStr">
        <is>
          <t>ALCOHOL AL 96% X 250ML</t>
        </is>
      </c>
      <c r="F228" s="17" t="inlineStr">
        <is>
          <t>DESC16</t>
        </is>
      </c>
      <c r="G228" s="17" t="inlineStr">
        <is>
          <t>Alcohol 96% x 500ml</t>
        </is>
      </c>
      <c r="H228" s="18" t="n">
        <v>24</v>
      </c>
      <c r="I228" s="18" t="n">
        <v>2</v>
      </c>
      <c r="J228" s="18" t="n">
        <v>22</v>
      </c>
      <c r="K228" s="19" t="n">
        <v>1644.63</v>
      </c>
      <c r="L228" s="19">
        <f>$J228*$K228</f>
        <v/>
      </c>
      <c r="M228" s="26" t="inlineStr">
        <is>
          <t>Baja</t>
        </is>
      </c>
      <c r="N228" s="17" t="inlineStr">
        <is>
          <t>Homologado – confianza Baja – pendiente de validación</t>
        </is>
      </c>
      <c r="O228" s="17" t="inlineStr"/>
      <c r="P228"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17" t="inlineStr">
        <is>
          <t>Salta</t>
        </is>
      </c>
      <c r="B229" s="17" t="inlineStr">
        <is>
          <t>1130</t>
        </is>
      </c>
      <c r="C229" s="17" t="inlineStr">
        <is>
          <t>Medicamentos</t>
        </is>
      </c>
      <c r="D229" s="17" t="inlineStr">
        <is>
          <t>1000471</t>
        </is>
      </c>
      <c r="E229" s="17" t="inlineStr">
        <is>
          <t>ACETAZOLAMIDA 250 MG</t>
        </is>
      </c>
      <c r="F229" s="17" t="inlineStr">
        <is>
          <t>9</t>
        </is>
      </c>
      <c r="G229" s="17" t="inlineStr">
        <is>
          <t>Acetazolamida Comprimidos x 250mg</t>
        </is>
      </c>
      <c r="H229" s="18" t="n">
        <v>107</v>
      </c>
      <c r="I229" s="18" t="n">
        <v>90</v>
      </c>
      <c r="J229" s="18" t="n">
        <v>17</v>
      </c>
      <c r="K229" s="19" t="n">
        <v>2121.256635514018</v>
      </c>
      <c r="L229" s="19">
        <f>$J229*$K229</f>
        <v/>
      </c>
      <c r="M229" s="25" t="inlineStr">
        <is>
          <t>Alta</t>
        </is>
      </c>
      <c r="N229" s="17" t="inlineStr">
        <is>
          <t>Homologado – confianza Alta</t>
        </is>
      </c>
      <c r="O229" s="17" t="inlineStr"/>
      <c r="P229" s="17" t="inlineStr">
        <is>
          <t>Homologación: confianza base Alta + confianza SAP Alta → Alta.</t>
        </is>
      </c>
    </row>
    <row r="230">
      <c r="A230" s="17" t="inlineStr">
        <is>
          <t>Neuquén</t>
        </is>
      </c>
      <c r="B230" s="17" t="inlineStr">
        <is>
          <t>1060</t>
        </is>
      </c>
      <c r="C230" s="17" t="inlineStr">
        <is>
          <t>Descartables</t>
        </is>
      </c>
      <c r="D230" s="17" t="inlineStr">
        <is>
          <t>2000659</t>
        </is>
      </c>
      <c r="E230" s="17" t="inlineStr">
        <is>
          <t>KIT CANULAS OROFARINGEAS (TUBOS DE MAYO)</t>
        </is>
      </c>
      <c r="F230" s="17" t="inlineStr">
        <is>
          <t>394; 500</t>
        </is>
      </c>
      <c r="G230" s="17" t="inlineStr">
        <is>
          <t>CANULAS DE MAYO N°4; CANULAS DE MAYO N°5</t>
        </is>
      </c>
      <c r="H230" s="18" t="n">
        <v>147</v>
      </c>
      <c r="I230" s="18" t="n">
        <v>55</v>
      </c>
      <c r="J230" s="18" t="n">
        <v>92</v>
      </c>
      <c r="K230" s="19" t="n">
        <v>381.98</v>
      </c>
      <c r="L230" s="19">
        <f>$J230*$K230</f>
        <v/>
      </c>
      <c r="M230" s="26" t="inlineStr">
        <is>
          <t>Baja</t>
        </is>
      </c>
      <c r="N230" s="17" t="inlineStr">
        <is>
          <t>Homologado – confianza Baja – pendiente de validación</t>
        </is>
      </c>
      <c r="O230" s="17" t="inlineStr"/>
      <c r="P230" s="17"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17" t="inlineStr">
        <is>
          <t>Neuquén</t>
        </is>
      </c>
      <c r="B231" s="17" t="inlineStr">
        <is>
          <t>1060</t>
        </is>
      </c>
      <c r="C231" s="17" t="inlineStr">
        <is>
          <t>Medicamentos</t>
        </is>
      </c>
      <c r="D231" s="17" t="inlineStr">
        <is>
          <t>1000133</t>
        </is>
      </c>
      <c r="E231" s="17" t="inlineStr">
        <is>
          <t>OMEPRAZOL DE 20MG COMPRIMIDOS</t>
        </is>
      </c>
      <c r="F231" s="17" t="inlineStr">
        <is>
          <t>170</t>
        </is>
      </c>
      <c r="G231" s="17" t="inlineStr">
        <is>
          <t>OMEPRAZOL 20 MG COMP</t>
        </is>
      </c>
      <c r="H231" s="18" t="n">
        <v>1562</v>
      </c>
      <c r="I231" s="18" t="n">
        <v>135</v>
      </c>
      <c r="J231" s="18" t="n">
        <v>1427</v>
      </c>
      <c r="K231" s="19" t="n">
        <v>24.47065300896287</v>
      </c>
      <c r="L231" s="19">
        <f>$J231*$K231</f>
        <v/>
      </c>
      <c r="M231" s="25" t="inlineStr">
        <is>
          <t>Alta</t>
        </is>
      </c>
      <c r="N231" s="17" t="inlineStr">
        <is>
          <t>Homologado – confianza Alta</t>
        </is>
      </c>
      <c r="O231" s="17" t="inlineStr"/>
      <c r="P231" s="17"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17" t="inlineStr">
        <is>
          <t>San Juan</t>
        </is>
      </c>
      <c r="B232" s="17" t="inlineStr">
        <is>
          <t>1120</t>
        </is>
      </c>
      <c r="C232" s="17" t="inlineStr">
        <is>
          <t>Medicamentos</t>
        </is>
      </c>
      <c r="D232" s="17" t="inlineStr">
        <is>
          <t>1000058</t>
        </is>
      </c>
      <c r="E232" s="17" t="inlineStr">
        <is>
          <t>ALCOHOL EN GEL X 500ML</t>
        </is>
      </c>
      <c r="F232" s="17" t="inlineStr">
        <is>
          <t>DESC18</t>
        </is>
      </c>
      <c r="G232" s="17" t="inlineStr">
        <is>
          <t>Alcohol en gel x 500 ml</t>
        </is>
      </c>
      <c r="H232" s="18" t="n">
        <v>48</v>
      </c>
      <c r="I232" s="18" t="n">
        <v>16</v>
      </c>
      <c r="J232" s="18" t="n">
        <v>32</v>
      </c>
      <c r="K232" s="19" t="n">
        <v>1052.106458333333</v>
      </c>
      <c r="L232" s="19">
        <f>$J232*$K232</f>
        <v/>
      </c>
      <c r="M232" s="25" t="inlineStr">
        <is>
          <t>Alta</t>
        </is>
      </c>
      <c r="N232" s="17" t="inlineStr">
        <is>
          <t>Homologado – confianza Alta</t>
        </is>
      </c>
      <c r="O232" s="17" t="inlineStr"/>
      <c r="P232" s="17" t="inlineStr">
        <is>
          <t>Cruce por nomenclatura: dosis coincide; similitud 1.00.</t>
        </is>
      </c>
    </row>
    <row r="233">
      <c r="A233" s="17" t="inlineStr">
        <is>
          <t>Salta</t>
        </is>
      </c>
      <c r="B233" s="17" t="inlineStr">
        <is>
          <t>1130</t>
        </is>
      </c>
      <c r="C233" s="17" t="inlineStr">
        <is>
          <t>Descartables</t>
        </is>
      </c>
      <c r="D233" s="17" t="inlineStr">
        <is>
          <t>2001334</t>
        </is>
      </c>
      <c r="E233" s="17" t="inlineStr">
        <is>
          <t>TELA ADHE MICROPOROSA HIPOALER 5CM</t>
        </is>
      </c>
      <c r="F233" s="17" t="inlineStr">
        <is>
          <t>69</t>
        </is>
      </c>
      <c r="G233" s="17" t="inlineStr">
        <is>
          <t>Cinta Hipoalergénica 5cmx9m</t>
        </is>
      </c>
      <c r="H233" s="18" t="n">
        <v>72</v>
      </c>
      <c r="I233" s="18" t="n">
        <v>6</v>
      </c>
      <c r="J233" s="18" t="n">
        <v>66</v>
      </c>
      <c r="K233" s="19" t="n">
        <v>506.6477777777778</v>
      </c>
      <c r="L233" s="19">
        <f>$J233*$K233</f>
        <v/>
      </c>
      <c r="M233" s="26" t="inlineStr">
        <is>
          <t>Baja</t>
        </is>
      </c>
      <c r="N233" s="17" t="inlineStr">
        <is>
          <t>Homologado – confianza Baja – pendiente de validación</t>
        </is>
      </c>
      <c r="O233" s="17" t="inlineStr"/>
      <c r="P233" s="17"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17" t="inlineStr">
        <is>
          <t>Salta</t>
        </is>
      </c>
      <c r="B234" s="17" t="inlineStr">
        <is>
          <t>1130</t>
        </is>
      </c>
      <c r="C234" s="17" t="inlineStr">
        <is>
          <t>Medicamentos</t>
        </is>
      </c>
      <c r="D234" s="17" t="inlineStr">
        <is>
          <t>1005229</t>
        </is>
      </c>
      <c r="E234" s="17" t="inlineStr">
        <is>
          <t>CIPROFLOXACINA + HIDROCORTISONA 5ML</t>
        </is>
      </c>
      <c r="F234" s="17" t="inlineStr">
        <is>
          <t>398</t>
        </is>
      </c>
      <c r="G234" s="17" t="inlineStr">
        <is>
          <t>Ciprofloxacina/Hidrocortisona gtas oticas</t>
        </is>
      </c>
      <c r="H234" s="18" t="n">
        <v>30</v>
      </c>
      <c r="I234" s="18" t="n">
        <v>24</v>
      </c>
      <c r="J234" s="18" t="n">
        <v>6</v>
      </c>
      <c r="K234" s="19" t="n">
        <v>5462</v>
      </c>
      <c r="L234" s="19">
        <f>$J234*$K234</f>
        <v/>
      </c>
      <c r="M234" s="30" t="inlineStr">
        <is>
          <t>Media</t>
        </is>
      </c>
      <c r="N234" s="17" t="inlineStr">
        <is>
          <t>Homologado – confianza Media – pendiente de validación</t>
        </is>
      </c>
      <c r="O234" s="17" t="inlineStr"/>
      <c r="P234" s="17" t="inlineStr">
        <is>
          <t>Cruce por nomenclatura: una nomenclatura no informa dosis; similitud 0.61.</t>
        </is>
      </c>
    </row>
    <row r="235">
      <c r="A235" s="17" t="inlineStr">
        <is>
          <t>Salta</t>
        </is>
      </c>
      <c r="B235" s="17" t="inlineStr">
        <is>
          <t>1130</t>
        </is>
      </c>
      <c r="C235" s="17" t="inlineStr">
        <is>
          <t>Medicamentos</t>
        </is>
      </c>
      <c r="D235" s="17" t="inlineStr">
        <is>
          <t>1000695</t>
        </is>
      </c>
      <c r="E235" s="17" t="inlineStr">
        <is>
          <t>ACICLOVIR 5% CREMA X 10GR</t>
        </is>
      </c>
      <c r="F235" s="17" t="inlineStr">
        <is>
          <t>10</t>
        </is>
      </c>
      <c r="G235" s="17" t="inlineStr">
        <is>
          <t>Aciclovir crema Pomo 5,0% x10gr</t>
        </is>
      </c>
      <c r="H235" s="18" t="n">
        <v>27</v>
      </c>
      <c r="I235" s="18" t="n">
        <v>15</v>
      </c>
      <c r="J235" s="18" t="n">
        <v>12</v>
      </c>
      <c r="K235" s="19" t="n">
        <v>2712.407407407407</v>
      </c>
      <c r="L235" s="19">
        <f>$J235*$K235</f>
        <v/>
      </c>
      <c r="M235" s="25" t="inlineStr">
        <is>
          <t>Alta</t>
        </is>
      </c>
      <c r="N235" s="17" t="inlineStr">
        <is>
          <t>Homologado – confianza Alta</t>
        </is>
      </c>
      <c r="O235" s="17" t="inlineStr"/>
      <c r="P235" s="17" t="inlineStr">
        <is>
          <t>Cruce por nomenclatura: dosis coincide; similitud 0.76.</t>
        </is>
      </c>
    </row>
    <row r="236">
      <c r="A236" s="17" t="inlineStr">
        <is>
          <t>Salta</t>
        </is>
      </c>
      <c r="B236" s="17" t="inlineStr">
        <is>
          <t>1130</t>
        </is>
      </c>
      <c r="C236" s="17" t="inlineStr">
        <is>
          <t>Medicamentos</t>
        </is>
      </c>
      <c r="D236" s="17" t="inlineStr">
        <is>
          <t>1000526</t>
        </is>
      </c>
      <c r="E236" s="17" t="inlineStr">
        <is>
          <t>CLARITROMICINA 500 COMPRIMIDOS</t>
        </is>
      </c>
      <c r="F236" s="17" t="inlineStr">
        <is>
          <t>73</t>
        </is>
      </c>
      <c r="G236" s="17" t="inlineStr">
        <is>
          <t>Claritromicina Comprimidos x 500mg</t>
        </is>
      </c>
      <c r="H236" s="18" t="n">
        <v>104</v>
      </c>
      <c r="I236" s="18" t="n">
        <v>40</v>
      </c>
      <c r="J236" s="18" t="n">
        <v>64</v>
      </c>
      <c r="K236" s="19" t="n">
        <v>480.7</v>
      </c>
      <c r="L236" s="19">
        <f>$J236*$K236</f>
        <v/>
      </c>
      <c r="M236" s="30" t="inlineStr">
        <is>
          <t>Media</t>
        </is>
      </c>
      <c r="N236" s="17" t="inlineStr">
        <is>
          <t>Homologado – confianza Media – pendiente de validación</t>
        </is>
      </c>
      <c r="O236" s="17" t="inlineStr"/>
      <c r="P236" s="17" t="inlineStr">
        <is>
          <t>Homologación: confianza base Alta + confianza SAP Media → Media.</t>
        </is>
      </c>
    </row>
    <row r="237">
      <c r="A237" s="17" t="inlineStr">
        <is>
          <t>Neuquén</t>
        </is>
      </c>
      <c r="B237" s="17" t="inlineStr">
        <is>
          <t>1060</t>
        </is>
      </c>
      <c r="C237" s="17" t="inlineStr">
        <is>
          <t>Descartables</t>
        </is>
      </c>
      <c r="D237" s="17" t="inlineStr">
        <is>
          <t>2000018</t>
        </is>
      </c>
      <c r="E237" s="17" t="inlineStr">
        <is>
          <t>TUBO ENDOTRAQ N° 6.5 C/BALON</t>
        </is>
      </c>
      <c r="F237" s="17" t="inlineStr">
        <is>
          <t>518</t>
        </is>
      </c>
      <c r="G237" s="17" t="inlineStr">
        <is>
          <t>TUBO ENDOTRAQUEAL N° 6,5</t>
        </is>
      </c>
      <c r="H237" s="18" t="n">
        <v>260</v>
      </c>
      <c r="I237" s="18" t="n">
        <v>36</v>
      </c>
      <c r="J237" s="18" t="n">
        <v>224</v>
      </c>
      <c r="K237" s="19" t="n">
        <v>134.8073076923077</v>
      </c>
      <c r="L237" s="19">
        <f>$J237*$K237</f>
        <v/>
      </c>
      <c r="M237" s="26" t="inlineStr">
        <is>
          <t>Baja</t>
        </is>
      </c>
      <c r="N237" s="17" t="inlineStr">
        <is>
          <t>Homologado – confianza Baja – pendiente de validación</t>
        </is>
      </c>
      <c r="O237" s="17" t="inlineStr"/>
      <c r="P237" s="17"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17" t="inlineStr">
        <is>
          <t>San Juan</t>
        </is>
      </c>
      <c r="B238" s="17" t="inlineStr">
        <is>
          <t>1120</t>
        </is>
      </c>
      <c r="C238" s="17" t="inlineStr">
        <is>
          <t>Descartables</t>
        </is>
      </c>
      <c r="D238" s="17" t="inlineStr">
        <is>
          <t>2000011</t>
        </is>
      </c>
      <c r="E238" s="17" t="inlineStr">
        <is>
          <t>BAJALENGUAS DE MADERA</t>
        </is>
      </c>
      <c r="F238" s="17" t="inlineStr">
        <is>
          <t>DESC22</t>
        </is>
      </c>
      <c r="G238" s="17" t="inlineStr">
        <is>
          <t>Bajalenguas x 1 ud</t>
        </is>
      </c>
      <c r="H238" s="18" t="n">
        <v>2636</v>
      </c>
      <c r="I238" s="18" t="n">
        <v>1800</v>
      </c>
      <c r="J238" s="18" t="n">
        <v>836</v>
      </c>
      <c r="K238" s="19" t="n">
        <v>33.51204476479514</v>
      </c>
      <c r="L238" s="19">
        <f>$J238*$K238</f>
        <v/>
      </c>
      <c r="M238" s="30" t="inlineStr">
        <is>
          <t>Media</t>
        </is>
      </c>
      <c r="N238" s="17" t="inlineStr">
        <is>
          <t>Homologado – confianza Media – pendiente de validación</t>
        </is>
      </c>
      <c r="O238" s="17" t="inlineStr"/>
      <c r="P238" s="17" t="inlineStr">
        <is>
          <t>Cruce por nomenclatura: similitud 0.62.</t>
        </is>
      </c>
    </row>
    <row r="239">
      <c r="A239" s="17" t="inlineStr">
        <is>
          <t>San Juan</t>
        </is>
      </c>
      <c r="B239" s="17" t="inlineStr">
        <is>
          <t>1120</t>
        </is>
      </c>
      <c r="C239" s="17" t="inlineStr">
        <is>
          <t>Medicamentos</t>
        </is>
      </c>
      <c r="D239" s="17" t="inlineStr">
        <is>
          <t>1000634</t>
        </is>
      </c>
      <c r="E239" s="17" t="inlineStr">
        <is>
          <t>LABETALOL 20MG AMPOLLA</t>
        </is>
      </c>
      <c r="F239" s="17" t="inlineStr">
        <is>
          <t>MED112</t>
        </is>
      </c>
      <c r="G239" s="17" t="inlineStr">
        <is>
          <t>Labetalol 5mg/ml Amp x 4 ml</t>
        </is>
      </c>
      <c r="H239" s="18" t="n">
        <v>20</v>
      </c>
      <c r="I239" s="18" t="n">
        <v>2</v>
      </c>
      <c r="J239" s="18" t="n">
        <v>18</v>
      </c>
      <c r="K239" s="19" t="n">
        <v>1491</v>
      </c>
      <c r="L239" s="19">
        <f>$J239*$K239</f>
        <v/>
      </c>
      <c r="M239" s="26" t="inlineStr">
        <is>
          <t>Baja</t>
        </is>
      </c>
      <c r="N239" s="17" t="inlineStr">
        <is>
          <t>Homologado – confianza Baja – pendiente de validación</t>
        </is>
      </c>
      <c r="O239" s="17" t="inlineStr"/>
      <c r="P239" s="17" t="inlineStr">
        <is>
          <t>Cruce por nomenclatura: dosis/presentación distinta (4ML, 5MG vs 20MG); similitud 0.68.</t>
        </is>
      </c>
    </row>
    <row r="240">
      <c r="A240" s="17" t="inlineStr">
        <is>
          <t>Salta</t>
        </is>
      </c>
      <c r="B240" s="17" t="inlineStr">
        <is>
          <t>1130</t>
        </is>
      </c>
      <c r="C240" s="17" t="inlineStr">
        <is>
          <t>Medicamentos</t>
        </is>
      </c>
      <c r="D240" s="17" t="inlineStr">
        <is>
          <t>1000497</t>
        </is>
      </c>
      <c r="E240" s="17" t="inlineStr">
        <is>
          <t>IODOPOVIDONA SOLUC 10% X 60 ML</t>
        </is>
      </c>
      <c r="F240" s="17" t="inlineStr">
        <is>
          <t>201</t>
        </is>
      </c>
      <c r="G240" s="17" t="inlineStr">
        <is>
          <t>Pervinox 1 lt</t>
        </is>
      </c>
      <c r="H240" s="18" t="n">
        <v>15</v>
      </c>
      <c r="I240" s="18" t="n">
        <v>8</v>
      </c>
      <c r="J240" s="18" t="n">
        <v>7</v>
      </c>
      <c r="K240" s="19" t="n">
        <v>3801</v>
      </c>
      <c r="L240" s="19">
        <f>$J240*$K240</f>
        <v/>
      </c>
      <c r="M240" s="26" t="inlineStr">
        <is>
          <t>Baja</t>
        </is>
      </c>
      <c r="N240" s="17" t="inlineStr">
        <is>
          <t>Homologado – confianza Baja – pendiente de validación</t>
        </is>
      </c>
      <c r="O240" s="17" t="inlineStr"/>
      <c r="P240" s="17"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17" t="inlineStr">
        <is>
          <t>Neuquén</t>
        </is>
      </c>
      <c r="B241" s="17" t="inlineStr">
        <is>
          <t>1060</t>
        </is>
      </c>
      <c r="C241" s="17" t="inlineStr">
        <is>
          <t>Descartables</t>
        </is>
      </c>
      <c r="D241" s="17" t="inlineStr">
        <is>
          <t>2000033</t>
        </is>
      </c>
      <c r="E241" s="17" t="inlineStr">
        <is>
          <t>STERI STRIP 3M REF 1547</t>
        </is>
      </c>
      <c r="F241" s="17" t="inlineStr">
        <is>
          <t>536</t>
        </is>
      </c>
      <c r="G241" s="17" t="inlineStr">
        <is>
          <t>SUT.CUTANEA</t>
        </is>
      </c>
      <c r="H241" s="18" t="n">
        <v>216</v>
      </c>
      <c r="I241" s="18" t="n">
        <v>0</v>
      </c>
      <c r="J241" s="18" t="n">
        <v>216</v>
      </c>
      <c r="K241" s="19" t="n">
        <v>115.7201388888889</v>
      </c>
      <c r="L241" s="19">
        <f>$J241*$K241</f>
        <v/>
      </c>
      <c r="M241" s="26" t="inlineStr">
        <is>
          <t>Baja</t>
        </is>
      </c>
      <c r="N241" s="17" t="inlineStr">
        <is>
          <t>Homologado – confianza Baja – pendiente de validación</t>
        </is>
      </c>
      <c r="O241" s="17" t="inlineStr"/>
      <c r="P241"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17" t="inlineStr">
        <is>
          <t>Salta</t>
        </is>
      </c>
      <c r="B242" s="17" t="inlineStr">
        <is>
          <t>1130</t>
        </is>
      </c>
      <c r="C242" s="17" t="inlineStr">
        <is>
          <t>Medicamentos</t>
        </is>
      </c>
      <c r="D242" s="17" t="inlineStr">
        <is>
          <t>1000129</t>
        </is>
      </c>
      <c r="E242" s="17" t="inlineStr">
        <is>
          <t>KETOROLAC 10MG SUBLINGUAL</t>
        </is>
      </c>
      <c r="F242" s="17" t="inlineStr">
        <is>
          <t>162</t>
        </is>
      </c>
      <c r="G242" s="17" t="inlineStr">
        <is>
          <t>Ketorolac S/L Comprimidos x 10mg sl</t>
        </is>
      </c>
      <c r="H242" s="18" t="n">
        <v>750</v>
      </c>
      <c r="I242" s="18" t="n">
        <v>371</v>
      </c>
      <c r="J242" s="18" t="n">
        <v>379</v>
      </c>
      <c r="K242" s="19" t="n">
        <v>64.82613333333333</v>
      </c>
      <c r="L242" s="19">
        <f>$J242*$K242</f>
        <v/>
      </c>
      <c r="M242" s="25" t="inlineStr">
        <is>
          <t>Alta</t>
        </is>
      </c>
      <c r="N242" s="17" t="inlineStr">
        <is>
          <t>Homologado – confianza Alta</t>
        </is>
      </c>
      <c r="O242" s="17" t="inlineStr"/>
      <c r="P242" s="17" t="inlineStr">
        <is>
          <t>Homologación: confianza base Alta + confianza SAP Alta → Alta.</t>
        </is>
      </c>
    </row>
    <row r="243">
      <c r="A243" s="17" t="inlineStr">
        <is>
          <t>Neuquén</t>
        </is>
      </c>
      <c r="B243" s="17" t="inlineStr">
        <is>
          <t>1060</t>
        </is>
      </c>
      <c r="C243" s="17" t="inlineStr">
        <is>
          <t>Descartables</t>
        </is>
      </c>
      <c r="D243" s="17" t="inlineStr">
        <is>
          <t>2000403</t>
        </is>
      </c>
      <c r="E243" s="17" t="inlineStr">
        <is>
          <t>CANULA DE GUEDEL 90CM N2 AMARILLO</t>
        </is>
      </c>
      <c r="F243" s="17" t="inlineStr">
        <is>
          <t>536</t>
        </is>
      </c>
      <c r="G243" s="17" t="inlineStr">
        <is>
          <t>MARTILLO</t>
        </is>
      </c>
      <c r="H243" s="18" t="n">
        <v>270</v>
      </c>
      <c r="I243" s="18" t="n">
        <v>4</v>
      </c>
      <c r="J243" s="18" t="n">
        <v>266</v>
      </c>
      <c r="K243" s="19" t="n">
        <v>88.67407407407407</v>
      </c>
      <c r="L243" s="19">
        <f>$J243*$K243</f>
        <v/>
      </c>
      <c r="M243" s="26" t="inlineStr">
        <is>
          <t>Baja</t>
        </is>
      </c>
      <c r="N243" s="17" t="inlineStr">
        <is>
          <t>Homologado – confianza Baja – pendiente de validación</t>
        </is>
      </c>
      <c r="O243" s="29" t="inlineStr">
        <is>
          <t>Valorización a validar: relación de cantidades 68 a 1 entre SAP y el recuento físico. Sugiere distinta unidad de medida (SAP por caja o envase y el recuento por unidad). La diferencia económica de esta fila no debe tomarse como definitiva.</t>
        </is>
      </c>
      <c r="P243" s="17"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17" t="inlineStr">
        <is>
          <t>San Juan</t>
        </is>
      </c>
      <c r="B244" s="17" t="inlineStr">
        <is>
          <t>1120</t>
        </is>
      </c>
      <c r="C244" s="17" t="inlineStr">
        <is>
          <t>Medicamentos</t>
        </is>
      </c>
      <c r="D244" s="17" t="inlineStr">
        <is>
          <t>1000007</t>
        </is>
      </c>
      <c r="E244" s="17" t="inlineStr">
        <is>
          <t>ATROPINA 1MG AMPOLLA DE 1ML</t>
        </is>
      </c>
      <c r="F244" s="17" t="inlineStr">
        <is>
          <t>MED174</t>
        </is>
      </c>
      <c r="G244" s="17" t="inlineStr">
        <is>
          <t>Sulfato de Atropina 1mg Amp x 1 ml</t>
        </is>
      </c>
      <c r="H244" s="18" t="n">
        <v>60</v>
      </c>
      <c r="I244" s="18" t="n">
        <v>4</v>
      </c>
      <c r="J244" s="18" t="n">
        <v>56</v>
      </c>
      <c r="K244" s="19" t="n">
        <v>420</v>
      </c>
      <c r="L244" s="19">
        <f>$J244*$K244</f>
        <v/>
      </c>
      <c r="M244" s="25" t="inlineStr">
        <is>
          <t>Alta</t>
        </is>
      </c>
      <c r="N244" s="17" t="inlineStr">
        <is>
          <t>Homologado – confianza Alta</t>
        </is>
      </c>
      <c r="O244" s="17" t="inlineStr"/>
      <c r="P244" s="17" t="inlineStr">
        <is>
          <t>Homologación: confianza base Alta + confianza SAP Alta → Alta.</t>
        </is>
      </c>
    </row>
    <row r="245">
      <c r="A245" s="17" t="inlineStr">
        <is>
          <t>Salta</t>
        </is>
      </c>
      <c r="B245" s="17" t="inlineStr">
        <is>
          <t>1130</t>
        </is>
      </c>
      <c r="C245" s="17" t="inlineStr">
        <is>
          <t>Medicamentos</t>
        </is>
      </c>
      <c r="D245" s="17" t="inlineStr">
        <is>
          <t>1000097</t>
        </is>
      </c>
      <c r="E245" s="17" t="inlineStr">
        <is>
          <t>ALCOHOL AL 96% X 250ML</t>
        </is>
      </c>
      <c r="F245" s="17" t="inlineStr">
        <is>
          <t>23</t>
        </is>
      </c>
      <c r="G245" s="17" t="inlineStr">
        <is>
          <t>Alcohol 96% x 250 ml</t>
        </is>
      </c>
      <c r="H245" s="18" t="n">
        <v>45</v>
      </c>
      <c r="I245" s="18" t="n">
        <v>32</v>
      </c>
      <c r="J245" s="18" t="n">
        <v>13</v>
      </c>
      <c r="K245" s="19" t="n">
        <v>1682.802222222222</v>
      </c>
      <c r="L245" s="19">
        <f>$J245*$K245</f>
        <v/>
      </c>
      <c r="M245" s="25" t="inlineStr">
        <is>
          <t>Alta</t>
        </is>
      </c>
      <c r="N245" s="17" t="inlineStr">
        <is>
          <t>Homologado – confianza Alta</t>
        </is>
      </c>
      <c r="O245" s="17" t="inlineStr"/>
      <c r="P245" s="17" t="inlineStr">
        <is>
          <t>Cruce por nomenclatura: dosis coincide; similitud 1.00. El material ocupa 2 filas en la hoja 1130 Salta (lote/almacén). La cantidad SAP y la física de esta vista son el total del material.</t>
        </is>
      </c>
    </row>
    <row r="246">
      <c r="A246" s="17" t="inlineStr">
        <is>
          <t>San Juan</t>
        </is>
      </c>
      <c r="B246" s="17" t="inlineStr">
        <is>
          <t>1120</t>
        </is>
      </c>
      <c r="C246" s="17" t="inlineStr">
        <is>
          <t>Medicamentos</t>
        </is>
      </c>
      <c r="D246" s="17" t="inlineStr">
        <is>
          <t>1001249</t>
        </is>
      </c>
      <c r="E246" s="17" t="inlineStr">
        <is>
          <t>Clindamicina 300mgs caps</t>
        </is>
      </c>
      <c r="F246" s="17" t="inlineStr">
        <is>
          <t>MED40</t>
        </is>
      </c>
      <c r="G246" s="17" t="inlineStr">
        <is>
          <t>Clindamicina 300 mg (FM) comp</t>
        </is>
      </c>
      <c r="H246" s="18" t="n">
        <v>83</v>
      </c>
      <c r="I246" s="18" t="n">
        <v>4</v>
      </c>
      <c r="J246" s="18" t="n">
        <v>79</v>
      </c>
      <c r="K246" s="19" t="n">
        <v>270.5930120481927</v>
      </c>
      <c r="L246" s="19">
        <f>$J246*$K246</f>
        <v/>
      </c>
      <c r="M246" s="25" t="inlineStr">
        <is>
          <t>Alta</t>
        </is>
      </c>
      <c r="N246" s="17" t="inlineStr">
        <is>
          <t>Homologado – confianza Alta</t>
        </is>
      </c>
      <c r="O246" s="17" t="inlineStr"/>
      <c r="P246" s="17" t="inlineStr">
        <is>
          <t>Homologación: confianza base Alta + confianza SAP Alta → Alta. El material ocupa 2 filas en la hoja 1120 SJ (lote/almacén). La cantidad SAP y la física de esta vista son el total del material.</t>
        </is>
      </c>
    </row>
    <row r="247">
      <c r="A247" s="17" t="inlineStr">
        <is>
          <t>San Juan</t>
        </is>
      </c>
      <c r="B247" s="17" t="inlineStr">
        <is>
          <t>1120</t>
        </is>
      </c>
      <c r="C247" s="17" t="inlineStr">
        <is>
          <t>Medicamentos</t>
        </is>
      </c>
      <c r="D247" s="17" t="inlineStr">
        <is>
          <t>1000093</t>
        </is>
      </c>
      <c r="E247" s="17" t="inlineStr">
        <is>
          <t>SALBUTAMOL 0,5% GOTAS FRASCO DE 20ML</t>
        </is>
      </c>
      <c r="F247" s="17" t="inlineStr">
        <is>
          <t>MED161</t>
        </is>
      </c>
      <c r="G247" s="17" t="inlineStr">
        <is>
          <t>Salbutamol solución x 5 mg/ml gtas p/nzb x 20ml</t>
        </is>
      </c>
      <c r="H247" s="18" t="n">
        <v>30</v>
      </c>
      <c r="I247" s="18" t="n">
        <v>3</v>
      </c>
      <c r="J247" s="18" t="n">
        <v>27</v>
      </c>
      <c r="K247" s="19" t="n">
        <v>788.418</v>
      </c>
      <c r="L247" s="19">
        <f>$J247*$K247</f>
        <v/>
      </c>
      <c r="M247" s="26" t="inlineStr">
        <is>
          <t>Baja</t>
        </is>
      </c>
      <c r="N247" s="17" t="inlineStr">
        <is>
          <t>Homologado – confianza Baja – pendiente de validación</t>
        </is>
      </c>
      <c r="O247" s="17" t="inlineStr"/>
      <c r="P247" s="17"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17" t="inlineStr">
        <is>
          <t>Salta</t>
        </is>
      </c>
      <c r="B248" s="17" t="inlineStr">
        <is>
          <t>1130</t>
        </is>
      </c>
      <c r="C248" s="17" t="inlineStr">
        <is>
          <t>Medicamentos</t>
        </is>
      </c>
      <c r="D248" s="17" t="inlineStr">
        <is>
          <t>1000054</t>
        </is>
      </c>
      <c r="E248" s="17" t="inlineStr">
        <is>
          <t>ALCOHOL AL 96% X 500ML</t>
        </is>
      </c>
      <c r="F248" s="17" t="inlineStr">
        <is>
          <t>26</t>
        </is>
      </c>
      <c r="G248" s="17" t="inlineStr">
        <is>
          <t>Alcohol 96% x500 ml</t>
        </is>
      </c>
      <c r="H248" s="18" t="n">
        <v>46</v>
      </c>
      <c r="I248" s="18" t="n">
        <v>32</v>
      </c>
      <c r="J248" s="18" t="n">
        <v>14</v>
      </c>
      <c r="K248" s="19" t="n">
        <v>1456.055217391304</v>
      </c>
      <c r="L248" s="19">
        <f>$J248*$K248</f>
        <v/>
      </c>
      <c r="M248" s="25" t="inlineStr">
        <is>
          <t>Alta</t>
        </is>
      </c>
      <c r="N248" s="17" t="inlineStr">
        <is>
          <t>Homologado – confianza Alta</t>
        </is>
      </c>
      <c r="O248" s="17" t="inlineStr"/>
      <c r="P248" s="17" t="inlineStr">
        <is>
          <t>Cruce por nomenclatura: dosis coincide; similitud 1.00. El material ocupa 2 filas en la hoja 1130 Salta (lote/almacén). La cantidad SAP y la física de esta vista son el total del material.</t>
        </is>
      </c>
    </row>
    <row r="249">
      <c r="A249" s="17" t="inlineStr">
        <is>
          <t>San Juan</t>
        </is>
      </c>
      <c r="B249" s="17" t="inlineStr">
        <is>
          <t>1120</t>
        </is>
      </c>
      <c r="C249" s="17" t="inlineStr">
        <is>
          <t>Descartables</t>
        </is>
      </c>
      <c r="D249" s="17" t="inlineStr">
        <is>
          <t>2000007</t>
        </is>
      </c>
      <c r="E249" s="17" t="inlineStr">
        <is>
          <t>AGUJA HIPODERMICA 25G x ⅝ - 16/5</t>
        </is>
      </c>
      <c r="F249" s="17" t="inlineStr">
        <is>
          <t>DESC11</t>
        </is>
      </c>
      <c r="G249" s="17" t="inlineStr">
        <is>
          <t>Agujas 16/5</t>
        </is>
      </c>
      <c r="H249" s="18" t="n">
        <v>1020</v>
      </c>
      <c r="I249" s="18" t="n">
        <v>300</v>
      </c>
      <c r="J249" s="18" t="n">
        <v>720</v>
      </c>
      <c r="K249" s="19" t="n">
        <v>27.72594117647059</v>
      </c>
      <c r="L249" s="19">
        <f>$J249*$K249</f>
        <v/>
      </c>
      <c r="M249" s="25" t="inlineStr">
        <is>
          <t>Alta</t>
        </is>
      </c>
      <c r="N249" s="17" t="inlineStr">
        <is>
          <t>Homologado – confianza Alta</t>
        </is>
      </c>
      <c r="O249" s="17" t="inlineStr"/>
      <c r="P249" s="17" t="inlineStr">
        <is>
          <t>Homologación: confianza base Alta + confianza SAP Alta → Alta.</t>
        </is>
      </c>
    </row>
    <row r="250">
      <c r="A250" s="17" t="inlineStr">
        <is>
          <t>San Juan</t>
        </is>
      </c>
      <c r="B250" s="17" t="inlineStr">
        <is>
          <t>1120</t>
        </is>
      </c>
      <c r="C250" s="17" t="inlineStr">
        <is>
          <t>Medicamentos</t>
        </is>
      </c>
      <c r="D250" s="17" t="inlineStr">
        <is>
          <t>1000002</t>
        </is>
      </c>
      <c r="E250" s="17" t="inlineStr">
        <is>
          <t>ADRENALINA 1MG AMPOLLA DE 1 ML INYEC</t>
        </is>
      </c>
      <c r="F250" s="17" t="inlineStr">
        <is>
          <t>MED9</t>
        </is>
      </c>
      <c r="G250" s="17" t="inlineStr">
        <is>
          <t>Adrenalina amp 1 ml</t>
        </is>
      </c>
      <c r="H250" s="18" t="n">
        <v>104</v>
      </c>
      <c r="I250" s="18" t="n">
        <v>41</v>
      </c>
      <c r="J250" s="18" t="n">
        <v>63</v>
      </c>
      <c r="K250" s="19" t="n">
        <v>310.6772115384616</v>
      </c>
      <c r="L250" s="19">
        <f>$J250*$K250</f>
        <v/>
      </c>
      <c r="M250" s="25" t="inlineStr">
        <is>
          <t>Alta</t>
        </is>
      </c>
      <c r="N250" s="17" t="inlineStr">
        <is>
          <t>Homologado – confianza Alta</t>
        </is>
      </c>
      <c r="O250" s="17" t="inlineStr"/>
      <c r="P250" s="17" t="inlineStr">
        <is>
          <t>Homologación: confianza base Alta + confianza SAP Alta → Alta. El material ocupa 3 filas en la hoja 1120 SJ (lote/almacén). La cantidad SAP y la física de esta vista son el total del material.</t>
        </is>
      </c>
    </row>
    <row r="251">
      <c r="A251" s="17" t="inlineStr">
        <is>
          <t>San Juan</t>
        </is>
      </c>
      <c r="B251" s="17" t="inlineStr">
        <is>
          <t>1120</t>
        </is>
      </c>
      <c r="C251" s="17" t="inlineStr">
        <is>
          <t>Descartables</t>
        </is>
      </c>
      <c r="D251" s="17" t="inlineStr">
        <is>
          <t>2000060</t>
        </is>
      </c>
      <c r="E251" s="17" t="inlineStr">
        <is>
          <t>LLAVE DE 3 VIAS</t>
        </is>
      </c>
      <c r="F251" s="17" t="inlineStr">
        <is>
          <t>DESC84</t>
        </is>
      </c>
      <c r="G251" s="17" t="inlineStr">
        <is>
          <t>Llave de 3 vías</t>
        </is>
      </c>
      <c r="H251" s="18" t="n">
        <v>100</v>
      </c>
      <c r="I251" s="18" t="n">
        <v>10</v>
      </c>
      <c r="J251" s="18" t="n">
        <v>90</v>
      </c>
      <c r="K251" s="19" t="n">
        <v>208.7056</v>
      </c>
      <c r="L251" s="19">
        <f>$J251*$K251</f>
        <v/>
      </c>
      <c r="M251" s="25" t="inlineStr">
        <is>
          <t>Alta</t>
        </is>
      </c>
      <c r="N251" s="17" t="inlineStr">
        <is>
          <t>Homologado – confianza Alta</t>
        </is>
      </c>
      <c r="O251" s="17" t="inlineStr"/>
      <c r="P251" s="17" t="inlineStr">
        <is>
          <t>Homologación: confianza base Alta + confianza SAP Alta → Alta.</t>
        </is>
      </c>
    </row>
    <row r="252">
      <c r="A252" s="17" t="inlineStr">
        <is>
          <t>Salta</t>
        </is>
      </c>
      <c r="B252" s="17" t="inlineStr">
        <is>
          <t>1130</t>
        </is>
      </c>
      <c r="C252" s="17" t="inlineStr">
        <is>
          <t>Medicamentos</t>
        </is>
      </c>
      <c r="D252" s="17" t="inlineStr">
        <is>
          <t>1000095</t>
        </is>
      </c>
      <c r="E252" s="17" t="inlineStr">
        <is>
          <t>LIDOCAINA AL 2% JALEA</t>
        </is>
      </c>
      <c r="F252" s="17" t="inlineStr">
        <is>
          <t>170</t>
        </is>
      </c>
      <c r="G252" s="17" t="inlineStr">
        <is>
          <t>Lidocaina jalea pomo</t>
        </is>
      </c>
      <c r="H252" s="18" t="n">
        <v>20</v>
      </c>
      <c r="I252" s="18" t="n">
        <v>8</v>
      </c>
      <c r="J252" s="18" t="n">
        <v>12</v>
      </c>
      <c r="K252" s="19" t="n">
        <v>1481.323</v>
      </c>
      <c r="L252" s="19">
        <f>$J252*$K252</f>
        <v/>
      </c>
      <c r="M252" s="30" t="inlineStr">
        <is>
          <t>Media</t>
        </is>
      </c>
      <c r="N252" s="17" t="inlineStr">
        <is>
          <t>Homologado – confianza Media – pendiente de validación</t>
        </is>
      </c>
      <c r="O252" s="17" t="inlineStr"/>
      <c r="P252" s="17" t="inlineStr">
        <is>
          <t>Homologación: confianza base Media + confianza SAP Alta → Media. El material ocupa 2 filas en la hoja 1130 Salta (lote/almacén). La cantidad SAP y la física de esta vista son el total del material.</t>
        </is>
      </c>
    </row>
    <row r="253">
      <c r="A253" s="17" t="inlineStr">
        <is>
          <t>Neuquén</t>
        </is>
      </c>
      <c r="B253" s="17" t="inlineStr">
        <is>
          <t>1060</t>
        </is>
      </c>
      <c r="C253" s="17" t="inlineStr">
        <is>
          <t>Medicamentos</t>
        </is>
      </c>
      <c r="D253" s="17" t="inlineStr">
        <is>
          <t>1000295</t>
        </is>
      </c>
      <c r="E253" s="17" t="inlineStr">
        <is>
          <t>NORADRENALINA 1MG AMPOLLA DE 1 ML INYEC</t>
        </is>
      </c>
      <c r="F253" s="17" t="inlineStr">
        <is>
          <t>480</t>
        </is>
      </c>
      <c r="G253" s="17" t="inlineStr">
        <is>
          <t>NORADRENALINA</t>
        </is>
      </c>
      <c r="H253" s="18" t="n">
        <v>204</v>
      </c>
      <c r="I253" s="18" t="n">
        <v>69</v>
      </c>
      <c r="J253" s="18" t="n">
        <v>135</v>
      </c>
      <c r="K253" s="19" t="n">
        <v>131.4454901960784</v>
      </c>
      <c r="L253" s="19">
        <f>$J253*$K253</f>
        <v/>
      </c>
      <c r="M253" s="30" t="inlineStr">
        <is>
          <t>Media</t>
        </is>
      </c>
      <c r="N253" s="17" t="inlineStr">
        <is>
          <t>Homologado – confianza Media – pendiente de validación</t>
        </is>
      </c>
      <c r="O253" s="17" t="inlineStr"/>
      <c r="P253" s="17" t="inlineStr">
        <is>
          <t>Homologación: confianza base Alta + confianza SAP Media → Media.</t>
        </is>
      </c>
    </row>
    <row r="254">
      <c r="A254" s="17" t="inlineStr">
        <is>
          <t>Salta</t>
        </is>
      </c>
      <c r="B254" s="17" t="inlineStr">
        <is>
          <t>1130</t>
        </is>
      </c>
      <c r="C254" s="17" t="inlineStr">
        <is>
          <t>Descartables</t>
        </is>
      </c>
      <c r="D254" s="17" t="inlineStr">
        <is>
          <t>2000011</t>
        </is>
      </c>
      <c r="E254" s="17" t="inlineStr">
        <is>
          <t>BAJALENGUAS DE MADERA</t>
        </is>
      </c>
      <c r="F254" s="17" t="inlineStr">
        <is>
          <t>42</t>
        </is>
      </c>
      <c r="G254" s="17" t="inlineStr">
        <is>
          <t>Bajalenguas</t>
        </is>
      </c>
      <c r="H254" s="18" t="n">
        <v>1017</v>
      </c>
      <c r="I254" s="18" t="n">
        <v>680</v>
      </c>
      <c r="J254" s="18" t="n">
        <v>337</v>
      </c>
      <c r="K254" s="19" t="n">
        <v>50.02200589970502</v>
      </c>
      <c r="L254" s="19">
        <f>$J254*$K254</f>
        <v/>
      </c>
      <c r="M254" s="25" t="inlineStr">
        <is>
          <t>Alta</t>
        </is>
      </c>
      <c r="N254" s="17" t="inlineStr">
        <is>
          <t>Homologado – confianza Alta</t>
        </is>
      </c>
      <c r="O254" s="17" t="inlineStr"/>
      <c r="P254" s="17" t="inlineStr">
        <is>
          <t>Cruce por nomenclatura: similitud 0.80. El material ocupa 2 filas en la hoja 1130 Salta (lote/almacén). La cantidad SAP y la física de esta vista son el total del material.</t>
        </is>
      </c>
    </row>
    <row r="255">
      <c r="A255" s="17" t="inlineStr">
        <is>
          <t>San Juan</t>
        </is>
      </c>
      <c r="B255" s="17" t="inlineStr">
        <is>
          <t>1120</t>
        </is>
      </c>
      <c r="C255" s="17" t="inlineStr">
        <is>
          <t>Medicamentos</t>
        </is>
      </c>
      <c r="D255" s="17" t="inlineStr">
        <is>
          <t>1000013</t>
        </is>
      </c>
      <c r="E255" s="17" t="inlineStr">
        <is>
          <t>NITROGLICERINA 25 MG AMPOLLA</t>
        </is>
      </c>
      <c r="F255" s="17" t="inlineStr">
        <is>
          <t>MED143</t>
        </is>
      </c>
      <c r="G255" s="17" t="inlineStr">
        <is>
          <t>Nitroglicerina 5mg/ml Amp x 5 ml</t>
        </is>
      </c>
      <c r="H255" s="18" t="n">
        <v>37</v>
      </c>
      <c r="I255" s="18" t="n">
        <v>30</v>
      </c>
      <c r="J255" s="18" t="n">
        <v>7</v>
      </c>
      <c r="K255" s="19" t="n">
        <v>2293.805675675676</v>
      </c>
      <c r="L255" s="19">
        <f>$J255*$K255</f>
        <v/>
      </c>
      <c r="M255" s="26" t="inlineStr">
        <is>
          <t>Baja</t>
        </is>
      </c>
      <c r="N255" s="17" t="inlineStr">
        <is>
          <t>Homologado – confianza Baja – pendiente de validación</t>
        </is>
      </c>
      <c r="O255" s="17" t="inlineStr"/>
      <c r="P255" s="17" t="inlineStr">
        <is>
          <t>Cruce por nomenclatura: dosis/presentación distinta (5MG, 5ML vs 25MG); similitud 0.64. El material ocupa 3 filas en la hoja 1120 SJ (lote/almacén). La cantidad SAP y la física de esta vista son el total del material.</t>
        </is>
      </c>
    </row>
    <row r="256">
      <c r="A256" s="17" t="inlineStr">
        <is>
          <t>Salta</t>
        </is>
      </c>
      <c r="B256" s="17" t="inlineStr">
        <is>
          <t>1130</t>
        </is>
      </c>
      <c r="C256" s="17" t="inlineStr">
        <is>
          <t>Medicamentos</t>
        </is>
      </c>
      <c r="D256" s="17" t="inlineStr">
        <is>
          <t>1000004</t>
        </is>
      </c>
      <c r="E256" s="17" t="inlineStr">
        <is>
          <t>AGUA OXIGENADA 10 VOL. X 100ML</t>
        </is>
      </c>
      <c r="F256" s="17" t="inlineStr">
        <is>
          <t>16</t>
        </is>
      </c>
      <c r="G256" s="17" t="inlineStr">
        <is>
          <t>Agua Oxigenada x100 ml</t>
        </is>
      </c>
      <c r="H256" s="18" t="n">
        <v>50</v>
      </c>
      <c r="I256" s="18" t="n">
        <v>24</v>
      </c>
      <c r="J256" s="18" t="n">
        <v>26</v>
      </c>
      <c r="K256" s="19" t="n">
        <v>600.4055999999999</v>
      </c>
      <c r="L256" s="19">
        <f>$J256*$K256</f>
        <v/>
      </c>
      <c r="M256" s="25" t="inlineStr">
        <is>
          <t>Alta</t>
        </is>
      </c>
      <c r="N256" s="17" t="inlineStr">
        <is>
          <t>Homologado – confianza Alta</t>
        </is>
      </c>
      <c r="O256" s="17" t="inlineStr"/>
      <c r="P256" s="17" t="inlineStr">
        <is>
          <t>Cruce por nomenclatura: dosis coincide; similitud 0.87.</t>
        </is>
      </c>
    </row>
    <row r="257">
      <c r="A257" s="17" t="inlineStr">
        <is>
          <t>Salta</t>
        </is>
      </c>
      <c r="B257" s="17" t="inlineStr">
        <is>
          <t>1130</t>
        </is>
      </c>
      <c r="C257" s="17" t="inlineStr">
        <is>
          <t>Medicamentos</t>
        </is>
      </c>
      <c r="D257" s="17" t="inlineStr">
        <is>
          <t>1000125</t>
        </is>
      </c>
      <c r="E257" s="17" t="inlineStr">
        <is>
          <t>DICLOFENAC 75 MG COMPRIMIDOS</t>
        </is>
      </c>
      <c r="F257" s="17" t="inlineStr">
        <is>
          <t>99</t>
        </is>
      </c>
      <c r="G257" s="17" t="inlineStr">
        <is>
          <t>Diclofenac Sódico Comprimidos x75mg</t>
        </is>
      </c>
      <c r="H257" s="18" t="n">
        <v>975</v>
      </c>
      <c r="I257" s="18" t="n">
        <v>510</v>
      </c>
      <c r="J257" s="18" t="n">
        <v>465</v>
      </c>
      <c r="K257" s="19" t="n">
        <v>33.34723076923076</v>
      </c>
      <c r="L257" s="19">
        <f>$J257*$K257</f>
        <v/>
      </c>
      <c r="M257" s="25" t="inlineStr">
        <is>
          <t>Alta</t>
        </is>
      </c>
      <c r="N257" s="17" t="inlineStr">
        <is>
          <t>Homologado – confianza Alta</t>
        </is>
      </c>
      <c r="O257" s="17" t="inlineStr"/>
      <c r="P257" s="17" t="inlineStr">
        <is>
          <t>Homologación: confianza base Alta + confianza SAP Alta → Alta. El material ocupa 2 filas en la hoja 1130 Salta (lote/almacén). La cantidad SAP y la física de esta vista son el total del material.</t>
        </is>
      </c>
    </row>
    <row r="258">
      <c r="A258" s="17" t="inlineStr">
        <is>
          <t>San Juan</t>
        </is>
      </c>
      <c r="B258" s="17" t="inlineStr">
        <is>
          <t>1120</t>
        </is>
      </c>
      <c r="C258" s="17" t="inlineStr">
        <is>
          <t>Descartables</t>
        </is>
      </c>
      <c r="D258" s="17" t="inlineStr">
        <is>
          <t>2001464</t>
        </is>
      </c>
      <c r="E258" s="17" t="inlineStr">
        <is>
          <t>ELECTRODOS ECG</t>
        </is>
      </c>
      <c r="F258" s="17" t="inlineStr">
        <is>
          <t>DESC55</t>
        </is>
      </c>
      <c r="G258" s="17" t="inlineStr">
        <is>
          <t>Electrodos</t>
        </is>
      </c>
      <c r="H258" s="18" t="n">
        <v>100</v>
      </c>
      <c r="I258" s="18" t="n">
        <v>50</v>
      </c>
      <c r="J258" s="18" t="n">
        <v>50</v>
      </c>
      <c r="K258" s="19" t="n">
        <v>308.59</v>
      </c>
      <c r="L258" s="19">
        <f>$J258*$K258</f>
        <v/>
      </c>
      <c r="M258" s="25" t="inlineStr">
        <is>
          <t>Alta</t>
        </is>
      </c>
      <c r="N258" s="17" t="inlineStr">
        <is>
          <t>Homologado – confianza Alta</t>
        </is>
      </c>
      <c r="O258" s="17" t="inlineStr"/>
      <c r="P258" s="17" t="inlineStr">
        <is>
          <t>Homologación: confianza base Alta + confianza SAP Alta → Alta.</t>
        </is>
      </c>
    </row>
    <row r="259">
      <c r="A259" s="17" t="inlineStr">
        <is>
          <t>San Juan</t>
        </is>
      </c>
      <c r="B259" s="17" t="inlineStr">
        <is>
          <t>1120</t>
        </is>
      </c>
      <c r="C259" s="17" t="inlineStr">
        <is>
          <t>Medicamentos</t>
        </is>
      </c>
      <c r="D259" s="17" t="inlineStr">
        <is>
          <t>1000779</t>
        </is>
      </c>
      <c r="E259" s="17" t="inlineStr">
        <is>
          <t>METRONIDAZOL COMP. 500mg</t>
        </is>
      </c>
      <c r="F259" s="17" t="inlineStr">
        <is>
          <t>MED133</t>
        </is>
      </c>
      <c r="G259" s="17" t="inlineStr">
        <is>
          <t>Metronidazol 500 mg comp</t>
        </is>
      </c>
      <c r="H259" s="18" t="n">
        <v>240</v>
      </c>
      <c r="I259" s="18" t="n">
        <v>100</v>
      </c>
      <c r="J259" s="18" t="n">
        <v>140</v>
      </c>
      <c r="K259" s="19" t="n">
        <v>109.5666666666667</v>
      </c>
      <c r="L259" s="19">
        <f>$J259*$K259</f>
        <v/>
      </c>
      <c r="M259" s="25" t="inlineStr">
        <is>
          <t>Alta</t>
        </is>
      </c>
      <c r="N259" s="17" t="inlineStr">
        <is>
          <t>Homologado – confianza Alta</t>
        </is>
      </c>
      <c r="O259" s="17" t="inlineStr"/>
      <c r="P259" s="17" t="inlineStr">
        <is>
          <t>Cruce por nomenclatura: dosis coincide; similitud 0.95.</t>
        </is>
      </c>
    </row>
    <row r="260">
      <c r="A260" s="17" t="inlineStr">
        <is>
          <t>San Juan</t>
        </is>
      </c>
      <c r="B260" s="17" t="inlineStr">
        <is>
          <t>1120</t>
        </is>
      </c>
      <c r="C260" s="17" t="inlineStr">
        <is>
          <t>Medicamentos</t>
        </is>
      </c>
      <c r="D260" s="17" t="inlineStr">
        <is>
          <t>1005231</t>
        </is>
      </c>
      <c r="E260" s="17" t="inlineStr">
        <is>
          <t>LOSARTAN 50MG COMP</t>
        </is>
      </c>
      <c r="F260" s="17" t="inlineStr">
        <is>
          <t>MED124</t>
        </is>
      </c>
      <c r="G260" s="17" t="inlineStr">
        <is>
          <t>Losartan 50 mg comp</t>
        </is>
      </c>
      <c r="H260" s="18" t="n">
        <v>220</v>
      </c>
      <c r="I260" s="18" t="n">
        <v>10</v>
      </c>
      <c r="J260" s="18" t="n">
        <v>210</v>
      </c>
      <c r="K260" s="19" t="n">
        <v>69.01636363636364</v>
      </c>
      <c r="L260" s="19">
        <f>$J260*$K260</f>
        <v/>
      </c>
      <c r="M260" s="25" t="inlineStr">
        <is>
          <t>Alta</t>
        </is>
      </c>
      <c r="N260" s="17" t="inlineStr">
        <is>
          <t>Homologado – confianza Alta</t>
        </is>
      </c>
      <c r="O260" s="17" t="inlineStr"/>
      <c r="P260" s="17" t="inlineStr">
        <is>
          <t>Homologación: confianza base Alta + confianza SAP Alta → Alta.</t>
        </is>
      </c>
    </row>
    <row r="261">
      <c r="A261" s="17" t="inlineStr">
        <is>
          <t>San Juan</t>
        </is>
      </c>
      <c r="B261" s="17" t="inlineStr">
        <is>
          <t>1120</t>
        </is>
      </c>
      <c r="C261" s="17" t="inlineStr">
        <is>
          <t>Descartables</t>
        </is>
      </c>
      <c r="D261" s="17" t="inlineStr">
        <is>
          <t>2000008</t>
        </is>
      </c>
      <c r="E261" s="17" t="inlineStr">
        <is>
          <t>AGUJA HIPODERMICA 21G x 1 - 25/8</t>
        </is>
      </c>
      <c r="F261" s="17" t="inlineStr">
        <is>
          <t>DESC12</t>
        </is>
      </c>
      <c r="G261" s="17" t="inlineStr">
        <is>
          <t>Agujas 25/8</t>
        </is>
      </c>
      <c r="H261" s="18" t="n">
        <v>1548</v>
      </c>
      <c r="I261" s="18" t="n">
        <v>975</v>
      </c>
      <c r="J261" s="18" t="n">
        <v>573</v>
      </c>
      <c r="K261" s="19" t="n">
        <v>24.97476744186047</v>
      </c>
      <c r="L261" s="19">
        <f>$J261*$K261</f>
        <v/>
      </c>
      <c r="M261" s="25" t="inlineStr">
        <is>
          <t>Alta</t>
        </is>
      </c>
      <c r="N261" s="17" t="inlineStr">
        <is>
          <t>Homologado – confianza Alta</t>
        </is>
      </c>
      <c r="O261" s="17" t="inlineStr"/>
      <c r="P261" s="17" t="inlineStr">
        <is>
          <t>Homologación: confianza base Alta + confianza SAP Alta → Alta.</t>
        </is>
      </c>
    </row>
    <row r="262">
      <c r="A262" s="17" t="inlineStr">
        <is>
          <t>San Juan</t>
        </is>
      </c>
      <c r="B262" s="17" t="inlineStr">
        <is>
          <t>1120</t>
        </is>
      </c>
      <c r="C262" s="17" t="inlineStr">
        <is>
          <t>Descartables</t>
        </is>
      </c>
      <c r="D262" s="17" t="inlineStr">
        <is>
          <t>2002587</t>
        </is>
      </c>
      <c r="E262" s="17" t="inlineStr">
        <is>
          <t>VENDA OVATA 15CM</t>
        </is>
      </c>
      <c r="F262" s="17" t="inlineStr">
        <is>
          <t>DESC171</t>
        </is>
      </c>
      <c r="G262" s="17" t="inlineStr">
        <is>
          <t>Vendas de 7 cm.</t>
        </is>
      </c>
      <c r="H262" s="18" t="n">
        <v>20</v>
      </c>
      <c r="I262" s="18" t="n">
        <v>8</v>
      </c>
      <c r="J262" s="18" t="n">
        <v>12</v>
      </c>
      <c r="K262" s="19" t="n">
        <v>1188.25</v>
      </c>
      <c r="L262" s="19">
        <f>$J262*$K262</f>
        <v/>
      </c>
      <c r="M262" s="26" t="inlineStr">
        <is>
          <t>Baja</t>
        </is>
      </c>
      <c r="N262" s="17" t="inlineStr">
        <is>
          <t>Homologado – confianza Baja – pendiente de validación</t>
        </is>
      </c>
      <c r="O262" s="17" t="inlineStr"/>
      <c r="P262" s="17" t="inlineStr">
        <is>
          <t>Homologado al master D-143, pero sus códigos SAP (2000080, 2000314) no figuran en el stock SAP de este centro. Cruce por nomenclatura: dosis/presentación distinta (7CM vs 15CM); similitud 0.52.</t>
        </is>
      </c>
    </row>
    <row r="263">
      <c r="A263" s="17" t="inlineStr">
        <is>
          <t>Neuquén</t>
        </is>
      </c>
      <c r="B263" s="17" t="inlineStr">
        <is>
          <t>1060</t>
        </is>
      </c>
      <c r="C263" s="17" t="inlineStr">
        <is>
          <t>Descartables</t>
        </is>
      </c>
      <c r="D263" s="17" t="inlineStr">
        <is>
          <t>2001866</t>
        </is>
      </c>
      <c r="E263" s="17" t="inlineStr">
        <is>
          <t>SONDA P/ ASPIRACION K30</t>
        </is>
      </c>
      <c r="F263" s="17" t="inlineStr">
        <is>
          <t>349</t>
        </is>
      </c>
      <c r="G263" s="17" t="inlineStr">
        <is>
          <t>sonda k30</t>
        </is>
      </c>
      <c r="H263" s="18" t="n">
        <v>35</v>
      </c>
      <c r="I263" s="18" t="n">
        <v>3</v>
      </c>
      <c r="J263" s="18" t="n">
        <v>32</v>
      </c>
      <c r="K263" s="19" t="n">
        <v>420</v>
      </c>
      <c r="L263" s="19">
        <f>$J263*$K263</f>
        <v/>
      </c>
      <c r="M263" s="25" t="inlineStr">
        <is>
          <t>Alta</t>
        </is>
      </c>
      <c r="N263" s="17" t="inlineStr">
        <is>
          <t>Homologado – confianza Alta</t>
        </is>
      </c>
      <c r="O263" s="17" t="inlineStr"/>
      <c r="P263" s="17" t="inlineStr">
        <is>
          <t>Cruce por nomenclatura: similitud 0.75.</t>
        </is>
      </c>
    </row>
    <row r="264">
      <c r="A264" s="17" t="inlineStr">
        <is>
          <t>Salta</t>
        </is>
      </c>
      <c r="B264" s="17" t="inlineStr">
        <is>
          <t>1130</t>
        </is>
      </c>
      <c r="C264" s="17" t="inlineStr">
        <is>
          <t>Medicamentos</t>
        </is>
      </c>
      <c r="D264" s="17" t="inlineStr">
        <is>
          <t>1000103</t>
        </is>
      </c>
      <c r="E264" s="17" t="inlineStr">
        <is>
          <t>FENITOINA 100MG /2ML AMPOLLA</t>
        </is>
      </c>
      <c r="F264" s="17" t="inlineStr">
        <is>
          <t>103</t>
        </is>
      </c>
      <c r="G264" s="17" t="inlineStr">
        <is>
          <t>Fenitoina 1 amp=2ml x100mg</t>
        </is>
      </c>
      <c r="H264" s="18" t="n">
        <v>100</v>
      </c>
      <c r="I264" s="18" t="n">
        <v>75</v>
      </c>
      <c r="J264" s="18" t="n">
        <v>25</v>
      </c>
      <c r="K264" s="19" t="n">
        <v>537.29</v>
      </c>
      <c r="L264" s="19">
        <f>$J264*$K264</f>
        <v/>
      </c>
      <c r="M264" s="25" t="inlineStr">
        <is>
          <t>Alta</t>
        </is>
      </c>
      <c r="N264" s="17" t="inlineStr">
        <is>
          <t>Homologado – confianza Alta</t>
        </is>
      </c>
      <c r="O264" s="17" t="inlineStr"/>
      <c r="P264" s="17" t="inlineStr">
        <is>
          <t>Homologación: confianza base Alta + confianza SAP Alta → Alta.</t>
        </is>
      </c>
    </row>
    <row r="265">
      <c r="A265" s="17" t="inlineStr">
        <is>
          <t>San Juan</t>
        </is>
      </c>
      <c r="B265" s="17" t="inlineStr">
        <is>
          <t>1120</t>
        </is>
      </c>
      <c r="C265" s="17" t="inlineStr">
        <is>
          <t>Medicamentos</t>
        </is>
      </c>
      <c r="D265" s="17" t="inlineStr">
        <is>
          <t>1000772</t>
        </is>
      </c>
      <c r="E265" s="17" t="inlineStr">
        <is>
          <t>AGUJA 40/12</t>
        </is>
      </c>
      <c r="F265" s="17" t="inlineStr">
        <is>
          <t>DESC10</t>
        </is>
      </c>
      <c r="G265" s="17" t="inlineStr">
        <is>
          <t>Aguja 40/12</t>
        </is>
      </c>
      <c r="H265" s="18" t="n">
        <v>95</v>
      </c>
      <c r="I265" s="18" t="n">
        <v>20</v>
      </c>
      <c r="J265" s="18" t="n">
        <v>75</v>
      </c>
      <c r="K265" s="19" t="n">
        <v>174.8252631578947</v>
      </c>
      <c r="L265" s="19">
        <f>$J265*$K265</f>
        <v/>
      </c>
      <c r="M265" s="25" t="inlineStr">
        <is>
          <t>Alta</t>
        </is>
      </c>
      <c r="N265" s="17" t="inlineStr">
        <is>
          <t>Homologado – confianza Alta</t>
        </is>
      </c>
      <c r="O265" s="17" t="inlineStr"/>
      <c r="P265" s="17" t="inlineStr">
        <is>
          <t>Cruce por nomenclatura: similitud 1.00.</t>
        </is>
      </c>
    </row>
    <row r="266">
      <c r="A266" s="17" t="inlineStr">
        <is>
          <t>Salta</t>
        </is>
      </c>
      <c r="B266" s="17" t="inlineStr">
        <is>
          <t>1130</t>
        </is>
      </c>
      <c r="C266" s="17" t="inlineStr">
        <is>
          <t>Medicamentos</t>
        </is>
      </c>
      <c r="D266" s="17" t="inlineStr">
        <is>
          <t>1000039</t>
        </is>
      </c>
      <c r="E266" s="17" t="inlineStr">
        <is>
          <t>VASELINA SOLIDA POR 1 KG</t>
        </is>
      </c>
      <c r="F266" s="17" t="inlineStr">
        <is>
          <t>278</t>
        </is>
      </c>
      <c r="G266" s="17" t="inlineStr">
        <is>
          <t>Vaselina solida x 1 kg</t>
        </is>
      </c>
      <c r="H266" s="18" t="n">
        <v>8</v>
      </c>
      <c r="I266" s="18" t="n">
        <v>7</v>
      </c>
      <c r="J266" s="18" t="n">
        <v>1</v>
      </c>
      <c r="K266" s="19" t="n">
        <v>12243.4625</v>
      </c>
      <c r="L266" s="19">
        <f>$J266*$K266</f>
        <v/>
      </c>
      <c r="M266" s="25" t="inlineStr">
        <is>
          <t>Alta</t>
        </is>
      </c>
      <c r="N266" s="17" t="inlineStr">
        <is>
          <t>Homologado – confianza Alta</t>
        </is>
      </c>
      <c r="O266" s="17" t="inlineStr"/>
      <c r="P266" s="17" t="inlineStr">
        <is>
          <t>Cruce por nomenclatura: similitud 1.00.</t>
        </is>
      </c>
    </row>
    <row r="267">
      <c r="A267" s="17" t="inlineStr">
        <is>
          <t>Salta</t>
        </is>
      </c>
      <c r="B267" s="17" t="inlineStr">
        <is>
          <t>1130</t>
        </is>
      </c>
      <c r="C267" s="17" t="inlineStr">
        <is>
          <t>Medicamentos</t>
        </is>
      </c>
      <c r="D267" s="17" t="inlineStr">
        <is>
          <t>1005308</t>
        </is>
      </c>
      <c r="E267" s="17" t="inlineStr">
        <is>
          <t>DIPIRONA 400MG COMPRIMIDOS</t>
        </is>
      </c>
      <c r="F267" s="17" t="inlineStr">
        <is>
          <t>105</t>
        </is>
      </c>
      <c r="G267" s="17" t="inlineStr">
        <is>
          <t>Dipirona comprimidos x500mg</t>
        </is>
      </c>
      <c r="H267" s="18" t="n">
        <v>300</v>
      </c>
      <c r="I267" s="18" t="n">
        <v>210</v>
      </c>
      <c r="J267" s="18" t="n">
        <v>90</v>
      </c>
      <c r="K267" s="19" t="n">
        <v>133</v>
      </c>
      <c r="L267" s="19">
        <f>$J267*$K267</f>
        <v/>
      </c>
      <c r="M267" s="26" t="inlineStr">
        <is>
          <t>Baja</t>
        </is>
      </c>
      <c r="N267" s="17" t="inlineStr">
        <is>
          <t>Homologado – confianza Baja – pendiente de validación</t>
        </is>
      </c>
      <c r="O267" s="17" t="inlineStr"/>
      <c r="P267" s="17" t="inlineStr">
        <is>
          <t>Homologado al master M01-009, pero sus códigos SAP (1005149) no figuran en el stock SAP de este centro. Cruce por nomenclatura: dosis/presentación distinta (500MG vs 400MG); similitud 0.66.</t>
        </is>
      </c>
    </row>
    <row r="268">
      <c r="A268" s="17" t="inlineStr">
        <is>
          <t>San Juan</t>
        </is>
      </c>
      <c r="B268" s="17" t="inlineStr">
        <is>
          <t>1120</t>
        </is>
      </c>
      <c r="C268" s="17" t="inlineStr">
        <is>
          <t>Medicamentos</t>
        </is>
      </c>
      <c r="D268" s="17" t="inlineStr">
        <is>
          <t>1001270</t>
        </is>
      </c>
      <c r="E268" s="17" t="inlineStr">
        <is>
          <t>FLUCONAZOL 150MG COMP</t>
        </is>
      </c>
      <c r="F268" s="17" t="inlineStr">
        <is>
          <t>MED81</t>
        </is>
      </c>
      <c r="G268" s="17" t="inlineStr">
        <is>
          <t>Fluconazol 150 mg(FM) comp</t>
        </is>
      </c>
      <c r="H268" s="18" t="n">
        <v>80</v>
      </c>
      <c r="I268" s="18" t="n">
        <v>18</v>
      </c>
      <c r="J268" s="18" t="n">
        <v>62</v>
      </c>
      <c r="K268" s="19" t="n">
        <v>188.532</v>
      </c>
      <c r="L268" s="19">
        <f>$J268*$K268</f>
        <v/>
      </c>
      <c r="M268" s="25" t="inlineStr">
        <is>
          <t>Alta</t>
        </is>
      </c>
      <c r="N268" s="17" t="inlineStr">
        <is>
          <t>Homologado – confianza Alta</t>
        </is>
      </c>
      <c r="O268" s="17" t="inlineStr"/>
      <c r="P268" s="17" t="inlineStr">
        <is>
          <t>Cruce por nomenclatura: dosis coincide; similitud 0.88. El material ocupa 2 filas en la hoja 1120 SJ (lote/almacén). La cantidad SAP y la física de esta vista son el total del material.</t>
        </is>
      </c>
    </row>
    <row r="269">
      <c r="A269" s="17" t="inlineStr">
        <is>
          <t>Salta</t>
        </is>
      </c>
      <c r="B269" s="17" t="inlineStr">
        <is>
          <t>1130</t>
        </is>
      </c>
      <c r="C269" s="17" t="inlineStr">
        <is>
          <t>Descartables</t>
        </is>
      </c>
      <c r="D269" s="17" t="inlineStr">
        <is>
          <t>2000003</t>
        </is>
      </c>
      <c r="E269" s="17" t="inlineStr">
        <is>
          <t>CATETER INTRAVENOSO 16G T/ABBOCATH</t>
        </is>
      </c>
      <c r="F269" s="17" t="inlineStr">
        <is>
          <t>2</t>
        </is>
      </c>
      <c r="G269" s="17" t="inlineStr">
        <is>
          <t>Abbocath N° 16</t>
        </is>
      </c>
      <c r="H269" s="18" t="n">
        <v>300</v>
      </c>
      <c r="I269" s="18" t="n">
        <v>239</v>
      </c>
      <c r="J269" s="18" t="n">
        <v>61</v>
      </c>
      <c r="K269" s="19" t="n">
        <v>188.8920333333333</v>
      </c>
      <c r="L269" s="19">
        <f>$J269*$K269</f>
        <v/>
      </c>
      <c r="M269" s="25" t="inlineStr">
        <is>
          <t>Alta</t>
        </is>
      </c>
      <c r="N269" s="17" t="inlineStr">
        <is>
          <t>Homologado – confianza Alta</t>
        </is>
      </c>
      <c r="O269" s="17" t="inlineStr"/>
      <c r="P269" s="17"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17" t="inlineStr">
        <is>
          <t>Neuquén</t>
        </is>
      </c>
      <c r="B270" s="17" t="inlineStr">
        <is>
          <t>1060</t>
        </is>
      </c>
      <c r="C270" s="17" t="inlineStr">
        <is>
          <t>Descartables</t>
        </is>
      </c>
      <c r="D270" s="17" t="inlineStr">
        <is>
          <t>2001761</t>
        </is>
      </c>
      <c r="E270" s="17" t="inlineStr">
        <is>
          <t>GUANTES ESTERILES Nº 6.5 POR PAR</t>
        </is>
      </c>
      <c r="F270" s="17" t="inlineStr">
        <is>
          <t>1006</t>
        </is>
      </c>
      <c r="G270" s="17" t="inlineStr">
        <is>
          <t>Guantes Esteriles N° 6,5</t>
        </is>
      </c>
      <c r="H270" s="18" t="n">
        <v>100</v>
      </c>
      <c r="I270" s="18" t="n">
        <v>44</v>
      </c>
      <c r="J270" s="18" t="n">
        <v>56</v>
      </c>
      <c r="K270" s="19" t="n">
        <v>202.2452</v>
      </c>
      <c r="L270" s="19">
        <f>$J270*$K270</f>
        <v/>
      </c>
      <c r="M270" s="25" t="inlineStr">
        <is>
          <t>Alta</t>
        </is>
      </c>
      <c r="N270" s="17" t="inlineStr">
        <is>
          <t>Homologado – confianza Alta</t>
        </is>
      </c>
      <c r="O270" s="17" t="inlineStr"/>
      <c r="P270" s="17" t="inlineStr">
        <is>
          <t>Cruce por nomenclatura: similitud 0.90.</t>
        </is>
      </c>
    </row>
    <row r="271">
      <c r="A271" s="17" t="inlineStr">
        <is>
          <t>Neuquén</t>
        </is>
      </c>
      <c r="B271" s="17" t="inlineStr">
        <is>
          <t>1060</t>
        </is>
      </c>
      <c r="C271" s="17" t="inlineStr">
        <is>
          <t>Medicamentos</t>
        </is>
      </c>
      <c r="D271" s="17" t="inlineStr">
        <is>
          <t>1000286</t>
        </is>
      </c>
      <c r="E271" s="17" t="inlineStr">
        <is>
          <t>CLORURO DE POTASIO 15mEq/5ml</t>
        </is>
      </c>
      <c r="F271" s="17" t="inlineStr">
        <is>
          <t>529</t>
        </is>
      </c>
      <c r="G271" s="17" t="inlineStr">
        <is>
          <t>CLORURO DE POTASIO</t>
        </is>
      </c>
      <c r="H271" s="18" t="n">
        <v>10</v>
      </c>
      <c r="I271" s="18" t="n">
        <v>0</v>
      </c>
      <c r="J271" s="18" t="n">
        <v>10</v>
      </c>
      <c r="K271" s="19" t="n">
        <v>1130</v>
      </c>
      <c r="L271" s="19">
        <f>$J271*$K271</f>
        <v/>
      </c>
      <c r="M271" s="30" t="inlineStr">
        <is>
          <t>Media</t>
        </is>
      </c>
      <c r="N271" s="17" t="inlineStr">
        <is>
          <t>Homologado – confianza Media – pendiente de validación</t>
        </is>
      </c>
      <c r="O271" s="17" t="inlineStr"/>
      <c r="P271" s="17"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17" t="inlineStr">
        <is>
          <t>Salta</t>
        </is>
      </c>
      <c r="B272" s="17" t="inlineStr">
        <is>
          <t>1130</t>
        </is>
      </c>
      <c r="C272" s="17" t="inlineStr">
        <is>
          <t>Medicamentos</t>
        </is>
      </c>
      <c r="D272" s="17" t="inlineStr">
        <is>
          <t>1000011</t>
        </is>
      </c>
      <c r="E272" s="17" t="inlineStr">
        <is>
          <t>DINITRATO DE ISOSORBIDE 5 MG COMP SL</t>
        </is>
      </c>
      <c r="F272" s="17" t="inlineStr">
        <is>
          <t>287</t>
        </is>
      </c>
      <c r="G272" s="17" t="inlineStr">
        <is>
          <t>Dinitrato de Isosorbide 5mg comp SBL</t>
        </is>
      </c>
      <c r="H272" s="18" t="n">
        <v>180</v>
      </c>
      <c r="I272" s="18" t="n">
        <v>150</v>
      </c>
      <c r="J272" s="18" t="n">
        <v>30</v>
      </c>
      <c r="K272" s="19" t="n">
        <v>363.1229444444444</v>
      </c>
      <c r="L272" s="19">
        <f>$J272*$K272</f>
        <v/>
      </c>
      <c r="M272" s="25" t="inlineStr">
        <is>
          <t>Alta</t>
        </is>
      </c>
      <c r="N272" s="17" t="inlineStr">
        <is>
          <t>Homologado – confianza Alta</t>
        </is>
      </c>
      <c r="O272" s="17" t="inlineStr"/>
      <c r="P272" s="17" t="inlineStr">
        <is>
          <t>Homologación: confianza base Alta + confianza SAP Alta → Alta. El material ocupa 2 filas en la hoja 1130 Salta (lote/almacén). La cantidad SAP y la física de esta vista son el total del material.</t>
        </is>
      </c>
    </row>
    <row r="273">
      <c r="A273" s="17" t="inlineStr">
        <is>
          <t>Neuquén</t>
        </is>
      </c>
      <c r="B273" s="17" t="inlineStr">
        <is>
          <t>1060</t>
        </is>
      </c>
      <c r="C273" s="17" t="inlineStr">
        <is>
          <t>Descartables</t>
        </is>
      </c>
      <c r="D273" s="17" t="inlineStr">
        <is>
          <t>2000867</t>
        </is>
      </c>
      <c r="E273" s="17" t="inlineStr">
        <is>
          <t>SONDA NASOGASTRICA K-10</t>
        </is>
      </c>
      <c r="F273" s="17" t="inlineStr">
        <is>
          <t>287; 288</t>
        </is>
      </c>
      <c r="G273" s="17" t="inlineStr">
        <is>
          <t>Sonda nasogastrica N° 10; Sonda nasogastrica N°11</t>
        </is>
      </c>
      <c r="H273" s="18" t="n">
        <v>250</v>
      </c>
      <c r="I273" s="18" t="n">
        <v>193</v>
      </c>
      <c r="J273" s="18" t="n">
        <v>57</v>
      </c>
      <c r="K273" s="19" t="n">
        <v>165.03928</v>
      </c>
      <c r="L273" s="19">
        <f>$J273*$K273</f>
        <v/>
      </c>
      <c r="M273" s="26" t="inlineStr">
        <is>
          <t>Baja</t>
        </is>
      </c>
      <c r="N273" s="17" t="inlineStr">
        <is>
          <t>Homologado – confianza Baja – pendiente de validación</t>
        </is>
      </c>
      <c r="O273" s="17" t="inlineStr"/>
      <c r="P273" s="17"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17" t="inlineStr">
        <is>
          <t>Salta</t>
        </is>
      </c>
      <c r="B274" s="17" t="inlineStr">
        <is>
          <t>1130</t>
        </is>
      </c>
      <c r="C274" s="17" t="inlineStr">
        <is>
          <t>Medicamentos</t>
        </is>
      </c>
      <c r="D274" s="17" t="inlineStr">
        <is>
          <t>1000130</t>
        </is>
      </c>
      <c r="E274" s="17" t="inlineStr">
        <is>
          <t>BROMURO IPRATROPIO 0.25 MG/ ML GOTAS</t>
        </is>
      </c>
      <c r="F274" s="17" t="inlineStr">
        <is>
          <t>153</t>
        </is>
      </c>
      <c r="G274" s="17" t="inlineStr">
        <is>
          <t>Ipratropio bromuro 1 fco gotero=20ml</t>
        </is>
      </c>
      <c r="H274" s="18" t="n">
        <v>10</v>
      </c>
      <c r="I274" s="18" t="n">
        <v>6</v>
      </c>
      <c r="J274" s="18" t="n">
        <v>4</v>
      </c>
      <c r="K274" s="19" t="n">
        <v>2348.3</v>
      </c>
      <c r="L274" s="19">
        <f>$J274*$K274</f>
        <v/>
      </c>
      <c r="M274" s="26" t="inlineStr">
        <is>
          <t>Baja</t>
        </is>
      </c>
      <c r="N274" s="17" t="inlineStr">
        <is>
          <t>Homologado – confianza Baja – pendiente de validación</t>
        </is>
      </c>
      <c r="O274" s="17" t="inlineStr"/>
      <c r="P274" s="17"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17" t="inlineStr">
        <is>
          <t>Salta</t>
        </is>
      </c>
      <c r="B275" s="17" t="inlineStr">
        <is>
          <t>1130</t>
        </is>
      </c>
      <c r="C275" s="17" t="inlineStr">
        <is>
          <t>Medicamentos</t>
        </is>
      </c>
      <c r="D275" s="17" t="inlineStr">
        <is>
          <t>1000144</t>
        </is>
      </c>
      <c r="E275" s="17" t="inlineStr">
        <is>
          <t>LORATADINA 10 MG COMP</t>
        </is>
      </c>
      <c r="F275" s="17" t="inlineStr">
        <is>
          <t>173</t>
        </is>
      </c>
      <c r="G275" s="17" t="inlineStr">
        <is>
          <t>Loratadina Comprimidos 10mgr</t>
        </is>
      </c>
      <c r="H275" s="18" t="n">
        <v>340</v>
      </c>
      <c r="I275" s="18" t="n">
        <v>140</v>
      </c>
      <c r="J275" s="18" t="n">
        <v>200</v>
      </c>
      <c r="K275" s="19" t="n">
        <v>46.91279411764706</v>
      </c>
      <c r="L275" s="19">
        <f>$J275*$K275</f>
        <v/>
      </c>
      <c r="M275" s="25" t="inlineStr">
        <is>
          <t>Alta</t>
        </is>
      </c>
      <c r="N275" s="17" t="inlineStr">
        <is>
          <t>Homologado – confianza Alta</t>
        </is>
      </c>
      <c r="O275" s="17" t="inlineStr"/>
      <c r="P275" s="17" t="inlineStr">
        <is>
          <t>Homologación: confianza base Alta + confianza SAP Alta → Alta.</t>
        </is>
      </c>
    </row>
    <row r="276">
      <c r="A276" s="17" t="inlineStr">
        <is>
          <t>Neuquén</t>
        </is>
      </c>
      <c r="B276" s="17" t="inlineStr">
        <is>
          <t>1060</t>
        </is>
      </c>
      <c r="C276" s="17" t="inlineStr">
        <is>
          <t>Medicamentos</t>
        </is>
      </c>
      <c r="D276" s="17" t="inlineStr">
        <is>
          <t>1000387</t>
        </is>
      </c>
      <c r="E276" s="17" t="inlineStr">
        <is>
          <t>AMLODIPINA 10 mg COMPRIMIDOS</t>
        </is>
      </c>
      <c r="F276" s="17" t="inlineStr">
        <is>
          <t>14</t>
        </is>
      </c>
      <c r="G276" s="17" t="inlineStr">
        <is>
          <t>AMLODIPINA</t>
        </is>
      </c>
      <c r="H276" s="18" t="n">
        <v>200</v>
      </c>
      <c r="I276" s="18" t="n">
        <v>51</v>
      </c>
      <c r="J276" s="18" t="n">
        <v>149</v>
      </c>
      <c r="K276" s="19" t="n">
        <v>61.1</v>
      </c>
      <c r="L276" s="19">
        <f>$J276*$K276</f>
        <v/>
      </c>
      <c r="M276" s="25" t="inlineStr">
        <is>
          <t>Alta</t>
        </is>
      </c>
      <c r="N276" s="17" t="inlineStr">
        <is>
          <t>Homologado – confianza Alta</t>
        </is>
      </c>
      <c r="O276" s="17" t="inlineStr"/>
      <c r="P276" s="17" t="inlineStr">
        <is>
          <t>Homologación: confianza base Alta + confianza SAP Alta → Alta.</t>
        </is>
      </c>
    </row>
    <row r="277">
      <c r="A277" s="17" t="inlineStr">
        <is>
          <t>Neuquén</t>
        </is>
      </c>
      <c r="B277" s="17" t="inlineStr">
        <is>
          <t>1060</t>
        </is>
      </c>
      <c r="C277" s="17" t="inlineStr">
        <is>
          <t>Descartables</t>
        </is>
      </c>
      <c r="D277" s="17" t="inlineStr">
        <is>
          <t>2000483</t>
        </is>
      </c>
      <c r="E277" s="17" t="inlineStr">
        <is>
          <t>LINTERNA LAPICERA</t>
        </is>
      </c>
      <c r="F277" s="17" t="inlineStr">
        <is>
          <t>521</t>
        </is>
      </c>
      <c r="G277" s="17" t="inlineStr">
        <is>
          <t>LINTERNA</t>
        </is>
      </c>
      <c r="H277" s="18" t="n">
        <v>40</v>
      </c>
      <c r="I277" s="18" t="n">
        <v>7</v>
      </c>
      <c r="J277" s="18" t="n">
        <v>33</v>
      </c>
      <c r="K277" s="19" t="n">
        <v>271.41</v>
      </c>
      <c r="L277" s="19">
        <f>$J277*$K277</f>
        <v/>
      </c>
      <c r="M277" s="25" t="inlineStr">
        <is>
          <t>Alta</t>
        </is>
      </c>
      <c r="N277" s="17" t="inlineStr">
        <is>
          <t>Homologado – confianza Alta</t>
        </is>
      </c>
      <c r="O277" s="17" t="inlineStr"/>
      <c r="P277" s="17"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17" t="inlineStr">
        <is>
          <t>Salta</t>
        </is>
      </c>
      <c r="B278" s="17" t="inlineStr">
        <is>
          <t>1130</t>
        </is>
      </c>
      <c r="C278" s="17" t="inlineStr">
        <is>
          <t>Descartables</t>
        </is>
      </c>
      <c r="D278" s="17" t="inlineStr">
        <is>
          <t>2001233</t>
        </is>
      </c>
      <c r="E278" s="17" t="inlineStr">
        <is>
          <t>HILO DE SUTURA SUPRALON 5</t>
        </is>
      </c>
      <c r="F278" s="17" t="inlineStr">
        <is>
          <t>297</t>
        </is>
      </c>
      <c r="G278" s="17" t="inlineStr">
        <is>
          <t>Hilo de sutura N°3</t>
        </is>
      </c>
      <c r="H278" s="18" t="n">
        <v>18</v>
      </c>
      <c r="I278" s="18" t="n">
        <v>5</v>
      </c>
      <c r="J278" s="18" t="n">
        <v>13</v>
      </c>
      <c r="K278" s="19" t="n">
        <v>679.9777777777778</v>
      </c>
      <c r="L278" s="19">
        <f>$J278*$K278</f>
        <v/>
      </c>
      <c r="M278" s="26" t="inlineStr">
        <is>
          <t>Baja</t>
        </is>
      </c>
      <c r="N278" s="17" t="inlineStr">
        <is>
          <t>Homologado – confianza Baja – pendiente de validación</t>
        </is>
      </c>
      <c r="O278" s="17" t="inlineStr"/>
      <c r="P278" s="17" t="inlineStr">
        <is>
          <t>Cruce por nomenclatura: calibre/talle/medida distinta; similitud 0.60.</t>
        </is>
      </c>
    </row>
    <row r="279">
      <c r="A279" s="17" t="inlineStr">
        <is>
          <t>Salta</t>
        </is>
      </c>
      <c r="B279" s="17" t="inlineStr">
        <is>
          <t>1130</t>
        </is>
      </c>
      <c r="C279" s="17" t="inlineStr">
        <is>
          <t>Medicamentos</t>
        </is>
      </c>
      <c r="D279" s="17" t="inlineStr">
        <is>
          <t>1000410</t>
        </is>
      </c>
      <c r="E279" s="17" t="inlineStr">
        <is>
          <t>DOPAMINA 200MG/5 ML</t>
        </is>
      </c>
      <c r="F279" s="17" t="inlineStr">
        <is>
          <t>109</t>
        </is>
      </c>
      <c r="G279" s="17" t="inlineStr">
        <is>
          <t>Dopamina, clorhidrato 1 amp=5ml/200mg</t>
        </is>
      </c>
      <c r="H279" s="18" t="n">
        <v>35</v>
      </c>
      <c r="I279" s="18" t="n">
        <v>28</v>
      </c>
      <c r="J279" s="18" t="n">
        <v>7</v>
      </c>
      <c r="K279" s="19" t="n">
        <v>1193</v>
      </c>
      <c r="L279" s="19">
        <f>$J279*$K279</f>
        <v/>
      </c>
      <c r="M279" s="26" t="inlineStr">
        <is>
          <t>Baja</t>
        </is>
      </c>
      <c r="N279" s="17" t="inlineStr">
        <is>
          <t>Homologado – confianza Baja – pendiente de validación</t>
        </is>
      </c>
      <c r="O279" s="17" t="inlineStr"/>
      <c r="P279" s="17"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17" t="inlineStr">
        <is>
          <t>Salta</t>
        </is>
      </c>
      <c r="B280" s="17" t="inlineStr">
        <is>
          <t>1130</t>
        </is>
      </c>
      <c r="C280" s="17" t="inlineStr">
        <is>
          <t>Medicamentos</t>
        </is>
      </c>
      <c r="D280" s="17" t="inlineStr">
        <is>
          <t>1001262</t>
        </is>
      </c>
      <c r="E280" s="17" t="inlineStr">
        <is>
          <t>CATETER IV N14</t>
        </is>
      </c>
      <c r="F280" s="17" t="inlineStr">
        <is>
          <t>1</t>
        </is>
      </c>
      <c r="G280" s="17" t="inlineStr">
        <is>
          <t>Abbocath N° 14</t>
        </is>
      </c>
      <c r="H280" s="18" t="n">
        <v>100</v>
      </c>
      <c r="I280" s="18" t="n">
        <v>69</v>
      </c>
      <c r="J280" s="18" t="n">
        <v>31</v>
      </c>
      <c r="K280" s="19" t="n">
        <v>253.16</v>
      </c>
      <c r="L280" s="19">
        <f>$J280*$K280</f>
        <v/>
      </c>
      <c r="M280" s="26" t="inlineStr">
        <is>
          <t>Baja</t>
        </is>
      </c>
      <c r="N280" s="17" t="inlineStr">
        <is>
          <t>Homologado – confianza Baja – pendiente de validación</t>
        </is>
      </c>
      <c r="O280" s="17" t="inlineStr"/>
      <c r="P280" s="1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17" t="inlineStr">
        <is>
          <t>San Juan</t>
        </is>
      </c>
      <c r="B281" s="17" t="inlineStr">
        <is>
          <t>1120</t>
        </is>
      </c>
      <c r="C281" s="17" t="inlineStr">
        <is>
          <t>Descartables</t>
        </is>
      </c>
      <c r="D281" s="17" t="inlineStr">
        <is>
          <t>2000354</t>
        </is>
      </c>
      <c r="E281" s="17" t="inlineStr">
        <is>
          <t>APOSITO ESTERIL (G+A) 10X20CM</t>
        </is>
      </c>
      <c r="F281" s="17" t="inlineStr">
        <is>
          <t>DESC21</t>
        </is>
      </c>
      <c r="G281" s="17" t="inlineStr">
        <is>
          <t>Apositos estériles</t>
        </is>
      </c>
      <c r="H281" s="18" t="n">
        <v>200</v>
      </c>
      <c r="I281" s="18" t="n">
        <v>160</v>
      </c>
      <c r="J281" s="18" t="n">
        <v>40</v>
      </c>
      <c r="K281" s="19" t="n">
        <v>184.1337</v>
      </c>
      <c r="L281" s="19">
        <f>$J281*$K281</f>
        <v/>
      </c>
      <c r="M281" s="30" t="inlineStr">
        <is>
          <t>Media</t>
        </is>
      </c>
      <c r="N281" s="17" t="inlineStr">
        <is>
          <t>Homologado – confianza Media – pendiente de validación</t>
        </is>
      </c>
      <c r="O281" s="17" t="inlineStr"/>
      <c r="P281" s="17" t="inlineStr">
        <is>
          <t>Homologación: confianza base Media + confianza SAP Alta → Media. Otros códigos SAP del master no están en el stock de este centro: 2000098, 2000278, 2000279.</t>
        </is>
      </c>
    </row>
    <row r="282">
      <c r="A282" s="17" t="inlineStr">
        <is>
          <t>Neuquén</t>
        </is>
      </c>
      <c r="B282" s="17" t="inlineStr">
        <is>
          <t>1060</t>
        </is>
      </c>
      <c r="C282" s="17" t="inlineStr">
        <is>
          <t>Medicamentos</t>
        </is>
      </c>
      <c r="D282" s="17" t="inlineStr">
        <is>
          <t>1000143</t>
        </is>
      </c>
      <c r="E282" s="17" t="inlineStr">
        <is>
          <t>BUTIL BROMURO DE HIOSCINA COMPRIMIDO</t>
        </is>
      </c>
      <c r="F282" s="17" t="inlineStr">
        <is>
          <t>319</t>
        </is>
      </c>
      <c r="G282" s="17" t="inlineStr">
        <is>
          <t>HIOSCINA SIMPLE COMP</t>
        </is>
      </c>
      <c r="H282" s="18" t="n">
        <v>810</v>
      </c>
      <c r="I282" s="18" t="n">
        <v>380</v>
      </c>
      <c r="J282" s="18" t="n">
        <v>430</v>
      </c>
      <c r="K282" s="19" t="n">
        <v>16.79712345679012</v>
      </c>
      <c r="L282" s="19">
        <f>$J282*$K282</f>
        <v/>
      </c>
      <c r="M282" s="26" t="inlineStr">
        <is>
          <t>Baja</t>
        </is>
      </c>
      <c r="N282" s="17" t="inlineStr">
        <is>
          <t>Homologado – confianza Baja – pendiente de validación</t>
        </is>
      </c>
      <c r="O282" s="17" t="inlineStr"/>
      <c r="P282" s="17" t="inlineStr">
        <is>
          <t>Cruce por nomenclatura: similitud 0.54. El material ocupa 5 filas en la hoja 1060 NQN (lote/almacén). La cantidad SAP y la física de esta vista son el total del material.</t>
        </is>
      </c>
    </row>
    <row r="283">
      <c r="A283" s="17" t="inlineStr">
        <is>
          <t>San Juan</t>
        </is>
      </c>
      <c r="B283" s="17" t="inlineStr">
        <is>
          <t>1120</t>
        </is>
      </c>
      <c r="C283" s="17" t="inlineStr">
        <is>
          <t>Descartables</t>
        </is>
      </c>
      <c r="D283" s="17" t="inlineStr">
        <is>
          <t>2000100</t>
        </is>
      </c>
      <c r="E283" s="17" t="inlineStr">
        <is>
          <t>BOLSA COLECTORA DE ORINA X 2000 ML</t>
        </is>
      </c>
      <c r="F283" s="17" t="inlineStr">
        <is>
          <t>DESC26</t>
        </is>
      </c>
      <c r="G283" s="17" t="inlineStr">
        <is>
          <t>Bolsa Colectora de orina T/K-207</t>
        </is>
      </c>
      <c r="H283" s="18" t="n">
        <v>20</v>
      </c>
      <c r="I283" s="18" t="n">
        <v>3</v>
      </c>
      <c r="J283" s="18" t="n">
        <v>17</v>
      </c>
      <c r="K283" s="19" t="n">
        <v>374.716</v>
      </c>
      <c r="L283" s="19">
        <f>$J283*$K283</f>
        <v/>
      </c>
      <c r="M283" s="30" t="inlineStr">
        <is>
          <t>Media</t>
        </is>
      </c>
      <c r="N283" s="17" t="inlineStr">
        <is>
          <t>Homologado – confianza Media – pendiente de validación</t>
        </is>
      </c>
      <c r="O283" s="17" t="inlineStr"/>
      <c r="P283" s="17" t="inlineStr">
        <is>
          <t>Cruce por nomenclatura: una nomenclatura no informa dosis; similitud 0.65.</t>
        </is>
      </c>
    </row>
    <row r="284">
      <c r="A284" s="17" t="inlineStr">
        <is>
          <t>Salta</t>
        </is>
      </c>
      <c r="B284" s="17" t="inlineStr">
        <is>
          <t>1130</t>
        </is>
      </c>
      <c r="C284" s="17" t="inlineStr">
        <is>
          <t>Medicamentos</t>
        </is>
      </c>
      <c r="D284" s="17" t="inlineStr">
        <is>
          <t>1000108</t>
        </is>
      </c>
      <c r="E284" s="17" t="inlineStr">
        <is>
          <t>HALOPERIDOL  5MG/1ML AMPOLLA</t>
        </is>
      </c>
      <c r="F284" s="17" t="inlineStr">
        <is>
          <t>141</t>
        </is>
      </c>
      <c r="G284" s="17" t="inlineStr">
        <is>
          <t>Haloperidol 1 amp=1ml</t>
        </is>
      </c>
      <c r="H284" s="18" t="n">
        <v>120</v>
      </c>
      <c r="I284" s="18" t="n">
        <v>111</v>
      </c>
      <c r="J284" s="18" t="n">
        <v>9</v>
      </c>
      <c r="K284" s="19" t="n">
        <v>690.3</v>
      </c>
      <c r="L284" s="19">
        <f>$J284*$K284</f>
        <v/>
      </c>
      <c r="M284" s="30" t="inlineStr">
        <is>
          <t>Media</t>
        </is>
      </c>
      <c r="N284" s="17" t="inlineStr">
        <is>
          <t>Homologado – confianza Media – pendiente de validación</t>
        </is>
      </c>
      <c r="O284" s="17" t="inlineStr"/>
      <c r="P284" s="17" t="inlineStr">
        <is>
          <t>Homologación: confianza base Media + confianza SAP Alta → Media. El material ocupa 2 filas en la hoja 1130 Salta (lote/almacén). La cantidad SAP y la física de esta vista son el total del material.</t>
        </is>
      </c>
    </row>
    <row r="285">
      <c r="A285" s="17" t="inlineStr">
        <is>
          <t>San Juan</t>
        </is>
      </c>
      <c r="B285" s="17" t="inlineStr">
        <is>
          <t>1120</t>
        </is>
      </c>
      <c r="C285" s="17" t="inlineStr">
        <is>
          <t>Medicamentos</t>
        </is>
      </c>
      <c r="D285" s="17" t="inlineStr">
        <is>
          <t>1000063</t>
        </is>
      </c>
      <c r="E285" s="17" t="inlineStr">
        <is>
          <t>DIGOXINA 0,25 MG/ML AMPOLLA DE 1ML</t>
        </is>
      </c>
      <c r="F285" s="17" t="inlineStr">
        <is>
          <t>MED67</t>
        </is>
      </c>
      <c r="G285" s="17" t="inlineStr">
        <is>
          <t>Digoxina 0,25mg Amp x 1 ml</t>
        </is>
      </c>
      <c r="H285" s="18" t="n">
        <v>40</v>
      </c>
      <c r="I285" s="18" t="n">
        <v>2</v>
      </c>
      <c r="J285" s="18" t="n">
        <v>38</v>
      </c>
      <c r="K285" s="19" t="n">
        <v>162</v>
      </c>
      <c r="L285" s="19">
        <f>$J285*$K285</f>
        <v/>
      </c>
      <c r="M285" s="25" t="inlineStr">
        <is>
          <t>Alta</t>
        </is>
      </c>
      <c r="N285" s="17" t="inlineStr">
        <is>
          <t>Homologado – confianza Alta</t>
        </is>
      </c>
      <c r="O285" s="17" t="inlineStr"/>
      <c r="P285" s="17" t="inlineStr">
        <is>
          <t>Cruce por nomenclatura: dosis coincide; similitud 0.97.</t>
        </is>
      </c>
    </row>
    <row r="286">
      <c r="A286" s="17" t="inlineStr">
        <is>
          <t>Salta</t>
        </is>
      </c>
      <c r="B286" s="17" t="inlineStr">
        <is>
          <t>1130</t>
        </is>
      </c>
      <c r="C286" s="17" t="inlineStr">
        <is>
          <t>Medicamentos</t>
        </is>
      </c>
      <c r="D286" s="17" t="inlineStr">
        <is>
          <t>1005231</t>
        </is>
      </c>
      <c r="E286" s="17" t="inlineStr">
        <is>
          <t>LOSARTAN 50MG COMP</t>
        </is>
      </c>
      <c r="F286" s="17" t="inlineStr">
        <is>
          <t>176</t>
        </is>
      </c>
      <c r="G286" s="17" t="inlineStr">
        <is>
          <t>Losartan Comprimidos x 50mg</t>
        </is>
      </c>
      <c r="H286" s="18" t="n">
        <v>150</v>
      </c>
      <c r="I286" s="18" t="n">
        <v>15</v>
      </c>
      <c r="J286" s="18" t="n">
        <v>135</v>
      </c>
      <c r="K286" s="19" t="n">
        <v>43.7</v>
      </c>
      <c r="L286" s="19">
        <f>$J286*$K286</f>
        <v/>
      </c>
      <c r="M286" s="25" t="inlineStr">
        <is>
          <t>Alta</t>
        </is>
      </c>
      <c r="N286" s="17" t="inlineStr">
        <is>
          <t>Homologado – confianza Alta</t>
        </is>
      </c>
      <c r="O286" s="17" t="inlineStr"/>
      <c r="P286" s="17" t="inlineStr">
        <is>
          <t>Homologación: confianza base Alta + confianza SAP Alta → Alta.</t>
        </is>
      </c>
    </row>
    <row r="287">
      <c r="A287" s="17" t="inlineStr">
        <is>
          <t>Salta</t>
        </is>
      </c>
      <c r="B287" s="17" t="inlineStr">
        <is>
          <t>1130</t>
        </is>
      </c>
      <c r="C287" s="17" t="inlineStr">
        <is>
          <t>Medicamentos</t>
        </is>
      </c>
      <c r="D287" s="17" t="inlineStr">
        <is>
          <t>1000063</t>
        </is>
      </c>
      <c r="E287" s="17" t="inlineStr">
        <is>
          <t>DIGOXINA 0,25 MG/ML AMPOLLA DE 1ML</t>
        </is>
      </c>
      <c r="F287" s="17" t="inlineStr">
        <is>
          <t>266</t>
        </is>
      </c>
      <c r="G287" s="17" t="inlineStr">
        <is>
          <t>Digoxina 0.25mg/ml</t>
        </is>
      </c>
      <c r="H287" s="18" t="n">
        <v>40</v>
      </c>
      <c r="I287" s="18" t="n">
        <v>30</v>
      </c>
      <c r="J287" s="18" t="n">
        <v>10</v>
      </c>
      <c r="K287" s="19" t="n">
        <v>589.375</v>
      </c>
      <c r="L287" s="19">
        <f>$J287*$K287</f>
        <v/>
      </c>
      <c r="M287" s="30" t="inlineStr">
        <is>
          <t>Media</t>
        </is>
      </c>
      <c r="N287" s="17" t="inlineStr">
        <is>
          <t>Homologado – confianza Media – pendiente de validación</t>
        </is>
      </c>
      <c r="O287" s="17" t="inlineStr"/>
      <c r="P287" s="17" t="inlineStr">
        <is>
          <t>Homologación: confianza base Media + confianza SAP Alta → Media.</t>
        </is>
      </c>
    </row>
    <row r="288">
      <c r="A288" s="17" t="inlineStr">
        <is>
          <t>Salta</t>
        </is>
      </c>
      <c r="B288" s="17" t="inlineStr">
        <is>
          <t>1130</t>
        </is>
      </c>
      <c r="C288" s="17" t="inlineStr">
        <is>
          <t>Medicamentos</t>
        </is>
      </c>
      <c r="D288" s="17" t="inlineStr">
        <is>
          <t>1000001</t>
        </is>
      </c>
      <c r="E288" s="17" t="inlineStr">
        <is>
          <t>AGUA OXIGENADA 10 VOL. X 1000ML</t>
        </is>
      </c>
      <c r="F288" s="17" t="inlineStr">
        <is>
          <t>15</t>
        </is>
      </c>
      <c r="G288" s="17" t="inlineStr">
        <is>
          <t>Agua Oxigenada x 1 L.</t>
        </is>
      </c>
      <c r="H288" s="18" t="n">
        <v>22</v>
      </c>
      <c r="I288" s="18" t="n">
        <v>18</v>
      </c>
      <c r="J288" s="18" t="n">
        <v>4</v>
      </c>
      <c r="K288" s="19" t="n">
        <v>1445.045909090909</v>
      </c>
      <c r="L288" s="19">
        <f>$J288*$K288</f>
        <v/>
      </c>
      <c r="M288" s="25" t="inlineStr">
        <is>
          <t>Alta</t>
        </is>
      </c>
      <c r="N288" s="17" t="inlineStr">
        <is>
          <t>Homologado – confianza Alta</t>
        </is>
      </c>
      <c r="O288" s="17" t="inlineStr"/>
      <c r="P288" s="17" t="inlineStr">
        <is>
          <t>Homologación: confianza base Alta + confianza SAP Alta → Alta. El material ocupa 2 filas en la hoja 1130 Salta (lote/almacén). La cantidad SAP y la física de esta vista son el total del material.</t>
        </is>
      </c>
    </row>
    <row r="289">
      <c r="A289" s="17" t="inlineStr">
        <is>
          <t>Salta</t>
        </is>
      </c>
      <c r="B289" s="17" t="inlineStr">
        <is>
          <t>1130</t>
        </is>
      </c>
      <c r="C289" s="17" t="inlineStr">
        <is>
          <t>Medicamentos</t>
        </is>
      </c>
      <c r="D289" s="17" t="inlineStr">
        <is>
          <t>1000671</t>
        </is>
      </c>
      <c r="E289" s="17" t="inlineStr">
        <is>
          <t>SULFATO DE MAGNESIO AL 25% AMP</t>
        </is>
      </c>
      <c r="F289" s="17" t="inlineStr">
        <is>
          <t>231</t>
        </is>
      </c>
      <c r="G289" s="17" t="inlineStr">
        <is>
          <t>Sulfato de Magnesio al 25% 1 amp=5ml</t>
        </is>
      </c>
      <c r="H289" s="18" t="n">
        <v>20</v>
      </c>
      <c r="I289" s="18" t="n">
        <v>14</v>
      </c>
      <c r="J289" s="18" t="n">
        <v>6</v>
      </c>
      <c r="K289" s="19" t="n">
        <v>950</v>
      </c>
      <c r="L289" s="19">
        <f>$J289*$K289</f>
        <v/>
      </c>
      <c r="M289" s="25" t="inlineStr">
        <is>
          <t>Alta</t>
        </is>
      </c>
      <c r="N289" s="17" t="inlineStr">
        <is>
          <t>Homologado – confianza Alta</t>
        </is>
      </c>
      <c r="O289" s="17" t="inlineStr"/>
      <c r="P289" s="17" t="inlineStr">
        <is>
          <t>Homologación: confianza base Alta + confianza SAP Alta → Alta.</t>
        </is>
      </c>
    </row>
    <row r="290">
      <c r="A290" s="17" t="inlineStr">
        <is>
          <t>Salta</t>
        </is>
      </c>
      <c r="B290" s="17" t="inlineStr">
        <is>
          <t>1130</t>
        </is>
      </c>
      <c r="C290" s="17" t="inlineStr">
        <is>
          <t>Medicamentos</t>
        </is>
      </c>
      <c r="D290" s="17" t="inlineStr">
        <is>
          <t>1000250</t>
        </is>
      </c>
      <c r="E290" s="17" t="inlineStr">
        <is>
          <t>DICLOFENAC GEL</t>
        </is>
      </c>
      <c r="F290" s="17" t="inlineStr">
        <is>
          <t>388</t>
        </is>
      </c>
      <c r="G290" s="17" t="inlineStr">
        <is>
          <t>Diclofenac gel (dietilamina 1,16%)</t>
        </is>
      </c>
      <c r="H290" s="18" t="n">
        <v>35</v>
      </c>
      <c r="I290" s="18" t="n">
        <v>33</v>
      </c>
      <c r="J290" s="18" t="n">
        <v>2</v>
      </c>
      <c r="K290" s="19" t="n">
        <v>2705.428571428572</v>
      </c>
      <c r="L290" s="19">
        <f>$J290*$K290</f>
        <v/>
      </c>
      <c r="M290" s="26" t="inlineStr">
        <is>
          <t>Baja</t>
        </is>
      </c>
      <c r="N290" s="17" t="inlineStr">
        <is>
          <t>Homologado – confianza Baja – pendiente de validación</t>
        </is>
      </c>
      <c r="O290" s="17" t="inlineStr"/>
      <c r="P290" s="17" t="inlineStr">
        <is>
          <t>Cruce por nomenclatura: una nomenclatura no informa dosis; similitud 0.71.</t>
        </is>
      </c>
    </row>
    <row r="291">
      <c r="A291" s="17" t="inlineStr">
        <is>
          <t>Neuquén</t>
        </is>
      </c>
      <c r="B291" s="17" t="inlineStr">
        <is>
          <t>1060</t>
        </is>
      </c>
      <c r="C291" s="17" t="inlineStr">
        <is>
          <t>Descartables</t>
        </is>
      </c>
      <c r="D291" s="17" t="inlineStr">
        <is>
          <t>2000414</t>
        </is>
      </c>
      <c r="E291" s="17" t="inlineStr">
        <is>
          <t>CANULA DE GUEDEL 11CM N3 CELESTE</t>
        </is>
      </c>
      <c r="F291" s="17" t="inlineStr">
        <is>
          <t>354</t>
        </is>
      </c>
      <c r="G291" s="17" t="inlineStr">
        <is>
          <t>CANULAS DE MAYO N°3</t>
        </is>
      </c>
      <c r="H291" s="18" t="n">
        <v>110</v>
      </c>
      <c r="I291" s="18" t="n">
        <v>61</v>
      </c>
      <c r="J291" s="18" t="n">
        <v>49</v>
      </c>
      <c r="K291" s="19" t="n">
        <v>109</v>
      </c>
      <c r="L291" s="19">
        <f>$J291*$K291</f>
        <v/>
      </c>
      <c r="M291" s="26" t="inlineStr">
        <is>
          <t>Baja</t>
        </is>
      </c>
      <c r="N291" s="17" t="inlineStr">
        <is>
          <t>Homologado – confianza Baja – pendiente de validación</t>
        </is>
      </c>
      <c r="O291" s="17" t="inlineStr"/>
      <c r="P291" s="17"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17" t="inlineStr">
        <is>
          <t>Salta</t>
        </is>
      </c>
      <c r="B292" s="17" t="inlineStr">
        <is>
          <t>1130</t>
        </is>
      </c>
      <c r="C292" s="17" t="inlineStr">
        <is>
          <t>Medicamentos</t>
        </is>
      </c>
      <c r="D292" s="17" t="inlineStr">
        <is>
          <t>1000087</t>
        </is>
      </c>
      <c r="E292" s="17" t="inlineStr">
        <is>
          <t>SALBUTAMOL PUFF ("AEROS" 250 DOSIS) 100M</t>
        </is>
      </c>
      <c r="F292" s="17" t="inlineStr">
        <is>
          <t>213</t>
        </is>
      </c>
      <c r="G292" s="17" t="inlineStr">
        <is>
          <t>Salbutamol 100 mcg Inhal. Aer. x 200 Dosis + aplic.</t>
        </is>
      </c>
      <c r="H292" s="18" t="n">
        <v>20</v>
      </c>
      <c r="I292" s="18" t="n">
        <v>19</v>
      </c>
      <c r="J292" s="18" t="n">
        <v>1</v>
      </c>
      <c r="K292" s="19" t="n">
        <v>5111.808999999999</v>
      </c>
      <c r="L292" s="19">
        <f>$J292*$K292</f>
        <v/>
      </c>
      <c r="M292" s="26" t="inlineStr">
        <is>
          <t>Baja</t>
        </is>
      </c>
      <c r="N292" s="17" t="inlineStr">
        <is>
          <t>Homologado – confianza Baja – pendiente de validación</t>
        </is>
      </c>
      <c r="O292" s="17" t="inlineStr"/>
      <c r="P292" s="17"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17" t="inlineStr">
        <is>
          <t>San Juan</t>
        </is>
      </c>
      <c r="B293" s="17" t="inlineStr">
        <is>
          <t>1120</t>
        </is>
      </c>
      <c r="C293" s="17" t="inlineStr">
        <is>
          <t>Medicamentos</t>
        </is>
      </c>
      <c r="D293" s="17" t="inlineStr">
        <is>
          <t>1005140</t>
        </is>
      </c>
      <c r="E293" s="17" t="inlineStr">
        <is>
          <t>ENALAPRIL 10MG X 10COMP</t>
        </is>
      </c>
      <c r="F293" s="17" t="inlineStr">
        <is>
          <t>MED72</t>
        </is>
      </c>
      <c r="G293" s="17" t="inlineStr">
        <is>
          <t>Enalapril Comp x 10 mg</t>
        </is>
      </c>
      <c r="H293" s="18" t="n">
        <v>130</v>
      </c>
      <c r="I293" s="18" t="n">
        <v>86</v>
      </c>
      <c r="J293" s="18" t="n">
        <v>44</v>
      </c>
      <c r="K293" s="19" t="n">
        <v>112.9981538461539</v>
      </c>
      <c r="L293" s="19">
        <f>$J293*$K293</f>
        <v/>
      </c>
      <c r="M293" s="25" t="inlineStr">
        <is>
          <t>Alta</t>
        </is>
      </c>
      <c r="N293" s="17" t="inlineStr">
        <is>
          <t>Homologado – confianza Alta</t>
        </is>
      </c>
      <c r="O293" s="17" t="inlineStr"/>
      <c r="P293" s="17" t="inlineStr">
        <is>
          <t>Homologación: confianza base Alta + confianza SAP Alta → Alta. El material ocupa 2 filas en la hoja 1120 SJ (lote/almacén). La cantidad SAP y la física de esta vista son el total del material.</t>
        </is>
      </c>
    </row>
    <row r="294">
      <c r="A294" s="17" t="inlineStr">
        <is>
          <t>Neuquén</t>
        </is>
      </c>
      <c r="B294" s="17" t="inlineStr">
        <is>
          <t>1060</t>
        </is>
      </c>
      <c r="C294" s="17" t="inlineStr">
        <is>
          <t>Medicamentos</t>
        </is>
      </c>
      <c r="D294" s="17" t="inlineStr">
        <is>
          <t>1000671</t>
        </is>
      </c>
      <c r="E294" s="17" t="inlineStr">
        <is>
          <t>SULFATO DE MAGNESIO AL 25% AMP</t>
        </is>
      </c>
      <c r="F294" s="17" t="inlineStr">
        <is>
          <t>527</t>
        </is>
      </c>
      <c r="G294" s="17" t="inlineStr">
        <is>
          <t>SULFATO DE MAGNESIO AMP X 5 ML</t>
        </is>
      </c>
      <c r="H294" s="18" t="n">
        <v>130</v>
      </c>
      <c r="I294" s="18" t="n">
        <v>125</v>
      </c>
      <c r="J294" s="18" t="n">
        <v>5</v>
      </c>
      <c r="K294" s="19" t="n">
        <v>979.6207692307692</v>
      </c>
      <c r="L294" s="19">
        <f>$J294*$K294</f>
        <v/>
      </c>
      <c r="M294" s="30" t="inlineStr">
        <is>
          <t>Media</t>
        </is>
      </c>
      <c r="N294" s="17" t="inlineStr">
        <is>
          <t>Homologado – confianza Media – pendiente de validación</t>
        </is>
      </c>
      <c r="O294" s="17" t="inlineStr"/>
      <c r="P294" s="17" t="inlineStr">
        <is>
          <t>Cruce por nomenclatura: similitud 0.74. El material ocupa 2 filas en la hoja 1060 NQN (lote/almacén). La cantidad SAP y la física de esta vista son el total del material.</t>
        </is>
      </c>
    </row>
    <row r="295">
      <c r="A295" s="17" t="inlineStr">
        <is>
          <t>Neuquén</t>
        </is>
      </c>
      <c r="B295" s="17" t="inlineStr">
        <is>
          <t>1060</t>
        </is>
      </c>
      <c r="C295" s="17" t="inlineStr">
        <is>
          <t>Medicamentos</t>
        </is>
      </c>
      <c r="D295" s="17" t="inlineStr">
        <is>
          <t>1000468</t>
        </is>
      </c>
      <c r="E295" s="17" t="inlineStr">
        <is>
          <t>AMOXICILINA  500 MGR</t>
        </is>
      </c>
      <c r="F295" s="17" t="inlineStr">
        <is>
          <t>MED-003</t>
        </is>
      </c>
      <c r="G295" s="17" t="inlineStr">
        <is>
          <t>Amoxicilina 500mg</t>
        </is>
      </c>
      <c r="H295" s="18" t="n">
        <v>338</v>
      </c>
      <c r="I295" s="18" t="n">
        <v>30</v>
      </c>
      <c r="J295" s="18" t="n">
        <v>308</v>
      </c>
      <c r="K295" s="19" t="n">
        <v>13.09662721893491</v>
      </c>
      <c r="L295" s="19">
        <f>$J295*$K295</f>
        <v/>
      </c>
      <c r="M295" s="25" t="inlineStr">
        <is>
          <t>Alta</t>
        </is>
      </c>
      <c r="N295" s="17" t="inlineStr">
        <is>
          <t>Homologado – confianza Alta</t>
        </is>
      </c>
      <c r="O295" s="17" t="inlineStr"/>
      <c r="P295" s="17" t="inlineStr">
        <is>
          <t>Cruce por nomenclatura: dosis coincide; similitud 1.00. El material ocupa 5 filas en la hoja 1060 NQN (lote/almacén). La cantidad SAP y la física de esta vista son el total del material.</t>
        </is>
      </c>
    </row>
    <row r="296">
      <c r="A296" s="17" t="inlineStr">
        <is>
          <t>Salta</t>
        </is>
      </c>
      <c r="B296" s="17" t="inlineStr">
        <is>
          <t>1130</t>
        </is>
      </c>
      <c r="C296" s="17" t="inlineStr">
        <is>
          <t>Descartables</t>
        </is>
      </c>
      <c r="D296" s="17" t="inlineStr">
        <is>
          <t>2000021</t>
        </is>
      </c>
      <c r="E296" s="17" t="inlineStr">
        <is>
          <t>GUANTES ESTERILES Nº 7.5 POR PAR</t>
        </is>
      </c>
      <c r="F296" s="17" t="inlineStr">
        <is>
          <t>137</t>
        </is>
      </c>
      <c r="G296" s="17" t="inlineStr">
        <is>
          <t>Guantes esteriles 7.5</t>
        </is>
      </c>
      <c r="H296" s="18" t="n">
        <v>50</v>
      </c>
      <c r="I296" s="18" t="n">
        <v>30</v>
      </c>
      <c r="J296" s="18" t="n">
        <v>20</v>
      </c>
      <c r="K296" s="19" t="n">
        <v>186.513</v>
      </c>
      <c r="L296" s="19">
        <f>$J296*$K296</f>
        <v/>
      </c>
      <c r="M296" s="30" t="inlineStr">
        <is>
          <t>Media</t>
        </is>
      </c>
      <c r="N296" s="17" t="inlineStr">
        <is>
          <t>Homologado – confianza Media – pendiente de validación</t>
        </is>
      </c>
      <c r="O296" s="17" t="inlineStr"/>
      <c r="P296" s="17" t="inlineStr">
        <is>
          <t>Homologación: confianza base Media + confianza SAP Alta → Media.</t>
        </is>
      </c>
    </row>
    <row r="297">
      <c r="A297" s="17" t="inlineStr">
        <is>
          <t>Salta</t>
        </is>
      </c>
      <c r="B297" s="17" t="inlineStr">
        <is>
          <t>1130</t>
        </is>
      </c>
      <c r="C297" s="17" t="inlineStr">
        <is>
          <t>Medicamentos</t>
        </is>
      </c>
      <c r="D297" s="17" t="inlineStr">
        <is>
          <t>1000672</t>
        </is>
      </c>
      <c r="E297" s="17" t="inlineStr">
        <is>
          <t>TOBRAMICINA + DEXAMETASONA</t>
        </is>
      </c>
      <c r="F297" s="17" t="inlineStr">
        <is>
          <t>239</t>
        </is>
      </c>
      <c r="G297" s="17" t="inlineStr">
        <is>
          <t>Tobramicina+Dexametasona gotas oftalmicas x5ml</t>
        </is>
      </c>
      <c r="H297" s="18" t="n">
        <v>20</v>
      </c>
      <c r="I297" s="18" t="n">
        <v>19</v>
      </c>
      <c r="J297" s="18" t="n">
        <v>1</v>
      </c>
      <c r="K297" s="19" t="n">
        <v>3690</v>
      </c>
      <c r="L297" s="19">
        <f>$J297*$K297</f>
        <v/>
      </c>
      <c r="M297" s="26" t="inlineStr">
        <is>
          <t>Baja</t>
        </is>
      </c>
      <c r="N297" s="17" t="inlineStr">
        <is>
          <t>Homologado – confianza Baja – pendiente de validación</t>
        </is>
      </c>
      <c r="O297" s="17" t="inlineStr"/>
      <c r="P297" s="17" t="inlineStr">
        <is>
          <t>Cruce por nomenclatura: una nomenclatura no informa dosis; similitud 0.74.</t>
        </is>
      </c>
    </row>
    <row r="298">
      <c r="A298" s="17" t="inlineStr">
        <is>
          <t>Salta</t>
        </is>
      </c>
      <c r="B298" s="17" t="inlineStr">
        <is>
          <t>1130</t>
        </is>
      </c>
      <c r="C298" s="17" t="inlineStr">
        <is>
          <t>Medicamentos</t>
        </is>
      </c>
      <c r="D298" s="17" t="inlineStr">
        <is>
          <t>1000104</t>
        </is>
      </c>
      <c r="E298" s="17" t="inlineStr">
        <is>
          <t>NALBUFINA 10MG/1ML AMPOLLA</t>
        </is>
      </c>
      <c r="F298" s="17" t="inlineStr">
        <is>
          <t>188</t>
        </is>
      </c>
      <c r="G298" s="17" t="inlineStr">
        <is>
          <t>Nalbufina 1 amp=1ml/10mg</t>
        </is>
      </c>
      <c r="H298" s="18" t="n">
        <v>50</v>
      </c>
      <c r="I298" s="18" t="n">
        <v>44</v>
      </c>
      <c r="J298" s="18" t="n">
        <v>6</v>
      </c>
      <c r="K298" s="19" t="n">
        <v>614.345</v>
      </c>
      <c r="L298" s="19">
        <f>$J298*$K298</f>
        <v/>
      </c>
      <c r="M298" s="25" t="inlineStr">
        <is>
          <t>Alta</t>
        </is>
      </c>
      <c r="N298" s="17" t="inlineStr">
        <is>
          <t>Homologado – confianza Alta</t>
        </is>
      </c>
      <c r="O298" s="17" t="inlineStr"/>
      <c r="P298" s="17" t="inlineStr">
        <is>
          <t>Homologación: confianza base Alta + confianza SAP Alta → Alta.</t>
        </is>
      </c>
    </row>
    <row r="299">
      <c r="A299" s="17" t="inlineStr">
        <is>
          <t>Salta</t>
        </is>
      </c>
      <c r="B299" s="17" t="inlineStr">
        <is>
          <t>1130</t>
        </is>
      </c>
      <c r="C299" s="17" t="inlineStr">
        <is>
          <t>Descartables</t>
        </is>
      </c>
      <c r="D299" s="17" t="inlineStr">
        <is>
          <t>2000022</t>
        </is>
      </c>
      <c r="E299" s="17" t="inlineStr">
        <is>
          <t>GUANTES ESTERILES Nº 8 POR PAR</t>
        </is>
      </c>
      <c r="F299" s="17" t="inlineStr">
        <is>
          <t>138</t>
        </is>
      </c>
      <c r="G299" s="17" t="inlineStr">
        <is>
          <t>Guantes Estériles 8.0</t>
        </is>
      </c>
      <c r="H299" s="18" t="n">
        <v>50</v>
      </c>
      <c r="I299" s="18" t="n">
        <v>33</v>
      </c>
      <c r="J299" s="18" t="n">
        <v>17</v>
      </c>
      <c r="K299" s="19" t="n">
        <v>213.555</v>
      </c>
      <c r="L299" s="19">
        <f>$J299*$K299</f>
        <v/>
      </c>
      <c r="M299" s="30" t="inlineStr">
        <is>
          <t>Media</t>
        </is>
      </c>
      <c r="N299" s="17" t="inlineStr">
        <is>
          <t>Homologado – confianza Media – pendiente de validación</t>
        </is>
      </c>
      <c r="O299" s="17" t="inlineStr"/>
      <c r="P299" s="17" t="inlineStr">
        <is>
          <t>Homologación: confianza base Media + confianza SAP Alta → Media.</t>
        </is>
      </c>
    </row>
    <row r="300">
      <c r="A300" s="17" t="inlineStr">
        <is>
          <t>Salta</t>
        </is>
      </c>
      <c r="B300" s="17" t="inlineStr">
        <is>
          <t>1130</t>
        </is>
      </c>
      <c r="C300" s="17" t="inlineStr">
        <is>
          <t>Descartables</t>
        </is>
      </c>
      <c r="D300" s="17" t="inlineStr">
        <is>
          <t>2000532</t>
        </is>
      </c>
      <c r="E300" s="17" t="inlineStr">
        <is>
          <t>CURITAS TELA ELASTICA</t>
        </is>
      </c>
      <c r="F300" s="17" t="inlineStr">
        <is>
          <t>88</t>
        </is>
      </c>
      <c r="G300" s="17" t="inlineStr">
        <is>
          <t>Curitas</t>
        </is>
      </c>
      <c r="H300" s="18" t="n">
        <v>270</v>
      </c>
      <c r="I300" s="18" t="n">
        <v>230</v>
      </c>
      <c r="J300" s="18" t="n">
        <v>40</v>
      </c>
      <c r="K300" s="19" t="n">
        <v>88.4074074074074</v>
      </c>
      <c r="L300" s="19">
        <f>$J300*$K300</f>
        <v/>
      </c>
      <c r="M300" s="25" t="inlineStr">
        <is>
          <t>Alta</t>
        </is>
      </c>
      <c r="N300" s="17" t="inlineStr">
        <is>
          <t>Homologado – confianza Alta</t>
        </is>
      </c>
      <c r="O300" s="17" t="inlineStr"/>
      <c r="P300" s="17" t="inlineStr">
        <is>
          <t>Homologación: confianza base Alta + confianza SAP Alta → Alta. El material ocupa 2 filas en la hoja 1130 Salta (lote/almacén). La cantidad SAP y la física de esta vista son el total del material.</t>
        </is>
      </c>
    </row>
    <row r="301">
      <c r="A301" s="17" t="inlineStr">
        <is>
          <t>Neuquén</t>
        </is>
      </c>
      <c r="B301" s="17" t="inlineStr">
        <is>
          <t>1060</t>
        </is>
      </c>
      <c r="C301" s="17" t="inlineStr">
        <is>
          <t>Medicamentos</t>
        </is>
      </c>
      <c r="D301" s="17" t="inlineStr">
        <is>
          <t>1000597</t>
        </is>
      </c>
      <c r="E301" s="17" t="inlineStr">
        <is>
          <t>LOPERAMIDA 2MG COMPRIMIDO</t>
        </is>
      </c>
      <c r="F301" s="17" t="inlineStr">
        <is>
          <t>152</t>
        </is>
      </c>
      <c r="G301" s="17" t="inlineStr">
        <is>
          <t>LOPERAMIDA COMP</t>
        </is>
      </c>
      <c r="H301" s="18" t="n">
        <v>100</v>
      </c>
      <c r="I301" s="18" t="n">
        <v>0</v>
      </c>
      <c r="J301" s="18" t="n">
        <v>100</v>
      </c>
      <c r="K301" s="19" t="n">
        <v>31.88</v>
      </c>
      <c r="L301" s="19">
        <f>$J301*$K301</f>
        <v/>
      </c>
      <c r="M301" s="30" t="inlineStr">
        <is>
          <t>Media</t>
        </is>
      </c>
      <c r="N301" s="17" t="inlineStr">
        <is>
          <t>Homologado – confianza Media – pendiente de validación</t>
        </is>
      </c>
      <c r="O301" s="17" t="inlineStr"/>
      <c r="P301" s="17" t="inlineStr">
        <is>
          <t>Homologación: confianza base Media + confianza SAP Alta → Media.</t>
        </is>
      </c>
    </row>
    <row r="302">
      <c r="A302" s="17" t="inlineStr">
        <is>
          <t>San Juan</t>
        </is>
      </c>
      <c r="B302" s="17" t="inlineStr">
        <is>
          <t>1120</t>
        </is>
      </c>
      <c r="C302" s="17" t="inlineStr">
        <is>
          <t>Medicamentos</t>
        </is>
      </c>
      <c r="D302" s="17" t="inlineStr">
        <is>
          <t>1000422</t>
        </is>
      </c>
      <c r="E302" s="17" t="inlineStr">
        <is>
          <t>ATENOLOL 50 mg</t>
        </is>
      </c>
      <c r="F302" s="17" t="inlineStr">
        <is>
          <t>MED16</t>
        </is>
      </c>
      <c r="G302" s="17" t="inlineStr">
        <is>
          <t>Atenolol Comp x 50 mg</t>
        </is>
      </c>
      <c r="H302" s="18" t="n">
        <v>100</v>
      </c>
      <c r="I302" s="18" t="n">
        <v>25</v>
      </c>
      <c r="J302" s="18" t="n">
        <v>75</v>
      </c>
      <c r="K302" s="19" t="n">
        <v>42</v>
      </c>
      <c r="L302" s="19">
        <f>$J302*$K302</f>
        <v/>
      </c>
      <c r="M302" s="25" t="inlineStr">
        <is>
          <t>Alta</t>
        </is>
      </c>
      <c r="N302" s="17" t="inlineStr">
        <is>
          <t>Homologado – confianza Alta</t>
        </is>
      </c>
      <c r="O302" s="17" t="inlineStr"/>
      <c r="P302" s="17"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17" t="inlineStr">
        <is>
          <t>San Juan</t>
        </is>
      </c>
      <c r="B303" s="17" t="inlineStr">
        <is>
          <t>1120</t>
        </is>
      </c>
      <c r="C303" s="17" t="inlineStr">
        <is>
          <t>Medicamentos</t>
        </is>
      </c>
      <c r="D303" s="17" t="inlineStr">
        <is>
          <t>1000133</t>
        </is>
      </c>
      <c r="E303" s="17" t="inlineStr">
        <is>
          <t>OMEPRAZOL DE 20MG COMPRIMIDOS</t>
        </is>
      </c>
      <c r="F303" s="17" t="inlineStr">
        <is>
          <t>MED148</t>
        </is>
      </c>
      <c r="G303" s="17" t="inlineStr">
        <is>
          <t>Omeprazol Comp x 20 mg</t>
        </is>
      </c>
      <c r="H303" s="18" t="n">
        <v>84</v>
      </c>
      <c r="I303" s="18" t="n">
        <v>25</v>
      </c>
      <c r="J303" s="18" t="n">
        <v>59</v>
      </c>
      <c r="K303" s="19" t="n">
        <v>52.13761904761905</v>
      </c>
      <c r="L303" s="19">
        <f>$J303*$K303</f>
        <v/>
      </c>
      <c r="M303" s="25" t="inlineStr">
        <is>
          <t>Alta</t>
        </is>
      </c>
      <c r="N303" s="17" t="inlineStr">
        <is>
          <t>Homologado – confianza Alta</t>
        </is>
      </c>
      <c r="O303" s="17" t="inlineStr"/>
      <c r="P303" s="17" t="inlineStr">
        <is>
          <t>Homologación: confianza base Alta + confianza SAP Alta → Alta.</t>
        </is>
      </c>
    </row>
    <row r="304">
      <c r="A304" s="17" t="inlineStr">
        <is>
          <t>Salta</t>
        </is>
      </c>
      <c r="B304" s="17" t="inlineStr">
        <is>
          <t>1130</t>
        </is>
      </c>
      <c r="C304" s="17" t="inlineStr">
        <is>
          <t>Medicamentos</t>
        </is>
      </c>
      <c r="D304" s="17" t="inlineStr">
        <is>
          <t>1000488</t>
        </is>
      </c>
      <c r="E304" s="17" t="inlineStr">
        <is>
          <t>CLOPIDOGREL 75MG COMP</t>
        </is>
      </c>
      <c r="F304" s="17" t="inlineStr">
        <is>
          <t>76</t>
        </is>
      </c>
      <c r="G304" s="17" t="inlineStr">
        <is>
          <t>Clopidogrel Comprimidos x 75mg</t>
        </is>
      </c>
      <c r="H304" s="18" t="n">
        <v>120</v>
      </c>
      <c r="I304" s="18" t="n">
        <v>110</v>
      </c>
      <c r="J304" s="18" t="n">
        <v>10</v>
      </c>
      <c r="K304" s="19" t="n">
        <v>288.65</v>
      </c>
      <c r="L304" s="19">
        <f>$J304*$K304</f>
        <v/>
      </c>
      <c r="M304" s="25" t="inlineStr">
        <is>
          <t>Alta</t>
        </is>
      </c>
      <c r="N304" s="17" t="inlineStr">
        <is>
          <t>Homologado – confianza Alta</t>
        </is>
      </c>
      <c r="O304" s="17" t="inlineStr"/>
      <c r="P304" s="17" t="inlineStr">
        <is>
          <t>Homologación: confianza base Alta + confianza SAP Alta → Alta.</t>
        </is>
      </c>
    </row>
    <row r="305">
      <c r="A305" s="17" t="inlineStr">
        <is>
          <t>Salta</t>
        </is>
      </c>
      <c r="B305" s="17" t="inlineStr">
        <is>
          <t>1130</t>
        </is>
      </c>
      <c r="C305" s="17" t="inlineStr">
        <is>
          <t>Descartables</t>
        </is>
      </c>
      <c r="D305" s="17" t="inlineStr">
        <is>
          <t>2000298</t>
        </is>
      </c>
      <c r="E305" s="17" t="inlineStr">
        <is>
          <t>AEROCAMARA ADULTO CON MASCARA</t>
        </is>
      </c>
      <c r="F305" s="17" t="inlineStr">
        <is>
          <t>322</t>
        </is>
      </c>
      <c r="G305" s="17" t="inlineStr">
        <is>
          <t>Aerocamara para adulto</t>
        </is>
      </c>
      <c r="H305" s="18" t="n">
        <v>9</v>
      </c>
      <c r="I305" s="18" t="n">
        <v>8</v>
      </c>
      <c r="J305" s="18" t="n">
        <v>1</v>
      </c>
      <c r="K305" s="19" t="n">
        <v>2835.98</v>
      </c>
      <c r="L305" s="19">
        <f>$J305*$K305</f>
        <v/>
      </c>
      <c r="M305" s="30" t="inlineStr">
        <is>
          <t>Media</t>
        </is>
      </c>
      <c r="N305" s="17" t="inlineStr">
        <is>
          <t>Homologado – confianza Media – pendiente de validación</t>
        </is>
      </c>
      <c r="O305" s="17" t="inlineStr"/>
      <c r="P305" s="17" t="inlineStr">
        <is>
          <t>Homologación: confianza base Alta + confianza SAP Media → Media. Otros códigos SAP del master no están en el stock de este centro: 2000428, 2000825.</t>
        </is>
      </c>
    </row>
    <row r="306">
      <c r="A306" s="17" t="inlineStr">
        <is>
          <t>Salta</t>
        </is>
      </c>
      <c r="B306" s="17" t="inlineStr">
        <is>
          <t>1130</t>
        </is>
      </c>
      <c r="C306" s="17" t="inlineStr">
        <is>
          <t>Medicamentos</t>
        </is>
      </c>
      <c r="D306" s="17" t="inlineStr">
        <is>
          <t>1000485</t>
        </is>
      </c>
      <c r="E306" s="17" t="inlineStr">
        <is>
          <t>CIPROFLOXACINA 500MG COMP</t>
        </is>
      </c>
      <c r="F306" s="17" t="inlineStr">
        <is>
          <t>72</t>
        </is>
      </c>
      <c r="G306" s="17" t="inlineStr">
        <is>
          <t>Ciprofloxacina Comprimidos x 500mg</t>
        </is>
      </c>
      <c r="H306" s="18" t="n">
        <v>110</v>
      </c>
      <c r="I306" s="18" t="n">
        <v>90</v>
      </c>
      <c r="J306" s="18" t="n">
        <v>20</v>
      </c>
      <c r="K306" s="19" t="n">
        <v>140.48</v>
      </c>
      <c r="L306" s="19">
        <f>$J306*$K306</f>
        <v/>
      </c>
      <c r="M306" s="25" t="inlineStr">
        <is>
          <t>Alta</t>
        </is>
      </c>
      <c r="N306" s="17" t="inlineStr">
        <is>
          <t>Homologado – confianza Alta</t>
        </is>
      </c>
      <c r="O306" s="17" t="inlineStr"/>
      <c r="P306" s="17" t="inlineStr">
        <is>
          <t>Homologación: confianza base Alta + confianza SAP Alta → Alta. Otros códigos SAP del master no están en el stock de este centro: 1000853.</t>
        </is>
      </c>
    </row>
    <row r="307">
      <c r="A307" s="17" t="inlineStr">
        <is>
          <t>Neuquén</t>
        </is>
      </c>
      <c r="B307" s="17" t="inlineStr">
        <is>
          <t>1060</t>
        </is>
      </c>
      <c r="C307" s="17" t="inlineStr">
        <is>
          <t>Descartables</t>
        </is>
      </c>
      <c r="D307" s="17" t="inlineStr">
        <is>
          <t>2000455</t>
        </is>
      </c>
      <c r="E307" s="17" t="inlineStr">
        <is>
          <t>HOJA DE BISTURI Nº 24</t>
        </is>
      </c>
      <c r="F307" s="17" t="inlineStr">
        <is>
          <t>564</t>
        </is>
      </c>
      <c r="G307" s="17" t="inlineStr">
        <is>
          <t>HOJA DE BISTURI Nº24</t>
        </is>
      </c>
      <c r="H307" s="18" t="n">
        <v>100</v>
      </c>
      <c r="I307" s="18" t="n">
        <v>70</v>
      </c>
      <c r="J307" s="18" t="n">
        <v>30</v>
      </c>
      <c r="K307" s="19" t="n">
        <v>90.91</v>
      </c>
      <c r="L307" s="19">
        <f>$J307*$K307</f>
        <v/>
      </c>
      <c r="M307" s="25" t="inlineStr">
        <is>
          <t>Alta</t>
        </is>
      </c>
      <c r="N307" s="17" t="inlineStr">
        <is>
          <t>Homologado – confianza Alta</t>
        </is>
      </c>
      <c r="O307" s="17" t="inlineStr"/>
      <c r="P307" s="17" t="inlineStr">
        <is>
          <t>Cruce por nomenclatura: similitud 1.00.</t>
        </is>
      </c>
    </row>
    <row r="308">
      <c r="A308" s="17" t="inlineStr">
        <is>
          <t>Neuquén</t>
        </is>
      </c>
      <c r="B308" s="17" t="inlineStr">
        <is>
          <t>1060</t>
        </is>
      </c>
      <c r="C308" s="17" t="inlineStr">
        <is>
          <t>Descartables</t>
        </is>
      </c>
      <c r="D308" s="17" t="inlineStr">
        <is>
          <t>2000366</t>
        </is>
      </c>
      <c r="E308" s="17" t="inlineStr">
        <is>
          <t>COFIA PLISADA 20GR. BLANCA C/AJUST ELAST</t>
        </is>
      </c>
      <c r="F308" s="17" t="inlineStr">
        <is>
          <t>510</t>
        </is>
      </c>
      <c r="G308" s="17" t="inlineStr">
        <is>
          <t>COFIA</t>
        </is>
      </c>
      <c r="H308" s="18" t="n">
        <v>700</v>
      </c>
      <c r="I308" s="18" t="n">
        <v>45</v>
      </c>
      <c r="J308" s="18" t="n">
        <v>655</v>
      </c>
      <c r="K308" s="19" t="n">
        <v>4.1322</v>
      </c>
      <c r="L308" s="19">
        <f>$J308*$K308</f>
        <v/>
      </c>
      <c r="M308" s="26" t="inlineStr">
        <is>
          <t>Baja</t>
        </is>
      </c>
      <c r="N308" s="17" t="inlineStr">
        <is>
          <t>Homologado – confianza Baja – pendiente de validación</t>
        </is>
      </c>
      <c r="O308" s="17" t="inlineStr"/>
      <c r="P308" s="1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17" t="inlineStr">
        <is>
          <t>Salta</t>
        </is>
      </c>
      <c r="B309" s="17" t="inlineStr">
        <is>
          <t>1130</t>
        </is>
      </c>
      <c r="C309" s="17" t="inlineStr">
        <is>
          <t>Descartables</t>
        </is>
      </c>
      <c r="D309" s="17" t="inlineStr">
        <is>
          <t>2000483</t>
        </is>
      </c>
      <c r="E309" s="17" t="inlineStr">
        <is>
          <t>LINTERNA LAPICERA</t>
        </is>
      </c>
      <c r="F309" s="17" t="inlineStr">
        <is>
          <t>425</t>
        </is>
      </c>
      <c r="G309" s="17" t="inlineStr">
        <is>
          <t>Linterna de examinacion</t>
        </is>
      </c>
      <c r="H309" s="18" t="n">
        <v>10</v>
      </c>
      <c r="I309" s="18" t="n">
        <v>9</v>
      </c>
      <c r="J309" s="18" t="n">
        <v>1</v>
      </c>
      <c r="K309" s="19" t="n">
        <v>2300</v>
      </c>
      <c r="L309" s="19">
        <f>$J309*$K309</f>
        <v/>
      </c>
      <c r="M309" s="30" t="inlineStr">
        <is>
          <t>Media</t>
        </is>
      </c>
      <c r="N309" s="17" t="inlineStr">
        <is>
          <t>Homologado – confianza Media – pendiente de validación</t>
        </is>
      </c>
      <c r="O309" s="17" t="inlineStr"/>
      <c r="P309" s="17" t="inlineStr">
        <is>
          <t>Homologación: confianza base Media + confianza SAP Media → Media. Otros códigos SAP del master no están en el stock de este centro: 2000030.</t>
        </is>
      </c>
    </row>
    <row r="310">
      <c r="A310" s="17" t="inlineStr">
        <is>
          <t>Salta</t>
        </is>
      </c>
      <c r="B310" s="17" t="inlineStr">
        <is>
          <t>1130</t>
        </is>
      </c>
      <c r="C310" s="17" t="inlineStr">
        <is>
          <t>Descartables</t>
        </is>
      </c>
      <c r="D310" s="17" t="inlineStr">
        <is>
          <t>2000102</t>
        </is>
      </c>
      <c r="E310" s="17" t="inlineStr">
        <is>
          <t>CAMPOS ESTERILES 90x90</t>
        </is>
      </c>
      <c r="F310" s="17" t="inlineStr">
        <is>
          <t>55</t>
        </is>
      </c>
      <c r="G310" s="17" t="inlineStr">
        <is>
          <t>Campo Esteril</t>
        </is>
      </c>
      <c r="H310" s="18" t="n">
        <v>15</v>
      </c>
      <c r="I310" s="18" t="n">
        <v>12</v>
      </c>
      <c r="J310" s="18" t="n">
        <v>3</v>
      </c>
      <c r="K310" s="19" t="n">
        <v>689.5066666666667</v>
      </c>
      <c r="L310" s="19">
        <f>$J310*$K310</f>
        <v/>
      </c>
      <c r="M310" s="25" t="inlineStr">
        <is>
          <t>Alta</t>
        </is>
      </c>
      <c r="N310" s="17" t="inlineStr">
        <is>
          <t>Homologado – confianza Alta</t>
        </is>
      </c>
      <c r="O310" s="17" t="inlineStr"/>
      <c r="P310" s="17" t="inlineStr">
        <is>
          <t>Homologación: confianza base Alta + confianza SAP Alta → Alta. El material ocupa 2 filas en la hoja 1130 Salta (lote/almacén). La cantidad SAP y la física de esta vista son el total del material.</t>
        </is>
      </c>
    </row>
    <row r="311">
      <c r="A311" s="17" t="inlineStr">
        <is>
          <t>San Juan</t>
        </is>
      </c>
      <c r="B311" s="17" t="inlineStr">
        <is>
          <t>1120</t>
        </is>
      </c>
      <c r="C311" s="17" t="inlineStr">
        <is>
          <t>Descartables</t>
        </is>
      </c>
      <c r="D311" s="17" t="inlineStr">
        <is>
          <t>2000016</t>
        </is>
      </c>
      <c r="E311" s="17" t="inlineStr">
        <is>
          <t>ESTETOSCOPIO ADULTO</t>
        </is>
      </c>
      <c r="F311" s="17" t="inlineStr">
        <is>
          <t>DESC175; DESC136</t>
        </is>
      </c>
      <c r="G311" s="17" t="inlineStr">
        <is>
          <t>Estetoscopio; Tensiómetro c/estetoscopio Adulto</t>
        </is>
      </c>
      <c r="H311" s="18" t="n">
        <v>5</v>
      </c>
      <c r="I311" s="18" t="n">
        <v>3</v>
      </c>
      <c r="J311" s="18" t="n">
        <v>2</v>
      </c>
      <c r="K311" s="19" t="n">
        <v>894.5</v>
      </c>
      <c r="L311" s="19">
        <f>$J311*$K311</f>
        <v/>
      </c>
      <c r="M311" s="26" t="inlineStr">
        <is>
          <t>Baja</t>
        </is>
      </c>
      <c r="N311" s="17" t="inlineStr">
        <is>
          <t>Homologado – confianza Baja – pendiente de validación</t>
        </is>
      </c>
      <c r="O311" s="17" t="inlineStr"/>
      <c r="P311" s="17"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17" t="inlineStr">
        <is>
          <t>San Juan</t>
        </is>
      </c>
      <c r="B312" s="17" t="inlineStr">
        <is>
          <t>1120</t>
        </is>
      </c>
      <c r="C312" s="17" t="inlineStr">
        <is>
          <t>Medicamentos</t>
        </is>
      </c>
      <c r="D312" s="17" t="inlineStr">
        <is>
          <t>1000304</t>
        </is>
      </c>
      <c r="E312" s="17" t="inlineStr">
        <is>
          <t>ADENOSINA 2 ML AMP 3 MG/1 ML</t>
        </is>
      </c>
      <c r="F312" s="17" t="inlineStr">
        <is>
          <t>MED8</t>
        </is>
      </c>
      <c r="G312" s="17" t="inlineStr">
        <is>
          <t>Adenosina Amp x 2 ml</t>
        </is>
      </c>
      <c r="H312" s="18" t="n">
        <v>7</v>
      </c>
      <c r="I312" s="18" t="n">
        <v>5</v>
      </c>
      <c r="J312" s="18" t="n">
        <v>2</v>
      </c>
      <c r="K312" s="19" t="n">
        <v>879.8971428571429</v>
      </c>
      <c r="L312" s="19">
        <f>$J312*$K312</f>
        <v/>
      </c>
      <c r="M312" s="25" t="inlineStr">
        <is>
          <t>Alta</t>
        </is>
      </c>
      <c r="N312" s="17" t="inlineStr">
        <is>
          <t>Homologado – confianza Alta</t>
        </is>
      </c>
      <c r="O312" s="17" t="inlineStr"/>
      <c r="P312" s="17" t="inlineStr">
        <is>
          <t>Homologación: confianza base Alta + confianza SAP Alta → Alta.</t>
        </is>
      </c>
    </row>
    <row r="313">
      <c r="A313" s="17" t="inlineStr">
        <is>
          <t>Salta</t>
        </is>
      </c>
      <c r="B313" s="17" t="inlineStr">
        <is>
          <t>1130</t>
        </is>
      </c>
      <c r="C313" s="17" t="inlineStr">
        <is>
          <t>Medicamentos</t>
        </is>
      </c>
      <c r="D313" s="17" t="inlineStr">
        <is>
          <t>1000387</t>
        </is>
      </c>
      <c r="E313" s="17" t="inlineStr">
        <is>
          <t>AMLODIPINA 10 mg COMPRIMIDOS</t>
        </is>
      </c>
      <c r="F313" s="17" t="inlineStr">
        <is>
          <t>33</t>
        </is>
      </c>
      <c r="G313" s="17" t="inlineStr">
        <is>
          <t>Amlodipina Comprimidos x 10mg</t>
        </is>
      </c>
      <c r="H313" s="18" t="n">
        <v>250</v>
      </c>
      <c r="I313" s="18" t="n">
        <v>230</v>
      </c>
      <c r="J313" s="18" t="n">
        <v>20</v>
      </c>
      <c r="K313" s="19" t="n">
        <v>61.42</v>
      </c>
      <c r="L313" s="19">
        <f>$J313*$K313</f>
        <v/>
      </c>
      <c r="M313" s="25" t="inlineStr">
        <is>
          <t>Alta</t>
        </is>
      </c>
      <c r="N313" s="17" t="inlineStr">
        <is>
          <t>Homologado – confianza Alta</t>
        </is>
      </c>
      <c r="O313" s="17" t="inlineStr"/>
      <c r="P313" s="17" t="inlineStr">
        <is>
          <t>Homologación: confianza base Alta + confianza SAP Alta → Alta.</t>
        </is>
      </c>
    </row>
    <row r="314">
      <c r="A314" s="17" t="inlineStr">
        <is>
          <t>San Juan</t>
        </is>
      </c>
      <c r="B314" s="17" t="inlineStr">
        <is>
          <t>1120</t>
        </is>
      </c>
      <c r="C314" s="17" t="inlineStr">
        <is>
          <t>Descartables</t>
        </is>
      </c>
      <c r="D314" s="17" t="inlineStr">
        <is>
          <t>2000026</t>
        </is>
      </c>
      <c r="E314" s="17" t="inlineStr">
        <is>
          <t>JERINGA TUBERCULINA X 1 CC</t>
        </is>
      </c>
      <c r="F314" s="17" t="inlineStr">
        <is>
          <t>DESC77</t>
        </is>
      </c>
      <c r="G314" s="17" t="inlineStr">
        <is>
          <t>Jeringas 1 cc</t>
        </is>
      </c>
      <c r="H314" s="18" t="n">
        <v>50</v>
      </c>
      <c r="I314" s="18" t="n">
        <v>22</v>
      </c>
      <c r="J314" s="18" t="n">
        <v>28</v>
      </c>
      <c r="K314" s="19" t="n">
        <v>36.96</v>
      </c>
      <c r="L314" s="19">
        <f>$J314*$K314</f>
        <v/>
      </c>
      <c r="M314" s="30" t="inlineStr">
        <is>
          <t>Media</t>
        </is>
      </c>
      <c r="N314" s="17" t="inlineStr">
        <is>
          <t>Homologado – confianza Media – pendiente de validación</t>
        </is>
      </c>
      <c r="O314" s="17" t="inlineStr"/>
      <c r="P314" s="17" t="inlineStr">
        <is>
          <t>Homologación: confianza base Alta + confianza SAP Media → Media. Otros códigos SAP del master no están en el stock de este centro: 2000451.</t>
        </is>
      </c>
    </row>
    <row r="315">
      <c r="A315" s="17" t="inlineStr">
        <is>
          <t>Salta</t>
        </is>
      </c>
      <c r="B315" s="17" t="inlineStr">
        <is>
          <t>1130</t>
        </is>
      </c>
      <c r="C315" s="17" t="inlineStr">
        <is>
          <t>Descartables</t>
        </is>
      </c>
      <c r="D315" s="17" t="inlineStr">
        <is>
          <t>2002475</t>
        </is>
      </c>
      <c r="E315" s="17" t="inlineStr">
        <is>
          <t>VENDAS TIPO CAMBRIC - 7CM</t>
        </is>
      </c>
      <c r="F315" s="17" t="inlineStr">
        <is>
          <t>440</t>
        </is>
      </c>
      <c r="G315" s="17" t="inlineStr">
        <is>
          <t>Venda de 7 cm</t>
        </is>
      </c>
      <c r="H315" s="18" t="n">
        <v>110</v>
      </c>
      <c r="I315" s="18" t="n">
        <v>107</v>
      </c>
      <c r="J315" s="18" t="n">
        <v>3</v>
      </c>
      <c r="K315" s="19" t="n">
        <v>319.6581818181818</v>
      </c>
      <c r="L315" s="19">
        <f>$J315*$K315</f>
        <v/>
      </c>
      <c r="M315" s="30" t="inlineStr">
        <is>
          <t>Media</t>
        </is>
      </c>
      <c r="N315" s="17" t="inlineStr">
        <is>
          <t>Homologado – confianza Media – pendiente de validación</t>
        </is>
      </c>
      <c r="O315" s="17" t="inlineStr"/>
      <c r="P315" s="17"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17" t="inlineStr">
        <is>
          <t>Salta</t>
        </is>
      </c>
      <c r="B316" s="17" t="inlineStr">
        <is>
          <t>1130</t>
        </is>
      </c>
      <c r="C316" s="17" t="inlineStr">
        <is>
          <t>Medicamentos</t>
        </is>
      </c>
      <c r="D316" s="17" t="inlineStr">
        <is>
          <t>1000307</t>
        </is>
      </c>
      <c r="E316" s="17" t="inlineStr">
        <is>
          <t>NALOXONA AMPOLLA 0,4mg/1ml</t>
        </is>
      </c>
      <c r="F316" s="17" t="inlineStr">
        <is>
          <t>189</t>
        </is>
      </c>
      <c r="G316" s="17" t="inlineStr">
        <is>
          <t>Naloxona 1 amp=1ml x0,4mg</t>
        </is>
      </c>
      <c r="H316" s="18" t="n">
        <v>16</v>
      </c>
      <c r="I316" s="18" t="n">
        <v>15</v>
      </c>
      <c r="J316" s="18" t="n">
        <v>1</v>
      </c>
      <c r="K316" s="19" t="n">
        <v>881.6768750000001</v>
      </c>
      <c r="L316" s="19">
        <f>$J316*$K316</f>
        <v/>
      </c>
      <c r="M316" s="25" t="inlineStr">
        <is>
          <t>Alta</t>
        </is>
      </c>
      <c r="N316" s="17" t="inlineStr">
        <is>
          <t>Homologado – confianza Alta</t>
        </is>
      </c>
      <c r="O316" s="17" t="inlineStr"/>
      <c r="P316" s="17" t="inlineStr">
        <is>
          <t>Homologación: confianza base Alta + confianza SAP Alta → Alta. El material ocupa 2 filas en la hoja 1130 Salta (lote/almacén). La cantidad SAP y la física de esta vista son el total del material.</t>
        </is>
      </c>
    </row>
    <row r="317">
      <c r="A317" s="17" t="inlineStr">
        <is>
          <t>Salta</t>
        </is>
      </c>
      <c r="B317" s="17" t="inlineStr">
        <is>
          <t>1130</t>
        </is>
      </c>
      <c r="C317" s="17" t="inlineStr">
        <is>
          <t>Medicamentos</t>
        </is>
      </c>
      <c r="D317" s="17" t="inlineStr">
        <is>
          <t>1000145</t>
        </is>
      </c>
      <c r="E317" s="17" t="inlineStr">
        <is>
          <t>DEXAMETASONA 0,5 MG COMP</t>
        </is>
      </c>
      <c r="F317" s="17" t="inlineStr">
        <is>
          <t>91</t>
        </is>
      </c>
      <c r="G317" s="17" t="inlineStr">
        <is>
          <t>Dexametasona comprimidos 0,5 mgr</t>
        </is>
      </c>
      <c r="H317" s="18" t="n">
        <v>24</v>
      </c>
      <c r="I317" s="18" t="n">
        <v>10</v>
      </c>
      <c r="J317" s="18" t="n">
        <v>14</v>
      </c>
      <c r="K317" s="19" t="n">
        <v>59.48833333333334</v>
      </c>
      <c r="L317" s="19">
        <f>$J317*$K317</f>
        <v/>
      </c>
      <c r="M317" s="25" t="inlineStr">
        <is>
          <t>Alta</t>
        </is>
      </c>
      <c r="N317" s="17" t="inlineStr">
        <is>
          <t>Homologado – confianza Alta</t>
        </is>
      </c>
      <c r="O317" s="17" t="inlineStr"/>
      <c r="P317" s="17" t="inlineStr">
        <is>
          <t>Cruce por nomenclatura: dosis coincide; similitud 0.95.</t>
        </is>
      </c>
    </row>
    <row r="318">
      <c r="A318" s="17" t="inlineStr">
        <is>
          <t>Salta</t>
        </is>
      </c>
      <c r="B318" s="17" t="inlineStr">
        <is>
          <t>1130</t>
        </is>
      </c>
      <c r="C318" s="17" t="inlineStr">
        <is>
          <t>Descartables</t>
        </is>
      </c>
      <c r="D318" s="17" t="inlineStr">
        <is>
          <t>2001866</t>
        </is>
      </c>
      <c r="E318" s="17" t="inlineStr">
        <is>
          <t>SONDA P/ ASPIRACION K30</t>
        </is>
      </c>
      <c r="F318" s="17" t="inlineStr">
        <is>
          <t>430</t>
        </is>
      </c>
      <c r="G318" s="17" t="inlineStr">
        <is>
          <t>Sonda de Aspiracion K30</t>
        </is>
      </c>
      <c r="H318" s="18" t="n">
        <v>10</v>
      </c>
      <c r="I318" s="18" t="n">
        <v>9</v>
      </c>
      <c r="J318" s="18" t="n">
        <v>1</v>
      </c>
      <c r="K318" s="19" t="n">
        <v>471.3</v>
      </c>
      <c r="L318" s="19">
        <f>$J318*$K318</f>
        <v/>
      </c>
      <c r="M318" s="25" t="inlineStr">
        <is>
          <t>Alta</t>
        </is>
      </c>
      <c r="N318" s="17" t="inlineStr">
        <is>
          <t>Homologado – confianza Alta</t>
        </is>
      </c>
      <c r="O318" s="17" t="inlineStr"/>
      <c r="P318" s="17" t="inlineStr">
        <is>
          <t>Homologado al master D-162, pero sus códigos SAP (2000243, 2000369, 2000811, 2001270) no figuran en el stock SAP de este centro. Cruce por nomenclatura: similitud 0.92.</t>
        </is>
      </c>
    </row>
    <row r="319">
      <c r="A319" s="17" t="inlineStr">
        <is>
          <t>Salta</t>
        </is>
      </c>
      <c r="B319" s="17" t="inlineStr">
        <is>
          <t>1130</t>
        </is>
      </c>
      <c r="C319" s="17" t="inlineStr">
        <is>
          <t>Medicamentos</t>
        </is>
      </c>
      <c r="D319" s="17" t="inlineStr">
        <is>
          <t>1000105</t>
        </is>
      </c>
      <c r="E319" s="17" t="inlineStr">
        <is>
          <t>METOCLOPRAMIDA 10MG/2ML AMPOLLA</t>
        </is>
      </c>
      <c r="F319" s="17" t="inlineStr">
        <is>
          <t>183</t>
        </is>
      </c>
      <c r="G319" s="17" t="inlineStr">
        <is>
          <t>Metoclopramida 1 amp=2ml x10mg</t>
        </is>
      </c>
      <c r="H319" s="18" t="n">
        <v>500</v>
      </c>
      <c r="I319" s="18" t="n">
        <v>499</v>
      </c>
      <c r="J319" s="18" t="n">
        <v>1</v>
      </c>
      <c r="K319" s="19" t="n">
        <v>456.47</v>
      </c>
      <c r="L319" s="19">
        <f>$J319*$K319</f>
        <v/>
      </c>
      <c r="M319" s="25" t="inlineStr">
        <is>
          <t>Alta</t>
        </is>
      </c>
      <c r="N319" s="17" t="inlineStr">
        <is>
          <t>Homologado – confianza Alta</t>
        </is>
      </c>
      <c r="O319" s="17" t="inlineStr"/>
      <c r="P319" s="17" t="inlineStr">
        <is>
          <t>Homologación: confianza base Alta + confianza SAP Alta → Alta. El material ocupa 2 filas en la hoja 1130 Salta (lote/almacén). La cantidad SAP y la física de esta vista son el total del material.</t>
        </is>
      </c>
    </row>
    <row r="320">
      <c r="A320" s="17" t="inlineStr">
        <is>
          <t>Salta</t>
        </is>
      </c>
      <c r="B320" s="17" t="inlineStr">
        <is>
          <t>1130</t>
        </is>
      </c>
      <c r="C320" s="17" t="inlineStr">
        <is>
          <t>Descartables</t>
        </is>
      </c>
      <c r="D320" s="17" t="inlineStr">
        <is>
          <t>2000463</t>
        </is>
      </c>
      <c r="E320" s="17" t="inlineStr">
        <is>
          <t>SABANAS ESTERILES DESCARTABLES</t>
        </is>
      </c>
      <c r="F320" s="17" t="inlineStr">
        <is>
          <t>212</t>
        </is>
      </c>
      <c r="G320" s="17" t="inlineStr">
        <is>
          <t>Sabana descartable</t>
        </is>
      </c>
      <c r="H320" s="18" t="n">
        <v>10</v>
      </c>
      <c r="I320" s="18" t="n">
        <v>9</v>
      </c>
      <c r="J320" s="18" t="n">
        <v>1</v>
      </c>
      <c r="K320" s="19" t="n">
        <v>433</v>
      </c>
      <c r="L320" s="19">
        <f>$J320*$K320</f>
        <v/>
      </c>
      <c r="M320" s="30" t="inlineStr">
        <is>
          <t>Media</t>
        </is>
      </c>
      <c r="N320" s="17" t="inlineStr">
        <is>
          <t>Homologado – confianza Media – pendiente de validación</t>
        </is>
      </c>
      <c r="O320" s="17" t="inlineStr"/>
      <c r="P320" s="17" t="inlineStr">
        <is>
          <t>Homologación: confianza base Media + confianza SAP Alta → Media.</t>
        </is>
      </c>
    </row>
    <row r="321">
      <c r="A321" s="17" t="inlineStr">
        <is>
          <t>San Juan</t>
        </is>
      </c>
      <c r="B321" s="17" t="inlineStr">
        <is>
          <t>1120</t>
        </is>
      </c>
      <c r="C321" s="17" t="inlineStr">
        <is>
          <t>Medicamentos</t>
        </is>
      </c>
      <c r="D321" s="17" t="inlineStr">
        <is>
          <t>1000004</t>
        </is>
      </c>
      <c r="E321" s="17" t="inlineStr">
        <is>
          <t>AGUA OXIGENADA 10 VOL. X 100ML</t>
        </is>
      </c>
      <c r="F321" s="17" t="inlineStr">
        <is>
          <t>DESC291; DESC9</t>
        </is>
      </c>
      <c r="G321" s="17" t="inlineStr">
        <is>
          <t>Agua Oxigenada 10 Vol x 500 ml; Agua oxigenada x 100ml</t>
        </is>
      </c>
      <c r="H321" s="18" t="n">
        <v>15</v>
      </c>
      <c r="I321" s="18" t="n">
        <v>14</v>
      </c>
      <c r="J321" s="18" t="n">
        <v>1</v>
      </c>
      <c r="K321" s="19" t="n">
        <v>335.1333333333333</v>
      </c>
      <c r="L321" s="19">
        <f>$J321*$K321</f>
        <v/>
      </c>
      <c r="M321" s="26" t="inlineStr">
        <is>
          <t>Baja</t>
        </is>
      </c>
      <c r="N321" s="17" t="inlineStr">
        <is>
          <t>Homologado – confianza Baja – pendiente de validación</t>
        </is>
      </c>
      <c r="O321" s="17" t="inlineStr"/>
      <c r="P321" s="17"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17" t="inlineStr">
        <is>
          <t>Salta</t>
        </is>
      </c>
      <c r="B322" s="17" t="inlineStr">
        <is>
          <t>1130</t>
        </is>
      </c>
      <c r="C322" s="17" t="inlineStr">
        <is>
          <t>Descartables</t>
        </is>
      </c>
      <c r="D322" s="17" t="inlineStr">
        <is>
          <t>2000366</t>
        </is>
      </c>
      <c r="E322" s="17" t="inlineStr">
        <is>
          <t>COFIA PLISADA 20GR. BLANCA C/AJUST ELAST</t>
        </is>
      </c>
      <c r="F322" s="17" t="inlineStr">
        <is>
          <t>296</t>
        </is>
      </c>
      <c r="G322" s="17" t="inlineStr">
        <is>
          <t>Cofias</t>
        </is>
      </c>
      <c r="H322" s="18" t="n">
        <v>100</v>
      </c>
      <c r="I322" s="18" t="n">
        <v>90</v>
      </c>
      <c r="J322" s="18" t="n">
        <v>10</v>
      </c>
      <c r="K322" s="19" t="n">
        <v>31.22</v>
      </c>
      <c r="L322" s="19">
        <f>$J322*$K322</f>
        <v/>
      </c>
      <c r="M322" s="25" t="inlineStr">
        <is>
          <t>Alta</t>
        </is>
      </c>
      <c r="N322" s="17" t="inlineStr">
        <is>
          <t>Homologado – confianza Alta</t>
        </is>
      </c>
      <c r="O322" s="17" t="inlineStr"/>
      <c r="P322" s="17" t="inlineStr">
        <is>
          <t>Homologación: confianza base Alta + confianza SAP Alta → Alta.</t>
        </is>
      </c>
    </row>
    <row r="323">
      <c r="A323" s="17" t="inlineStr">
        <is>
          <t>San Juan</t>
        </is>
      </c>
      <c r="B323" s="17" t="inlineStr">
        <is>
          <t>1120</t>
        </is>
      </c>
      <c r="C323" s="17" t="inlineStr">
        <is>
          <t>Descartables</t>
        </is>
      </c>
      <c r="D323" s="17" t="inlineStr">
        <is>
          <t>2000077</t>
        </is>
      </c>
      <c r="E323" s="17" t="inlineStr">
        <is>
          <t>TUBO ENDOTRAQ Nº 7 C/BALON</t>
        </is>
      </c>
      <c r="F323" s="17" t="inlineStr">
        <is>
          <t>DESC156</t>
        </is>
      </c>
      <c r="G323" s="17" t="inlineStr">
        <is>
          <t>Tubo endotraqueal N7.5</t>
        </is>
      </c>
      <c r="H323" s="18" t="n">
        <v>4</v>
      </c>
      <c r="I323" s="18" t="n">
        <v>3</v>
      </c>
      <c r="J323" s="18" t="n">
        <v>1</v>
      </c>
      <c r="K323" s="19" t="n">
        <v>192.66</v>
      </c>
      <c r="L323" s="19">
        <f>$J323*$K323</f>
        <v/>
      </c>
      <c r="M323" s="26" t="inlineStr">
        <is>
          <t>Baja</t>
        </is>
      </c>
      <c r="N323" s="17" t="inlineStr">
        <is>
          <t>Homologado – confianza Baja – pendiente de validación</t>
        </is>
      </c>
      <c r="O323" s="17" t="inlineStr"/>
      <c r="P323" s="17"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17" t="inlineStr">
        <is>
          <t>Neuquén</t>
        </is>
      </c>
      <c r="B324" s="17" t="inlineStr">
        <is>
          <t>1060</t>
        </is>
      </c>
      <c r="C324" s="17" t="inlineStr">
        <is>
          <t>Descartables</t>
        </is>
      </c>
      <c r="D324" s="17" t="inlineStr">
        <is>
          <t>2000456</t>
        </is>
      </c>
      <c r="E324" s="17" t="inlineStr">
        <is>
          <t>HOJA DE BISTURI Nº 15</t>
        </is>
      </c>
      <c r="F324" s="17" t="inlineStr">
        <is>
          <t>475</t>
        </is>
      </c>
      <c r="G324" s="17" t="inlineStr">
        <is>
          <t>HOJA DE BISTURI Nº15</t>
        </is>
      </c>
      <c r="H324" s="18" t="n">
        <v>1</v>
      </c>
      <c r="I324" s="18" t="n">
        <v>0</v>
      </c>
      <c r="J324" s="18" t="n">
        <v>1</v>
      </c>
      <c r="K324" s="19" t="n">
        <v>64.45</v>
      </c>
      <c r="L324" s="19">
        <f>$J324*$K324</f>
        <v/>
      </c>
      <c r="M324" s="25" t="inlineStr">
        <is>
          <t>Alta</t>
        </is>
      </c>
      <c r="N324" s="17" t="inlineStr">
        <is>
          <t>Homologado – confianza Alta</t>
        </is>
      </c>
      <c r="O324" s="17" t="inlineStr"/>
      <c r="P324" s="17" t="inlineStr">
        <is>
          <t>Cruce por nomenclatura: similitud 1.00. El material ocupa 2 filas en la hoja 1060 NQN (lote/almacén). La cantidad SAP y la física de esta vista son el total del material.</t>
        </is>
      </c>
    </row>
    <row r="325">
      <c r="A325" s="20" t="inlineStr">
        <is>
          <t>TOTAL</t>
        </is>
      </c>
      <c r="B325" s="34" t="inlineStr">
        <is>
          <t>(responde al filtro)</t>
        </is>
      </c>
      <c r="C325" s="20" t="n"/>
      <c r="D325" s="20" t="n"/>
      <c r="E325" s="20" t="n"/>
      <c r="F325" s="20" t="n"/>
      <c r="G325" s="20" t="n"/>
      <c r="H325" s="20" t="n"/>
      <c r="I325" s="20" t="n"/>
      <c r="J325" s="21">
        <f>SUBTOTAL(109,J6:J324)</f>
        <v/>
      </c>
      <c r="K325" s="20" t="n"/>
      <c r="L325" s="22">
        <f>SUBTOTAL(109,L6:L324)</f>
        <v/>
      </c>
      <c r="M325" s="20" t="n"/>
      <c r="N325" s="20" t="n"/>
      <c r="O325" s="20" t="n"/>
      <c r="P325" s="20" t="n"/>
    </row>
  </sheetData>
  <autoFilter ref="A5:P3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2: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4" customWidth="1" style="13" min="11" max="11"/>
    <col width="16" customWidth="1" style="13" min="12" max="12"/>
    <col width="15" customWidth="1" style="13" min="13" max="13"/>
    <col width="46" customWidth="1" style="13" min="14" max="14"/>
    <col width="52" customWidth="1" style="13" min="15" max="15"/>
    <col width="100" customWidth="1" style="13" min="16" max="16"/>
  </cols>
  <sheetData>
    <row r="2">
      <c r="A2" s="14" t="inlineStr">
        <is>
          <t>Materiales a dar de alta en SAP</t>
        </is>
      </c>
    </row>
    <row r="3">
      <c r="A3" s="15" t="inlineStr">
        <is>
          <t>Materiales con recuento físico donde el recuento SUPERA lo informado en SAP. La cantidad a ajustar es la diferencia y se valoriza al valor promedio ponderado. Ordenado por impacto económico.</t>
        </is>
      </c>
    </row>
    <row r="5" ht="46" customHeight="1" s="13">
      <c r="A5" s="16" t="inlineStr">
        <is>
          <t>Base</t>
        </is>
      </c>
      <c r="B5" s="16" t="inlineStr">
        <is>
          <t>Centro</t>
        </is>
      </c>
      <c r="C5" s="16" t="inlineStr">
        <is>
          <t>Clasificación SAP</t>
        </is>
      </c>
      <c r="D5" s="16" t="inlineStr">
        <is>
          <t>Código SAP (Material)</t>
        </is>
      </c>
      <c r="E5" s="16" t="inlineStr">
        <is>
          <t>Nomenclatura SAP</t>
        </is>
      </c>
      <c r="F5" s="16" t="inlineStr">
        <is>
          <t>Código Avain</t>
        </is>
      </c>
      <c r="G5" s="16" t="inlineStr">
        <is>
          <t>Nombre en inventario físico Avain</t>
        </is>
      </c>
      <c r="H5" s="16" t="inlineStr">
        <is>
          <t>Cantidad SAP</t>
        </is>
      </c>
      <c r="I5" s="16" t="inlineStr">
        <is>
          <t>Cantidad física</t>
        </is>
      </c>
      <c r="J5" s="16" t="inlineStr">
        <is>
          <t>Cantidad a ajustar</t>
        </is>
      </c>
      <c r="K5" s="16" t="inlineStr">
        <is>
          <t>VU promedio ponderado</t>
        </is>
      </c>
      <c r="L5" s="16" t="inlineStr">
        <is>
          <t>Valor económico del ajuste</t>
        </is>
      </c>
      <c r="M5" s="16" t="inlineStr">
        <is>
          <t>Nivel de coincidencia</t>
        </is>
      </c>
      <c r="N5" s="16" t="inlineStr">
        <is>
          <t>Estado de homologación / validación</t>
        </is>
      </c>
      <c r="O5" s="16" t="inlineStr">
        <is>
          <t>Alerta de valorización</t>
        </is>
      </c>
      <c r="P5" s="16" t="inlineStr">
        <is>
          <t>Observaciones</t>
        </is>
      </c>
    </row>
    <row r="6">
      <c r="A6" s="17" t="inlineStr">
        <is>
          <t>Neuquén</t>
        </is>
      </c>
      <c r="B6" s="17" t="inlineStr">
        <is>
          <t>1060</t>
        </is>
      </c>
      <c r="C6" s="17" t="inlineStr">
        <is>
          <t>Descartables</t>
        </is>
      </c>
      <c r="D6" s="17" t="inlineStr">
        <is>
          <t>2001077</t>
        </is>
      </c>
      <c r="E6" s="17" t="inlineStr">
        <is>
          <t>ELECTRODOS C/CONECTOR PARA DESFIBRILADOR</t>
        </is>
      </c>
      <c r="F6" s="17" t="inlineStr">
        <is>
          <t>345</t>
        </is>
      </c>
      <c r="G6" s="17" t="inlineStr">
        <is>
          <t>ELECTRODOS</t>
        </is>
      </c>
      <c r="H6" s="18" t="n">
        <v>5</v>
      </c>
      <c r="I6" s="18" t="n">
        <v>1465</v>
      </c>
      <c r="J6" s="18" t="n">
        <v>1460</v>
      </c>
      <c r="K6" s="19" t="n">
        <v>209472.24</v>
      </c>
      <c r="L6" s="19">
        <f>$J6*$K6</f>
        <v/>
      </c>
      <c r="M6" s="30" t="inlineStr">
        <is>
          <t>Media</t>
        </is>
      </c>
      <c r="N6" s="17" t="inlineStr">
        <is>
          <t>Homologado – confianza Media – pendiente de validación</t>
        </is>
      </c>
      <c r="O6" s="29"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17"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17" t="inlineStr">
        <is>
          <t>Neuquén</t>
        </is>
      </c>
      <c r="B7" s="17" t="inlineStr">
        <is>
          <t>1060</t>
        </is>
      </c>
      <c r="C7" s="17" t="inlineStr">
        <is>
          <t>Medicamentos</t>
        </is>
      </c>
      <c r="D7" s="17" t="inlineStr">
        <is>
          <t>1005146</t>
        </is>
      </c>
      <c r="E7" s="17" t="inlineStr">
        <is>
          <t>ANPHOTEROL 200ML AEROSOL</t>
        </is>
      </c>
      <c r="F7" s="17" t="inlineStr">
        <is>
          <t>505</t>
        </is>
      </c>
      <c r="G7" s="17" t="inlineStr">
        <is>
          <t>SALBUTAMOL AEROSOL</t>
        </is>
      </c>
      <c r="H7" s="18" t="n">
        <v>1</v>
      </c>
      <c r="I7" s="18" t="n">
        <v>33</v>
      </c>
      <c r="J7" s="18" t="n">
        <v>32</v>
      </c>
      <c r="K7" s="19" t="n">
        <v>442644.63</v>
      </c>
      <c r="L7" s="19">
        <f>$J7*$K7</f>
        <v/>
      </c>
      <c r="M7" s="26" t="inlineStr">
        <is>
          <t>Baja</t>
        </is>
      </c>
      <c r="N7" s="17" t="inlineStr">
        <is>
          <t>Homologado – confianza Baja – pendiente de validación</t>
        </is>
      </c>
      <c r="O7" s="29" t="inlineStr">
        <is>
          <t>Valorización a validar: VU atípico ($442,644.63 contra una mediana de $2,000.00 en la base). Sugiere distinta unidad de medida (SAP por caja o envase y el recuento por unidad). La diferencia económica de esta fila no debe tomarse como definitiva.</t>
        </is>
      </c>
      <c r="P7" s="17"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17" t="inlineStr">
        <is>
          <t>Salta</t>
        </is>
      </c>
      <c r="B8" s="17" t="inlineStr">
        <is>
          <t>1130</t>
        </is>
      </c>
      <c r="C8" s="17" t="inlineStr">
        <is>
          <t>Medicamentos</t>
        </is>
      </c>
      <c r="D8" s="17" t="inlineStr">
        <is>
          <t>1001250</t>
        </is>
      </c>
      <c r="E8" s="17" t="inlineStr">
        <is>
          <t>Aciclovir 400mg comp</t>
        </is>
      </c>
      <c r="F8" s="17" t="inlineStr">
        <is>
          <t>11</t>
        </is>
      </c>
      <c r="G8" s="17" t="inlineStr">
        <is>
          <t>Aciclovir oral 400 mg Comprimidos</t>
        </is>
      </c>
      <c r="H8" s="18" t="n">
        <v>2</v>
      </c>
      <c r="I8" s="18" t="n">
        <v>150</v>
      </c>
      <c r="J8" s="18" t="n">
        <v>148</v>
      </c>
      <c r="K8" s="19" t="n">
        <v>33384</v>
      </c>
      <c r="L8" s="19">
        <f>$J8*$K8</f>
        <v/>
      </c>
      <c r="M8" s="25" t="inlineStr">
        <is>
          <t>Alta</t>
        </is>
      </c>
      <c r="N8" s="17" t="inlineStr">
        <is>
          <t>Homologado – confianza Alta</t>
        </is>
      </c>
      <c r="O8" s="29" t="inlineStr">
        <is>
          <t>Valorización a validar: relación de cantidades 75 a 1 entre SAP y el recuento físico. Sugiere distinta unidad de medida (SAP por caja o envase y el recuento por unidad). La diferencia económica de esta fila no debe tomarse como definitiva.</t>
        </is>
      </c>
      <c r="P8" s="17" t="inlineStr">
        <is>
          <t>Homologación: confianza base Alta + confianza SAP Alta → Alta.</t>
        </is>
      </c>
    </row>
    <row r="9">
      <c r="A9" s="17" t="inlineStr">
        <is>
          <t>Salta</t>
        </is>
      </c>
      <c r="B9" s="17" t="inlineStr">
        <is>
          <t>1130</t>
        </is>
      </c>
      <c r="C9" s="17" t="inlineStr">
        <is>
          <t>Medicamentos</t>
        </is>
      </c>
      <c r="D9" s="17" t="inlineStr">
        <is>
          <t>1001039</t>
        </is>
      </c>
      <c r="E9" s="17" t="inlineStr">
        <is>
          <t>TRIMEBUTINA+SIMETICONA 200MG/120MG 30 CO</t>
        </is>
      </c>
      <c r="F9" s="17" t="inlineStr">
        <is>
          <t>241</t>
        </is>
      </c>
      <c r="G9" s="17" t="inlineStr">
        <is>
          <t>Trimebutina-Simeticona comprimido x200mg /120mg</t>
        </is>
      </c>
      <c r="H9" s="18" t="n">
        <v>7</v>
      </c>
      <c r="I9" s="18" t="n">
        <v>160</v>
      </c>
      <c r="J9" s="18" t="n">
        <v>153</v>
      </c>
      <c r="K9" s="19" t="n">
        <v>19569.26</v>
      </c>
      <c r="L9" s="19">
        <f>$J9*$K9</f>
        <v/>
      </c>
      <c r="M9" s="25" t="inlineStr">
        <is>
          <t>Alta</t>
        </is>
      </c>
      <c r="N9" s="17" t="inlineStr">
        <is>
          <t>Homologado – confianza Alta</t>
        </is>
      </c>
      <c r="O9" s="17" t="inlineStr"/>
      <c r="P9" s="17" t="inlineStr">
        <is>
          <t>Homologación: confianza base Alta + confianza SAP Alta → Alta.</t>
        </is>
      </c>
    </row>
    <row r="10">
      <c r="A10" s="17" t="inlineStr">
        <is>
          <t>Neuquén</t>
        </is>
      </c>
      <c r="B10" s="17" t="inlineStr">
        <is>
          <t>1060</t>
        </is>
      </c>
      <c r="C10" s="17" t="inlineStr">
        <is>
          <t>Descartables</t>
        </is>
      </c>
      <c r="D10" s="17" t="inlineStr">
        <is>
          <t>2000025</t>
        </is>
      </c>
      <c r="E10" s="17" t="inlineStr">
        <is>
          <t>HOJA DE BISTURI Nº20</t>
        </is>
      </c>
      <c r="F10" s="17" t="inlineStr">
        <is>
          <t>474; 563</t>
        </is>
      </c>
      <c r="G10" s="17" t="inlineStr">
        <is>
          <t>HOJA DE BISTURI Nº10; HOJA DE BISTURI Nº21</t>
        </is>
      </c>
      <c r="H10" s="18" t="n">
        <v>5</v>
      </c>
      <c r="I10" s="18" t="n">
        <v>124</v>
      </c>
      <c r="J10" s="18" t="n">
        <v>119</v>
      </c>
      <c r="K10" s="19" t="n">
        <v>20708.1</v>
      </c>
      <c r="L10" s="19">
        <f>$J10*$K10</f>
        <v/>
      </c>
      <c r="M10" s="26" t="inlineStr">
        <is>
          <t>Baja</t>
        </is>
      </c>
      <c r="N10" s="17" t="inlineStr">
        <is>
          <t>Homologado – confianza Baja – pendiente de validación</t>
        </is>
      </c>
      <c r="O10" s="17" t="inlineStr"/>
      <c r="P10" s="17"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17" t="inlineStr">
        <is>
          <t>Salta</t>
        </is>
      </c>
      <c r="B11" s="17" t="inlineStr">
        <is>
          <t>1130</t>
        </is>
      </c>
      <c r="C11" s="17" t="inlineStr">
        <is>
          <t>Medicamentos</t>
        </is>
      </c>
      <c r="D11" s="17" t="inlineStr">
        <is>
          <t>1000534</t>
        </is>
      </c>
      <c r="E11" s="17" t="inlineStr">
        <is>
          <t>SULFADIAZINA DE PLATA CREMA X 400 GR</t>
        </is>
      </c>
      <c r="F11" s="17" t="inlineStr">
        <is>
          <t>288; 228</t>
        </is>
      </c>
      <c r="G11" s="17" t="inlineStr">
        <is>
          <t>Sulfadiazina de Plata 30mg; Sulfadiazina de Plata 400gr</t>
        </is>
      </c>
      <c r="H11" s="18" t="n">
        <v>5</v>
      </c>
      <c r="I11" s="18" t="n">
        <v>34</v>
      </c>
      <c r="J11" s="18" t="n">
        <v>29</v>
      </c>
      <c r="K11" s="19" t="n">
        <v>73868.89</v>
      </c>
      <c r="L11" s="19">
        <f>$J11*$K11</f>
        <v/>
      </c>
      <c r="M11" s="26" t="inlineStr">
        <is>
          <t>Baja</t>
        </is>
      </c>
      <c r="N11" s="17" t="inlineStr">
        <is>
          <t>Homologado – confianza Baja – pendiente de validación</t>
        </is>
      </c>
      <c r="O11" s="17" t="inlineStr"/>
      <c r="P11" s="17"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17" t="inlineStr">
        <is>
          <t>Salta</t>
        </is>
      </c>
      <c r="B12" s="17" t="inlineStr">
        <is>
          <t>1130</t>
        </is>
      </c>
      <c r="C12" s="17" t="inlineStr">
        <is>
          <t>Medicamentos</t>
        </is>
      </c>
      <c r="D12" s="17" t="inlineStr">
        <is>
          <t>1001249</t>
        </is>
      </c>
      <c r="E12" s="17" t="inlineStr">
        <is>
          <t>Clindamicina 300mgs caps</t>
        </is>
      </c>
      <c r="F12" s="17" t="inlineStr">
        <is>
          <t>74</t>
        </is>
      </c>
      <c r="G12" s="17" t="inlineStr">
        <is>
          <t>Clindamicina capsulas</t>
        </is>
      </c>
      <c r="H12" s="18" t="n">
        <v>5</v>
      </c>
      <c r="I12" s="18" t="n">
        <v>112</v>
      </c>
      <c r="J12" s="18" t="n">
        <v>107</v>
      </c>
      <c r="K12" s="19" t="n">
        <v>16664.53</v>
      </c>
      <c r="L12" s="19">
        <f>$J12*$K12</f>
        <v/>
      </c>
      <c r="M12" s="30" t="inlineStr">
        <is>
          <t>Media</t>
        </is>
      </c>
      <c r="N12" s="17" t="inlineStr">
        <is>
          <t>Homologado – confianza Media – pendiente de validación</t>
        </is>
      </c>
      <c r="O12" s="17" t="inlineStr"/>
      <c r="P12" s="17" t="inlineStr">
        <is>
          <t>Homologación: confianza base Media + confianza SAP Alta → Media.</t>
        </is>
      </c>
    </row>
    <row r="13">
      <c r="A13" s="17" t="inlineStr">
        <is>
          <t>Salta</t>
        </is>
      </c>
      <c r="B13" s="17" t="inlineStr">
        <is>
          <t>1130</t>
        </is>
      </c>
      <c r="C13" s="17" t="inlineStr">
        <is>
          <t>Descartables</t>
        </is>
      </c>
      <c r="D13" s="17" t="inlineStr">
        <is>
          <t>2000009</t>
        </is>
      </c>
      <c r="E13" s="17" t="inlineStr">
        <is>
          <t>AGUJA HIPODERMICA 21G x 1 ½ - 40/8</t>
        </is>
      </c>
      <c r="F13" s="17" t="inlineStr">
        <is>
          <t>22</t>
        </is>
      </c>
      <c r="G13" s="17" t="inlineStr">
        <is>
          <t>Agujas 40/8</t>
        </is>
      </c>
      <c r="H13" s="18" t="n">
        <v>5</v>
      </c>
      <c r="I13" s="18" t="n">
        <v>907</v>
      </c>
      <c r="J13" s="18" t="n">
        <v>902</v>
      </c>
      <c r="K13" s="19" t="n">
        <v>1733.89</v>
      </c>
      <c r="L13" s="19">
        <f>$J13*$K13</f>
        <v/>
      </c>
      <c r="M13" s="25" t="inlineStr">
        <is>
          <t>Alta</t>
        </is>
      </c>
      <c r="N13" s="17" t="inlineStr">
        <is>
          <t>Homologado – confianza Alta</t>
        </is>
      </c>
      <c r="O13" s="29" t="inlineStr">
        <is>
          <t>Valorización a validar: relación de cantidades 181 a 1 entre SAP y el recuento físico. Sugiere distinta unidad de medida (SAP por caja o envase y el recuento por unidad). La diferencia económica de esta fila no debe tomarse como definitiva.</t>
        </is>
      </c>
      <c r="P13" s="17" t="inlineStr">
        <is>
          <t>Homologación: confianza base Alta + confianza SAP Alta → Alta.</t>
        </is>
      </c>
    </row>
    <row r="14">
      <c r="A14" s="17" t="inlineStr">
        <is>
          <t>Salta</t>
        </is>
      </c>
      <c r="B14" s="17" t="inlineStr">
        <is>
          <t>1130</t>
        </is>
      </c>
      <c r="C14" s="17" t="inlineStr">
        <is>
          <t>Medicamentos</t>
        </is>
      </c>
      <c r="D14" s="17" t="inlineStr">
        <is>
          <t>1001129</t>
        </is>
      </c>
      <c r="E14" s="17" t="inlineStr">
        <is>
          <t>BUCOANGIN CARAM ANTIB X9</t>
        </is>
      </c>
      <c r="F14" s="17" t="inlineStr">
        <is>
          <t>58</t>
        </is>
      </c>
      <c r="G14" s="17" t="inlineStr">
        <is>
          <t>Caramelos con Antibioticos Caramelos</t>
        </is>
      </c>
      <c r="H14" s="18" t="n">
        <v>86</v>
      </c>
      <c r="I14" s="18" t="n">
        <v>529</v>
      </c>
      <c r="J14" s="18" t="n">
        <v>443</v>
      </c>
      <c r="K14" s="19" t="n">
        <v>2955.490697674419</v>
      </c>
      <c r="L14" s="19">
        <f>$J14*$K14</f>
        <v/>
      </c>
      <c r="M14" s="26" t="inlineStr">
        <is>
          <t>Baja</t>
        </is>
      </c>
      <c r="N14" s="17" t="inlineStr">
        <is>
          <t>Homologado – confianza Baja – pendiente de validación</t>
        </is>
      </c>
      <c r="O14" s="17" t="inlineStr"/>
      <c r="P14" s="17" t="inlineStr">
        <is>
          <t>Homologación: confianza base Alta + confianza SAP Alta → Alta. La nomenclatura del material imputado no respalda por sí sola la equivalencia (similitud 0.10); el vínculo proviene sólo de la homologación. Nivel degradado a Baja.</t>
        </is>
      </c>
    </row>
    <row r="15">
      <c r="A15" s="17" t="inlineStr">
        <is>
          <t>Salta</t>
        </is>
      </c>
      <c r="B15" s="17" t="inlineStr">
        <is>
          <t>1130</t>
        </is>
      </c>
      <c r="C15" s="17" t="inlineStr">
        <is>
          <t>Medicamentos</t>
        </is>
      </c>
      <c r="D15" s="17" t="inlineStr">
        <is>
          <t>1000961</t>
        </is>
      </c>
      <c r="E15" s="17" t="inlineStr">
        <is>
          <t>MELATONINA x 30 COMPRIMIDOS</t>
        </is>
      </c>
      <c r="F15" s="17" t="inlineStr">
        <is>
          <t>409</t>
        </is>
      </c>
      <c r="G15" s="17" t="inlineStr">
        <is>
          <t>Melatonina 3mg comprimido</t>
        </is>
      </c>
      <c r="H15" s="18" t="n">
        <v>6</v>
      </c>
      <c r="I15" s="18" t="n">
        <v>120</v>
      </c>
      <c r="J15" s="18" t="n">
        <v>114</v>
      </c>
      <c r="K15" s="19" t="n">
        <v>8841.816666666666</v>
      </c>
      <c r="L15" s="19">
        <f>$J15*$K15</f>
        <v/>
      </c>
      <c r="M15" s="30" t="inlineStr">
        <is>
          <t>Media</t>
        </is>
      </c>
      <c r="N15" s="17" t="inlineStr">
        <is>
          <t>Homologado – confianza Media – pendiente de validación</t>
        </is>
      </c>
      <c r="O15" s="17" t="inlineStr"/>
      <c r="P15" s="17" t="inlineStr">
        <is>
          <t>Cruce por nomenclatura: una nomenclatura no informa dosis; similitud 0.64. El material ocupa 2 filas en la hoja 1130 Salta (lote/almacén). La cantidad SAP y la física de esta vista son el total del material.</t>
        </is>
      </c>
    </row>
    <row r="16">
      <c r="A16" s="17" t="inlineStr">
        <is>
          <t>Neuquén</t>
        </is>
      </c>
      <c r="B16" s="17" t="inlineStr">
        <is>
          <t>1060</t>
        </is>
      </c>
      <c r="C16" s="17" t="inlineStr">
        <is>
          <t>Medicamentos</t>
        </is>
      </c>
      <c r="D16" s="17" t="inlineStr">
        <is>
          <t>1000441</t>
        </is>
      </c>
      <c r="E16" s="17" t="inlineStr">
        <is>
          <t>SERTAL COMPUESTO COMPRIMIDOS</t>
        </is>
      </c>
      <c r="F16" s="17" t="inlineStr">
        <is>
          <t>206</t>
        </is>
      </c>
      <c r="G16" s="17" t="inlineStr">
        <is>
          <t>SERTAL</t>
        </is>
      </c>
      <c r="H16" s="18" t="n">
        <v>82</v>
      </c>
      <c r="I16" s="18" t="n">
        <v>220</v>
      </c>
      <c r="J16" s="18" t="n">
        <v>138</v>
      </c>
      <c r="K16" s="19" t="n">
        <v>7021.377073170732</v>
      </c>
      <c r="L16" s="19">
        <f>$J16*$K16</f>
        <v/>
      </c>
      <c r="M16" s="30" t="inlineStr">
        <is>
          <t>Media</t>
        </is>
      </c>
      <c r="N16" s="17" t="inlineStr">
        <is>
          <t>Homologado – confianza Media – pendiente de validación</t>
        </is>
      </c>
      <c r="O16" s="17" t="inlineStr"/>
      <c r="P16" s="17" t="inlineStr">
        <is>
          <t>Cruce por nomenclatura: similitud 0.68. El material ocupa 5 filas en la hoja 1060 NQN (lote/almacén). La cantidad SAP y la física de esta vista son el total del material.</t>
        </is>
      </c>
    </row>
    <row r="17">
      <c r="A17" s="17" t="inlineStr">
        <is>
          <t>Salta</t>
        </is>
      </c>
      <c r="B17" s="17" t="inlineStr">
        <is>
          <t>1130</t>
        </is>
      </c>
      <c r="C17" s="17" t="inlineStr">
        <is>
          <t>Medicamentos</t>
        </is>
      </c>
      <c r="D17" s="17" t="inlineStr">
        <is>
          <t>1005358</t>
        </is>
      </c>
      <c r="E17" s="17" t="inlineStr">
        <is>
          <t>AMOXICILINA  500 MGR</t>
        </is>
      </c>
      <c r="F17" s="17" t="inlineStr">
        <is>
          <t>384</t>
        </is>
      </c>
      <c r="G17" s="17" t="inlineStr">
        <is>
          <t>Amoxicilina 500 mg</t>
        </is>
      </c>
      <c r="H17" s="18" t="n">
        <v>10</v>
      </c>
      <c r="I17" s="18" t="n">
        <v>397</v>
      </c>
      <c r="J17" s="18" t="n">
        <v>387</v>
      </c>
      <c r="K17" s="19" t="n">
        <v>2425.78</v>
      </c>
      <c r="L17" s="19">
        <f>$J17*$K17</f>
        <v/>
      </c>
      <c r="M17" s="25" t="inlineStr">
        <is>
          <t>Alta</t>
        </is>
      </c>
      <c r="N17" s="17" t="inlineStr">
        <is>
          <t>Homologado – confianza Alta</t>
        </is>
      </c>
      <c r="O17" s="17" t="inlineStr"/>
      <c r="P17" s="17" t="inlineStr">
        <is>
          <t>Cruce por nomenclatura: dosis coincide; similitud 1.00.</t>
        </is>
      </c>
    </row>
    <row r="18">
      <c r="A18" s="17" t="inlineStr">
        <is>
          <t>Salta</t>
        </is>
      </c>
      <c r="B18" s="17" t="inlineStr">
        <is>
          <t>1130</t>
        </is>
      </c>
      <c r="C18" s="17" t="inlineStr">
        <is>
          <t>Medicamentos</t>
        </is>
      </c>
      <c r="D18" s="17" t="inlineStr">
        <is>
          <t>1001237</t>
        </is>
      </c>
      <c r="E18" s="17" t="inlineStr">
        <is>
          <t>ACIDO ACETILSALICILICO 100MG</t>
        </is>
      </c>
      <c r="F18" s="17" t="inlineStr">
        <is>
          <t>410</t>
        </is>
      </c>
      <c r="G18" s="17" t="inlineStr">
        <is>
          <t>Aspirina comprimidos 100mg</t>
        </is>
      </c>
      <c r="H18" s="18" t="n">
        <v>1</v>
      </c>
      <c r="I18" s="18" t="n">
        <v>428</v>
      </c>
      <c r="J18" s="18" t="n">
        <v>427</v>
      </c>
      <c r="K18" s="19" t="n">
        <v>2185</v>
      </c>
      <c r="L18" s="19">
        <f>$J18*$K18</f>
        <v/>
      </c>
      <c r="M18" s="26" t="inlineStr">
        <is>
          <t>Baja</t>
        </is>
      </c>
      <c r="N18" s="17" t="inlineStr">
        <is>
          <t>Homologado – confianza Baja – pendiente de validación</t>
        </is>
      </c>
      <c r="O18" s="29" t="inlineStr">
        <is>
          <t>Valorización a validar: relación de cantidades 428 a 1 entre SAP y el recuento físico. Sugiere distinta unidad de medida (SAP por caja o envase y el recuento por unidad). La diferencia económica de esta fila no debe tomarse como definitiva.</t>
        </is>
      </c>
      <c r="P18" s="17"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17" t="inlineStr">
        <is>
          <t>Neuquén</t>
        </is>
      </c>
      <c r="B19" s="17" t="inlineStr">
        <is>
          <t>1060</t>
        </is>
      </c>
      <c r="C19" s="17" t="inlineStr">
        <is>
          <t>Descartables</t>
        </is>
      </c>
      <c r="D19" s="17" t="inlineStr">
        <is>
          <t>2000475</t>
        </is>
      </c>
      <c r="E19" s="17" t="inlineStr">
        <is>
          <t>PILA  C 2</t>
        </is>
      </c>
      <c r="F19" s="17" t="inlineStr">
        <is>
          <t>282; 247; 503; 505; 504</t>
        </is>
      </c>
      <c r="G19" s="17" t="inlineStr">
        <is>
          <t>PILA C; Pilas 2032; PILAS 9V; PILAS A76; PILAS LR41</t>
        </is>
      </c>
      <c r="H19" s="18" t="n">
        <v>8</v>
      </c>
      <c r="I19" s="18" t="n">
        <v>409</v>
      </c>
      <c r="J19" s="18" t="n">
        <v>401</v>
      </c>
      <c r="K19" s="19" t="n">
        <v>1815.2225</v>
      </c>
      <c r="L19" s="19">
        <f>$J19*$K19</f>
        <v/>
      </c>
      <c r="M19" s="26" t="inlineStr">
        <is>
          <t>Baja</t>
        </is>
      </c>
      <c r="N19" s="17" t="inlineStr">
        <is>
          <t>Homologado – confianza Baja – pendiente de validación</t>
        </is>
      </c>
      <c r="O19" s="29" t="inlineStr">
        <is>
          <t>Valorización a validar: relación de cantidades 51 a 1 entre SAP y el recuento físico. Sugiere distinta unidad de medida (SAP por caja o envase y el recuento por unidad). La diferencia económica de esta fila no debe tomarse como definitiva.</t>
        </is>
      </c>
      <c r="P19" s="17"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17" t="inlineStr">
        <is>
          <t>San Juan</t>
        </is>
      </c>
      <c r="B20" s="17" t="inlineStr">
        <is>
          <t>1120</t>
        </is>
      </c>
      <c r="C20" s="17" t="inlineStr">
        <is>
          <t>Descartables</t>
        </is>
      </c>
      <c r="D20" s="17" t="inlineStr">
        <is>
          <t>2000462</t>
        </is>
      </c>
      <c r="E20" s="17" t="inlineStr">
        <is>
          <t>BIGOTERA DESCARTABLE</t>
        </is>
      </c>
      <c r="F20" s="17" t="inlineStr">
        <is>
          <t>DESC36</t>
        </is>
      </c>
      <c r="G20" s="17" t="inlineStr">
        <is>
          <t>Canula nasal</t>
        </is>
      </c>
      <c r="H20" s="18" t="n">
        <v>286</v>
      </c>
      <c r="I20" s="18" t="n">
        <v>1316</v>
      </c>
      <c r="J20" s="18" t="n">
        <v>1030</v>
      </c>
      <c r="K20" s="19" t="n">
        <v>678.8481468531469</v>
      </c>
      <c r="L20" s="19">
        <f>$J20*$K20</f>
        <v/>
      </c>
      <c r="M20" s="26" t="inlineStr">
        <is>
          <t>Baja</t>
        </is>
      </c>
      <c r="N20" s="17" t="inlineStr">
        <is>
          <t>Homologado – confianza Baja – pendiente de validación</t>
        </is>
      </c>
      <c r="O20" s="17" t="inlineStr"/>
      <c r="P20" s="17" t="inlineStr">
        <is>
          <t>Homologación: confianza base Media + confianza SAP Alta → Media. La nomenclatura del material imputado no respalda por sí sola la equivalencia (similitud 0.05); el vínculo proviene sólo de la homologación. Nivel degradado a Baja.</t>
        </is>
      </c>
    </row>
    <row r="21">
      <c r="A21" s="17" t="inlineStr">
        <is>
          <t>Salta</t>
        </is>
      </c>
      <c r="B21" s="17" t="inlineStr">
        <is>
          <t>1130</t>
        </is>
      </c>
      <c r="C21" s="17" t="inlineStr">
        <is>
          <t>Medicamentos</t>
        </is>
      </c>
      <c r="D21" s="17" t="inlineStr">
        <is>
          <t>1000193</t>
        </is>
      </c>
      <c r="E21" s="17" t="inlineStr">
        <is>
          <t>MIGRAL COMPRIMIDO</t>
        </is>
      </c>
      <c r="F21" s="17" t="inlineStr">
        <is>
          <t>186</t>
        </is>
      </c>
      <c r="G21" s="17" t="inlineStr">
        <is>
          <t>Migral (ergotamina antimigrañoso) Comprimidos</t>
        </is>
      </c>
      <c r="H21" s="18" t="n">
        <v>4</v>
      </c>
      <c r="I21" s="18" t="n">
        <v>30</v>
      </c>
      <c r="J21" s="18" t="n">
        <v>26</v>
      </c>
      <c r="K21" s="19" t="n">
        <v>25873.6425</v>
      </c>
      <c r="L21" s="19">
        <f>$J21*$K21</f>
        <v/>
      </c>
      <c r="M21" s="30" t="inlineStr">
        <is>
          <t>Media</t>
        </is>
      </c>
      <c r="N21" s="17" t="inlineStr">
        <is>
          <t>Homologado – confianza Media – pendiente de validación</t>
        </is>
      </c>
      <c r="O21" s="17" t="inlineStr"/>
      <c r="P21" s="17" t="inlineStr">
        <is>
          <t>Homologación: confianza base Media + confianza SAP Media → Media. El material ocupa 2 filas en la hoja 1130 Salta (lote/almacén). La cantidad SAP y la física de esta vista son el total del material.</t>
        </is>
      </c>
    </row>
    <row r="22">
      <c r="A22" s="17" t="inlineStr">
        <is>
          <t>Salta</t>
        </is>
      </c>
      <c r="B22" s="17" t="inlineStr">
        <is>
          <t>1130</t>
        </is>
      </c>
      <c r="C22" s="17" t="inlineStr">
        <is>
          <t>Medicamentos</t>
        </is>
      </c>
      <c r="D22" s="17" t="inlineStr">
        <is>
          <t>1005104</t>
        </is>
      </c>
      <c r="E22" s="17" t="inlineStr">
        <is>
          <t>CLONAZEPAM 0.5MG COMPRIMIDO</t>
        </is>
      </c>
      <c r="F22" s="17" t="inlineStr">
        <is>
          <t>307</t>
        </is>
      </c>
      <c r="G22" s="17" t="inlineStr">
        <is>
          <t>CLONAZEPAN 0,5 mg</t>
        </is>
      </c>
      <c r="H22" s="18" t="n">
        <v>1</v>
      </c>
      <c r="I22" s="18" t="n">
        <v>30</v>
      </c>
      <c r="J22" s="18" t="n">
        <v>29</v>
      </c>
      <c r="K22" s="19" t="n">
        <v>22869.5</v>
      </c>
      <c r="L22" s="19">
        <f>$J22*$K22</f>
        <v/>
      </c>
      <c r="M22" s="25" t="inlineStr">
        <is>
          <t>Alta</t>
        </is>
      </c>
      <c r="N22" s="17" t="inlineStr">
        <is>
          <t>Homologado – confianza Alta</t>
        </is>
      </c>
      <c r="O22" s="17" t="inlineStr"/>
      <c r="P22" s="17" t="inlineStr">
        <is>
          <t>Cruce por nomenclatura: dosis coincide; similitud 0.76.</t>
        </is>
      </c>
    </row>
    <row r="23">
      <c r="A23" s="17" t="inlineStr">
        <is>
          <t>Salta</t>
        </is>
      </c>
      <c r="B23" s="17" t="inlineStr">
        <is>
          <t>1130</t>
        </is>
      </c>
      <c r="C23" s="17" t="inlineStr">
        <is>
          <t>Medicamentos</t>
        </is>
      </c>
      <c r="D23" s="17" t="inlineStr">
        <is>
          <t>1005350</t>
        </is>
      </c>
      <c r="E23" s="17" t="inlineStr">
        <is>
          <t>CLONAZEPAM 2MG X 50COMP</t>
        </is>
      </c>
      <c r="F23" s="17" t="inlineStr">
        <is>
          <t>75</t>
        </is>
      </c>
      <c r="G23" s="17" t="inlineStr">
        <is>
          <t>Clonazepam comprimidos 2mg</t>
        </is>
      </c>
      <c r="H23" s="18" t="n">
        <v>1</v>
      </c>
      <c r="I23" s="18" t="n">
        <v>30</v>
      </c>
      <c r="J23" s="18" t="n">
        <v>29</v>
      </c>
      <c r="K23" s="19" t="n">
        <v>19008.5</v>
      </c>
      <c r="L23" s="19">
        <f>$J23*$K23</f>
        <v/>
      </c>
      <c r="M23" s="30" t="inlineStr">
        <is>
          <t>Media</t>
        </is>
      </c>
      <c r="N23" s="17" t="inlineStr">
        <is>
          <t>Homologado – confianza Media – pendiente de validación</t>
        </is>
      </c>
      <c r="O23" s="17" t="inlineStr"/>
      <c r="P23" s="17"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17" t="inlineStr">
        <is>
          <t>Salta</t>
        </is>
      </c>
      <c r="B24" s="17" t="inlineStr">
        <is>
          <t>1130</t>
        </is>
      </c>
      <c r="C24" s="17" t="inlineStr">
        <is>
          <t>Descartables</t>
        </is>
      </c>
      <c r="D24" s="17" t="inlineStr">
        <is>
          <t>2000270</t>
        </is>
      </c>
      <c r="E24" s="17" t="inlineStr">
        <is>
          <t>GUANTES DE EXAMINACION TALLE S</t>
        </is>
      </c>
      <c r="F24" s="17" t="inlineStr">
        <is>
          <t>133; 134; 135; 136</t>
        </is>
      </c>
      <c r="G24" s="17" t="inlineStr">
        <is>
          <t>Guantes de latex chico no esteriles; Guantes de latex grande no esteril; Guantes de latex mediano no esteril; Guantes estériles 6.5</t>
        </is>
      </c>
      <c r="H24" s="18" t="n">
        <v>20</v>
      </c>
      <c r="I24" s="18" t="n">
        <v>85</v>
      </c>
      <c r="J24" s="18" t="n">
        <v>65</v>
      </c>
      <c r="K24" s="19" t="n">
        <v>4642.161</v>
      </c>
      <c r="L24" s="19">
        <f>$J24*$K24</f>
        <v/>
      </c>
      <c r="M24" s="26" t="inlineStr">
        <is>
          <t>Baja</t>
        </is>
      </c>
      <c r="N24" s="17" t="inlineStr">
        <is>
          <t>Homologado – confianza Baja – pendiente de validación</t>
        </is>
      </c>
      <c r="O24" s="17" t="inlineStr"/>
      <c r="P24" s="17"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17" t="inlineStr">
        <is>
          <t>San Juan</t>
        </is>
      </c>
      <c r="B25" s="17" t="inlineStr">
        <is>
          <t>1120</t>
        </is>
      </c>
      <c r="C25" s="17" t="inlineStr">
        <is>
          <t>Descartables</t>
        </is>
      </c>
      <c r="D25" s="17" t="inlineStr">
        <is>
          <t>2000532</t>
        </is>
      </c>
      <c r="E25" s="17" t="inlineStr">
        <is>
          <t>CURITAS TELA ELASTICA</t>
        </is>
      </c>
      <c r="F25" s="17" t="inlineStr">
        <is>
          <t>DESC52</t>
        </is>
      </c>
      <c r="G25" s="17" t="inlineStr">
        <is>
          <t>Curitas x 1 ud</t>
        </is>
      </c>
      <c r="H25" s="18" t="n">
        <v>40</v>
      </c>
      <c r="I25" s="18" t="n">
        <v>192</v>
      </c>
      <c r="J25" s="18" t="n">
        <v>152</v>
      </c>
      <c r="K25" s="19" t="n">
        <v>1702.36</v>
      </c>
      <c r="L25" s="19">
        <f>$J25*$K25</f>
        <v/>
      </c>
      <c r="M25" s="25" t="inlineStr">
        <is>
          <t>Alta</t>
        </is>
      </c>
      <c r="N25" s="17" t="inlineStr">
        <is>
          <t>Homologado – confianza Alta</t>
        </is>
      </c>
      <c r="O25" s="17" t="inlineStr"/>
      <c r="P25" s="17" t="inlineStr">
        <is>
          <t>Homologación: confianza base Alta + confianza SAP Alta → Alta. El material ocupa 2 filas en la hoja 1120 SJ (lote/almacén). La cantidad SAP y la física de esta vista son el total del material.</t>
        </is>
      </c>
    </row>
    <row r="26">
      <c r="A26" s="17" t="inlineStr">
        <is>
          <t>Neuquén</t>
        </is>
      </c>
      <c r="B26" s="17" t="inlineStr">
        <is>
          <t>1060</t>
        </is>
      </c>
      <c r="C26" s="17" t="inlineStr">
        <is>
          <t>Descartables</t>
        </is>
      </c>
      <c r="D26" s="17" t="inlineStr">
        <is>
          <t>2000063</t>
        </is>
      </c>
      <c r="E26" s="17" t="inlineStr">
        <is>
          <t>PINZA MAGILL PEDIATRICA</t>
        </is>
      </c>
      <c r="F26" s="17" t="inlineStr">
        <is>
          <t>533</t>
        </is>
      </c>
      <c r="G26" s="17" t="inlineStr">
        <is>
          <t>PINZA MAGILL</t>
        </is>
      </c>
      <c r="H26" s="18" t="n">
        <v>5</v>
      </c>
      <c r="I26" s="18" t="n">
        <v>12</v>
      </c>
      <c r="J26" s="18" t="n">
        <v>7</v>
      </c>
      <c r="K26" s="19" t="n">
        <v>27470</v>
      </c>
      <c r="L26" s="19">
        <f>$J26*$K26</f>
        <v/>
      </c>
      <c r="M26" s="25" t="inlineStr">
        <is>
          <t>Alta</t>
        </is>
      </c>
      <c r="N26" s="17" t="inlineStr">
        <is>
          <t>Homologado – confianza Alta</t>
        </is>
      </c>
      <c r="O26" s="17" t="inlineStr"/>
      <c r="P26" s="17" t="inlineStr">
        <is>
          <t>Cruce por nomenclatura: similitud 0.82.</t>
        </is>
      </c>
    </row>
    <row r="27">
      <c r="A27" s="17" t="inlineStr">
        <is>
          <t>Salta</t>
        </is>
      </c>
      <c r="B27" s="17" t="inlineStr">
        <is>
          <t>1130</t>
        </is>
      </c>
      <c r="C27" s="17" t="inlineStr">
        <is>
          <t>Descartables</t>
        </is>
      </c>
      <c r="D27" s="17" t="inlineStr">
        <is>
          <t>2000028</t>
        </is>
      </c>
      <c r="E27" s="17" t="inlineStr">
        <is>
          <t>JERINGA 10 ML</t>
        </is>
      </c>
      <c r="F27" s="17" t="inlineStr">
        <is>
          <t>155</t>
        </is>
      </c>
      <c r="G27" s="17" t="inlineStr">
        <is>
          <t>Jeringas 10 cc</t>
        </is>
      </c>
      <c r="H27" s="18" t="n">
        <v>305</v>
      </c>
      <c r="I27" s="18" t="n">
        <v>1277</v>
      </c>
      <c r="J27" s="18" t="n">
        <v>972</v>
      </c>
      <c r="K27" s="19" t="n">
        <v>188.0837704918033</v>
      </c>
      <c r="L27" s="19">
        <f>$J27*$K27</f>
        <v/>
      </c>
      <c r="M27" s="25" t="inlineStr">
        <is>
          <t>Alta</t>
        </is>
      </c>
      <c r="N27" s="17" t="inlineStr">
        <is>
          <t>Homologado – confianza Alta</t>
        </is>
      </c>
      <c r="O27" s="17" t="inlineStr"/>
      <c r="P27" s="17" t="inlineStr">
        <is>
          <t>Homologación: confianza base Alta + confianza SAP Alta → Alta. El material ocupa 2 filas en la hoja 1130 Salta (lote/almacén). La cantidad SAP y la física de esta vista son el total del material.</t>
        </is>
      </c>
    </row>
    <row r="28">
      <c r="A28" s="17" t="inlineStr">
        <is>
          <t>Salta</t>
        </is>
      </c>
      <c r="B28" s="17" t="inlineStr">
        <is>
          <t>1130</t>
        </is>
      </c>
      <c r="C28" s="17" t="inlineStr">
        <is>
          <t>Medicamentos</t>
        </is>
      </c>
      <c r="D28" s="17" t="inlineStr">
        <is>
          <t>1005357</t>
        </is>
      </c>
      <c r="E28" s="17" t="inlineStr">
        <is>
          <t>SOLUCIÓN DEXTROSA AL 5% DE 500 CC</t>
        </is>
      </c>
      <c r="F28" s="17" t="inlineStr">
        <is>
          <t>94</t>
        </is>
      </c>
      <c r="G28" s="17" t="inlineStr">
        <is>
          <t>Dextrosa al 5% 500ml Baxter 500ml</t>
        </is>
      </c>
      <c r="H28" s="18" t="n">
        <v>40</v>
      </c>
      <c r="I28" s="18" t="n">
        <v>119</v>
      </c>
      <c r="J28" s="18" t="n">
        <v>79</v>
      </c>
      <c r="K28" s="19" t="n">
        <v>2189.04</v>
      </c>
      <c r="L28" s="19">
        <f>$J28*$K28</f>
        <v/>
      </c>
      <c r="M28" s="26" t="inlineStr">
        <is>
          <t>Baja</t>
        </is>
      </c>
      <c r="N28" s="17" t="inlineStr">
        <is>
          <t>Homologado – confianza Baja – pendiente de validación</t>
        </is>
      </c>
      <c r="O28" s="17" t="inlineStr"/>
      <c r="P28" s="17" t="inlineStr">
        <is>
          <t>Homologado al master M13-002, pero sus códigos SAP (1000033) no figuran en el stock SAP de este centro. Cruce por nomenclatura: dosis coincide; similitud 0.68.</t>
        </is>
      </c>
    </row>
    <row r="29">
      <c r="A29" s="17" t="inlineStr">
        <is>
          <t>San Juan</t>
        </is>
      </c>
      <c r="B29" s="17" t="inlineStr">
        <is>
          <t>1120</t>
        </is>
      </c>
      <c r="C29" s="17" t="inlineStr">
        <is>
          <t>Medicamentos</t>
        </is>
      </c>
      <c r="D29" s="17" t="inlineStr">
        <is>
          <t>1000527</t>
        </is>
      </c>
      <c r="E29" s="17" t="inlineStr">
        <is>
          <t>AMOXIDAL CLAVULANICO 1 G</t>
        </is>
      </c>
      <c r="F29" s="17" t="inlineStr">
        <is>
          <t>MED14</t>
        </is>
      </c>
      <c r="G29" s="17" t="inlineStr">
        <is>
          <t>Amoxicilina + Clavulanato Comp x 1 mg</t>
        </is>
      </c>
      <c r="H29" s="18" t="n">
        <v>1</v>
      </c>
      <c r="I29" s="18" t="n">
        <v>371</v>
      </c>
      <c r="J29" s="18" t="n">
        <v>370</v>
      </c>
      <c r="K29" s="19" t="n">
        <v>386.59</v>
      </c>
      <c r="L29" s="19">
        <f>$J29*$K29</f>
        <v/>
      </c>
      <c r="M29" s="26" t="inlineStr">
        <is>
          <t>Baja</t>
        </is>
      </c>
      <c r="N29" s="17" t="inlineStr">
        <is>
          <t>Homologado – confianza Baja – pendiente de validación</t>
        </is>
      </c>
      <c r="O29" s="29" t="inlineStr">
        <is>
          <t>Valorización a validar: relación de cantidades 371 a 1 entre SAP y el recuento físico. Sugiere distinta unidad de medida (SAP por caja o envase y el recuento por unidad). La diferencia económica de esta fila no debe tomarse como definitiva.</t>
        </is>
      </c>
      <c r="P29" s="17"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17" t="inlineStr">
        <is>
          <t>Salta</t>
        </is>
      </c>
      <c r="B30" s="17" t="inlineStr">
        <is>
          <t>1130</t>
        </is>
      </c>
      <c r="C30" s="17" t="inlineStr">
        <is>
          <t>Descartables</t>
        </is>
      </c>
      <c r="D30" s="17" t="inlineStr">
        <is>
          <t>2000023</t>
        </is>
      </c>
      <c r="E30" s="17" t="inlineStr">
        <is>
          <t>GUIA MACROGOTERO Nª14</t>
        </is>
      </c>
      <c r="F30" s="17" t="inlineStr">
        <is>
          <t>139; 140</t>
        </is>
      </c>
      <c r="G30" s="17" t="inlineStr">
        <is>
          <t>Guia Macrogotero; Guia Microgotero</t>
        </is>
      </c>
      <c r="H30" s="18" t="n">
        <v>50</v>
      </c>
      <c r="I30" s="18" t="n">
        <v>784</v>
      </c>
      <c r="J30" s="18" t="n">
        <v>734</v>
      </c>
      <c r="K30" s="19" t="n">
        <v>192.2024</v>
      </c>
      <c r="L30" s="19">
        <f>$J30*$K30</f>
        <v/>
      </c>
      <c r="M30" s="25" t="inlineStr">
        <is>
          <t>Alta</t>
        </is>
      </c>
      <c r="N30" s="17" t="inlineStr">
        <is>
          <t>Homologado – confianza Alta</t>
        </is>
      </c>
      <c r="O30" s="17" t="inlineStr"/>
      <c r="P30" s="17"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17" t="inlineStr">
        <is>
          <t>San Juan</t>
        </is>
      </c>
      <c r="B31" s="17" t="inlineStr">
        <is>
          <t>1120</t>
        </is>
      </c>
      <c r="C31" s="17" t="inlineStr">
        <is>
          <t>Descartables</t>
        </is>
      </c>
      <c r="D31" s="17" t="inlineStr">
        <is>
          <t>2000029</t>
        </is>
      </c>
      <c r="E31" s="17" t="inlineStr">
        <is>
          <t>JERINGA 20 ML</t>
        </is>
      </c>
      <c r="F31" s="17" t="inlineStr">
        <is>
          <t>DESC79</t>
        </is>
      </c>
      <c r="G31" s="17" t="inlineStr">
        <is>
          <t>Jeringas 20 cc</t>
        </is>
      </c>
      <c r="H31" s="18" t="n">
        <v>4</v>
      </c>
      <c r="I31" s="18" t="n">
        <v>26</v>
      </c>
      <c r="J31" s="18" t="n">
        <v>22</v>
      </c>
      <c r="K31" s="19" t="n">
        <v>6134.2475</v>
      </c>
      <c r="L31" s="19">
        <f>$J31*$K31</f>
        <v/>
      </c>
      <c r="M31" s="25" t="inlineStr">
        <is>
          <t>Alta</t>
        </is>
      </c>
      <c r="N31" s="17" t="inlineStr">
        <is>
          <t>Homologado – confianza Alta</t>
        </is>
      </c>
      <c r="O31" s="17" t="inlineStr"/>
      <c r="P31" s="17" t="inlineStr">
        <is>
          <t>Homologación: confianza base Alta + confianza SAP Alta → Alta. Otros códigos SAP del master no están en el stock de este centro: 2002429, 2002430.</t>
        </is>
      </c>
    </row>
    <row r="32">
      <c r="A32" s="17" t="inlineStr">
        <is>
          <t>Neuquén</t>
        </is>
      </c>
      <c r="B32" s="17" t="inlineStr">
        <is>
          <t>1060</t>
        </is>
      </c>
      <c r="C32" s="17" t="inlineStr">
        <is>
          <t>Descartables</t>
        </is>
      </c>
      <c r="D32" s="17" t="inlineStr">
        <is>
          <t>2000462</t>
        </is>
      </c>
      <c r="E32" s="17" t="inlineStr">
        <is>
          <t>BIGOTERA DESCARTABLE</t>
        </is>
      </c>
      <c r="F32" s="17" t="inlineStr">
        <is>
          <t>352; 353</t>
        </is>
      </c>
      <c r="G32" s="17" t="inlineStr">
        <is>
          <t>bigoteras; CANULAS DE MAYO N°2</t>
        </is>
      </c>
      <c r="H32" s="18" t="n">
        <v>520</v>
      </c>
      <c r="I32" s="18" t="n">
        <v>716</v>
      </c>
      <c r="J32" s="18" t="n">
        <v>196</v>
      </c>
      <c r="K32" s="19" t="n">
        <v>663.035</v>
      </c>
      <c r="L32" s="19">
        <f>$J32*$K32</f>
        <v/>
      </c>
      <c r="M32" s="26" t="inlineStr">
        <is>
          <t>Baja</t>
        </is>
      </c>
      <c r="N32" s="17" t="inlineStr">
        <is>
          <t>Homologado – confianza Baja – pendiente de validación</t>
        </is>
      </c>
      <c r="O32" s="17" t="inlineStr"/>
      <c r="P32" s="17"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17" t="inlineStr">
        <is>
          <t>Salta</t>
        </is>
      </c>
      <c r="B33" s="17" t="inlineStr">
        <is>
          <t>1130</t>
        </is>
      </c>
      <c r="C33" s="17" t="inlineStr">
        <is>
          <t>Medicamentos</t>
        </is>
      </c>
      <c r="D33" s="17" t="inlineStr">
        <is>
          <t>1000059</t>
        </is>
      </c>
      <c r="E33" s="17" t="inlineStr">
        <is>
          <t>BUTIL BROMURO DE HIOSCINA 20MG AMPOLLA</t>
        </is>
      </c>
      <c r="F33" s="17" t="inlineStr">
        <is>
          <t>385</t>
        </is>
      </c>
      <c r="G33" s="17" t="inlineStr">
        <is>
          <t>Hioscina 1 amp x 20mg</t>
        </is>
      </c>
      <c r="H33" s="18" t="n">
        <v>423</v>
      </c>
      <c r="I33" s="18" t="n">
        <v>695</v>
      </c>
      <c r="J33" s="18" t="n">
        <v>272</v>
      </c>
      <c r="K33" s="19" t="n">
        <v>430.8518676122931</v>
      </c>
      <c r="L33" s="19">
        <f>$J33*$K33</f>
        <v/>
      </c>
      <c r="M33" s="30" t="inlineStr">
        <is>
          <t>Media</t>
        </is>
      </c>
      <c r="N33" s="17" t="inlineStr">
        <is>
          <t>Homologado – confianza Media – pendiente de validación</t>
        </is>
      </c>
      <c r="O33" s="17" t="inlineStr"/>
      <c r="P33" s="17" t="inlineStr">
        <is>
          <t>Homologación: confianza base Media + confianza SAP Alta → Media. El material ocupa 2 filas en la hoja 1130 Salta (lote/almacén). La cantidad SAP y la física de esta vista son el total del material.</t>
        </is>
      </c>
    </row>
    <row r="34">
      <c r="A34" s="17" t="inlineStr">
        <is>
          <t>Salta</t>
        </is>
      </c>
      <c r="B34" s="17" t="inlineStr">
        <is>
          <t>1130</t>
        </is>
      </c>
      <c r="C34" s="17" t="inlineStr">
        <is>
          <t>Medicamentos</t>
        </is>
      </c>
      <c r="D34" s="17" t="inlineStr">
        <is>
          <t>1000561</t>
        </is>
      </c>
      <c r="E34" s="17" t="inlineStr">
        <is>
          <t>ACETILCISTEINA 600MG COMP</t>
        </is>
      </c>
      <c r="F34" s="17" t="inlineStr">
        <is>
          <t>7</t>
        </is>
      </c>
      <c r="G34" s="17" t="inlineStr">
        <is>
          <t>ACEMUK (N-Acetilcisteina) 600 Comprimidos efervecesntes</t>
        </is>
      </c>
      <c r="H34" s="18" t="n">
        <v>3</v>
      </c>
      <c r="I34" s="18" t="n">
        <v>30</v>
      </c>
      <c r="J34" s="18" t="n">
        <v>27</v>
      </c>
      <c r="K34" s="19" t="n">
        <v>3842.5</v>
      </c>
      <c r="L34" s="19">
        <f>$J34*$K34</f>
        <v/>
      </c>
      <c r="M34" s="26" t="inlineStr">
        <is>
          <t>Baja</t>
        </is>
      </c>
      <c r="N34" s="17" t="inlineStr">
        <is>
          <t>Homologado – confianza Baja – pendiente de validación</t>
        </is>
      </c>
      <c r="O34" s="17" t="inlineStr"/>
      <c r="P34" s="17" t="inlineStr">
        <is>
          <t>Cruce por nomenclatura: una nomenclatura no informa dosis; similitud 0.68.</t>
        </is>
      </c>
    </row>
    <row r="35">
      <c r="A35" s="17" t="inlineStr">
        <is>
          <t>San Juan</t>
        </is>
      </c>
      <c r="B35" s="17" t="inlineStr">
        <is>
          <t>1120</t>
        </is>
      </c>
      <c r="C35" s="17" t="inlineStr">
        <is>
          <t>Medicamentos</t>
        </is>
      </c>
      <c r="D35" s="17" t="inlineStr">
        <is>
          <t>1000565</t>
        </is>
      </c>
      <c r="E35" s="17" t="inlineStr">
        <is>
          <t>LEVOFLOXACINA 500MG</t>
        </is>
      </c>
      <c r="F35" s="17" t="inlineStr">
        <is>
          <t>MED115</t>
        </is>
      </c>
      <c r="G35" s="17" t="inlineStr">
        <is>
          <t>Levofloxacina Comp x 500 mg</t>
        </is>
      </c>
      <c r="H35" s="18" t="n">
        <v>5</v>
      </c>
      <c r="I35" s="18" t="n">
        <v>14</v>
      </c>
      <c r="J35" s="18" t="n">
        <v>9</v>
      </c>
      <c r="K35" s="19" t="n">
        <v>10689.728</v>
      </c>
      <c r="L35" s="19">
        <f>$J35*$K35</f>
        <v/>
      </c>
      <c r="M35" s="25" t="inlineStr">
        <is>
          <t>Alta</t>
        </is>
      </c>
      <c r="N35" s="17" t="inlineStr">
        <is>
          <t>Homologado – confianza Alta</t>
        </is>
      </c>
      <c r="O35" s="17" t="inlineStr"/>
      <c r="P35" s="17" t="inlineStr">
        <is>
          <t>Homologación: confianza base Alta + confianza SAP Alta → Alta. El material ocupa 2 filas en la hoja 1120 SJ (lote/almacén). La cantidad SAP y la física de esta vista son el total del material.</t>
        </is>
      </c>
    </row>
    <row r="36">
      <c r="A36" s="17" t="inlineStr">
        <is>
          <t>Salta</t>
        </is>
      </c>
      <c r="B36" s="17" t="inlineStr">
        <is>
          <t>1130</t>
        </is>
      </c>
      <c r="C36" s="17" t="inlineStr">
        <is>
          <t>Medicamentos</t>
        </is>
      </c>
      <c r="D36" s="17" t="inlineStr">
        <is>
          <t>1000122</t>
        </is>
      </c>
      <c r="E36" s="17" t="inlineStr">
        <is>
          <t>METOCLOPRAMIDA DE 10MG SL</t>
        </is>
      </c>
      <c r="F36" s="17" t="inlineStr">
        <is>
          <t>184; 260</t>
        </is>
      </c>
      <c r="G36" s="17" t="inlineStr">
        <is>
          <t>Metoclopramida Comp Comprimidos x 10mg; Metoclopramida subl. 10 mgs</t>
        </is>
      </c>
      <c r="H36" s="18" t="n">
        <v>480</v>
      </c>
      <c r="I36" s="18" t="n">
        <v>660</v>
      </c>
      <c r="J36" s="18" t="n">
        <v>180</v>
      </c>
      <c r="K36" s="19" t="n">
        <v>530.2093958333334</v>
      </c>
      <c r="L36" s="19">
        <f>$J36*$K36</f>
        <v/>
      </c>
      <c r="M36" s="30" t="inlineStr">
        <is>
          <t>Media</t>
        </is>
      </c>
      <c r="N36" s="17" t="inlineStr">
        <is>
          <t>Homologado – confianza Media – pendiente de validación</t>
        </is>
      </c>
      <c r="O36" s="17" t="inlineStr"/>
      <c r="P36" s="17"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17" t="inlineStr">
        <is>
          <t>Salta</t>
        </is>
      </c>
      <c r="B37" s="17" t="inlineStr">
        <is>
          <t>1130</t>
        </is>
      </c>
      <c r="C37" s="17" t="inlineStr">
        <is>
          <t>Descartables</t>
        </is>
      </c>
      <c r="D37" s="17" t="inlineStr">
        <is>
          <t>2000027</t>
        </is>
      </c>
      <c r="E37" s="17" t="inlineStr">
        <is>
          <t>JERINGA DE 5 ML</t>
        </is>
      </c>
      <c r="F37" s="17" t="inlineStr">
        <is>
          <t>158</t>
        </is>
      </c>
      <c r="G37" s="17" t="inlineStr">
        <is>
          <t>Jeringas 5 cc</t>
        </is>
      </c>
      <c r="H37" s="18" t="n">
        <v>506</v>
      </c>
      <c r="I37" s="18" t="n">
        <v>1342</v>
      </c>
      <c r="J37" s="18" t="n">
        <v>836</v>
      </c>
      <c r="K37" s="19" t="n">
        <v>100.496581027668</v>
      </c>
      <c r="L37" s="19">
        <f>$J37*$K37</f>
        <v/>
      </c>
      <c r="M37" s="25" t="inlineStr">
        <is>
          <t>Alta</t>
        </is>
      </c>
      <c r="N37" s="17" t="inlineStr">
        <is>
          <t>Homologado – confianza Alta</t>
        </is>
      </c>
      <c r="O37" s="17" t="inlineStr"/>
      <c r="P37" s="17" t="inlineStr">
        <is>
          <t>Homologación: confianza base Alta + confianza SAP Alta → Alta. El material ocupa 2 filas en la hoja 1130 Salta (lote/almacén). La cantidad SAP y la física de esta vista son el total del material.</t>
        </is>
      </c>
    </row>
    <row r="38">
      <c r="A38" s="17" t="inlineStr">
        <is>
          <t>Salta</t>
        </is>
      </c>
      <c r="B38" s="17" t="inlineStr">
        <is>
          <t>1130</t>
        </is>
      </c>
      <c r="C38" s="17" t="inlineStr">
        <is>
          <t>Descartables</t>
        </is>
      </c>
      <c r="D38" s="17" t="inlineStr">
        <is>
          <t>2000012</t>
        </is>
      </c>
      <c r="E38" s="17" t="inlineStr">
        <is>
          <t>BICARBONATO DE SODIO 100 ML</t>
        </is>
      </c>
      <c r="F38" s="17" t="inlineStr">
        <is>
          <t>46</t>
        </is>
      </c>
      <c r="G38" s="17" t="inlineStr">
        <is>
          <t>Bicarbonato de sodio 1 fco =100ml /8.4gr</t>
        </is>
      </c>
      <c r="H38" s="18" t="n">
        <v>2</v>
      </c>
      <c r="I38" s="18" t="n">
        <v>18</v>
      </c>
      <c r="J38" s="18" t="n">
        <v>16</v>
      </c>
      <c r="K38" s="19" t="n">
        <v>5054.7</v>
      </c>
      <c r="L38" s="19">
        <f>$J38*$K38</f>
        <v/>
      </c>
      <c r="M38" s="30" t="inlineStr">
        <is>
          <t>Media</t>
        </is>
      </c>
      <c r="N38" s="17" t="inlineStr">
        <is>
          <t>Homologado – confianza Media – pendiente de validación</t>
        </is>
      </c>
      <c r="O38" s="17" t="inlineStr"/>
      <c r="P38" s="17" t="inlineStr">
        <is>
          <t>Homologación: confianza base Alta + confianza SAP Media → Media.</t>
        </is>
      </c>
    </row>
    <row r="39">
      <c r="A39" s="17" t="inlineStr">
        <is>
          <t>Neuquén</t>
        </is>
      </c>
      <c r="B39" s="17" t="inlineStr">
        <is>
          <t>1060</t>
        </is>
      </c>
      <c r="C39" s="17" t="inlineStr">
        <is>
          <t>Descartables</t>
        </is>
      </c>
      <c r="D39" s="17" t="inlineStr">
        <is>
          <t>2000024</t>
        </is>
      </c>
      <c r="E39" s="17" t="inlineStr">
        <is>
          <t>GUIA MICROGOTERO Nº17</t>
        </is>
      </c>
      <c r="F39" s="17" t="inlineStr">
        <is>
          <t>528</t>
        </is>
      </c>
      <c r="G39" s="17" t="inlineStr">
        <is>
          <t>GUIA V-17 S/AGUJA MICROGOTERO</t>
        </is>
      </c>
      <c r="H39" s="18" t="n">
        <v>100</v>
      </c>
      <c r="I39" s="18" t="n">
        <v>181</v>
      </c>
      <c r="J39" s="18" t="n">
        <v>81</v>
      </c>
      <c r="K39" s="19" t="n">
        <v>990</v>
      </c>
      <c r="L39" s="19">
        <f>$J39*$K39</f>
        <v/>
      </c>
      <c r="M39" s="30" t="inlineStr">
        <is>
          <t>Media</t>
        </is>
      </c>
      <c r="N39" s="17" t="inlineStr">
        <is>
          <t>Homologado – confianza Media – pendiente de validación</t>
        </is>
      </c>
      <c r="O39" s="17" t="inlineStr"/>
      <c r="P39" s="17" t="inlineStr">
        <is>
          <t>Cruce por nomenclatura: similitud 0.57. El cruce SAP–Avain identificó 2 códigos SAP como posibles equivalentes del mismo ítem de Avain (2000024, 2000023). Se imputó al primero (lógica BUSCARV); requiere validación posterior.</t>
        </is>
      </c>
    </row>
    <row r="40">
      <c r="A40" s="17" t="inlineStr">
        <is>
          <t>Salta</t>
        </is>
      </c>
      <c r="B40" s="17" t="inlineStr">
        <is>
          <t>1130</t>
        </is>
      </c>
      <c r="C40" s="17" t="inlineStr">
        <is>
          <t>Descartables</t>
        </is>
      </c>
      <c r="D40" s="17" t="inlineStr">
        <is>
          <t>2000079</t>
        </is>
      </c>
      <c r="E40" s="17" t="inlineStr">
        <is>
          <t>VENDA TIPO CAMBRIC X 10 CM</t>
        </is>
      </c>
      <c r="F40" s="17" t="inlineStr">
        <is>
          <t>280; 249; 250</t>
        </is>
      </c>
      <c r="G40" s="17" t="inlineStr">
        <is>
          <t>Venda de 20 cm; Vendas de 10 cm; Vendas de 5 cm</t>
        </is>
      </c>
      <c r="H40" s="18" t="n">
        <v>90</v>
      </c>
      <c r="I40" s="18" t="n">
        <v>361</v>
      </c>
      <c r="J40" s="18" t="n">
        <v>271</v>
      </c>
      <c r="K40" s="19" t="n">
        <v>285.3666666666667</v>
      </c>
      <c r="L40" s="19">
        <f>$J40*$K40</f>
        <v/>
      </c>
      <c r="M40" s="26" t="inlineStr">
        <is>
          <t>Baja</t>
        </is>
      </c>
      <c r="N40" s="17" t="inlineStr">
        <is>
          <t>Homologado – confianza Baja – pendiente de validación</t>
        </is>
      </c>
      <c r="O40" s="17" t="inlineStr"/>
      <c r="P40" s="17"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17" t="inlineStr">
        <is>
          <t>Salta</t>
        </is>
      </c>
      <c r="B41" s="17" t="inlineStr">
        <is>
          <t>1130</t>
        </is>
      </c>
      <c r="C41" s="17" t="inlineStr">
        <is>
          <t>Descartables</t>
        </is>
      </c>
      <c r="D41" s="17" t="inlineStr">
        <is>
          <t>2000008</t>
        </is>
      </c>
      <c r="E41" s="17" t="inlineStr">
        <is>
          <t>AGUJA HIPODERMICA 21G x 1 - 25/8</t>
        </is>
      </c>
      <c r="F41" s="17" t="inlineStr">
        <is>
          <t>20</t>
        </is>
      </c>
      <c r="G41" s="17" t="inlineStr">
        <is>
          <t>Agujas 25/8</t>
        </is>
      </c>
      <c r="H41" s="18" t="n">
        <v>217</v>
      </c>
      <c r="I41" s="18" t="n">
        <v>1669</v>
      </c>
      <c r="J41" s="18" t="n">
        <v>1452</v>
      </c>
      <c r="K41" s="19" t="n">
        <v>45.26663594470046</v>
      </c>
      <c r="L41" s="19">
        <f>$J41*$K41</f>
        <v/>
      </c>
      <c r="M41" s="25" t="inlineStr">
        <is>
          <t>Alta</t>
        </is>
      </c>
      <c r="N41" s="17" t="inlineStr">
        <is>
          <t>Homologado – confianza Alta</t>
        </is>
      </c>
      <c r="O41" s="17" t="inlineStr"/>
      <c r="P41" s="17" t="inlineStr">
        <is>
          <t>Homologación: confianza base Alta + confianza SAP Alta → Alta. El material ocupa 2 filas en la hoja 1130 Salta (lote/almacén). La cantidad SAP y la física de esta vista son el total del material.</t>
        </is>
      </c>
    </row>
    <row r="42">
      <c r="A42" s="17" t="inlineStr">
        <is>
          <t>Salta</t>
        </is>
      </c>
      <c r="B42" s="17" t="inlineStr">
        <is>
          <t>1130</t>
        </is>
      </c>
      <c r="C42" s="17" t="inlineStr">
        <is>
          <t>Medicamentos</t>
        </is>
      </c>
      <c r="D42" s="17" t="inlineStr">
        <is>
          <t>1005330</t>
        </is>
      </c>
      <c r="E42" s="17" t="inlineStr">
        <is>
          <t>HIDROCORTISONA 100MG AMP</t>
        </is>
      </c>
      <c r="F42" s="17" t="inlineStr">
        <is>
          <t>143</t>
        </is>
      </c>
      <c r="G42" s="17" t="inlineStr">
        <is>
          <t>Hidrocortisona 1 fco amp polvo p/rest x100mg</t>
        </is>
      </c>
      <c r="H42" s="18" t="n">
        <v>4</v>
      </c>
      <c r="I42" s="18" t="n">
        <v>54</v>
      </c>
      <c r="J42" s="18" t="n">
        <v>50</v>
      </c>
      <c r="K42" s="19" t="n">
        <v>1260</v>
      </c>
      <c r="L42" s="19">
        <f>$J42*$K42</f>
        <v/>
      </c>
      <c r="M42" s="26" t="inlineStr">
        <is>
          <t>Baja</t>
        </is>
      </c>
      <c r="N42" s="17" t="inlineStr">
        <is>
          <t>Homologado – confianza Baja – pendiente de validación</t>
        </is>
      </c>
      <c r="O42" s="17" t="inlineStr"/>
      <c r="P42" s="17" t="inlineStr">
        <is>
          <t>Cruce por nomenclatura: dosis coincide; similitud 0.70.</t>
        </is>
      </c>
    </row>
    <row r="43">
      <c r="A43" s="17" t="inlineStr">
        <is>
          <t>Salta</t>
        </is>
      </c>
      <c r="B43" s="17" t="inlineStr">
        <is>
          <t>1130</t>
        </is>
      </c>
      <c r="C43" s="17" t="inlineStr">
        <is>
          <t>Descartables</t>
        </is>
      </c>
      <c r="D43" s="17" t="inlineStr">
        <is>
          <t>2000033</t>
        </is>
      </c>
      <c r="E43" s="17" t="inlineStr">
        <is>
          <t>STERI STRIP 3M REF 1547</t>
        </is>
      </c>
      <c r="F43" s="17" t="inlineStr">
        <is>
          <t>227</t>
        </is>
      </c>
      <c r="G43" s="17" t="inlineStr">
        <is>
          <t>Steri-Strip</t>
        </is>
      </c>
      <c r="H43" s="18" t="n">
        <v>50</v>
      </c>
      <c r="I43" s="18" t="n">
        <v>99</v>
      </c>
      <c r="J43" s="18" t="n">
        <v>49</v>
      </c>
      <c r="K43" s="19" t="n">
        <v>1200</v>
      </c>
      <c r="L43" s="19">
        <f>$J43*$K43</f>
        <v/>
      </c>
      <c r="M43" s="25" t="inlineStr">
        <is>
          <t>Alta</t>
        </is>
      </c>
      <c r="N43" s="17" t="inlineStr">
        <is>
          <t>Homologado – confianza Alta</t>
        </is>
      </c>
      <c r="O43" s="17" t="inlineStr"/>
      <c r="P43" s="17" t="inlineStr">
        <is>
          <t>Homologación: confianza base Alta + confianza SAP Alta → Alta.</t>
        </is>
      </c>
    </row>
    <row r="44">
      <c r="A44" s="17" t="inlineStr">
        <is>
          <t>Salta</t>
        </is>
      </c>
      <c r="B44" s="17" t="inlineStr">
        <is>
          <t>1130</t>
        </is>
      </c>
      <c r="C44" s="17" t="inlineStr">
        <is>
          <t>Medicamentos</t>
        </is>
      </c>
      <c r="D44" s="17" t="inlineStr">
        <is>
          <t>1000837</t>
        </is>
      </c>
      <c r="E44" s="17" t="inlineStr">
        <is>
          <t>BROMHEXINA 120ML JARABE</t>
        </is>
      </c>
      <c r="F44" s="17" t="inlineStr">
        <is>
          <t>49</t>
        </is>
      </c>
      <c r="G44" s="17" t="inlineStr">
        <is>
          <t>Bromhexina Jbe</t>
        </is>
      </c>
      <c r="H44" s="18" t="n">
        <v>50</v>
      </c>
      <c r="I44" s="18" t="n">
        <v>63</v>
      </c>
      <c r="J44" s="18" t="n">
        <v>13</v>
      </c>
      <c r="K44" s="19" t="n">
        <v>4331.4</v>
      </c>
      <c r="L44" s="19">
        <f>$J44*$K44</f>
        <v/>
      </c>
      <c r="M44" s="30" t="inlineStr">
        <is>
          <t>Media</t>
        </is>
      </c>
      <c r="N44" s="17" t="inlineStr">
        <is>
          <t>Homologado – confianza Media – pendiente de validación</t>
        </is>
      </c>
      <c r="O44" s="17" t="inlineStr"/>
      <c r="P44" s="17" t="inlineStr">
        <is>
          <t>Cruce por nomenclatura: una nomenclatura no informa dosis; similitud 0.85.</t>
        </is>
      </c>
    </row>
    <row r="45">
      <c r="A45" s="17" t="inlineStr">
        <is>
          <t>Neuquén</t>
        </is>
      </c>
      <c r="B45" s="17" t="inlineStr">
        <is>
          <t>1060</t>
        </is>
      </c>
      <c r="C45" s="17" t="inlineStr">
        <is>
          <t>Medicamentos</t>
        </is>
      </c>
      <c r="D45" s="17" t="inlineStr">
        <is>
          <t>1000480</t>
        </is>
      </c>
      <c r="E45" s="17" t="inlineStr">
        <is>
          <t>CEFALEXINA 500MG COMPRIMIDOS</t>
        </is>
      </c>
      <c r="F45" s="17" t="inlineStr">
        <is>
          <t>50</t>
        </is>
      </c>
      <c r="G45" s="17" t="inlineStr">
        <is>
          <t>CEFALEXINA</t>
        </is>
      </c>
      <c r="H45" s="18" t="n">
        <v>316</v>
      </c>
      <c r="I45" s="18" t="n">
        <v>632</v>
      </c>
      <c r="J45" s="18" t="n">
        <v>316</v>
      </c>
      <c r="K45" s="19" t="n">
        <v>173.7154430379747</v>
      </c>
      <c r="L45" s="19">
        <f>$J45*$K45</f>
        <v/>
      </c>
      <c r="M45" s="25" t="inlineStr">
        <is>
          <t>Alta</t>
        </is>
      </c>
      <c r="N45" s="17" t="inlineStr">
        <is>
          <t>Homologado – confianza Alta</t>
        </is>
      </c>
      <c r="O45" s="17" t="inlineStr"/>
      <c r="P45" s="17"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17" t="inlineStr">
        <is>
          <t>Salta</t>
        </is>
      </c>
      <c r="B46" s="17" t="inlineStr">
        <is>
          <t>1130</t>
        </is>
      </c>
      <c r="C46" s="17" t="inlineStr">
        <is>
          <t>Medicamentos</t>
        </is>
      </c>
      <c r="D46" s="17" t="inlineStr">
        <is>
          <t>1001211</t>
        </is>
      </c>
      <c r="E46" s="17" t="inlineStr">
        <is>
          <t>Simeticona comprimidos 250mg</t>
        </is>
      </c>
      <c r="F46" s="17" t="inlineStr">
        <is>
          <t>216</t>
        </is>
      </c>
      <c r="G46" s="17" t="inlineStr">
        <is>
          <t>Simeticona comprimidos x200mg</t>
        </is>
      </c>
      <c r="H46" s="18" t="n">
        <v>60</v>
      </c>
      <c r="I46" s="18" t="n">
        <v>140</v>
      </c>
      <c r="J46" s="18" t="n">
        <v>80</v>
      </c>
      <c r="K46" s="19" t="n">
        <v>685</v>
      </c>
      <c r="L46" s="19">
        <f>$J46*$K46</f>
        <v/>
      </c>
      <c r="M46" s="26" t="inlineStr">
        <is>
          <t>Baja</t>
        </is>
      </c>
      <c r="N46" s="17" t="inlineStr">
        <is>
          <t>Homologado – confianza Baja – pendiente de validación</t>
        </is>
      </c>
      <c r="O46" s="17" t="inlineStr"/>
      <c r="P46" s="17" t="inlineStr">
        <is>
          <t>Cruce por nomenclatura: dosis/presentación distinta (200MG vs 250MG); similitud 0.69.</t>
        </is>
      </c>
    </row>
    <row r="47">
      <c r="A47" s="17" t="inlineStr">
        <is>
          <t>Salta</t>
        </is>
      </c>
      <c r="B47" s="17" t="inlineStr">
        <is>
          <t>1130</t>
        </is>
      </c>
      <c r="C47" s="17" t="inlineStr">
        <is>
          <t>Descartables</t>
        </is>
      </c>
      <c r="D47" s="17" t="inlineStr">
        <is>
          <t>2000900</t>
        </is>
      </c>
      <c r="E47" s="17" t="inlineStr">
        <is>
          <t>GASA ESTERIL 10X10CM</t>
        </is>
      </c>
      <c r="F47" s="17" t="inlineStr">
        <is>
          <t>129</t>
        </is>
      </c>
      <c r="G47" s="17" t="inlineStr">
        <is>
          <t>Gasas 10 x 10</t>
        </is>
      </c>
      <c r="H47" s="18" t="n">
        <v>569</v>
      </c>
      <c r="I47" s="18" t="n">
        <v>832</v>
      </c>
      <c r="J47" s="18" t="n">
        <v>263</v>
      </c>
      <c r="K47" s="19" t="n">
        <v>208.1739718804921</v>
      </c>
      <c r="L47" s="19">
        <f>$J47*$K47</f>
        <v/>
      </c>
      <c r="M47" s="30" t="inlineStr">
        <is>
          <t>Media</t>
        </is>
      </c>
      <c r="N47" s="17" t="inlineStr">
        <is>
          <t>Homologado – confianza Media – pendiente de validación</t>
        </is>
      </c>
      <c r="O47" s="17" t="inlineStr"/>
      <c r="P47" s="17"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17" t="inlineStr">
        <is>
          <t>Salta</t>
        </is>
      </c>
      <c r="B48" s="17" t="inlineStr">
        <is>
          <t>1130</t>
        </is>
      </c>
      <c r="C48" s="17" t="inlineStr">
        <is>
          <t>Descartables</t>
        </is>
      </c>
      <c r="D48" s="17" t="inlineStr">
        <is>
          <t>2000398</t>
        </is>
      </c>
      <c r="E48" s="17" t="inlineStr">
        <is>
          <t>MASCARA LARINGEA Nº 5</t>
        </is>
      </c>
      <c r="F48" s="17" t="inlineStr">
        <is>
          <t>404; 405; 406</t>
        </is>
      </c>
      <c r="G48" s="17" t="inlineStr">
        <is>
          <t>Mascara Laringea N 3; Mascara Laringea N 4; Mascara Laringea N 5</t>
        </is>
      </c>
      <c r="H48" s="18" t="n">
        <v>6</v>
      </c>
      <c r="I48" s="18" t="n">
        <v>14</v>
      </c>
      <c r="J48" s="18" t="n">
        <v>8</v>
      </c>
      <c r="K48" s="19" t="n">
        <v>6449.389999999999</v>
      </c>
      <c r="L48" s="19">
        <f>$J48*$K48</f>
        <v/>
      </c>
      <c r="M48" s="26" t="inlineStr">
        <is>
          <t>Baja</t>
        </is>
      </c>
      <c r="N48" s="17" t="inlineStr">
        <is>
          <t>Homologado – confianza Baja – pendiente de validación</t>
        </is>
      </c>
      <c r="O48" s="17" t="inlineStr"/>
      <c r="P48" s="17"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17" t="inlineStr">
        <is>
          <t>Salta</t>
        </is>
      </c>
      <c r="B49" s="17" t="inlineStr">
        <is>
          <t>1130</t>
        </is>
      </c>
      <c r="C49" s="17" t="inlineStr">
        <is>
          <t>Medicamentos</t>
        </is>
      </c>
      <c r="D49" s="17" t="inlineStr">
        <is>
          <t>1000816</t>
        </is>
      </c>
      <c r="E49" s="17" t="inlineStr">
        <is>
          <t>AMOXICILINA+AC.CLA 875MG/125MG x 14 COMP</t>
        </is>
      </c>
      <c r="F49" s="17" t="inlineStr">
        <is>
          <t>36</t>
        </is>
      </c>
      <c r="G49" s="17" t="inlineStr">
        <is>
          <t>Amoxicilina + Clavulanato Comprimidos X 1g</t>
        </is>
      </c>
      <c r="H49" s="18" t="n">
        <v>280</v>
      </c>
      <c r="I49" s="18" t="n">
        <v>378</v>
      </c>
      <c r="J49" s="18" t="n">
        <v>98</v>
      </c>
      <c r="K49" s="19" t="n">
        <v>508.3</v>
      </c>
      <c r="L49" s="19">
        <f>$J49*$K49</f>
        <v/>
      </c>
      <c r="M49" s="26" t="inlineStr">
        <is>
          <t>Baja</t>
        </is>
      </c>
      <c r="N49" s="17" t="inlineStr">
        <is>
          <t>Homologado – confianza Baja – pendiente de validación</t>
        </is>
      </c>
      <c r="O49" s="17" t="inlineStr"/>
      <c r="P49" s="17"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17" t="inlineStr">
        <is>
          <t>Salta</t>
        </is>
      </c>
      <c r="B50" s="17" t="inlineStr">
        <is>
          <t>1130</t>
        </is>
      </c>
      <c r="C50" s="17" t="inlineStr">
        <is>
          <t>Medicamentos</t>
        </is>
      </c>
      <c r="D50" s="17" t="inlineStr">
        <is>
          <t>1000889</t>
        </is>
      </c>
      <c r="E50" s="17" t="inlineStr">
        <is>
          <t>DICLOFENAC+PRIDINOL COMPRIMIDOS</t>
        </is>
      </c>
      <c r="F50" s="17" t="inlineStr">
        <is>
          <t>96</t>
        </is>
      </c>
      <c r="G50" s="17" t="inlineStr">
        <is>
          <t>Diclofenac + Pridinol Compromidos x50/4mg</t>
        </is>
      </c>
      <c r="H50" s="18" t="n">
        <v>180</v>
      </c>
      <c r="I50" s="18" t="n">
        <v>1018</v>
      </c>
      <c r="J50" s="18" t="n">
        <v>838</v>
      </c>
      <c r="K50" s="19" t="n">
        <v>54.6</v>
      </c>
      <c r="L50" s="19">
        <f>$J50*$K50</f>
        <v/>
      </c>
      <c r="M50" s="25" t="inlineStr">
        <is>
          <t>Alta</t>
        </is>
      </c>
      <c r="N50" s="17" t="inlineStr">
        <is>
          <t>Homologado – confianza Alta</t>
        </is>
      </c>
      <c r="O50" s="17" t="inlineStr"/>
      <c r="P50" s="17" t="inlineStr">
        <is>
          <t>Homologación: confianza base Alta + confianza SAP Alta → Alta.</t>
        </is>
      </c>
    </row>
    <row r="51">
      <c r="A51" s="17" t="inlineStr">
        <is>
          <t>Salta</t>
        </is>
      </c>
      <c r="B51" s="17" t="inlineStr">
        <is>
          <t>1130</t>
        </is>
      </c>
      <c r="C51" s="17" t="inlineStr">
        <is>
          <t>Descartables</t>
        </is>
      </c>
      <c r="D51" s="17" t="inlineStr">
        <is>
          <t>2000867</t>
        </is>
      </c>
      <c r="E51" s="17" t="inlineStr">
        <is>
          <t>SONDA NASOGASTRICA K-10</t>
        </is>
      </c>
      <c r="F51" s="17" t="inlineStr">
        <is>
          <t>432; 224; 306</t>
        </is>
      </c>
      <c r="G51" s="17" t="inlineStr">
        <is>
          <t>Sonda Gastrica Fr 12; Sonda Gastrica Fr 16; SONDA NASOGASTRICA K11 o 18FR</t>
        </is>
      </c>
      <c r="H51" s="18" t="n">
        <v>10</v>
      </c>
      <c r="I51" s="18" t="n">
        <v>99</v>
      </c>
      <c r="J51" s="18" t="n">
        <v>89</v>
      </c>
      <c r="K51" s="19" t="n">
        <v>509.389</v>
      </c>
      <c r="L51" s="19">
        <f>$J51*$K51</f>
        <v/>
      </c>
      <c r="M51" s="26" t="inlineStr">
        <is>
          <t>Baja</t>
        </is>
      </c>
      <c r="N51" s="17" t="inlineStr">
        <is>
          <t>Homologado – confianza Baja – pendiente de validación</t>
        </is>
      </c>
      <c r="O51" s="17" t="inlineStr"/>
      <c r="P51" s="17"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17" t="inlineStr">
        <is>
          <t>San Juan</t>
        </is>
      </c>
      <c r="B52" s="17" t="inlineStr">
        <is>
          <t>1120</t>
        </is>
      </c>
      <c r="C52" s="17" t="inlineStr">
        <is>
          <t>Medicamentos</t>
        </is>
      </c>
      <c r="D52" s="17" t="inlineStr">
        <is>
          <t>1000005</t>
        </is>
      </c>
      <c r="E52" s="17" t="inlineStr">
        <is>
          <t>AMIODARONA 150MG AMPOLLA DE 3 ML INYEC</t>
        </is>
      </c>
      <c r="F52" s="17" t="inlineStr">
        <is>
          <t>MED11</t>
        </is>
      </c>
      <c r="G52" s="17" t="inlineStr">
        <is>
          <t>Amiodarona 150 mg Amp x 3 ml</t>
        </is>
      </c>
      <c r="H52" s="18" t="n">
        <v>55</v>
      </c>
      <c r="I52" s="18" t="n">
        <v>75</v>
      </c>
      <c r="J52" s="18" t="n">
        <v>20</v>
      </c>
      <c r="K52" s="19" t="n">
        <v>1983.474363636364</v>
      </c>
      <c r="L52" s="19">
        <f>$J52*$K52</f>
        <v/>
      </c>
      <c r="M52" s="25" t="inlineStr">
        <is>
          <t>Alta</t>
        </is>
      </c>
      <c r="N52" s="17" t="inlineStr">
        <is>
          <t>Homologado – confianza Alta</t>
        </is>
      </c>
      <c r="O52" s="17" t="inlineStr"/>
      <c r="P52" s="17" t="inlineStr">
        <is>
          <t>Homologación: confianza base Alta + confianza SAP Alta → Alta. El material ocupa 3 filas en la hoja 1120 SJ (lote/almacén). La cantidad SAP y la física de esta vista son el total del material.</t>
        </is>
      </c>
    </row>
    <row r="53">
      <c r="A53" s="17" t="inlineStr">
        <is>
          <t>Salta</t>
        </is>
      </c>
      <c r="B53" s="17" t="inlineStr">
        <is>
          <t>1130</t>
        </is>
      </c>
      <c r="C53" s="17" t="inlineStr">
        <is>
          <t>Medicamentos</t>
        </is>
      </c>
      <c r="D53" s="17" t="inlineStr">
        <is>
          <t>1001083</t>
        </is>
      </c>
      <c r="E53" s="17" t="inlineStr">
        <is>
          <t>ALCON LAGRIMAS II 15ML</t>
        </is>
      </c>
      <c r="F53" s="17" t="inlineStr">
        <is>
          <t>164</t>
        </is>
      </c>
      <c r="G53" s="17" t="inlineStr">
        <is>
          <t>Lagrimas Artificiales gotas oftalmicas x 15ml</t>
        </is>
      </c>
      <c r="H53" s="18" t="n">
        <v>10</v>
      </c>
      <c r="I53" s="18" t="n">
        <v>26</v>
      </c>
      <c r="J53" s="18" t="n">
        <v>16</v>
      </c>
      <c r="K53" s="19" t="n">
        <v>2430</v>
      </c>
      <c r="L53" s="19">
        <f>$J53*$K53</f>
        <v/>
      </c>
      <c r="M53" s="26" t="inlineStr">
        <is>
          <t>Baja</t>
        </is>
      </c>
      <c r="N53" s="17" t="inlineStr">
        <is>
          <t>Homologado – confianza Baja – pendiente de validación</t>
        </is>
      </c>
      <c r="O53" s="17" t="inlineStr"/>
      <c r="P53" s="17"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17" t="inlineStr">
        <is>
          <t>Salta</t>
        </is>
      </c>
      <c r="B54" s="17" t="inlineStr">
        <is>
          <t>1130</t>
        </is>
      </c>
      <c r="C54" s="17" t="inlineStr">
        <is>
          <t>Medicamentos</t>
        </is>
      </c>
      <c r="D54" s="17" t="inlineStr">
        <is>
          <t>1000022</t>
        </is>
      </c>
      <c r="E54" s="17" t="inlineStr">
        <is>
          <t>DIPIRONA 1G AMPOLLA DE 2ML INYECTABLE</t>
        </is>
      </c>
      <c r="F54" s="17" t="inlineStr">
        <is>
          <t>106</t>
        </is>
      </c>
      <c r="G54" s="17" t="inlineStr">
        <is>
          <t>Dipirona inyectable 1amp=2ml 1gr</t>
        </is>
      </c>
      <c r="H54" s="18" t="n">
        <v>100</v>
      </c>
      <c r="I54" s="18" t="n">
        <v>157</v>
      </c>
      <c r="J54" s="18" t="n">
        <v>57</v>
      </c>
      <c r="K54" s="19" t="n">
        <v>672</v>
      </c>
      <c r="L54" s="19">
        <f>$J54*$K54</f>
        <v/>
      </c>
      <c r="M54" s="25" t="inlineStr">
        <is>
          <t>Alta</t>
        </is>
      </c>
      <c r="N54" s="17" t="inlineStr">
        <is>
          <t>Homologado – confianza Alta</t>
        </is>
      </c>
      <c r="O54" s="17" t="inlineStr"/>
      <c r="P54" s="17" t="inlineStr">
        <is>
          <t>Homologación: confianza base Alta + confianza SAP Alta → Alta.</t>
        </is>
      </c>
    </row>
    <row r="55">
      <c r="A55" s="17" t="inlineStr">
        <is>
          <t>Salta</t>
        </is>
      </c>
      <c r="B55" s="17" t="inlineStr">
        <is>
          <t>1130</t>
        </is>
      </c>
      <c r="C55" s="17" t="inlineStr">
        <is>
          <t>Medicamentos</t>
        </is>
      </c>
      <c r="D55" s="17" t="inlineStr">
        <is>
          <t>1005326</t>
        </is>
      </c>
      <c r="E55" s="17" t="inlineStr">
        <is>
          <t>BUTIL BROMURO DE HIOSCINA 10MG COMP</t>
        </is>
      </c>
      <c r="F55" s="17" t="inlineStr">
        <is>
          <t>51</t>
        </is>
      </c>
      <c r="G55" s="17" t="inlineStr">
        <is>
          <t>Hioscina Comprimidos x 10 mg</t>
        </is>
      </c>
      <c r="H55" s="18" t="n">
        <v>210</v>
      </c>
      <c r="I55" s="18" t="n">
        <v>465</v>
      </c>
      <c r="J55" s="18" t="n">
        <v>255</v>
      </c>
      <c r="K55" s="19" t="n">
        <v>147</v>
      </c>
      <c r="L55" s="19">
        <f>$J55*$K55</f>
        <v/>
      </c>
      <c r="M55" s="30" t="inlineStr">
        <is>
          <t>Media</t>
        </is>
      </c>
      <c r="N55" s="17" t="inlineStr">
        <is>
          <t>Homologado – confianza Media – pendiente de validación</t>
        </is>
      </c>
      <c r="O55" s="17" t="inlineStr"/>
      <c r="P55" s="17" t="inlineStr">
        <is>
          <t>Homologación: confianza base Media + confianza SAP Alta → Media.</t>
        </is>
      </c>
    </row>
    <row r="56">
      <c r="A56" s="17" t="inlineStr">
        <is>
          <t>Salta</t>
        </is>
      </c>
      <c r="B56" s="17" t="inlineStr">
        <is>
          <t>1130</t>
        </is>
      </c>
      <c r="C56" s="17" t="inlineStr">
        <is>
          <t>Medicamentos</t>
        </is>
      </c>
      <c r="D56" s="17" t="inlineStr">
        <is>
          <t>1000663</t>
        </is>
      </c>
      <c r="E56" s="17" t="inlineStr">
        <is>
          <t>CEFTRIAXONA 1G FRA.AMPOLLA</t>
        </is>
      </c>
      <c r="F56" s="17" t="inlineStr">
        <is>
          <t>63</t>
        </is>
      </c>
      <c r="G56" s="17" t="inlineStr">
        <is>
          <t>Ceftriaxona fco ampolla</t>
        </is>
      </c>
      <c r="H56" s="18" t="n">
        <v>10</v>
      </c>
      <c r="I56" s="18" t="n">
        <v>19</v>
      </c>
      <c r="J56" s="18" t="n">
        <v>9</v>
      </c>
      <c r="K56" s="19" t="n">
        <v>3568.074</v>
      </c>
      <c r="L56" s="19">
        <f>$J56*$K56</f>
        <v/>
      </c>
      <c r="M56" s="30" t="inlineStr">
        <is>
          <t>Media</t>
        </is>
      </c>
      <c r="N56" s="17" t="inlineStr">
        <is>
          <t>Homologado – confianza Media – pendiente de validación</t>
        </is>
      </c>
      <c r="O56" s="17" t="inlineStr"/>
      <c r="P56" s="17" t="inlineStr">
        <is>
          <t>Homologación: confianza base Media + confianza SAP Alta → Media.</t>
        </is>
      </c>
    </row>
    <row r="57">
      <c r="A57" s="17" t="inlineStr">
        <is>
          <t>San Juan</t>
        </is>
      </c>
      <c r="B57" s="17" t="inlineStr">
        <is>
          <t>1120</t>
        </is>
      </c>
      <c r="C57" s="17" t="inlineStr">
        <is>
          <t>Descartables</t>
        </is>
      </c>
      <c r="D57" s="17" t="inlineStr">
        <is>
          <t>2000003</t>
        </is>
      </c>
      <c r="E57" s="17" t="inlineStr">
        <is>
          <t>CATETER INTRAVENOSO 16G T/ABBOCATH</t>
        </is>
      </c>
      <c r="F57" s="17" t="inlineStr">
        <is>
          <t>DESC2</t>
        </is>
      </c>
      <c r="G57" s="17" t="inlineStr">
        <is>
          <t>Abbocath Nº 16</t>
        </is>
      </c>
      <c r="H57" s="18" t="n">
        <v>60</v>
      </c>
      <c r="I57" s="18" t="n">
        <v>202</v>
      </c>
      <c r="J57" s="18" t="n">
        <v>142</v>
      </c>
      <c r="K57" s="19" t="n">
        <v>214.2983333333333</v>
      </c>
      <c r="L57" s="19">
        <f>$J57*$K57</f>
        <v/>
      </c>
      <c r="M57" s="25" t="inlineStr">
        <is>
          <t>Alta</t>
        </is>
      </c>
      <c r="N57" s="17" t="inlineStr">
        <is>
          <t>Homologado – confianza Alta</t>
        </is>
      </c>
      <c r="O57" s="17" t="inlineStr"/>
      <c r="P57" s="17"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17" t="inlineStr">
        <is>
          <t>Salta</t>
        </is>
      </c>
      <c r="B58" s="17" t="inlineStr">
        <is>
          <t>1130</t>
        </is>
      </c>
      <c r="C58" s="17" t="inlineStr">
        <is>
          <t>Medicamentos</t>
        </is>
      </c>
      <c r="D58" s="17" t="inlineStr">
        <is>
          <t>1001306</t>
        </is>
      </c>
      <c r="E58" s="17" t="inlineStr">
        <is>
          <t>LIDOCAINA 2% 5 ML AMPOLLA</t>
        </is>
      </c>
      <c r="F58" s="17" t="inlineStr">
        <is>
          <t>168</t>
        </is>
      </c>
      <c r="G58" s="17" t="inlineStr">
        <is>
          <t>Lidocaina 2% 1 amp=5ml</t>
        </is>
      </c>
      <c r="H58" s="18" t="n">
        <v>100</v>
      </c>
      <c r="I58" s="18" t="n">
        <v>147</v>
      </c>
      <c r="J58" s="18" t="n">
        <v>47</v>
      </c>
      <c r="K58" s="19" t="n">
        <v>633.6</v>
      </c>
      <c r="L58" s="19">
        <f>$J58*$K58</f>
        <v/>
      </c>
      <c r="M58" s="25" t="inlineStr">
        <is>
          <t>Alta</t>
        </is>
      </c>
      <c r="N58" s="17" t="inlineStr">
        <is>
          <t>Homologado – confianza Alta</t>
        </is>
      </c>
      <c r="O58" s="17" t="inlineStr"/>
      <c r="P58" s="17" t="inlineStr">
        <is>
          <t>Homologación: confianza base Alta + confianza SAP Alta → Alta. Otros códigos SAP del master no están en el stock de este centro: 1000082.</t>
        </is>
      </c>
    </row>
    <row r="59">
      <c r="A59" s="17" t="inlineStr">
        <is>
          <t>Salta</t>
        </is>
      </c>
      <c r="B59" s="17" t="inlineStr">
        <is>
          <t>1130</t>
        </is>
      </c>
      <c r="C59" s="17" t="inlineStr">
        <is>
          <t>Descartables</t>
        </is>
      </c>
      <c r="D59" s="17" t="inlineStr">
        <is>
          <t>2000090</t>
        </is>
      </c>
      <c r="E59" s="17" t="inlineStr">
        <is>
          <t>MASCARA PARA NEBULIZAR ADULTO</t>
        </is>
      </c>
      <c r="F59" s="17" t="inlineStr">
        <is>
          <t>181</t>
        </is>
      </c>
      <c r="G59" s="17" t="inlineStr">
        <is>
          <t>Mascara NBZ</t>
        </is>
      </c>
      <c r="H59" s="18" t="n">
        <v>50</v>
      </c>
      <c r="I59" s="18" t="n">
        <v>66</v>
      </c>
      <c r="J59" s="18" t="n">
        <v>16</v>
      </c>
      <c r="K59" s="19" t="n">
        <v>1835.68</v>
      </c>
      <c r="L59" s="19">
        <f>$J59*$K59</f>
        <v/>
      </c>
      <c r="M59" s="26" t="inlineStr">
        <is>
          <t>Baja</t>
        </is>
      </c>
      <c r="N59" s="17" t="inlineStr">
        <is>
          <t>Homologado – confianza Baja – pendiente de validación</t>
        </is>
      </c>
      <c r="O59" s="17" t="inlineStr"/>
      <c r="P59" s="1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17" t="inlineStr">
        <is>
          <t>San Juan</t>
        </is>
      </c>
      <c r="B60" s="17" t="inlineStr">
        <is>
          <t>1120</t>
        </is>
      </c>
      <c r="C60" s="17" t="inlineStr">
        <is>
          <t>Descartables</t>
        </is>
      </c>
      <c r="D60" s="17" t="inlineStr">
        <is>
          <t>2000270</t>
        </is>
      </c>
      <c r="E60" s="17" t="inlineStr">
        <is>
          <t>GUANTES DE EXAMINACION TALLE S</t>
        </is>
      </c>
      <c r="F60" s="17" t="inlineStr">
        <is>
          <t>DESC66; DESC67; 32</t>
        </is>
      </c>
      <c r="G60" s="17" t="inlineStr">
        <is>
          <t>Guantes de examinacion Ch c/u; Guantes de examinacion G c/u; GUANTES DE EXAMINACIÓN TALLE S</t>
        </is>
      </c>
      <c r="H60" s="18" t="n">
        <v>2547</v>
      </c>
      <c r="I60" s="18" t="n">
        <v>2810</v>
      </c>
      <c r="J60" s="18" t="n">
        <v>263</v>
      </c>
      <c r="K60" s="19" t="n">
        <v>108.6617432273263</v>
      </c>
      <c r="L60" s="19">
        <f>$J60*$K60</f>
        <v/>
      </c>
      <c r="M60" s="30" t="inlineStr">
        <is>
          <t>Media</t>
        </is>
      </c>
      <c r="N60" s="17" t="inlineStr">
        <is>
          <t>Homologado – confianza Media – pendiente de validación</t>
        </is>
      </c>
      <c r="O60" s="17" t="inlineStr"/>
      <c r="P60" s="17"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17" t="inlineStr">
        <is>
          <t>Salta</t>
        </is>
      </c>
      <c r="B61" s="17" t="inlineStr">
        <is>
          <t>1130</t>
        </is>
      </c>
      <c r="C61" s="17" t="inlineStr">
        <is>
          <t>Descartables</t>
        </is>
      </c>
      <c r="D61" s="17" t="inlineStr">
        <is>
          <t>2000004</t>
        </is>
      </c>
      <c r="E61" s="17" t="inlineStr">
        <is>
          <t>CATETER INTRAVENOSO 18G T/ABBOCATH</t>
        </is>
      </c>
      <c r="F61" s="17" t="inlineStr">
        <is>
          <t>3</t>
        </is>
      </c>
      <c r="G61" s="17" t="inlineStr">
        <is>
          <t>Abbocath N° 18</t>
        </is>
      </c>
      <c r="H61" s="18" t="n">
        <v>200</v>
      </c>
      <c r="I61" s="18" t="n">
        <v>393</v>
      </c>
      <c r="J61" s="18" t="n">
        <v>193</v>
      </c>
      <c r="K61" s="19" t="n">
        <v>148.05505</v>
      </c>
      <c r="L61" s="19">
        <f>$J61*$K61</f>
        <v/>
      </c>
      <c r="M61" s="25" t="inlineStr">
        <is>
          <t>Alta</t>
        </is>
      </c>
      <c r="N61" s="17" t="inlineStr">
        <is>
          <t>Homologado – confianza Alta</t>
        </is>
      </c>
      <c r="O61" s="17" t="inlineStr"/>
      <c r="P61" s="17" t="inlineStr">
        <is>
          <t>Homologación: confianza base Alta + confianza SAP Alta → Alta.</t>
        </is>
      </c>
    </row>
    <row r="62">
      <c r="A62" s="17" t="inlineStr">
        <is>
          <t>Salta</t>
        </is>
      </c>
      <c r="B62" s="17" t="inlineStr">
        <is>
          <t>1130</t>
        </is>
      </c>
      <c r="C62" s="17" t="inlineStr">
        <is>
          <t>Descartables</t>
        </is>
      </c>
      <c r="D62" s="17" t="inlineStr">
        <is>
          <t>2000019</t>
        </is>
      </c>
      <c r="E62" s="17" t="inlineStr">
        <is>
          <t>TUBO ENDOTRAQ N° 7.5 C/BALON</t>
        </is>
      </c>
      <c r="F62" s="17" t="inlineStr">
        <is>
          <t>243; 244; 245; 246</t>
        </is>
      </c>
      <c r="G62" s="17" t="inlineStr">
        <is>
          <t>Tubo endotraqueal Fr 28 N7; Tubo endotraqueal Fr 30 N7.5; Tubo endotraqueal Fr 32 N8; Tubo endotraqueal Fr 34 N8.5</t>
        </is>
      </c>
      <c r="H62" s="18" t="n">
        <v>10</v>
      </c>
      <c r="I62" s="18" t="n">
        <v>47</v>
      </c>
      <c r="J62" s="18" t="n">
        <v>37</v>
      </c>
      <c r="K62" s="19" t="n">
        <v>743.9590000000001</v>
      </c>
      <c r="L62" s="19">
        <f>$J62*$K62</f>
        <v/>
      </c>
      <c r="M62" s="26" t="inlineStr">
        <is>
          <t>Baja</t>
        </is>
      </c>
      <c r="N62" s="17" t="inlineStr">
        <is>
          <t>Homologado – confianza Baja – pendiente de validación</t>
        </is>
      </c>
      <c r="O62" s="17" t="inlineStr"/>
      <c r="P62" s="17"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17" t="inlineStr">
        <is>
          <t>Salta</t>
        </is>
      </c>
      <c r="B63" s="17" t="inlineStr">
        <is>
          <t>1130</t>
        </is>
      </c>
      <c r="C63" s="17" t="inlineStr">
        <is>
          <t>Descartables</t>
        </is>
      </c>
      <c r="D63" s="17" t="inlineStr">
        <is>
          <t>2000029</t>
        </is>
      </c>
      <c r="E63" s="17" t="inlineStr">
        <is>
          <t>JERINGA 20 ML</t>
        </is>
      </c>
      <c r="F63" s="17" t="inlineStr">
        <is>
          <t>156</t>
        </is>
      </c>
      <c r="G63" s="17" t="inlineStr">
        <is>
          <t>Jeringas 20 cc</t>
        </is>
      </c>
      <c r="H63" s="18" t="n">
        <v>100</v>
      </c>
      <c r="I63" s="18" t="n">
        <v>413</v>
      </c>
      <c r="J63" s="18" t="n">
        <v>313</v>
      </c>
      <c r="K63" s="19" t="n">
        <v>84.5232</v>
      </c>
      <c r="L63" s="19">
        <f>$J63*$K63</f>
        <v/>
      </c>
      <c r="M63" s="25" t="inlineStr">
        <is>
          <t>Alta</t>
        </is>
      </c>
      <c r="N63" s="17" t="inlineStr">
        <is>
          <t>Homologado – confianza Alta</t>
        </is>
      </c>
      <c r="O63" s="17" t="inlineStr"/>
      <c r="P63" s="17" t="inlineStr">
        <is>
          <t>Homologación: confianza base Alta + confianza SAP Alta → Alta. Otros códigos SAP del master no están en el stock de este centro: 2002429, 2002430.</t>
        </is>
      </c>
    </row>
    <row r="64">
      <c r="A64" s="17" t="inlineStr">
        <is>
          <t>San Juan</t>
        </is>
      </c>
      <c r="B64" s="17" t="inlineStr">
        <is>
          <t>1120</t>
        </is>
      </c>
      <c r="C64" s="17" t="inlineStr">
        <is>
          <t>Descartables</t>
        </is>
      </c>
      <c r="D64" s="17" t="inlineStr">
        <is>
          <t>2002459</t>
        </is>
      </c>
      <c r="E64" s="17" t="inlineStr">
        <is>
          <t>GUANTE ESTERIL Nº 7</t>
        </is>
      </c>
      <c r="F64" s="17" t="inlineStr">
        <is>
          <t>DESC69; DESC71; DESC72</t>
        </is>
      </c>
      <c r="G64" s="17" t="inlineStr">
        <is>
          <t>Guantes esteriles 6.5; Guantes Estériles 7.5; Guantes Estériles 8</t>
        </is>
      </c>
      <c r="H64" s="18" t="n">
        <v>50</v>
      </c>
      <c r="I64" s="18" t="n">
        <v>116</v>
      </c>
      <c r="J64" s="18" t="n">
        <v>66</v>
      </c>
      <c r="K64" s="19" t="n">
        <v>395.72</v>
      </c>
      <c r="L64" s="19">
        <f>$J64*$K64</f>
        <v/>
      </c>
      <c r="M64" s="26" t="inlineStr">
        <is>
          <t>Baja</t>
        </is>
      </c>
      <c r="N64" s="17" t="inlineStr">
        <is>
          <t>Homologado – confianza Baja – pendiente de validación</t>
        </is>
      </c>
      <c r="O64" s="17" t="inlineStr"/>
      <c r="P64" s="17"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17" t="inlineStr">
        <is>
          <t>Salta</t>
        </is>
      </c>
      <c r="B65" s="17" t="inlineStr">
        <is>
          <t>1130</t>
        </is>
      </c>
      <c r="C65" s="17" t="inlineStr">
        <is>
          <t>Medicamentos</t>
        </is>
      </c>
      <c r="D65" s="17" t="inlineStr">
        <is>
          <t>1000002</t>
        </is>
      </c>
      <c r="E65" s="17" t="inlineStr">
        <is>
          <t>ADRENALINA 1MG AMPOLLA DE 1 ML INYEC</t>
        </is>
      </c>
      <c r="F65" s="17" t="inlineStr">
        <is>
          <t>14</t>
        </is>
      </c>
      <c r="G65" s="17" t="inlineStr">
        <is>
          <t>Adrenalina 1 amp=1ml</t>
        </is>
      </c>
      <c r="H65" s="18" t="n">
        <v>10</v>
      </c>
      <c r="I65" s="18" t="n">
        <v>78</v>
      </c>
      <c r="J65" s="18" t="n">
        <v>68</v>
      </c>
      <c r="K65" s="19" t="n">
        <v>362.359</v>
      </c>
      <c r="L65" s="19">
        <f>$J65*$K65</f>
        <v/>
      </c>
      <c r="M65" s="30" t="inlineStr">
        <is>
          <t>Media</t>
        </is>
      </c>
      <c r="N65" s="17" t="inlineStr">
        <is>
          <t>Homologado – confianza Media – pendiente de validación</t>
        </is>
      </c>
      <c r="O65" s="17" t="inlineStr"/>
      <c r="P65" s="17" t="inlineStr">
        <is>
          <t>Homologación: confianza base Media + confianza SAP Alta → Media.</t>
        </is>
      </c>
    </row>
    <row r="66">
      <c r="A66" s="17" t="inlineStr">
        <is>
          <t>Salta</t>
        </is>
      </c>
      <c r="B66" s="17" t="inlineStr">
        <is>
          <t>1130</t>
        </is>
      </c>
      <c r="C66" s="17" t="inlineStr">
        <is>
          <t>Descartables</t>
        </is>
      </c>
      <c r="D66" s="17" t="inlineStr">
        <is>
          <t>2000100</t>
        </is>
      </c>
      <c r="E66" s="17" t="inlineStr">
        <is>
          <t>BOLSA COLECTORA DE ORINA X 2000 ML</t>
        </is>
      </c>
      <c r="F66" s="17" t="inlineStr">
        <is>
          <t>48</t>
        </is>
      </c>
      <c r="G66" s="17" t="inlineStr">
        <is>
          <t>Bolsa Colectora p/orina</t>
        </is>
      </c>
      <c r="H66" s="18" t="n">
        <v>10</v>
      </c>
      <c r="I66" s="18" t="n">
        <v>66</v>
      </c>
      <c r="J66" s="18" t="n">
        <v>56</v>
      </c>
      <c r="K66" s="19" t="n">
        <v>406.43</v>
      </c>
      <c r="L66" s="19">
        <f>$J66*$K66</f>
        <v/>
      </c>
      <c r="M66" s="25" t="inlineStr">
        <is>
          <t>Alta</t>
        </is>
      </c>
      <c r="N66" s="17" t="inlineStr">
        <is>
          <t>Homologado – confianza Alta</t>
        </is>
      </c>
      <c r="O66" s="17" t="inlineStr"/>
      <c r="P66" s="17" t="inlineStr">
        <is>
          <t>Homologación: confianza base Alta + confianza SAP Alta → Alta.</t>
        </is>
      </c>
    </row>
    <row r="67">
      <c r="A67" s="17" t="inlineStr">
        <is>
          <t>San Juan</t>
        </is>
      </c>
      <c r="B67" s="17" t="inlineStr">
        <is>
          <t>1120</t>
        </is>
      </c>
      <c r="C67" s="17" t="inlineStr">
        <is>
          <t>Descartables</t>
        </is>
      </c>
      <c r="D67" s="17" t="inlineStr">
        <is>
          <t>2000900</t>
        </is>
      </c>
      <c r="E67" s="17" t="inlineStr">
        <is>
          <t>GASA ESTERIL 10X10CM</t>
        </is>
      </c>
      <c r="F67" s="17" t="inlineStr">
        <is>
          <t>DESC64</t>
        </is>
      </c>
      <c r="G67" s="17" t="inlineStr">
        <is>
          <t>Gasas 10 x 10 cm</t>
        </is>
      </c>
      <c r="H67" s="18" t="n">
        <v>96</v>
      </c>
      <c r="I67" s="18" t="n">
        <v>281</v>
      </c>
      <c r="J67" s="18" t="n">
        <v>185</v>
      </c>
      <c r="K67" s="19" t="n">
        <v>106.9797916666667</v>
      </c>
      <c r="L67" s="19">
        <f>$J67*$K67</f>
        <v/>
      </c>
      <c r="M67" s="30" t="inlineStr">
        <is>
          <t>Media</t>
        </is>
      </c>
      <c r="N67" s="17" t="inlineStr">
        <is>
          <t>Homologado – confianza Media – pendiente de validación</t>
        </is>
      </c>
      <c r="O67" s="17" t="inlineStr"/>
      <c r="P67" s="17" t="inlineStr">
        <is>
          <t>Homologación: confianza base Media + confianza SAP Alta → Media. Otros códigos SAP del master no están en el stock de este centro: 2000147, 2000281, 2000299.</t>
        </is>
      </c>
    </row>
    <row r="68">
      <c r="A68" s="17" t="inlineStr">
        <is>
          <t>Salta</t>
        </is>
      </c>
      <c r="B68" s="17" t="inlineStr">
        <is>
          <t>1130</t>
        </is>
      </c>
      <c r="C68" s="17" t="inlineStr">
        <is>
          <t>Descartables</t>
        </is>
      </c>
      <c r="D68" s="17" t="inlineStr">
        <is>
          <t>2000005</t>
        </is>
      </c>
      <c r="E68" s="17" t="inlineStr">
        <is>
          <t>CATETER INTRAVENOSO 20G T/ABBOCATH</t>
        </is>
      </c>
      <c r="F68" s="17" t="inlineStr">
        <is>
          <t>4</t>
        </is>
      </c>
      <c r="G68" s="17" t="inlineStr">
        <is>
          <t>Abbocath N° 20</t>
        </is>
      </c>
      <c r="H68" s="18" t="n">
        <v>300</v>
      </c>
      <c r="I68" s="18" t="n">
        <v>420</v>
      </c>
      <c r="J68" s="18" t="n">
        <v>120</v>
      </c>
      <c r="K68" s="19" t="n">
        <v>163.6124</v>
      </c>
      <c r="L68" s="19">
        <f>$J68*$K68</f>
        <v/>
      </c>
      <c r="M68" s="25" t="inlineStr">
        <is>
          <t>Alta</t>
        </is>
      </c>
      <c r="N68" s="17" t="inlineStr">
        <is>
          <t>Homologado – confianza Alta</t>
        </is>
      </c>
      <c r="O68" s="17" t="inlineStr"/>
      <c r="P68" s="17" t="inlineStr">
        <is>
          <t>Homologación: confianza base Alta + confianza SAP Alta → Alta.</t>
        </is>
      </c>
    </row>
    <row r="69">
      <c r="A69" s="17" t="inlineStr">
        <is>
          <t>Salta</t>
        </is>
      </c>
      <c r="B69" s="17" t="inlineStr">
        <is>
          <t>1130</t>
        </is>
      </c>
      <c r="C69" s="17" t="inlineStr">
        <is>
          <t>Medicamentos</t>
        </is>
      </c>
      <c r="D69" s="17" t="inlineStr">
        <is>
          <t>1001233</t>
        </is>
      </c>
      <c r="E69" s="17" t="inlineStr">
        <is>
          <t>DIFENHIDRAMINA 10 MG X 1 ML AMP</t>
        </is>
      </c>
      <c r="F69" s="17" t="inlineStr">
        <is>
          <t>101</t>
        </is>
      </c>
      <c r="G69" s="17" t="inlineStr">
        <is>
          <t>Difenhidramina amp Ampolla x 10 mg</t>
        </is>
      </c>
      <c r="H69" s="18" t="n">
        <v>300</v>
      </c>
      <c r="I69" s="18" t="n">
        <v>317</v>
      </c>
      <c r="J69" s="18" t="n">
        <v>17</v>
      </c>
      <c r="K69" s="19" t="n">
        <v>1082.533333333333</v>
      </c>
      <c r="L69" s="19">
        <f>$J69*$K69</f>
        <v/>
      </c>
      <c r="M69" s="30" t="inlineStr">
        <is>
          <t>Media</t>
        </is>
      </c>
      <c r="N69" s="17" t="inlineStr">
        <is>
          <t>Homologado – confianza Media – pendiente de validación</t>
        </is>
      </c>
      <c r="O69" s="17" t="inlineStr"/>
      <c r="P69" s="17" t="inlineStr">
        <is>
          <t>Homologación: confianza base Media + confianza SAP Alta → Media.</t>
        </is>
      </c>
    </row>
    <row r="70">
      <c r="A70" s="17" t="inlineStr">
        <is>
          <t>Neuquén</t>
        </is>
      </c>
      <c r="B70" s="17" t="inlineStr">
        <is>
          <t>1060</t>
        </is>
      </c>
      <c r="C70" s="17" t="inlineStr">
        <is>
          <t>Descartables</t>
        </is>
      </c>
      <c r="D70" s="17" t="inlineStr">
        <is>
          <t>2000568</t>
        </is>
      </c>
      <c r="E70" s="17" t="inlineStr">
        <is>
          <t>MORDILLOS DE FIJACION TUBO ENDOTRAQUEAL</t>
        </is>
      </c>
      <c r="F70" s="17" t="inlineStr">
        <is>
          <t>519; 520; 521; 336; 344</t>
        </is>
      </c>
      <c r="G70" s="17" t="inlineStr">
        <is>
          <t>TUBO ENDOTRAQUEAL N°; TUBO ENDOTRAQUEAL N°; TUBO ENDOTRAQUEAL N°; TUBO ENDOTRAQUEALES 8.5; TUBOS ENDOTRAQUEAL</t>
        </is>
      </c>
      <c r="H70" s="18" t="n">
        <v>49</v>
      </c>
      <c r="I70" s="18" t="n">
        <v>50</v>
      </c>
      <c r="J70" s="18" t="n">
        <v>1</v>
      </c>
      <c r="K70" s="19" t="n">
        <v>15852.12244897959</v>
      </c>
      <c r="L70" s="19">
        <f>$J70*$K70</f>
        <v/>
      </c>
      <c r="M70" s="26" t="inlineStr">
        <is>
          <t>Baja</t>
        </is>
      </c>
      <c r="N70" s="17" t="inlineStr">
        <is>
          <t>Homologado – confianza Baja – pendiente de validación</t>
        </is>
      </c>
      <c r="O70" s="17" t="inlineStr"/>
      <c r="P70" s="17"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17" t="inlineStr">
        <is>
          <t>Salta</t>
        </is>
      </c>
      <c r="B71" s="17" t="inlineStr">
        <is>
          <t>1130</t>
        </is>
      </c>
      <c r="C71" s="17" t="inlineStr">
        <is>
          <t>Descartables</t>
        </is>
      </c>
      <c r="D71" s="17" t="inlineStr">
        <is>
          <t>2000037</t>
        </is>
      </c>
      <c r="E71" s="17" t="inlineStr">
        <is>
          <t>TERMOMETRO DIGITAL</t>
        </is>
      </c>
      <c r="F71" s="17" t="inlineStr">
        <is>
          <t>234; 277</t>
        </is>
      </c>
      <c r="G71" s="17" t="inlineStr">
        <is>
          <t>Termometro axilar; Termometro Infrarojo</t>
        </is>
      </c>
      <c r="H71" s="18" t="n">
        <v>12</v>
      </c>
      <c r="I71" s="18" t="n">
        <v>16</v>
      </c>
      <c r="J71" s="18" t="n">
        <v>4</v>
      </c>
      <c r="K71" s="19" t="n">
        <v>3895.793333333333</v>
      </c>
      <c r="L71" s="19">
        <f>$J71*$K71</f>
        <v/>
      </c>
      <c r="M71" s="26" t="inlineStr">
        <is>
          <t>Baja</t>
        </is>
      </c>
      <c r="N71" s="17" t="inlineStr">
        <is>
          <t>Homologado – confianza Baja – pendiente de validación</t>
        </is>
      </c>
      <c r="O71" s="17" t="inlineStr"/>
      <c r="P71" s="17"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17" t="inlineStr">
        <is>
          <t>Salta</t>
        </is>
      </c>
      <c r="B72" s="17" t="inlineStr">
        <is>
          <t>1130</t>
        </is>
      </c>
      <c r="C72" s="17" t="inlineStr">
        <is>
          <t>Medicamentos</t>
        </is>
      </c>
      <c r="D72" s="17" t="inlineStr">
        <is>
          <t>1000290</t>
        </is>
      </c>
      <c r="E72" s="17" t="inlineStr">
        <is>
          <t>AGUA DESTILADA DE 10 ML</t>
        </is>
      </c>
      <c r="F72" s="17" t="inlineStr">
        <is>
          <t>17</t>
        </is>
      </c>
      <c r="G72" s="17" t="inlineStr">
        <is>
          <t>Agua para Inyectable 1 amp=10ml</t>
        </is>
      </c>
      <c r="H72" s="18" t="n">
        <v>20</v>
      </c>
      <c r="I72" s="18" t="n">
        <v>49</v>
      </c>
      <c r="J72" s="18" t="n">
        <v>29</v>
      </c>
      <c r="K72" s="19" t="n">
        <v>529.2</v>
      </c>
      <c r="L72" s="19">
        <f>$J72*$K72</f>
        <v/>
      </c>
      <c r="M72" s="26" t="inlineStr">
        <is>
          <t>Baja</t>
        </is>
      </c>
      <c r="N72" s="17" t="inlineStr">
        <is>
          <t>Homologado – confianza Baja – pendiente de validación</t>
        </is>
      </c>
      <c r="O72" s="17" t="inlineStr"/>
      <c r="P72" s="17"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17" t="inlineStr">
        <is>
          <t>Salta</t>
        </is>
      </c>
      <c r="B73" s="17" t="inlineStr">
        <is>
          <t>1130</t>
        </is>
      </c>
      <c r="C73" s="17" t="inlineStr">
        <is>
          <t>Descartables</t>
        </is>
      </c>
      <c r="D73" s="17" t="inlineStr">
        <is>
          <t>2000244</t>
        </is>
      </c>
      <c r="E73" s="17" t="inlineStr">
        <is>
          <t>SONDA FOLEY 2 VIAS Nº16 DE LÁTEX</t>
        </is>
      </c>
      <c r="F73" s="17" t="inlineStr">
        <is>
          <t>221; 222</t>
        </is>
      </c>
      <c r="G73" s="17" t="inlineStr">
        <is>
          <t>Sonda Foley Fr 16; Sonda Foley Fr 18</t>
        </is>
      </c>
      <c r="H73" s="18" t="n">
        <v>6</v>
      </c>
      <c r="I73" s="18" t="n">
        <v>15</v>
      </c>
      <c r="J73" s="18" t="n">
        <v>9</v>
      </c>
      <c r="K73" s="19" t="n">
        <v>1696.1</v>
      </c>
      <c r="L73" s="19">
        <f>$J73*$K73</f>
        <v/>
      </c>
      <c r="M73" s="26" t="inlineStr">
        <is>
          <t>Baja</t>
        </is>
      </c>
      <c r="N73" s="17" t="inlineStr">
        <is>
          <t>Homologado – confianza Baja – pendiente de validación</t>
        </is>
      </c>
      <c r="O73" s="17" t="inlineStr"/>
      <c r="P73" s="17"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17" t="inlineStr">
        <is>
          <t>Salta</t>
        </is>
      </c>
      <c r="B74" s="17" t="inlineStr">
        <is>
          <t>1130</t>
        </is>
      </c>
      <c r="C74" s="17" t="inlineStr">
        <is>
          <t>Descartables</t>
        </is>
      </c>
      <c r="D74" s="17" t="inlineStr">
        <is>
          <t>2000006</t>
        </is>
      </c>
      <c r="E74" s="17" t="inlineStr">
        <is>
          <t>CATETER INTRAVENOSO 22G T/ABBOCATH</t>
        </is>
      </c>
      <c r="F74" s="17" t="inlineStr">
        <is>
          <t>5; 6</t>
        </is>
      </c>
      <c r="G74" s="17" t="inlineStr">
        <is>
          <t>Abbocath N° 22; Abbocath N° 24</t>
        </is>
      </c>
      <c r="H74" s="18" t="n">
        <v>100</v>
      </c>
      <c r="I74" s="18" t="n">
        <v>189</v>
      </c>
      <c r="J74" s="18" t="n">
        <v>89</v>
      </c>
      <c r="K74" s="19" t="n">
        <v>170.5027</v>
      </c>
      <c r="L74" s="19">
        <f>$J74*$K74</f>
        <v/>
      </c>
      <c r="M74" s="26" t="inlineStr">
        <is>
          <t>Baja</t>
        </is>
      </c>
      <c r="N74" s="17" t="inlineStr">
        <is>
          <t>Homologado – confianza Baja – pendiente de validación</t>
        </is>
      </c>
      <c r="O74" s="17" t="inlineStr"/>
      <c r="P74" s="17"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17" t="inlineStr">
        <is>
          <t>Salta</t>
        </is>
      </c>
      <c r="B75" s="17" t="inlineStr">
        <is>
          <t>1130</t>
        </is>
      </c>
      <c r="C75" s="17" t="inlineStr">
        <is>
          <t>Medicamentos</t>
        </is>
      </c>
      <c r="D75" s="17" t="inlineStr">
        <is>
          <t>1000827</t>
        </is>
      </c>
      <c r="E75" s="17" t="inlineStr">
        <is>
          <t>BETAMETASONA 15G CREMA</t>
        </is>
      </c>
      <c r="F75" s="17" t="inlineStr">
        <is>
          <t>44</t>
        </is>
      </c>
      <c r="G75" s="17" t="inlineStr">
        <is>
          <t>Betametasona Crema</t>
        </is>
      </c>
      <c r="H75" s="18" t="n">
        <v>50</v>
      </c>
      <c r="I75" s="18" t="n">
        <v>54</v>
      </c>
      <c r="J75" s="18" t="n">
        <v>4</v>
      </c>
      <c r="K75" s="19" t="n">
        <v>3768.732</v>
      </c>
      <c r="L75" s="19">
        <f>$J75*$K75</f>
        <v/>
      </c>
      <c r="M75" s="30" t="inlineStr">
        <is>
          <t>Media</t>
        </is>
      </c>
      <c r="N75" s="17" t="inlineStr">
        <is>
          <t>Homologado – confianza Media – pendiente de validación</t>
        </is>
      </c>
      <c r="O75" s="17" t="inlineStr"/>
      <c r="P75" s="17" t="inlineStr">
        <is>
          <t>Cruce por nomenclatura: una nomenclatura no informa dosis; similitud 0.84.</t>
        </is>
      </c>
    </row>
    <row r="76">
      <c r="A76" s="17" t="inlineStr">
        <is>
          <t>San Juan</t>
        </is>
      </c>
      <c r="B76" s="17" t="inlineStr">
        <is>
          <t>1120</t>
        </is>
      </c>
      <c r="C76" s="17" t="inlineStr">
        <is>
          <t>Descartables</t>
        </is>
      </c>
      <c r="D76" s="17" t="inlineStr">
        <is>
          <t>2000039</t>
        </is>
      </c>
      <c r="E76" s="17" t="inlineStr">
        <is>
          <t>BOLSA DE RESUCITACION MANUAL (TIPO AMBU)</t>
        </is>
      </c>
      <c r="F76" s="17" t="inlineStr">
        <is>
          <t>DESC27</t>
        </is>
      </c>
      <c r="G76" s="17" t="inlineStr">
        <is>
          <t>Bolsa de Resucitación manual (tipo Ambú) con reservorio adulto</t>
        </is>
      </c>
      <c r="H76" s="18" t="n">
        <v>5</v>
      </c>
      <c r="I76" s="18" t="n">
        <v>6</v>
      </c>
      <c r="J76" s="18" t="n">
        <v>1</v>
      </c>
      <c r="K76" s="19" t="n">
        <v>14139.408</v>
      </c>
      <c r="L76" s="19">
        <f>$J76*$K76</f>
        <v/>
      </c>
      <c r="M76" s="25" t="inlineStr">
        <is>
          <t>Alta</t>
        </is>
      </c>
      <c r="N76" s="17" t="inlineStr">
        <is>
          <t>Homologado – confianza Alta</t>
        </is>
      </c>
      <c r="O76" s="17" t="inlineStr"/>
      <c r="P76" s="17" t="inlineStr">
        <is>
          <t>Cruce por nomenclatura: similitud 0.87.</t>
        </is>
      </c>
    </row>
    <row r="77">
      <c r="A77" s="17" t="inlineStr">
        <is>
          <t>Neuquén</t>
        </is>
      </c>
      <c r="B77" s="17" t="inlineStr">
        <is>
          <t>1060</t>
        </is>
      </c>
      <c r="C77" s="17" t="inlineStr">
        <is>
          <t>Medicamentos</t>
        </is>
      </c>
      <c r="D77" s="17" t="inlineStr">
        <is>
          <t>1000040</t>
        </is>
      </c>
      <c r="E77" s="17" t="inlineStr">
        <is>
          <t>PINZA KOCHER RECTA 14CM</t>
        </is>
      </c>
      <c r="F77" s="17" t="inlineStr">
        <is>
          <t>534</t>
        </is>
      </c>
      <c r="G77" s="17" t="inlineStr">
        <is>
          <t>PINZA KOCHER</t>
        </is>
      </c>
      <c r="H77" s="18" t="n">
        <v>3</v>
      </c>
      <c r="I77" s="18" t="n">
        <v>51</v>
      </c>
      <c r="J77" s="18" t="n">
        <v>48</v>
      </c>
      <c r="K77" s="19" t="n">
        <v>273.52</v>
      </c>
      <c r="L77" s="19">
        <f>$J77*$K77</f>
        <v/>
      </c>
      <c r="M77" s="30" t="inlineStr">
        <is>
          <t>Media</t>
        </is>
      </c>
      <c r="N77" s="17" t="inlineStr">
        <is>
          <t>Homologado – confianza Media – pendiente de validación</t>
        </is>
      </c>
      <c r="O77" s="17" t="inlineStr"/>
      <c r="P77" s="17" t="inlineStr">
        <is>
          <t>Cruce por nomenclatura: una nomenclatura no informa dosis; similitud 0.76.</t>
        </is>
      </c>
    </row>
    <row r="78">
      <c r="A78" s="17" t="inlineStr">
        <is>
          <t>Salta</t>
        </is>
      </c>
      <c r="B78" s="17" t="inlineStr">
        <is>
          <t>1130</t>
        </is>
      </c>
      <c r="C78" s="17" t="inlineStr">
        <is>
          <t>Descartables</t>
        </is>
      </c>
      <c r="D78" s="17" t="inlineStr">
        <is>
          <t>2002417</t>
        </is>
      </c>
      <c r="E78" s="17" t="inlineStr">
        <is>
          <t>VASELINA SOLIDA X 60 GRS DROGAL</t>
        </is>
      </c>
      <c r="F78" s="17" t="inlineStr">
        <is>
          <t>352</t>
        </is>
      </c>
      <c r="G78" s="17" t="inlineStr">
        <is>
          <t>Vaselina Solida 60mg</t>
        </is>
      </c>
      <c r="H78" s="18" t="n">
        <v>20</v>
      </c>
      <c r="I78" s="18" t="n">
        <v>31</v>
      </c>
      <c r="J78" s="18" t="n">
        <v>11</v>
      </c>
      <c r="K78" s="19" t="n">
        <v>1137</v>
      </c>
      <c r="L78" s="19">
        <f>$J78*$K78</f>
        <v/>
      </c>
      <c r="M78" s="26" t="inlineStr">
        <is>
          <t>Baja</t>
        </is>
      </c>
      <c r="N78" s="17" t="inlineStr">
        <is>
          <t>Homologado – confianza Baja – pendiente de validación</t>
        </is>
      </c>
      <c r="O78" s="17" t="inlineStr"/>
      <c r="P78" s="17" t="inlineStr">
        <is>
          <t>Cruce por nomenclatura: dosis/presentación distinta (60MG vs 60000MG); similitud 0.79.</t>
        </is>
      </c>
    </row>
    <row r="79">
      <c r="A79" s="17" t="inlineStr">
        <is>
          <t>Salta</t>
        </is>
      </c>
      <c r="B79" s="17" t="inlineStr">
        <is>
          <t>1130</t>
        </is>
      </c>
      <c r="C79" s="17" t="inlineStr">
        <is>
          <t>Medicamentos</t>
        </is>
      </c>
      <c r="D79" s="17" t="inlineStr">
        <is>
          <t>1000021</t>
        </is>
      </c>
      <c r="E79" s="17" t="inlineStr">
        <is>
          <t>DIAZEPAM 10MG AMPOLLA DE 2ML INYECTABLE</t>
        </is>
      </c>
      <c r="F79" s="17" t="inlineStr">
        <is>
          <t>95</t>
        </is>
      </c>
      <c r="G79" s="17" t="inlineStr">
        <is>
          <t>Diazepam 1 amp=2ml x10mg</t>
        </is>
      </c>
      <c r="H79" s="18" t="n">
        <v>30</v>
      </c>
      <c r="I79" s="18" t="n">
        <v>58</v>
      </c>
      <c r="J79" s="18" t="n">
        <v>28</v>
      </c>
      <c r="K79" s="19" t="n">
        <v>440.7886666666666</v>
      </c>
      <c r="L79" s="19">
        <f>$J79*$K79</f>
        <v/>
      </c>
      <c r="M79" s="25" t="inlineStr">
        <is>
          <t>Alta</t>
        </is>
      </c>
      <c r="N79" s="17" t="inlineStr">
        <is>
          <t>Homologado – confianza Alta</t>
        </is>
      </c>
      <c r="O79" s="17" t="inlineStr"/>
      <c r="P79" s="17" t="inlineStr">
        <is>
          <t>Homologación: confianza base Alta + confianza SAP Alta → Alta.</t>
        </is>
      </c>
    </row>
    <row r="80">
      <c r="A80" s="17" t="inlineStr">
        <is>
          <t>Salta</t>
        </is>
      </c>
      <c r="B80" s="17" t="inlineStr">
        <is>
          <t>1130</t>
        </is>
      </c>
      <c r="C80" s="17" t="inlineStr">
        <is>
          <t>Descartables</t>
        </is>
      </c>
      <c r="D80" s="17" t="inlineStr">
        <is>
          <t>2000363</t>
        </is>
      </c>
      <c r="E80" s="17" t="inlineStr">
        <is>
          <t>MASCARA PARA O2 ADULTO CON RESERVORIO</t>
        </is>
      </c>
      <c r="F80" s="17" t="inlineStr">
        <is>
          <t>182</t>
        </is>
      </c>
      <c r="G80" s="17" t="inlineStr">
        <is>
          <t>Máscaras para oxigeno c/ reservorio</t>
        </is>
      </c>
      <c r="H80" s="18" t="n">
        <v>200</v>
      </c>
      <c r="I80" s="18" t="n">
        <v>210</v>
      </c>
      <c r="J80" s="18" t="n">
        <v>10</v>
      </c>
      <c r="K80" s="19" t="n">
        <v>1168.985</v>
      </c>
      <c r="L80" s="19">
        <f>$J80*$K80</f>
        <v/>
      </c>
      <c r="M80" s="30" t="inlineStr">
        <is>
          <t>Media</t>
        </is>
      </c>
      <c r="N80" s="17" t="inlineStr">
        <is>
          <t>Homologado – confianza Media – pendiente de validación</t>
        </is>
      </c>
      <c r="O80" s="17" t="inlineStr"/>
      <c r="P80" s="17"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17" t="inlineStr">
        <is>
          <t>Salta</t>
        </is>
      </c>
      <c r="B81" s="17" t="inlineStr">
        <is>
          <t>1130</t>
        </is>
      </c>
      <c r="C81" s="17" t="inlineStr">
        <is>
          <t>Medicamentos</t>
        </is>
      </c>
      <c r="D81" s="17" t="inlineStr">
        <is>
          <t>1000058</t>
        </is>
      </c>
      <c r="E81" s="17" t="inlineStr">
        <is>
          <t>ALCOHOL EN GEL X 500ML</t>
        </is>
      </c>
      <c r="F81" s="17" t="inlineStr">
        <is>
          <t>318; 27; 28</t>
        </is>
      </c>
      <c r="G81" s="17" t="inlineStr">
        <is>
          <t>Alcohol en gel 1000 ml; Alcohol en gel 250 ml; Alcohol en gel 500 ml</t>
        </is>
      </c>
      <c r="H81" s="18" t="n">
        <v>10</v>
      </c>
      <c r="I81" s="18" t="n">
        <v>14</v>
      </c>
      <c r="J81" s="18" t="n">
        <v>4</v>
      </c>
      <c r="K81" s="19" t="n">
        <v>2066.12</v>
      </c>
      <c r="L81" s="19">
        <f>$J81*$K81</f>
        <v/>
      </c>
      <c r="M81" s="26" t="inlineStr">
        <is>
          <t>Baja</t>
        </is>
      </c>
      <c r="N81" s="17" t="inlineStr">
        <is>
          <t>Homologado – confianza Baja – pendiente de validación</t>
        </is>
      </c>
      <c r="O81" s="17" t="inlineStr"/>
      <c r="P81" s="17"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17" t="inlineStr">
        <is>
          <t>Salta</t>
        </is>
      </c>
      <c r="B82" s="17" t="inlineStr">
        <is>
          <t>1130</t>
        </is>
      </c>
      <c r="C82" s="17" t="inlineStr">
        <is>
          <t>Medicamentos</t>
        </is>
      </c>
      <c r="D82" s="17" t="inlineStr">
        <is>
          <t>1000090</t>
        </is>
      </c>
      <c r="E82" s="17" t="inlineStr">
        <is>
          <t>LORAZEPAM COMPRIMIDO SUBLINGUAL 1GR</t>
        </is>
      </c>
      <c r="F82" s="17" t="inlineStr">
        <is>
          <t>175</t>
        </is>
      </c>
      <c r="G82" s="17" t="inlineStr">
        <is>
          <t>Lorazepam comprimidos 1mgr SL</t>
        </is>
      </c>
      <c r="H82" s="18" t="n">
        <v>60</v>
      </c>
      <c r="I82" s="18" t="n">
        <v>200</v>
      </c>
      <c r="J82" s="18" t="n">
        <v>140</v>
      </c>
      <c r="K82" s="19" t="n">
        <v>55.805</v>
      </c>
      <c r="L82" s="19">
        <f>$J82*$K82</f>
        <v/>
      </c>
      <c r="M82" s="26" t="inlineStr">
        <is>
          <t>Baja</t>
        </is>
      </c>
      <c r="N82" s="17" t="inlineStr">
        <is>
          <t>Homologado – confianza Baja – pendiente de validación</t>
        </is>
      </c>
      <c r="O82" s="17" t="inlineStr"/>
      <c r="P82" s="17"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17" t="inlineStr">
        <is>
          <t>Salta</t>
        </is>
      </c>
      <c r="B83" s="17" t="inlineStr">
        <is>
          <t>1130</t>
        </is>
      </c>
      <c r="C83" s="17" t="inlineStr">
        <is>
          <t>Medicamentos</t>
        </is>
      </c>
      <c r="D83" s="17" t="inlineStr">
        <is>
          <t>1000100</t>
        </is>
      </c>
      <c r="E83" s="17" t="inlineStr">
        <is>
          <t>FUROSEMIDA AMPOLLA DE 20 MG/2ML</t>
        </is>
      </c>
      <c r="F83" s="17" t="inlineStr">
        <is>
          <t>125</t>
        </is>
      </c>
      <c r="G83" s="17" t="inlineStr">
        <is>
          <t>Furosemida 1 amp=2ml x 20mg</t>
        </is>
      </c>
      <c r="H83" s="18" t="n">
        <v>100</v>
      </c>
      <c r="I83" s="18" t="n">
        <v>118</v>
      </c>
      <c r="J83" s="18" t="n">
        <v>18</v>
      </c>
      <c r="K83" s="19" t="n">
        <v>404.4466</v>
      </c>
      <c r="L83" s="19">
        <f>$J83*$K83</f>
        <v/>
      </c>
      <c r="M83" s="25" t="inlineStr">
        <is>
          <t>Alta</t>
        </is>
      </c>
      <c r="N83" s="17" t="inlineStr">
        <is>
          <t>Homologado – confianza Alta</t>
        </is>
      </c>
      <c r="O83" s="17" t="inlineStr"/>
      <c r="P83" s="17" t="inlineStr">
        <is>
          <t>Homologación: confianza base Alta + confianza SAP Alta → Alta. El material ocupa 2 filas en la hoja 1130 Salta (lote/almacén). La cantidad SAP y la física de esta vista son el total del material.</t>
        </is>
      </c>
    </row>
    <row r="84">
      <c r="A84" s="17" t="inlineStr">
        <is>
          <t>Salta</t>
        </is>
      </c>
      <c r="B84" s="17" t="inlineStr">
        <is>
          <t>1130</t>
        </is>
      </c>
      <c r="C84" s="17" t="inlineStr">
        <is>
          <t>Descartables</t>
        </is>
      </c>
      <c r="D84" s="17" t="inlineStr">
        <is>
          <t>2001853</t>
        </is>
      </c>
      <c r="E84" s="17" t="inlineStr">
        <is>
          <t>JERINGA 60 ML PICO LUER SLIP</t>
        </is>
      </c>
      <c r="F84" s="17" t="inlineStr">
        <is>
          <t>159</t>
        </is>
      </c>
      <c r="G84" s="17" t="inlineStr">
        <is>
          <t>Jeringas 60 cc</t>
        </is>
      </c>
      <c r="H84" s="18" t="n">
        <v>50</v>
      </c>
      <c r="I84" s="18" t="n">
        <v>90</v>
      </c>
      <c r="J84" s="18" t="n">
        <v>40</v>
      </c>
      <c r="K84" s="19" t="n">
        <v>177.9618</v>
      </c>
      <c r="L84" s="19">
        <f>$J84*$K84</f>
        <v/>
      </c>
      <c r="M84" s="30" t="inlineStr">
        <is>
          <t>Media</t>
        </is>
      </c>
      <c r="N84" s="17" t="inlineStr">
        <is>
          <t>Homologado – confianza Media – pendiente de validación</t>
        </is>
      </c>
      <c r="O84" s="17" t="inlineStr"/>
      <c r="P84" s="17" t="inlineStr">
        <is>
          <t>Cruce por nomenclatura: dosis coincide; similitud 0.72.</t>
        </is>
      </c>
    </row>
    <row r="85">
      <c r="A85" s="17" t="inlineStr">
        <is>
          <t>Salta</t>
        </is>
      </c>
      <c r="B85" s="17" t="inlineStr">
        <is>
          <t>1130</t>
        </is>
      </c>
      <c r="C85" s="17" t="inlineStr">
        <is>
          <t>Medicamentos</t>
        </is>
      </c>
      <c r="D85" s="17" t="inlineStr">
        <is>
          <t>1000199</t>
        </is>
      </c>
      <c r="E85" s="17" t="inlineStr">
        <is>
          <t>GLUCONATO DE CALCIO</t>
        </is>
      </c>
      <c r="F85" s="17" t="inlineStr">
        <is>
          <t>393</t>
        </is>
      </c>
      <c r="G85" s="17" t="inlineStr">
        <is>
          <t>Gluconato de calcio amp 40mg/10ml</t>
        </is>
      </c>
      <c r="H85" s="18" t="n">
        <v>12</v>
      </c>
      <c r="I85" s="18" t="n">
        <v>22</v>
      </c>
      <c r="J85" s="18" t="n">
        <v>10</v>
      </c>
      <c r="K85" s="19" t="n">
        <v>539.99</v>
      </c>
      <c r="L85" s="19">
        <f>$J85*$K85</f>
        <v/>
      </c>
      <c r="M85" s="30" t="inlineStr">
        <is>
          <t>Media</t>
        </is>
      </c>
      <c r="N85" s="17" t="inlineStr">
        <is>
          <t>Homologado – confianza Media – pendiente de validación</t>
        </is>
      </c>
      <c r="O85" s="17" t="inlineStr"/>
      <c r="P85" s="17" t="inlineStr">
        <is>
          <t>Homologado al master M03-006, pero sus códigos SAP (1005248) no figuran en el stock SAP de este centro. Cruce por nomenclatura: una nomenclatura no informa dosis; similitud 0.75.</t>
        </is>
      </c>
    </row>
    <row r="86">
      <c r="A86" s="17" t="inlineStr">
        <is>
          <t>Salta</t>
        </is>
      </c>
      <c r="B86" s="17" t="inlineStr">
        <is>
          <t>1130</t>
        </is>
      </c>
      <c r="C86" s="17" t="inlineStr">
        <is>
          <t>Descartables</t>
        </is>
      </c>
      <c r="D86" s="17" t="inlineStr">
        <is>
          <t>2001863</t>
        </is>
      </c>
      <c r="E86" s="17" t="inlineStr">
        <is>
          <t>SONDA P/ ASPIRACION K29</t>
        </is>
      </c>
      <c r="F86" s="17" t="inlineStr">
        <is>
          <t>429</t>
        </is>
      </c>
      <c r="G86" s="17" t="inlineStr">
        <is>
          <t>Sonda de Aspiracion K29</t>
        </is>
      </c>
      <c r="H86" s="18" t="n">
        <v>5</v>
      </c>
      <c r="I86" s="18" t="n">
        <v>19</v>
      </c>
      <c r="J86" s="18" t="n">
        <v>14</v>
      </c>
      <c r="K86" s="19" t="n">
        <v>353.04</v>
      </c>
      <c r="L86" s="19">
        <f>$J86*$K86</f>
        <v/>
      </c>
      <c r="M86" s="25" t="inlineStr">
        <is>
          <t>Alta</t>
        </is>
      </c>
      <c r="N86" s="17" t="inlineStr">
        <is>
          <t>Homologado – confianza Alta</t>
        </is>
      </c>
      <c r="O86" s="17" t="inlineStr"/>
      <c r="P86" s="17" t="inlineStr">
        <is>
          <t>Cruce por nomenclatura: similitud 0.92.</t>
        </is>
      </c>
    </row>
    <row r="87">
      <c r="A87" s="17" t="inlineStr">
        <is>
          <t>Salta</t>
        </is>
      </c>
      <c r="B87" s="17" t="inlineStr">
        <is>
          <t>1130</t>
        </is>
      </c>
      <c r="C87" s="17" t="inlineStr">
        <is>
          <t>Descartables</t>
        </is>
      </c>
      <c r="D87" s="17" t="inlineStr">
        <is>
          <t>2000553</t>
        </is>
      </c>
      <c r="E87" s="17" t="inlineStr">
        <is>
          <t>TORNIQUETE TACTICO</t>
        </is>
      </c>
      <c r="F87" s="17" t="inlineStr">
        <is>
          <t>401</t>
        </is>
      </c>
      <c r="G87" s="17" t="inlineStr">
        <is>
          <t>Torniquete</t>
        </is>
      </c>
      <c r="H87" s="18" t="n">
        <v>4</v>
      </c>
      <c r="I87" s="18" t="n">
        <v>6</v>
      </c>
      <c r="J87" s="18" t="n">
        <v>2</v>
      </c>
      <c r="K87" s="19" t="n">
        <v>2217.185</v>
      </c>
      <c r="L87" s="19">
        <f>$J87*$K87</f>
        <v/>
      </c>
      <c r="M87" s="30" t="inlineStr">
        <is>
          <t>Media</t>
        </is>
      </c>
      <c r="N87" s="17" t="inlineStr">
        <is>
          <t>Homologado – confianza Media – pendiente de validación</t>
        </is>
      </c>
      <c r="O87" s="17" t="inlineStr"/>
      <c r="P87" s="17" t="inlineStr">
        <is>
          <t>Homologación: confianza base Media + confianza SAP Alta → Media.</t>
        </is>
      </c>
    </row>
    <row r="88">
      <c r="A88" s="17" t="inlineStr">
        <is>
          <t>Salta</t>
        </is>
      </c>
      <c r="B88" s="17" t="inlineStr">
        <is>
          <t>1130</t>
        </is>
      </c>
      <c r="C88" s="17" t="inlineStr">
        <is>
          <t>Medicamentos</t>
        </is>
      </c>
      <c r="D88" s="17" t="inlineStr">
        <is>
          <t>1000027</t>
        </is>
      </c>
      <c r="E88" s="17" t="inlineStr">
        <is>
          <t>LARINGOSCOPIO ADULTO DE TRES RAMAS</t>
        </is>
      </c>
      <c r="F88" s="17" t="inlineStr">
        <is>
          <t>424; 165</t>
        </is>
      </c>
      <c r="G88" s="17" t="inlineStr">
        <is>
          <t>Lagingoscopio pediatrico c/ 3 ramas rectas; Laringoscopio adulto de tres ramas</t>
        </is>
      </c>
      <c r="H88" s="18" t="n">
        <v>3</v>
      </c>
      <c r="I88" s="18" t="n">
        <v>4</v>
      </c>
      <c r="J88" s="18" t="n">
        <v>1</v>
      </c>
      <c r="K88" s="19" t="n">
        <v>4261.293333333333</v>
      </c>
      <c r="L88" s="19">
        <f>$J88*$K88</f>
        <v/>
      </c>
      <c r="M88" s="26" t="inlineStr">
        <is>
          <t>Baja</t>
        </is>
      </c>
      <c r="N88" s="17" t="inlineStr">
        <is>
          <t>Homologado – confianza Baja – pendiente de validación</t>
        </is>
      </c>
      <c r="O88" s="17" t="inlineStr"/>
      <c r="P88" s="17"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17" t="inlineStr">
        <is>
          <t>Salta</t>
        </is>
      </c>
      <c r="B89" s="17" t="inlineStr">
        <is>
          <t>1130</t>
        </is>
      </c>
      <c r="C89" s="17" t="inlineStr">
        <is>
          <t>Medicamentos</t>
        </is>
      </c>
      <c r="D89" s="17" t="inlineStr">
        <is>
          <t>1000404</t>
        </is>
      </c>
      <c r="E89" s="17" t="inlineStr">
        <is>
          <t>FLUMAZENIL AMP 5 ML</t>
        </is>
      </c>
      <c r="F89" s="17" t="inlineStr">
        <is>
          <t>123</t>
        </is>
      </c>
      <c r="G89" s="17" t="inlineStr">
        <is>
          <t>Flumazenil 1 amp=5ml x0,5ml</t>
        </is>
      </c>
      <c r="H89" s="18" t="n">
        <v>25</v>
      </c>
      <c r="I89" s="18" t="n">
        <v>29</v>
      </c>
      <c r="J89" s="18" t="n">
        <v>4</v>
      </c>
      <c r="K89" s="19" t="n">
        <v>1027.12</v>
      </c>
      <c r="L89" s="19">
        <f>$J89*$K89</f>
        <v/>
      </c>
      <c r="M89" s="30" t="inlineStr">
        <is>
          <t>Media</t>
        </is>
      </c>
      <c r="N89" s="17" t="inlineStr">
        <is>
          <t>Homologado – confianza Media – pendiente de validación</t>
        </is>
      </c>
      <c r="O89" s="17" t="inlineStr"/>
      <c r="P89" s="17" t="inlineStr">
        <is>
          <t>Cruce por nomenclatura: dosis coincide; similitud 0.67.</t>
        </is>
      </c>
    </row>
    <row r="90">
      <c r="A90" s="17" t="inlineStr">
        <is>
          <t>Salta</t>
        </is>
      </c>
      <c r="B90" s="17" t="inlineStr">
        <is>
          <t>1130</t>
        </is>
      </c>
      <c r="C90" s="17" t="inlineStr">
        <is>
          <t>Descartables</t>
        </is>
      </c>
      <c r="D90" s="17" t="inlineStr">
        <is>
          <t>2000038</t>
        </is>
      </c>
      <c r="E90" s="17" t="inlineStr">
        <is>
          <t>ALGODON HIDROFILO X 500GR</t>
        </is>
      </c>
      <c r="F90" s="17" t="inlineStr">
        <is>
          <t>29</t>
        </is>
      </c>
      <c r="G90" s="17" t="inlineStr">
        <is>
          <t>Algodón (paquete)</t>
        </is>
      </c>
      <c r="H90" s="18" t="n">
        <v>13</v>
      </c>
      <c r="I90" s="18" t="n">
        <v>15</v>
      </c>
      <c r="J90" s="18" t="n">
        <v>2</v>
      </c>
      <c r="K90" s="19" t="n">
        <v>1988.530769230769</v>
      </c>
      <c r="L90" s="19">
        <f>$J90*$K90</f>
        <v/>
      </c>
      <c r="M90" s="26" t="inlineStr">
        <is>
          <t>Baja</t>
        </is>
      </c>
      <c r="N90" s="17" t="inlineStr">
        <is>
          <t>Homologado – confianza Baja – pendiente de validación</t>
        </is>
      </c>
      <c r="O90" s="17" t="inlineStr"/>
      <c r="P90" s="17"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17" t="inlineStr">
        <is>
          <t>Salta</t>
        </is>
      </c>
      <c r="B91" s="17" t="inlineStr">
        <is>
          <t>1130</t>
        </is>
      </c>
      <c r="C91" s="17" t="inlineStr">
        <is>
          <t>Medicamentos</t>
        </is>
      </c>
      <c r="D91" s="17" t="inlineStr">
        <is>
          <t>1000007</t>
        </is>
      </c>
      <c r="E91" s="17" t="inlineStr">
        <is>
          <t>ATROPINA 1MG AMPOLLA DE 1ML</t>
        </is>
      </c>
      <c r="F91" s="17" t="inlineStr">
        <is>
          <t>230</t>
        </is>
      </c>
      <c r="G91" s="17" t="inlineStr">
        <is>
          <t>Sulfato de Atropina (Klonatropina) 1 amp=1 ml</t>
        </is>
      </c>
      <c r="H91" s="18" t="n">
        <v>45</v>
      </c>
      <c r="I91" s="18" t="n">
        <v>54</v>
      </c>
      <c r="J91" s="18" t="n">
        <v>9</v>
      </c>
      <c r="K91" s="19" t="n">
        <v>420</v>
      </c>
      <c r="L91" s="19">
        <f>$J91*$K91</f>
        <v/>
      </c>
      <c r="M91" s="26" t="inlineStr">
        <is>
          <t>Baja</t>
        </is>
      </c>
      <c r="N91" s="17" t="inlineStr">
        <is>
          <t>Homologado – confianza Baja – pendiente de validación</t>
        </is>
      </c>
      <c r="O91" s="17" t="inlineStr"/>
      <c r="P91" s="17" t="inlineStr">
        <is>
          <t>Homologación: confianza base Media + confianza SAP Alta → Media. La nomenclatura del material imputado no respalda por sí sola la equivalencia (similitud 0.59); el vínculo proviene sólo de la homologación. Nivel degradado a Baja.</t>
        </is>
      </c>
    </row>
    <row r="92">
      <c r="A92" s="17" t="inlineStr">
        <is>
          <t>San Juan</t>
        </is>
      </c>
      <c r="B92" s="17" t="inlineStr">
        <is>
          <t>1120</t>
        </is>
      </c>
      <c r="C92" s="17" t="inlineStr">
        <is>
          <t>Descartables</t>
        </is>
      </c>
      <c r="D92" s="17" t="inlineStr">
        <is>
          <t>2000205</t>
        </is>
      </c>
      <c r="E92" s="17" t="inlineStr">
        <is>
          <t>TELA ADHE HIPOALERGENICA DE SEDA 5CM</t>
        </is>
      </c>
      <c r="F92" s="17" t="inlineStr">
        <is>
          <t>DESC134; DESC135</t>
        </is>
      </c>
      <c r="G92" s="17" t="inlineStr">
        <is>
          <t>Tela Hipoalergénica 2.5 cm; Tela Hipoalergénica 5cm</t>
        </is>
      </c>
      <c r="H92" s="18" t="n">
        <v>10</v>
      </c>
      <c r="I92" s="18" t="n">
        <v>32</v>
      </c>
      <c r="J92" s="18" t="n">
        <v>22</v>
      </c>
      <c r="K92" s="19" t="n">
        <v>162.725</v>
      </c>
      <c r="L92" s="19">
        <f>$J92*$K92</f>
        <v/>
      </c>
      <c r="M92" s="26" t="inlineStr">
        <is>
          <t>Baja</t>
        </is>
      </c>
      <c r="N92" s="17" t="inlineStr">
        <is>
          <t>Homologado – confianza Baja – pendiente de validación</t>
        </is>
      </c>
      <c r="O92" s="17" t="inlineStr"/>
      <c r="P92" s="17"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17" t="inlineStr">
        <is>
          <t>Salta</t>
        </is>
      </c>
      <c r="B93" s="17" t="inlineStr">
        <is>
          <t>1130</t>
        </is>
      </c>
      <c r="C93" s="17" t="inlineStr">
        <is>
          <t>Descartables</t>
        </is>
      </c>
      <c r="D93" s="17" t="inlineStr">
        <is>
          <t>2000007</t>
        </is>
      </c>
      <c r="E93" s="17" t="inlineStr">
        <is>
          <t>AGUJA HIPODERMICA 25G x ⅝ - 16/5</t>
        </is>
      </c>
      <c r="F93" s="17" t="inlineStr">
        <is>
          <t>19</t>
        </is>
      </c>
      <c r="G93" s="17" t="inlineStr">
        <is>
          <t>Agujas 16/5</t>
        </is>
      </c>
      <c r="H93" s="18" t="n">
        <v>500</v>
      </c>
      <c r="I93" s="18" t="n">
        <v>859</v>
      </c>
      <c r="J93" s="18" t="n">
        <v>359</v>
      </c>
      <c r="K93" s="19" t="n">
        <v>9.8681</v>
      </c>
      <c r="L93" s="19">
        <f>$J93*$K93</f>
        <v/>
      </c>
      <c r="M93" s="25" t="inlineStr">
        <is>
          <t>Alta</t>
        </is>
      </c>
      <c r="N93" s="17" t="inlineStr">
        <is>
          <t>Homologado – confianza Alta</t>
        </is>
      </c>
      <c r="O93" s="17" t="inlineStr"/>
      <c r="P93" s="17" t="inlineStr">
        <is>
          <t>Homologación: confianza base Alta + confianza SAP Alta → Alta.</t>
        </is>
      </c>
    </row>
    <row r="94">
      <c r="A94" s="17" t="inlineStr">
        <is>
          <t>Salta</t>
        </is>
      </c>
      <c r="B94" s="17" t="inlineStr">
        <is>
          <t>1130</t>
        </is>
      </c>
      <c r="C94" s="17" t="inlineStr">
        <is>
          <t>Medicamentos</t>
        </is>
      </c>
      <c r="D94" s="17" t="inlineStr">
        <is>
          <t>1000181</t>
        </is>
      </c>
      <c r="E94" s="17" t="inlineStr">
        <is>
          <t>LOPERAMIDA COMPRIMIDO</t>
        </is>
      </c>
      <c r="F94" s="17" t="inlineStr">
        <is>
          <t>172</t>
        </is>
      </c>
      <c r="G94" s="17" t="inlineStr">
        <is>
          <t>Loperamida Comprimidos x 2mg</t>
        </is>
      </c>
      <c r="H94" s="18" t="n">
        <v>150</v>
      </c>
      <c r="I94" s="18" t="n">
        <v>250</v>
      </c>
      <c r="J94" s="18" t="n">
        <v>100</v>
      </c>
      <c r="K94" s="19" t="n">
        <v>30.8</v>
      </c>
      <c r="L94" s="19">
        <f>$J94*$K94</f>
        <v/>
      </c>
      <c r="M94" s="25" t="inlineStr">
        <is>
          <t>Alta</t>
        </is>
      </c>
      <c r="N94" s="17" t="inlineStr">
        <is>
          <t>Homologado – confianza Alta</t>
        </is>
      </c>
      <c r="O94" s="17" t="inlineStr"/>
      <c r="P94" s="17" t="inlineStr">
        <is>
          <t>Homologado al master M08-010, pero sus códigos SAP (1000597) no figuran en el stock SAP de este centro. Cruce por nomenclatura: una nomenclatura no informa dosis; similitud 0.87.</t>
        </is>
      </c>
    </row>
    <row r="95">
      <c r="A95" s="17" t="inlineStr">
        <is>
          <t>Salta</t>
        </is>
      </c>
      <c r="B95" s="17" t="inlineStr">
        <is>
          <t>1130</t>
        </is>
      </c>
      <c r="C95" s="17" t="inlineStr">
        <is>
          <t>Medicamentos</t>
        </is>
      </c>
      <c r="D95" s="17" t="inlineStr">
        <is>
          <t>1000340</t>
        </is>
      </c>
      <c r="E95" s="17" t="inlineStr">
        <is>
          <t>AMLODIPINA COMP. 5MG</t>
        </is>
      </c>
      <c r="F95" s="17" t="inlineStr">
        <is>
          <t>34</t>
        </is>
      </c>
      <c r="G95" s="17" t="inlineStr">
        <is>
          <t>Amlodipina Comprimidos x 5 mg</t>
        </is>
      </c>
      <c r="H95" s="18" t="n">
        <v>240</v>
      </c>
      <c r="I95" s="18" t="n">
        <v>290</v>
      </c>
      <c r="J95" s="18" t="n">
        <v>50</v>
      </c>
      <c r="K95" s="19" t="n">
        <v>57.11</v>
      </c>
      <c r="L95" s="19">
        <f>$J95*$K95</f>
        <v/>
      </c>
      <c r="M95" s="25" t="inlineStr">
        <is>
          <t>Alta</t>
        </is>
      </c>
      <c r="N95" s="17" t="inlineStr">
        <is>
          <t>Homologado – confianza Alta</t>
        </is>
      </c>
      <c r="O95" s="17" t="inlineStr"/>
      <c r="P95" s="17" t="inlineStr">
        <is>
          <t>Cruce por nomenclatura: dosis coincide; similitud 1.00.</t>
        </is>
      </c>
    </row>
    <row r="96">
      <c r="A96" s="17" t="inlineStr">
        <is>
          <t>Salta</t>
        </is>
      </c>
      <c r="B96" s="17" t="inlineStr">
        <is>
          <t>1130</t>
        </is>
      </c>
      <c r="C96" s="17" t="inlineStr">
        <is>
          <t>Medicamentos</t>
        </is>
      </c>
      <c r="D96" s="17" t="inlineStr">
        <is>
          <t>1005140</t>
        </is>
      </c>
      <c r="E96" s="17" t="inlineStr">
        <is>
          <t>ENALAPRIL 10MG X 10COMP</t>
        </is>
      </c>
      <c r="F96" s="17" t="inlineStr">
        <is>
          <t>111</t>
        </is>
      </c>
      <c r="G96" s="17" t="inlineStr">
        <is>
          <t>Enalapril Comprimidos x 10mg</t>
        </is>
      </c>
      <c r="H96" s="18" t="n">
        <v>300</v>
      </c>
      <c r="I96" s="18" t="n">
        <v>370</v>
      </c>
      <c r="J96" s="18" t="n">
        <v>70</v>
      </c>
      <c r="K96" s="19" t="n">
        <v>37.77333333333333</v>
      </c>
      <c r="L96" s="19">
        <f>$J96*$K96</f>
        <v/>
      </c>
      <c r="M96" s="25" t="inlineStr">
        <is>
          <t>Alta</t>
        </is>
      </c>
      <c r="N96" s="17" t="inlineStr">
        <is>
          <t>Homologado – confianza Alta</t>
        </is>
      </c>
      <c r="O96" s="17" t="inlineStr"/>
      <c r="P96" s="17" t="inlineStr">
        <is>
          <t>Homologación: confianza base Alta + confianza SAP Alta → Alta.</t>
        </is>
      </c>
    </row>
    <row r="97">
      <c r="A97" s="17" t="inlineStr">
        <is>
          <t>Salta</t>
        </is>
      </c>
      <c r="B97" s="17" t="inlineStr">
        <is>
          <t>1130</t>
        </is>
      </c>
      <c r="C97" s="17" t="inlineStr">
        <is>
          <t>Medicamentos</t>
        </is>
      </c>
      <c r="D97" s="17" t="inlineStr">
        <is>
          <t>1000295</t>
        </is>
      </c>
      <c r="E97" s="17" t="inlineStr">
        <is>
          <t>NORADRENALINA 1MG AMPOLLA DE 1 ML INYEC</t>
        </is>
      </c>
      <c r="F97" s="17" t="inlineStr">
        <is>
          <t>190</t>
        </is>
      </c>
      <c r="G97" s="17" t="inlineStr">
        <is>
          <t>Noradrenalina 1 amp=4ml/4mg</t>
        </is>
      </c>
      <c r="H97" s="18" t="n">
        <v>11</v>
      </c>
      <c r="I97" s="18" t="n">
        <v>15</v>
      </c>
      <c r="J97" s="18" t="n">
        <v>4</v>
      </c>
      <c r="K97" s="19" t="n">
        <v>603.9</v>
      </c>
      <c r="L97" s="19">
        <f>$J97*$K97</f>
        <v/>
      </c>
      <c r="M97" s="26" t="inlineStr">
        <is>
          <t>Baja</t>
        </is>
      </c>
      <c r="N97" s="17" t="inlineStr">
        <is>
          <t>Homologado – confianza Baja – pendiente de validación</t>
        </is>
      </c>
      <c r="O97" s="17" t="inlineStr"/>
      <c r="P97" s="17"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17" t="inlineStr">
        <is>
          <t>Salta</t>
        </is>
      </c>
      <c r="B98" s="17" t="inlineStr">
        <is>
          <t>1130</t>
        </is>
      </c>
      <c r="C98" s="17" t="inlineStr">
        <is>
          <t>Medicamentos</t>
        </is>
      </c>
      <c r="D98" s="17" t="inlineStr">
        <is>
          <t>1000078</t>
        </is>
      </c>
      <c r="E98" s="17" t="inlineStr">
        <is>
          <t>SOLUCION GLUCOSADA HIPERTONICA 25% AMP</t>
        </is>
      </c>
      <c r="F98" s="17" t="inlineStr">
        <is>
          <t>132</t>
        </is>
      </c>
      <c r="G98" s="17" t="inlineStr">
        <is>
          <t>Glucosado hipertónico al 25% 1 amp=10ml 250mg/1ml</t>
        </is>
      </c>
      <c r="H98" s="18" t="n">
        <v>100</v>
      </c>
      <c r="I98" s="18" t="n">
        <v>104</v>
      </c>
      <c r="J98" s="18" t="n">
        <v>4</v>
      </c>
      <c r="K98" s="19" t="n">
        <v>599.6026999999999</v>
      </c>
      <c r="L98" s="19">
        <f>$J98*$K98</f>
        <v/>
      </c>
      <c r="M98" s="30" t="inlineStr">
        <is>
          <t>Media</t>
        </is>
      </c>
      <c r="N98" s="17" t="inlineStr">
        <is>
          <t>Homologado – confianza Media – pendiente de validación</t>
        </is>
      </c>
      <c r="O98" s="17" t="inlineStr"/>
      <c r="P98" s="17" t="inlineStr">
        <is>
          <t>Homologado al master M13-004, pero sus códigos SAP (1000288) no figuran en el stock SAP de este centro. Cruce por nomenclatura: dosis coincide; similitud 0.59.</t>
        </is>
      </c>
    </row>
    <row r="99">
      <c r="A99" s="17" t="inlineStr">
        <is>
          <t>Salta</t>
        </is>
      </c>
      <c r="B99" s="17" t="inlineStr">
        <is>
          <t>1130</t>
        </is>
      </c>
      <c r="C99" s="17" t="inlineStr">
        <is>
          <t>Medicamentos</t>
        </is>
      </c>
      <c r="D99" s="17" t="inlineStr">
        <is>
          <t>1000183</t>
        </is>
      </c>
      <c r="E99" s="17" t="inlineStr">
        <is>
          <t>MYLANTA TABLETAS COMPRIMIDOS</t>
        </is>
      </c>
      <c r="F99" s="17" t="inlineStr">
        <is>
          <t>144</t>
        </is>
      </c>
      <c r="G99" s="17" t="inlineStr">
        <is>
          <t>Mylanta masticable (Hidroxido Al + Hidróxido Mg)</t>
        </is>
      </c>
      <c r="H99" s="18" t="n">
        <v>40</v>
      </c>
      <c r="I99" s="18" t="n">
        <v>312</v>
      </c>
      <c r="J99" s="18" t="n">
        <v>272</v>
      </c>
      <c r="K99" s="19" t="n">
        <v>8.75</v>
      </c>
      <c r="L99" s="19">
        <f>$J99*$K99</f>
        <v/>
      </c>
      <c r="M99" s="26" t="inlineStr">
        <is>
          <t>Baja</t>
        </is>
      </c>
      <c r="N99" s="17" t="inlineStr">
        <is>
          <t>Homologado – confianza Baja – pendiente de validación</t>
        </is>
      </c>
      <c r="O99" s="17" t="inlineStr"/>
      <c r="P99" s="17"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17" t="inlineStr">
        <is>
          <t>San Juan</t>
        </is>
      </c>
      <c r="B100" s="17" t="inlineStr">
        <is>
          <t>1120</t>
        </is>
      </c>
      <c r="C100" s="17" t="inlineStr">
        <is>
          <t>Medicamentos</t>
        </is>
      </c>
      <c r="D100" s="17" t="inlineStr">
        <is>
          <t>1001237</t>
        </is>
      </c>
      <c r="E100" s="17" t="inlineStr">
        <is>
          <t>ACIDO ACETILSALICILICO 100MG</t>
        </is>
      </c>
      <c r="F100" s="17" t="inlineStr">
        <is>
          <t>MED4</t>
        </is>
      </c>
      <c r="G100" s="17" t="inlineStr">
        <is>
          <t>Acido Acetil Salicílico Comp x 100 mg</t>
        </is>
      </c>
      <c r="H100" s="18" t="n">
        <v>20</v>
      </c>
      <c r="I100" s="18" t="n">
        <v>100</v>
      </c>
      <c r="J100" s="18" t="n">
        <v>80</v>
      </c>
      <c r="K100" s="19" t="n">
        <v>27.3</v>
      </c>
      <c r="L100" s="19">
        <f>$J100*$K100</f>
        <v/>
      </c>
      <c r="M100" s="25" t="inlineStr">
        <is>
          <t>Alta</t>
        </is>
      </c>
      <c r="N100" s="17" t="inlineStr">
        <is>
          <t>Homologado – confianza Alta</t>
        </is>
      </c>
      <c r="O100" s="17" t="inlineStr"/>
      <c r="P100" s="17"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17" t="inlineStr">
        <is>
          <t>San Juan</t>
        </is>
      </c>
      <c r="B101" s="17" t="inlineStr">
        <is>
          <t>1120</t>
        </is>
      </c>
      <c r="C101" s="17" t="inlineStr">
        <is>
          <t>Medicamentos</t>
        </is>
      </c>
      <c r="D101" s="17" t="inlineStr">
        <is>
          <t>1001262</t>
        </is>
      </c>
      <c r="E101" s="17" t="inlineStr">
        <is>
          <t>CATETER IV N14</t>
        </is>
      </c>
      <c r="F101" s="17" t="inlineStr">
        <is>
          <t>DESC1</t>
        </is>
      </c>
      <c r="G101" s="17" t="inlineStr">
        <is>
          <t>Abbocath Nº 14</t>
        </is>
      </c>
      <c r="H101" s="18" t="n">
        <v>3</v>
      </c>
      <c r="I101" s="18" t="n">
        <v>8</v>
      </c>
      <c r="J101" s="18" t="n">
        <v>5</v>
      </c>
      <c r="K101" s="19" t="n">
        <v>357.73</v>
      </c>
      <c r="L101" s="19">
        <f>$J101*$K101</f>
        <v/>
      </c>
      <c r="M101" s="26" t="inlineStr">
        <is>
          <t>Baja</t>
        </is>
      </c>
      <c r="N101" s="17" t="inlineStr">
        <is>
          <t>Homologado – confianza Baja – pendiente de validación</t>
        </is>
      </c>
      <c r="O101" s="17" t="inlineStr"/>
      <c r="P101" s="1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17" t="inlineStr">
        <is>
          <t>Salta</t>
        </is>
      </c>
      <c r="B102" s="17" t="inlineStr">
        <is>
          <t>1130</t>
        </is>
      </c>
      <c r="C102" s="17" t="inlineStr">
        <is>
          <t>Descartables</t>
        </is>
      </c>
      <c r="D102" s="17" t="inlineStr">
        <is>
          <t>2000026</t>
        </is>
      </c>
      <c r="E102" s="17" t="inlineStr">
        <is>
          <t>JERINGA TUBERCULINA X 1 CC</t>
        </is>
      </c>
      <c r="F102" s="17" t="inlineStr">
        <is>
          <t>154</t>
        </is>
      </c>
      <c r="G102" s="17" t="inlineStr">
        <is>
          <t>Jeringas 1 cc</t>
        </is>
      </c>
      <c r="H102" s="18" t="n">
        <v>100</v>
      </c>
      <c r="I102" s="18" t="n">
        <v>143</v>
      </c>
      <c r="J102" s="18" t="n">
        <v>43</v>
      </c>
      <c r="K102" s="19" t="n">
        <v>28.808</v>
      </c>
      <c r="L102" s="19">
        <f>$J102*$K102</f>
        <v/>
      </c>
      <c r="M102" s="30" t="inlineStr">
        <is>
          <t>Media</t>
        </is>
      </c>
      <c r="N102" s="17" t="inlineStr">
        <is>
          <t>Homologado – confianza Media – pendiente de validación</t>
        </is>
      </c>
      <c r="O102" s="17" t="inlineStr"/>
      <c r="P102" s="17" t="inlineStr">
        <is>
          <t>Homologación: confianza base Alta + confianza SAP Media → Media. Otros códigos SAP del master no están en el stock de este centro: 2000451.</t>
        </is>
      </c>
    </row>
    <row r="103">
      <c r="A103" s="17" t="inlineStr">
        <is>
          <t>Salta</t>
        </is>
      </c>
      <c r="B103" s="17" t="inlineStr">
        <is>
          <t>1130</t>
        </is>
      </c>
      <c r="C103" s="17" t="inlineStr">
        <is>
          <t>Descartables</t>
        </is>
      </c>
      <c r="D103" s="17" t="inlineStr">
        <is>
          <t>2000414</t>
        </is>
      </c>
      <c r="E103" s="17" t="inlineStr">
        <is>
          <t>CANULA DE GUEDEL 11CM N3 CELESTE</t>
        </is>
      </c>
      <c r="F103" s="17" t="inlineStr">
        <is>
          <t>258; 412; 312; 304</t>
        </is>
      </c>
      <c r="G103" s="17" t="inlineStr">
        <is>
          <t>Canula de Guedel 100mm; Canula de Guedel 120mm; Canula de Guedel 80mm; Canula de guedel 90mm</t>
        </is>
      </c>
      <c r="H103" s="18" t="n">
        <v>10</v>
      </c>
      <c r="I103" s="18" t="n">
        <v>37</v>
      </c>
      <c r="J103" s="18" t="n">
        <v>27</v>
      </c>
      <c r="K103" s="19" t="n">
        <v>45.492</v>
      </c>
      <c r="L103" s="19">
        <f>$J103*$K103</f>
        <v/>
      </c>
      <c r="M103" s="26" t="inlineStr">
        <is>
          <t>Baja</t>
        </is>
      </c>
      <c r="N103" s="17" t="inlineStr">
        <is>
          <t>Homologado – confianza Baja – pendiente de validación</t>
        </is>
      </c>
      <c r="O103" s="17" t="inlineStr"/>
      <c r="P103" s="17"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17" t="inlineStr">
        <is>
          <t>Salta</t>
        </is>
      </c>
      <c r="B104" s="17" t="inlineStr">
        <is>
          <t>1130</t>
        </is>
      </c>
      <c r="C104" s="17" t="inlineStr">
        <is>
          <t>Medicamentos</t>
        </is>
      </c>
      <c r="D104" s="17" t="inlineStr">
        <is>
          <t>1000147</t>
        </is>
      </c>
      <c r="E104" s="17" t="inlineStr">
        <is>
          <t>RADITIDINA AMP</t>
        </is>
      </c>
      <c r="F104" s="17" t="inlineStr">
        <is>
          <t>386</t>
        </is>
      </c>
      <c r="G104" s="17" t="inlineStr">
        <is>
          <t>Ranitidina 50mg x 5ml</t>
        </is>
      </c>
      <c r="H104" s="18" t="n">
        <v>20</v>
      </c>
      <c r="I104" s="18" t="n">
        <v>114</v>
      </c>
      <c r="J104" s="18" t="n">
        <v>94</v>
      </c>
      <c r="K104" s="19" t="n">
        <v>11.05</v>
      </c>
      <c r="L104" s="19">
        <f>$J104*$K104</f>
        <v/>
      </c>
      <c r="M104" s="26" t="inlineStr">
        <is>
          <t>Baja</t>
        </is>
      </c>
      <c r="N104" s="17" t="inlineStr">
        <is>
          <t>Homologado – confianza Baja – pendiente de validación</t>
        </is>
      </c>
      <c r="O104" s="17" t="inlineStr"/>
      <c r="P104" s="17" t="inlineStr">
        <is>
          <t>Cruce por nomenclatura: una nomenclatura no informa dosis; similitud 0.53.</t>
        </is>
      </c>
    </row>
    <row r="105">
      <c r="A105" s="17" t="inlineStr">
        <is>
          <t>Neuquén</t>
        </is>
      </c>
      <c r="B105" s="17" t="inlineStr">
        <is>
          <t>1060</t>
        </is>
      </c>
      <c r="C105" s="17" t="inlineStr">
        <is>
          <t>Descartables</t>
        </is>
      </c>
      <c r="D105" s="17" t="inlineStr">
        <is>
          <t>2000463</t>
        </is>
      </c>
      <c r="E105" s="17" t="inlineStr">
        <is>
          <t>SABANAS ESTERILES DESCARTABLES</t>
        </is>
      </c>
      <c r="F105" s="17" t="inlineStr">
        <is>
          <t>386</t>
        </is>
      </c>
      <c r="G105" s="17" t="inlineStr">
        <is>
          <t>Sabanas</t>
        </is>
      </c>
      <c r="H105" s="18" t="n">
        <v>1</v>
      </c>
      <c r="I105" s="18" t="n">
        <v>41</v>
      </c>
      <c r="J105" s="18" t="n">
        <v>40</v>
      </c>
      <c r="K105" s="19" t="n">
        <v>24.99</v>
      </c>
      <c r="L105" s="19">
        <f>$J105*$K105</f>
        <v/>
      </c>
      <c r="M105" s="30" t="inlineStr">
        <is>
          <t>Media</t>
        </is>
      </c>
      <c r="N105" s="17" t="inlineStr">
        <is>
          <t>Homologado – confianza Media – pendiente de validación</t>
        </is>
      </c>
      <c r="O105" s="17" t="inlineStr"/>
      <c r="P105" s="17" t="inlineStr">
        <is>
          <t>Cruce por nomenclatura: similitud 0.69. El material ocupa 2 filas en la hoja 1060 NQN (lote/almacén). La cantidad SAP y la física de esta vista son el total del material.</t>
        </is>
      </c>
    </row>
    <row r="106">
      <c r="A106" s="17" t="inlineStr">
        <is>
          <t>Salta</t>
        </is>
      </c>
      <c r="B106" s="17" t="inlineStr">
        <is>
          <t>1130</t>
        </is>
      </c>
      <c r="C106" s="17" t="inlineStr">
        <is>
          <t>Medicamentos</t>
        </is>
      </c>
      <c r="D106" s="17" t="inlineStr">
        <is>
          <t>1000133</t>
        </is>
      </c>
      <c r="E106" s="17" t="inlineStr">
        <is>
          <t>OMEPRAZOL DE 20MG COMPRIMIDOS</t>
        </is>
      </c>
      <c r="F106" s="17" t="inlineStr">
        <is>
          <t>192</t>
        </is>
      </c>
      <c r="G106" s="17" t="inlineStr">
        <is>
          <t>Omeprazol comp Comprimidos x 20mg</t>
        </is>
      </c>
      <c r="H106" s="18" t="n">
        <v>280</v>
      </c>
      <c r="I106" s="18" t="n">
        <v>308</v>
      </c>
      <c r="J106" s="18" t="n">
        <v>28</v>
      </c>
      <c r="K106" s="19" t="n">
        <v>35.5</v>
      </c>
      <c r="L106" s="19">
        <f>$J106*$K106</f>
        <v/>
      </c>
      <c r="M106" s="25" t="inlineStr">
        <is>
          <t>Alta</t>
        </is>
      </c>
      <c r="N106" s="17" t="inlineStr">
        <is>
          <t>Homologado – confianza Alta</t>
        </is>
      </c>
      <c r="O106" s="17" t="inlineStr"/>
      <c r="P106" s="17" t="inlineStr">
        <is>
          <t>Homologación: confianza base Alta + confianza SAP Alta → Alta.</t>
        </is>
      </c>
    </row>
    <row r="107">
      <c r="A107" s="17" t="inlineStr">
        <is>
          <t>Salta</t>
        </is>
      </c>
      <c r="B107" s="17" t="inlineStr">
        <is>
          <t>1130</t>
        </is>
      </c>
      <c r="C107" s="17" t="inlineStr">
        <is>
          <t>Medicamentos</t>
        </is>
      </c>
      <c r="D107" s="17" t="inlineStr">
        <is>
          <t>1000046</t>
        </is>
      </c>
      <c r="E107" s="17" t="inlineStr">
        <is>
          <t>IBUPROFENO 400 MG COMPRIMIDOS</t>
        </is>
      </c>
      <c r="F107" s="17" t="inlineStr">
        <is>
          <t>151</t>
        </is>
      </c>
      <c r="G107" s="17" t="inlineStr">
        <is>
          <t>Ibuprofeno comprimidos x 400mg</t>
        </is>
      </c>
      <c r="H107" s="18" t="n">
        <v>20</v>
      </c>
      <c r="I107" s="18" t="n">
        <v>40</v>
      </c>
      <c r="J107" s="18" t="n">
        <v>20</v>
      </c>
      <c r="K107" s="19" t="n">
        <v>39.2</v>
      </c>
      <c r="L107" s="19">
        <f>$J107*$K107</f>
        <v/>
      </c>
      <c r="M107" s="25" t="inlineStr">
        <is>
          <t>Alta</t>
        </is>
      </c>
      <c r="N107" s="17" t="inlineStr">
        <is>
          <t>Homologado – confianza Alta</t>
        </is>
      </c>
      <c r="O107" s="17" t="inlineStr"/>
      <c r="P107" s="17" t="inlineStr">
        <is>
          <t>Cruce por nomenclatura: dosis coincide; similitud 0.95.</t>
        </is>
      </c>
    </row>
    <row r="108">
      <c r="A108" s="17" t="inlineStr">
        <is>
          <t>Neuquén</t>
        </is>
      </c>
      <c r="B108" s="17" t="inlineStr">
        <is>
          <t>1060</t>
        </is>
      </c>
      <c r="C108" s="17" t="inlineStr">
        <is>
          <t>Medicamentos</t>
        </is>
      </c>
      <c r="D108" s="17" t="inlineStr">
        <is>
          <t>1000129</t>
        </is>
      </c>
      <c r="E108" s="17" t="inlineStr">
        <is>
          <t>KETOROLAC 10MG SUBLINGUAL</t>
        </is>
      </c>
      <c r="F108" s="17" t="inlineStr">
        <is>
          <t>147; 148</t>
        </is>
      </c>
      <c r="G108" s="17" t="inlineStr">
        <is>
          <t>KETOROLAC; KETOROLAC SL</t>
        </is>
      </c>
      <c r="H108" s="18" t="n">
        <v>0</v>
      </c>
      <c r="I108" s="18" t="n">
        <v>61</v>
      </c>
      <c r="J108" s="18" t="n">
        <v>61</v>
      </c>
      <c r="K108" s="19" t="n">
        <v>0</v>
      </c>
      <c r="L108" s="35" t="inlineStr">
        <is>
          <t>sin VU en SAP (dato faltante)</t>
        </is>
      </c>
      <c r="M108" s="26" t="inlineStr">
        <is>
          <t>Baja</t>
        </is>
      </c>
      <c r="N108" s="17" t="inlineStr">
        <is>
          <t>Homologado – confianza Baja – pendiente de validación</t>
        </is>
      </c>
      <c r="O108" s="17" t="inlineStr"/>
      <c r="P108" s="17"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17" t="inlineStr">
        <is>
          <t>Neuquén</t>
        </is>
      </c>
      <c r="B109" s="17" t="inlineStr">
        <is>
          <t>1060</t>
        </is>
      </c>
      <c r="C109" s="17" t="inlineStr">
        <is>
          <t>Descartables</t>
        </is>
      </c>
      <c r="D109" s="17" t="inlineStr">
        <is>
          <t>2000016</t>
        </is>
      </c>
      <c r="E109" s="17" t="inlineStr">
        <is>
          <t>ESTETOSCOPIO ADULTO</t>
        </is>
      </c>
      <c r="F109" s="17" t="inlineStr">
        <is>
          <t>522</t>
        </is>
      </c>
      <c r="G109" s="17" t="inlineStr">
        <is>
          <t>ESTETOSCOPIO</t>
        </is>
      </c>
      <c r="H109" s="18" t="n">
        <v>0</v>
      </c>
      <c r="I109" s="18" t="n">
        <v>21</v>
      </c>
      <c r="J109" s="18" t="n">
        <v>21</v>
      </c>
      <c r="K109" s="19" t="n">
        <v>0</v>
      </c>
      <c r="L109" s="35" t="inlineStr">
        <is>
          <t>sin VU en SAP (dato faltante)</t>
        </is>
      </c>
      <c r="M109" s="25" t="inlineStr">
        <is>
          <t>Alta</t>
        </is>
      </c>
      <c r="N109" s="17" t="inlineStr">
        <is>
          <t>Homologado – confianza Alta</t>
        </is>
      </c>
      <c r="O109" s="17" t="inlineStr"/>
      <c r="P109" s="17"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17" t="inlineStr">
        <is>
          <t>Neuquén</t>
        </is>
      </c>
      <c r="B110" s="17" t="inlineStr">
        <is>
          <t>1060</t>
        </is>
      </c>
      <c r="C110" s="17" t="inlineStr">
        <is>
          <t>Descartables</t>
        </is>
      </c>
      <c r="D110" s="17" t="inlineStr">
        <is>
          <t>2000036</t>
        </is>
      </c>
      <c r="E110" s="17" t="inlineStr">
        <is>
          <t>TENSIOMETRO PEDIATRICO</t>
        </is>
      </c>
      <c r="F110" s="17" t="inlineStr">
        <is>
          <t>500</t>
        </is>
      </c>
      <c r="G110" s="17" t="inlineStr">
        <is>
          <t>AMBU PEDIATRICO</t>
        </is>
      </c>
      <c r="H110" s="18" t="n">
        <v>0</v>
      </c>
      <c r="I110" s="18" t="n">
        <v>2</v>
      </c>
      <c r="J110" s="18" t="n">
        <v>2</v>
      </c>
      <c r="K110" s="19" t="n">
        <v>0</v>
      </c>
      <c r="L110" s="35" t="inlineStr">
        <is>
          <t>sin VU en SAP (dato faltante)</t>
        </is>
      </c>
      <c r="M110" s="26" t="inlineStr">
        <is>
          <t>Baja</t>
        </is>
      </c>
      <c r="N110" s="17" t="inlineStr">
        <is>
          <t>Homologado – confianza Baja – pendiente de validación</t>
        </is>
      </c>
      <c r="O110" s="17" t="inlineStr"/>
      <c r="P110" s="17"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20" t="inlineStr">
        <is>
          <t>TOTAL</t>
        </is>
      </c>
      <c r="B111" s="34" t="inlineStr">
        <is>
          <t>(responde al filtro)</t>
        </is>
      </c>
      <c r="C111" s="20" t="n"/>
      <c r="D111" s="20" t="n"/>
      <c r="E111" s="20" t="n"/>
      <c r="F111" s="20" t="n"/>
      <c r="G111" s="20" t="n"/>
      <c r="H111" s="20" t="n"/>
      <c r="I111" s="20" t="n"/>
      <c r="J111" s="21">
        <f>SUBTOTAL(109,J6:J110)</f>
        <v/>
      </c>
      <c r="K111" s="20" t="n"/>
      <c r="L111" s="22">
        <f>SUBTOTAL(109,L6:L110)</f>
        <v/>
      </c>
      <c r="M111" s="20" t="n"/>
      <c r="N111" s="20" t="n"/>
      <c r="O111" s="20" t="n"/>
      <c r="P111" s="20" t="n"/>
    </row>
  </sheetData>
  <autoFilter ref="A5:P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2: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4" customWidth="1" style="13" min="11" max="11"/>
    <col width="16" customWidth="1" style="13" min="12" max="12"/>
    <col width="15" customWidth="1" style="13" min="13" max="13"/>
    <col width="46" customWidth="1" style="13" min="14" max="14"/>
    <col width="52" customWidth="1" style="13" min="15" max="15"/>
    <col width="100" customWidth="1" style="13" min="16" max="16"/>
  </cols>
  <sheetData>
    <row r="2">
      <c r="A2" s="14" t="inlineStr">
        <is>
          <t>Ítems del inventario físico sin correspondencia en SAP</t>
        </is>
      </c>
    </row>
    <row r="3">
      <c r="A3" s="15" t="inlineStr">
        <is>
          <t>Ítems relevados por Avain que no tienen código SAP en este centro. Requieren alta de material o completar la homologación. No tienen valor unitario en SAP, por lo que la valorización no puede calcularse.</t>
        </is>
      </c>
    </row>
    <row r="5" ht="46" customHeight="1" s="13">
      <c r="A5" s="16" t="inlineStr">
        <is>
          <t>Base</t>
        </is>
      </c>
      <c r="B5" s="16" t="inlineStr">
        <is>
          <t>Centro</t>
        </is>
      </c>
      <c r="C5" s="16" t="inlineStr">
        <is>
          <t>Clasificación SAP</t>
        </is>
      </c>
      <c r="D5" s="16" t="inlineStr">
        <is>
          <t>Código SAP (Material)</t>
        </is>
      </c>
      <c r="E5" s="16" t="inlineStr">
        <is>
          <t>Nomenclatura SAP</t>
        </is>
      </c>
      <c r="F5" s="16" t="inlineStr">
        <is>
          <t>Código Avain</t>
        </is>
      </c>
      <c r="G5" s="16" t="inlineStr">
        <is>
          <t>Nombre en inventario físico Avain</t>
        </is>
      </c>
      <c r="H5" s="16" t="inlineStr">
        <is>
          <t>Cantidad SAP</t>
        </is>
      </c>
      <c r="I5" s="16" t="inlineStr">
        <is>
          <t>Cantidad física</t>
        </is>
      </c>
      <c r="J5" s="16" t="inlineStr">
        <is>
          <t>Cantidad a ajustar</t>
        </is>
      </c>
      <c r="K5" s="16" t="inlineStr">
        <is>
          <t>VU promedio ponderado</t>
        </is>
      </c>
      <c r="L5" s="16" t="inlineStr">
        <is>
          <t>Valor económico del ajuste</t>
        </is>
      </c>
      <c r="M5" s="16" t="inlineStr">
        <is>
          <t>Nivel de coincidencia</t>
        </is>
      </c>
      <c r="N5" s="16" t="inlineStr">
        <is>
          <t>Estado de homologación / validación</t>
        </is>
      </c>
      <c r="O5" s="16" t="inlineStr">
        <is>
          <t>Alerta de valorización</t>
        </is>
      </c>
      <c r="P5" s="16" t="inlineStr">
        <is>
          <t>Observaciones</t>
        </is>
      </c>
    </row>
    <row r="6">
      <c r="A6" s="17" t="inlineStr">
        <is>
          <t>Neuquén</t>
        </is>
      </c>
      <c r="B6" s="17" t="inlineStr">
        <is>
          <t>1060</t>
        </is>
      </c>
      <c r="C6" s="17" t="inlineStr">
        <is>
          <t>Sin clasificar en SAP</t>
        </is>
      </c>
      <c r="D6" s="17" t="inlineStr"/>
      <c r="E6" s="17" t="inlineStr"/>
      <c r="F6" s="17" t="inlineStr">
        <is>
          <t>365</t>
        </is>
      </c>
      <c r="G6" s="17" t="inlineStr">
        <is>
          <t>MASCARA DE OXIGENO CON RESERVORIO</t>
        </is>
      </c>
      <c r="H6" s="18" t="n">
        <v>0</v>
      </c>
      <c r="I6" s="18" t="n">
        <v>642</v>
      </c>
      <c r="J6" s="18" t="n">
        <v>642</v>
      </c>
      <c r="K6" s="19" t="n"/>
      <c r="L6" s="35" t="inlineStr">
        <is>
          <t>sin VU en SAP (dato faltante)</t>
        </is>
      </c>
      <c r="M6" s="33" t="inlineStr">
        <is>
          <t>Sin coincidencia</t>
        </is>
      </c>
      <c r="N6" s="17" t="inlineStr">
        <is>
          <t>Sin correspondencia confirmada: hay aproximaciones en SAP, descartadas por presentación o evidencia débil</t>
        </is>
      </c>
      <c r="O6" s="29" t="inlineStr">
        <is>
          <t>Sin valor unitario en SAP: la diferencia económica de este ítem no puede calcularse (dato faltante).</t>
        </is>
      </c>
      <c r="P6" s="17" t="inlineStr">
        <is>
          <t>Mejor aproximación descartada: 2000363 MASCARA PARA O2 ADULTO CON RESERVORIO (similitud 0.60).</t>
        </is>
      </c>
    </row>
    <row r="7">
      <c r="A7" s="17" t="inlineStr">
        <is>
          <t>Neuquén</t>
        </is>
      </c>
      <c r="B7" s="17" t="inlineStr">
        <is>
          <t>1060</t>
        </is>
      </c>
      <c r="C7" s="17" t="inlineStr">
        <is>
          <t>Sin clasificar en SAP</t>
        </is>
      </c>
      <c r="D7" s="17" t="inlineStr"/>
      <c r="E7" s="17" t="inlineStr"/>
      <c r="F7" s="17" t="inlineStr">
        <is>
          <t>326</t>
        </is>
      </c>
      <c r="G7" s="17" t="inlineStr">
        <is>
          <t>ISOSORBIDA SUBLINGUAL COMPR</t>
        </is>
      </c>
      <c r="H7" s="18" t="n">
        <v>0</v>
      </c>
      <c r="I7" s="18" t="n">
        <v>375</v>
      </c>
      <c r="J7" s="18" t="n">
        <v>375</v>
      </c>
      <c r="K7" s="19" t="n"/>
      <c r="L7" s="35" t="inlineStr">
        <is>
          <t>sin VU en SAP (dato faltante)</t>
        </is>
      </c>
      <c r="M7" s="33" t="inlineStr">
        <is>
          <t>Sin coincidencia</t>
        </is>
      </c>
      <c r="N7" s="17" t="inlineStr">
        <is>
          <t>Sin correspondencia confirmada: hay aproximaciones en SAP, descartadas por presentación o evidencia débil</t>
        </is>
      </c>
      <c r="O7" s="29" t="inlineStr">
        <is>
          <t>Sin valor unitario en SAP: la diferencia económica de este ítem no puede calcularse (dato faltante).</t>
        </is>
      </c>
      <c r="P7" s="17" t="inlineStr">
        <is>
          <t>Mejor aproximación descartada: 1000129 KETOROLAC 10MG SUBLINGUAL (una nomenclatura no informa dosis; similitud 0.34).</t>
        </is>
      </c>
    </row>
    <row r="8">
      <c r="A8" s="17" t="inlineStr">
        <is>
          <t>Neuquén</t>
        </is>
      </c>
      <c r="B8" s="17" t="inlineStr">
        <is>
          <t>1060</t>
        </is>
      </c>
      <c r="C8" s="17" t="inlineStr">
        <is>
          <t>Sin clasificar en SAP</t>
        </is>
      </c>
      <c r="D8" s="17" t="inlineStr"/>
      <c r="E8" s="17" t="inlineStr"/>
      <c r="F8" s="17" t="inlineStr">
        <is>
          <t>289</t>
        </is>
      </c>
      <c r="G8" s="17" t="inlineStr">
        <is>
          <t>Cinta adhesiva traspore</t>
        </is>
      </c>
      <c r="H8" s="18" t="n">
        <v>0</v>
      </c>
      <c r="I8" s="18" t="n">
        <v>264</v>
      </c>
      <c r="J8" s="18" t="n">
        <v>264</v>
      </c>
      <c r="K8" s="19" t="n"/>
      <c r="L8" s="35" t="inlineStr">
        <is>
          <t>sin VU en SAP (dato faltante)</t>
        </is>
      </c>
      <c r="M8" s="33" t="inlineStr">
        <is>
          <t>Sin coincidencia</t>
        </is>
      </c>
      <c r="N8" s="17" t="inlineStr">
        <is>
          <t>Sin correspondencia confirmada: hay aproximaciones en SAP, descartadas por presentación o evidencia débil</t>
        </is>
      </c>
      <c r="O8" s="29" t="inlineStr">
        <is>
          <t>Sin valor unitario en SAP: la diferencia económica de este ítem no puede calcularse (dato faltante).</t>
        </is>
      </c>
      <c r="P8" s="17" t="inlineStr">
        <is>
          <t>Mejor aproximación descartada: 2000206 TELA ADHESIVA 5CM HOSPITALARIA (una nomenclatura no informa dosis; similitud 0.30).</t>
        </is>
      </c>
    </row>
    <row r="9">
      <c r="A9" s="17" t="inlineStr">
        <is>
          <t>Neuquén</t>
        </is>
      </c>
      <c r="B9" s="17" t="inlineStr">
        <is>
          <t>1060</t>
        </is>
      </c>
      <c r="C9" s="17" t="inlineStr">
        <is>
          <t>Sin clasificar en SAP</t>
        </is>
      </c>
      <c r="D9" s="17" t="inlineStr"/>
      <c r="E9" s="17" t="inlineStr"/>
      <c r="F9" s="17" t="inlineStr">
        <is>
          <t>372</t>
        </is>
      </c>
      <c r="G9" s="17" t="inlineStr">
        <is>
          <t>SONDA PARA SUCCION SK-32P</t>
        </is>
      </c>
      <c r="H9" s="18" t="n">
        <v>0</v>
      </c>
      <c r="I9" s="18" t="n">
        <v>179</v>
      </c>
      <c r="J9" s="18" t="n">
        <v>179</v>
      </c>
      <c r="K9" s="19" t="n"/>
      <c r="L9" s="35" t="inlineStr">
        <is>
          <t>sin VU en SAP (dato faltante)</t>
        </is>
      </c>
      <c r="M9" s="33" t="inlineStr">
        <is>
          <t>Sin coincidencia</t>
        </is>
      </c>
      <c r="N9" s="17" t="inlineStr">
        <is>
          <t>Sin correspondencia confirmada: hay aproximaciones en SAP, descartadas por presentación o evidencia débil</t>
        </is>
      </c>
      <c r="O9" s="29" t="inlineStr">
        <is>
          <t>Sin valor unitario en SAP: la diferencia económica de este ítem no puede calcularse (dato faltante).</t>
        </is>
      </c>
      <c r="P9" s="17" t="inlineStr">
        <is>
          <t>Mejor aproximación descartada: 2000245 SONDA DE ASPIRACION K-32P KOLLER (similitud 0.42).</t>
        </is>
      </c>
    </row>
    <row r="10">
      <c r="A10" s="17" t="inlineStr">
        <is>
          <t>Neuquén</t>
        </is>
      </c>
      <c r="B10" s="17" t="inlineStr">
        <is>
          <t>1060</t>
        </is>
      </c>
      <c r="C10" s="17" t="inlineStr">
        <is>
          <t>Sin clasificar en SAP</t>
        </is>
      </c>
      <c r="D10" s="17" t="inlineStr"/>
      <c r="E10" s="17" t="inlineStr"/>
      <c r="F10" s="17" t="inlineStr">
        <is>
          <t>286</t>
        </is>
      </c>
      <c r="G10" s="17" t="inlineStr">
        <is>
          <t>Sonda nasogastrica N° 9</t>
        </is>
      </c>
      <c r="H10" s="18" t="n">
        <v>0</v>
      </c>
      <c r="I10" s="18" t="n">
        <v>136</v>
      </c>
      <c r="J10" s="18" t="n">
        <v>136</v>
      </c>
      <c r="K10" s="19" t="n"/>
      <c r="L10" s="35" t="inlineStr">
        <is>
          <t>sin VU en SAP (dato faltante)</t>
        </is>
      </c>
      <c r="M10" s="33" t="inlineStr">
        <is>
          <t>Sin coincidencia</t>
        </is>
      </c>
      <c r="N10" s="17" t="inlineStr">
        <is>
          <t>Sin correspondencia confirmada: hay aproximaciones en SAP, descartadas por presentación o evidencia débil</t>
        </is>
      </c>
      <c r="O10" s="29" t="inlineStr">
        <is>
          <t>Sin valor unitario en SAP: la diferencia económica de este ítem no puede calcularse (dato faltante).</t>
        </is>
      </c>
      <c r="P10" s="17" t="inlineStr">
        <is>
          <t>Mejor aproximación descartada: 2000867 SONDA NASOGASTRICA K-10 (calibre/talle/medida distinta; similitud 0.59).</t>
        </is>
      </c>
    </row>
    <row r="11">
      <c r="A11" s="17" t="inlineStr">
        <is>
          <t>Neuquén</t>
        </is>
      </c>
      <c r="B11" s="17" t="inlineStr">
        <is>
          <t>1060</t>
        </is>
      </c>
      <c r="C11" s="17" t="inlineStr">
        <is>
          <t>Sin clasificar en SAP</t>
        </is>
      </c>
      <c r="D11" s="17" t="inlineStr"/>
      <c r="E11" s="17" t="inlineStr"/>
      <c r="F11" s="17" t="inlineStr">
        <is>
          <t>131</t>
        </is>
      </c>
      <c r="G11" s="17" t="inlineStr">
        <is>
          <t>HIOSCINA SIMPLE AMP</t>
        </is>
      </c>
      <c r="H11" s="18" t="n">
        <v>0</v>
      </c>
      <c r="I11" s="18" t="n">
        <v>131</v>
      </c>
      <c r="J11" s="18" t="n">
        <v>131</v>
      </c>
      <c r="K11" s="19" t="n"/>
      <c r="L11" s="35" t="inlineStr">
        <is>
          <t>sin VU en SAP (dato faltante)</t>
        </is>
      </c>
      <c r="M11" s="33" t="inlineStr">
        <is>
          <t>Sin coincidencia</t>
        </is>
      </c>
      <c r="N11" s="17" t="inlineStr">
        <is>
          <t>Sin correspondencia confirmada: hay aproximaciones en SAP, descartadas por presentación o evidencia débil</t>
        </is>
      </c>
      <c r="O11" s="29" t="inlineStr">
        <is>
          <t>Sin valor unitario en SAP: la diferencia económica de este ítem no puede calcularse (dato faltante).</t>
        </is>
      </c>
      <c r="P11" s="17" t="inlineStr">
        <is>
          <t>Mejor aproximación descartada: 1000170 BUSCAPINA SIMPLE AMP (similitud 0.59).</t>
        </is>
      </c>
    </row>
    <row r="12">
      <c r="A12" s="17" t="inlineStr">
        <is>
          <t>Neuquén</t>
        </is>
      </c>
      <c r="B12" s="17" t="inlineStr">
        <is>
          <t>1060</t>
        </is>
      </c>
      <c r="C12" s="17" t="inlineStr">
        <is>
          <t>Sin clasificar en SAP</t>
        </is>
      </c>
      <c r="D12" s="17" t="inlineStr"/>
      <c r="E12" s="17" t="inlineStr"/>
      <c r="F12" s="17" t="inlineStr">
        <is>
          <t>364</t>
        </is>
      </c>
      <c r="G12" s="17" t="inlineStr">
        <is>
          <t>TUBO ENDOTRAQUEAL N°7</t>
        </is>
      </c>
      <c r="H12" s="18" t="n">
        <v>0</v>
      </c>
      <c r="I12" s="18" t="n">
        <v>96</v>
      </c>
      <c r="J12" s="18" t="n">
        <v>96</v>
      </c>
      <c r="K12" s="19" t="n"/>
      <c r="L12" s="35" t="inlineStr">
        <is>
          <t>sin VU en SAP (dato faltante)</t>
        </is>
      </c>
      <c r="M12" s="33" t="inlineStr">
        <is>
          <t>Sin coincidencia</t>
        </is>
      </c>
      <c r="N12" s="17" t="inlineStr">
        <is>
          <t>Sin correspondencia confirmada: hay aproximaciones en SAP, descartadas por presentación o evidencia débil</t>
        </is>
      </c>
      <c r="O12" s="29" t="inlineStr">
        <is>
          <t>Sin valor unitario en SAP: la diferencia económica de este ítem no puede calcularse (dato faltante).</t>
        </is>
      </c>
      <c r="P12" s="17" t="inlineStr">
        <is>
          <t>Mejor aproximación descartada: 2000077 TUBO ENDOTRAQ Nº 7 C/BALON (similitud 0.58).</t>
        </is>
      </c>
    </row>
    <row r="13">
      <c r="A13" s="17" t="inlineStr">
        <is>
          <t>Neuquén</t>
        </is>
      </c>
      <c r="B13" s="17" t="inlineStr">
        <is>
          <t>1060</t>
        </is>
      </c>
      <c r="C13" s="17" t="inlineStr">
        <is>
          <t>Sin clasificar en SAP</t>
        </is>
      </c>
      <c r="D13" s="17" t="inlineStr"/>
      <c r="E13" s="17" t="inlineStr"/>
      <c r="F13" s="17" t="inlineStr">
        <is>
          <t>511</t>
        </is>
      </c>
      <c r="G13" s="17" t="inlineStr">
        <is>
          <t>CLORURO DE SODIO HIPERTONICO 20%</t>
        </is>
      </c>
      <c r="H13" s="18" t="n">
        <v>0</v>
      </c>
      <c r="I13" s="18" t="n">
        <v>92</v>
      </c>
      <c r="J13" s="18" t="n">
        <v>92</v>
      </c>
      <c r="K13" s="19" t="n"/>
      <c r="L13" s="35" t="inlineStr">
        <is>
          <t>sin VU en SAP (dato faltante)</t>
        </is>
      </c>
      <c r="M13" s="33" t="inlineStr">
        <is>
          <t>Sin coincidencia</t>
        </is>
      </c>
      <c r="N13" s="17" t="inlineStr">
        <is>
          <t>Sin correspondencia confirmada: hay aproximaciones en SAP, descartadas por presentación o evidencia débil</t>
        </is>
      </c>
      <c r="O13" s="29" t="inlineStr">
        <is>
          <t>Sin valor unitario en SAP: la diferencia económica de este ítem no puede calcularse (dato faltante).</t>
        </is>
      </c>
      <c r="P13" s="17"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17" t="inlineStr">
        <is>
          <t>Neuquén</t>
        </is>
      </c>
      <c r="B14" s="17" t="inlineStr">
        <is>
          <t>1060</t>
        </is>
      </c>
      <c r="C14" s="17" t="inlineStr">
        <is>
          <t>Sin clasificar en SAP</t>
        </is>
      </c>
      <c r="D14" s="17" t="inlineStr"/>
      <c r="E14" s="17" t="inlineStr"/>
      <c r="F14" s="17" t="inlineStr">
        <is>
          <t>473</t>
        </is>
      </c>
      <c r="G14" s="17" t="inlineStr">
        <is>
          <t>AGUJA PARA LAPICERA INSULINA 31G 5MM</t>
        </is>
      </c>
      <c r="H14" s="18" t="n">
        <v>0</v>
      </c>
      <c r="I14" s="18" t="n">
        <v>80</v>
      </c>
      <c r="J14" s="18" t="n">
        <v>80</v>
      </c>
      <c r="K14" s="19" t="n"/>
      <c r="L14" s="35" t="inlineStr">
        <is>
          <t>sin VU en SAP (dato faltante)</t>
        </is>
      </c>
      <c r="M14" s="33" t="inlineStr">
        <is>
          <t>Sin coincidencia</t>
        </is>
      </c>
      <c r="N14" s="17" t="inlineStr">
        <is>
          <t>Sin correspondencia confirmada: hay aproximaciones en SAP, descartadas por presentación o evidencia débil</t>
        </is>
      </c>
      <c r="O14" s="29" t="inlineStr">
        <is>
          <t>Sin valor unitario en SAP: la diferencia económica de este ítem no puede calcularse (dato faltante).</t>
        </is>
      </c>
      <c r="P14" s="17" t="inlineStr">
        <is>
          <t>Mejor aproximación descartada: 2000483 LINTERNA LAPICERA (una nomenclatura no informa dosis; similitud 0.38).</t>
        </is>
      </c>
    </row>
    <row r="15">
      <c r="A15" s="17" t="inlineStr">
        <is>
          <t>Neuquén</t>
        </is>
      </c>
      <c r="B15" s="17" t="inlineStr">
        <is>
          <t>1060</t>
        </is>
      </c>
      <c r="C15" s="17" t="inlineStr">
        <is>
          <t>Sin clasificar en SAP</t>
        </is>
      </c>
      <c r="D15" s="17" t="inlineStr"/>
      <c r="E15" s="17" t="inlineStr"/>
      <c r="F15" s="17" t="inlineStr">
        <is>
          <t>526</t>
        </is>
      </c>
      <c r="G15" s="17" t="inlineStr">
        <is>
          <t>heparina</t>
        </is>
      </c>
      <c r="H15" s="18" t="n">
        <v>0</v>
      </c>
      <c r="I15" s="18" t="n">
        <v>80</v>
      </c>
      <c r="J15" s="18" t="n">
        <v>80</v>
      </c>
      <c r="K15" s="19" t="n"/>
      <c r="L15" s="35" t="inlineStr">
        <is>
          <t>sin VU en SAP (dato faltante)</t>
        </is>
      </c>
      <c r="M15" s="33" t="inlineStr">
        <is>
          <t>Sin coincidencia</t>
        </is>
      </c>
      <c r="N15" s="17" t="inlineStr">
        <is>
          <t>Sin correspondencia confirmada: hay aproximaciones en SAP, descartadas por presentación o evidencia débil</t>
        </is>
      </c>
      <c r="O15" s="29" t="inlineStr">
        <is>
          <t>Sin valor unitario en SAP: la diferencia económica de este ítem no puede calcularse (dato faltante).</t>
        </is>
      </c>
      <c r="P15" s="17" t="inlineStr">
        <is>
          <t>Mejor aproximación descartada: 2000027 JERINGA DE 5 ML (una nomenclatura no informa dosis; similitud 0.14).</t>
        </is>
      </c>
    </row>
    <row r="16">
      <c r="A16" s="17" t="inlineStr">
        <is>
          <t>Neuquén</t>
        </is>
      </c>
      <c r="B16" s="17" t="inlineStr">
        <is>
          <t>1060</t>
        </is>
      </c>
      <c r="C16" s="17" t="inlineStr">
        <is>
          <t>Sin clasificar en SAP</t>
        </is>
      </c>
      <c r="D16" s="17" t="inlineStr"/>
      <c r="E16" s="17" t="inlineStr"/>
      <c r="F16" s="17" t="inlineStr">
        <is>
          <t>124</t>
        </is>
      </c>
      <c r="G16" s="17" t="inlineStr">
        <is>
          <t>GOTA PC ® TETRAHIDRAZOLINA CLORHIDRATO</t>
        </is>
      </c>
      <c r="H16" s="18" t="n">
        <v>0</v>
      </c>
      <c r="I16" s="18" t="n">
        <v>49</v>
      </c>
      <c r="J16" s="18" t="n">
        <v>49</v>
      </c>
      <c r="K16" s="19" t="n"/>
      <c r="L16" s="35" t="inlineStr">
        <is>
          <t>sin VU en SAP (dato faltante)</t>
        </is>
      </c>
      <c r="M16" s="33" t="inlineStr">
        <is>
          <t>Sin coincidencia</t>
        </is>
      </c>
      <c r="N16" s="17" t="inlineStr">
        <is>
          <t>Sin correspondencia confirmada: hay aproximaciones en SAP, descartadas por presentación o evidencia débil</t>
        </is>
      </c>
      <c r="O16" s="29" t="inlineStr">
        <is>
          <t>Sin valor unitario en SAP: la diferencia económica de este ítem no puede calcularse (dato faltante).</t>
        </is>
      </c>
      <c r="P16" s="17" t="inlineStr">
        <is>
          <t>Mejor aproximación descartada: 1000314 MORFINA CLORHIDRATO 10MG (una nomenclatura no informa dosis; similitud 0.36).</t>
        </is>
      </c>
    </row>
    <row r="17">
      <c r="A17" s="17" t="inlineStr">
        <is>
          <t>Neuquén</t>
        </is>
      </c>
      <c r="B17" s="17" t="inlineStr">
        <is>
          <t>1060</t>
        </is>
      </c>
      <c r="C17" s="17" t="inlineStr">
        <is>
          <t>Sin clasificar en SAP</t>
        </is>
      </c>
      <c r="D17" s="17" t="inlineStr"/>
      <c r="E17" s="17" t="inlineStr"/>
      <c r="F17" s="17" t="inlineStr">
        <is>
          <t>378</t>
        </is>
      </c>
      <c r="G17" s="17" t="inlineStr">
        <is>
          <t>MASCARA PARA ANESTESIA L</t>
        </is>
      </c>
      <c r="H17" s="18" t="n">
        <v>0</v>
      </c>
      <c r="I17" s="18" t="n">
        <v>49</v>
      </c>
      <c r="J17" s="18" t="n">
        <v>49</v>
      </c>
      <c r="K17" s="19" t="n"/>
      <c r="L17" s="35" t="inlineStr">
        <is>
          <t>sin VU en SAP (dato faltante)</t>
        </is>
      </c>
      <c r="M17" s="33" t="inlineStr">
        <is>
          <t>Sin coincidencia</t>
        </is>
      </c>
      <c r="N17" s="17" t="inlineStr">
        <is>
          <t>Sin correspondencia confirmada: hay aproximaciones en SAP, descartadas por presentación o evidencia débil</t>
        </is>
      </c>
      <c r="O17" s="29" t="inlineStr">
        <is>
          <t>Sin valor unitario en SAP: la diferencia económica de este ítem no puede calcularse (dato faltante).</t>
        </is>
      </c>
      <c r="P17" s="17" t="inlineStr">
        <is>
          <t>Mejor aproximación descartada: 2000396 MASCARA LARINGEA Nº 3 (similitud 0.34).</t>
        </is>
      </c>
    </row>
    <row r="18">
      <c r="A18" s="17" t="inlineStr">
        <is>
          <t>Neuquén</t>
        </is>
      </c>
      <c r="B18" s="17" t="inlineStr">
        <is>
          <t>1060</t>
        </is>
      </c>
      <c r="C18" s="17" t="inlineStr">
        <is>
          <t>Sin clasificar en SAP</t>
        </is>
      </c>
      <c r="D18" s="17" t="inlineStr"/>
      <c r="E18" s="17" t="inlineStr"/>
      <c r="F18" s="17" t="inlineStr">
        <is>
          <t>470</t>
        </is>
      </c>
      <c r="G18" s="17" t="inlineStr">
        <is>
          <t>FERULAS DIGITALES</t>
        </is>
      </c>
      <c r="H18" s="18" t="n">
        <v>0</v>
      </c>
      <c r="I18" s="18" t="n">
        <v>46</v>
      </c>
      <c r="J18" s="18" t="n">
        <v>46</v>
      </c>
      <c r="K18" s="19" t="n"/>
      <c r="L18" s="35" t="inlineStr">
        <is>
          <t>sin VU en SAP (dato faltante)</t>
        </is>
      </c>
      <c r="M18" s="33" t="inlineStr">
        <is>
          <t>Sin coincidencia</t>
        </is>
      </c>
      <c r="N18" s="17" t="inlineStr">
        <is>
          <t>Sin correspondencia confirmada: hay aproximaciones en SAP, descartadas por presentación o evidencia débil</t>
        </is>
      </c>
      <c r="O18" s="29" t="inlineStr">
        <is>
          <t>Sin valor unitario en SAP: la diferencia económica de este ítem no puede calcularse (dato faltante).</t>
        </is>
      </c>
      <c r="P18" s="17" t="inlineStr">
        <is>
          <t>Mejor aproximación descartada: 2000749 SET FERULAS RIGIDAS 4 PIEZAS (similitud 0.41).</t>
        </is>
      </c>
    </row>
    <row r="19">
      <c r="A19" s="17" t="inlineStr">
        <is>
          <t>Neuquén</t>
        </is>
      </c>
      <c r="B19" s="17" t="inlineStr">
        <is>
          <t>1060</t>
        </is>
      </c>
      <c r="C19" s="17" t="inlineStr">
        <is>
          <t>Sin clasificar en SAP</t>
        </is>
      </c>
      <c r="D19" s="17" t="inlineStr"/>
      <c r="E19" s="17" t="inlineStr"/>
      <c r="F19" s="17" t="inlineStr">
        <is>
          <t>367</t>
        </is>
      </c>
      <c r="G19" s="17" t="inlineStr">
        <is>
          <t>MASCARA VENTURI</t>
        </is>
      </c>
      <c r="H19" s="18" t="n">
        <v>0</v>
      </c>
      <c r="I19" s="18" t="n">
        <v>42</v>
      </c>
      <c r="J19" s="18" t="n">
        <v>42</v>
      </c>
      <c r="K19" s="19" t="n"/>
      <c r="L19" s="35" t="inlineStr">
        <is>
          <t>sin VU en SAP (dato faltante)</t>
        </is>
      </c>
      <c r="M19" s="33" t="inlineStr">
        <is>
          <t>Sin coincidencia</t>
        </is>
      </c>
      <c r="N19" s="17" t="inlineStr">
        <is>
          <t>Sin correspondencia confirmada: hay aproximaciones en SAP, descartadas por presentación o evidencia débil</t>
        </is>
      </c>
      <c r="O19" s="29" t="inlineStr">
        <is>
          <t>Sin valor unitario en SAP: la diferencia económica de este ítem no puede calcularse (dato faltante).</t>
        </is>
      </c>
      <c r="P19" s="17" t="inlineStr">
        <is>
          <t>Mejor aproximación descartada: 2000396 MASCARA LARINGEA Nº 3 (similitud 0.35).</t>
        </is>
      </c>
    </row>
    <row r="20">
      <c r="A20" s="17" t="inlineStr">
        <is>
          <t>Neuquén</t>
        </is>
      </c>
      <c r="B20" s="17" t="inlineStr">
        <is>
          <t>1060</t>
        </is>
      </c>
      <c r="C20" s="17" t="inlineStr">
        <is>
          <t>Sin clasificar en SAP</t>
        </is>
      </c>
      <c r="D20" s="17" t="inlineStr"/>
      <c r="E20" s="17" t="inlineStr"/>
      <c r="F20" s="17" t="inlineStr">
        <is>
          <t>411</t>
        </is>
      </c>
      <c r="G20" s="17" t="inlineStr">
        <is>
          <t>COLLAR FILADELFIA (distintas med.)</t>
        </is>
      </c>
      <c r="H20" s="18" t="n">
        <v>0</v>
      </c>
      <c r="I20" s="18" t="n">
        <v>41</v>
      </c>
      <c r="J20" s="18" t="n">
        <v>41</v>
      </c>
      <c r="K20" s="19" t="n"/>
      <c r="L20" s="35" t="inlineStr">
        <is>
          <t>sin VU en SAP (dato faltante)</t>
        </is>
      </c>
      <c r="M20" s="33" t="inlineStr">
        <is>
          <t>Sin coincidencia</t>
        </is>
      </c>
      <c r="N20" s="17" t="inlineStr">
        <is>
          <t>Pendiente de validación: el ítem está en el Master pero no tiene código SAP confirmado</t>
        </is>
      </c>
      <c r="O20" s="29" t="inlineStr">
        <is>
          <t>Sin valor unitario en SAP: la diferencia económica de este ítem no puede calcularse (dato faltante).</t>
        </is>
      </c>
      <c r="P20" s="17"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17" t="inlineStr">
        <is>
          <t>Neuquén</t>
        </is>
      </c>
      <c r="B21" s="17" t="inlineStr">
        <is>
          <t>1060</t>
        </is>
      </c>
      <c r="C21" s="17" t="inlineStr">
        <is>
          <t>Sin clasificar en SAP</t>
        </is>
      </c>
      <c r="D21" s="17" t="inlineStr"/>
      <c r="E21" s="17" t="inlineStr"/>
      <c r="F21" s="17" t="inlineStr">
        <is>
          <t>481</t>
        </is>
      </c>
      <c r="G21" s="17" t="inlineStr">
        <is>
          <t>PENICILINA G. 2.4 MILLONES</t>
        </is>
      </c>
      <c r="H21" s="18" t="n">
        <v>0</v>
      </c>
      <c r="I21" s="18" t="n">
        <v>40</v>
      </c>
      <c r="J21" s="18" t="n">
        <v>40</v>
      </c>
      <c r="K21" s="19" t="n"/>
      <c r="L21" s="35" t="inlineStr">
        <is>
          <t>sin VU en SAP (dato faltante)</t>
        </is>
      </c>
      <c r="M21" s="33" t="inlineStr">
        <is>
          <t>Sin coincidencia</t>
        </is>
      </c>
      <c r="N21" s="17" t="inlineStr">
        <is>
          <t>Sin correspondencia confirmada: hay aproximaciones en SAP, descartadas por presentación o evidencia débil</t>
        </is>
      </c>
      <c r="O21" s="29" t="inlineStr">
        <is>
          <t>Sin valor unitario en SAP: la diferencia económica de este ítem no puede calcularse (dato faltante).</t>
        </is>
      </c>
      <c r="P21" s="17"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17" t="inlineStr">
        <is>
          <t>Neuquén</t>
        </is>
      </c>
      <c r="B22" s="17" t="inlineStr">
        <is>
          <t>1060</t>
        </is>
      </c>
      <c r="C22" s="17" t="inlineStr">
        <is>
          <t>Sin clasificar en SAP</t>
        </is>
      </c>
      <c r="D22" s="17" t="inlineStr"/>
      <c r="E22" s="17" t="inlineStr"/>
      <c r="F22" s="17" t="inlineStr">
        <is>
          <t>347</t>
        </is>
      </c>
      <c r="G22" s="17" t="inlineStr">
        <is>
          <t>sonda foley 18</t>
        </is>
      </c>
      <c r="H22" s="18" t="n">
        <v>0</v>
      </c>
      <c r="I22" s="18" t="n">
        <v>40</v>
      </c>
      <c r="J22" s="18" t="n">
        <v>40</v>
      </c>
      <c r="K22" s="19" t="n"/>
      <c r="L22" s="35" t="inlineStr">
        <is>
          <t>sin VU en SAP (dato faltante)</t>
        </is>
      </c>
      <c r="M22" s="33" t="inlineStr">
        <is>
          <t>Sin coincidencia</t>
        </is>
      </c>
      <c r="N22" s="17" t="inlineStr">
        <is>
          <t>Sin correspondencia confirmada: hay aproximaciones en SAP, descartadas por presentación o evidencia débil</t>
        </is>
      </c>
      <c r="O22" s="29" t="inlineStr">
        <is>
          <t>Sin valor unitario en SAP: la diferencia económica de este ítem no puede calcularse (dato faltante).</t>
        </is>
      </c>
      <c r="P22" s="17" t="inlineStr">
        <is>
          <t>Mejor aproximación descartada: 2000244 SONDA FOLEY 2 VIAS Nº16 DE LÁTEX (calibre/talle/medida distinta; similitud 0.48).</t>
        </is>
      </c>
    </row>
    <row r="23">
      <c r="A23" s="17" t="inlineStr">
        <is>
          <t>Neuquén</t>
        </is>
      </c>
      <c r="B23" s="17" t="inlineStr">
        <is>
          <t>1060</t>
        </is>
      </c>
      <c r="C23" s="17" t="inlineStr">
        <is>
          <t>Sin clasificar en SAP</t>
        </is>
      </c>
      <c r="D23" s="17" t="inlineStr"/>
      <c r="E23" s="17" t="inlineStr"/>
      <c r="F23" s="17" t="inlineStr">
        <is>
          <t>513</t>
        </is>
      </c>
      <c r="G23" s="17" t="inlineStr">
        <is>
          <t>DESCARTADOR CORTOPUNZANTES 1,4 L</t>
        </is>
      </c>
      <c r="H23" s="18" t="n">
        <v>0</v>
      </c>
      <c r="I23" s="18" t="n">
        <v>39</v>
      </c>
      <c r="J23" s="18" t="n">
        <v>39</v>
      </c>
      <c r="K23" s="19" t="n"/>
      <c r="L23" s="35" t="inlineStr">
        <is>
          <t>sin VU en SAP (dato faltante)</t>
        </is>
      </c>
      <c r="M23" s="33" t="inlineStr">
        <is>
          <t>Sin coincidencia</t>
        </is>
      </c>
      <c r="N23" s="17" t="inlineStr">
        <is>
          <t>Sin correspondencia confirmada: hay aproximaciones en SAP, descartadas por presentación o evidencia débil</t>
        </is>
      </c>
      <c r="O23" s="29" t="inlineStr">
        <is>
          <t>Sin valor unitario en SAP: la diferencia económica de este ítem no puede calcularse (dato faltante).</t>
        </is>
      </c>
      <c r="P23" s="17"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17" t="inlineStr">
        <is>
          <t>Neuquén</t>
        </is>
      </c>
      <c r="B24" s="17" t="inlineStr">
        <is>
          <t>1060</t>
        </is>
      </c>
      <c r="C24" s="17" t="inlineStr">
        <is>
          <t>Sin clasificar en SAP</t>
        </is>
      </c>
      <c r="D24" s="17" t="inlineStr"/>
      <c r="E24" s="17" t="inlineStr"/>
      <c r="F24" s="17" t="inlineStr">
        <is>
          <t>534</t>
        </is>
      </c>
      <c r="G24" s="17" t="inlineStr">
        <is>
          <t>desloratadina</t>
        </is>
      </c>
      <c r="H24" s="18" t="n">
        <v>0</v>
      </c>
      <c r="I24" s="18" t="n">
        <v>30</v>
      </c>
      <c r="J24" s="18" t="n">
        <v>30</v>
      </c>
      <c r="K24" s="19" t="n"/>
      <c r="L24" s="35" t="inlineStr">
        <is>
          <t>sin VU en SAP (dato faltante)</t>
        </is>
      </c>
      <c r="M24" s="33" t="inlineStr">
        <is>
          <t>Sin coincidencia</t>
        </is>
      </c>
      <c r="N24" s="17" t="inlineStr">
        <is>
          <t>Sin correspondencia confirmada: hay aproximaciones en SAP, descartadas por presentación o evidencia débil</t>
        </is>
      </c>
      <c r="O24" s="29" t="inlineStr">
        <is>
          <t>Sin valor unitario en SAP: la diferencia económica de este ítem no puede calcularse (dato faltante).</t>
        </is>
      </c>
      <c r="P24" s="17" t="inlineStr">
        <is>
          <t>Mejor aproximación descartada: 1000144 LORATADINA 10 MG COMP (una nomenclatura no informa dosis; similitud 0.43).</t>
        </is>
      </c>
    </row>
    <row r="25">
      <c r="A25" s="17" t="inlineStr">
        <is>
          <t>Neuquén</t>
        </is>
      </c>
      <c r="B25" s="17" t="inlineStr">
        <is>
          <t>1060</t>
        </is>
      </c>
      <c r="C25" s="17" t="inlineStr">
        <is>
          <t>Sin clasificar en SAP</t>
        </is>
      </c>
      <c r="D25" s="17" t="inlineStr"/>
      <c r="E25" s="17" t="inlineStr"/>
      <c r="F25" s="17" t="inlineStr">
        <is>
          <t>528</t>
        </is>
      </c>
      <c r="G25" s="17" t="inlineStr">
        <is>
          <t>TIJERA MULTIUSO</t>
        </is>
      </c>
      <c r="H25" s="18" t="n">
        <v>0</v>
      </c>
      <c r="I25" s="18" t="n">
        <v>27</v>
      </c>
      <c r="J25" s="18" t="n">
        <v>27</v>
      </c>
      <c r="K25" s="19" t="n"/>
      <c r="L25" s="35" t="inlineStr">
        <is>
          <t>sin VU en SAP (dato faltante)</t>
        </is>
      </c>
      <c r="M25" s="33" t="inlineStr">
        <is>
          <t>Sin coincidencia</t>
        </is>
      </c>
      <c r="N25" s="17" t="inlineStr">
        <is>
          <t>Sin correspondencia confirmada: hay aproximaciones en SAP, descartadas por presentación o evidencia débil</t>
        </is>
      </c>
      <c r="O25" s="29" t="inlineStr">
        <is>
          <t>Sin valor unitario en SAP: la diferencia económica de este ítem no puede calcularse (dato faltante).</t>
        </is>
      </c>
      <c r="P25" s="17" t="inlineStr">
        <is>
          <t>Mejor aproximación descartada: 1000049 TIJERA  DE MAYO RECTA (similitud 0.40).</t>
        </is>
      </c>
    </row>
    <row r="26">
      <c r="A26" s="17" t="inlineStr">
        <is>
          <t>Neuquén</t>
        </is>
      </c>
      <c r="B26" s="17" t="inlineStr">
        <is>
          <t>1060</t>
        </is>
      </c>
      <c r="C26" s="17" t="inlineStr">
        <is>
          <t>Sin clasificar en SAP</t>
        </is>
      </c>
      <c r="D26" s="17" t="inlineStr"/>
      <c r="E26" s="17" t="inlineStr"/>
      <c r="F26" s="17" t="inlineStr">
        <is>
          <t>377</t>
        </is>
      </c>
      <c r="G26" s="17" t="inlineStr">
        <is>
          <t>MASCARA PARA ANESTESIA #6</t>
        </is>
      </c>
      <c r="H26" s="18" t="n">
        <v>0</v>
      </c>
      <c r="I26" s="18" t="n">
        <v>26</v>
      </c>
      <c r="J26" s="18" t="n">
        <v>26</v>
      </c>
      <c r="K26" s="19" t="n"/>
      <c r="L26" s="35" t="inlineStr">
        <is>
          <t>sin VU en SAP (dato faltante)</t>
        </is>
      </c>
      <c r="M26" s="33" t="inlineStr">
        <is>
          <t>Sin coincidencia</t>
        </is>
      </c>
      <c r="N26" s="17" t="inlineStr">
        <is>
          <t>Sin correspondencia confirmada: hay aproximaciones en SAP, descartadas por presentación o evidencia débil</t>
        </is>
      </c>
      <c r="O26" s="29" t="inlineStr">
        <is>
          <t>Sin valor unitario en SAP: la diferencia económica de este ítem no puede calcularse (dato faltante).</t>
        </is>
      </c>
      <c r="P26" s="17" t="inlineStr">
        <is>
          <t>Mejor aproximación descartada: 2000396 MASCARA LARINGEA Nº 3 (similitud 0.32).</t>
        </is>
      </c>
    </row>
    <row r="27">
      <c r="A27" s="17" t="inlineStr">
        <is>
          <t>Neuquén</t>
        </is>
      </c>
      <c r="B27" s="17" t="inlineStr">
        <is>
          <t>1060</t>
        </is>
      </c>
      <c r="C27" s="17" t="inlineStr">
        <is>
          <t>Sin clasificar en SAP</t>
        </is>
      </c>
      <c r="D27" s="17" t="inlineStr"/>
      <c r="E27" s="17" t="inlineStr"/>
      <c r="F27" s="17" t="inlineStr">
        <is>
          <t>368</t>
        </is>
      </c>
      <c r="G27" s="17" t="inlineStr">
        <is>
          <t>OTOLEF HC GOTAS OTICAS</t>
        </is>
      </c>
      <c r="H27" s="18" t="n">
        <v>0</v>
      </c>
      <c r="I27" s="18" t="n">
        <v>22</v>
      </c>
      <c r="J27" s="18" t="n">
        <v>22</v>
      </c>
      <c r="K27" s="19" t="n"/>
      <c r="L27" s="35" t="inlineStr">
        <is>
          <t>sin VU en SAP (dato faltante)</t>
        </is>
      </c>
      <c r="M27" s="33" t="inlineStr">
        <is>
          <t>Sin coincidencia</t>
        </is>
      </c>
      <c r="N27" s="17" t="inlineStr">
        <is>
          <t>Sin correspondencia confirmada: hay aproximaciones en SAP, descartadas por presentación o evidencia débil</t>
        </is>
      </c>
      <c r="O27" s="29" t="inlineStr">
        <is>
          <t>Sin valor unitario en SAP: la diferencia económica de este ítem no puede calcularse (dato faltante).</t>
        </is>
      </c>
      <c r="P27" s="17" t="inlineStr">
        <is>
          <t>Mejor aproximación descartada: 1000360 GOTAS OTOSPORIN (similitud 0.36).</t>
        </is>
      </c>
    </row>
    <row r="28">
      <c r="A28" s="17" t="inlineStr">
        <is>
          <t>Neuquén</t>
        </is>
      </c>
      <c r="B28" s="17" t="inlineStr">
        <is>
          <t>1060</t>
        </is>
      </c>
      <c r="C28" s="17" t="inlineStr">
        <is>
          <t>Sin clasificar en SAP</t>
        </is>
      </c>
      <c r="D28" s="17" t="inlineStr"/>
      <c r="E28" s="17" t="inlineStr"/>
      <c r="F28" s="17" t="inlineStr">
        <is>
          <t>529</t>
        </is>
      </c>
      <c r="G28" s="17" t="inlineStr">
        <is>
          <t>TIJERA PUNTA ROMA</t>
        </is>
      </c>
      <c r="H28" s="18" t="n">
        <v>0</v>
      </c>
      <c r="I28" s="18" t="n">
        <v>22</v>
      </c>
      <c r="J28" s="18" t="n">
        <v>22</v>
      </c>
      <c r="K28" s="19" t="n"/>
      <c r="L28" s="35" t="inlineStr">
        <is>
          <t>sin VU en SAP (dato faltante)</t>
        </is>
      </c>
      <c r="M28" s="33" t="inlineStr">
        <is>
          <t>Sin coincidencia</t>
        </is>
      </c>
      <c r="N28" s="17" t="inlineStr">
        <is>
          <t>Sin correspondencia confirmada: hay aproximaciones en SAP, descartadas por presentación o evidencia débil</t>
        </is>
      </c>
      <c r="O28" s="29" t="inlineStr">
        <is>
          <t>Sin valor unitario en SAP: la diferencia económica de este ítem no puede calcularse (dato faltante).</t>
        </is>
      </c>
      <c r="P28" s="17"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17" t="inlineStr">
        <is>
          <t>Neuquén</t>
        </is>
      </c>
      <c r="B29" s="17" t="inlineStr">
        <is>
          <t>1060</t>
        </is>
      </c>
      <c r="C29" s="17" t="inlineStr">
        <is>
          <t>Sin clasificar en SAP</t>
        </is>
      </c>
      <c r="D29" s="17" t="inlineStr"/>
      <c r="E29" s="17" t="inlineStr"/>
      <c r="F29" s="17" t="inlineStr">
        <is>
          <t>MED-008</t>
        </is>
      </c>
      <c r="G29" s="17" t="inlineStr">
        <is>
          <t>Metronidazol 500mg</t>
        </is>
      </c>
      <c r="H29" s="18" t="n">
        <v>0</v>
      </c>
      <c r="I29" s="18" t="n">
        <v>20</v>
      </c>
      <c r="J29" s="18" t="n">
        <v>20</v>
      </c>
      <c r="K29" s="19" t="n"/>
      <c r="L29" s="35" t="inlineStr">
        <is>
          <t>sin VU en SAP (dato faltante)</t>
        </is>
      </c>
      <c r="M29" s="33" t="inlineStr">
        <is>
          <t>Sin coincidencia</t>
        </is>
      </c>
      <c r="N29" s="17" t="inlineStr">
        <is>
          <t>Sin correspondencia confirmada: hay aproximaciones en SAP, descartadas por presentación o evidencia débil</t>
        </is>
      </c>
      <c r="O29" s="29" t="inlineStr">
        <is>
          <t>Sin valor unitario en SAP: la diferencia económica de este ítem no puede calcularse (dato faltante).</t>
        </is>
      </c>
      <c r="P29" s="17" t="inlineStr">
        <is>
          <t>Mejor aproximación descartada: 1000468 AMOXICILINA  500 MGR (dosis coincide; similitud 0.39). Informe Avain: Diferencia stock actual - saldo de movimientos: 20</t>
        </is>
      </c>
    </row>
    <row r="30">
      <c r="A30" s="17" t="inlineStr">
        <is>
          <t>Neuquén</t>
        </is>
      </c>
      <c r="B30" s="17" t="inlineStr">
        <is>
          <t>1060</t>
        </is>
      </c>
      <c r="C30" s="17" t="inlineStr">
        <is>
          <t>Sin clasificar en SAP</t>
        </is>
      </c>
      <c r="D30" s="17" t="inlineStr"/>
      <c r="E30" s="17" t="inlineStr"/>
      <c r="F30" s="17" t="inlineStr">
        <is>
          <t>269</t>
        </is>
      </c>
      <c r="G30" s="17" t="inlineStr">
        <is>
          <t>Aguja 15/8</t>
        </is>
      </c>
      <c r="H30" s="18" t="n">
        <v>0</v>
      </c>
      <c r="I30" s="18" t="n">
        <v>18</v>
      </c>
      <c r="J30" s="18" t="n">
        <v>18</v>
      </c>
      <c r="K30" s="19" t="n"/>
      <c r="L30" s="35" t="inlineStr">
        <is>
          <t>sin VU en SAP (dato faltante)</t>
        </is>
      </c>
      <c r="M30" s="33" t="inlineStr">
        <is>
          <t>Sin coincidencia</t>
        </is>
      </c>
      <c r="N30" s="17" t="inlineStr">
        <is>
          <t>Sin correspondencia confirmada: hay aproximaciones en SAP, descartadas por presentación o evidencia débil</t>
        </is>
      </c>
      <c r="O30" s="29" t="inlineStr">
        <is>
          <t>Sin valor unitario en SAP: la diferencia económica de este ítem no puede calcularse (dato faltante).</t>
        </is>
      </c>
      <c r="P30" s="17" t="inlineStr">
        <is>
          <t>Mejor aproximación descartada: 2000291 AGUJA HUBER (similitud 0.39).</t>
        </is>
      </c>
    </row>
    <row r="31">
      <c r="A31" s="17" t="inlineStr">
        <is>
          <t>Neuquén</t>
        </is>
      </c>
      <c r="B31" s="17" t="inlineStr">
        <is>
          <t>1060</t>
        </is>
      </c>
      <c r="C31" s="17" t="inlineStr">
        <is>
          <t>Sin clasificar en SAP</t>
        </is>
      </c>
      <c r="D31" s="17" t="inlineStr"/>
      <c r="E31" s="17" t="inlineStr"/>
      <c r="F31" s="17" t="inlineStr">
        <is>
          <t>508</t>
        </is>
      </c>
      <c r="G31" s="17" t="inlineStr">
        <is>
          <t>CAMISOLIN IMPERMEABLE + TOALLA CHICA</t>
        </is>
      </c>
      <c r="H31" s="18" t="n">
        <v>0</v>
      </c>
      <c r="I31" s="18" t="n">
        <v>16</v>
      </c>
      <c r="J31" s="18" t="n">
        <v>16</v>
      </c>
      <c r="K31" s="19" t="n"/>
      <c r="L31" s="35" t="inlineStr">
        <is>
          <t>sin VU en SAP (dato faltante)</t>
        </is>
      </c>
      <c r="M31" s="33" t="inlineStr">
        <is>
          <t>Sin coincidencia</t>
        </is>
      </c>
      <c r="N31" s="17" t="inlineStr">
        <is>
          <t>Sin correspondencia confirmada: hay aproximaciones en SAP, descartadas por presentación o evidencia débil</t>
        </is>
      </c>
      <c r="O31" s="29" t="inlineStr">
        <is>
          <t>Sin valor unitario en SAP: la diferencia económica de este ítem no puede calcularse (dato faltante).</t>
        </is>
      </c>
      <c r="P31" s="17"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17" t="inlineStr">
        <is>
          <t>Neuquén</t>
        </is>
      </c>
      <c r="B32" s="17" t="inlineStr">
        <is>
          <t>1060</t>
        </is>
      </c>
      <c r="C32" s="17" t="inlineStr">
        <is>
          <t>Sin clasificar en SAP</t>
        </is>
      </c>
      <c r="D32" s="17" t="inlineStr"/>
      <c r="E32" s="17" t="inlineStr"/>
      <c r="F32" s="17" t="inlineStr">
        <is>
          <t>506</t>
        </is>
      </c>
      <c r="G32" s="17" t="inlineStr">
        <is>
          <t>CAMPO IMPERMEABLE CHICO</t>
        </is>
      </c>
      <c r="H32" s="18" t="n">
        <v>0</v>
      </c>
      <c r="I32" s="18" t="n">
        <v>16</v>
      </c>
      <c r="J32" s="18" t="n">
        <v>16</v>
      </c>
      <c r="K32" s="19" t="n"/>
      <c r="L32" s="35" t="inlineStr">
        <is>
          <t>sin VU en SAP (dato faltante)</t>
        </is>
      </c>
      <c r="M32" s="33" t="inlineStr">
        <is>
          <t>Sin coincidencia</t>
        </is>
      </c>
      <c r="N32" s="17" t="inlineStr">
        <is>
          <t>Sin correspondencia confirmada: hay aproximaciones en SAP, descartadas por presentación o evidencia débil</t>
        </is>
      </c>
      <c r="O32" s="29" t="inlineStr">
        <is>
          <t>Sin valor unitario en SAP: la diferencia económica de este ítem no puede calcularse (dato faltante).</t>
        </is>
      </c>
      <c r="P32" s="17"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17" t="inlineStr">
        <is>
          <t>Neuquén</t>
        </is>
      </c>
      <c r="B33" s="17" t="inlineStr">
        <is>
          <t>1060</t>
        </is>
      </c>
      <c r="C33" s="17" t="inlineStr">
        <is>
          <t>Sin clasificar en SAP</t>
        </is>
      </c>
      <c r="D33" s="17" t="inlineStr"/>
      <c r="E33" s="17" t="inlineStr"/>
      <c r="F33" s="17" t="inlineStr">
        <is>
          <t>507</t>
        </is>
      </c>
      <c r="G33" s="17" t="inlineStr">
        <is>
          <t>CAMPO IMPERMEABLE GRANDE</t>
        </is>
      </c>
      <c r="H33" s="18" t="n">
        <v>0</v>
      </c>
      <c r="I33" s="18" t="n">
        <v>16</v>
      </c>
      <c r="J33" s="18" t="n">
        <v>16</v>
      </c>
      <c r="K33" s="19" t="n"/>
      <c r="L33" s="35" t="inlineStr">
        <is>
          <t>sin VU en SAP (dato faltante)</t>
        </is>
      </c>
      <c r="M33" s="33" t="inlineStr">
        <is>
          <t>Sin coincidencia</t>
        </is>
      </c>
      <c r="N33" s="17" t="inlineStr">
        <is>
          <t>Sin correspondencia confirmada: hay aproximaciones en SAP, descartadas por presentación o evidencia débil</t>
        </is>
      </c>
      <c r="O33" s="29" t="inlineStr">
        <is>
          <t>Sin valor unitario en SAP: la diferencia económica de este ítem no puede calcularse (dato faltante).</t>
        </is>
      </c>
      <c r="P33" s="17"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17" t="inlineStr">
        <is>
          <t>Neuquén</t>
        </is>
      </c>
      <c r="B34" s="17" t="inlineStr">
        <is>
          <t>1060</t>
        </is>
      </c>
      <c r="C34" s="17" t="inlineStr">
        <is>
          <t>Sin clasificar en SAP</t>
        </is>
      </c>
      <c r="D34" s="17" t="inlineStr"/>
      <c r="E34" s="17" t="inlineStr"/>
      <c r="F34" s="17" t="inlineStr">
        <is>
          <t>412</t>
        </is>
      </c>
      <c r="G34" s="17" t="inlineStr">
        <is>
          <t>COLLAR FILADELFIA PEDIATRICO</t>
        </is>
      </c>
      <c r="H34" s="18" t="n">
        <v>0</v>
      </c>
      <c r="I34" s="18" t="n">
        <v>16</v>
      </c>
      <c r="J34" s="18" t="n">
        <v>16</v>
      </c>
      <c r="K34" s="19" t="n"/>
      <c r="L34" s="35" t="inlineStr">
        <is>
          <t>sin VU en SAP (dato faltante)</t>
        </is>
      </c>
      <c r="M34" s="33" t="inlineStr">
        <is>
          <t>Sin coincidencia</t>
        </is>
      </c>
      <c r="N34" s="17" t="inlineStr">
        <is>
          <t>Sin correspondencia confirmada: hay aproximaciones en SAP, descartadas por presentación o evidencia débil</t>
        </is>
      </c>
      <c r="O34" s="29" t="inlineStr">
        <is>
          <t>Sin valor unitario en SAP: la diferencia económica de este ítem no puede calcularse (dato faltante).</t>
        </is>
      </c>
      <c r="P34" s="17"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17" t="inlineStr">
        <is>
          <t>Neuquén</t>
        </is>
      </c>
      <c r="B35" s="17" t="inlineStr">
        <is>
          <t>1060</t>
        </is>
      </c>
      <c r="C35" s="17" t="inlineStr">
        <is>
          <t>Sin clasificar en SAP</t>
        </is>
      </c>
      <c r="D35" s="17" t="inlineStr"/>
      <c r="E35" s="17" t="inlineStr"/>
      <c r="F35" s="17" t="inlineStr">
        <is>
          <t>361</t>
        </is>
      </c>
      <c r="G35" s="17" t="inlineStr">
        <is>
          <t>DESCARTADOR CORTOPUNZANTES 4,5 LTS</t>
        </is>
      </c>
      <c r="H35" s="18" t="n">
        <v>0</v>
      </c>
      <c r="I35" s="18" t="n">
        <v>15</v>
      </c>
      <c r="J35" s="18" t="n">
        <v>15</v>
      </c>
      <c r="K35" s="19" t="n"/>
      <c r="L35" s="35" t="inlineStr">
        <is>
          <t>sin VU en SAP (dato faltante)</t>
        </is>
      </c>
      <c r="M35" s="33" t="inlineStr">
        <is>
          <t>Sin coincidencia</t>
        </is>
      </c>
      <c r="N35" s="17" t="inlineStr">
        <is>
          <t>Pendiente de validación: el ítem está en el Master pero no tiene código SAP confirmado</t>
        </is>
      </c>
      <c r="O35" s="29" t="inlineStr">
        <is>
          <t>Sin valor unitario en SAP: la diferencia económica de este ítem no puede calcularse (dato faltante).</t>
        </is>
      </c>
      <c r="P35" s="17"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17" t="inlineStr">
        <is>
          <t>Neuquén</t>
        </is>
      </c>
      <c r="B36" s="17" t="inlineStr">
        <is>
          <t>1060</t>
        </is>
      </c>
      <c r="C36" s="17" t="inlineStr">
        <is>
          <t>Sin clasificar en SAP</t>
        </is>
      </c>
      <c r="D36" s="17" t="inlineStr"/>
      <c r="E36" s="17" t="inlineStr"/>
      <c r="F36" s="17" t="inlineStr">
        <is>
          <t>532</t>
        </is>
      </c>
      <c r="G36" s="17" t="inlineStr">
        <is>
          <t>MANGO DE BISTURI N° 4</t>
        </is>
      </c>
      <c r="H36" s="18" t="n">
        <v>0</v>
      </c>
      <c r="I36" s="18" t="n">
        <v>13</v>
      </c>
      <c r="J36" s="18" t="n">
        <v>13</v>
      </c>
      <c r="K36" s="19" t="n"/>
      <c r="L36" s="35" t="inlineStr">
        <is>
          <t>sin VU en SAP (dato faltante)</t>
        </is>
      </c>
      <c r="M36" s="33" t="inlineStr">
        <is>
          <t>Sin coincidencia</t>
        </is>
      </c>
      <c r="N36" s="17" t="inlineStr">
        <is>
          <t>Sin correspondencia confirmada: hay aproximaciones en SAP, descartadas por presentación o evidencia débil</t>
        </is>
      </c>
      <c r="O36" s="29" t="inlineStr">
        <is>
          <t>Sin valor unitario en SAP: la diferencia económica de este ítem no puede calcularse (dato faltante).</t>
        </is>
      </c>
      <c r="P36" s="17" t="inlineStr">
        <is>
          <t>Mejor aproximación descartada: 2000455 HOJA DE BISTURI Nº 24 (calibre/talle/medida distinta; similitud 0.58).</t>
        </is>
      </c>
    </row>
    <row r="37">
      <c r="A37" s="17" t="inlineStr">
        <is>
          <t>Neuquén</t>
        </is>
      </c>
      <c r="B37" s="17" t="inlineStr">
        <is>
          <t>1060</t>
        </is>
      </c>
      <c r="C37" s="17" t="inlineStr">
        <is>
          <t>Sin clasificar en SAP</t>
        </is>
      </c>
      <c r="D37" s="17" t="inlineStr"/>
      <c r="E37" s="17" t="inlineStr"/>
      <c r="F37" s="17" t="inlineStr">
        <is>
          <t>301</t>
        </is>
      </c>
      <c r="G37" s="17" t="inlineStr">
        <is>
          <t>CIRCUITO RESPIRATORIO UTIM</t>
        </is>
      </c>
      <c r="H37" s="18" t="n">
        <v>0</v>
      </c>
      <c r="I37" s="18" t="n">
        <v>11</v>
      </c>
      <c r="J37" s="18" t="n">
        <v>11</v>
      </c>
      <c r="K37" s="19" t="n"/>
      <c r="L37" s="35" t="inlineStr">
        <is>
          <t>sin VU en SAP (dato faltante)</t>
        </is>
      </c>
      <c r="M37" s="33" t="inlineStr">
        <is>
          <t>Sin coincidencia</t>
        </is>
      </c>
      <c r="N37" s="17" t="inlineStr">
        <is>
          <t>Sin correspondencia confirmada: hay aproximaciones en SAP, descartadas por presentación o evidencia débil</t>
        </is>
      </c>
      <c r="O37" s="29" t="inlineStr">
        <is>
          <t>Sin valor unitario en SAP: la diferencia económica de este ítem no puede calcularse (dato faltante).</t>
        </is>
      </c>
      <c r="P37" s="17" t="inlineStr">
        <is>
          <t>Mejor aproximación descartada: 2001024 VALVULA ESPIRATORIA (similitud 0.39).</t>
        </is>
      </c>
    </row>
    <row r="38">
      <c r="A38" s="17" t="inlineStr">
        <is>
          <t>Neuquén</t>
        </is>
      </c>
      <c r="B38" s="17" t="inlineStr">
        <is>
          <t>1060</t>
        </is>
      </c>
      <c r="C38" s="17" t="inlineStr">
        <is>
          <t>Sin clasificar en SAP</t>
        </is>
      </c>
      <c r="D38" s="17" t="inlineStr"/>
      <c r="E38" s="17" t="inlineStr"/>
      <c r="F38" s="17" t="inlineStr">
        <is>
          <t>370</t>
        </is>
      </c>
      <c r="G38" s="17" t="inlineStr">
        <is>
          <t>FIJADOR DE TUBO ENDOTRAQUEAL</t>
        </is>
      </c>
      <c r="H38" s="18" t="n">
        <v>0</v>
      </c>
      <c r="I38" s="18" t="n">
        <v>11</v>
      </c>
      <c r="J38" s="18" t="n">
        <v>11</v>
      </c>
      <c r="K38" s="19" t="n"/>
      <c r="L38" s="35" t="inlineStr">
        <is>
          <t>sin VU en SAP (dato faltante)</t>
        </is>
      </c>
      <c r="M38" s="33" t="inlineStr">
        <is>
          <t>Sin coincidencia</t>
        </is>
      </c>
      <c r="N38" s="17" t="inlineStr">
        <is>
          <t>Sin correspondencia confirmada: hay aproximaciones en SAP, descartadas por presentación o evidencia débil</t>
        </is>
      </c>
      <c r="O38" s="29" t="inlineStr">
        <is>
          <t>Sin valor unitario en SAP: la diferencia económica de este ítem no puede calcularse (dato faltante).</t>
        </is>
      </c>
      <c r="P38" s="17" t="inlineStr">
        <is>
          <t>Mejor aproximación descartada: 2000568 MORDILLOS DE FIJACION TUBO ENDOTRAQUEAL (similitud 0.54).</t>
        </is>
      </c>
    </row>
    <row r="39">
      <c r="A39" s="17" t="inlineStr">
        <is>
          <t>Neuquén</t>
        </is>
      </c>
      <c r="B39" s="17" t="inlineStr">
        <is>
          <t>1060</t>
        </is>
      </c>
      <c r="C39" s="17" t="inlineStr">
        <is>
          <t>Sin clasificar en SAP</t>
        </is>
      </c>
      <c r="D39" s="17" t="inlineStr"/>
      <c r="E39" s="17" t="inlineStr"/>
      <c r="F39" s="17" t="inlineStr">
        <is>
          <t>531</t>
        </is>
      </c>
      <c r="G39" s="17" t="inlineStr">
        <is>
          <t>MANGO DE BISTURI N° 3</t>
        </is>
      </c>
      <c r="H39" s="18" t="n">
        <v>0</v>
      </c>
      <c r="I39" s="18" t="n">
        <v>10</v>
      </c>
      <c r="J39" s="18" t="n">
        <v>10</v>
      </c>
      <c r="K39" s="19" t="n"/>
      <c r="L39" s="35" t="inlineStr">
        <is>
          <t>sin VU en SAP (dato faltante)</t>
        </is>
      </c>
      <c r="M39" s="33" t="inlineStr">
        <is>
          <t>Sin coincidencia</t>
        </is>
      </c>
      <c r="N39" s="17" t="inlineStr">
        <is>
          <t>Sin correspondencia confirmada: hay aproximaciones en SAP, descartadas por presentación o evidencia débil</t>
        </is>
      </c>
      <c r="O39" s="29" t="inlineStr">
        <is>
          <t>Sin valor unitario en SAP: la diferencia económica de este ítem no puede calcularse (dato faltante).</t>
        </is>
      </c>
      <c r="P39" s="17" t="inlineStr">
        <is>
          <t>Mejor aproximación descartada: 2001386 PORTA BISTURI N°3 (similitud 0.60).</t>
        </is>
      </c>
    </row>
    <row r="40">
      <c r="A40" s="17" t="inlineStr">
        <is>
          <t>Neuquén</t>
        </is>
      </c>
      <c r="B40" s="17" t="inlineStr">
        <is>
          <t>1060</t>
        </is>
      </c>
      <c r="C40" s="17" t="inlineStr">
        <is>
          <t>Sin clasificar en SAP</t>
        </is>
      </c>
      <c r="D40" s="17" t="inlineStr"/>
      <c r="E40" s="17" t="inlineStr"/>
      <c r="F40" s="17" t="inlineStr">
        <is>
          <t>535</t>
        </is>
      </c>
      <c r="G40" s="17" t="inlineStr">
        <is>
          <t>TERMOMETRO INFRARED</t>
        </is>
      </c>
      <c r="H40" s="18" t="n">
        <v>0</v>
      </c>
      <c r="I40" s="18" t="n">
        <v>10</v>
      </c>
      <c r="J40" s="18" t="n">
        <v>10</v>
      </c>
      <c r="K40" s="19" t="n"/>
      <c r="L40" s="35" t="inlineStr">
        <is>
          <t>sin VU en SAP (dato faltante)</t>
        </is>
      </c>
      <c r="M40" s="33" t="inlineStr">
        <is>
          <t>Sin coincidencia</t>
        </is>
      </c>
      <c r="N40" s="17" t="inlineStr">
        <is>
          <t>Sin correspondencia confirmada: hay aproximaciones en SAP, descartadas por presentación o evidencia débil</t>
        </is>
      </c>
      <c r="O40" s="29" t="inlineStr">
        <is>
          <t>Sin valor unitario en SAP: la diferencia económica de este ítem no puede calcularse (dato faltante).</t>
        </is>
      </c>
      <c r="P40" s="17" t="inlineStr">
        <is>
          <t>Mejor aproximación descartada: 2001137 TERMOMETRO INFRARROJO (similitud 0.49).</t>
        </is>
      </c>
    </row>
    <row r="41">
      <c r="A41" s="17" t="inlineStr">
        <is>
          <t>Neuquén</t>
        </is>
      </c>
      <c r="B41" s="17" t="inlineStr">
        <is>
          <t>1060</t>
        </is>
      </c>
      <c r="C41" s="17" t="inlineStr">
        <is>
          <t>Sin clasificar en SAP</t>
        </is>
      </c>
      <c r="D41" s="17" t="inlineStr"/>
      <c r="E41" s="17" t="inlineStr"/>
      <c r="F41" s="17" t="inlineStr">
        <is>
          <t>384</t>
        </is>
      </c>
      <c r="G41" s="17" t="inlineStr">
        <is>
          <t>CUBRECAMILLAS PACK X 10 UNIDADES</t>
        </is>
      </c>
      <c r="H41" s="18" t="n">
        <v>0</v>
      </c>
      <c r="I41" s="18" t="n">
        <v>9</v>
      </c>
      <c r="J41" s="18" t="n">
        <v>9</v>
      </c>
      <c r="K41" s="19" t="n"/>
      <c r="L41" s="35" t="inlineStr">
        <is>
          <t>sin VU en SAP (dato faltante)</t>
        </is>
      </c>
      <c r="M41" s="33" t="inlineStr">
        <is>
          <t>Sin coincidencia</t>
        </is>
      </c>
      <c r="N41" s="17" t="inlineStr">
        <is>
          <t>Sin correspondencia confirmada: hay aproximaciones en SAP, descartadas por presentación o evidencia débil</t>
        </is>
      </c>
      <c r="O41" s="29" t="inlineStr">
        <is>
          <t>Sin valor unitario en SAP: la diferencia económica de este ítem no puede calcularse (dato faltante).</t>
        </is>
      </c>
      <c r="P41" s="17" t="inlineStr">
        <is>
          <t>Mejor aproximación descartada: 2000217 CUBRECAMILLA ELASTIZADA 0.90 X 2,00 MT (calibre/talle/medida distinta; similitud 0.27).</t>
        </is>
      </c>
    </row>
    <row r="42">
      <c r="A42" s="17" t="inlineStr">
        <is>
          <t>Neuquén</t>
        </is>
      </c>
      <c r="B42" s="17" t="inlineStr">
        <is>
          <t>1060</t>
        </is>
      </c>
      <c r="C42" s="17" t="inlineStr">
        <is>
          <t>Sin clasificar en SAP</t>
        </is>
      </c>
      <c r="D42" s="17" t="inlineStr"/>
      <c r="E42" s="17" t="inlineStr"/>
      <c r="F42" s="17" t="inlineStr">
        <is>
          <t>509</t>
        </is>
      </c>
      <c r="G42" s="17" t="inlineStr">
        <is>
          <t>COLLAR FILADELFIA AJUSTABLE</t>
        </is>
      </c>
      <c r="H42" s="18" t="n">
        <v>0</v>
      </c>
      <c r="I42" s="18" t="n">
        <v>5</v>
      </c>
      <c r="J42" s="18" t="n">
        <v>5</v>
      </c>
      <c r="K42" s="19" t="n"/>
      <c r="L42" s="35" t="inlineStr">
        <is>
          <t>sin VU en SAP (dato faltante)</t>
        </is>
      </c>
      <c r="M42" s="33" t="inlineStr">
        <is>
          <t>Sin coincidencia</t>
        </is>
      </c>
      <c r="N42" s="17" t="inlineStr">
        <is>
          <t>Sin correspondencia confirmada: hay aproximaciones en SAP, descartadas por presentación o evidencia débil</t>
        </is>
      </c>
      <c r="O42" s="29" t="inlineStr">
        <is>
          <t>Sin valor unitario en SAP: la diferencia económica de este ítem no puede calcularse (dato faltante).</t>
        </is>
      </c>
      <c r="P42" s="17"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17" t="inlineStr">
        <is>
          <t>Neuquén</t>
        </is>
      </c>
      <c r="B43" s="17" t="inlineStr">
        <is>
          <t>1060</t>
        </is>
      </c>
      <c r="C43" s="17" t="inlineStr">
        <is>
          <t>Sin clasificar en SAP</t>
        </is>
      </c>
      <c r="D43" s="17" t="inlineStr"/>
      <c r="E43" s="17" t="inlineStr"/>
      <c r="F43" s="17" t="inlineStr">
        <is>
          <t>478</t>
        </is>
      </c>
      <c r="G43" s="17" t="inlineStr">
        <is>
          <t>TOBRAMICINA+DEXAMET ASONA</t>
        </is>
      </c>
      <c r="H43" s="18" t="n">
        <v>0</v>
      </c>
      <c r="I43" s="18" t="n">
        <v>4</v>
      </c>
      <c r="J43" s="18" t="n">
        <v>4</v>
      </c>
      <c r="K43" s="19" t="n"/>
      <c r="L43" s="35" t="inlineStr">
        <is>
          <t>sin VU en SAP (dato faltante)</t>
        </is>
      </c>
      <c r="M43" s="33" t="inlineStr">
        <is>
          <t>Sin coincidencia</t>
        </is>
      </c>
      <c r="N43" s="17" t="inlineStr">
        <is>
          <t>Sin correspondencia confirmada: hay aproximaciones en SAP, descartadas por presentación o evidencia débil</t>
        </is>
      </c>
      <c r="O43" s="29" t="inlineStr">
        <is>
          <t>Sin valor unitario en SAP: la diferencia económica de este ítem no puede calcularse (dato faltante).</t>
        </is>
      </c>
      <c r="P43" s="17" t="inlineStr">
        <is>
          <t>Mejor aproximación descartada: 1000369 TOBRAMICINA+ DEX G (similitud 0.41).</t>
        </is>
      </c>
    </row>
    <row r="44">
      <c r="A44" s="17" t="inlineStr">
        <is>
          <t>Neuquén</t>
        </is>
      </c>
      <c r="B44" s="17" t="inlineStr">
        <is>
          <t>1060</t>
        </is>
      </c>
      <c r="C44" s="17" t="inlineStr">
        <is>
          <t>Sin clasificar en SAP</t>
        </is>
      </c>
      <c r="D44" s="17" t="inlineStr"/>
      <c r="E44" s="17" t="inlineStr"/>
      <c r="F44" s="17" t="inlineStr">
        <is>
          <t>516</t>
        </is>
      </c>
      <c r="G44" s="17" t="inlineStr">
        <is>
          <t>KIT DE PARTO</t>
        </is>
      </c>
      <c r="H44" s="18" t="n">
        <v>0</v>
      </c>
      <c r="I44" s="18" t="n">
        <v>2</v>
      </c>
      <c r="J44" s="18" t="n">
        <v>2</v>
      </c>
      <c r="K44" s="19" t="n"/>
      <c r="L44" s="35" t="inlineStr">
        <is>
          <t>sin VU en SAP (dato faltante)</t>
        </is>
      </c>
      <c r="M44" s="33" t="inlineStr">
        <is>
          <t>Sin coincidencia</t>
        </is>
      </c>
      <c r="N44" s="17" t="inlineStr">
        <is>
          <t>Sin correspondencia confirmada: hay aproximaciones en SAP, descartadas por presentación o evidencia débil</t>
        </is>
      </c>
      <c r="O44" s="29" t="inlineStr">
        <is>
          <t>Sin valor unitario en SAP: la diferencia económica de este ítem no puede calcularse (dato faltante).</t>
        </is>
      </c>
      <c r="P44" s="17"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17" t="inlineStr">
        <is>
          <t>Neuquén</t>
        </is>
      </c>
      <c r="B45" s="17" t="inlineStr">
        <is>
          <t>1060</t>
        </is>
      </c>
      <c r="C45" s="17" t="inlineStr">
        <is>
          <t>Sin clasificar en SAP</t>
        </is>
      </c>
      <c r="D45" s="17" t="inlineStr"/>
      <c r="E45" s="17" t="inlineStr"/>
      <c r="F45" s="17" t="inlineStr">
        <is>
          <t>562</t>
        </is>
      </c>
      <c r="G45" s="17" t="inlineStr">
        <is>
          <t>LUBRICANTE OCULAR</t>
        </is>
      </c>
      <c r="H45" s="18" t="n">
        <v>0</v>
      </c>
      <c r="I45" s="18" t="n">
        <v>2</v>
      </c>
      <c r="J45" s="18" t="n">
        <v>2</v>
      </c>
      <c r="K45" s="19" t="n"/>
      <c r="L45" s="35" t="inlineStr">
        <is>
          <t>sin VU en SAP (dato faltante)</t>
        </is>
      </c>
      <c r="M45" s="33" t="inlineStr">
        <is>
          <t>Sin coincidencia</t>
        </is>
      </c>
      <c r="N45" s="17" t="inlineStr">
        <is>
          <t>Sin correspondencia confirmada: hay aproximaciones en SAP, descartadas por presentación o evidencia débil</t>
        </is>
      </c>
      <c r="O45" s="29" t="inlineStr">
        <is>
          <t>Sin valor unitario en SAP: la diferencia económica de este ítem no puede calcularse (dato faltante).</t>
        </is>
      </c>
      <c r="P45" s="17" t="inlineStr">
        <is>
          <t>Mejor aproximación descartada: 1000191 GOTAS LUBRICANTES GLICERINA 1% 10ML (una nomenclatura no informa dosis; similitud 0.40).</t>
        </is>
      </c>
    </row>
    <row r="46">
      <c r="A46" s="17" t="inlineStr">
        <is>
          <t>Neuquén</t>
        </is>
      </c>
      <c r="B46" s="17" t="inlineStr">
        <is>
          <t>1060</t>
        </is>
      </c>
      <c r="C46" s="17" t="inlineStr">
        <is>
          <t>Sin clasificar en SAP</t>
        </is>
      </c>
      <c r="D46" s="17" t="inlineStr"/>
      <c r="E46" s="17" t="inlineStr"/>
      <c r="F46" s="17" t="inlineStr">
        <is>
          <t>512</t>
        </is>
      </c>
      <c r="G46" s="17" t="inlineStr">
        <is>
          <t>DESCARTADOR CORTOPUNZANTES 2,2 L</t>
        </is>
      </c>
      <c r="H46" s="18" t="n">
        <v>0</v>
      </c>
      <c r="I46" s="18" t="n">
        <v>1</v>
      </c>
      <c r="J46" s="18" t="n">
        <v>1</v>
      </c>
      <c r="K46" s="19" t="n"/>
      <c r="L46" s="35" t="inlineStr">
        <is>
          <t>sin VU en SAP (dato faltante)</t>
        </is>
      </c>
      <c r="M46" s="33" t="inlineStr">
        <is>
          <t>Sin coincidencia</t>
        </is>
      </c>
      <c r="N46" s="17" t="inlineStr">
        <is>
          <t>Sin correspondencia confirmada: hay aproximaciones en SAP, descartadas por presentación o evidencia débil</t>
        </is>
      </c>
      <c r="O46" s="29" t="inlineStr">
        <is>
          <t>Sin valor unitario en SAP: la diferencia económica de este ítem no puede calcularse (dato faltante).</t>
        </is>
      </c>
      <c r="P46" s="17"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17" t="inlineStr">
        <is>
          <t>Neuquén</t>
        </is>
      </c>
      <c r="B47" s="17" t="inlineStr">
        <is>
          <t>1060</t>
        </is>
      </c>
      <c r="C47" s="17" t="inlineStr">
        <is>
          <t>Sin clasificar en SAP</t>
        </is>
      </c>
      <c r="D47" s="17" t="inlineStr"/>
      <c r="E47" s="17" t="inlineStr"/>
      <c r="F47" s="17" t="inlineStr">
        <is>
          <t>360</t>
        </is>
      </c>
      <c r="G47" s="17" t="inlineStr">
        <is>
          <t>DESCARTADOR CORTOPUZANTES 7 LTS</t>
        </is>
      </c>
      <c r="H47" s="18" t="n">
        <v>0</v>
      </c>
      <c r="I47" s="18" t="n">
        <v>1</v>
      </c>
      <c r="J47" s="18" t="n">
        <v>1</v>
      </c>
      <c r="K47" s="19" t="n"/>
      <c r="L47" s="35" t="inlineStr">
        <is>
          <t>sin VU en SAP (dato faltante)</t>
        </is>
      </c>
      <c r="M47" s="33" t="inlineStr">
        <is>
          <t>Sin coincidencia</t>
        </is>
      </c>
      <c r="N47" s="17" t="inlineStr">
        <is>
          <t>Sin correspondencia confirmada: hay aproximaciones en SAP, descartadas por presentación o evidencia débil</t>
        </is>
      </c>
      <c r="O47" s="29" t="inlineStr">
        <is>
          <t>Sin valor unitario en SAP: la diferencia económica de este ítem no puede calcularse (dato faltante).</t>
        </is>
      </c>
      <c r="P47" s="17" t="inlineStr">
        <is>
          <t>Mejor aproximación descartada: 2000870 DESCARTADOR C/TAPA GIRATORIA MOD E1 1.4L (dosis/presentación distinta (7000ML vs 1400ML); similitud 0.34).</t>
        </is>
      </c>
    </row>
    <row r="48">
      <c r="A48" s="17" t="inlineStr">
        <is>
          <t>Neuquén</t>
        </is>
      </c>
      <c r="B48" s="17" t="inlineStr">
        <is>
          <t>1060</t>
        </is>
      </c>
      <c r="C48" s="17" t="inlineStr">
        <is>
          <t>Sin clasificar en SAP</t>
        </is>
      </c>
      <c r="D48" s="17" t="inlineStr"/>
      <c r="E48" s="17" t="inlineStr"/>
      <c r="F48" s="17" t="inlineStr">
        <is>
          <t>468</t>
        </is>
      </c>
      <c r="G48" s="17" t="inlineStr">
        <is>
          <t>Camilleros pack x10</t>
        </is>
      </c>
      <c r="H48" s="18" t="n">
        <v>0</v>
      </c>
      <c r="I48" s="18" t="n">
        <v>0</v>
      </c>
      <c r="J48" s="18" t="n">
        <v>0</v>
      </c>
      <c r="K48" s="19" t="n"/>
      <c r="L48" s="35" t="inlineStr">
        <is>
          <t>sin VU en SAP (dato faltante)</t>
        </is>
      </c>
      <c r="M48" s="33" t="inlineStr">
        <is>
          <t>Sin coincidencia</t>
        </is>
      </c>
      <c r="N48" s="17" t="inlineStr">
        <is>
          <t>Sin correspondencia confirmada: hay aproximaciones en SAP, descartadas por presentación o evidencia débil</t>
        </is>
      </c>
      <c r="O48" s="29" t="inlineStr">
        <is>
          <t>Sin valor unitario en SAP: la diferencia económica de este ítem no puede calcularse (dato faltante).</t>
        </is>
      </c>
      <c r="P48" s="17" t="inlineStr">
        <is>
          <t>Mejor aproximación descartada: 3000463 CAMPERON TRUKER GRIS YAC TM (similitud 0.11).</t>
        </is>
      </c>
    </row>
    <row r="49">
      <c r="A49" s="17" t="inlineStr">
        <is>
          <t>Neuquén</t>
        </is>
      </c>
      <c r="B49" s="17" t="inlineStr">
        <is>
          <t>1060</t>
        </is>
      </c>
      <c r="C49" s="17" t="inlineStr">
        <is>
          <t>Sin clasificar en SAP</t>
        </is>
      </c>
      <c r="D49" s="17" t="inlineStr"/>
      <c r="E49" s="17" t="inlineStr"/>
      <c r="F49" s="17" t="inlineStr">
        <is>
          <t>532</t>
        </is>
      </c>
      <c r="G49" s="17" t="inlineStr">
        <is>
          <t>CLONAZEPAM 2 MG</t>
        </is>
      </c>
      <c r="H49" s="18" t="n">
        <v>0</v>
      </c>
      <c r="I49" s="18" t="n">
        <v>0</v>
      </c>
      <c r="J49" s="18" t="n">
        <v>0</v>
      </c>
      <c r="K49" s="19" t="n"/>
      <c r="L49" s="35" t="inlineStr">
        <is>
          <t>sin VU en SAP (dato faltante)</t>
        </is>
      </c>
      <c r="M49" s="33" t="inlineStr">
        <is>
          <t>Sin coincidencia</t>
        </is>
      </c>
      <c r="N49" s="17" t="inlineStr">
        <is>
          <t>Sin correspondencia confirmada: hay aproximaciones en SAP, descartadas por presentación o evidencia débil</t>
        </is>
      </c>
      <c r="O49" s="29" t="inlineStr">
        <is>
          <t>Sin valor unitario en SAP: la diferencia económica de este ítem no puede calcularse (dato faltante).</t>
        </is>
      </c>
      <c r="P49" s="17" t="inlineStr">
        <is>
          <t>Mejor aproximación descartada: 1000597 LOPERAMIDA 2MG COMPRIMIDO (dosis coincide; similitud 0.32).</t>
        </is>
      </c>
    </row>
    <row r="50">
      <c r="A50" s="17" t="inlineStr">
        <is>
          <t>Neuquén</t>
        </is>
      </c>
      <c r="B50" s="17" t="inlineStr">
        <is>
          <t>1060</t>
        </is>
      </c>
      <c r="C50" s="17" t="inlineStr">
        <is>
          <t>Sin clasificar en SAP</t>
        </is>
      </c>
      <c r="D50" s="17" t="inlineStr"/>
      <c r="E50" s="17" t="inlineStr"/>
      <c r="F50" s="17" t="inlineStr">
        <is>
          <t>125</t>
        </is>
      </c>
      <c r="G50" s="17" t="inlineStr">
        <is>
          <t>GOTAS OFTÁLMICAS (TOBRA + DEXA)</t>
        </is>
      </c>
      <c r="H50" s="18" t="n">
        <v>0</v>
      </c>
      <c r="I50" s="18" t="n">
        <v>0</v>
      </c>
      <c r="J50" s="18" t="n">
        <v>0</v>
      </c>
      <c r="K50" s="19" t="n"/>
      <c r="L50" s="35" t="inlineStr">
        <is>
          <t>sin VU en SAP (dato faltante)</t>
        </is>
      </c>
      <c r="M50" s="33" t="inlineStr">
        <is>
          <t>Sin coincidencia</t>
        </is>
      </c>
      <c r="N50" s="17" t="inlineStr">
        <is>
          <t>Sin correspondencia confirmada: hay aproximaciones en SAP, descartadas por presentación o evidencia débil</t>
        </is>
      </c>
      <c r="O50" s="29" t="inlineStr">
        <is>
          <t>Sin valor unitario en SAP: la diferencia económica de este ítem no puede calcularse (dato faltante).</t>
        </is>
      </c>
      <c r="P50" s="17" t="inlineStr">
        <is>
          <t>Mejor aproximación descartada: 1000615 GOTAS OFTALMICAS CON GLICERINA (similitud 0.55).</t>
        </is>
      </c>
    </row>
    <row r="51">
      <c r="A51" s="17" t="inlineStr">
        <is>
          <t>Neuquén</t>
        </is>
      </c>
      <c r="B51" s="17" t="inlineStr">
        <is>
          <t>1060</t>
        </is>
      </c>
      <c r="C51" s="17" t="inlineStr">
        <is>
          <t>Sin clasificar en SAP</t>
        </is>
      </c>
      <c r="D51" s="17" t="inlineStr"/>
      <c r="E51" s="17" t="inlineStr"/>
      <c r="F51" s="17" t="inlineStr">
        <is>
          <t>187</t>
        </is>
      </c>
      <c r="G51" s="17" t="inlineStr">
        <is>
          <t>POEN CAINAPOEN CAINA ® PROPARACAINA CLORHIDRATO 500 MG</t>
        </is>
      </c>
      <c r="H51" s="18" t="n">
        <v>0</v>
      </c>
      <c r="I51" s="18" t="n">
        <v>0</v>
      </c>
      <c r="J51" s="18" t="n">
        <v>0</v>
      </c>
      <c r="K51" s="19" t="n"/>
      <c r="L51" s="35" t="inlineStr">
        <is>
          <t>sin VU en SAP (dato faltante)</t>
        </is>
      </c>
      <c r="M51" s="33" t="inlineStr">
        <is>
          <t>Sin coincidencia</t>
        </is>
      </c>
      <c r="N51" s="17" t="inlineStr">
        <is>
          <t>Sin correspondencia confirmada: hay aproximaciones en SAP, descartadas por presentación o evidencia débil</t>
        </is>
      </c>
      <c r="O51" s="29" t="inlineStr">
        <is>
          <t>Sin valor unitario en SAP: la diferencia económica de este ítem no puede calcularse (dato faltante).</t>
        </is>
      </c>
      <c r="P51" s="17" t="inlineStr">
        <is>
          <t>Mejor aproximación descartada: 1000314 MORFINA CLORHIDRATO 10MG (dosis/presentación distinta (500MG vs 10MG); similitud 0.39).</t>
        </is>
      </c>
    </row>
    <row r="52">
      <c r="A52" s="17" t="inlineStr">
        <is>
          <t>Neuquén</t>
        </is>
      </c>
      <c r="B52" s="17" t="inlineStr">
        <is>
          <t>1060</t>
        </is>
      </c>
      <c r="C52" s="17" t="inlineStr">
        <is>
          <t>Sin clasificar en SAP</t>
        </is>
      </c>
      <c r="D52" s="17" t="inlineStr"/>
      <c r="E52" s="17" t="inlineStr"/>
      <c r="F52" s="17" t="inlineStr">
        <is>
          <t>341</t>
        </is>
      </c>
      <c r="G52" s="17" t="inlineStr">
        <is>
          <t>SOLUCION MOLAR DE BICARBONATO DE SODIO X 100 ML</t>
        </is>
      </c>
      <c r="H52" s="18" t="n">
        <v>0</v>
      </c>
      <c r="I52" s="18" t="n">
        <v>0</v>
      </c>
      <c r="J52" s="18" t="n">
        <v>0</v>
      </c>
      <c r="K52" s="19" t="n"/>
      <c r="L52" s="35" t="inlineStr">
        <is>
          <t>sin VU en SAP (dato faltante)</t>
        </is>
      </c>
      <c r="M52" s="33" t="inlineStr">
        <is>
          <t>Sin coincidencia</t>
        </is>
      </c>
      <c r="N52" s="17" t="inlineStr">
        <is>
          <t>Sin correspondencia confirmada: hay aproximaciones en SAP, descartadas por presentación o evidencia débil</t>
        </is>
      </c>
      <c r="O52" s="29" t="inlineStr">
        <is>
          <t>Sin valor unitario en SAP: la diferencia económica de este ítem no puede calcularse (dato faltante).</t>
        </is>
      </c>
      <c r="P52" s="17"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17" t="inlineStr">
        <is>
          <t>Neuquén</t>
        </is>
      </c>
      <c r="B53" s="17" t="inlineStr">
        <is>
          <t>1060</t>
        </is>
      </c>
      <c r="C53" s="17" t="inlineStr">
        <is>
          <t>Sin clasificar en SAP</t>
        </is>
      </c>
      <c r="D53" s="17" t="inlineStr"/>
      <c r="E53" s="17" t="inlineStr"/>
      <c r="F53" s="17" t="inlineStr">
        <is>
          <t>387</t>
        </is>
      </c>
      <c r="G53" s="17" t="inlineStr">
        <is>
          <t>Sonda de succión tipo K29P</t>
        </is>
      </c>
      <c r="H53" s="18" t="n">
        <v>0</v>
      </c>
      <c r="I53" s="18" t="n">
        <v>0</v>
      </c>
      <c r="J53" s="18" t="n">
        <v>0</v>
      </c>
      <c r="K53" s="19" t="n"/>
      <c r="L53" s="35" t="inlineStr">
        <is>
          <t>sin VU en SAP (dato faltante)</t>
        </is>
      </c>
      <c r="M53" s="33" t="inlineStr">
        <is>
          <t>Sin coincidencia</t>
        </is>
      </c>
      <c r="N53" s="17" t="inlineStr">
        <is>
          <t>Sin correspondencia confirmada: hay aproximaciones en SAP, descartadas por presentación o evidencia débil</t>
        </is>
      </c>
      <c r="O53" s="29" t="inlineStr">
        <is>
          <t>Sin valor unitario en SAP: la diferencia económica de este ítem no puede calcularse (dato faltante).</t>
        </is>
      </c>
      <c r="P53" s="17" t="inlineStr">
        <is>
          <t>Mejor aproximación descartada: 2000193 SONDA DE ASPIRACION K-29P KOLLER C/REG (similitud 0.45).</t>
        </is>
      </c>
    </row>
    <row r="54">
      <c r="A54" s="17" t="inlineStr">
        <is>
          <t>Neuquén</t>
        </is>
      </c>
      <c r="B54" s="17" t="inlineStr">
        <is>
          <t>1060</t>
        </is>
      </c>
      <c r="C54" s="17" t="inlineStr">
        <is>
          <t>Sin clasificar en SAP</t>
        </is>
      </c>
      <c r="D54" s="17" t="inlineStr"/>
      <c r="E54" s="17" t="inlineStr"/>
      <c r="F54" s="17" t="inlineStr">
        <is>
          <t>333</t>
        </is>
      </c>
      <c r="G54" s="17" t="inlineStr">
        <is>
          <t>UVASAL SOBRES X 2 UNIDADES</t>
        </is>
      </c>
      <c r="H54" s="18" t="n">
        <v>0</v>
      </c>
      <c r="I54" s="18" t="n">
        <v>0</v>
      </c>
      <c r="J54" s="18" t="n">
        <v>0</v>
      </c>
      <c r="K54" s="19" t="n"/>
      <c r="L54" s="35" t="inlineStr">
        <is>
          <t>sin VU en SAP (dato faltante)</t>
        </is>
      </c>
      <c r="M54" s="33" t="inlineStr">
        <is>
          <t>Sin coincidencia</t>
        </is>
      </c>
      <c r="N54" s="17" t="inlineStr">
        <is>
          <t>Sin correspondencia confirmada: hay aproximaciones en SAP, descartadas por presentación o evidencia débil</t>
        </is>
      </c>
      <c r="O54" s="29" t="inlineStr">
        <is>
          <t>Sin valor unitario en SAP: la diferencia económica de este ítem no puede calcularse (dato faltante).</t>
        </is>
      </c>
      <c r="P54" s="17" t="inlineStr">
        <is>
          <t>Mejor aproximación descartada: 1000368 UVASAL SOBRES X30 (similitud 0.58).</t>
        </is>
      </c>
    </row>
    <row r="55">
      <c r="A55" s="17" t="inlineStr">
        <is>
          <t>Neuquén</t>
        </is>
      </c>
      <c r="B55" s="17" t="inlineStr">
        <is>
          <t>1060</t>
        </is>
      </c>
      <c r="C55" s="17" t="inlineStr">
        <is>
          <t>Sin clasificar en SAP</t>
        </is>
      </c>
      <c r="D55" s="17" t="inlineStr"/>
      <c r="E55" s="17" t="inlineStr"/>
      <c r="F55" s="17" t="inlineStr">
        <is>
          <t>232</t>
        </is>
      </c>
      <c r="G55" s="17" t="inlineStr">
        <is>
          <t>VACUNA ANTIGRIPAL</t>
        </is>
      </c>
      <c r="H55" s="18" t="n">
        <v>0</v>
      </c>
      <c r="I55" s="18" t="n">
        <v>0</v>
      </c>
      <c r="J55" s="18" t="n">
        <v>0</v>
      </c>
      <c r="K55" s="19" t="n"/>
      <c r="L55" s="35" t="inlineStr">
        <is>
          <t>sin VU en SAP (dato faltante)</t>
        </is>
      </c>
      <c r="M55" s="33" t="inlineStr">
        <is>
          <t>Sin coincidencia</t>
        </is>
      </c>
      <c r="N55" s="17" t="inlineStr">
        <is>
          <t>Sin correspondencia confirmada: hay aproximaciones en SAP, descartadas por presentación o evidencia débil</t>
        </is>
      </c>
      <c r="O55" s="29" t="inlineStr">
        <is>
          <t>Sin valor unitario en SAP: la diferencia económica de este ítem no puede calcularse (dato faltante).</t>
        </is>
      </c>
      <c r="P55" s="17" t="inlineStr">
        <is>
          <t>Mejor aproximación descartada: 2001024 VALVULA ESPIRATORIA (similitud 0.13).</t>
        </is>
      </c>
    </row>
    <row r="56">
      <c r="A56" s="17" t="inlineStr">
        <is>
          <t>Neuquén</t>
        </is>
      </c>
      <c r="B56" s="17" t="inlineStr">
        <is>
          <t>1060</t>
        </is>
      </c>
      <c r="C56" s="17" t="inlineStr">
        <is>
          <t>Sin clasificar en SAP</t>
        </is>
      </c>
      <c r="D56" s="17" t="inlineStr"/>
      <c r="E56" s="17" t="inlineStr"/>
      <c r="F56" s="17" t="inlineStr">
        <is>
          <t>537</t>
        </is>
      </c>
      <c r="G56" s="17" t="inlineStr">
        <is>
          <t>vía central</t>
        </is>
      </c>
      <c r="H56" s="18" t="n">
        <v>0</v>
      </c>
      <c r="I56" s="18" t="n">
        <v>0</v>
      </c>
      <c r="J56" s="18" t="n">
        <v>0</v>
      </c>
      <c r="K56" s="19" t="n"/>
      <c r="L56" s="35" t="inlineStr">
        <is>
          <t>sin VU en SAP (dato faltante)</t>
        </is>
      </c>
      <c r="M56" s="33" t="inlineStr">
        <is>
          <t>Sin coincidencia</t>
        </is>
      </c>
      <c r="N56" s="17" t="inlineStr">
        <is>
          <t>Pendiente de validación: el ítem está en el Master pero no tiene código SAP confirmado</t>
        </is>
      </c>
      <c r="O56" s="29" t="inlineStr">
        <is>
          <t>Sin valor unitario en SAP: la diferencia económica de este ítem no puede calcularse (dato faltante).</t>
        </is>
      </c>
      <c r="P56" s="17"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17" t="inlineStr">
        <is>
          <t>Salta</t>
        </is>
      </c>
      <c r="B57" s="17" t="inlineStr">
        <is>
          <t>1130</t>
        </is>
      </c>
      <c r="C57" s="17" t="inlineStr">
        <is>
          <t>Sin clasificar en SAP</t>
        </is>
      </c>
      <c r="D57" s="17" t="inlineStr"/>
      <c r="E57" s="17" t="inlineStr"/>
      <c r="F57" s="17" t="inlineStr">
        <is>
          <t>206</t>
        </is>
      </c>
      <c r="G57" s="17" t="inlineStr">
        <is>
          <t>Pulmonix(Paracet 556mg, Bromhex 8mg, Lorat 2,5mg,Pseudo60mg) Comprimidos</t>
        </is>
      </c>
      <c r="H57" s="18" t="n">
        <v>0</v>
      </c>
      <c r="I57" s="18" t="n">
        <v>890</v>
      </c>
      <c r="J57" s="18" t="n">
        <v>890</v>
      </c>
      <c r="K57" s="19" t="n"/>
      <c r="L57" s="35" t="inlineStr">
        <is>
          <t>sin VU en SAP (dato faltante)</t>
        </is>
      </c>
      <c r="M57" s="33" t="inlineStr">
        <is>
          <t>Sin coincidencia</t>
        </is>
      </c>
      <c r="N57" s="17" t="inlineStr">
        <is>
          <t>Sin correspondencia confirmada: hay aproximaciones en SAP, descartadas por presentación o evidencia débil</t>
        </is>
      </c>
      <c r="O57" s="29" t="inlineStr">
        <is>
          <t>Sin valor unitario en SAP: la diferencia económica de este ítem no puede calcularse (dato faltante).</t>
        </is>
      </c>
      <c r="P57" s="17" t="inlineStr">
        <is>
          <t>Mejor aproximación descartada: 1001297 PULMONIX ANTIGRIP 20 COMP (una nomenclatura no informa dosis; similitud 0.36).</t>
        </is>
      </c>
    </row>
    <row r="58">
      <c r="A58" s="17" t="inlineStr">
        <is>
          <t>Salta</t>
        </is>
      </c>
      <c r="B58" s="17" t="inlineStr">
        <is>
          <t>1130</t>
        </is>
      </c>
      <c r="C58" s="17" t="inlineStr">
        <is>
          <t>Sin clasificar en SAP</t>
        </is>
      </c>
      <c r="D58" s="17" t="inlineStr"/>
      <c r="E58" s="17" t="inlineStr"/>
      <c r="F58" s="17" t="inlineStr">
        <is>
          <t>47</t>
        </is>
      </c>
      <c r="G58" s="17" t="inlineStr">
        <is>
          <t>Bisturi</t>
        </is>
      </c>
      <c r="H58" s="18" t="n">
        <v>0</v>
      </c>
      <c r="I58" s="18" t="n">
        <v>342</v>
      </c>
      <c r="J58" s="18" t="n">
        <v>342</v>
      </c>
      <c r="K58" s="19" t="n"/>
      <c r="L58" s="35" t="inlineStr">
        <is>
          <t>sin VU en SAP (dato faltante)</t>
        </is>
      </c>
      <c r="M58" s="33" t="inlineStr">
        <is>
          <t>Sin coincidencia</t>
        </is>
      </c>
      <c r="N58" s="17" t="inlineStr">
        <is>
          <t>Pendiente de validación: el ítem está en el Master pero no tiene código SAP confirmado</t>
        </is>
      </c>
      <c r="O58" s="29" t="inlineStr">
        <is>
          <t>Sin valor unitario en SAP: la diferencia económica de este ítem no puede calcularse (dato faltante).</t>
        </is>
      </c>
      <c r="P58" s="17" t="inlineStr">
        <is>
          <t>Homologado al master D-148, pero sus códigos SAP (2000025) no figuran en el stock SAP de este centro. Mejor aproximación descartada: 2000497 PIE DE SUERO (similitud 0.13).</t>
        </is>
      </c>
    </row>
    <row r="59">
      <c r="A59" s="17" t="inlineStr">
        <is>
          <t>Salta</t>
        </is>
      </c>
      <c r="B59" s="17" t="inlineStr">
        <is>
          <t>1130</t>
        </is>
      </c>
      <c r="C59" s="17" t="inlineStr">
        <is>
          <t>Sin clasificar en SAP</t>
        </is>
      </c>
      <c r="D59" s="17" t="inlineStr"/>
      <c r="E59" s="17" t="inlineStr"/>
      <c r="F59" s="17" t="inlineStr">
        <is>
          <t>435</t>
        </is>
      </c>
      <c r="G59" s="17" t="inlineStr">
        <is>
          <t>Trimetoprina / sulfametoxazol, Comprimidos x 800 mg/160 mg</t>
        </is>
      </c>
      <c r="H59" s="18" t="n">
        <v>0</v>
      </c>
      <c r="I59" s="18" t="n">
        <v>160</v>
      </c>
      <c r="J59" s="18" t="n">
        <v>160</v>
      </c>
      <c r="K59" s="19" t="n"/>
      <c r="L59" s="35" t="inlineStr">
        <is>
          <t>sin VU en SAP (dato faltante)</t>
        </is>
      </c>
      <c r="M59" s="33" t="inlineStr">
        <is>
          <t>Sin coincidencia</t>
        </is>
      </c>
      <c r="N59" s="17" t="inlineStr">
        <is>
          <t>Pendiente de validación: el ítem está en el Master pero no tiene código SAP confirmado</t>
        </is>
      </c>
      <c r="O59" s="29" t="inlineStr">
        <is>
          <t>Sin valor unitario en SAP: la diferencia económica de este ítem no puede calcularse (dato faltante).</t>
        </is>
      </c>
      <c r="P59" s="17" t="inlineStr">
        <is>
          <t>Homologado al master M11-009, pero sus códigos SAP (1005227) no figuran en el stock SAP de este centro. Mejor aproximación descartada: 1001024 SULFAMETOXAZOL+TRIMETO 80MG/400MG 20 COM (dosis/presentación distinta (160MG, 800MG vs 80MG, 400MG); similitud 0.33).</t>
        </is>
      </c>
    </row>
    <row r="60">
      <c r="A60" s="17" t="inlineStr">
        <is>
          <t>Salta</t>
        </is>
      </c>
      <c r="B60" s="17" t="inlineStr">
        <is>
          <t>1130</t>
        </is>
      </c>
      <c r="C60" s="17" t="inlineStr">
        <is>
          <t>Sin clasificar en SAP</t>
        </is>
      </c>
      <c r="D60" s="17" t="inlineStr"/>
      <c r="E60" s="17" t="inlineStr"/>
      <c r="F60" s="17" t="inlineStr">
        <is>
          <t>41</t>
        </is>
      </c>
      <c r="G60" s="17" t="inlineStr">
        <is>
          <t>Azitromicina Comprimidos x 500mg</t>
        </is>
      </c>
      <c r="H60" s="18" t="n">
        <v>0</v>
      </c>
      <c r="I60" s="18" t="n">
        <v>156</v>
      </c>
      <c r="J60" s="18" t="n">
        <v>156</v>
      </c>
      <c r="K60" s="19" t="n"/>
      <c r="L60" s="35" t="inlineStr">
        <is>
          <t>sin VU en SAP (dato faltante)</t>
        </is>
      </c>
      <c r="M60" s="33" t="inlineStr">
        <is>
          <t>Sin coincidencia</t>
        </is>
      </c>
      <c r="N60" s="17" t="inlineStr">
        <is>
          <t>Pendiente de validación: el ítem está en el Master pero no tiene código SAP confirmado</t>
        </is>
      </c>
      <c r="O60" s="29" t="inlineStr">
        <is>
          <t>Sin valor unitario en SAP: la diferencia económica de este ítem no puede calcularse (dato faltante).</t>
        </is>
      </c>
      <c r="P60" s="17" t="inlineStr">
        <is>
          <t>Homologado al master M11-003, pero sus códigos SAP (1000486) no figuran en el stock SAP de este centro. Mejor aproximación descartada: 1000485 CIPROFLOXACINA 500MG COMP (dosis coincide; similitud 0.53).</t>
        </is>
      </c>
    </row>
    <row r="61">
      <c r="A61" s="17" t="inlineStr">
        <is>
          <t>Salta</t>
        </is>
      </c>
      <c r="B61" s="17" t="inlineStr">
        <is>
          <t>1130</t>
        </is>
      </c>
      <c r="C61" s="17" t="inlineStr">
        <is>
          <t>Sin clasificar en SAP</t>
        </is>
      </c>
      <c r="D61" s="17" t="inlineStr"/>
      <c r="E61" s="17" t="inlineStr"/>
      <c r="F61" s="17" t="inlineStr">
        <is>
          <t>122</t>
        </is>
      </c>
      <c r="G61" s="17" t="inlineStr">
        <is>
          <t>Film-parche</t>
        </is>
      </c>
      <c r="H61" s="18" t="n">
        <v>0</v>
      </c>
      <c r="I61" s="18" t="n">
        <v>140</v>
      </c>
      <c r="J61" s="18" t="n">
        <v>140</v>
      </c>
      <c r="K61" s="19" t="n"/>
      <c r="L61" s="35" t="inlineStr">
        <is>
          <t>sin VU en SAP (dato faltante)</t>
        </is>
      </c>
      <c r="M61" s="33" t="inlineStr">
        <is>
          <t>Sin coincidencia</t>
        </is>
      </c>
      <c r="N61" s="17" t="inlineStr">
        <is>
          <t>Sin correspondencia confirmada: hay aproximaciones en SAP, descartadas por presentación o evidencia débil</t>
        </is>
      </c>
      <c r="O61" s="29" t="inlineStr">
        <is>
          <t>Sin valor unitario en SAP: la diferencia económica de este ítem no puede calcularse (dato faltante).</t>
        </is>
      </c>
      <c r="P61" s="17" t="inlineStr">
        <is>
          <t>Mejor aproximación descartada: 1000049 TIJERA  DE MAYO RECTA (similitud 0.10).</t>
        </is>
      </c>
    </row>
    <row r="62">
      <c r="A62" s="17" t="inlineStr">
        <is>
          <t>Salta</t>
        </is>
      </c>
      <c r="B62" s="17" t="inlineStr">
        <is>
          <t>1130</t>
        </is>
      </c>
      <c r="C62" s="17" t="inlineStr">
        <is>
          <t>Sin clasificar en SAP</t>
        </is>
      </c>
      <c r="D62" s="17" t="inlineStr"/>
      <c r="E62" s="17" t="inlineStr"/>
      <c r="F62" s="17" t="inlineStr">
        <is>
          <t>390</t>
        </is>
      </c>
      <c r="G62" s="17" t="inlineStr">
        <is>
          <t>Diclofenac - Vitamina B12- Betametasona Comprimido</t>
        </is>
      </c>
      <c r="H62" s="18" t="n">
        <v>0</v>
      </c>
      <c r="I62" s="18" t="n">
        <v>135</v>
      </c>
      <c r="J62" s="18" t="n">
        <v>135</v>
      </c>
      <c r="K62" s="19" t="n"/>
      <c r="L62" s="35" t="inlineStr">
        <is>
          <t>sin VU en SAP (dato faltante)</t>
        </is>
      </c>
      <c r="M62" s="33" t="inlineStr">
        <is>
          <t>Sin coincidencia</t>
        </is>
      </c>
      <c r="N62" s="17" t="inlineStr">
        <is>
          <t>Sin correspondencia confirmada: hay aproximaciones en SAP, descartadas por presentación o evidencia débil</t>
        </is>
      </c>
      <c r="O62" s="29" t="inlineStr">
        <is>
          <t>Sin valor unitario en SAP: la diferencia económica de este ítem no puede calcularse (dato faltante).</t>
        </is>
      </c>
      <c r="P62" s="17" t="inlineStr">
        <is>
          <t>Mejor aproximación descartada: 1000889 DICLOFENAC+PRIDINOL COMPRIMIDOS (similitud 0.47).</t>
        </is>
      </c>
    </row>
    <row r="63">
      <c r="A63" s="17" t="inlineStr">
        <is>
          <t>Salta</t>
        </is>
      </c>
      <c r="B63" s="17" t="inlineStr">
        <is>
          <t>1130</t>
        </is>
      </c>
      <c r="C63" s="17" t="inlineStr">
        <is>
          <t>Sin clasificar en SAP</t>
        </is>
      </c>
      <c r="D63" s="17" t="inlineStr"/>
      <c r="E63" s="17" t="inlineStr"/>
      <c r="F63" s="17" t="inlineStr">
        <is>
          <t>408</t>
        </is>
      </c>
      <c r="G63" s="17" t="inlineStr">
        <is>
          <t>Carbon activado</t>
        </is>
      </c>
      <c r="H63" s="18" t="n">
        <v>0</v>
      </c>
      <c r="I63" s="18" t="n">
        <v>100</v>
      </c>
      <c r="J63" s="18" t="n">
        <v>100</v>
      </c>
      <c r="K63" s="19" t="n"/>
      <c r="L63" s="35" t="inlineStr">
        <is>
          <t>sin VU en SAP (dato faltante)</t>
        </is>
      </c>
      <c r="M63" s="33" t="inlineStr">
        <is>
          <t>Sin coincidencia</t>
        </is>
      </c>
      <c r="N63" s="17" t="inlineStr">
        <is>
          <t>Sin correspondencia confirmada: hay aproximaciones en SAP, descartadas por presentación o evidencia débil</t>
        </is>
      </c>
      <c r="O63" s="29" t="inlineStr">
        <is>
          <t>Sin valor unitario en SAP: la diferencia económica de este ítem no puede calcularse (dato faltante).</t>
        </is>
      </c>
      <c r="P63" s="17" t="inlineStr">
        <is>
          <t>Mejor aproximación descartada: 2000012 BICARBONATO DE SODIO 100 ML (una nomenclatura no informa dosis; similitud 0.14).</t>
        </is>
      </c>
    </row>
    <row r="64">
      <c r="A64" s="17" t="inlineStr">
        <is>
          <t>Salta</t>
        </is>
      </c>
      <c r="B64" s="17" t="inlineStr">
        <is>
          <t>1130</t>
        </is>
      </c>
      <c r="C64" s="17" t="inlineStr">
        <is>
          <t>Sin clasificar en SAP</t>
        </is>
      </c>
      <c r="D64" s="17" t="inlineStr"/>
      <c r="E64" s="17" t="inlineStr"/>
      <c r="F64" s="17" t="inlineStr">
        <is>
          <t>119</t>
        </is>
      </c>
      <c r="G64" s="17" t="inlineStr">
        <is>
          <t>Famotidina Comprimidos x 20mg</t>
        </is>
      </c>
      <c r="H64" s="18" t="n">
        <v>0</v>
      </c>
      <c r="I64" s="18" t="n">
        <v>90</v>
      </c>
      <c r="J64" s="18" t="n">
        <v>90</v>
      </c>
      <c r="K64" s="19" t="n"/>
      <c r="L64" s="35" t="inlineStr">
        <is>
          <t>sin VU en SAP (dato faltante)</t>
        </is>
      </c>
      <c r="M64" s="33" t="inlineStr">
        <is>
          <t>Sin coincidencia</t>
        </is>
      </c>
      <c r="N64" s="17" t="inlineStr">
        <is>
          <t>Sin correspondencia confirmada: hay aproximaciones en SAP, descartadas por presentación o evidencia débil</t>
        </is>
      </c>
      <c r="O64" s="29" t="inlineStr">
        <is>
          <t>Sin valor unitario en SAP: la diferencia económica de este ítem no puede calcularse (dato faltante).</t>
        </is>
      </c>
      <c r="P64" s="17" t="inlineStr">
        <is>
          <t>Mejor aproximación descartada: 1000528 KETOROLAC  20 MG COMPRIMIDOS (dosis coincide; similitud 0.51).</t>
        </is>
      </c>
    </row>
    <row r="65">
      <c r="A65" s="17" t="inlineStr">
        <is>
          <t>Salta</t>
        </is>
      </c>
      <c r="B65" s="17" t="inlineStr">
        <is>
          <t>1130</t>
        </is>
      </c>
      <c r="C65" s="17" t="inlineStr">
        <is>
          <t>Sin clasificar en SAP</t>
        </is>
      </c>
      <c r="D65" s="17" t="inlineStr"/>
      <c r="E65" s="17" t="inlineStr"/>
      <c r="F65" s="17" t="inlineStr">
        <is>
          <t>68</t>
        </is>
      </c>
      <c r="G65" s="17" t="inlineStr">
        <is>
          <t>Cinta Hipoalergénica 2,5cmx9m</t>
        </is>
      </c>
      <c r="H65" s="18" t="n">
        <v>0</v>
      </c>
      <c r="I65" s="18" t="n">
        <v>87</v>
      </c>
      <c r="J65" s="18" t="n">
        <v>87</v>
      </c>
      <c r="K65" s="19" t="n"/>
      <c r="L65" s="35" t="inlineStr">
        <is>
          <t>sin VU en SAP (dato faltante)</t>
        </is>
      </c>
      <c r="M65" s="33" t="inlineStr">
        <is>
          <t>Sin coincidencia</t>
        </is>
      </c>
      <c r="N65" s="17" t="inlineStr">
        <is>
          <t>Sin correspondencia confirmada: hay aproximaciones en SAP, descartadas por presentación o evidencia débil</t>
        </is>
      </c>
      <c r="O65" s="29" t="inlineStr">
        <is>
          <t>Sin valor unitario en SAP: la diferencia económica de este ítem no puede calcularse (dato faltante).</t>
        </is>
      </c>
      <c r="P65" s="17" t="inlineStr">
        <is>
          <t>Mejor aproximación descartada: 2001278 TELA ADHE HIPOALERGENICA DE SEDA 2.5CM (dosis coincide; similitud 0.51).</t>
        </is>
      </c>
    </row>
    <row r="66">
      <c r="A66" s="17" t="inlineStr">
        <is>
          <t>Salta</t>
        </is>
      </c>
      <c r="B66" s="17" t="inlineStr">
        <is>
          <t>1130</t>
        </is>
      </c>
      <c r="C66" s="17" t="inlineStr">
        <is>
          <t>Sin clasificar en SAP</t>
        </is>
      </c>
      <c r="D66" s="17" t="inlineStr"/>
      <c r="E66" s="17" t="inlineStr"/>
      <c r="F66" s="17" t="inlineStr">
        <is>
          <t>428</t>
        </is>
      </c>
      <c r="G66" s="17" t="inlineStr">
        <is>
          <t>Sol Fca x 100ml sachet</t>
        </is>
      </c>
      <c r="H66" s="18" t="n">
        <v>0</v>
      </c>
      <c r="I66" s="18" t="n">
        <v>85</v>
      </c>
      <c r="J66" s="18" t="n">
        <v>85</v>
      </c>
      <c r="K66" s="19" t="n"/>
      <c r="L66" s="35" t="inlineStr">
        <is>
          <t>sin VU en SAP (dato faltante)</t>
        </is>
      </c>
      <c r="M66" s="33" t="inlineStr">
        <is>
          <t>Sin coincidencia</t>
        </is>
      </c>
      <c r="N66" s="17" t="inlineStr">
        <is>
          <t>Sin correspondencia confirmada: hay aproximaciones en SAP, descartadas por presentación o evidencia débil</t>
        </is>
      </c>
      <c r="O66" s="29" t="inlineStr">
        <is>
          <t>Sin valor unitario en SAP: la diferencia económica de este ítem no puede calcularse (dato faltante).</t>
        </is>
      </c>
      <c r="P66" s="17" t="inlineStr">
        <is>
          <t>Mejor aproximación descartada: 1000112 SOLUCION FISIOLOGICA X 100ML (dosis coincide; similitud 0.56).</t>
        </is>
      </c>
    </row>
    <row r="67">
      <c r="A67" s="17" t="inlineStr">
        <is>
          <t>Salta</t>
        </is>
      </c>
      <c r="B67" s="17" t="inlineStr">
        <is>
          <t>1130</t>
        </is>
      </c>
      <c r="C67" s="17" t="inlineStr">
        <is>
          <t>Sin clasificar en SAP</t>
        </is>
      </c>
      <c r="D67" s="17" t="inlineStr"/>
      <c r="E67" s="17" t="inlineStr"/>
      <c r="F67" s="17" t="inlineStr">
        <is>
          <t>171</t>
        </is>
      </c>
      <c r="G67" s="17" t="inlineStr">
        <is>
          <t>Llave de 3 vias</t>
        </is>
      </c>
      <c r="H67" s="18" t="n">
        <v>0</v>
      </c>
      <c r="I67" s="18" t="n">
        <v>80</v>
      </c>
      <c r="J67" s="18" t="n">
        <v>80</v>
      </c>
      <c r="K67" s="19" t="n"/>
      <c r="L67" s="35" t="inlineStr">
        <is>
          <t>sin VU en SAP (dato faltante)</t>
        </is>
      </c>
      <c r="M67" s="33" t="inlineStr">
        <is>
          <t>Sin coincidencia</t>
        </is>
      </c>
      <c r="N67" s="17" t="inlineStr">
        <is>
          <t>Pendiente de validación: el ítem está en el Master pero no tiene código SAP confirmado</t>
        </is>
      </c>
      <c r="O67" s="29" t="inlineStr">
        <is>
          <t>Sin valor unitario en SAP: la diferencia económica de este ítem no puede calcularse (dato faltante).</t>
        </is>
      </c>
      <c r="P67" s="17" t="inlineStr">
        <is>
          <t>Homologado al master D-130, pero sus códigos SAP (2000060) no figuran en el stock SAP de este centro. Mejor aproximación descartada: 2000244 SONDA FOLEY 2 VIAS Nº16 DE LÁTEX (calibre/talle/medida distinta; similitud 0.27).</t>
        </is>
      </c>
    </row>
    <row r="68">
      <c r="A68" s="17" t="inlineStr">
        <is>
          <t>Salta</t>
        </is>
      </c>
      <c r="B68" s="17" t="inlineStr">
        <is>
          <t>1130</t>
        </is>
      </c>
      <c r="C68" s="17" t="inlineStr">
        <is>
          <t>Sin clasificar en SAP</t>
        </is>
      </c>
      <c r="D68" s="17" t="inlineStr"/>
      <c r="E68" s="17" t="inlineStr"/>
      <c r="F68" s="17" t="inlineStr">
        <is>
          <t>276</t>
        </is>
      </c>
      <c r="G68" s="17" t="inlineStr">
        <is>
          <t>Norfloxacina 400mg</t>
        </is>
      </c>
      <c r="H68" s="18" t="n">
        <v>0</v>
      </c>
      <c r="I68" s="18" t="n">
        <v>80</v>
      </c>
      <c r="J68" s="18" t="n">
        <v>80</v>
      </c>
      <c r="K68" s="19" t="n"/>
      <c r="L68" s="35" t="inlineStr">
        <is>
          <t>sin VU en SAP (dato faltante)</t>
        </is>
      </c>
      <c r="M68" s="33" t="inlineStr">
        <is>
          <t>Sin coincidencia</t>
        </is>
      </c>
      <c r="N68" s="17" t="inlineStr">
        <is>
          <t>Sin correspondencia confirmada: hay aproximaciones en SAP, descartadas por presentación o evidencia débil</t>
        </is>
      </c>
      <c r="O68" s="29" t="inlineStr">
        <is>
          <t>Sin valor unitario en SAP: la diferencia económica de este ítem no puede calcularse (dato faltante).</t>
        </is>
      </c>
      <c r="P68" s="17" t="inlineStr">
        <is>
          <t>Mejor aproximación descartada: 1005171 poviral 400mg (dosis coincide; similitud 0.46).</t>
        </is>
      </c>
    </row>
    <row r="69">
      <c r="A69" s="17" t="inlineStr">
        <is>
          <t>Salta</t>
        </is>
      </c>
      <c r="B69" s="17" t="inlineStr">
        <is>
          <t>1130</t>
        </is>
      </c>
      <c r="C69" s="17" t="inlineStr">
        <is>
          <t>Sin clasificar en SAP</t>
        </is>
      </c>
      <c r="D69" s="17" t="inlineStr"/>
      <c r="E69" s="17" t="inlineStr"/>
      <c r="F69" s="17" t="inlineStr">
        <is>
          <t>275</t>
        </is>
      </c>
      <c r="G69" s="17" t="inlineStr">
        <is>
          <t>Jeringas 60 cc Tummy</t>
        </is>
      </c>
      <c r="H69" s="18" t="n">
        <v>0</v>
      </c>
      <c r="I69" s="18" t="n">
        <v>77</v>
      </c>
      <c r="J69" s="18" t="n">
        <v>77</v>
      </c>
      <c r="K69" s="19" t="n"/>
      <c r="L69" s="35" t="inlineStr">
        <is>
          <t>sin VU en SAP (dato faltante)</t>
        </is>
      </c>
      <c r="M69" s="33" t="inlineStr">
        <is>
          <t>Sin coincidencia</t>
        </is>
      </c>
      <c r="N69" s="17" t="inlineStr">
        <is>
          <t>Sin correspondencia confirmada: hay aproximaciones en SAP, descartadas por presentación o evidencia débil</t>
        </is>
      </c>
      <c r="O69" s="29" t="inlineStr">
        <is>
          <t>Sin valor unitario en SAP: la diferencia económica de este ítem no puede calcularse (dato faltante).</t>
        </is>
      </c>
      <c r="P69" s="17" t="inlineStr">
        <is>
          <t>Mejor aproximación descartada: 2000028 JERINGA 10 ML (dosis/presentación distinta (60ML vs 10ML); similitud 0.59).</t>
        </is>
      </c>
    </row>
    <row r="70">
      <c r="A70" s="17" t="inlineStr">
        <is>
          <t>Salta</t>
        </is>
      </c>
      <c r="B70" s="17" t="inlineStr">
        <is>
          <t>1130</t>
        </is>
      </c>
      <c r="C70" s="17" t="inlineStr">
        <is>
          <t>Sin clasificar en SAP</t>
        </is>
      </c>
      <c r="D70" s="17" t="inlineStr"/>
      <c r="E70" s="17" t="inlineStr"/>
      <c r="F70" s="17" t="inlineStr">
        <is>
          <t>21</t>
        </is>
      </c>
      <c r="G70" s="17" t="inlineStr">
        <is>
          <t>Agujas 40/12</t>
        </is>
      </c>
      <c r="H70" s="18" t="n">
        <v>0</v>
      </c>
      <c r="I70" s="18" t="n">
        <v>70</v>
      </c>
      <c r="J70" s="18" t="n">
        <v>70</v>
      </c>
      <c r="K70" s="19" t="n"/>
      <c r="L70" s="35" t="inlineStr">
        <is>
          <t>sin VU en SAP (dato faltante)</t>
        </is>
      </c>
      <c r="M70" s="33" t="inlineStr">
        <is>
          <t>Sin coincidencia</t>
        </is>
      </c>
      <c r="N70" s="17" t="inlineStr">
        <is>
          <t>Sin correspondencia confirmada: hay aproximaciones en SAP, descartadas por presentación o evidencia débil</t>
        </is>
      </c>
      <c r="O70" s="29" t="inlineStr">
        <is>
          <t>Sin valor unitario en SAP: la diferencia económica de este ítem no puede calcularse (dato faltante).</t>
        </is>
      </c>
      <c r="P70" s="17" t="inlineStr">
        <is>
          <t>Mejor aproximación descartada: 2000009 AGUJA HIPODERMICA 21G x 1 ½ - 40/8 (calibre/talle/medida distinta; similitud 0.33).</t>
        </is>
      </c>
    </row>
    <row r="71">
      <c r="A71" s="17" t="inlineStr">
        <is>
          <t>Salta</t>
        </is>
      </c>
      <c r="B71" s="17" t="inlineStr">
        <is>
          <t>1130</t>
        </is>
      </c>
      <c r="C71" s="17" t="inlineStr">
        <is>
          <t>Sin clasificar en SAP</t>
        </is>
      </c>
      <c r="D71" s="17" t="inlineStr"/>
      <c r="E71" s="17" t="inlineStr"/>
      <c r="F71" s="17" t="inlineStr">
        <is>
          <t>421</t>
        </is>
      </c>
      <c r="G71" s="17" t="inlineStr">
        <is>
          <t>Electrodos</t>
        </is>
      </c>
      <c r="H71" s="18" t="n">
        <v>0</v>
      </c>
      <c r="I71" s="18" t="n">
        <v>63</v>
      </c>
      <c r="J71" s="18" t="n">
        <v>63</v>
      </c>
      <c r="K71" s="19" t="n"/>
      <c r="L71" s="35" t="inlineStr">
        <is>
          <t>sin VU en SAP (dato faltante)</t>
        </is>
      </c>
      <c r="M71" s="33" t="inlineStr">
        <is>
          <t>Sin coincidencia</t>
        </is>
      </c>
      <c r="N71" s="17" t="inlineStr">
        <is>
          <t>Pendiente de validación: el ítem está en el Master pero no tiene código SAP confirmado</t>
        </is>
      </c>
      <c r="O71" s="29" t="inlineStr">
        <is>
          <t>Sin valor unitario en SAP: la diferencia económica de este ítem no puede calcularse (dato faltante).</t>
        </is>
      </c>
      <c r="P71" s="17" t="inlineStr">
        <is>
          <t>Homologado al master D-169, pero sus códigos SAP (2001464) no figuran en el stock SAP de este centro. Mejor aproximación descartada: 2000035 TENSIOMETRO ADULTO (similitud 0.13).</t>
        </is>
      </c>
    </row>
    <row r="72">
      <c r="A72" s="17" t="inlineStr">
        <is>
          <t>Salta</t>
        </is>
      </c>
      <c r="B72" s="17" t="inlineStr">
        <is>
          <t>1130</t>
        </is>
      </c>
      <c r="C72" s="17" t="inlineStr">
        <is>
          <t>Sin clasificar en SAP</t>
        </is>
      </c>
      <c r="D72" s="17" t="inlineStr"/>
      <c r="E72" s="17" t="inlineStr"/>
      <c r="F72" s="17" t="inlineStr">
        <is>
          <t>84</t>
        </is>
      </c>
      <c r="G72" s="17" t="inlineStr">
        <is>
          <t>Contractil (Ácido ascórbico + Extracto Seco de Ruscus Aculeatus + Hesperidina Metilchalcona) Comprimidos</t>
        </is>
      </c>
      <c r="H72" s="18" t="n">
        <v>0</v>
      </c>
      <c r="I72" s="18" t="n">
        <v>60</v>
      </c>
      <c r="J72" s="18" t="n">
        <v>60</v>
      </c>
      <c r="K72" s="19" t="n"/>
      <c r="L72" s="35" t="inlineStr">
        <is>
          <t>sin VU en SAP (dato faltante)</t>
        </is>
      </c>
      <c r="M72" s="33" t="inlineStr">
        <is>
          <t>Sin coincidencia</t>
        </is>
      </c>
      <c r="N72" s="17" t="inlineStr">
        <is>
          <t>Sin correspondencia confirmada: hay aproximaciones en SAP, descartadas por presentación o evidencia débil</t>
        </is>
      </c>
      <c r="O72" s="29" t="inlineStr">
        <is>
          <t>Sin valor unitario en SAP: la diferencia económica de este ítem no puede calcularse (dato faltante).</t>
        </is>
      </c>
      <c r="P72" s="17" t="inlineStr">
        <is>
          <t>Mejor aproximación descartada: 1000562 CONTRACTIL (FLEBOCONSTRICTOR) COMP (similitud 0.41).</t>
        </is>
      </c>
    </row>
    <row r="73">
      <c r="A73" s="17" t="inlineStr">
        <is>
          <t>Salta</t>
        </is>
      </c>
      <c r="B73" s="17" t="inlineStr">
        <is>
          <t>1130</t>
        </is>
      </c>
      <c r="C73" s="17" t="inlineStr">
        <is>
          <t>Sin clasificar en SAP</t>
        </is>
      </c>
      <c r="D73" s="17" t="inlineStr"/>
      <c r="E73" s="17" t="inlineStr"/>
      <c r="F73" s="17" t="inlineStr">
        <is>
          <t>142</t>
        </is>
      </c>
      <c r="G73" s="17" t="inlineStr">
        <is>
          <t>Hidroclorotiazida Comprimidosx 50mg</t>
        </is>
      </c>
      <c r="H73" s="18" t="n">
        <v>0</v>
      </c>
      <c r="I73" s="18" t="n">
        <v>60</v>
      </c>
      <c r="J73" s="18" t="n">
        <v>60</v>
      </c>
      <c r="K73" s="19" t="n"/>
      <c r="L73" s="35" t="inlineStr">
        <is>
          <t>sin VU en SAP (dato faltante)</t>
        </is>
      </c>
      <c r="M73" s="33" t="inlineStr">
        <is>
          <t>Sin coincidencia</t>
        </is>
      </c>
      <c r="N73" s="17" t="inlineStr">
        <is>
          <t>Sin correspondencia confirmada: hay aproximaciones en SAP, descartadas por presentación o evidencia débil</t>
        </is>
      </c>
      <c r="O73" s="29" t="inlineStr">
        <is>
          <t>Sin valor unitario en SAP: la diferencia económica de este ítem no puede calcularse (dato faltante).</t>
        </is>
      </c>
      <c r="P73" s="17" t="inlineStr">
        <is>
          <t>Mejor aproximación descartada: 1000373 DICLOFENAC 50MG COMPRIMIDO (dosis coincide; similitud 0.52).</t>
        </is>
      </c>
    </row>
    <row r="74">
      <c r="A74" s="17" t="inlineStr">
        <is>
          <t>Salta</t>
        </is>
      </c>
      <c r="B74" s="17" t="inlineStr">
        <is>
          <t>1130</t>
        </is>
      </c>
      <c r="C74" s="17" t="inlineStr">
        <is>
          <t>Sin clasificar en SAP</t>
        </is>
      </c>
      <c r="D74" s="17" t="inlineStr"/>
      <c r="E74" s="17" t="inlineStr"/>
      <c r="F74" s="17" t="inlineStr">
        <is>
          <t>56</t>
        </is>
      </c>
      <c r="G74" s="17" t="inlineStr">
        <is>
          <t>Canula nasal para oxigeno</t>
        </is>
      </c>
      <c r="H74" s="18" t="n">
        <v>0</v>
      </c>
      <c r="I74" s="18" t="n">
        <v>57</v>
      </c>
      <c r="J74" s="18" t="n">
        <v>57</v>
      </c>
      <c r="K74" s="19" t="n"/>
      <c r="L74" s="35" t="inlineStr">
        <is>
          <t>sin VU en SAP (dato faltante)</t>
        </is>
      </c>
      <c r="M74" s="33" t="inlineStr">
        <is>
          <t>Sin coincidencia</t>
        </is>
      </c>
      <c r="N74" s="17" t="inlineStr">
        <is>
          <t>Pendiente de validación: el ítem está en el Master pero no tiene código SAP confirmado</t>
        </is>
      </c>
      <c r="O74" s="29" t="inlineStr">
        <is>
          <t>Sin valor unitario en SAP: la diferencia económica de este ítem no puede calcularse (dato faltante).</t>
        </is>
      </c>
      <c r="P74" s="17" t="inlineStr">
        <is>
          <t>Homologado al master D-161, pero sus códigos SAP (2000462) no figuran en el stock SAP de este centro. Mejor aproximación descartada: 2000403 CANULA DE GUEDEL 90CM N2 AMARILLO (una nomenclatura no informa dosis; similitud 0.27).</t>
        </is>
      </c>
    </row>
    <row r="75">
      <c r="A75" s="17" t="inlineStr">
        <is>
          <t>Salta</t>
        </is>
      </c>
      <c r="B75" s="17" t="inlineStr">
        <is>
          <t>1130</t>
        </is>
      </c>
      <c r="C75" s="17" t="inlineStr">
        <is>
          <t>Sin clasificar en SAP</t>
        </is>
      </c>
      <c r="D75" s="17" t="inlineStr"/>
      <c r="E75" s="17" t="inlineStr"/>
      <c r="F75" s="17" t="inlineStr">
        <is>
          <t>202</t>
        </is>
      </c>
      <c r="G75" s="17" t="inlineStr">
        <is>
          <t>Pervinox 100 ml</t>
        </is>
      </c>
      <c r="H75" s="18" t="n">
        <v>0</v>
      </c>
      <c r="I75" s="18" t="n">
        <v>54</v>
      </c>
      <c r="J75" s="18" t="n">
        <v>54</v>
      </c>
      <c r="K75" s="19" t="n"/>
      <c r="L75" s="35" t="inlineStr">
        <is>
          <t>sin VU en SAP (dato faltante)</t>
        </is>
      </c>
      <c r="M75" s="33" t="inlineStr">
        <is>
          <t>Sin coincidencia</t>
        </is>
      </c>
      <c r="N75" s="17" t="inlineStr">
        <is>
          <t>Sin correspondencia confirmada: hay aproximaciones en SAP, descartadas por presentación o evidencia débil</t>
        </is>
      </c>
      <c r="O75" s="29" t="inlineStr">
        <is>
          <t>Sin valor unitario en SAP: la diferencia económica de este ítem no puede calcularse (dato faltante).</t>
        </is>
      </c>
      <c r="P75" s="17" t="inlineStr">
        <is>
          <t>Mejor aproximación descartada: 2000012 BICARBONATO DE SODIO 100 ML (dosis coincide; similitud 0.38).</t>
        </is>
      </c>
    </row>
    <row r="76">
      <c r="A76" s="17" t="inlineStr">
        <is>
          <t>Salta</t>
        </is>
      </c>
      <c r="B76" s="17" t="inlineStr">
        <is>
          <t>1130</t>
        </is>
      </c>
      <c r="C76" s="17" t="inlineStr">
        <is>
          <t>Sin clasificar en SAP</t>
        </is>
      </c>
      <c r="D76" s="17" t="inlineStr"/>
      <c r="E76" s="17" t="inlineStr"/>
      <c r="F76" s="17" t="inlineStr">
        <is>
          <t>104</t>
        </is>
      </c>
      <c r="G76" s="17" t="inlineStr">
        <is>
          <t>Dimenhidrinato Comprimidos x 50mg</t>
        </is>
      </c>
      <c r="H76" s="18" t="n">
        <v>0</v>
      </c>
      <c r="I76" s="18" t="n">
        <v>48</v>
      </c>
      <c r="J76" s="18" t="n">
        <v>48</v>
      </c>
      <c r="K76" s="19" t="n"/>
      <c r="L76" s="35" t="inlineStr">
        <is>
          <t>sin VU en SAP (dato faltante)</t>
        </is>
      </c>
      <c r="M76" s="33" t="inlineStr">
        <is>
          <t>Sin coincidencia</t>
        </is>
      </c>
      <c r="N76" s="17" t="inlineStr">
        <is>
          <t>Pendiente de validación: el ítem está en el Master pero no tiene código SAP confirmado</t>
        </is>
      </c>
      <c r="O76" s="29" t="inlineStr">
        <is>
          <t>Sin valor unitario en SAP: la diferencia económica de este ítem no puede calcularse (dato faltante).</t>
        </is>
      </c>
      <c r="P76" s="17" t="inlineStr">
        <is>
          <t>Homologado al master M07-003, pero sus códigos SAP (1000178) no figuran en el stock SAP de este centro. Mejor aproximación descartada: 1000530 DIFENHIDRAMINA 50 MG COMPRIMIDOS (dosis coincide; similitud 0.59).</t>
        </is>
      </c>
    </row>
    <row r="77">
      <c r="A77" s="17" t="inlineStr">
        <is>
          <t>Salta</t>
        </is>
      </c>
      <c r="B77" s="17" t="inlineStr">
        <is>
          <t>1130</t>
        </is>
      </c>
      <c r="C77" s="17" t="inlineStr">
        <is>
          <t>Sin clasificar en SAP</t>
        </is>
      </c>
      <c r="D77" s="17" t="inlineStr"/>
      <c r="E77" s="17" t="inlineStr"/>
      <c r="F77" s="17" t="inlineStr">
        <is>
          <t>87</t>
        </is>
      </c>
      <c r="G77" s="17" t="inlineStr">
        <is>
          <t>Crema dermica Miclogen Antimicotico pomo 20gr</t>
        </is>
      </c>
      <c r="H77" s="18" t="n">
        <v>0</v>
      </c>
      <c r="I77" s="18" t="n">
        <v>46</v>
      </c>
      <c r="J77" s="18" t="n">
        <v>46</v>
      </c>
      <c r="K77" s="19" t="n"/>
      <c r="L77" s="35" t="inlineStr">
        <is>
          <t>sin VU en SAP (dato faltante)</t>
        </is>
      </c>
      <c r="M77" s="33" t="inlineStr">
        <is>
          <t>Sin coincidencia</t>
        </is>
      </c>
      <c r="N77" s="17" t="inlineStr">
        <is>
          <t>Sin correspondencia confirmada: hay aproximaciones en SAP, descartadas por presentación o evidencia débil</t>
        </is>
      </c>
      <c r="O77" s="29" t="inlineStr">
        <is>
          <t>Sin valor unitario en SAP: la diferencia económica de este ítem no puede calcularse (dato faltante).</t>
        </is>
      </c>
      <c r="P77" s="17" t="inlineStr">
        <is>
          <t>Mejor aproximación descartada: 1000695 ACICLOVIR 5% CREMA X 10GR (dosis/presentación distinta (20000MG vs 5%, 10000MG); similitud 0.34).</t>
        </is>
      </c>
    </row>
    <row r="78">
      <c r="A78" s="17" t="inlineStr">
        <is>
          <t>Salta</t>
        </is>
      </c>
      <c r="B78" s="17" t="inlineStr">
        <is>
          <t>1130</t>
        </is>
      </c>
      <c r="C78" s="17" t="inlineStr">
        <is>
          <t>Sin clasificar en SAP</t>
        </is>
      </c>
      <c r="D78" s="17" t="inlineStr"/>
      <c r="E78" s="17" t="inlineStr"/>
      <c r="F78" s="17" t="inlineStr">
        <is>
          <t>185</t>
        </is>
      </c>
      <c r="G78" s="17" t="inlineStr">
        <is>
          <t>Midazolam 1 amp=3ml/15mg</t>
        </is>
      </c>
      <c r="H78" s="18" t="n">
        <v>0</v>
      </c>
      <c r="I78" s="18" t="n">
        <v>42</v>
      </c>
      <c r="J78" s="18" t="n">
        <v>42</v>
      </c>
      <c r="K78" s="19" t="n"/>
      <c r="L78" s="35" t="inlineStr">
        <is>
          <t>sin VU en SAP (dato faltante)</t>
        </is>
      </c>
      <c r="M78" s="33" t="inlineStr">
        <is>
          <t>Sin coincidencia</t>
        </is>
      </c>
      <c r="N78" s="17" t="inlineStr">
        <is>
          <t>Pendiente de validación: el ítem está en el Master pero no tiene código SAP confirmado</t>
        </is>
      </c>
      <c r="O78" s="29" t="inlineStr">
        <is>
          <t>Sin valor unitario en SAP: la diferencia económica de este ítem no puede calcularse (dato faltante).</t>
        </is>
      </c>
      <c r="P78" s="17" t="inlineStr">
        <is>
          <t>Homologado al master M02-001, pero sus códigos SAP (1000098) no figuran en el stock SAP de este centro. Mejor aproximación descartada: 1000045 DICLOFENAC 75MG AMPOLLA 3ML (dosis/presentación distinta (3ML, 15MG vs 3ML, 75MG); similitud 0.34).</t>
        </is>
      </c>
    </row>
    <row r="79">
      <c r="A79" s="17" t="inlineStr">
        <is>
          <t>Salta</t>
        </is>
      </c>
      <c r="B79" s="17" t="inlineStr">
        <is>
          <t>1130</t>
        </is>
      </c>
      <c r="C79" s="17" t="inlineStr">
        <is>
          <t>Sin clasificar en SAP</t>
        </is>
      </c>
      <c r="D79" s="17" t="inlineStr"/>
      <c r="E79" s="17" t="inlineStr"/>
      <c r="F79" s="17" t="inlineStr">
        <is>
          <t>426</t>
        </is>
      </c>
      <c r="G79" s="17" t="inlineStr">
        <is>
          <t>Prolongadores largos</t>
        </is>
      </c>
      <c r="H79" s="18" t="n">
        <v>0</v>
      </c>
      <c r="I79" s="18" t="n">
        <v>36</v>
      </c>
      <c r="J79" s="18" t="n">
        <v>36</v>
      </c>
      <c r="K79" s="19" t="n"/>
      <c r="L79" s="35" t="inlineStr">
        <is>
          <t>sin VU en SAP (dato faltante)</t>
        </is>
      </c>
      <c r="M79" s="33" t="inlineStr">
        <is>
          <t>Sin coincidencia</t>
        </is>
      </c>
      <c r="N79" s="17" t="inlineStr">
        <is>
          <t>Sin correspondencia confirmada: hay aproximaciones en SAP, descartadas por presentación o evidencia débil</t>
        </is>
      </c>
      <c r="O79" s="29" t="inlineStr">
        <is>
          <t>Sin valor unitario en SAP: la diferencia económica de este ítem no puede calcularse (dato faltante).</t>
        </is>
      </c>
      <c r="P79" s="17" t="inlineStr">
        <is>
          <t>Mejor aproximación descartada: 2000484 SUJETADOR C/VELCRO LARGO (similitud 0.36).</t>
        </is>
      </c>
    </row>
    <row r="80">
      <c r="A80" s="17" t="inlineStr">
        <is>
          <t>Salta</t>
        </is>
      </c>
      <c r="B80" s="17" t="inlineStr">
        <is>
          <t>1130</t>
        </is>
      </c>
      <c r="C80" s="17" t="inlineStr">
        <is>
          <t>Sin clasificar en SAP</t>
        </is>
      </c>
      <c r="D80" s="17" t="inlineStr"/>
      <c r="E80" s="17" t="inlineStr"/>
      <c r="F80" s="17" t="inlineStr">
        <is>
          <t>61</t>
        </is>
      </c>
      <c r="G80" s="17" t="inlineStr">
        <is>
          <t>Carboximetilcisteina/dextrometorfano bromhidrato jbe 100ml</t>
        </is>
      </c>
      <c r="H80" s="18" t="n">
        <v>0</v>
      </c>
      <c r="I80" s="18" t="n">
        <v>35</v>
      </c>
      <c r="J80" s="18" t="n">
        <v>35</v>
      </c>
      <c r="K80" s="19" t="n"/>
      <c r="L80" s="35" t="inlineStr">
        <is>
          <t>sin VU en SAP (dato faltante)</t>
        </is>
      </c>
      <c r="M80" s="33" t="inlineStr">
        <is>
          <t>Sin coincidencia</t>
        </is>
      </c>
      <c r="N80" s="17" t="inlineStr">
        <is>
          <t>Sin correspondencia confirmada: hay aproximaciones en SAP, descartadas por presentación o evidencia débil</t>
        </is>
      </c>
      <c r="O80" s="29" t="inlineStr">
        <is>
          <t>Sin valor unitario en SAP: la diferencia económica de este ítem no puede calcularse (dato faltante).</t>
        </is>
      </c>
      <c r="P80" s="17" t="inlineStr">
        <is>
          <t>Mejor aproximación descartada: 1000624 LACTULON JARABE (una nomenclatura no informa dosis; similitud 0.30).</t>
        </is>
      </c>
    </row>
    <row r="81">
      <c r="A81" s="17" t="inlineStr">
        <is>
          <t>Salta</t>
        </is>
      </c>
      <c r="B81" s="17" t="inlineStr">
        <is>
          <t>1130</t>
        </is>
      </c>
      <c r="C81" s="17" t="inlineStr">
        <is>
          <t>Sin clasificar en SAP</t>
        </is>
      </c>
      <c r="D81" s="17" t="inlineStr"/>
      <c r="E81" s="17" t="inlineStr"/>
      <c r="F81" s="17" t="inlineStr">
        <is>
          <t>149</t>
        </is>
      </c>
      <c r="G81" s="17" t="inlineStr">
        <is>
          <t>Cloruro de Sodio 25ml spray nasal</t>
        </is>
      </c>
      <c r="H81" s="18" t="n">
        <v>0</v>
      </c>
      <c r="I81" s="18" t="n">
        <v>34</v>
      </c>
      <c r="J81" s="18" t="n">
        <v>34</v>
      </c>
      <c r="K81" s="19" t="n"/>
      <c r="L81" s="35" t="inlineStr">
        <is>
          <t>sin VU en SAP (dato faltante)</t>
        </is>
      </c>
      <c r="M81" s="33" t="inlineStr">
        <is>
          <t>Sin coincidencia</t>
        </is>
      </c>
      <c r="N81" s="17" t="inlineStr">
        <is>
          <t>Sin correspondencia confirmada: hay aproximaciones en SAP, descartadas por presentación o evidencia débil</t>
        </is>
      </c>
      <c r="O81" s="29" t="inlineStr">
        <is>
          <t>Sin valor unitario en SAP: la diferencia económica de este ítem no puede calcularse (dato faltante).</t>
        </is>
      </c>
      <c r="P81" s="17" t="inlineStr">
        <is>
          <t>Mejor aproximación descartada: 2000012 BICARBONATO DE SODIO 100 ML (dosis/presentación distinta (25ML vs 100ML); similitud 0.36).</t>
        </is>
      </c>
    </row>
    <row r="82">
      <c r="A82" s="17" t="inlineStr">
        <is>
          <t>Salta</t>
        </is>
      </c>
      <c r="B82" s="17" t="inlineStr">
        <is>
          <t>1130</t>
        </is>
      </c>
      <c r="C82" s="17" t="inlineStr">
        <is>
          <t>Sin clasificar en SAP</t>
        </is>
      </c>
      <c r="D82" s="17" t="inlineStr"/>
      <c r="E82" s="17" t="inlineStr"/>
      <c r="F82" s="17" t="inlineStr">
        <is>
          <t>403</t>
        </is>
      </c>
      <c r="G82" s="17" t="inlineStr">
        <is>
          <t>Barbijo N95</t>
        </is>
      </c>
      <c r="H82" s="18" t="n">
        <v>0</v>
      </c>
      <c r="I82" s="18" t="n">
        <v>30</v>
      </c>
      <c r="J82" s="18" t="n">
        <v>30</v>
      </c>
      <c r="K82" s="19" t="n"/>
      <c r="L82" s="35" t="inlineStr">
        <is>
          <t>sin VU en SAP (dato faltante)</t>
        </is>
      </c>
      <c r="M82" s="33" t="inlineStr">
        <is>
          <t>Sin coincidencia</t>
        </is>
      </c>
      <c r="N82" s="17" t="inlineStr">
        <is>
          <t>Pendiente de validación: el ítem está en el Master pero no tiene código SAP confirmado</t>
        </is>
      </c>
      <c r="O82" s="29" t="inlineStr">
        <is>
          <t>Sin valor unitario en SAP: la diferencia económica de este ítem no puede calcularse (dato faltante).</t>
        </is>
      </c>
      <c r="P82" s="17" t="inlineStr">
        <is>
          <t>Homologado al master D-156, pero sus códigos SAP (2000917) no figuran en el stock SAP de este centro. Mejor aproximación descartada: 2000041 BARBIJO TRIPLE RECTO C/ELÁSTI (similitud 0.35).</t>
        </is>
      </c>
    </row>
    <row r="83">
      <c r="A83" s="17" t="inlineStr">
        <is>
          <t>Salta</t>
        </is>
      </c>
      <c r="B83" s="17" t="inlineStr">
        <is>
          <t>1130</t>
        </is>
      </c>
      <c r="C83" s="17" t="inlineStr">
        <is>
          <t>Sin clasificar en SAP</t>
        </is>
      </c>
      <c r="D83" s="17" t="inlineStr"/>
      <c r="E83" s="17" t="inlineStr"/>
      <c r="F83" s="17" t="inlineStr">
        <is>
          <t>98</t>
        </is>
      </c>
      <c r="G83" s="17" t="inlineStr">
        <is>
          <t>Diclofenac Sodico comprimidos x100mg</t>
        </is>
      </c>
      <c r="H83" s="18" t="n">
        <v>0</v>
      </c>
      <c r="I83" s="18" t="n">
        <v>30</v>
      </c>
      <c r="J83" s="18" t="n">
        <v>30</v>
      </c>
      <c r="K83" s="19" t="n"/>
      <c r="L83" s="35" t="inlineStr">
        <is>
          <t>sin VU en SAP (dato faltante)</t>
        </is>
      </c>
      <c r="M83" s="33" t="inlineStr">
        <is>
          <t>Sin coincidencia</t>
        </is>
      </c>
      <c r="N83" s="17" t="inlineStr">
        <is>
          <t>Sin correspondencia confirmada: hay aproximaciones en SAP, descartadas por presentación o evidencia débil</t>
        </is>
      </c>
      <c r="O83" s="29" t="inlineStr">
        <is>
          <t>Sin valor unitario en SAP: la diferencia económica de este ítem no puede calcularse (dato faltante).</t>
        </is>
      </c>
      <c r="P83" s="17" t="inlineStr">
        <is>
          <t>Mejor aproximación descartada: 1000125 DICLOFENAC 75 MG COMPRIMIDOS (dosis/presentación distinta (100MG vs 75MG); similitud 0.59).</t>
        </is>
      </c>
    </row>
    <row r="84">
      <c r="A84" s="17" t="inlineStr">
        <is>
          <t>Salta</t>
        </is>
      </c>
      <c r="B84" s="17" t="inlineStr">
        <is>
          <t>1130</t>
        </is>
      </c>
      <c r="C84" s="17" t="inlineStr">
        <is>
          <t>Sin clasificar en SAP</t>
        </is>
      </c>
      <c r="D84" s="17" t="inlineStr"/>
      <c r="E84" s="17" t="inlineStr"/>
      <c r="F84" s="17" t="inlineStr">
        <is>
          <t>382</t>
        </is>
      </c>
      <c r="G84" s="17" t="inlineStr">
        <is>
          <t>Monitrato de Isorsobida comp 20mg</t>
        </is>
      </c>
      <c r="H84" s="18" t="n">
        <v>0</v>
      </c>
      <c r="I84" s="18" t="n">
        <v>30</v>
      </c>
      <c r="J84" s="18" t="n">
        <v>30</v>
      </c>
      <c r="K84" s="19" t="n"/>
      <c r="L84" s="35" t="inlineStr">
        <is>
          <t>sin VU en SAP (dato faltante)</t>
        </is>
      </c>
      <c r="M84" s="33" t="inlineStr">
        <is>
          <t>Sin coincidencia</t>
        </is>
      </c>
      <c r="N84" s="17" t="inlineStr">
        <is>
          <t>Sin correspondencia confirmada: hay aproximaciones en SAP, descartadas por presentación o evidencia débil</t>
        </is>
      </c>
      <c r="O84" s="29" t="inlineStr">
        <is>
          <t>Sin valor unitario en SAP: la diferencia económica de este ítem no puede calcularse (dato faltante).</t>
        </is>
      </c>
      <c r="P84" s="17" t="inlineStr">
        <is>
          <t>Mejor aproximación descartada: 1000528 KETOROLAC  20 MG COMPRIMIDOS (dosis coincide; similitud 0.48).</t>
        </is>
      </c>
    </row>
    <row r="85">
      <c r="A85" s="17" t="inlineStr">
        <is>
          <t>Salta</t>
        </is>
      </c>
      <c r="B85" s="17" t="inlineStr">
        <is>
          <t>1130</t>
        </is>
      </c>
      <c r="C85" s="17" t="inlineStr">
        <is>
          <t>Sin clasificar en SAP</t>
        </is>
      </c>
      <c r="D85" s="17" t="inlineStr"/>
      <c r="E85" s="17" t="inlineStr"/>
      <c r="F85" s="17" t="inlineStr">
        <is>
          <t>124</t>
        </is>
      </c>
      <c r="G85" s="17" t="inlineStr">
        <is>
          <t>Fluticasona Azelastina spray nasal 12ml/12,36g 120 dosis</t>
        </is>
      </c>
      <c r="H85" s="18" t="n">
        <v>0</v>
      </c>
      <c r="I85" s="18" t="n">
        <v>21</v>
      </c>
      <c r="J85" s="18" t="n">
        <v>21</v>
      </c>
      <c r="K85" s="19" t="n"/>
      <c r="L85" s="35" t="inlineStr">
        <is>
          <t>sin VU en SAP (dato faltante)</t>
        </is>
      </c>
      <c r="M85" s="33" t="inlineStr">
        <is>
          <t>Sin coincidencia</t>
        </is>
      </c>
      <c r="N85" s="17" t="inlineStr">
        <is>
          <t>Sin correspondencia confirmada: hay aproximaciones en SAP, descartadas por presentación o evidencia débil</t>
        </is>
      </c>
      <c r="O85" s="29" t="inlineStr">
        <is>
          <t>Sin valor unitario en SAP: la diferencia económica de este ítem no puede calcularse (dato faltante).</t>
        </is>
      </c>
      <c r="P85" s="17" t="inlineStr">
        <is>
          <t>Mejor aproximación descartada: 1000938 LACTULOSA 65G 120ML JARABE (dosis/presentación distinta (12ML, 12360MG vs 120ML, 65000MG); similitud 0.28).</t>
        </is>
      </c>
    </row>
    <row r="86">
      <c r="A86" s="17" t="inlineStr">
        <is>
          <t>Salta</t>
        </is>
      </c>
      <c r="B86" s="17" t="inlineStr">
        <is>
          <t>1130</t>
        </is>
      </c>
      <c r="C86" s="17" t="inlineStr">
        <is>
          <t>Sin clasificar en SAP</t>
        </is>
      </c>
      <c r="D86" s="17" t="inlineStr"/>
      <c r="E86" s="17" t="inlineStr"/>
      <c r="F86" s="17" t="inlineStr">
        <is>
          <t>422</t>
        </is>
      </c>
      <c r="G86" s="17" t="inlineStr">
        <is>
          <t>Frasco esteril para orina</t>
        </is>
      </c>
      <c r="H86" s="18" t="n">
        <v>0</v>
      </c>
      <c r="I86" s="18" t="n">
        <v>21</v>
      </c>
      <c r="J86" s="18" t="n">
        <v>21</v>
      </c>
      <c r="K86" s="19" t="n"/>
      <c r="L86" s="35" t="inlineStr">
        <is>
          <t>sin VU en SAP (dato faltante)</t>
        </is>
      </c>
      <c r="M86" s="33" t="inlineStr">
        <is>
          <t>Sin coincidencia</t>
        </is>
      </c>
      <c r="N86" s="17" t="inlineStr">
        <is>
          <t>Sin correspondencia confirmada: hay aproximaciones en SAP, descartadas por presentación o evidencia débil</t>
        </is>
      </c>
      <c r="O86" s="29" t="inlineStr">
        <is>
          <t>Sin valor unitario en SAP: la diferencia económica de este ítem no puede calcularse (dato faltante).</t>
        </is>
      </c>
      <c r="P86" s="17" t="inlineStr">
        <is>
          <t>Mejor aproximación descartada: 2000100 BOLSA COLECTORA DE ORINA X 2000 ML (una nomenclatura no informa dosis; similitud 0.29).</t>
        </is>
      </c>
    </row>
    <row r="87">
      <c r="A87" s="17" t="inlineStr">
        <is>
          <t>Salta</t>
        </is>
      </c>
      <c r="B87" s="17" t="inlineStr">
        <is>
          <t>1130</t>
        </is>
      </c>
      <c r="C87" s="17" t="inlineStr">
        <is>
          <t>Sin clasificar en SAP</t>
        </is>
      </c>
      <c r="D87" s="17" t="inlineStr"/>
      <c r="E87" s="17" t="inlineStr"/>
      <c r="F87" s="17" t="inlineStr">
        <is>
          <t>301</t>
        </is>
      </c>
      <c r="G87" s="17" t="inlineStr">
        <is>
          <t>Clotrimazol Crema 1% x 20gr</t>
        </is>
      </c>
      <c r="H87" s="18" t="n">
        <v>0</v>
      </c>
      <c r="I87" s="18" t="n">
        <v>20</v>
      </c>
      <c r="J87" s="18" t="n">
        <v>20</v>
      </c>
      <c r="K87" s="19" t="n"/>
      <c r="L87" s="35" t="inlineStr">
        <is>
          <t>sin VU en SAP (dato faltante)</t>
        </is>
      </c>
      <c r="M87" s="33" t="inlineStr">
        <is>
          <t>Sin coincidencia</t>
        </is>
      </c>
      <c r="N87" s="17" t="inlineStr">
        <is>
          <t>Pendiente de validación: el ítem está en el Master pero no tiene código SAP confirmado</t>
        </is>
      </c>
      <c r="O87" s="29" t="inlineStr">
        <is>
          <t>Sin valor unitario en SAP: la diferencia económica de este ítem no puede calcularse (dato faltante).</t>
        </is>
      </c>
      <c r="P87" s="17" t="inlineStr">
        <is>
          <t>Homologado al master M15-006, pero sus códigos SAP (1000665, 1000870) no figuran en el stock SAP de este centro. Mejor aproximación descartada: 1000695 ACICLOVIR 5% CREMA X 10GR (dosis/presentación distinta (1%, 20000MG vs 5%, 10000MG); similitud 0.53).</t>
        </is>
      </c>
    </row>
    <row r="88">
      <c r="A88" s="17" t="inlineStr">
        <is>
          <t>Salta</t>
        </is>
      </c>
      <c r="B88" s="17" t="inlineStr">
        <is>
          <t>1130</t>
        </is>
      </c>
      <c r="C88" s="17" t="inlineStr">
        <is>
          <t>Sin clasificar en SAP</t>
        </is>
      </c>
      <c r="D88" s="17" t="inlineStr"/>
      <c r="E88" s="17" t="inlineStr"/>
      <c r="F88" s="17" t="inlineStr">
        <is>
          <t>86</t>
        </is>
      </c>
      <c r="G88" s="17" t="inlineStr">
        <is>
          <t>Crema de Bismuto susp. x90ml</t>
        </is>
      </c>
      <c r="H88" s="18" t="n">
        <v>0</v>
      </c>
      <c r="I88" s="18" t="n">
        <v>19</v>
      </c>
      <c r="J88" s="18" t="n">
        <v>19</v>
      </c>
      <c r="K88" s="19" t="n"/>
      <c r="L88" s="35" t="inlineStr">
        <is>
          <t>sin VU en SAP (dato faltante)</t>
        </is>
      </c>
      <c r="M88" s="33" t="inlineStr">
        <is>
          <t>Sin coincidencia</t>
        </is>
      </c>
      <c r="N88" s="17" t="inlineStr">
        <is>
          <t>Sin correspondencia confirmada: hay aproximaciones en SAP, descartadas por presentación o evidencia débil</t>
        </is>
      </c>
      <c r="O88" s="29" t="inlineStr">
        <is>
          <t>Sin valor unitario en SAP: la diferencia económica de este ítem no puede calcularse (dato faltante).</t>
        </is>
      </c>
      <c r="P88" s="17" t="inlineStr">
        <is>
          <t>Mejor aproximación descartada: 1005347 BISMUTO C/PECTINA X 20COMP MAST (una nomenclatura no informa dosis; similitud 0.28).</t>
        </is>
      </c>
    </row>
    <row r="89">
      <c r="A89" s="17" t="inlineStr">
        <is>
          <t>Salta</t>
        </is>
      </c>
      <c r="B89" s="17" t="inlineStr">
        <is>
          <t>1130</t>
        </is>
      </c>
      <c r="C89" s="17" t="inlineStr">
        <is>
          <t>Sin clasificar en SAP</t>
        </is>
      </c>
      <c r="D89" s="17" t="inlineStr"/>
      <c r="E89" s="17" t="inlineStr"/>
      <c r="F89" s="17" t="inlineStr">
        <is>
          <t>43</t>
        </is>
      </c>
      <c r="G89" s="17" t="inlineStr">
        <is>
          <t>Barbijos quirúrgicos pqte 50u.</t>
        </is>
      </c>
      <c r="H89" s="18" t="n">
        <v>0</v>
      </c>
      <c r="I89" s="18" t="n">
        <v>17</v>
      </c>
      <c r="J89" s="18" t="n">
        <v>17</v>
      </c>
      <c r="K89" s="19" t="n"/>
      <c r="L89" s="35" t="inlineStr">
        <is>
          <t>sin VU en SAP (dato faltante)</t>
        </is>
      </c>
      <c r="M89" s="33" t="inlineStr">
        <is>
          <t>Sin coincidencia</t>
        </is>
      </c>
      <c r="N89" s="17" t="inlineStr">
        <is>
          <t>Pendiente de validación: el ítem está en el Master pero no tiene código SAP confirmado</t>
        </is>
      </c>
      <c r="O89" s="29" t="inlineStr">
        <is>
          <t>Sin valor unitario en SAP: la diferencia económica de este ítem no puede calcularse (dato faltante).</t>
        </is>
      </c>
      <c r="P89" s="17" t="inlineStr">
        <is>
          <t>Homologado al master D-155, pero sus códigos SAP (2001263) no figuran en el stock SAP de este centro. Mejor aproximación descartada: 2002575 CAMPO QUIRURGICO ESTERIL 60X60CM (una nomenclatura no informa dosis; similitud 0.27).</t>
        </is>
      </c>
    </row>
    <row r="90">
      <c r="A90" s="17" t="inlineStr">
        <is>
          <t>Salta</t>
        </is>
      </c>
      <c r="B90" s="17" t="inlineStr">
        <is>
          <t>1130</t>
        </is>
      </c>
      <c r="C90" s="17" t="inlineStr">
        <is>
          <t>Sin clasificar en SAP</t>
        </is>
      </c>
      <c r="D90" s="17" t="inlineStr"/>
      <c r="E90" s="17" t="inlineStr"/>
      <c r="F90" s="17" t="inlineStr">
        <is>
          <t>163</t>
        </is>
      </c>
      <c r="G90" s="17" t="inlineStr">
        <is>
          <t>Lactulon (Lactulon) 250 ml Frascos</t>
        </is>
      </c>
      <c r="H90" s="18" t="n">
        <v>0</v>
      </c>
      <c r="I90" s="18" t="n">
        <v>17</v>
      </c>
      <c r="J90" s="18" t="n">
        <v>17</v>
      </c>
      <c r="K90" s="19" t="n"/>
      <c r="L90" s="35" t="inlineStr">
        <is>
          <t>sin VU en SAP (dato faltante)</t>
        </is>
      </c>
      <c r="M90" s="33" t="inlineStr">
        <is>
          <t>Sin coincidencia</t>
        </is>
      </c>
      <c r="N90" s="17" t="inlineStr">
        <is>
          <t>Sin correspondencia confirmada: hay aproximaciones en SAP, descartadas por presentación o evidencia débil</t>
        </is>
      </c>
      <c r="O90" s="29" t="inlineStr">
        <is>
          <t>Sin valor unitario en SAP: la diferencia económica de este ítem no puede calcularse (dato faltante).</t>
        </is>
      </c>
      <c r="P90" s="17" t="inlineStr">
        <is>
          <t>Mejor aproximación descartada: 1000624 LACTULON JARABE (una nomenclatura no informa dosis; similitud 0.44).</t>
        </is>
      </c>
    </row>
    <row r="91">
      <c r="A91" s="17" t="inlineStr">
        <is>
          <t>Salta</t>
        </is>
      </c>
      <c r="B91" s="17" t="inlineStr">
        <is>
          <t>1130</t>
        </is>
      </c>
      <c r="C91" s="17" t="inlineStr">
        <is>
          <t>Sin clasificar en SAP</t>
        </is>
      </c>
      <c r="D91" s="17" t="inlineStr"/>
      <c r="E91" s="17" t="inlineStr"/>
      <c r="F91" s="17" t="inlineStr">
        <is>
          <t>418</t>
        </is>
      </c>
      <c r="G91" s="17" t="inlineStr">
        <is>
          <t>Clindamicina ampolla 600mg</t>
        </is>
      </c>
      <c r="H91" s="18" t="n">
        <v>0</v>
      </c>
      <c r="I91" s="18" t="n">
        <v>16</v>
      </c>
      <c r="J91" s="18" t="n">
        <v>16</v>
      </c>
      <c r="K91" s="19" t="n"/>
      <c r="L91" s="35" t="inlineStr">
        <is>
          <t>sin VU en SAP (dato faltante)</t>
        </is>
      </c>
      <c r="M91" s="33" t="inlineStr">
        <is>
          <t>Sin coincidencia</t>
        </is>
      </c>
      <c r="N91" s="17" t="inlineStr">
        <is>
          <t>Sin correspondencia confirmada: hay aproximaciones en SAP, descartadas por presentación o evidencia débil</t>
        </is>
      </c>
      <c r="O91" s="29" t="inlineStr">
        <is>
          <t>Sin valor unitario en SAP: la diferencia económica de este ítem no puede calcularse (dato faltante).</t>
        </is>
      </c>
      <c r="P91" s="17" t="inlineStr">
        <is>
          <t>Mejor aproximación descartada: 1001249 Clindamicina 300mgs caps (dosis/presentación distinta (600MG vs 300MG); similitud 0.50).</t>
        </is>
      </c>
    </row>
    <row r="92">
      <c r="A92" s="17" t="inlineStr">
        <is>
          <t>Salta</t>
        </is>
      </c>
      <c r="B92" s="17" t="inlineStr">
        <is>
          <t>1130</t>
        </is>
      </c>
      <c r="C92" s="17" t="inlineStr">
        <is>
          <t>Sin clasificar en SAP</t>
        </is>
      </c>
      <c r="D92" s="17" t="inlineStr"/>
      <c r="E92" s="17" t="inlineStr"/>
      <c r="F92" s="17" t="inlineStr">
        <is>
          <t>81</t>
        </is>
      </c>
      <c r="G92" s="17" t="inlineStr">
        <is>
          <t>Collarín Cervical T. M</t>
        </is>
      </c>
      <c r="H92" s="18" t="n">
        <v>0</v>
      </c>
      <c r="I92" s="18" t="n">
        <v>16</v>
      </c>
      <c r="J92" s="18" t="n">
        <v>16</v>
      </c>
      <c r="K92" s="19" t="n"/>
      <c r="L92" s="35" t="inlineStr">
        <is>
          <t>sin VU en SAP (dato faltante)</t>
        </is>
      </c>
      <c r="M92" s="33" t="inlineStr">
        <is>
          <t>Sin coincidencia</t>
        </is>
      </c>
      <c r="N92" s="17" t="inlineStr">
        <is>
          <t>Sin correspondencia confirmada: hay aproximaciones en SAP, descartadas por presentación o evidencia débil</t>
        </is>
      </c>
      <c r="O92" s="29" t="inlineStr">
        <is>
          <t>Sin valor unitario en SAP: la diferencia económica de este ítem no puede calcularse (dato faltante).</t>
        </is>
      </c>
      <c r="P92" s="17" t="inlineStr">
        <is>
          <t>Mejor aproximación descartada: 2000051 COLLAR CERVICAL MEDIANO (similitud 0.38).</t>
        </is>
      </c>
    </row>
    <row r="93">
      <c r="A93" s="17" t="inlineStr">
        <is>
          <t>Salta</t>
        </is>
      </c>
      <c r="B93" s="17" t="inlineStr">
        <is>
          <t>1130</t>
        </is>
      </c>
      <c r="C93" s="17" t="inlineStr">
        <is>
          <t>Sin clasificar en SAP</t>
        </is>
      </c>
      <c r="D93" s="17" t="inlineStr"/>
      <c r="E93" s="17" t="inlineStr"/>
      <c r="F93" s="17" t="inlineStr">
        <is>
          <t>191</t>
        </is>
      </c>
      <c r="G93" s="17" t="inlineStr">
        <is>
          <t>Omeprazol 1 fco amp polvo p/rest 40mg/ml</t>
        </is>
      </c>
      <c r="H93" s="18" t="n">
        <v>0</v>
      </c>
      <c r="I93" s="18" t="n">
        <v>16</v>
      </c>
      <c r="J93" s="18" t="n">
        <v>16</v>
      </c>
      <c r="K93" s="19" t="n"/>
      <c r="L93" s="35" t="inlineStr">
        <is>
          <t>sin VU en SAP (dato faltante)</t>
        </is>
      </c>
      <c r="M93" s="33" t="inlineStr">
        <is>
          <t>Sin coincidencia</t>
        </is>
      </c>
      <c r="N93" s="17" t="inlineStr">
        <is>
          <t>Pendiente de validación: el ítem está en el Master pero no tiene código SAP confirmado</t>
        </is>
      </c>
      <c r="O93" s="29" t="inlineStr">
        <is>
          <t>Sin valor unitario en SAP: la diferencia económica de este ítem no puede calcularse (dato faltante).</t>
        </is>
      </c>
      <c r="P93" s="17" t="inlineStr">
        <is>
          <t>Homologado al master M08-006, pero sus códigos SAP (1000524) no figuran en el stock SAP de este centro. Mejor aproximación descartada: 1000133 OMEPRAZOL DE 20MG COMPRIMIDOS (dosis/presentación distinta (40MG vs 20MG); similitud 0.40).</t>
        </is>
      </c>
    </row>
    <row r="94">
      <c r="A94" s="17" t="inlineStr">
        <is>
          <t>Salta</t>
        </is>
      </c>
      <c r="B94" s="17" t="inlineStr">
        <is>
          <t>1130</t>
        </is>
      </c>
      <c r="C94" s="17" t="inlineStr">
        <is>
          <t>Sin clasificar en SAP</t>
        </is>
      </c>
      <c r="D94" s="17" t="inlineStr"/>
      <c r="E94" s="17" t="inlineStr"/>
      <c r="F94" s="17" t="inlineStr">
        <is>
          <t>328</t>
        </is>
      </c>
      <c r="G94" s="17" t="inlineStr">
        <is>
          <t>Papel para ECG</t>
        </is>
      </c>
      <c r="H94" s="18" t="n">
        <v>0</v>
      </c>
      <c r="I94" s="18" t="n">
        <v>16</v>
      </c>
      <c r="J94" s="18" t="n">
        <v>16</v>
      </c>
      <c r="K94" s="19" t="n"/>
      <c r="L94" s="35" t="inlineStr">
        <is>
          <t>sin VU en SAP (dato faltante)</t>
        </is>
      </c>
      <c r="M94" s="33" t="inlineStr">
        <is>
          <t>Sin coincidencia</t>
        </is>
      </c>
      <c r="N94" s="17" t="inlineStr">
        <is>
          <t>Pendiente de validación: el ítem está en el Master pero no tiene código SAP confirmado</t>
        </is>
      </c>
      <c r="O94" s="29" t="inlineStr">
        <is>
          <t>Sin valor unitario en SAP: la diferencia económica de este ítem no puede calcularse (dato faltante).</t>
        </is>
      </c>
      <c r="P94" s="17" t="inlineStr">
        <is>
          <t>Homologado al master D-173, pero sus códigos SAP (2001204) no figuran en el stock SAP de este centro. Mejor aproximación descartada: 3001410 CAMPERA DE POLAR C/LOGO + REFLEC  S (similitud 0.12).</t>
        </is>
      </c>
    </row>
    <row r="95">
      <c r="A95" s="17" t="inlineStr">
        <is>
          <t>Salta</t>
        </is>
      </c>
      <c r="B95" s="17" t="inlineStr">
        <is>
          <t>1130</t>
        </is>
      </c>
      <c r="C95" s="17" t="inlineStr">
        <is>
          <t>Sin clasificar en SAP</t>
        </is>
      </c>
      <c r="D95" s="17" t="inlineStr"/>
      <c r="E95" s="17" t="inlineStr"/>
      <c r="F95" s="17" t="inlineStr">
        <is>
          <t>30</t>
        </is>
      </c>
      <c r="G95" s="17" t="inlineStr">
        <is>
          <t>Alprazolam comprimidos 0,5 mg</t>
        </is>
      </c>
      <c r="H95" s="18" t="n">
        <v>0</v>
      </c>
      <c r="I95" s="18" t="n">
        <v>15</v>
      </c>
      <c r="J95" s="18" t="n">
        <v>15</v>
      </c>
      <c r="K95" s="19" t="n"/>
      <c r="L95" s="35" t="inlineStr">
        <is>
          <t>sin VU en SAP (dato faltante)</t>
        </is>
      </c>
      <c r="M95" s="33" t="inlineStr">
        <is>
          <t>Sin coincidencia</t>
        </is>
      </c>
      <c r="N95" s="17" t="inlineStr">
        <is>
          <t>Sin correspondencia confirmada: hay aproximaciones en SAP, descartadas por presentación o evidencia débil</t>
        </is>
      </c>
      <c r="O95" s="29" t="inlineStr">
        <is>
          <t>Sin valor unitario en SAP: la diferencia económica de este ítem no puede calcularse (dato faltante).</t>
        </is>
      </c>
      <c r="P95" s="17" t="inlineStr">
        <is>
          <t>Mejor aproximación descartada: 1000145 DEXAMETASONA 0,5 MG COMP (dosis coincide; similitud 0.56).</t>
        </is>
      </c>
    </row>
    <row r="96">
      <c r="A96" s="17" t="inlineStr">
        <is>
          <t>Salta</t>
        </is>
      </c>
      <c r="B96" s="17" t="inlineStr">
        <is>
          <t>1130</t>
        </is>
      </c>
      <c r="C96" s="17" t="inlineStr">
        <is>
          <t>Sin clasificar en SAP</t>
        </is>
      </c>
      <c r="D96" s="17" t="inlineStr"/>
      <c r="E96" s="17" t="inlineStr"/>
      <c r="F96" s="17" t="inlineStr">
        <is>
          <t>31</t>
        </is>
      </c>
      <c r="G96" s="17" t="inlineStr">
        <is>
          <t>Ambroxol+butetamato jbe</t>
        </is>
      </c>
      <c r="H96" s="18" t="n">
        <v>0</v>
      </c>
      <c r="I96" s="18" t="n">
        <v>14</v>
      </c>
      <c r="J96" s="18" t="n">
        <v>14</v>
      </c>
      <c r="K96" s="19" t="n"/>
      <c r="L96" s="35" t="inlineStr">
        <is>
          <t>sin VU en SAP (dato faltante)</t>
        </is>
      </c>
      <c r="M96" s="33" t="inlineStr">
        <is>
          <t>Sin coincidencia</t>
        </is>
      </c>
      <c r="N96" s="17" t="inlineStr">
        <is>
          <t>Sin correspondencia confirmada: hay aproximaciones en SAP, descartadas por presentación o evidencia débil</t>
        </is>
      </c>
      <c r="O96" s="29" t="inlineStr">
        <is>
          <t>Sin valor unitario en SAP: la diferencia económica de este ítem no puede calcularse (dato faltante).</t>
        </is>
      </c>
      <c r="P96" s="17" t="inlineStr">
        <is>
          <t>Mejor aproximación descartada: 1000624 LACTULON JARABE (similitud 0.36).</t>
        </is>
      </c>
    </row>
    <row r="97">
      <c r="A97" s="17" t="inlineStr">
        <is>
          <t>Salta</t>
        </is>
      </c>
      <c r="B97" s="17" t="inlineStr">
        <is>
          <t>1130</t>
        </is>
      </c>
      <c r="C97" s="17" t="inlineStr">
        <is>
          <t>Sin clasificar en SAP</t>
        </is>
      </c>
      <c r="D97" s="17" t="inlineStr"/>
      <c r="E97" s="17" t="inlineStr"/>
      <c r="F97" s="17" t="inlineStr">
        <is>
          <t>291</t>
        </is>
      </c>
      <c r="G97" s="17" t="inlineStr">
        <is>
          <t>Atenolol 25mg Comp</t>
        </is>
      </c>
      <c r="H97" s="18" t="n">
        <v>0</v>
      </c>
      <c r="I97" s="18" t="n">
        <v>14</v>
      </c>
      <c r="J97" s="18" t="n">
        <v>14</v>
      </c>
      <c r="K97" s="19" t="n"/>
      <c r="L97" s="35" t="inlineStr">
        <is>
          <t>sin VU en SAP (dato faltante)</t>
        </is>
      </c>
      <c r="M97" s="33" t="inlineStr">
        <is>
          <t>Sin coincidencia</t>
        </is>
      </c>
      <c r="N97" s="17" t="inlineStr">
        <is>
          <t>Pendiente de validación: el ítem está en el Master pero no tiene código SAP confirmado</t>
        </is>
      </c>
      <c r="O97" s="29" t="inlineStr">
        <is>
          <t>Sin valor unitario en SAP: la diferencia económica de este ítem no puede calcularse (dato faltante).</t>
        </is>
      </c>
      <c r="P97" s="17" t="inlineStr">
        <is>
          <t>Homologado al master M04-002, pero sus códigos SAP (1000422, 1005233, 5004158) no figuran en el stock SAP de este centro. Mejor aproximación descartada: 1000013 NITROGLICERINA 25 MG AMPOLLA (dosis coincide; similitud 0.37).</t>
        </is>
      </c>
    </row>
    <row r="98">
      <c r="A98" s="17" t="inlineStr">
        <is>
          <t>Salta</t>
        </is>
      </c>
      <c r="B98" s="17" t="inlineStr">
        <is>
          <t>1130</t>
        </is>
      </c>
      <c r="C98" s="17" t="inlineStr">
        <is>
          <t>Sin clasificar en SAP</t>
        </is>
      </c>
      <c r="D98" s="17" t="inlineStr"/>
      <c r="E98" s="17" t="inlineStr"/>
      <c r="F98" s="17" t="inlineStr">
        <is>
          <t>397</t>
        </is>
      </c>
      <c r="G98" s="17" t="inlineStr">
        <is>
          <t>Heparina 5000ul/5 ml</t>
        </is>
      </c>
      <c r="H98" s="18" t="n">
        <v>0</v>
      </c>
      <c r="I98" s="18" t="n">
        <v>14</v>
      </c>
      <c r="J98" s="18" t="n">
        <v>14</v>
      </c>
      <c r="K98" s="19" t="n"/>
      <c r="L98" s="35" t="inlineStr">
        <is>
          <t>sin VU en SAP (dato faltante)</t>
        </is>
      </c>
      <c r="M98" s="33" t="inlineStr">
        <is>
          <t>Sin coincidencia</t>
        </is>
      </c>
      <c r="N98" s="17" t="inlineStr">
        <is>
          <t>Sin correspondencia confirmada: hay aproximaciones en SAP, descartadas por presentación o evidencia débil</t>
        </is>
      </c>
      <c r="O98" s="29" t="inlineStr">
        <is>
          <t>Sin valor unitario en SAP: la diferencia económica de este ítem no puede calcularse (dato faltante).</t>
        </is>
      </c>
      <c r="P98" s="17" t="inlineStr">
        <is>
          <t>Mejor aproximación descartada: 1000118 HEPARINA SODICA 5000UN/ML 5ML FAMP (dosis coincide; similitud 0.54).</t>
        </is>
      </c>
    </row>
    <row r="99">
      <c r="A99" s="17" t="inlineStr">
        <is>
          <t>Salta</t>
        </is>
      </c>
      <c r="B99" s="17" t="inlineStr">
        <is>
          <t>1130</t>
        </is>
      </c>
      <c r="C99" s="17" t="inlineStr">
        <is>
          <t>Sin clasificar en SAP</t>
        </is>
      </c>
      <c r="D99" s="17" t="inlineStr"/>
      <c r="E99" s="17" t="inlineStr"/>
      <c r="F99" s="17" t="inlineStr">
        <is>
          <t>270</t>
        </is>
      </c>
      <c r="G99" s="17" t="inlineStr">
        <is>
          <t>Agujas epicraneales N°27</t>
        </is>
      </c>
      <c r="H99" s="18" t="n">
        <v>0</v>
      </c>
      <c r="I99" s="18" t="n">
        <v>13</v>
      </c>
      <c r="J99" s="18" t="n">
        <v>13</v>
      </c>
      <c r="K99" s="19" t="n"/>
      <c r="L99" s="35" t="inlineStr">
        <is>
          <t>sin VU en SAP (dato faltante)</t>
        </is>
      </c>
      <c r="M99" s="33" t="inlineStr">
        <is>
          <t>Sin coincidencia</t>
        </is>
      </c>
      <c r="N99" s="17" t="inlineStr">
        <is>
          <t>Pendiente de validación: el ítem está en el Master pero no tiene código SAP confirmado</t>
        </is>
      </c>
      <c r="O99" s="29" t="inlineStr">
        <is>
          <t>Sin valor unitario en SAP: la diferencia económica de este ítem no puede calcularse (dato faltante).</t>
        </is>
      </c>
      <c r="P99" s="17" t="inlineStr">
        <is>
          <t>Homologado al master D-133, pero sus códigos SAP (2000044, 2000045) no figuran en el stock SAP de este centro. Mejor aproximación descartada: 2000008 AGUJA HIPODERMICA 21G x 1 - 25/8 (calibre/talle/medida distinta; similitud 0.29).</t>
        </is>
      </c>
    </row>
    <row r="100">
      <c r="A100" s="17" t="inlineStr">
        <is>
          <t>Salta</t>
        </is>
      </c>
      <c r="B100" s="17" t="inlineStr">
        <is>
          <t>1130</t>
        </is>
      </c>
      <c r="C100" s="17" t="inlineStr">
        <is>
          <t>Sin clasificar en SAP</t>
        </is>
      </c>
      <c r="D100" s="17" t="inlineStr"/>
      <c r="E100" s="17" t="inlineStr"/>
      <c r="F100" s="17" t="inlineStr">
        <is>
          <t>383</t>
        </is>
      </c>
      <c r="G100" s="17" t="inlineStr">
        <is>
          <t>Budesonide gts 20ml para NBZ</t>
        </is>
      </c>
      <c r="H100" s="18" t="n">
        <v>0</v>
      </c>
      <c r="I100" s="18" t="n">
        <v>13</v>
      </c>
      <c r="J100" s="18" t="n">
        <v>13</v>
      </c>
      <c r="K100" s="19" t="n"/>
      <c r="L100" s="35" t="inlineStr">
        <is>
          <t>sin VU en SAP (dato faltante)</t>
        </is>
      </c>
      <c r="M100" s="33" t="inlineStr">
        <is>
          <t>Sin coincidencia</t>
        </is>
      </c>
      <c r="N100" s="17" t="inlineStr">
        <is>
          <t>Sin correspondencia confirmada: hay aproximaciones en SAP, descartadas por presentación o evidencia débil</t>
        </is>
      </c>
      <c r="O100" s="29" t="inlineStr">
        <is>
          <t>Sin valor unitario en SAP: la diferencia económica de este ítem no puede calcularse (dato faltante).</t>
        </is>
      </c>
      <c r="P100" s="17" t="inlineStr">
        <is>
          <t>Mejor aproximación descartada: 2000029 JERINGA 20 ML (dosis coincide; similitud 0.43).</t>
        </is>
      </c>
    </row>
    <row r="101">
      <c r="A101" s="17" t="inlineStr">
        <is>
          <t>Salta</t>
        </is>
      </c>
      <c r="B101" s="17" t="inlineStr">
        <is>
          <t>1130</t>
        </is>
      </c>
      <c r="C101" s="17" t="inlineStr">
        <is>
          <t>Sin clasificar en SAP</t>
        </is>
      </c>
      <c r="D101" s="17" t="inlineStr"/>
      <c r="E101" s="17" t="inlineStr"/>
      <c r="F101" s="17" t="inlineStr">
        <is>
          <t>147</t>
        </is>
      </c>
      <c r="G101" s="17" t="inlineStr">
        <is>
          <t>Hilo Sutura Atramat N° 5</t>
        </is>
      </c>
      <c r="H101" s="18" t="n">
        <v>0</v>
      </c>
      <c r="I101" s="18" t="n">
        <v>12</v>
      </c>
      <c r="J101" s="18" t="n">
        <v>12</v>
      </c>
      <c r="K101" s="19" t="n"/>
      <c r="L101" s="35" t="inlineStr">
        <is>
          <t>sin VU en SAP (dato faltante)</t>
        </is>
      </c>
      <c r="M101" s="33" t="inlineStr">
        <is>
          <t>Sin coincidencia</t>
        </is>
      </c>
      <c r="N101" s="17" t="inlineStr">
        <is>
          <t>Pendiente de validación: el ítem está en el Master pero no tiene código SAP confirmado</t>
        </is>
      </c>
      <c r="O101" s="29" t="inlineStr">
        <is>
          <t>Sin valor unitario en SAP: la diferencia económica de este ítem no puede calcularse (dato faltante).</t>
        </is>
      </c>
      <c r="P101" s="17" t="inlineStr">
        <is>
          <t>Homologado al master D-150, pero sus códigos SAP (2001051, 2001052, 2001053) no figuran en el stock SAP de este centro. Mejor aproximación descartada: 2001233 HILO DE SUTURA SUPRALON 5 (similitud 0.53).</t>
        </is>
      </c>
    </row>
    <row r="102">
      <c r="A102" s="17" t="inlineStr">
        <is>
          <t>Salta</t>
        </is>
      </c>
      <c r="B102" s="17" t="inlineStr">
        <is>
          <t>1130</t>
        </is>
      </c>
      <c r="C102" s="17" t="inlineStr">
        <is>
          <t>Sin clasificar en SAP</t>
        </is>
      </c>
      <c r="D102" s="17" t="inlineStr"/>
      <c r="E102" s="17" t="inlineStr"/>
      <c r="F102" s="17" t="inlineStr">
        <is>
          <t>400</t>
        </is>
      </c>
      <c r="G102" s="17" t="inlineStr">
        <is>
          <t>Clorhidrato de Labetalol 20mg</t>
        </is>
      </c>
      <c r="H102" s="18" t="n">
        <v>0</v>
      </c>
      <c r="I102" s="18" t="n">
        <v>11</v>
      </c>
      <c r="J102" s="18" t="n">
        <v>11</v>
      </c>
      <c r="K102" s="19" t="n"/>
      <c r="L102" s="35" t="inlineStr">
        <is>
          <t>sin VU en SAP (dato faltante)</t>
        </is>
      </c>
      <c r="M102" s="33" t="inlineStr">
        <is>
          <t>Sin coincidencia</t>
        </is>
      </c>
      <c r="N102" s="17" t="inlineStr">
        <is>
          <t>Pendiente de validación: el ítem está en el Master pero no tiene código SAP confirmado</t>
        </is>
      </c>
      <c r="O102" s="29" t="inlineStr">
        <is>
          <t>Sin valor unitario en SAP: la diferencia económica de este ítem no puede calcularse (dato faltante).</t>
        </is>
      </c>
      <c r="P102" s="17" t="inlineStr">
        <is>
          <t>Homologado al master M04-009, pero sus códigos SAP (1000634) no figuran en el stock SAP de este centro. Mejor aproximación descartada: 1005202 LABETALOL 5MG AMP (dosis/presentación distinta (20MG vs 5MG); similitud 0.48).</t>
        </is>
      </c>
    </row>
    <row r="103">
      <c r="A103" s="17" t="inlineStr">
        <is>
          <t>Salta</t>
        </is>
      </c>
      <c r="B103" s="17" t="inlineStr">
        <is>
          <t>1130</t>
        </is>
      </c>
      <c r="C103" s="17" t="inlineStr">
        <is>
          <t>Sin clasificar en SAP</t>
        </is>
      </c>
      <c r="D103" s="17" t="inlineStr"/>
      <c r="E103" s="17" t="inlineStr"/>
      <c r="F103" s="17" t="inlineStr">
        <is>
          <t>402</t>
        </is>
      </c>
      <c r="G103" s="17" t="inlineStr">
        <is>
          <t>Cetirizina diclorhidrato 10 mg</t>
        </is>
      </c>
      <c r="H103" s="18" t="n">
        <v>0</v>
      </c>
      <c r="I103" s="18" t="n">
        <v>10</v>
      </c>
      <c r="J103" s="18" t="n">
        <v>10</v>
      </c>
      <c r="K103" s="19" t="n"/>
      <c r="L103" s="35" t="inlineStr">
        <is>
          <t>sin VU en SAP (dato faltante)</t>
        </is>
      </c>
      <c r="M103" s="33" t="inlineStr">
        <is>
          <t>Sin coincidencia</t>
        </is>
      </c>
      <c r="N103" s="17" t="inlineStr">
        <is>
          <t>Sin correspondencia confirmada: hay aproximaciones en SAP, descartadas por presentación o evidencia débil</t>
        </is>
      </c>
      <c r="O103" s="29" t="inlineStr">
        <is>
          <t>Sin valor unitario en SAP: la diferencia económica de este ítem no puede calcularse (dato faltante).</t>
        </is>
      </c>
      <c r="P103" s="17" t="inlineStr">
        <is>
          <t>Mejor aproximación descartada: 1000122 METOCLOPRAMIDA DE 10MG SL (dosis coincide; similitud 0.32).</t>
        </is>
      </c>
    </row>
    <row r="104">
      <c r="A104" s="17" t="inlineStr">
        <is>
          <t>Salta</t>
        </is>
      </c>
      <c r="B104" s="17" t="inlineStr">
        <is>
          <t>1130</t>
        </is>
      </c>
      <c r="C104" s="17" t="inlineStr">
        <is>
          <t>Sin clasificar en SAP</t>
        </is>
      </c>
      <c r="D104" s="17" t="inlineStr"/>
      <c r="E104" s="17" t="inlineStr"/>
      <c r="F104" s="17" t="inlineStr">
        <is>
          <t>378</t>
        </is>
      </c>
      <c r="G104" s="17" t="inlineStr">
        <is>
          <t>Circuito p/respirador s/ valvula espiratoria</t>
        </is>
      </c>
      <c r="H104" s="18" t="n">
        <v>0</v>
      </c>
      <c r="I104" s="18" t="n">
        <v>10</v>
      </c>
      <c r="J104" s="18" t="n">
        <v>10</v>
      </c>
      <c r="K104" s="19" t="n"/>
      <c r="L104" s="35" t="inlineStr">
        <is>
          <t>sin VU en SAP (dato faltante)</t>
        </is>
      </c>
      <c r="M104" s="33" t="inlineStr">
        <is>
          <t>Sin coincidencia</t>
        </is>
      </c>
      <c r="N104" s="17" t="inlineStr">
        <is>
          <t>Sin correspondencia confirmada: hay aproximaciones en SAP, descartadas por presentación o evidencia débil</t>
        </is>
      </c>
      <c r="O104" s="29" t="inlineStr">
        <is>
          <t>Sin valor unitario en SAP: la diferencia económica de este ítem no puede calcularse (dato faltante).</t>
        </is>
      </c>
      <c r="P104" s="17" t="inlineStr">
        <is>
          <t>Mejor aproximación descartada: 2001363 CIRCUITO RESPIRADOR ADULT REF 300/13315 (similitud 0.40).</t>
        </is>
      </c>
    </row>
    <row r="105">
      <c r="A105" s="17" t="inlineStr">
        <is>
          <t>Salta</t>
        </is>
      </c>
      <c r="B105" s="17" t="inlineStr">
        <is>
          <t>1130</t>
        </is>
      </c>
      <c r="C105" s="17" t="inlineStr">
        <is>
          <t>Sin clasificar en SAP</t>
        </is>
      </c>
      <c r="D105" s="17" t="inlineStr"/>
      <c r="E105" s="17" t="inlineStr"/>
      <c r="F105" s="17" t="inlineStr">
        <is>
          <t>427</t>
        </is>
      </c>
      <c r="G105" s="17" t="inlineStr">
        <is>
          <t>Protector Solar fps80</t>
        </is>
      </c>
      <c r="H105" s="18" t="n">
        <v>0</v>
      </c>
      <c r="I105" s="18" t="n">
        <v>10</v>
      </c>
      <c r="J105" s="18" t="n">
        <v>10</v>
      </c>
      <c r="K105" s="19" t="n"/>
      <c r="L105" s="35" t="inlineStr">
        <is>
          <t>sin VU en SAP (dato faltante)</t>
        </is>
      </c>
      <c r="M105" s="33" t="inlineStr">
        <is>
          <t>Sin coincidencia</t>
        </is>
      </c>
      <c r="N105" s="17" t="inlineStr">
        <is>
          <t>Sin correspondencia confirmada: hay aproximaciones en SAP, descartadas por presentación o evidencia débil</t>
        </is>
      </c>
      <c r="O105" s="29" t="inlineStr">
        <is>
          <t>Sin valor unitario en SAP: la diferencia económica de este ítem no puede calcularse (dato faltante).</t>
        </is>
      </c>
      <c r="P105" s="17" t="inlineStr">
        <is>
          <t>Mejor aproximación descartada: 3000411 PROTECTOR AUDITIVO TIPO COPA (similitud 0.30).</t>
        </is>
      </c>
    </row>
    <row r="106">
      <c r="A106" s="17" t="inlineStr">
        <is>
          <t>Salta</t>
        </is>
      </c>
      <c r="B106" s="17" t="inlineStr">
        <is>
          <t>1130</t>
        </is>
      </c>
      <c r="C106" s="17" t="inlineStr">
        <is>
          <t>Sin clasificar en SAP</t>
        </is>
      </c>
      <c r="D106" s="17" t="inlineStr"/>
      <c r="E106" s="17" t="inlineStr"/>
      <c r="F106" s="17" t="inlineStr">
        <is>
          <t>210</t>
        </is>
      </c>
      <c r="G106" s="17" t="inlineStr">
        <is>
          <t>Rosuvastatina Comprimidos x 40mg</t>
        </is>
      </c>
      <c r="H106" s="18" t="n">
        <v>0</v>
      </c>
      <c r="I106" s="18" t="n">
        <v>10</v>
      </c>
      <c r="J106" s="18" t="n">
        <v>10</v>
      </c>
      <c r="K106" s="19" t="n"/>
      <c r="L106" s="35" t="inlineStr">
        <is>
          <t>sin VU en SAP (dato faltante)</t>
        </is>
      </c>
      <c r="M106" s="33" t="inlineStr">
        <is>
          <t>Sin coincidencia</t>
        </is>
      </c>
      <c r="N106" s="17" t="inlineStr">
        <is>
          <t>Sin correspondencia confirmada: hay aproximaciones en SAP, descartadas por presentación o evidencia débil</t>
        </is>
      </c>
      <c r="O106" s="29" t="inlineStr">
        <is>
          <t>Sin valor unitario en SAP: la diferencia económica de este ítem no puede calcularse (dato faltante).</t>
        </is>
      </c>
      <c r="P106" s="17" t="inlineStr">
        <is>
          <t>Mejor aproximación descartada: 1000144 LORATADINA 10 MG COMP (dosis/presentación distinta (40MG vs 10MG); similitud 0.36).</t>
        </is>
      </c>
    </row>
    <row r="107">
      <c r="A107" s="17" t="inlineStr">
        <is>
          <t>Salta</t>
        </is>
      </c>
      <c r="B107" s="17" t="inlineStr">
        <is>
          <t>1130</t>
        </is>
      </c>
      <c r="C107" s="17" t="inlineStr">
        <is>
          <t>Sin clasificar en SAP</t>
        </is>
      </c>
      <c r="D107" s="17" t="inlineStr"/>
      <c r="E107" s="17" t="inlineStr"/>
      <c r="F107" s="17" t="inlineStr">
        <is>
          <t>251</t>
        </is>
      </c>
      <c r="G107" s="17" t="inlineStr">
        <is>
          <t>Vitamina K 1amp=10mlx10mg</t>
        </is>
      </c>
      <c r="H107" s="18" t="n">
        <v>0</v>
      </c>
      <c r="I107" s="18" t="n">
        <v>10</v>
      </c>
      <c r="J107" s="18" t="n">
        <v>10</v>
      </c>
      <c r="K107" s="19" t="n"/>
      <c r="L107" s="35" t="inlineStr">
        <is>
          <t>sin VU en SAP (dato faltante)</t>
        </is>
      </c>
      <c r="M107" s="33" t="inlineStr">
        <is>
          <t>Sin coincidencia</t>
        </is>
      </c>
      <c r="N107" s="17" t="inlineStr">
        <is>
          <t>Pendiente de validación: el ítem está en el Master pero no tiene código SAP confirmado</t>
        </is>
      </c>
      <c r="O107" s="29" t="inlineStr">
        <is>
          <t>Sin valor unitario en SAP: la diferencia económica de este ítem no puede calcularse (dato faltante).</t>
        </is>
      </c>
      <c r="P107" s="17" t="inlineStr">
        <is>
          <t>Homologado al master M16-003, pero sus códigos SAP (1000310) no figuran en el stock SAP de este centro. Mejor aproximación descartada: 2000028 JERINGA 10 ML (dosis coincide; similitud 0.38).</t>
        </is>
      </c>
    </row>
    <row r="108">
      <c r="A108" s="17" t="inlineStr">
        <is>
          <t>Salta</t>
        </is>
      </c>
      <c r="B108" s="17" t="inlineStr">
        <is>
          <t>1130</t>
        </is>
      </c>
      <c r="C108" s="17" t="inlineStr">
        <is>
          <t>Sin clasificar en SAP</t>
        </is>
      </c>
      <c r="D108" s="17" t="inlineStr"/>
      <c r="E108" s="17" t="inlineStr"/>
      <c r="F108" s="17" t="inlineStr">
        <is>
          <t>67</t>
        </is>
      </c>
      <c r="G108" s="17" t="inlineStr">
        <is>
          <t>Cinta Hipoalergénica 1,25cmx9m</t>
        </is>
      </c>
      <c r="H108" s="18" t="n">
        <v>0</v>
      </c>
      <c r="I108" s="18" t="n">
        <v>9</v>
      </c>
      <c r="J108" s="18" t="n">
        <v>9</v>
      </c>
      <c r="K108" s="19" t="n"/>
      <c r="L108" s="35" t="inlineStr">
        <is>
          <t>sin VU en SAP (dato faltante)</t>
        </is>
      </c>
      <c r="M108" s="33" t="inlineStr">
        <is>
          <t>Sin coincidencia</t>
        </is>
      </c>
      <c r="N108" s="17" t="inlineStr">
        <is>
          <t>Sin correspondencia confirmada: hay aproximaciones en SAP, descartadas por presentación o evidencia débil</t>
        </is>
      </c>
      <c r="O108" s="29" t="inlineStr">
        <is>
          <t>Sin valor unitario en SAP: la diferencia económica de este ítem no puede calcularse (dato faltante).</t>
        </is>
      </c>
      <c r="P108" s="17" t="inlineStr">
        <is>
          <t>Mejor aproximación descartada: 2001278 TELA ADHE HIPOALERGENICA DE SEDA 2.5CM (dosis/presentación distinta (1.25CM vs 2.5CM); similitud 0.36).</t>
        </is>
      </c>
    </row>
    <row r="109">
      <c r="A109" s="17" t="inlineStr">
        <is>
          <t>Salta</t>
        </is>
      </c>
      <c r="B109" s="17" t="inlineStr">
        <is>
          <t>1130</t>
        </is>
      </c>
      <c r="C109" s="17" t="inlineStr">
        <is>
          <t>Sin clasificar en SAP</t>
        </is>
      </c>
      <c r="D109" s="17" t="inlineStr"/>
      <c r="E109" s="17" t="inlineStr"/>
      <c r="F109" s="17" t="inlineStr">
        <is>
          <t>217</t>
        </is>
      </c>
      <c r="G109" s="17" t="inlineStr">
        <is>
          <t>Sincerum Gotas Oticas x 5 ml</t>
        </is>
      </c>
      <c r="H109" s="18" t="n">
        <v>0</v>
      </c>
      <c r="I109" s="18" t="n">
        <v>9</v>
      </c>
      <c r="J109" s="18" t="n">
        <v>9</v>
      </c>
      <c r="K109" s="19" t="n"/>
      <c r="L109" s="35" t="inlineStr">
        <is>
          <t>sin VU en SAP (dato faltante)</t>
        </is>
      </c>
      <c r="M109" s="33" t="inlineStr">
        <is>
          <t>Sin coincidencia</t>
        </is>
      </c>
      <c r="N109" s="17" t="inlineStr">
        <is>
          <t>Sin correspondencia confirmada: hay aproximaciones en SAP, descartadas por presentación o evidencia débil</t>
        </is>
      </c>
      <c r="O109" s="29" t="inlineStr">
        <is>
          <t>Sin valor unitario en SAP: la diferencia económica de este ítem no puede calcularse (dato faltante).</t>
        </is>
      </c>
      <c r="P109" s="17" t="inlineStr">
        <is>
          <t>Mejor aproximación descartada: 2000027 JERINGA DE 5 ML (dosis coincide; similitud 0.41).</t>
        </is>
      </c>
    </row>
    <row r="110">
      <c r="A110" s="17" t="inlineStr">
        <is>
          <t>Salta</t>
        </is>
      </c>
      <c r="B110" s="17" t="inlineStr">
        <is>
          <t>1130</t>
        </is>
      </c>
      <c r="C110" s="17" t="inlineStr">
        <is>
          <t>Sin clasificar en SAP</t>
        </is>
      </c>
      <c r="D110" s="17" t="inlineStr"/>
      <c r="E110" s="17" t="inlineStr"/>
      <c r="F110" s="17" t="inlineStr">
        <is>
          <t>223</t>
        </is>
      </c>
      <c r="G110" s="17" t="inlineStr">
        <is>
          <t>Sonda Foley Fr 20</t>
        </is>
      </c>
      <c r="H110" s="18" t="n">
        <v>0</v>
      </c>
      <c r="I110" s="18" t="n">
        <v>9</v>
      </c>
      <c r="J110" s="18" t="n">
        <v>9</v>
      </c>
      <c r="K110" s="19" t="n"/>
      <c r="L110" s="35" t="inlineStr">
        <is>
          <t>sin VU en SAP (dato faltante)</t>
        </is>
      </c>
      <c r="M110" s="33" t="inlineStr">
        <is>
          <t>Sin coincidencia</t>
        </is>
      </c>
      <c r="N110" s="17" t="inlineStr">
        <is>
          <t>Sin correspondencia confirmada: hay aproximaciones en SAP, descartadas por presentación o evidencia débil</t>
        </is>
      </c>
      <c r="O110" s="29" t="inlineStr">
        <is>
          <t>Sin valor unitario en SAP: la diferencia económica de este ítem no puede calcularse (dato faltante).</t>
        </is>
      </c>
      <c r="P110" s="17" t="inlineStr">
        <is>
          <t>Mejor aproximación descartada: 2000244 SONDA FOLEY 2 VIAS Nº16 DE LÁTEX (calibre/talle/medida distinta; similitud 0.42).</t>
        </is>
      </c>
    </row>
    <row r="111">
      <c r="A111" s="17" t="inlineStr">
        <is>
          <t>Salta</t>
        </is>
      </c>
      <c r="B111" s="17" t="inlineStr">
        <is>
          <t>1130</t>
        </is>
      </c>
      <c r="C111" s="17" t="inlineStr">
        <is>
          <t>Sin clasificar en SAP</t>
        </is>
      </c>
      <c r="D111" s="17" t="inlineStr"/>
      <c r="E111" s="17" t="inlineStr"/>
      <c r="F111" s="17" t="inlineStr">
        <is>
          <t>434</t>
        </is>
      </c>
      <c r="G111" s="17" t="inlineStr">
        <is>
          <t>Tijera de trauma 18cm</t>
        </is>
      </c>
      <c r="H111" s="18" t="n">
        <v>0</v>
      </c>
      <c r="I111" s="18" t="n">
        <v>9</v>
      </c>
      <c r="J111" s="18" t="n">
        <v>9</v>
      </c>
      <c r="K111" s="19" t="n"/>
      <c r="L111" s="35" t="inlineStr">
        <is>
          <t>sin VU en SAP (dato faltante)</t>
        </is>
      </c>
      <c r="M111" s="33" t="inlineStr">
        <is>
          <t>Sin coincidencia</t>
        </is>
      </c>
      <c r="N111" s="17" t="inlineStr">
        <is>
          <t>Pendiente de validación: el ítem está en el Master pero no tiene código SAP confirmado</t>
        </is>
      </c>
      <c r="O111" s="29" t="inlineStr">
        <is>
          <t>Sin valor unitario en SAP: la diferencia económica de este ítem no puede calcularse (dato faltante).</t>
        </is>
      </c>
      <c r="P111" s="17" t="inlineStr">
        <is>
          <t>Homologado al master E-196, pero sus códigos SAP (2000209) no figuran en el stock SAP de este centro. Mejor aproximación descartada: 2001378 TIJERA QUIRURGICA (una nomenclatura no informa dosis; similitud 0.41).</t>
        </is>
      </c>
    </row>
    <row r="112">
      <c r="A112" s="17" t="inlineStr">
        <is>
          <t>Salta</t>
        </is>
      </c>
      <c r="B112" s="17" t="inlineStr">
        <is>
          <t>1130</t>
        </is>
      </c>
      <c r="C112" s="17" t="inlineStr">
        <is>
          <t>Sin clasificar en SAP</t>
        </is>
      </c>
      <c r="D112" s="17" t="inlineStr"/>
      <c r="E112" s="17" t="inlineStr"/>
      <c r="F112" s="17" t="inlineStr">
        <is>
          <t>83</t>
        </is>
      </c>
      <c r="G112" s="17" t="inlineStr">
        <is>
          <t>Collarín Cervical T. Philadelphia G</t>
        </is>
      </c>
      <c r="H112" s="18" t="n">
        <v>0</v>
      </c>
      <c r="I112" s="18" t="n">
        <v>8</v>
      </c>
      <c r="J112" s="18" t="n">
        <v>8</v>
      </c>
      <c r="K112" s="19" t="n"/>
      <c r="L112" s="35" t="inlineStr">
        <is>
          <t>sin VU en SAP (dato faltante)</t>
        </is>
      </c>
      <c r="M112" s="33" t="inlineStr">
        <is>
          <t>Sin coincidencia</t>
        </is>
      </c>
      <c r="N112" s="17" t="inlineStr">
        <is>
          <t>Sin correspondencia confirmada: hay aproximaciones en SAP, descartadas por presentación o evidencia débil</t>
        </is>
      </c>
      <c r="O112" s="29" t="inlineStr">
        <is>
          <t>Sin valor unitario en SAP: la diferencia económica de este ítem no puede calcularse (dato faltante).</t>
        </is>
      </c>
      <c r="P112" s="17" t="inlineStr">
        <is>
          <t>Mejor aproximación descartada: 2000051 COLLAR CERVICAL MEDIANO (similitud 0.35).</t>
        </is>
      </c>
    </row>
    <row r="113">
      <c r="A113" s="17" t="inlineStr">
        <is>
          <t>Salta</t>
        </is>
      </c>
      <c r="B113" s="17" t="inlineStr">
        <is>
          <t>1130</t>
        </is>
      </c>
      <c r="C113" s="17" t="inlineStr">
        <is>
          <t>Sin clasificar en SAP</t>
        </is>
      </c>
      <c r="D113" s="17" t="inlineStr"/>
      <c r="E113" s="17" t="inlineStr"/>
      <c r="F113" s="17" t="inlineStr">
        <is>
          <t>419</t>
        </is>
      </c>
      <c r="G113" s="17" t="inlineStr">
        <is>
          <t>Corteroid (betametasona fosfato/acetato) fco ampolla</t>
        </is>
      </c>
      <c r="H113" s="18" t="n">
        <v>0</v>
      </c>
      <c r="I113" s="18" t="n">
        <v>8</v>
      </c>
      <c r="J113" s="18" t="n">
        <v>8</v>
      </c>
      <c r="K113" s="19" t="n"/>
      <c r="L113" s="35" t="inlineStr">
        <is>
          <t>sin VU en SAP (dato faltante)</t>
        </is>
      </c>
      <c r="M113" s="33" t="inlineStr">
        <is>
          <t>Sin coincidencia</t>
        </is>
      </c>
      <c r="N113" s="17" t="inlineStr">
        <is>
          <t>Pendiente de validación: el ítem está en el Master pero no tiene código SAP confirmado</t>
        </is>
      </c>
      <c r="O113" s="29" t="inlineStr">
        <is>
          <t>Sin valor unitario en SAP: la diferencia económica de este ítem no puede calcularse (dato faltante).</t>
        </is>
      </c>
      <c r="P113" s="17" t="inlineStr">
        <is>
          <t>Homologado al master M06-004, pero sus códigos SAP (1001091) no figuran en el stock SAP de este centro. Mejor aproximación descartada: 1000353 LORATADINA+BETAMETASONA(HISTAMINOCORTERO (similitud 0.31).</t>
        </is>
      </c>
    </row>
    <row r="114">
      <c r="A114" s="17" t="inlineStr">
        <is>
          <t>Salta</t>
        </is>
      </c>
      <c r="B114" s="17" t="inlineStr">
        <is>
          <t>1130</t>
        </is>
      </c>
      <c r="C114" s="17" t="inlineStr">
        <is>
          <t>Sin clasificar en SAP</t>
        </is>
      </c>
      <c r="D114" s="17" t="inlineStr"/>
      <c r="E114" s="17" t="inlineStr"/>
      <c r="F114" s="17" t="inlineStr">
        <is>
          <t>89</t>
        </is>
      </c>
      <c r="G114" s="17" t="inlineStr">
        <is>
          <t>Descongestivo PC</t>
        </is>
      </c>
      <c r="H114" s="18" t="n">
        <v>0</v>
      </c>
      <c r="I114" s="18" t="n">
        <v>7</v>
      </c>
      <c r="J114" s="18" t="n">
        <v>7</v>
      </c>
      <c r="K114" s="19" t="n"/>
      <c r="L114" s="35" t="inlineStr">
        <is>
          <t>sin VU en SAP (dato faltante)</t>
        </is>
      </c>
      <c r="M114" s="33" t="inlineStr">
        <is>
          <t>Sin coincidencia</t>
        </is>
      </c>
      <c r="N114" s="17" t="inlineStr">
        <is>
          <t>Sin correspondencia confirmada: hay aproximaciones en SAP, descartadas por presentación o evidencia débil</t>
        </is>
      </c>
      <c r="O114" s="29" t="inlineStr">
        <is>
          <t>Sin valor unitario en SAP: la diferencia económica de este ítem no puede calcularse (dato faltante).</t>
        </is>
      </c>
      <c r="P114" s="17" t="inlineStr">
        <is>
          <t>Mejor aproximación descartada: 1000792 ORALSONE MAX TOPIC (similitud 0.13).</t>
        </is>
      </c>
    </row>
    <row r="115">
      <c r="A115" s="17" t="inlineStr">
        <is>
          <t>Salta</t>
        </is>
      </c>
      <c r="B115" s="17" t="inlineStr">
        <is>
          <t>1130</t>
        </is>
      </c>
      <c r="C115" s="17" t="inlineStr">
        <is>
          <t>Sin clasificar en SAP</t>
        </is>
      </c>
      <c r="D115" s="17" t="inlineStr"/>
      <c r="E115" s="17" t="inlineStr"/>
      <c r="F115" s="17" t="inlineStr">
        <is>
          <t>327</t>
        </is>
      </c>
      <c r="G115" s="17" t="inlineStr">
        <is>
          <t>Mascara Pocket Adulto</t>
        </is>
      </c>
      <c r="H115" s="18" t="n">
        <v>0</v>
      </c>
      <c r="I115" s="18" t="n">
        <v>7</v>
      </c>
      <c r="J115" s="18" t="n">
        <v>7</v>
      </c>
      <c r="K115" s="19" t="n"/>
      <c r="L115" s="35" t="inlineStr">
        <is>
          <t>sin VU en SAP (dato faltante)</t>
        </is>
      </c>
      <c r="M115" s="33" t="inlineStr">
        <is>
          <t>Sin coincidencia</t>
        </is>
      </c>
      <c r="N115" s="17" t="inlineStr">
        <is>
          <t>Sin correspondencia confirmada: hay aproximaciones en SAP, descartadas por presentación o evidencia débil</t>
        </is>
      </c>
      <c r="O115" s="29" t="inlineStr">
        <is>
          <t>Sin valor unitario en SAP: la diferencia económica de este ítem no puede calcularse (dato faltante).</t>
        </is>
      </c>
      <c r="P115" s="17" t="inlineStr">
        <is>
          <t>Mejor aproximación descartada: 2000090 MASCARA PARA NEBULIZAR ADULTO (similitud 0.56).</t>
        </is>
      </c>
    </row>
    <row r="116">
      <c r="A116" s="17" t="inlineStr">
        <is>
          <t>Salta</t>
        </is>
      </c>
      <c r="B116" s="17" t="inlineStr">
        <is>
          <t>1130</t>
        </is>
      </c>
      <c r="C116" s="17" t="inlineStr">
        <is>
          <t>Sin clasificar en SAP</t>
        </is>
      </c>
      <c r="D116" s="17" t="inlineStr"/>
      <c r="E116" s="17" t="inlineStr"/>
      <c r="F116" s="17" t="inlineStr">
        <is>
          <t>13</t>
        </is>
      </c>
      <c r="G116" s="17" t="inlineStr">
        <is>
          <t>Adenosina 1 amp=2ml 3 mg/1ml</t>
        </is>
      </c>
      <c r="H116" s="18" t="n">
        <v>0</v>
      </c>
      <c r="I116" s="18" t="n">
        <v>6</v>
      </c>
      <c r="J116" s="18" t="n">
        <v>6</v>
      </c>
      <c r="K116" s="19" t="n"/>
      <c r="L116" s="35" t="inlineStr">
        <is>
          <t>sin VU en SAP (dato faltante)</t>
        </is>
      </c>
      <c r="M116" s="33" t="inlineStr">
        <is>
          <t>Sin coincidencia</t>
        </is>
      </c>
      <c r="N116" s="17" t="inlineStr">
        <is>
          <t>Pendiente de validación: el ítem está en el Master pero no tiene código SAP confirmado</t>
        </is>
      </c>
      <c r="O116" s="29" t="inlineStr">
        <is>
          <t>Sin valor unitario en SAP: la diferencia económica de este ítem no puede calcularse (dato faltante).</t>
        </is>
      </c>
      <c r="P116" s="17" t="inlineStr">
        <is>
          <t>Homologado al master M03-004, pero sus códigos SAP (1000304) no figuran en el stock SAP de este centro. Mejor aproximación descartada: 1000007 ATROPINA 1MG AMPOLLA DE 1ML (dosis/presentación distinta (1ML, 2ML, 3MG vs 1MG, 1ML); similitud 0.45).</t>
        </is>
      </c>
    </row>
    <row r="117">
      <c r="A117" s="17" t="inlineStr">
        <is>
          <t>Salta</t>
        </is>
      </c>
      <c r="B117" s="17" t="inlineStr">
        <is>
          <t>1130</t>
        </is>
      </c>
      <c r="C117" s="17" t="inlineStr">
        <is>
          <t>Sin clasificar en SAP</t>
        </is>
      </c>
      <c r="D117" s="17" t="inlineStr"/>
      <c r="E117" s="17" t="inlineStr"/>
      <c r="F117" s="17" t="inlineStr">
        <is>
          <t>82</t>
        </is>
      </c>
      <c r="G117" s="17" t="inlineStr">
        <is>
          <t>Collarín Cervical T. Philadelphia CH</t>
        </is>
      </c>
      <c r="H117" s="18" t="n">
        <v>0</v>
      </c>
      <c r="I117" s="18" t="n">
        <v>6</v>
      </c>
      <c r="J117" s="18" t="n">
        <v>6</v>
      </c>
      <c r="K117" s="19" t="n"/>
      <c r="L117" s="35" t="inlineStr">
        <is>
          <t>sin VU en SAP (dato faltante)</t>
        </is>
      </c>
      <c r="M117" s="33" t="inlineStr">
        <is>
          <t>Sin coincidencia</t>
        </is>
      </c>
      <c r="N117" s="17" t="inlineStr">
        <is>
          <t>Sin correspondencia confirmada: hay aproximaciones en SAP, descartadas por presentación o evidencia débil</t>
        </is>
      </c>
      <c r="O117" s="29" t="inlineStr">
        <is>
          <t>Sin valor unitario en SAP: la diferencia económica de este ítem no puede calcularse (dato faltante).</t>
        </is>
      </c>
      <c r="P117" s="17" t="inlineStr">
        <is>
          <t>Mejor aproximación descartada: 2000051 COLLAR CERVICAL MEDIANO (similitud 0.34).</t>
        </is>
      </c>
    </row>
    <row r="118">
      <c r="A118" s="17" t="inlineStr">
        <is>
          <t>Salta</t>
        </is>
      </c>
      <c r="B118" s="17" t="inlineStr">
        <is>
          <t>1130</t>
        </is>
      </c>
      <c r="C118" s="17" t="inlineStr">
        <is>
          <t>Sin clasificar en SAP</t>
        </is>
      </c>
      <c r="D118" s="17" t="inlineStr"/>
      <c r="E118" s="17" t="inlineStr"/>
      <c r="F118" s="17" t="inlineStr">
        <is>
          <t>85</t>
        </is>
      </c>
      <c r="G118" s="17" t="inlineStr">
        <is>
          <t>Contractil crema rectal (Ácido ascórbico + Extracto Seco de Ruscus Aculeatus + Hesperidina Metilchalcona)</t>
        </is>
      </c>
      <c r="H118" s="18" t="n">
        <v>0</v>
      </c>
      <c r="I118" s="18" t="n">
        <v>6</v>
      </c>
      <c r="J118" s="18" t="n">
        <v>6</v>
      </c>
      <c r="K118" s="19" t="n"/>
      <c r="L118" s="35" t="inlineStr">
        <is>
          <t>sin VU en SAP (dato faltante)</t>
        </is>
      </c>
      <c r="M118" s="33" t="inlineStr">
        <is>
          <t>Sin coincidencia</t>
        </is>
      </c>
      <c r="N118" s="17" t="inlineStr">
        <is>
          <t>Sin correspondencia confirmada: hay aproximaciones en SAP, descartadas por presentación o evidencia débil</t>
        </is>
      </c>
      <c r="O118" s="29" t="inlineStr">
        <is>
          <t>Sin valor unitario en SAP: la diferencia económica de este ítem no puede calcularse (dato faltante).</t>
        </is>
      </c>
      <c r="P118" s="17" t="inlineStr">
        <is>
          <t>Mejor aproximación descartada: 1000562 CONTRACTIL (FLEBOCONSTRICTOR) COMP (similitud 0.29).</t>
        </is>
      </c>
    </row>
    <row r="119">
      <c r="A119" s="17" t="inlineStr">
        <is>
          <t>Salta</t>
        </is>
      </c>
      <c r="B119" s="17" t="inlineStr">
        <is>
          <t>1130</t>
        </is>
      </c>
      <c r="C119" s="17" t="inlineStr">
        <is>
          <t>Sin clasificar en SAP</t>
        </is>
      </c>
      <c r="D119" s="17" t="inlineStr"/>
      <c r="E119" s="17" t="inlineStr"/>
      <c r="F119" s="17" t="inlineStr">
        <is>
          <t>178</t>
        </is>
      </c>
      <c r="G119" s="17" t="inlineStr">
        <is>
          <t>Manometro</t>
        </is>
      </c>
      <c r="H119" s="18" t="n">
        <v>0</v>
      </c>
      <c r="I119" s="18" t="n">
        <v>6</v>
      </c>
      <c r="J119" s="18" t="n">
        <v>6</v>
      </c>
      <c r="K119" s="19" t="n"/>
      <c r="L119" s="35" t="inlineStr">
        <is>
          <t>sin VU en SAP (dato faltante)</t>
        </is>
      </c>
      <c r="M119" s="33" t="inlineStr">
        <is>
          <t>Sin coincidencia</t>
        </is>
      </c>
      <c r="N119" s="17" t="inlineStr">
        <is>
          <t>Sin correspondencia confirmada: hay aproximaciones en SAP, descartadas por presentación o evidencia débil</t>
        </is>
      </c>
      <c r="O119" s="29" t="inlineStr">
        <is>
          <t>Sin valor unitario en SAP: la diferencia económica de este ítem no puede calcularse (dato faltante).</t>
        </is>
      </c>
      <c r="P119" s="17" t="inlineStr">
        <is>
          <t>Mejor aproximación descartada: 2001670 GLUCOMETRO (similitud 0.16).</t>
        </is>
      </c>
    </row>
    <row r="120">
      <c r="A120" s="17" t="inlineStr">
        <is>
          <t>Salta</t>
        </is>
      </c>
      <c r="B120" s="17" t="inlineStr">
        <is>
          <t>1130</t>
        </is>
      </c>
      <c r="C120" s="17" t="inlineStr">
        <is>
          <t>Sin clasificar en SAP</t>
        </is>
      </c>
      <c r="D120" s="17" t="inlineStr"/>
      <c r="E120" s="17" t="inlineStr"/>
      <c r="F120" s="17" t="inlineStr">
        <is>
          <t>431</t>
        </is>
      </c>
      <c r="G120" s="17" t="inlineStr">
        <is>
          <t>Sonda Foley Fr 14</t>
        </is>
      </c>
      <c r="H120" s="18" t="n">
        <v>0</v>
      </c>
      <c r="I120" s="18" t="n">
        <v>6</v>
      </c>
      <c r="J120" s="18" t="n">
        <v>6</v>
      </c>
      <c r="K120" s="19" t="n"/>
      <c r="L120" s="35" t="inlineStr">
        <is>
          <t>sin VU en SAP (dato faltante)</t>
        </is>
      </c>
      <c r="M120" s="33" t="inlineStr">
        <is>
          <t>Sin coincidencia</t>
        </is>
      </c>
      <c r="N120" s="17" t="inlineStr">
        <is>
          <t>Sin correspondencia confirmada: hay aproximaciones en SAP, descartadas por presentación o evidencia débil</t>
        </is>
      </c>
      <c r="O120" s="29" t="inlineStr">
        <is>
          <t>Sin valor unitario en SAP: la diferencia económica de este ítem no puede calcularse (dato faltante).</t>
        </is>
      </c>
      <c r="P120" s="17" t="inlineStr">
        <is>
          <t>Mejor aproximación descartada: 2000244 SONDA FOLEY 2 VIAS Nº16 DE LÁTEX (calibre/talle/medida distinta; similitud 0.39).</t>
        </is>
      </c>
    </row>
    <row r="121">
      <c r="A121" s="17" t="inlineStr">
        <is>
          <t>Salta</t>
        </is>
      </c>
      <c r="B121" s="17" t="inlineStr">
        <is>
          <t>1130</t>
        </is>
      </c>
      <c r="C121" s="17" t="inlineStr">
        <is>
          <t>Sin clasificar en SAP</t>
        </is>
      </c>
      <c r="D121" s="17" t="inlineStr"/>
      <c r="E121" s="17" t="inlineStr"/>
      <c r="F121" s="17" t="inlineStr">
        <is>
          <t>441</t>
        </is>
      </c>
      <c r="G121" s="17" t="inlineStr">
        <is>
          <t>Venda de 7 cm deportivas</t>
        </is>
      </c>
      <c r="H121" s="18" t="n">
        <v>0</v>
      </c>
      <c r="I121" s="18" t="n">
        <v>6</v>
      </c>
      <c r="J121" s="18" t="n">
        <v>6</v>
      </c>
      <c r="K121" s="19" t="n"/>
      <c r="L121" s="35" t="inlineStr">
        <is>
          <t>sin VU en SAP (dato faltante)</t>
        </is>
      </c>
      <c r="M121" s="33" t="inlineStr">
        <is>
          <t>Sin coincidencia</t>
        </is>
      </c>
      <c r="N121" s="17" t="inlineStr">
        <is>
          <t>Sin correspondencia confirmada: hay aproximaciones en SAP, descartadas por presentación o evidencia débil</t>
        </is>
      </c>
      <c r="O121" s="29" t="inlineStr">
        <is>
          <t>Sin valor unitario en SAP: la diferencia económica de este ítem no puede calcularse (dato faltante).</t>
        </is>
      </c>
      <c r="P121" s="17" t="inlineStr">
        <is>
          <t>Mejor aproximación descartada: 2002475 VENDAS TIPO CAMBRIC - 7CM (dosis coincide; similitud 0.55).</t>
        </is>
      </c>
    </row>
    <row r="122">
      <c r="A122" s="17" t="inlineStr">
        <is>
          <t>Salta</t>
        </is>
      </c>
      <c r="B122" s="17" t="inlineStr">
        <is>
          <t>1130</t>
        </is>
      </c>
      <c r="C122" s="17" t="inlineStr">
        <is>
          <t>Sin clasificar en SAP</t>
        </is>
      </c>
      <c r="D122" s="17" t="inlineStr"/>
      <c r="E122" s="17" t="inlineStr"/>
      <c r="F122" s="17" t="inlineStr">
        <is>
          <t>179</t>
        </is>
      </c>
      <c r="G122" s="17" t="inlineStr">
        <is>
          <t>Manometro para tubo ultraliviano</t>
        </is>
      </c>
      <c r="H122" s="18" t="n">
        <v>0</v>
      </c>
      <c r="I122" s="18" t="n">
        <v>5</v>
      </c>
      <c r="J122" s="18" t="n">
        <v>5</v>
      </c>
      <c r="K122" s="19" t="n"/>
      <c r="L122" s="35" t="inlineStr">
        <is>
          <t>sin VU en SAP (dato faltante)</t>
        </is>
      </c>
      <c r="M122" s="33" t="inlineStr">
        <is>
          <t>Sin coincidencia</t>
        </is>
      </c>
      <c r="N122" s="17" t="inlineStr">
        <is>
          <t>Sin correspondencia confirmada: hay aproximaciones en SAP, descartadas por presentación o evidencia débil</t>
        </is>
      </c>
      <c r="O122" s="29" t="inlineStr">
        <is>
          <t>Sin valor unitario en SAP: la diferencia económica de este ítem no puede calcularse (dato faltante).</t>
        </is>
      </c>
      <c r="P122" s="17" t="inlineStr">
        <is>
          <t>Mejor aproximación descartada: 2000385 TUBO DE MAYO N°3 (similitud 0.26).</t>
        </is>
      </c>
    </row>
    <row r="123">
      <c r="A123" s="17" t="inlineStr">
        <is>
          <t>Salta</t>
        </is>
      </c>
      <c r="B123" s="17" t="inlineStr">
        <is>
          <t>1130</t>
        </is>
      </c>
      <c r="C123" s="17" t="inlineStr">
        <is>
          <t>Sin clasificar en SAP</t>
        </is>
      </c>
      <c r="D123" s="17" t="inlineStr"/>
      <c r="E123" s="17" t="inlineStr"/>
      <c r="F123" s="17" t="inlineStr">
        <is>
          <t>332</t>
        </is>
      </c>
      <c r="G123" s="17" t="inlineStr">
        <is>
          <t>Pinza de Magill 20cm</t>
        </is>
      </c>
      <c r="H123" s="18" t="n">
        <v>0</v>
      </c>
      <c r="I123" s="18" t="n">
        <v>5</v>
      </c>
      <c r="J123" s="18" t="n">
        <v>5</v>
      </c>
      <c r="K123" s="19" t="n"/>
      <c r="L123" s="35" t="inlineStr">
        <is>
          <t>sin VU en SAP (dato faltante)</t>
        </is>
      </c>
      <c r="M123" s="33" t="inlineStr">
        <is>
          <t>Sin coincidencia</t>
        </is>
      </c>
      <c r="N123" s="17" t="inlineStr">
        <is>
          <t>Sin correspondencia confirmada: hay aproximaciones en SAP, descartadas por presentación o evidencia débil</t>
        </is>
      </c>
      <c r="O123" s="29" t="inlineStr">
        <is>
          <t>Sin valor unitario en SAP: la diferencia económica de este ítem no puede calcularse (dato faltante).</t>
        </is>
      </c>
      <c r="P123" s="17" t="inlineStr">
        <is>
          <t>Mejor aproximación descartada: 1000202 PINZA DE MAGUIL ADULTO (una nomenclatura no informa dosis; similitud 0.40).</t>
        </is>
      </c>
    </row>
    <row r="124">
      <c r="A124" s="17" t="inlineStr">
        <is>
          <t>Salta</t>
        </is>
      </c>
      <c r="B124" s="17" t="inlineStr">
        <is>
          <t>1130</t>
        </is>
      </c>
      <c r="C124" s="17" t="inlineStr">
        <is>
          <t>Sin clasificar en SAP</t>
        </is>
      </c>
      <c r="D124" s="17" t="inlineStr"/>
      <c r="E124" s="17" t="inlineStr"/>
      <c r="F124" s="17" t="inlineStr">
        <is>
          <t>323</t>
        </is>
      </c>
      <c r="G124" s="17" t="inlineStr">
        <is>
          <t>Regulador de Flujo/Goteo</t>
        </is>
      </c>
      <c r="H124" s="18" t="n">
        <v>0</v>
      </c>
      <c r="I124" s="18" t="n">
        <v>5</v>
      </c>
      <c r="J124" s="18" t="n">
        <v>5</v>
      </c>
      <c r="K124" s="19" t="n"/>
      <c r="L124" s="35" t="inlineStr">
        <is>
          <t>sin VU en SAP (dato faltante)</t>
        </is>
      </c>
      <c r="M124" s="33" t="inlineStr">
        <is>
          <t>Sin coincidencia</t>
        </is>
      </c>
      <c r="N124" s="17" t="inlineStr">
        <is>
          <t>Sin correspondencia confirmada: hay aproximaciones en SAP, descartadas por presentación o evidencia débil</t>
        </is>
      </c>
      <c r="O124" s="29" t="inlineStr">
        <is>
          <t>Sin valor unitario en SAP: la diferencia económica de este ítem no puede calcularse (dato faltante).</t>
        </is>
      </c>
      <c r="P124" s="17" t="inlineStr">
        <is>
          <t>Mejor aproximación descartada: 2000300 SONDA DE ASPIRACION K-9 SIN REGULADOR (similitud 0.28).</t>
        </is>
      </c>
    </row>
    <row r="125">
      <c r="A125" s="17" t="inlineStr">
        <is>
          <t>Salta</t>
        </is>
      </c>
      <c r="B125" s="17" t="inlineStr">
        <is>
          <t>1130</t>
        </is>
      </c>
      <c r="C125" s="17" t="inlineStr">
        <is>
          <t>Sin clasificar en SAP</t>
        </is>
      </c>
      <c r="D125" s="17" t="inlineStr"/>
      <c r="E125" s="17" t="inlineStr"/>
      <c r="F125" s="17" t="inlineStr">
        <is>
          <t>214</t>
        </is>
      </c>
      <c r="G125" s="17" t="inlineStr">
        <is>
          <t>Salbutamol solución p/neb gotas 5mg/ml</t>
        </is>
      </c>
      <c r="H125" s="18" t="n">
        <v>0</v>
      </c>
      <c r="I125" s="18" t="n">
        <v>5</v>
      </c>
      <c r="J125" s="18" t="n">
        <v>5</v>
      </c>
      <c r="K125" s="19" t="n"/>
      <c r="L125" s="35" t="inlineStr">
        <is>
          <t>sin VU en SAP (dato faltante)</t>
        </is>
      </c>
      <c r="M125" s="33" t="inlineStr">
        <is>
          <t>Sin coincidencia</t>
        </is>
      </c>
      <c r="N125" s="17" t="inlineStr">
        <is>
          <t>Pendiente de validación: el ítem está en el Master pero no tiene código SAP confirmado</t>
        </is>
      </c>
      <c r="O125" s="29" t="inlineStr">
        <is>
          <t>Sin valor unitario en SAP: la diferencia económica de este ítem no puede calcularse (dato faltante).</t>
        </is>
      </c>
      <c r="P125" s="17" t="inlineStr">
        <is>
          <t>Homologado al master M05-002, pero sus códigos SAP (1000093) no figuran en el stock SAP de este centro. Mejor aproximación descartada: 1005357 SOLUCIÓN DEXTROSA AL 5% DE 500 CC (similitud 0.37).</t>
        </is>
      </c>
    </row>
    <row r="126">
      <c r="A126" s="17" t="inlineStr">
        <is>
          <t>Salta</t>
        </is>
      </c>
      <c r="B126" s="17" t="inlineStr">
        <is>
          <t>1130</t>
        </is>
      </c>
      <c r="C126" s="17" t="inlineStr">
        <is>
          <t>Sin clasificar en SAP</t>
        </is>
      </c>
      <c r="D126" s="17" t="inlineStr"/>
      <c r="E126" s="17" t="inlineStr"/>
      <c r="F126" s="17" t="inlineStr">
        <is>
          <t>225</t>
        </is>
      </c>
      <c r="G126" s="17" t="inlineStr">
        <is>
          <t>Sonda Gastrica Fr 5</t>
        </is>
      </c>
      <c r="H126" s="18" t="n">
        <v>0</v>
      </c>
      <c r="I126" s="18" t="n">
        <v>5</v>
      </c>
      <c r="J126" s="18" t="n">
        <v>5</v>
      </c>
      <c r="K126" s="19" t="n"/>
      <c r="L126" s="35" t="inlineStr">
        <is>
          <t>sin VU en SAP (dato faltante)</t>
        </is>
      </c>
      <c r="M126" s="33" t="inlineStr">
        <is>
          <t>Sin coincidencia</t>
        </is>
      </c>
      <c r="N126" s="17" t="inlineStr">
        <is>
          <t>Pendiente de validación: el ítem está en el Master pero no tiene código SAP confirmado</t>
        </is>
      </c>
      <c r="O126" s="29" t="inlineStr">
        <is>
          <t>Sin valor unitario en SAP: la diferencia económica de este ítem no puede calcularse (dato faltante).</t>
        </is>
      </c>
      <c r="P126" s="17" t="inlineStr">
        <is>
          <t>Homologado al master K-260, pero sus códigos SAP (2000031, 2000416, 2000406) no figuran en el stock SAP de este centro. Mejor aproximación descartada: 2000867 SONDA NASOGASTRICA K-10 (calibre/talle/medida distinta; similitud 0.32).</t>
        </is>
      </c>
    </row>
    <row r="127">
      <c r="A127" s="17" t="inlineStr">
        <is>
          <t>Salta</t>
        </is>
      </c>
      <c r="B127" s="17" t="inlineStr">
        <is>
          <t>1130</t>
        </is>
      </c>
      <c r="C127" s="17" t="inlineStr">
        <is>
          <t>Sin clasificar en SAP</t>
        </is>
      </c>
      <c r="D127" s="17" t="inlineStr"/>
      <c r="E127" s="17" t="inlineStr"/>
      <c r="F127" s="17" t="inlineStr">
        <is>
          <t>57</t>
        </is>
      </c>
      <c r="G127" s="17" t="inlineStr">
        <is>
          <t>Canula Yankauer con tubo de conexion</t>
        </is>
      </c>
      <c r="H127" s="18" t="n">
        <v>0</v>
      </c>
      <c r="I127" s="18" t="n">
        <v>4</v>
      </c>
      <c r="J127" s="18" t="n">
        <v>4</v>
      </c>
      <c r="K127" s="19" t="n"/>
      <c r="L127" s="35" t="inlineStr">
        <is>
          <t>sin VU en SAP (dato faltante)</t>
        </is>
      </c>
      <c r="M127" s="33" t="inlineStr">
        <is>
          <t>Sin coincidencia</t>
        </is>
      </c>
      <c r="N127" s="17" t="inlineStr">
        <is>
          <t>Sin correspondencia confirmada: hay aproximaciones en SAP, descartadas por presentación o evidencia débil</t>
        </is>
      </c>
      <c r="O127" s="29" t="inlineStr">
        <is>
          <t>Sin valor unitario en SAP: la diferencia económica de este ítem no puede calcularse (dato faltante).</t>
        </is>
      </c>
      <c r="P127" s="17" t="inlineStr">
        <is>
          <t>Mejor aproximación descartada: 2000385 TUBO DE MAYO N°3 (similitud 0.24).</t>
        </is>
      </c>
    </row>
    <row r="128">
      <c r="A128" s="17" t="inlineStr">
        <is>
          <t>Salta</t>
        </is>
      </c>
      <c r="B128" s="17" t="inlineStr">
        <is>
          <t>1130</t>
        </is>
      </c>
      <c r="C128" s="17" t="inlineStr">
        <is>
          <t>Sin clasificar en SAP</t>
        </is>
      </c>
      <c r="D128" s="17" t="inlineStr"/>
      <c r="E128" s="17" t="inlineStr"/>
      <c r="F128" s="17" t="inlineStr">
        <is>
          <t>329</t>
        </is>
      </c>
      <c r="G128" s="17" t="inlineStr">
        <is>
          <t>Collar Cervical TU regulable</t>
        </is>
      </c>
      <c r="H128" s="18" t="n">
        <v>0</v>
      </c>
      <c r="I128" s="18" t="n">
        <v>4</v>
      </c>
      <c r="J128" s="18" t="n">
        <v>4</v>
      </c>
      <c r="K128" s="19" t="n"/>
      <c r="L128" s="35" t="inlineStr">
        <is>
          <t>sin VU en SAP (dato faltante)</t>
        </is>
      </c>
      <c r="M128" s="33" t="inlineStr">
        <is>
          <t>Sin coincidencia</t>
        </is>
      </c>
      <c r="N128" s="17" t="inlineStr">
        <is>
          <t>Pendiente de validación: el ítem está en el Master pero no tiene código SAP confirmado</t>
        </is>
      </c>
      <c r="O128" s="29" t="inlineStr">
        <is>
          <t>Sin valor unitario en SAP: la diferencia económica de este ítem no puede calcularse (dato faltante).</t>
        </is>
      </c>
      <c r="P128" s="17" t="inlineStr">
        <is>
          <t>Homologado al master E-193, pero sus códigos SAP (2001447) no figuran en el stock SAP de este centro. Mejor aproximación descartada: 2000051 COLLAR CERVICAL MEDIANO (similitud 0.57).</t>
        </is>
      </c>
    </row>
    <row r="129">
      <c r="A129" s="17" t="inlineStr">
        <is>
          <t>Salta</t>
        </is>
      </c>
      <c r="B129" s="17" t="inlineStr">
        <is>
          <t>1130</t>
        </is>
      </c>
      <c r="C129" s="17" t="inlineStr">
        <is>
          <t>Sin clasificar en SAP</t>
        </is>
      </c>
      <c r="D129" s="17" t="inlineStr"/>
      <c r="E129" s="17" t="inlineStr"/>
      <c r="F129" s="17" t="inlineStr">
        <is>
          <t>194</t>
        </is>
      </c>
      <c r="G129" s="17" t="inlineStr">
        <is>
          <t>Oximetro</t>
        </is>
      </c>
      <c r="H129" s="18" t="n">
        <v>0</v>
      </c>
      <c r="I129" s="18" t="n">
        <v>4</v>
      </c>
      <c r="J129" s="18" t="n">
        <v>4</v>
      </c>
      <c r="K129" s="19" t="n"/>
      <c r="L129" s="35" t="inlineStr">
        <is>
          <t>sin VU en SAP (dato faltante)</t>
        </is>
      </c>
      <c r="M129" s="33" t="inlineStr">
        <is>
          <t>Sin coincidencia</t>
        </is>
      </c>
      <c r="N129" s="17" t="inlineStr">
        <is>
          <t>Sin correspondencia confirmada: hay aproximaciones en SAP, descartadas por presentación o evidencia débil</t>
        </is>
      </c>
      <c r="O129" s="29" t="inlineStr">
        <is>
          <t>Sin valor unitario en SAP: la diferencia económica de este ítem no puede calcularse (dato faltante).</t>
        </is>
      </c>
      <c r="P129" s="17" t="inlineStr">
        <is>
          <t>Mejor aproximación descartada: 2001670 GLUCOMETRO (similitud 0.17).</t>
        </is>
      </c>
    </row>
    <row r="130">
      <c r="A130" s="17" t="inlineStr">
        <is>
          <t>Salta</t>
        </is>
      </c>
      <c r="B130" s="17" t="inlineStr">
        <is>
          <t>1130</t>
        </is>
      </c>
      <c r="C130" s="17" t="inlineStr">
        <is>
          <t>Sin clasificar en SAP</t>
        </is>
      </c>
      <c r="D130" s="17" t="inlineStr"/>
      <c r="E130" s="17" t="inlineStr"/>
      <c r="F130" s="17" t="inlineStr">
        <is>
          <t>313</t>
        </is>
      </c>
      <c r="G130" s="17" t="inlineStr">
        <is>
          <t>Ambroxol/Loratadina</t>
        </is>
      </c>
      <c r="H130" s="18" t="n">
        <v>0</v>
      </c>
      <c r="I130" s="18" t="n">
        <v>3</v>
      </c>
      <c r="J130" s="18" t="n">
        <v>3</v>
      </c>
      <c r="K130" s="19" t="n"/>
      <c r="L130" s="35" t="inlineStr">
        <is>
          <t>sin VU en SAP (dato faltante)</t>
        </is>
      </c>
      <c r="M130" s="33" t="inlineStr">
        <is>
          <t>Sin coincidencia</t>
        </is>
      </c>
      <c r="N130" s="17" t="inlineStr">
        <is>
          <t>Sin correspondencia confirmada: hay aproximaciones en SAP, descartadas por presentación o evidencia débil</t>
        </is>
      </c>
      <c r="O130" s="29" t="inlineStr">
        <is>
          <t>Sin valor unitario en SAP: la diferencia económica de este ítem no puede calcularse (dato faltante).</t>
        </is>
      </c>
      <c r="P130" s="17" t="inlineStr">
        <is>
          <t>Mejor aproximación descartada: 1000144 LORATADINA 10 MG COMP (una nomenclatura no informa dosis; similitud 0.40).</t>
        </is>
      </c>
    </row>
    <row r="131">
      <c r="A131" s="17" t="inlineStr">
        <is>
          <t>Salta</t>
        </is>
      </c>
      <c r="B131" s="17" t="inlineStr">
        <is>
          <t>1130</t>
        </is>
      </c>
      <c r="C131" s="17" t="inlineStr">
        <is>
          <t>Sin clasificar en SAP</t>
        </is>
      </c>
      <c r="D131" s="17" t="inlineStr"/>
      <c r="E131" s="17" t="inlineStr"/>
      <c r="F131" s="17" t="inlineStr">
        <is>
          <t>112</t>
        </is>
      </c>
      <c r="G131" s="17" t="inlineStr">
        <is>
          <t>Enemol Pomos</t>
        </is>
      </c>
      <c r="H131" s="18" t="n">
        <v>0</v>
      </c>
      <c r="I131" s="18" t="n">
        <v>3</v>
      </c>
      <c r="J131" s="18" t="n">
        <v>3</v>
      </c>
      <c r="K131" s="19" t="n"/>
      <c r="L131" s="35" t="inlineStr">
        <is>
          <t>sin VU en SAP (dato faltante)</t>
        </is>
      </c>
      <c r="M131" s="33" t="inlineStr">
        <is>
          <t>Sin coincidencia</t>
        </is>
      </c>
      <c r="N131" s="17" t="inlineStr">
        <is>
          <t>Sin correspondencia confirmada: hay aproximaciones en SAP, descartadas por presentación o evidencia débil</t>
        </is>
      </c>
      <c r="O131" s="29" t="inlineStr">
        <is>
          <t>Sin valor unitario en SAP: la diferencia económica de este ítem no puede calcularse (dato faltante).</t>
        </is>
      </c>
      <c r="P131" s="17" t="inlineStr">
        <is>
          <t>Mejor aproximación descartada: 1000573 ENEMOL 135ML (una nomenclatura no informa dosis; similitud 0.45).</t>
        </is>
      </c>
    </row>
    <row r="132">
      <c r="A132" s="17" t="inlineStr">
        <is>
          <t>Salta</t>
        </is>
      </c>
      <c r="B132" s="17" t="inlineStr">
        <is>
          <t>1130</t>
        </is>
      </c>
      <c r="C132" s="17" t="inlineStr">
        <is>
          <t>Sin clasificar en SAP</t>
        </is>
      </c>
      <c r="D132" s="17" t="inlineStr"/>
      <c r="E132" s="17" t="inlineStr"/>
      <c r="F132" s="17" t="inlineStr">
        <is>
          <t>169</t>
        </is>
      </c>
      <c r="G132" s="17" t="inlineStr">
        <is>
          <t>Lidocaina fco ampolla 20ml</t>
        </is>
      </c>
      <c r="H132" s="18" t="n">
        <v>0</v>
      </c>
      <c r="I132" s="18" t="n">
        <v>3</v>
      </c>
      <c r="J132" s="18" t="n">
        <v>3</v>
      </c>
      <c r="K132" s="19" t="n"/>
      <c r="L132" s="35" t="inlineStr">
        <is>
          <t>sin VU en SAP (dato faltante)</t>
        </is>
      </c>
      <c r="M132" s="33" t="inlineStr">
        <is>
          <t>Sin coincidencia</t>
        </is>
      </c>
      <c r="N132" s="17" t="inlineStr">
        <is>
          <t>Sin correspondencia confirmada: hay aproximaciones en SAP, descartadas por presentación o evidencia débil</t>
        </is>
      </c>
      <c r="O132" s="29" t="inlineStr">
        <is>
          <t>Sin valor unitario en SAP: la diferencia económica de este ítem no puede calcularse (dato faltante).</t>
        </is>
      </c>
      <c r="P132" s="17" t="inlineStr">
        <is>
          <t>Mejor aproximación descartada: 1000431 LIDOCAINA 1% 5 ML AMPOLLA (dosis/presentación distinta (20ML vs 1%, 5ML); similitud 0.48).</t>
        </is>
      </c>
    </row>
    <row r="133">
      <c r="A133" s="17" t="inlineStr">
        <is>
          <t>Salta</t>
        </is>
      </c>
      <c r="B133" s="17" t="inlineStr">
        <is>
          <t>1130</t>
        </is>
      </c>
      <c r="C133" s="17" t="inlineStr">
        <is>
          <t>Sin clasificar en SAP</t>
        </is>
      </c>
      <c r="D133" s="17" t="inlineStr"/>
      <c r="E133" s="17" t="inlineStr"/>
      <c r="F133" s="17" t="inlineStr">
        <is>
          <t>325</t>
        </is>
      </c>
      <c r="G133" s="17" t="inlineStr">
        <is>
          <t>Suero antiofidico polivalente</t>
        </is>
      </c>
      <c r="H133" s="18" t="n">
        <v>0</v>
      </c>
      <c r="I133" s="18" t="n">
        <v>3</v>
      </c>
      <c r="J133" s="18" t="n">
        <v>3</v>
      </c>
      <c r="K133" s="19" t="n"/>
      <c r="L133" s="35" t="inlineStr">
        <is>
          <t>sin VU en SAP (dato faltante)</t>
        </is>
      </c>
      <c r="M133" s="33" t="inlineStr">
        <is>
          <t>Sin coincidencia</t>
        </is>
      </c>
      <c r="N133" s="17" t="inlineStr">
        <is>
          <t>Sin correspondencia confirmada: hay aproximaciones en SAP, descartadas por presentación o evidencia débil</t>
        </is>
      </c>
      <c r="O133" s="29" t="inlineStr">
        <is>
          <t>Sin valor unitario en SAP: la diferencia económica de este ítem no puede calcularse (dato faltante).</t>
        </is>
      </c>
      <c r="P133" s="17" t="inlineStr">
        <is>
          <t>Mejor aproximación descartada: 2000497 PIE DE SUERO (similitud 0.36).</t>
        </is>
      </c>
    </row>
    <row r="134">
      <c r="A134" s="17" t="inlineStr">
        <is>
          <t>Salta</t>
        </is>
      </c>
      <c r="B134" s="17" t="inlineStr">
        <is>
          <t>1130</t>
        </is>
      </c>
      <c r="C134" s="17" t="inlineStr">
        <is>
          <t>Sin clasificar en SAP</t>
        </is>
      </c>
      <c r="D134" s="17" t="inlineStr"/>
      <c r="E134" s="17" t="inlineStr"/>
      <c r="F134" s="17" t="inlineStr">
        <is>
          <t>341</t>
        </is>
      </c>
      <c r="G134" s="17" t="inlineStr">
        <is>
          <t>Tramadol clorhidrato gotas 100mg/10ml</t>
        </is>
      </c>
      <c r="H134" s="18" t="n">
        <v>0</v>
      </c>
      <c r="I134" s="18" t="n">
        <v>3</v>
      </c>
      <c r="J134" s="18" t="n">
        <v>3</v>
      </c>
      <c r="K134" s="19" t="n"/>
      <c r="L134" s="35" t="inlineStr">
        <is>
          <t>sin VU en SAP (dato faltante)</t>
        </is>
      </c>
      <c r="M134" s="33" t="inlineStr">
        <is>
          <t>Sin coincidencia</t>
        </is>
      </c>
      <c r="N134" s="17" t="inlineStr">
        <is>
          <t>Sin correspondencia confirmada: hay aproximaciones en SAP, descartadas por presentación o evidencia débil</t>
        </is>
      </c>
      <c r="O134" s="29" t="inlineStr">
        <is>
          <t>Sin valor unitario en SAP: la diferencia económica de este ítem no puede calcularse (dato faltante).</t>
        </is>
      </c>
      <c r="P134" s="17" t="inlineStr">
        <is>
          <t>Mejor aproximación descartada: 1000635 TRAMADOL 50MG AMPOLLA (dosis/presentación distinta (10ML, 100MG vs 50MG); similitud 0.42).</t>
        </is>
      </c>
    </row>
    <row r="135">
      <c r="A135" s="17" t="inlineStr">
        <is>
          <t>Salta</t>
        </is>
      </c>
      <c r="B135" s="17" t="inlineStr">
        <is>
          <t>1130</t>
        </is>
      </c>
      <c r="C135" s="17" t="inlineStr">
        <is>
          <t>Sin clasificar en SAP</t>
        </is>
      </c>
      <c r="D135" s="17" t="inlineStr"/>
      <c r="E135" s="17" t="inlineStr"/>
      <c r="F135" s="17" t="inlineStr">
        <is>
          <t>437</t>
        </is>
      </c>
      <c r="G135" s="17" t="inlineStr">
        <is>
          <t>Tubo endotraqueal Fr 24 N6</t>
        </is>
      </c>
      <c r="H135" s="18" t="n">
        <v>0</v>
      </c>
      <c r="I135" s="18" t="n">
        <v>3</v>
      </c>
      <c r="J135" s="18" t="n">
        <v>3</v>
      </c>
      <c r="K135" s="19" t="n"/>
      <c r="L135" s="35" t="inlineStr">
        <is>
          <t>sin VU en SAP (dato faltante)</t>
        </is>
      </c>
      <c r="M135" s="33" t="inlineStr">
        <is>
          <t>Sin coincidencia</t>
        </is>
      </c>
      <c r="N135" s="17" t="inlineStr">
        <is>
          <t>Sin correspondencia confirmada: hay aproximaciones en SAP, descartadas por presentación o evidencia débil</t>
        </is>
      </c>
      <c r="O135" s="29" t="inlineStr">
        <is>
          <t>Sin valor unitario en SAP: la diferencia económica de este ítem no puede calcularse (dato faltante).</t>
        </is>
      </c>
      <c r="P135" s="17" t="inlineStr">
        <is>
          <t>Mejor aproximación descartada: 2000078 TUBO ENDOTRAQ N° 8 C/BALON (calibre/talle/medida distinta; similitud 0.31).</t>
        </is>
      </c>
    </row>
    <row r="136">
      <c r="A136" s="17" t="inlineStr">
        <is>
          <t>Salta</t>
        </is>
      </c>
      <c r="B136" s="17" t="inlineStr">
        <is>
          <t>1130</t>
        </is>
      </c>
      <c r="C136" s="17" t="inlineStr">
        <is>
          <t>Sin clasificar en SAP</t>
        </is>
      </c>
      <c r="D136" s="17" t="inlineStr"/>
      <c r="E136" s="17" t="inlineStr"/>
      <c r="F136" s="17" t="inlineStr">
        <is>
          <t>273</t>
        </is>
      </c>
      <c r="G136" s="17" t="inlineStr">
        <is>
          <t>Antiparras transparentes</t>
        </is>
      </c>
      <c r="H136" s="18" t="n">
        <v>0</v>
      </c>
      <c r="I136" s="18" t="n">
        <v>2</v>
      </c>
      <c r="J136" s="18" t="n">
        <v>2</v>
      </c>
      <c r="K136" s="19" t="n"/>
      <c r="L136" s="35" t="inlineStr">
        <is>
          <t>sin VU en SAP (dato faltante)</t>
        </is>
      </c>
      <c r="M136" s="33" t="inlineStr">
        <is>
          <t>Sin coincidencia</t>
        </is>
      </c>
      <c r="N136" s="17" t="inlineStr">
        <is>
          <t>Pendiente de validación: el ítem está en el Master pero no tiene código SAP confirmado</t>
        </is>
      </c>
      <c r="O136" s="29" t="inlineStr">
        <is>
          <t>Sin valor unitario en SAP: la diferencia económica de este ítem no puede calcularse (dato faltante).</t>
        </is>
      </c>
      <c r="P136" s="17" t="inlineStr">
        <is>
          <t>Homologado al master K-235, pero sus códigos SAP (2000010) no figuran en el stock SAP de este centro. Mejor aproximación descartada: 3000901 ANTIPARRAS DE SEGURIDAD (similitud 0.57).</t>
        </is>
      </c>
    </row>
    <row r="137">
      <c r="A137" s="17" t="inlineStr">
        <is>
          <t>Salta</t>
        </is>
      </c>
      <c r="B137" s="17" t="inlineStr">
        <is>
          <t>1130</t>
        </is>
      </c>
      <c r="C137" s="17" t="inlineStr">
        <is>
          <t>Sin clasificar en SAP</t>
        </is>
      </c>
      <c r="D137" s="17" t="inlineStr"/>
      <c r="E137" s="17" t="inlineStr"/>
      <c r="F137" s="17" t="inlineStr">
        <is>
          <t>274</t>
        </is>
      </c>
      <c r="G137" s="17" t="inlineStr">
        <is>
          <t>Gafas transparentes</t>
        </is>
      </c>
      <c r="H137" s="18" t="n">
        <v>0</v>
      </c>
      <c r="I137" s="18" t="n">
        <v>2</v>
      </c>
      <c r="J137" s="18" t="n">
        <v>2</v>
      </c>
      <c r="K137" s="19" t="n"/>
      <c r="L137" s="35" t="inlineStr">
        <is>
          <t>sin VU en SAP (dato faltante)</t>
        </is>
      </c>
      <c r="M137" s="33" t="inlineStr">
        <is>
          <t>Sin coincidencia</t>
        </is>
      </c>
      <c r="N137" s="17" t="inlineStr">
        <is>
          <t>Sin correspondencia confirmada: hay aproximaciones en SAP, descartadas por presentación o evidencia débil</t>
        </is>
      </c>
      <c r="O137" s="29" t="inlineStr">
        <is>
          <t>Sin valor unitario en SAP: la diferencia económica de este ítem no puede calcularse (dato faltante).</t>
        </is>
      </c>
      <c r="P137" s="17" t="inlineStr">
        <is>
          <t>Mejor aproximación descartada: 3000886 MEDIAS TERMICAS LARGAS (similitud 0.12).</t>
        </is>
      </c>
    </row>
    <row r="138">
      <c r="A138" s="17" t="inlineStr">
        <is>
          <t>Salta</t>
        </is>
      </c>
      <c r="B138" s="17" t="inlineStr">
        <is>
          <t>1130</t>
        </is>
      </c>
      <c r="C138" s="17" t="inlineStr">
        <is>
          <t>Sin clasificar en SAP</t>
        </is>
      </c>
      <c r="D138" s="17" t="inlineStr"/>
      <c r="E138" s="17" t="inlineStr"/>
      <c r="F138" s="17" t="inlineStr">
        <is>
          <t>272</t>
        </is>
      </c>
      <c r="G138" s="17" t="inlineStr">
        <is>
          <t>Alcohol etilico 70% 1Lts</t>
        </is>
      </c>
      <c r="H138" s="18" t="n">
        <v>0</v>
      </c>
      <c r="I138" s="18" t="n">
        <v>1</v>
      </c>
      <c r="J138" s="18" t="n">
        <v>1</v>
      </c>
      <c r="K138" s="19" t="n"/>
      <c r="L138" s="35" t="inlineStr">
        <is>
          <t>sin VU en SAP (dato faltante)</t>
        </is>
      </c>
      <c r="M138" s="33" t="inlineStr">
        <is>
          <t>Sin coincidencia</t>
        </is>
      </c>
      <c r="N138" s="17" t="inlineStr">
        <is>
          <t>Sin correspondencia confirmada: hay aproximaciones en SAP, descartadas por presentación o evidencia débil</t>
        </is>
      </c>
      <c r="O138" s="29" t="inlineStr">
        <is>
          <t>Sin valor unitario en SAP: la diferencia económica de este ítem no puede calcularse (dato faltante).</t>
        </is>
      </c>
      <c r="P138" s="17" t="inlineStr">
        <is>
          <t>Mejor aproximación descartada: 1000056 ALCOHOL AL 70% X 500ML (dosis/presentación distinta (70%, 1000ML vs 70%, 500ML); similitud 0.56).</t>
        </is>
      </c>
    </row>
    <row r="139">
      <c r="A139" s="17" t="inlineStr">
        <is>
          <t>Salta</t>
        </is>
      </c>
      <c r="B139" s="17" t="inlineStr">
        <is>
          <t>1130</t>
        </is>
      </c>
      <c r="C139" s="17" t="inlineStr">
        <is>
          <t>Sin clasificar en SAP</t>
        </is>
      </c>
      <c r="D139" s="17" t="inlineStr"/>
      <c r="E139" s="17" t="inlineStr"/>
      <c r="F139" s="17" t="inlineStr">
        <is>
          <t>414</t>
        </is>
      </c>
      <c r="G139" s="17" t="inlineStr">
        <is>
          <t>Canula Nasofaringea 24fr N5.5ml</t>
        </is>
      </c>
      <c r="H139" s="18" t="n">
        <v>0</v>
      </c>
      <c r="I139" s="18" t="n">
        <v>1</v>
      </c>
      <c r="J139" s="18" t="n">
        <v>1</v>
      </c>
      <c r="K139" s="19" t="n"/>
      <c r="L139" s="35" t="inlineStr">
        <is>
          <t>sin VU en SAP (dato faltante)</t>
        </is>
      </c>
      <c r="M139" s="33" t="inlineStr">
        <is>
          <t>Sin coincidencia</t>
        </is>
      </c>
      <c r="N139" s="17" t="inlineStr">
        <is>
          <t>Sin correspondencia confirmada: hay aproximaciones en SAP, descartadas por presentación o evidencia débil</t>
        </is>
      </c>
      <c r="O139" s="29" t="inlineStr">
        <is>
          <t>Sin valor unitario en SAP: la diferencia económica de este ítem no puede calcularse (dato faltante).</t>
        </is>
      </c>
      <c r="P139" s="17" t="inlineStr">
        <is>
          <t>Mejor aproximación descartada: 2000403 CANULA DE GUEDEL 90CM N2 AMARILLO (una nomenclatura no informa dosis; similitud 0.22).</t>
        </is>
      </c>
    </row>
    <row r="140">
      <c r="A140" s="17" t="inlineStr">
        <is>
          <t>Salta</t>
        </is>
      </c>
      <c r="B140" s="17" t="inlineStr">
        <is>
          <t>1130</t>
        </is>
      </c>
      <c r="C140" s="17" t="inlineStr">
        <is>
          <t>Sin clasificar en SAP</t>
        </is>
      </c>
      <c r="D140" s="17" t="inlineStr"/>
      <c r="E140" s="17" t="inlineStr"/>
      <c r="F140" s="17" t="inlineStr">
        <is>
          <t>415</t>
        </is>
      </c>
      <c r="G140" s="17" t="inlineStr">
        <is>
          <t>Canula Nasofaringea 28fr N6.5</t>
        </is>
      </c>
      <c r="H140" s="18" t="n">
        <v>0</v>
      </c>
      <c r="I140" s="18" t="n">
        <v>1</v>
      </c>
      <c r="J140" s="18" t="n">
        <v>1</v>
      </c>
      <c r="K140" s="19" t="n"/>
      <c r="L140" s="35" t="inlineStr">
        <is>
          <t>sin VU en SAP (dato faltante)</t>
        </is>
      </c>
      <c r="M140" s="33" t="inlineStr">
        <is>
          <t>Sin coincidencia</t>
        </is>
      </c>
      <c r="N140" s="17" t="inlineStr">
        <is>
          <t>Sin correspondencia confirmada: hay aproximaciones en SAP, descartadas por presentación o evidencia débil</t>
        </is>
      </c>
      <c r="O140" s="29" t="inlineStr">
        <is>
          <t>Sin valor unitario en SAP: la diferencia económica de este ítem no puede calcularse (dato faltante).</t>
        </is>
      </c>
      <c r="P140" s="17" t="inlineStr">
        <is>
          <t>Mejor aproximación descartada: 2001254 CANULA DE GUEDEL 12CM N5 NARANJA (una nomenclatura no informa dosis; similitud 0.22).</t>
        </is>
      </c>
    </row>
    <row r="141">
      <c r="A141" s="17" t="inlineStr">
        <is>
          <t>Salta</t>
        </is>
      </c>
      <c r="B141" s="17" t="inlineStr">
        <is>
          <t>1130</t>
        </is>
      </c>
      <c r="C141" s="17" t="inlineStr">
        <is>
          <t>Sin clasificar en SAP</t>
        </is>
      </c>
      <c r="D141" s="17" t="inlineStr"/>
      <c r="E141" s="17" t="inlineStr"/>
      <c r="F141" s="17" t="inlineStr">
        <is>
          <t>416</t>
        </is>
      </c>
      <c r="G141" s="17" t="inlineStr">
        <is>
          <t>Canula Nasofaringea 32fr N7.5</t>
        </is>
      </c>
      <c r="H141" s="18" t="n">
        <v>0</v>
      </c>
      <c r="I141" s="18" t="n">
        <v>1</v>
      </c>
      <c r="J141" s="18" t="n">
        <v>1</v>
      </c>
      <c r="K141" s="19" t="n"/>
      <c r="L141" s="35" t="inlineStr">
        <is>
          <t>sin VU en SAP (dato faltante)</t>
        </is>
      </c>
      <c r="M141" s="33" t="inlineStr">
        <is>
          <t>Sin coincidencia</t>
        </is>
      </c>
      <c r="N141" s="17" t="inlineStr">
        <is>
          <t>Sin correspondencia confirmada: hay aproximaciones en SAP, descartadas por presentación o evidencia débil</t>
        </is>
      </c>
      <c r="O141" s="29" t="inlineStr">
        <is>
          <t>Sin valor unitario en SAP: la diferencia económica de este ítem no puede calcularse (dato faltante).</t>
        </is>
      </c>
      <c r="P141" s="17" t="inlineStr">
        <is>
          <t>Mejor aproximación descartada: 2001254 CANULA DE GUEDEL 12CM N5 NARANJA (una nomenclatura no informa dosis; similitud 0.22).</t>
        </is>
      </c>
    </row>
    <row r="142">
      <c r="A142" s="17" t="inlineStr">
        <is>
          <t>Salta</t>
        </is>
      </c>
      <c r="B142" s="17" t="inlineStr">
        <is>
          <t>1130</t>
        </is>
      </c>
      <c r="C142" s="17" t="inlineStr">
        <is>
          <t>Sin clasificar en SAP</t>
        </is>
      </c>
      <c r="D142" s="17" t="inlineStr"/>
      <c r="E142" s="17" t="inlineStr"/>
      <c r="F142" s="17" t="inlineStr">
        <is>
          <t>417</t>
        </is>
      </c>
      <c r="G142" s="17" t="inlineStr">
        <is>
          <t>Canula Nasofaringea30fr N7.0</t>
        </is>
      </c>
      <c r="H142" s="18" t="n">
        <v>0</v>
      </c>
      <c r="I142" s="18" t="n">
        <v>1</v>
      </c>
      <c r="J142" s="18" t="n">
        <v>1</v>
      </c>
      <c r="K142" s="19" t="n"/>
      <c r="L142" s="35" t="inlineStr">
        <is>
          <t>sin VU en SAP (dato faltante)</t>
        </is>
      </c>
      <c r="M142" s="33" t="inlineStr">
        <is>
          <t>Sin coincidencia</t>
        </is>
      </c>
      <c r="N142" s="17" t="inlineStr">
        <is>
          <t>Sin correspondencia confirmada: hay aproximaciones en SAP, descartadas por presentación o evidencia débil</t>
        </is>
      </c>
      <c r="O142" s="29" t="inlineStr">
        <is>
          <t>Sin valor unitario en SAP: la diferencia económica de este ítem no puede calcularse (dato faltante).</t>
        </is>
      </c>
      <c r="P142" s="17" t="inlineStr">
        <is>
          <t>Mejor aproximación descartada: 2001254 CANULA DE GUEDEL 12CM N5 NARANJA (una nomenclatura no informa dosis; similitud 0.25).</t>
        </is>
      </c>
    </row>
    <row r="143">
      <c r="A143" s="17" t="inlineStr">
        <is>
          <t>Salta</t>
        </is>
      </c>
      <c r="B143" s="17" t="inlineStr">
        <is>
          <t>1130</t>
        </is>
      </c>
      <c r="C143" s="17" t="inlineStr">
        <is>
          <t>Sin clasificar en SAP</t>
        </is>
      </c>
      <c r="D143" s="17" t="inlineStr"/>
      <c r="E143" s="17" t="inlineStr"/>
      <c r="F143" s="17" t="inlineStr">
        <is>
          <t>79</t>
        </is>
      </c>
      <c r="G143" s="17" t="inlineStr">
        <is>
          <t>Colirio (Nafazolina- Feniramina) gotas oftalmicas x 15 ml</t>
        </is>
      </c>
      <c r="H143" s="18" t="n">
        <v>0</v>
      </c>
      <c r="I143" s="18" t="n">
        <v>1</v>
      </c>
      <c r="J143" s="18" t="n">
        <v>1</v>
      </c>
      <c r="K143" s="19" t="n"/>
      <c r="L143" s="35" t="inlineStr">
        <is>
          <t>sin VU en SAP (dato faltante)</t>
        </is>
      </c>
      <c r="M143" s="33" t="inlineStr">
        <is>
          <t>Sin coincidencia</t>
        </is>
      </c>
      <c r="N143" s="17" t="inlineStr">
        <is>
          <t>Sin correspondencia confirmada: hay aproximaciones en SAP, descartadas por presentación o evidencia débil</t>
        </is>
      </c>
      <c r="O143" s="29" t="inlineStr">
        <is>
          <t>Sin valor unitario en SAP: la diferencia económica de este ítem no puede calcularse (dato faltante).</t>
        </is>
      </c>
      <c r="P143" s="17" t="inlineStr">
        <is>
          <t>Mejor aproximación descartada: 1000189 COLIRIO ANTIBIOTICO GOTAS (una nomenclatura no informa dosis; similitud 0.47).</t>
        </is>
      </c>
    </row>
    <row r="144">
      <c r="A144" s="17" t="inlineStr">
        <is>
          <t>Salta</t>
        </is>
      </c>
      <c r="B144" s="17" t="inlineStr">
        <is>
          <t>1130</t>
        </is>
      </c>
      <c r="C144" s="17" t="inlineStr">
        <is>
          <t>Sin clasificar en SAP</t>
        </is>
      </c>
      <c r="D144" s="17" t="inlineStr"/>
      <c r="E144" s="17" t="inlineStr"/>
      <c r="F144" s="17" t="inlineStr">
        <is>
          <t>423</t>
        </is>
      </c>
      <c r="G144" s="17" t="inlineStr">
        <is>
          <t>Gel conductor 5kg</t>
        </is>
      </c>
      <c r="H144" s="18" t="n">
        <v>0</v>
      </c>
      <c r="I144" s="18" t="n">
        <v>1</v>
      </c>
      <c r="J144" s="18" t="n">
        <v>1</v>
      </c>
      <c r="K144" s="19" t="n"/>
      <c r="L144" s="35" t="inlineStr">
        <is>
          <t>sin VU en SAP (dato faltante)</t>
        </is>
      </c>
      <c r="M144" s="33" t="inlineStr">
        <is>
          <t>Sin coincidencia</t>
        </is>
      </c>
      <c r="N144" s="17" t="inlineStr">
        <is>
          <t>Sin correspondencia confirmada: hay aproximaciones en SAP, descartadas por presentación o evidencia débil</t>
        </is>
      </c>
      <c r="O144" s="29" t="inlineStr">
        <is>
          <t>Sin valor unitario en SAP: la diferencia económica de este ítem no puede calcularse (dato faltante).</t>
        </is>
      </c>
      <c r="P144" s="17" t="inlineStr">
        <is>
          <t>Mejor aproximación descartada: 1000250 DICLOFENAC GEL (similitud 0.38).</t>
        </is>
      </c>
    </row>
    <row r="145">
      <c r="A145" s="17" t="inlineStr">
        <is>
          <t>Salta</t>
        </is>
      </c>
      <c r="B145" s="17" t="inlineStr">
        <is>
          <t>1130</t>
        </is>
      </c>
      <c r="C145" s="17" t="inlineStr">
        <is>
          <t>Sin clasificar en SAP</t>
        </is>
      </c>
      <c r="D145" s="17" t="inlineStr"/>
      <c r="E145" s="17" t="inlineStr"/>
      <c r="F145" s="17" t="inlineStr">
        <is>
          <t>319</t>
        </is>
      </c>
      <c r="G145" s="17" t="inlineStr">
        <is>
          <t>Guia de intubacion EICHMAN</t>
        </is>
      </c>
      <c r="H145" s="18" t="n">
        <v>0</v>
      </c>
      <c r="I145" s="18" t="n">
        <v>1</v>
      </c>
      <c r="J145" s="18" t="n">
        <v>1</v>
      </c>
      <c r="K145" s="19" t="n"/>
      <c r="L145" s="35" t="inlineStr">
        <is>
          <t>sin VU en SAP (dato faltante)</t>
        </is>
      </c>
      <c r="M145" s="33" t="inlineStr">
        <is>
          <t>Sin coincidencia</t>
        </is>
      </c>
      <c r="N145" s="17" t="inlineStr">
        <is>
          <t>Pendiente de validación: el ítem está en el Master pero no tiene código SAP confirmado</t>
        </is>
      </c>
      <c r="O145" s="29" t="inlineStr">
        <is>
          <t>Sin valor unitario en SAP: la diferencia económica de este ítem no puede calcularse (dato faltante).</t>
        </is>
      </c>
      <c r="P145" s="17" t="inlineStr">
        <is>
          <t>Homologado al master E-202, pero sus códigos SAP (2002615) no figuran en el stock SAP de este centro. Mejor aproximación descartada: 2000023 GUIA MACROGOTERO Nª14 (similitud 0.31).</t>
        </is>
      </c>
    </row>
    <row r="146">
      <c r="A146" s="17" t="inlineStr">
        <is>
          <t>Salta</t>
        </is>
      </c>
      <c r="B146" s="17" t="inlineStr">
        <is>
          <t>1130</t>
        </is>
      </c>
      <c r="C146" s="17" t="inlineStr">
        <is>
          <t>Sin clasificar en SAP</t>
        </is>
      </c>
      <c r="D146" s="17" t="inlineStr"/>
      <c r="E146" s="17" t="inlineStr"/>
      <c r="F146" s="17" t="inlineStr">
        <is>
          <t>195</t>
        </is>
      </c>
      <c r="G146" s="17" t="inlineStr">
        <is>
          <t>Oximetro de pulso digital</t>
        </is>
      </c>
      <c r="H146" s="18" t="n">
        <v>0</v>
      </c>
      <c r="I146" s="18" t="n">
        <v>1</v>
      </c>
      <c r="J146" s="18" t="n">
        <v>1</v>
      </c>
      <c r="K146" s="19" t="n"/>
      <c r="L146" s="35" t="inlineStr">
        <is>
          <t>sin VU en SAP (dato faltante)</t>
        </is>
      </c>
      <c r="M146" s="33" t="inlineStr">
        <is>
          <t>Sin coincidencia</t>
        </is>
      </c>
      <c r="N146" s="17" t="inlineStr">
        <is>
          <t>Pendiente de validación: el ítem está en el Master pero no tiene código SAP confirmado</t>
        </is>
      </c>
      <c r="O146" s="29" t="inlineStr">
        <is>
          <t>Sin valor unitario en SAP: la diferencia económica de este ítem no puede calcularse (dato faltante).</t>
        </is>
      </c>
      <c r="P146" s="17" t="inlineStr">
        <is>
          <t>Homologado al master E-183, pero sus códigos SAP (2001219, 5000971, 5004072, 2001510) no figuran en el stock SAP de este centro. Mejor aproximación descartada: 2000037 TERMOMETRO DIGITAL (similitud 0.47).</t>
        </is>
      </c>
    </row>
    <row r="147">
      <c r="A147" s="17" t="inlineStr">
        <is>
          <t>Salta</t>
        </is>
      </c>
      <c r="B147" s="17" t="inlineStr">
        <is>
          <t>1130</t>
        </is>
      </c>
      <c r="C147" s="17" t="inlineStr">
        <is>
          <t>Sin clasificar en SAP</t>
        </is>
      </c>
      <c r="D147" s="17" t="inlineStr"/>
      <c r="E147" s="17" t="inlineStr"/>
      <c r="F147" s="17" t="inlineStr">
        <is>
          <t>208</t>
        </is>
      </c>
      <c r="G147" s="17" t="inlineStr">
        <is>
          <t>Rifamicina Spray x 30ml</t>
        </is>
      </c>
      <c r="H147" s="18" t="n">
        <v>0</v>
      </c>
      <c r="I147" s="18" t="n">
        <v>1</v>
      </c>
      <c r="J147" s="18" t="n">
        <v>1</v>
      </c>
      <c r="K147" s="19" t="n"/>
      <c r="L147" s="35" t="inlineStr">
        <is>
          <t>sin VU en SAP (dato faltante)</t>
        </is>
      </c>
      <c r="M147" s="33" t="inlineStr">
        <is>
          <t>Sin coincidencia</t>
        </is>
      </c>
      <c r="N147" s="17" t="inlineStr">
        <is>
          <t>Sin correspondencia confirmada: hay aproximaciones en SAP, descartadas por presentación o evidencia débil</t>
        </is>
      </c>
      <c r="O147" s="29" t="inlineStr">
        <is>
          <t>Sin valor unitario en SAP: la diferencia económica de este ítem no puede calcularse (dato faltante).</t>
        </is>
      </c>
      <c r="P147" s="17" t="inlineStr">
        <is>
          <t>Mejor aproximación descartada: 1001265 REPELENTE LOCION SPRAY 100ML (dosis/presentación distinta (30ML vs 100ML); similitud 0.38).</t>
        </is>
      </c>
    </row>
    <row r="148">
      <c r="A148" s="17" t="inlineStr">
        <is>
          <t>Salta</t>
        </is>
      </c>
      <c r="B148" s="17" t="inlineStr">
        <is>
          <t>1130</t>
        </is>
      </c>
      <c r="C148" s="17" t="inlineStr">
        <is>
          <t>Sin clasificar en SAP</t>
        </is>
      </c>
      <c r="D148" s="17" t="inlineStr"/>
      <c r="E148" s="17" t="inlineStr"/>
      <c r="F148" s="17" t="inlineStr">
        <is>
          <t>436</t>
        </is>
      </c>
      <c r="G148" s="17" t="inlineStr">
        <is>
          <t>Tubo endotraqueal Fr 22 N5.5</t>
        </is>
      </c>
      <c r="H148" s="18" t="n">
        <v>0</v>
      </c>
      <c r="I148" s="18" t="n">
        <v>1</v>
      </c>
      <c r="J148" s="18" t="n">
        <v>1</v>
      </c>
      <c r="K148" s="19" t="n"/>
      <c r="L148" s="35" t="inlineStr">
        <is>
          <t>sin VU en SAP (dato faltante)</t>
        </is>
      </c>
      <c r="M148" s="33" t="inlineStr">
        <is>
          <t>Sin coincidencia</t>
        </is>
      </c>
      <c r="N148" s="17" t="inlineStr">
        <is>
          <t>Sin correspondencia confirmada: hay aproximaciones en SAP, descartadas por presentación o evidencia débil</t>
        </is>
      </c>
      <c r="O148" s="29" t="inlineStr">
        <is>
          <t>Sin valor unitario en SAP: la diferencia económica de este ítem no puede calcularse (dato faltante).</t>
        </is>
      </c>
      <c r="P148" s="17" t="inlineStr">
        <is>
          <t>Mejor aproximación descartada: 2000019 TUBO ENDOTRAQ N° 7.5 C/BALON (calibre/talle/medida distinta; similitud 0.30).</t>
        </is>
      </c>
    </row>
    <row r="149">
      <c r="A149" s="17" t="inlineStr">
        <is>
          <t>Salta</t>
        </is>
      </c>
      <c r="B149" s="17" t="inlineStr">
        <is>
          <t>1130</t>
        </is>
      </c>
      <c r="C149" s="17" t="inlineStr">
        <is>
          <t>Sin clasificar en SAP</t>
        </is>
      </c>
      <c r="D149" s="17" t="inlineStr"/>
      <c r="E149" s="17" t="inlineStr"/>
      <c r="F149" s="17" t="inlineStr">
        <is>
          <t>247</t>
        </is>
      </c>
      <c r="G149" s="17" t="inlineStr">
        <is>
          <t>Vaselina 1000 ml</t>
        </is>
      </c>
      <c r="H149" s="18" t="n">
        <v>0</v>
      </c>
      <c r="I149" s="18" t="n">
        <v>1</v>
      </c>
      <c r="J149" s="18" t="n">
        <v>1</v>
      </c>
      <c r="K149" s="19" t="n"/>
      <c r="L149" s="35" t="inlineStr">
        <is>
          <t>sin VU en SAP (dato faltante)</t>
        </is>
      </c>
      <c r="M149" s="33" t="inlineStr">
        <is>
          <t>Sin coincidencia</t>
        </is>
      </c>
      <c r="N149" s="17" t="inlineStr">
        <is>
          <t>Sin correspondencia confirmada: hay aproximaciones en SAP, descartadas por presentación o evidencia débil</t>
        </is>
      </c>
      <c r="O149" s="29" t="inlineStr">
        <is>
          <t>Sin valor unitario en SAP: la diferencia económica de este ítem no puede calcularse (dato faltante).</t>
        </is>
      </c>
      <c r="P149" s="17" t="inlineStr">
        <is>
          <t>Mejor aproximación descartada: 1000053 ALCOHOL AL 96% X 1000ML (dosis coincide; similitud 0.46).</t>
        </is>
      </c>
    </row>
    <row r="150">
      <c r="A150" s="17" t="inlineStr">
        <is>
          <t>San Juan</t>
        </is>
      </c>
      <c r="B150" s="17" t="inlineStr">
        <is>
          <t>1120</t>
        </is>
      </c>
      <c r="C150" s="17" t="inlineStr">
        <is>
          <t>Sin clasificar en SAP</t>
        </is>
      </c>
      <c r="D150" s="17" t="inlineStr"/>
      <c r="E150" s="17" t="inlineStr"/>
      <c r="F150" s="17" t="inlineStr">
        <is>
          <t>DESC25</t>
        </is>
      </c>
      <c r="G150" s="17" t="inlineStr">
        <is>
          <t>Barbijos quirúrgicos x 1 ud</t>
        </is>
      </c>
      <c r="H150" s="18" t="n">
        <v>0</v>
      </c>
      <c r="I150" s="18" t="n">
        <v>350</v>
      </c>
      <c r="J150" s="18" t="n">
        <v>350</v>
      </c>
      <c r="K150" s="19" t="n"/>
      <c r="L150" s="35" t="inlineStr">
        <is>
          <t>sin VU en SAP (dato faltante)</t>
        </is>
      </c>
      <c r="M150" s="33" t="inlineStr">
        <is>
          <t>Sin coincidencia</t>
        </is>
      </c>
      <c r="N150" s="17" t="inlineStr">
        <is>
          <t>Pendiente de validación: el ítem está en el Master pero no tiene código SAP confirmado</t>
        </is>
      </c>
      <c r="O150" s="29" t="inlineStr">
        <is>
          <t>Sin valor unitario en SAP: la diferencia económica de este ítem no puede calcularse (dato faltante).</t>
        </is>
      </c>
      <c r="P150" s="17" t="inlineStr">
        <is>
          <t>Homologado al master D-155, pero sus códigos SAP (2001263) no figuran en el stock SAP de este centro. Mejor aproximación descartada: 2000041 BARBIJO TRIPLE RECTO C/ELÁSTI (similitud 0.34).</t>
        </is>
      </c>
    </row>
    <row r="151">
      <c r="A151" s="17" t="inlineStr">
        <is>
          <t>San Juan</t>
        </is>
      </c>
      <c r="B151" s="17" t="inlineStr">
        <is>
          <t>1120</t>
        </is>
      </c>
      <c r="C151" s="17" t="inlineStr">
        <is>
          <t>Sin clasificar en SAP</t>
        </is>
      </c>
      <c r="D151" s="17" t="inlineStr"/>
      <c r="E151" s="17" t="inlineStr"/>
      <c r="F151" s="17" t="inlineStr">
        <is>
          <t>DESC108</t>
        </is>
      </c>
      <c r="G151" s="17" t="inlineStr">
        <is>
          <t>Prolongador para guía de suero</t>
        </is>
      </c>
      <c r="H151" s="18" t="n">
        <v>0</v>
      </c>
      <c r="I151" s="18" t="n">
        <v>216</v>
      </c>
      <c r="J151" s="18" t="n">
        <v>216</v>
      </c>
      <c r="K151" s="19" t="n"/>
      <c r="L151" s="35" t="inlineStr">
        <is>
          <t>sin VU en SAP (dato faltante)</t>
        </is>
      </c>
      <c r="M151" s="33" t="inlineStr">
        <is>
          <t>Sin coincidencia</t>
        </is>
      </c>
      <c r="N151" s="17" t="inlineStr">
        <is>
          <t>Sin correspondencia confirmada: hay aproximaciones en SAP, descartadas por presentación o evidencia débil</t>
        </is>
      </c>
      <c r="O151" s="29" t="inlineStr">
        <is>
          <t>Sin valor unitario en SAP: la diferencia económica de este ítem no puede calcularse (dato faltante).</t>
        </is>
      </c>
      <c r="P151" s="17" t="inlineStr">
        <is>
          <t>Mejor aproximación descartada: 2000497 PIE DE SUERO (similitud 0.41).</t>
        </is>
      </c>
    </row>
    <row r="152">
      <c r="A152" s="17" t="inlineStr">
        <is>
          <t>San Juan</t>
        </is>
      </c>
      <c r="B152" s="17" t="inlineStr">
        <is>
          <t>1120</t>
        </is>
      </c>
      <c r="C152" s="17" t="inlineStr">
        <is>
          <t>Sin clasificar en SAP</t>
        </is>
      </c>
      <c r="D152" s="17" t="inlineStr"/>
      <c r="E152" s="17" t="inlineStr"/>
      <c r="F152" s="17" t="inlineStr">
        <is>
          <t>DESC112</t>
        </is>
      </c>
      <c r="G152" s="17" t="inlineStr">
        <is>
          <t>Sabanas descartables</t>
        </is>
      </c>
      <c r="H152" s="18" t="n">
        <v>0</v>
      </c>
      <c r="I152" s="18" t="n">
        <v>100</v>
      </c>
      <c r="J152" s="18" t="n">
        <v>100</v>
      </c>
      <c r="K152" s="19" t="n"/>
      <c r="L152" s="35" t="inlineStr">
        <is>
          <t>sin VU en SAP (dato faltante)</t>
        </is>
      </c>
      <c r="M152" s="33" t="inlineStr">
        <is>
          <t>Sin coincidencia</t>
        </is>
      </c>
      <c r="N152" s="17" t="inlineStr">
        <is>
          <t>Pendiente de validación: el ítem está en el Master pero no tiene código SAP confirmado</t>
        </is>
      </c>
      <c r="O152" s="29" t="inlineStr">
        <is>
          <t>Sin valor unitario en SAP: la diferencia económica de este ítem no puede calcularse (dato faltante).</t>
        </is>
      </c>
      <c r="P152" s="17" t="inlineStr">
        <is>
          <t>Homologado al master K-244, pero sus códigos SAP (2000463) no figuran en el stock SAP de este centro. Mejor aproximación descartada: 2000462 BIGOTERA DESCARTABLE (similitud 0.47).</t>
        </is>
      </c>
    </row>
    <row r="153">
      <c r="A153" s="17" t="inlineStr">
        <is>
          <t>San Juan</t>
        </is>
      </c>
      <c r="B153" s="17" t="inlineStr">
        <is>
          <t>1120</t>
        </is>
      </c>
      <c r="C153" s="17" t="inlineStr">
        <is>
          <t>Sin clasificar en SAP</t>
        </is>
      </c>
      <c r="D153" s="17" t="inlineStr"/>
      <c r="E153" s="17" t="inlineStr"/>
      <c r="F153" s="17" t="inlineStr">
        <is>
          <t>MED176</t>
        </is>
      </c>
      <c r="G153" s="17" t="inlineStr">
        <is>
          <t>Te vick sobre</t>
        </is>
      </c>
      <c r="H153" s="18" t="n">
        <v>0</v>
      </c>
      <c r="I153" s="18" t="n">
        <v>72</v>
      </c>
      <c r="J153" s="18" t="n">
        <v>72</v>
      </c>
      <c r="K153" s="19" t="n"/>
      <c r="L153" s="35" t="inlineStr">
        <is>
          <t>sin VU en SAP (dato faltante)</t>
        </is>
      </c>
      <c r="M153" s="33" t="inlineStr">
        <is>
          <t>Sin coincidencia</t>
        </is>
      </c>
      <c r="N153" s="17" t="inlineStr">
        <is>
          <t>Sin correspondencia confirmada: hay aproximaciones en SAP, descartadas por presentación o evidencia débil</t>
        </is>
      </c>
      <c r="O153" s="29" t="inlineStr">
        <is>
          <t>Sin valor unitario en SAP: la diferencia económica de este ítem no puede calcularse (dato faltante).</t>
        </is>
      </c>
      <c r="P153" s="17" t="inlineStr">
        <is>
          <t>Mejor aproximación descartada: 1000570 VICK VITAPIRENA (similitud 0.41).</t>
        </is>
      </c>
    </row>
    <row r="154">
      <c r="A154" s="17" t="inlineStr">
        <is>
          <t>San Juan</t>
        </is>
      </c>
      <c r="B154" s="17" t="inlineStr">
        <is>
          <t>1120</t>
        </is>
      </c>
      <c r="C154" s="17" t="inlineStr">
        <is>
          <t>Sin clasificar en SAP</t>
        </is>
      </c>
      <c r="D154" s="17" t="inlineStr"/>
      <c r="E154" s="17" t="inlineStr"/>
      <c r="F154" s="17" t="inlineStr">
        <is>
          <t>MED78</t>
        </is>
      </c>
      <c r="G154" s="17" t="inlineStr">
        <is>
          <t>Famotidina Comp x 20 mg</t>
        </is>
      </c>
      <c r="H154" s="18" t="n">
        <v>0</v>
      </c>
      <c r="I154" s="18" t="n">
        <v>70</v>
      </c>
      <c r="J154" s="18" t="n">
        <v>70</v>
      </c>
      <c r="K154" s="19" t="n"/>
      <c r="L154" s="35" t="inlineStr">
        <is>
          <t>sin VU en SAP (dato faltante)</t>
        </is>
      </c>
      <c r="M154" s="33" t="inlineStr">
        <is>
          <t>Sin coincidencia</t>
        </is>
      </c>
      <c r="N154" s="17" t="inlineStr">
        <is>
          <t>Pendiente de validación: el ítem está en el Master pero no tiene código SAP confirmado</t>
        </is>
      </c>
      <c r="O154" s="29" t="inlineStr">
        <is>
          <t>Sin valor unitario en SAP: la diferencia económica de este ítem no puede calcularse (dato faltante).</t>
        </is>
      </c>
      <c r="P154" s="17" t="inlineStr">
        <is>
          <t>Homologado al master M08-008, pero sus códigos SAP (1000667) no figuran en el stock SAP de este centro. Mejor aproximación descartada: 1000528 KETOROLAC  20 MG COMPRIMIDOS (dosis coincide; similitud 0.49).</t>
        </is>
      </c>
    </row>
    <row r="155">
      <c r="A155" s="17" t="inlineStr">
        <is>
          <t>San Juan</t>
        </is>
      </c>
      <c r="B155" s="17" t="inlineStr">
        <is>
          <t>1120</t>
        </is>
      </c>
      <c r="C155" s="17" t="inlineStr">
        <is>
          <t>Sin clasificar en SAP</t>
        </is>
      </c>
      <c r="D155" s="17" t="inlineStr"/>
      <c r="E155" s="17" t="inlineStr"/>
      <c r="F155" s="17" t="inlineStr">
        <is>
          <t>MED84</t>
        </is>
      </c>
      <c r="G155" s="17" t="inlineStr">
        <is>
          <t>Fluticasona Spray</t>
        </is>
      </c>
      <c r="H155" s="18" t="n">
        <v>0</v>
      </c>
      <c r="I155" s="18" t="n">
        <v>31</v>
      </c>
      <c r="J155" s="18" t="n">
        <v>31</v>
      </c>
      <c r="K155" s="19" t="n"/>
      <c r="L155" s="35" t="inlineStr">
        <is>
          <t>sin VU en SAP (dato faltante)</t>
        </is>
      </c>
      <c r="M155" s="33" t="inlineStr">
        <is>
          <t>Sin coincidencia</t>
        </is>
      </c>
      <c r="N155" s="17" t="inlineStr">
        <is>
          <t>Sin correspondencia confirmada: hay aproximaciones en SAP, descartadas por presentación o evidencia débil</t>
        </is>
      </c>
      <c r="O155" s="29" t="inlineStr">
        <is>
          <t>Sin valor unitario en SAP: la diferencia económica de este ítem no puede calcularse (dato faltante).</t>
        </is>
      </c>
      <c r="P155" s="17" t="inlineStr">
        <is>
          <t>Mejor aproximación descartada: 1001013 SODIO CLORURO 25ML SPRAY (una nomenclatura no informa dosis; similitud 0.34).</t>
        </is>
      </c>
    </row>
    <row r="156">
      <c r="A156" s="17" t="inlineStr">
        <is>
          <t>San Juan</t>
        </is>
      </c>
      <c r="B156" s="17" t="inlineStr">
        <is>
          <t>1120</t>
        </is>
      </c>
      <c r="C156" s="17" t="inlineStr">
        <is>
          <t>Sin clasificar en SAP</t>
        </is>
      </c>
      <c r="D156" s="17" t="inlineStr"/>
      <c r="E156" s="17" t="inlineStr"/>
      <c r="F156" s="17" t="inlineStr">
        <is>
          <t>MED186</t>
        </is>
      </c>
      <c r="G156" s="17" t="inlineStr">
        <is>
          <t>amiodarona 200mg comp</t>
        </is>
      </c>
      <c r="H156" s="18" t="n">
        <v>0</v>
      </c>
      <c r="I156" s="18" t="n">
        <v>20</v>
      </c>
      <c r="J156" s="18" t="n">
        <v>20</v>
      </c>
      <c r="K156" s="19" t="n"/>
      <c r="L156" s="35" t="inlineStr">
        <is>
          <t>sin VU en SAP (dato faltante)</t>
        </is>
      </c>
      <c r="M156" s="33" t="inlineStr">
        <is>
          <t>Sin coincidencia</t>
        </is>
      </c>
      <c r="N156" s="17" t="inlineStr">
        <is>
          <t>Sin correspondencia confirmada: hay aproximaciones en SAP, descartadas por presentación o evidencia débil</t>
        </is>
      </c>
      <c r="O156" s="29" t="inlineStr">
        <is>
          <t>Sin valor unitario en SAP: la diferencia económica de este ítem no puede calcularse (dato faltante).</t>
        </is>
      </c>
      <c r="P156" s="17" t="inlineStr">
        <is>
          <t>Mejor aproximación descartada: 1000005 AMIODARONA 150MG AMPOLLA DE 3 ML INYEC (dosis/presentación distinta (200MG vs 3ML, 150MG); similitud 0.43).</t>
        </is>
      </c>
    </row>
    <row r="157">
      <c r="A157" s="17" t="inlineStr">
        <is>
          <t>San Juan</t>
        </is>
      </c>
      <c r="B157" s="17" t="inlineStr">
        <is>
          <t>1120</t>
        </is>
      </c>
      <c r="C157" s="17" t="inlineStr">
        <is>
          <t>Sin clasificar en SAP</t>
        </is>
      </c>
      <c r="D157" s="17" t="inlineStr"/>
      <c r="E157" s="17" t="inlineStr"/>
      <c r="F157" s="17" t="inlineStr">
        <is>
          <t>DESC176</t>
        </is>
      </c>
      <c r="G157" s="17" t="inlineStr">
        <is>
          <t>Test Multidrogas</t>
        </is>
      </c>
      <c r="H157" s="18" t="n">
        <v>0</v>
      </c>
      <c r="I157" s="18" t="n">
        <v>19</v>
      </c>
      <c r="J157" s="18" t="n">
        <v>19</v>
      </c>
      <c r="K157" s="19" t="n"/>
      <c r="L157" s="35" t="inlineStr">
        <is>
          <t>sin VU en SAP (dato faltante)</t>
        </is>
      </c>
      <c r="M157" s="33" t="inlineStr">
        <is>
          <t>Sin coincidencia</t>
        </is>
      </c>
      <c r="N157" s="17" t="inlineStr">
        <is>
          <t>Sin correspondencia confirmada: hay aproximaciones en SAP, descartadas por presentación o evidencia débil</t>
        </is>
      </c>
      <c r="O157" s="29" t="inlineStr">
        <is>
          <t>Sin valor unitario en SAP: la diferencia económica de este ítem no puede calcularse (dato faltante).</t>
        </is>
      </c>
      <c r="P157" s="17" t="inlineStr">
        <is>
          <t>Mejor aproximación descartada: 3001350 GUANTE DE NITRILO TEJIDO (similitud 0.13).</t>
        </is>
      </c>
    </row>
    <row r="158">
      <c r="A158" s="17" t="inlineStr">
        <is>
          <t>San Juan</t>
        </is>
      </c>
      <c r="B158" s="17" t="inlineStr">
        <is>
          <t>1120</t>
        </is>
      </c>
      <c r="C158" s="17" t="inlineStr">
        <is>
          <t>Sin clasificar en SAP</t>
        </is>
      </c>
      <c r="D158" s="17" t="inlineStr"/>
      <c r="E158" s="17" t="inlineStr"/>
      <c r="F158" s="17" t="inlineStr">
        <is>
          <t>DESC287</t>
        </is>
      </c>
      <c r="G158" s="17" t="inlineStr">
        <is>
          <t>Pilas CR2032 3V</t>
        </is>
      </c>
      <c r="H158" s="18" t="n">
        <v>0</v>
      </c>
      <c r="I158" s="18" t="n">
        <v>13</v>
      </c>
      <c r="J158" s="18" t="n">
        <v>13</v>
      </c>
      <c r="K158" s="19" t="n"/>
      <c r="L158" s="35" t="inlineStr">
        <is>
          <t>sin VU en SAP (dato faltante)</t>
        </is>
      </c>
      <c r="M158" s="33" t="inlineStr">
        <is>
          <t>Sin coincidencia</t>
        </is>
      </c>
      <c r="N158" s="17" t="inlineStr">
        <is>
          <t>Sin correspondencia confirmada: hay aproximaciones en SAP, descartadas por presentación o evidencia débil</t>
        </is>
      </c>
      <c r="O158" s="29" t="inlineStr">
        <is>
          <t>Sin valor unitario en SAP: la diferencia económica de este ítem no puede calcularse (dato faltante).</t>
        </is>
      </c>
      <c r="P158" s="17" t="inlineStr">
        <is>
          <t>Mejor aproximación descartada: 1000699 VITACORTIL CR X 20GR (una nomenclatura no informa dosis; similitud 0.10).</t>
        </is>
      </c>
    </row>
    <row r="159">
      <c r="A159" s="17" t="inlineStr">
        <is>
          <t>San Juan</t>
        </is>
      </c>
      <c r="B159" s="17" t="inlineStr">
        <is>
          <t>1120</t>
        </is>
      </c>
      <c r="C159" s="17" t="inlineStr">
        <is>
          <t>Sin clasificar en SAP</t>
        </is>
      </c>
      <c r="D159" s="17" t="inlineStr"/>
      <c r="E159" s="17" t="inlineStr"/>
      <c r="F159" s="17" t="inlineStr">
        <is>
          <t>DESC109</t>
        </is>
      </c>
      <c r="G159" s="17" t="inlineStr">
        <is>
          <t>Rollo papel para Electrocardiograma 50mm x 30m (Rollo)</t>
        </is>
      </c>
      <c r="H159" s="18" t="n">
        <v>0</v>
      </c>
      <c r="I159" s="18" t="n">
        <v>13</v>
      </c>
      <c r="J159" s="18" t="n">
        <v>13</v>
      </c>
      <c r="K159" s="19" t="n"/>
      <c r="L159" s="35" t="inlineStr">
        <is>
          <t>sin VU en SAP (dato faltante)</t>
        </is>
      </c>
      <c r="M159" s="33" t="inlineStr">
        <is>
          <t>Sin coincidencia</t>
        </is>
      </c>
      <c r="N159" s="17" t="inlineStr">
        <is>
          <t>Pendiente de validación: el ítem está en el Master pero no tiene código SAP confirmado</t>
        </is>
      </c>
      <c r="O159" s="29" t="inlineStr">
        <is>
          <t>Sin valor unitario en SAP: la diferencia económica de este ítem no puede calcularse (dato faltante).</t>
        </is>
      </c>
      <c r="P159" s="17" t="inlineStr">
        <is>
          <t>Homologado al master D-173, pero sus códigos SAP (2001204) no figuran en el stock SAP de este centro. Mejor aproximación descartada: 1000384 RANITIDINA 50 MG AMP (similitud 0.26).</t>
        </is>
      </c>
    </row>
    <row r="160">
      <c r="A160" s="17" t="inlineStr">
        <is>
          <t>San Juan</t>
        </is>
      </c>
      <c r="B160" s="17" t="inlineStr">
        <is>
          <t>1120</t>
        </is>
      </c>
      <c r="C160" s="17" t="inlineStr">
        <is>
          <t>Sin clasificar en SAP</t>
        </is>
      </c>
      <c r="D160" s="17" t="inlineStr"/>
      <c r="E160" s="17" t="inlineStr"/>
      <c r="F160" s="17" t="inlineStr">
        <is>
          <t>DESC158</t>
        </is>
      </c>
      <c r="G160" s="17" t="inlineStr">
        <is>
          <t>Tubo endotraqueal N8.5</t>
        </is>
      </c>
      <c r="H160" s="18" t="n">
        <v>0</v>
      </c>
      <c r="I160" s="18" t="n">
        <v>13</v>
      </c>
      <c r="J160" s="18" t="n">
        <v>13</v>
      </c>
      <c r="K160" s="19" t="n"/>
      <c r="L160" s="35" t="inlineStr">
        <is>
          <t>sin VU en SAP (dato faltante)</t>
        </is>
      </c>
      <c r="M160" s="33" t="inlineStr">
        <is>
          <t>Sin coincidencia</t>
        </is>
      </c>
      <c r="N160" s="17" t="inlineStr">
        <is>
          <t>Sin correspondencia confirmada: hay aproximaciones en SAP, descartadas por presentación o evidencia débil</t>
        </is>
      </c>
      <c r="O160" s="29" t="inlineStr">
        <is>
          <t>Sin valor unitario en SAP: la diferencia económica de este ítem no puede calcularse (dato faltante).</t>
        </is>
      </c>
      <c r="P160" s="17" t="inlineStr">
        <is>
          <t>Mejor aproximación descartada: 2000020 TUBO ENDOTRAQ N° 8.5 C/BALON (similitud 0.35).</t>
        </is>
      </c>
    </row>
    <row r="161">
      <c r="A161" s="17" t="inlineStr">
        <is>
          <t>San Juan</t>
        </is>
      </c>
      <c r="B161" s="17" t="inlineStr">
        <is>
          <t>1120</t>
        </is>
      </c>
      <c r="C161" s="17" t="inlineStr">
        <is>
          <t>Sin clasificar en SAP</t>
        </is>
      </c>
      <c r="D161" s="17" t="inlineStr"/>
      <c r="E161" s="17" t="inlineStr"/>
      <c r="F161" s="17" t="inlineStr">
        <is>
          <t>DESC44</t>
        </is>
      </c>
      <c r="G161" s="17" t="inlineStr">
        <is>
          <t>Cintas de aproximacion tipo SteriStrip (6 mm x 10 cm)</t>
        </is>
      </c>
      <c r="H161" s="18" t="n">
        <v>0</v>
      </c>
      <c r="I161" s="18" t="n">
        <v>12</v>
      </c>
      <c r="J161" s="18" t="n">
        <v>12</v>
      </c>
      <c r="K161" s="19" t="n"/>
      <c r="L161" s="35" t="inlineStr">
        <is>
          <t>sin VU en SAP (dato faltante)</t>
        </is>
      </c>
      <c r="M161" s="33" t="inlineStr">
        <is>
          <t>Sin coincidencia</t>
        </is>
      </c>
      <c r="N161" s="17" t="inlineStr">
        <is>
          <t>Sin correspondencia confirmada: hay aproximaciones en SAP, descartadas por presentación o evidencia débil</t>
        </is>
      </c>
      <c r="O161" s="29" t="inlineStr">
        <is>
          <t>Sin valor unitario en SAP: la diferencia económica de este ítem no puede calcularse (dato faltante).</t>
        </is>
      </c>
      <c r="P161" s="17" t="inlineStr">
        <is>
          <t>Mejor aproximación descartada: 2000079 VENDA TIPO CAMBRIC X 10 CM (dosis coincide; similitud 0.39).</t>
        </is>
      </c>
    </row>
    <row r="162">
      <c r="A162" s="17" t="inlineStr">
        <is>
          <t>San Juan</t>
        </is>
      </c>
      <c r="B162" s="17" t="inlineStr">
        <is>
          <t>1120</t>
        </is>
      </c>
      <c r="C162" s="17" t="inlineStr">
        <is>
          <t>Sin clasificar en SAP</t>
        </is>
      </c>
      <c r="D162" s="17" t="inlineStr"/>
      <c r="E162" s="17" t="inlineStr"/>
      <c r="F162" s="17" t="inlineStr">
        <is>
          <t>DESC111</t>
        </is>
      </c>
      <c r="G162" s="17" t="inlineStr">
        <is>
          <t>Rollo papel para Electrocardiograma 80mm x 30m (Rollo)</t>
        </is>
      </c>
      <c r="H162" s="18" t="n">
        <v>0</v>
      </c>
      <c r="I162" s="18" t="n">
        <v>12</v>
      </c>
      <c r="J162" s="18" t="n">
        <v>12</v>
      </c>
      <c r="K162" s="19" t="n"/>
      <c r="L162" s="35" t="inlineStr">
        <is>
          <t>sin VU en SAP (dato faltante)</t>
        </is>
      </c>
      <c r="M162" s="33" t="inlineStr">
        <is>
          <t>Sin coincidencia</t>
        </is>
      </c>
      <c r="N162" s="17" t="inlineStr">
        <is>
          <t>Sin correspondencia confirmada: hay aproximaciones en SAP, descartadas por presentación o evidencia débil</t>
        </is>
      </c>
      <c r="O162" s="29" t="inlineStr">
        <is>
          <t>Sin valor unitario en SAP: la diferencia económica de este ítem no puede calcularse (dato faltante).</t>
        </is>
      </c>
      <c r="P162" s="17" t="inlineStr">
        <is>
          <t>Mejor aproximación descartada: 2002477 CANULA DE GUEDEL 60MM NEGRO (dosis/presentación distinta (80MM vs 60MM); similitud 0.18).</t>
        </is>
      </c>
    </row>
    <row r="163">
      <c r="A163" s="17" t="inlineStr">
        <is>
          <t>San Juan</t>
        </is>
      </c>
      <c r="B163" s="17" t="inlineStr">
        <is>
          <t>1120</t>
        </is>
      </c>
      <c r="C163" s="17" t="inlineStr">
        <is>
          <t>Sin clasificar en SAP</t>
        </is>
      </c>
      <c r="D163" s="17" t="inlineStr"/>
      <c r="E163" s="17" t="inlineStr"/>
      <c r="F163" s="17" t="inlineStr">
        <is>
          <t>DESC24</t>
        </is>
      </c>
      <c r="G163" s="17" t="inlineStr">
        <is>
          <t>Barbijos N95 c/válvula</t>
        </is>
      </c>
      <c r="H163" s="18" t="n">
        <v>0</v>
      </c>
      <c r="I163" s="18" t="n">
        <v>10</v>
      </c>
      <c r="J163" s="18" t="n">
        <v>10</v>
      </c>
      <c r="K163" s="19" t="n"/>
      <c r="L163" s="35" t="inlineStr">
        <is>
          <t>sin VU en SAP (dato faltante)</t>
        </is>
      </c>
      <c r="M163" s="33" t="inlineStr">
        <is>
          <t>Sin coincidencia</t>
        </is>
      </c>
      <c r="N163" s="17" t="inlineStr">
        <is>
          <t>Pendiente de validación: el ítem está en el Master pero no tiene código SAP confirmado</t>
        </is>
      </c>
      <c r="O163" s="29" t="inlineStr">
        <is>
          <t>Sin valor unitario en SAP: la diferencia económica de este ítem no puede calcularse (dato faltante).</t>
        </is>
      </c>
      <c r="P163" s="17" t="inlineStr">
        <is>
          <t>Homologado al master D-156, pero sus códigos SAP (2000917) no figuran en el stock SAP de este centro. Mejor aproximación descartada: 2000041 BARBIJO TRIPLE RECTO C/ELÁSTI (similitud 0.30).</t>
        </is>
      </c>
    </row>
    <row r="164">
      <c r="A164" s="17" t="inlineStr">
        <is>
          <t>San Juan</t>
        </is>
      </c>
      <c r="B164" s="17" t="inlineStr">
        <is>
          <t>1120</t>
        </is>
      </c>
      <c r="C164" s="17" t="inlineStr">
        <is>
          <t>Sin clasificar en SAP</t>
        </is>
      </c>
      <c r="D164" s="17" t="inlineStr"/>
      <c r="E164" s="17" t="inlineStr"/>
      <c r="F164" s="17" t="inlineStr">
        <is>
          <t>MED95</t>
        </is>
      </c>
      <c r="G164" s="17" t="inlineStr">
        <is>
          <t>Hidroclorotiazida Comp x 50 mg</t>
        </is>
      </c>
      <c r="H164" s="18" t="n">
        <v>0</v>
      </c>
      <c r="I164" s="18" t="n">
        <v>10</v>
      </c>
      <c r="J164" s="18" t="n">
        <v>10</v>
      </c>
      <c r="K164" s="19" t="n"/>
      <c r="L164" s="35" t="inlineStr">
        <is>
          <t>sin VU en SAP (dato faltante)</t>
        </is>
      </c>
      <c r="M164" s="33" t="inlineStr">
        <is>
          <t>Sin coincidencia</t>
        </is>
      </c>
      <c r="N164" s="17" t="inlineStr">
        <is>
          <t>Sin correspondencia confirmada: hay aproximaciones en SAP, descartadas por presentación o evidencia débil</t>
        </is>
      </c>
      <c r="O164" s="29" t="inlineStr">
        <is>
          <t>Sin valor unitario en SAP: la diferencia económica de este ítem no puede calcularse (dato faltante).</t>
        </is>
      </c>
      <c r="P164" s="17" t="inlineStr">
        <is>
          <t>Mejor aproximación descartada: 1000530 DIFENHIDRAMINA 50 MG COMPRIMIDOS (dosis coincide; similitud 0.50).</t>
        </is>
      </c>
    </row>
    <row r="165">
      <c r="A165" s="17" t="inlineStr">
        <is>
          <t>San Juan</t>
        </is>
      </c>
      <c r="B165" s="17" t="inlineStr">
        <is>
          <t>1120</t>
        </is>
      </c>
      <c r="C165" s="17" t="inlineStr">
        <is>
          <t>Sin clasificar en SAP</t>
        </is>
      </c>
      <c r="D165" s="17" t="inlineStr"/>
      <c r="E165" s="17" t="inlineStr"/>
      <c r="F165" s="17" t="inlineStr">
        <is>
          <t>DESC150</t>
        </is>
      </c>
      <c r="G165" s="17" t="inlineStr">
        <is>
          <t>Trimebutina / Simeticona comp</t>
        </is>
      </c>
      <c r="H165" s="18" t="n">
        <v>0</v>
      </c>
      <c r="I165" s="18" t="n">
        <v>10</v>
      </c>
      <c r="J165" s="18" t="n">
        <v>10</v>
      </c>
      <c r="K165" s="19" t="n"/>
      <c r="L165" s="35" t="inlineStr">
        <is>
          <t>sin VU en SAP (dato faltante)</t>
        </is>
      </c>
      <c r="M165" s="33" t="inlineStr">
        <is>
          <t>Sin coincidencia</t>
        </is>
      </c>
      <c r="N165" s="17" t="inlineStr">
        <is>
          <t>Pendiente de validación: el ítem está en el Master pero no tiene código SAP confirmado</t>
        </is>
      </c>
      <c r="O165" s="29" t="inlineStr">
        <is>
          <t>Sin valor unitario en SAP: la diferencia económica de este ítem no puede calcularse (dato faltante).</t>
        </is>
      </c>
      <c r="P165" s="17" t="inlineStr">
        <is>
          <t>Homologado al master M08-011, pero sus códigos SAP (1001039) no figuran en el stock SAP de este centro. Mejor aproximación descartada: 1000182 METOCLOPRAMIDA COMPRIMIDO (similitud 0.29).</t>
        </is>
      </c>
    </row>
    <row r="166">
      <c r="A166" s="17" t="inlineStr">
        <is>
          <t>San Juan</t>
        </is>
      </c>
      <c r="B166" s="17" t="inlineStr">
        <is>
          <t>1120</t>
        </is>
      </c>
      <c r="C166" s="17" t="inlineStr">
        <is>
          <t>Sin clasificar en SAP</t>
        </is>
      </c>
      <c r="D166" s="17" t="inlineStr"/>
      <c r="E166" s="17" t="inlineStr"/>
      <c r="F166" s="17" t="inlineStr">
        <is>
          <t>DESC288</t>
        </is>
      </c>
      <c r="G166" s="17" t="inlineStr">
        <is>
          <t>Sujetador para tubo Endotraqueal</t>
        </is>
      </c>
      <c r="H166" s="18" t="n">
        <v>0</v>
      </c>
      <c r="I166" s="18" t="n">
        <v>9</v>
      </c>
      <c r="J166" s="18" t="n">
        <v>9</v>
      </c>
      <c r="K166" s="19" t="n"/>
      <c r="L166" s="35" t="inlineStr">
        <is>
          <t>sin VU en SAP (dato faltante)</t>
        </is>
      </c>
      <c r="M166" s="33" t="inlineStr">
        <is>
          <t>Sin coincidencia</t>
        </is>
      </c>
      <c r="N166" s="17" t="inlineStr">
        <is>
          <t>Sin correspondencia confirmada: hay aproximaciones en SAP, descartadas por presentación o evidencia débil</t>
        </is>
      </c>
      <c r="O166" s="29" t="inlineStr">
        <is>
          <t>Sin valor unitario en SAP: la diferencia económica de este ítem no puede calcularse (dato faltante).</t>
        </is>
      </c>
      <c r="P166" s="17" t="inlineStr">
        <is>
          <t>Mejor aproximación descartada: 2000484 SUJETADOR C/VELCRO LARGO (similitud 0.34).</t>
        </is>
      </c>
    </row>
    <row r="167">
      <c r="A167" s="17" t="inlineStr">
        <is>
          <t>San Juan</t>
        </is>
      </c>
      <c r="B167" s="17" t="inlineStr">
        <is>
          <t>1120</t>
        </is>
      </c>
      <c r="C167" s="17" t="inlineStr">
        <is>
          <t>Sin clasificar en SAP</t>
        </is>
      </c>
      <c r="D167" s="17" t="inlineStr"/>
      <c r="E167" s="17" t="inlineStr"/>
      <c r="F167" s="17" t="inlineStr">
        <is>
          <t>DESC122</t>
        </is>
      </c>
      <c r="G167" s="17" t="inlineStr">
        <is>
          <t>Sutura Mononylon 4-0</t>
        </is>
      </c>
      <c r="H167" s="18" t="n">
        <v>0</v>
      </c>
      <c r="I167" s="18" t="n">
        <v>7</v>
      </c>
      <c r="J167" s="18" t="n">
        <v>7</v>
      </c>
      <c r="K167" s="19" t="n"/>
      <c r="L167" s="35" t="inlineStr">
        <is>
          <t>sin VU en SAP (dato faltante)</t>
        </is>
      </c>
      <c r="M167" s="33" t="inlineStr">
        <is>
          <t>Sin coincidencia</t>
        </is>
      </c>
      <c r="N167" s="17" t="inlineStr">
        <is>
          <t>Sin correspondencia confirmada: hay aproximaciones en SAP, descartadas por presentación o evidencia débil</t>
        </is>
      </c>
      <c r="O167" s="29" t="inlineStr">
        <is>
          <t>Sin valor unitario en SAP: la diferencia económica de este ítem no puede calcularse (dato faltante).</t>
        </is>
      </c>
      <c r="P167" s="17" t="inlineStr">
        <is>
          <t>Mejor aproximación descartada: 2001232 HILO DE SUTURA SUPRALON 4 (similitud 0.41).</t>
        </is>
      </c>
    </row>
    <row r="168">
      <c r="A168" s="17" t="inlineStr">
        <is>
          <t>San Juan</t>
        </is>
      </c>
      <c r="B168" s="17" t="inlineStr">
        <is>
          <t>1120</t>
        </is>
      </c>
      <c r="C168" s="17" t="inlineStr">
        <is>
          <t>Sin clasificar en SAP</t>
        </is>
      </c>
      <c r="D168" s="17" t="inlineStr"/>
      <c r="E168" s="17" t="inlineStr"/>
      <c r="F168" s="17" t="inlineStr">
        <is>
          <t>DESC125</t>
        </is>
      </c>
      <c r="G168" s="17" t="inlineStr">
        <is>
          <t>Sutura Prolene 4-0</t>
        </is>
      </c>
      <c r="H168" s="18" t="n">
        <v>0</v>
      </c>
      <c r="I168" s="18" t="n">
        <v>7</v>
      </c>
      <c r="J168" s="18" t="n">
        <v>7</v>
      </c>
      <c r="K168" s="19" t="n"/>
      <c r="L168" s="35" t="inlineStr">
        <is>
          <t>sin VU en SAP (dato faltante)</t>
        </is>
      </c>
      <c r="M168" s="33" t="inlineStr">
        <is>
          <t>Sin coincidencia</t>
        </is>
      </c>
      <c r="N168" s="17" t="inlineStr">
        <is>
          <t>Sin correspondencia confirmada: hay aproximaciones en SAP, descartadas por presentación o evidencia débil</t>
        </is>
      </c>
      <c r="O168" s="29" t="inlineStr">
        <is>
          <t>Sin valor unitario en SAP: la diferencia económica de este ítem no puede calcularse (dato faltante).</t>
        </is>
      </c>
      <c r="P168" s="17" t="inlineStr">
        <is>
          <t>Mejor aproximación descartada: 2001232 HILO DE SUTURA SUPRALON 4 (similitud 0.43).</t>
        </is>
      </c>
    </row>
    <row r="169">
      <c r="A169" s="17" t="inlineStr">
        <is>
          <t>San Juan</t>
        </is>
      </c>
      <c r="B169" s="17" t="inlineStr">
        <is>
          <t>1120</t>
        </is>
      </c>
      <c r="C169" s="17" t="inlineStr">
        <is>
          <t>Sin clasificar en SAP</t>
        </is>
      </c>
      <c r="D169" s="17" t="inlineStr"/>
      <c r="E169" s="17" t="inlineStr"/>
      <c r="F169" s="17" t="inlineStr">
        <is>
          <t>DESC157</t>
        </is>
      </c>
      <c r="G169" s="17" t="inlineStr">
        <is>
          <t>Tubo endotraqueal N8</t>
        </is>
      </c>
      <c r="H169" s="18" t="n">
        <v>0</v>
      </c>
      <c r="I169" s="18" t="n">
        <v>7</v>
      </c>
      <c r="J169" s="18" t="n">
        <v>7</v>
      </c>
      <c r="K169" s="19" t="n"/>
      <c r="L169" s="35" t="inlineStr">
        <is>
          <t>sin VU en SAP (dato faltante)</t>
        </is>
      </c>
      <c r="M169" s="33" t="inlineStr">
        <is>
          <t>Sin coincidencia</t>
        </is>
      </c>
      <c r="N169" s="17" t="inlineStr">
        <is>
          <t>Sin correspondencia confirmada: hay aproximaciones en SAP, descartadas por presentación o evidencia débil</t>
        </is>
      </c>
      <c r="O169" s="29" t="inlineStr">
        <is>
          <t>Sin valor unitario en SAP: la diferencia económica de este ítem no puede calcularse (dato faltante).</t>
        </is>
      </c>
      <c r="P169" s="17" t="inlineStr">
        <is>
          <t>Mejor aproximación descartada: 2000077 TUBO ENDOTRAQ Nº 7 C/BALON (similitud 0.35).</t>
        </is>
      </c>
    </row>
    <row r="170">
      <c r="A170" s="17" t="inlineStr">
        <is>
          <t>San Juan</t>
        </is>
      </c>
      <c r="B170" s="17" t="inlineStr">
        <is>
          <t>1120</t>
        </is>
      </c>
      <c r="C170" s="17" t="inlineStr">
        <is>
          <t>Sin clasificar en SAP</t>
        </is>
      </c>
      <c r="D170" s="17" t="inlineStr"/>
      <c r="E170" s="17" t="inlineStr"/>
      <c r="F170" s="17" t="inlineStr">
        <is>
          <t>DESC35</t>
        </is>
      </c>
      <c r="G170" s="17" t="inlineStr">
        <is>
          <t>Canula de Yankauer T/K 67</t>
        </is>
      </c>
      <c r="H170" s="18" t="n">
        <v>0</v>
      </c>
      <c r="I170" s="18" t="n">
        <v>6</v>
      </c>
      <c r="J170" s="18" t="n">
        <v>6</v>
      </c>
      <c r="K170" s="19" t="n"/>
      <c r="L170" s="35" t="inlineStr">
        <is>
          <t>sin VU en SAP (dato faltante)</t>
        </is>
      </c>
      <c r="M170" s="33" t="inlineStr">
        <is>
          <t>Sin coincidencia</t>
        </is>
      </c>
      <c r="N170" s="17" t="inlineStr">
        <is>
          <t>Sin correspondencia confirmada: hay aproximaciones en SAP, descartadas por presentación o evidencia débil</t>
        </is>
      </c>
      <c r="O170" s="29" t="inlineStr">
        <is>
          <t>Sin valor unitario en SAP: la diferencia económica de este ítem no puede calcularse (dato faltante).</t>
        </is>
      </c>
      <c r="P170" s="17" t="inlineStr">
        <is>
          <t>Mejor aproximación descartada: 2001530 SONDA ASP CAMP QUIRUR T-K/67 (similitud 0.45).</t>
        </is>
      </c>
    </row>
    <row r="171">
      <c r="A171" s="17" t="inlineStr">
        <is>
          <t>San Juan</t>
        </is>
      </c>
      <c r="B171" s="17" t="inlineStr">
        <is>
          <t>1120</t>
        </is>
      </c>
      <c r="C171" s="17" t="inlineStr">
        <is>
          <t>Sin clasificar en SAP</t>
        </is>
      </c>
      <c r="D171" s="17" t="inlineStr"/>
      <c r="E171" s="17" t="inlineStr"/>
      <c r="F171" s="17" t="inlineStr">
        <is>
          <t>DESC282</t>
        </is>
      </c>
      <c r="G171" s="17" t="inlineStr">
        <is>
          <t>Orinal Hombre</t>
        </is>
      </c>
      <c r="H171" s="18" t="n">
        <v>0</v>
      </c>
      <c r="I171" s="18" t="n">
        <v>6</v>
      </c>
      <c r="J171" s="18" t="n">
        <v>6</v>
      </c>
      <c r="K171" s="19" t="n"/>
      <c r="L171" s="35" t="inlineStr">
        <is>
          <t>sin VU en SAP (dato faltante)</t>
        </is>
      </c>
      <c r="M171" s="33" t="inlineStr">
        <is>
          <t>Sin coincidencia</t>
        </is>
      </c>
      <c r="N171" s="17" t="inlineStr">
        <is>
          <t>Sin correspondencia confirmada: hay aproximaciones en SAP, descartadas por presentación o evidencia débil</t>
        </is>
      </c>
      <c r="O171" s="29" t="inlineStr">
        <is>
          <t>Sin valor unitario en SAP: la diferencia económica de este ítem no puede calcularse (dato faltante).</t>
        </is>
      </c>
      <c r="P171" s="17" t="inlineStr">
        <is>
          <t>Mejor aproximación descartada: 1000019 CHATA ORINAL FEMENINO (similitud 0.38).</t>
        </is>
      </c>
    </row>
    <row r="172">
      <c r="A172" s="17" t="inlineStr">
        <is>
          <t>San Juan</t>
        </is>
      </c>
      <c r="B172" s="17" t="inlineStr">
        <is>
          <t>1120</t>
        </is>
      </c>
      <c r="C172" s="17" t="inlineStr">
        <is>
          <t>Sin clasificar en SAP</t>
        </is>
      </c>
      <c r="D172" s="17" t="inlineStr"/>
      <c r="E172" s="17" t="inlineStr"/>
      <c r="F172" s="17" t="inlineStr">
        <is>
          <t>DESC116</t>
        </is>
      </c>
      <c r="G172" s="17" t="inlineStr">
        <is>
          <t>Sonda nasogástrica K 10</t>
        </is>
      </c>
      <c r="H172" s="18" t="n">
        <v>0</v>
      </c>
      <c r="I172" s="18" t="n">
        <v>6</v>
      </c>
      <c r="J172" s="18" t="n">
        <v>6</v>
      </c>
      <c r="K172" s="19" t="n"/>
      <c r="L172" s="35" t="inlineStr">
        <is>
          <t>sin VU en SAP (dato faltante)</t>
        </is>
      </c>
      <c r="M172" s="33" t="inlineStr">
        <is>
          <t>Sin coincidencia</t>
        </is>
      </c>
      <c r="N172" s="17" t="inlineStr">
        <is>
          <t>Pendiente de validación: el ítem está en el Master pero no tiene código SAP confirmado</t>
        </is>
      </c>
      <c r="O172" s="29" t="inlineStr">
        <is>
          <t>Sin valor unitario en SAP: la diferencia económica de este ítem no puede calcularse (dato faltante).</t>
        </is>
      </c>
      <c r="P172" s="17" t="inlineStr">
        <is>
          <t>Homologado al master D-163, pero sus códigos SAP (2000867) no figuran en el stock SAP de este centro. Mejor aproximación descartada: 2000938 SONDA T/K-10 SHINOBI (similitud 0.53).</t>
        </is>
      </c>
    </row>
    <row r="173">
      <c r="A173" s="17" t="inlineStr">
        <is>
          <t>San Juan</t>
        </is>
      </c>
      <c r="B173" s="17" t="inlineStr">
        <is>
          <t>1120</t>
        </is>
      </c>
      <c r="C173" s="17" t="inlineStr">
        <is>
          <t>Sin clasificar en SAP</t>
        </is>
      </c>
      <c r="D173" s="17" t="inlineStr"/>
      <c r="E173" s="17" t="inlineStr"/>
      <c r="F173" s="17" t="inlineStr">
        <is>
          <t>DESC119</t>
        </is>
      </c>
      <c r="G173" s="17" t="inlineStr">
        <is>
          <t>Sonda para aspiración K 29</t>
        </is>
      </c>
      <c r="H173" s="18" t="n">
        <v>0</v>
      </c>
      <c r="I173" s="18" t="n">
        <v>6</v>
      </c>
      <c r="J173" s="18" t="n">
        <v>6</v>
      </c>
      <c r="K173" s="19" t="n"/>
      <c r="L173" s="35" t="inlineStr">
        <is>
          <t>sin VU en SAP (dato faltante)</t>
        </is>
      </c>
      <c r="M173" s="33" t="inlineStr">
        <is>
          <t>Sin coincidencia</t>
        </is>
      </c>
      <c r="N173" s="17" t="inlineStr">
        <is>
          <t>Pendiente de validación: el ítem está en el Master pero no tiene código SAP confirmado</t>
        </is>
      </c>
      <c r="O173" s="29" t="inlineStr">
        <is>
          <t>Sin valor unitario en SAP: la diferencia económica de este ítem no puede calcularse (dato faltante).</t>
        </is>
      </c>
      <c r="P173" s="17" t="inlineStr">
        <is>
          <t>Homologado al master D-162, pero sus códigos SAP (2000243, 2000369, 2000811, 2001270) no figuran en el stock SAP de este centro. Mejor aproximación descartada: 2000936 SONDA T/K-29 SHINOBI (similitud 0.57).</t>
        </is>
      </c>
    </row>
    <row r="174">
      <c r="A174" s="17" t="inlineStr">
        <is>
          <t>San Juan</t>
        </is>
      </c>
      <c r="B174" s="17" t="inlineStr">
        <is>
          <t>1120</t>
        </is>
      </c>
      <c r="C174" s="17" t="inlineStr">
        <is>
          <t>Sin clasificar en SAP</t>
        </is>
      </c>
      <c r="D174" s="17" t="inlineStr"/>
      <c r="E174" s="17" t="inlineStr"/>
      <c r="F174" s="17" t="inlineStr">
        <is>
          <t>DESC281</t>
        </is>
      </c>
      <c r="G174" s="17" t="inlineStr">
        <is>
          <t>Chata Plástica</t>
        </is>
      </c>
      <c r="H174" s="18" t="n">
        <v>0</v>
      </c>
      <c r="I174" s="18" t="n">
        <v>5</v>
      </c>
      <c r="J174" s="18" t="n">
        <v>5</v>
      </c>
      <c r="K174" s="19" t="n"/>
      <c r="L174" s="35" t="inlineStr">
        <is>
          <t>sin VU en SAP (dato faltante)</t>
        </is>
      </c>
      <c r="M174" s="33" t="inlineStr">
        <is>
          <t>Sin coincidencia</t>
        </is>
      </c>
      <c r="N174" s="17" t="inlineStr">
        <is>
          <t>Sin correspondencia confirmada: hay aproximaciones en SAP, descartadas por presentación o evidencia débil</t>
        </is>
      </c>
      <c r="O174" s="29" t="inlineStr">
        <is>
          <t>Sin valor unitario en SAP: la diferencia económica de este ítem no puede calcularse (dato faltante).</t>
        </is>
      </c>
      <c r="P174" s="17" t="inlineStr">
        <is>
          <t>Mejor aproximación descartada: 1000019 CHATA ORINAL FEMENINO (similitud 0.39).</t>
        </is>
      </c>
    </row>
    <row r="175">
      <c r="A175" s="17" t="inlineStr">
        <is>
          <t>San Juan</t>
        </is>
      </c>
      <c r="B175" s="17" t="inlineStr">
        <is>
          <t>1120</t>
        </is>
      </c>
      <c r="C175" s="17" t="inlineStr">
        <is>
          <t>Sin clasificar en SAP</t>
        </is>
      </c>
      <c r="D175" s="17" t="inlineStr"/>
      <c r="E175" s="17" t="inlineStr"/>
      <c r="F175" s="17" t="inlineStr">
        <is>
          <t>DESC283</t>
        </is>
      </c>
      <c r="G175" s="17" t="inlineStr">
        <is>
          <t>Frasco de Drenaje Pleural</t>
        </is>
      </c>
      <c r="H175" s="18" t="n">
        <v>0</v>
      </c>
      <c r="I175" s="18" t="n">
        <v>5</v>
      </c>
      <c r="J175" s="18" t="n">
        <v>5</v>
      </c>
      <c r="K175" s="19" t="n"/>
      <c r="L175" s="35" t="inlineStr">
        <is>
          <t>sin VU en SAP (dato faltante)</t>
        </is>
      </c>
      <c r="M175" s="33" t="inlineStr">
        <is>
          <t>Sin coincidencia</t>
        </is>
      </c>
      <c r="N175" s="17" t="inlineStr">
        <is>
          <t>Sin correspondencia confirmada: hay aproximaciones en SAP, descartadas por presentación o evidencia débil</t>
        </is>
      </c>
      <c r="O175" s="29" t="inlineStr">
        <is>
          <t>Sin valor unitario en SAP: la diferencia económica de este ítem no puede calcularse (dato faltante).</t>
        </is>
      </c>
      <c r="P175" s="17" t="inlineStr">
        <is>
          <t>Mejor aproximación descartada: 2000143 FRASCO DE ORINA ESTERIL (similitud 0.35).</t>
        </is>
      </c>
    </row>
    <row r="176">
      <c r="A176" s="17" t="inlineStr">
        <is>
          <t>San Juan</t>
        </is>
      </c>
      <c r="B176" s="17" t="inlineStr">
        <is>
          <t>1120</t>
        </is>
      </c>
      <c r="C176" s="17" t="inlineStr">
        <is>
          <t>Sin clasificar en SAP</t>
        </is>
      </c>
      <c r="D176" s="17" t="inlineStr"/>
      <c r="E176" s="17" t="inlineStr"/>
      <c r="F176" s="17" t="inlineStr">
        <is>
          <t>DESC94</t>
        </is>
      </c>
      <c r="G176" s="17" t="inlineStr">
        <is>
          <t>Otoscopio</t>
        </is>
      </c>
      <c r="H176" s="18" t="n">
        <v>0</v>
      </c>
      <c r="I176" s="18" t="n">
        <v>5</v>
      </c>
      <c r="J176" s="18" t="n">
        <v>5</v>
      </c>
      <c r="K176" s="19" t="n"/>
      <c r="L176" s="35" t="inlineStr">
        <is>
          <t>sin VU en SAP (dato faltante)</t>
        </is>
      </c>
      <c r="M176" s="33" t="inlineStr">
        <is>
          <t>Sin coincidencia</t>
        </is>
      </c>
      <c r="N176" s="17" t="inlineStr">
        <is>
          <t>Pendiente de validación: el ítem está en el Master pero no tiene código SAP confirmado</t>
        </is>
      </c>
      <c r="O176" s="29" t="inlineStr">
        <is>
          <t>Sin valor unitario en SAP: la diferencia económica de este ítem no puede calcularse (dato faltante).</t>
        </is>
      </c>
      <c r="P176" s="17" t="inlineStr">
        <is>
          <t>Homologado al master E-209, pero sus códigos SAP (2000470) no figuran en el stock SAP de este centro. Mejor aproximación descartada: 2000016 ESTETOSCOPIO ADULTO (similitud 0.15).</t>
        </is>
      </c>
    </row>
    <row r="177">
      <c r="A177" s="17" t="inlineStr">
        <is>
          <t>San Juan</t>
        </is>
      </c>
      <c r="B177" s="17" t="inlineStr">
        <is>
          <t>1120</t>
        </is>
      </c>
      <c r="C177" s="17" t="inlineStr">
        <is>
          <t>Sin clasificar en SAP</t>
        </is>
      </c>
      <c r="D177" s="17" t="inlineStr"/>
      <c r="E177" s="17" t="inlineStr"/>
      <c r="F177" s="17" t="inlineStr">
        <is>
          <t>DESC174</t>
        </is>
      </c>
      <c r="G177" s="17" t="inlineStr">
        <is>
          <t>Manta térmica (Aluminio)</t>
        </is>
      </c>
      <c r="H177" s="18" t="n">
        <v>0</v>
      </c>
      <c r="I177" s="18" t="n">
        <v>4</v>
      </c>
      <c r="J177" s="18" t="n">
        <v>4</v>
      </c>
      <c r="K177" s="19" t="n"/>
      <c r="L177" s="35" t="inlineStr">
        <is>
          <t>sin VU en SAP (dato faltante)</t>
        </is>
      </c>
      <c r="M177" s="33" t="inlineStr">
        <is>
          <t>Sin coincidencia</t>
        </is>
      </c>
      <c r="N177" s="17" t="inlineStr">
        <is>
          <t>Sin correspondencia confirmada: hay aproximaciones en SAP, descartadas por presentación o evidencia débil</t>
        </is>
      </c>
      <c r="O177" s="29" t="inlineStr">
        <is>
          <t>Sin valor unitario en SAP: la diferencia económica de este ítem no puede calcularse (dato faltante).</t>
        </is>
      </c>
      <c r="P177" s="17" t="inlineStr">
        <is>
          <t>Mejor aproximación descartada: 3000886 MEDIAS TERMICAS LARGAS (similitud 0.32).</t>
        </is>
      </c>
    </row>
    <row r="178">
      <c r="A178" s="17" t="inlineStr">
        <is>
          <t>San Juan</t>
        </is>
      </c>
      <c r="B178" s="17" t="inlineStr">
        <is>
          <t>1120</t>
        </is>
      </c>
      <c r="C178" s="17" t="inlineStr">
        <is>
          <t>Sin clasificar en SAP</t>
        </is>
      </c>
      <c r="D178" s="17" t="inlineStr"/>
      <c r="E178" s="17" t="inlineStr"/>
      <c r="F178" s="17" t="inlineStr">
        <is>
          <t>MED141</t>
        </is>
      </c>
      <c r="G178" s="17" t="inlineStr">
        <is>
          <t>Naloxona 0,4mg Amp x 1 ml</t>
        </is>
      </c>
      <c r="H178" s="18" t="n">
        <v>0</v>
      </c>
      <c r="I178" s="18" t="n">
        <v>4</v>
      </c>
      <c r="J178" s="18" t="n">
        <v>4</v>
      </c>
      <c r="K178" s="19" t="n"/>
      <c r="L178" s="35" t="inlineStr">
        <is>
          <t>sin VU en SAP (dato faltante)</t>
        </is>
      </c>
      <c r="M178" s="33" t="inlineStr">
        <is>
          <t>Sin coincidencia</t>
        </is>
      </c>
      <c r="N178" s="17" t="inlineStr">
        <is>
          <t>Pendiente de validación: el ítem está en el Master pero no tiene código SAP confirmado</t>
        </is>
      </c>
      <c r="O178" s="29" t="inlineStr">
        <is>
          <t>Sin valor unitario en SAP: la diferencia económica de este ítem no puede calcularse (dato faltante).</t>
        </is>
      </c>
      <c r="P178" s="17" t="inlineStr">
        <is>
          <t>Homologado al master M10-001, pero sus códigos SAP (1000307) no figuran en el stock SAP de este centro. Mejor aproximación descartada: 1000007 ATROPINA 1MG AMPOLLA DE 1ML (dosis/presentación distinta (0.4MG, 1ML vs 1MG, 1ML); similitud 0.43).</t>
        </is>
      </c>
    </row>
    <row r="179">
      <c r="A179" s="17" t="inlineStr">
        <is>
          <t>San Juan</t>
        </is>
      </c>
      <c r="B179" s="17" t="inlineStr">
        <is>
          <t>1120</t>
        </is>
      </c>
      <c r="C179" s="17" t="inlineStr">
        <is>
          <t>Sin clasificar en SAP</t>
        </is>
      </c>
      <c r="D179" s="17" t="inlineStr"/>
      <c r="E179" s="17" t="inlineStr"/>
      <c r="F179" s="17" t="inlineStr">
        <is>
          <t>DESC99</t>
        </is>
      </c>
      <c r="G179" s="17" t="inlineStr">
        <is>
          <t>Pilas C2</t>
        </is>
      </c>
      <c r="H179" s="18" t="n">
        <v>0</v>
      </c>
      <c r="I179" s="18" t="n">
        <v>4</v>
      </c>
      <c r="J179" s="18" t="n">
        <v>4</v>
      </c>
      <c r="K179" s="19" t="n"/>
      <c r="L179" s="35" t="inlineStr">
        <is>
          <t>sin VU en SAP (dato faltante)</t>
        </is>
      </c>
      <c r="M179" s="33" t="inlineStr">
        <is>
          <t>Sin coincidencia</t>
        </is>
      </c>
      <c r="N179" s="17" t="inlineStr">
        <is>
          <t>Sin correspondencia confirmada: hay aproximaciones en SAP, descartadas por presentación o evidencia débil</t>
        </is>
      </c>
      <c r="O179" s="29" t="inlineStr">
        <is>
          <t>Sin valor unitario en SAP: la diferencia económica de este ítem no puede calcularse (dato faltante).</t>
        </is>
      </c>
      <c r="P179" s="17" t="inlineStr">
        <is>
          <t>Mejor aproximación descartada: 1000614 BUSCAPINA PERLAS (similitud 0.11).</t>
        </is>
      </c>
    </row>
    <row r="180">
      <c r="A180" s="17" t="inlineStr">
        <is>
          <t>San Juan</t>
        </is>
      </c>
      <c r="B180" s="17" t="inlineStr">
        <is>
          <t>1120</t>
        </is>
      </c>
      <c r="C180" s="17" t="inlineStr">
        <is>
          <t>Sin clasificar en SAP</t>
        </is>
      </c>
      <c r="D180" s="17" t="inlineStr"/>
      <c r="E180" s="17" t="inlineStr"/>
      <c r="F180" s="17" t="inlineStr">
        <is>
          <t>DESC292</t>
        </is>
      </c>
      <c r="G180" s="17" t="inlineStr">
        <is>
          <t>Sonda Foley N° 14</t>
        </is>
      </c>
      <c r="H180" s="18" t="n">
        <v>0</v>
      </c>
      <c r="I180" s="18" t="n">
        <v>4</v>
      </c>
      <c r="J180" s="18" t="n">
        <v>4</v>
      </c>
      <c r="K180" s="19" t="n"/>
      <c r="L180" s="35" t="inlineStr">
        <is>
          <t>sin VU en SAP (dato faltante)</t>
        </is>
      </c>
      <c r="M180" s="33" t="inlineStr">
        <is>
          <t>Sin coincidencia</t>
        </is>
      </c>
      <c r="N180" s="17" t="inlineStr">
        <is>
          <t>Sin correspondencia confirmada: hay aproximaciones en SAP, descartadas por presentación o evidencia débil</t>
        </is>
      </c>
      <c r="O180" s="29" t="inlineStr">
        <is>
          <t>Sin valor unitario en SAP: la diferencia económica de este ítem no puede calcularse (dato faltante).</t>
        </is>
      </c>
      <c r="P180" s="17" t="inlineStr">
        <is>
          <t>Mejor aproximación descartada: 2000330 SONDA FOLEY 2 VIAS Nº 18 100% SILICONA (calibre/talle/medida distinta; una nomenclatura no informa dosis; similitud 0.49).</t>
        </is>
      </c>
    </row>
    <row r="181">
      <c r="A181" s="17" t="inlineStr">
        <is>
          <t>San Juan</t>
        </is>
      </c>
      <c r="B181" s="17" t="inlineStr">
        <is>
          <t>1120</t>
        </is>
      </c>
      <c r="C181" s="17" t="inlineStr">
        <is>
          <t>Sin clasificar en SAP</t>
        </is>
      </c>
      <c r="D181" s="17" t="inlineStr"/>
      <c r="E181" s="17" t="inlineStr"/>
      <c r="F181" s="17" t="inlineStr">
        <is>
          <t>DESC155</t>
        </is>
      </c>
      <c r="G181" s="17" t="inlineStr">
        <is>
          <t>Tubo endotraqueal N7</t>
        </is>
      </c>
      <c r="H181" s="18" t="n">
        <v>0</v>
      </c>
      <c r="I181" s="18" t="n">
        <v>4</v>
      </c>
      <c r="J181" s="18" t="n">
        <v>4</v>
      </c>
      <c r="K181" s="19" t="n"/>
      <c r="L181" s="35" t="inlineStr">
        <is>
          <t>sin VU en SAP (dato faltante)</t>
        </is>
      </c>
      <c r="M181" s="33" t="inlineStr">
        <is>
          <t>Sin coincidencia</t>
        </is>
      </c>
      <c r="N181" s="17" t="inlineStr">
        <is>
          <t>Sin correspondencia confirmada: hay aproximaciones en SAP, descartadas por presentación o evidencia débil</t>
        </is>
      </c>
      <c r="O181" s="29" t="inlineStr">
        <is>
          <t>Sin valor unitario en SAP: la diferencia económica de este ítem no puede calcularse (dato faltante).</t>
        </is>
      </c>
      <c r="P181" s="17" t="inlineStr">
        <is>
          <t>Mejor aproximación descartada: 2000077 TUBO ENDOTRAQ Nº 7 C/BALON (similitud 0.35).</t>
        </is>
      </c>
    </row>
    <row r="182">
      <c r="A182" s="17" t="inlineStr">
        <is>
          <t>San Juan</t>
        </is>
      </c>
      <c r="B182" s="17" t="inlineStr">
        <is>
          <t>1120</t>
        </is>
      </c>
      <c r="C182" s="17" t="inlineStr">
        <is>
          <t>Sin clasificar en SAP</t>
        </is>
      </c>
      <c r="D182" s="17" t="inlineStr"/>
      <c r="E182" s="17" t="inlineStr"/>
      <c r="F182" s="17" t="inlineStr">
        <is>
          <t>DESC280</t>
        </is>
      </c>
      <c r="G182" s="17" t="inlineStr">
        <is>
          <t>Canula Orofaringea N° 8</t>
        </is>
      </c>
      <c r="H182" s="18" t="n">
        <v>0</v>
      </c>
      <c r="I182" s="18" t="n">
        <v>3</v>
      </c>
      <c r="J182" s="18" t="n">
        <v>3</v>
      </c>
      <c r="K182" s="19" t="n"/>
      <c r="L182" s="35" t="inlineStr">
        <is>
          <t>sin VU en SAP (dato faltante)</t>
        </is>
      </c>
      <c r="M182" s="33" t="inlineStr">
        <is>
          <t>Sin coincidencia</t>
        </is>
      </c>
      <c r="N182" s="17" t="inlineStr">
        <is>
          <t>Sin correspondencia confirmada: hay aproximaciones en SAP, descartadas por presentación o evidencia débil</t>
        </is>
      </c>
      <c r="O182" s="29" t="inlineStr">
        <is>
          <t>Sin valor unitario en SAP: la diferencia económica de este ítem no puede calcularse (dato faltante).</t>
        </is>
      </c>
      <c r="P182" s="17" t="inlineStr">
        <is>
          <t>Mejor aproximación descartada: 2001553 CATETER ARGYLE N° 18 (calibre/talle/medida distinta; similitud 0.33).</t>
        </is>
      </c>
    </row>
    <row r="183">
      <c r="A183" s="17" t="inlineStr">
        <is>
          <t>San Juan</t>
        </is>
      </c>
      <c r="B183" s="17" t="inlineStr">
        <is>
          <t>1120</t>
        </is>
      </c>
      <c r="C183" s="17" t="inlineStr">
        <is>
          <t>Sin clasificar en SAP</t>
        </is>
      </c>
      <c r="D183" s="17" t="inlineStr"/>
      <c r="E183" s="17" t="inlineStr"/>
      <c r="F183" s="17" t="inlineStr">
        <is>
          <t>DESC284</t>
        </is>
      </c>
      <c r="G183" s="17" t="inlineStr">
        <is>
          <t>Martillo para Reflejo Neurológico</t>
        </is>
      </c>
      <c r="H183" s="18" t="n">
        <v>0</v>
      </c>
      <c r="I183" s="18" t="n">
        <v>3</v>
      </c>
      <c r="J183" s="18" t="n">
        <v>3</v>
      </c>
      <c r="K183" s="19" t="n"/>
      <c r="L183" s="35" t="inlineStr">
        <is>
          <t>sin VU en SAP (dato faltante)</t>
        </is>
      </c>
      <c r="M183" s="33" t="inlineStr">
        <is>
          <t>Sin coincidencia</t>
        </is>
      </c>
      <c r="N183" s="17" t="inlineStr">
        <is>
          <t>Sin correspondencia confirmada: hay aproximaciones en SAP, descartadas por presentación o evidencia débil</t>
        </is>
      </c>
      <c r="O183" s="29" t="inlineStr">
        <is>
          <t>Sin valor unitario en SAP: la diferencia económica de este ítem no puede calcularse (dato faltante).</t>
        </is>
      </c>
      <c r="P183" s="17" t="inlineStr">
        <is>
          <t>Mejor aproximación descartada: 2000403 CANULA DE GUEDEL 90CM N2 AMARILLO (una nomenclatura no informa dosis; similitud 0.21).</t>
        </is>
      </c>
    </row>
    <row r="184">
      <c r="A184" s="17" t="inlineStr">
        <is>
          <t>San Juan</t>
        </is>
      </c>
      <c r="B184" s="17" t="inlineStr">
        <is>
          <t>1120</t>
        </is>
      </c>
      <c r="C184" s="17" t="inlineStr">
        <is>
          <t>Sin clasificar en SAP</t>
        </is>
      </c>
      <c r="D184" s="17" t="inlineStr"/>
      <c r="E184" s="17" t="inlineStr"/>
      <c r="F184" s="17" t="inlineStr">
        <is>
          <t>DES104</t>
        </is>
      </c>
      <c r="G184" s="17" t="inlineStr">
        <is>
          <t>Rifamicina Spray x 30ml</t>
        </is>
      </c>
      <c r="H184" s="18" t="n">
        <v>0</v>
      </c>
      <c r="I184" s="18" t="n">
        <v>3</v>
      </c>
      <c r="J184" s="18" t="n">
        <v>3</v>
      </c>
      <c r="K184" s="19" t="n"/>
      <c r="L184" s="35" t="inlineStr">
        <is>
          <t>sin VU en SAP (dato faltante)</t>
        </is>
      </c>
      <c r="M184" s="33" t="inlineStr">
        <is>
          <t>Sin coincidencia</t>
        </is>
      </c>
      <c r="N184" s="17" t="inlineStr">
        <is>
          <t>Sin correspondencia confirmada: hay aproximaciones en SAP, descartadas por presentación o evidencia débil</t>
        </is>
      </c>
      <c r="O184" s="29" t="inlineStr">
        <is>
          <t>Sin valor unitario en SAP: la diferencia económica de este ítem no puede calcularse (dato faltante).</t>
        </is>
      </c>
      <c r="P184" s="17" t="inlineStr">
        <is>
          <t>Mejor aproximación descartada: 1001013 SODIO CLORURO 25ML SPRAY (dosis/presentación distinta (30ML vs 25ML); similitud 0.32).</t>
        </is>
      </c>
    </row>
    <row r="185">
      <c r="A185" s="17" t="inlineStr">
        <is>
          <t>San Juan</t>
        </is>
      </c>
      <c r="B185" s="17" t="inlineStr">
        <is>
          <t>1120</t>
        </is>
      </c>
      <c r="C185" s="17" t="inlineStr">
        <is>
          <t>Sin clasificar en SAP</t>
        </is>
      </c>
      <c r="D185" s="17" t="inlineStr"/>
      <c r="E185" s="17" t="inlineStr"/>
      <c r="F185" s="17" t="inlineStr">
        <is>
          <t>DESC114</t>
        </is>
      </c>
      <c r="G185" s="17" t="inlineStr">
        <is>
          <t>Sonda gastrica K 11</t>
        </is>
      </c>
      <c r="H185" s="18" t="n">
        <v>0</v>
      </c>
      <c r="I185" s="18" t="n">
        <v>3</v>
      </c>
      <c r="J185" s="18" t="n">
        <v>3</v>
      </c>
      <c r="K185" s="19" t="n"/>
      <c r="L185" s="35" t="inlineStr">
        <is>
          <t>sin VU en SAP (dato faltante)</t>
        </is>
      </c>
      <c r="M185" s="33" t="inlineStr">
        <is>
          <t>Sin coincidencia</t>
        </is>
      </c>
      <c r="N185" s="17" t="inlineStr">
        <is>
          <t>Sin correspondencia confirmada: hay aproximaciones en SAP, descartadas por presentación o evidencia débil</t>
        </is>
      </c>
      <c r="O185" s="29" t="inlineStr">
        <is>
          <t>Sin valor unitario en SAP: la diferencia económica de este ítem no puede calcularse (dato faltante).</t>
        </is>
      </c>
      <c r="P185" s="17" t="inlineStr">
        <is>
          <t>Mejor aproximación descartada: 2001555 SONDA T/K-27 (calibre/talle/medida distinta; similitud 0.44).</t>
        </is>
      </c>
    </row>
    <row r="186">
      <c r="A186" s="17" t="inlineStr">
        <is>
          <t>San Juan</t>
        </is>
      </c>
      <c r="B186" s="17" t="inlineStr">
        <is>
          <t>1120</t>
        </is>
      </c>
      <c r="C186" s="17" t="inlineStr">
        <is>
          <t>Sin clasificar en SAP</t>
        </is>
      </c>
      <c r="D186" s="17" t="inlineStr"/>
      <c r="E186" s="17" t="inlineStr"/>
      <c r="F186" s="17" t="inlineStr">
        <is>
          <t>DESC120</t>
        </is>
      </c>
      <c r="G186" s="17" t="inlineStr">
        <is>
          <t>Sonda vesical Nº 16</t>
        </is>
      </c>
      <c r="H186" s="18" t="n">
        <v>0</v>
      </c>
      <c r="I186" s="18" t="n">
        <v>3</v>
      </c>
      <c r="J186" s="18" t="n">
        <v>3</v>
      </c>
      <c r="K186" s="19" t="n"/>
      <c r="L186" s="35" t="inlineStr">
        <is>
          <t>sin VU en SAP (dato faltante)</t>
        </is>
      </c>
      <c r="M186" s="33" t="inlineStr">
        <is>
          <t>Sin coincidencia</t>
        </is>
      </c>
      <c r="N186" s="17" t="inlineStr">
        <is>
          <t>Sin correspondencia confirmada: hay aproximaciones en SAP, descartadas por presentación o evidencia débil</t>
        </is>
      </c>
      <c r="O186" s="29" t="inlineStr">
        <is>
          <t>Sin valor unitario en SAP: la diferencia económica de este ítem no puede calcularse (dato faltante).</t>
        </is>
      </c>
      <c r="P186" s="17" t="inlineStr">
        <is>
          <t>Mejor aproximación descartada: 2001218 CATETER IV N° 16 (similitud 0.34).</t>
        </is>
      </c>
    </row>
    <row r="187">
      <c r="A187" s="17" t="inlineStr">
        <is>
          <t>San Juan</t>
        </is>
      </c>
      <c r="B187" s="17" t="inlineStr">
        <is>
          <t>1120</t>
        </is>
      </c>
      <c r="C187" s="17" t="inlineStr">
        <is>
          <t>Sin clasificar en SAP</t>
        </is>
      </c>
      <c r="D187" s="17" t="inlineStr"/>
      <c r="E187" s="17" t="inlineStr"/>
      <c r="F187" s="17" t="inlineStr">
        <is>
          <t>DESC138</t>
        </is>
      </c>
      <c r="G187" s="17" t="inlineStr">
        <is>
          <t>Termómetro digital</t>
        </is>
      </c>
      <c r="H187" s="18" t="n">
        <v>0</v>
      </c>
      <c r="I187" s="18" t="n">
        <v>3</v>
      </c>
      <c r="J187" s="18" t="n">
        <v>3</v>
      </c>
      <c r="K187" s="19" t="n"/>
      <c r="L187" s="35" t="inlineStr">
        <is>
          <t>sin VU en SAP (dato faltante)</t>
        </is>
      </c>
      <c r="M187" s="33" t="inlineStr">
        <is>
          <t>Sin coincidencia</t>
        </is>
      </c>
      <c r="N187" s="17" t="inlineStr">
        <is>
          <t>Pendiente de validación: el ítem está en el Master pero no tiene código SAP confirmado</t>
        </is>
      </c>
      <c r="O187" s="29" t="inlineStr">
        <is>
          <t>Sin valor unitario en SAP: la diferencia económica de este ítem no puede calcularse (dato faltante).</t>
        </is>
      </c>
      <c r="P187" s="17" t="inlineStr">
        <is>
          <t>Homologado al master E-208, pero sus códigos SAP (2000037) no figuran en el stock SAP de este centro. Mejor aproximación descartada: 2000035 TENSIOMETRO ADULTO (similitud 0.15).</t>
        </is>
      </c>
    </row>
    <row r="188">
      <c r="A188" s="17" t="inlineStr">
        <is>
          <t>San Juan</t>
        </is>
      </c>
      <c r="B188" s="17" t="inlineStr">
        <is>
          <t>1120</t>
        </is>
      </c>
      <c r="C188" s="17" t="inlineStr">
        <is>
          <t>Sin clasificar en SAP</t>
        </is>
      </c>
      <c r="D188" s="17" t="inlineStr"/>
      <c r="E188" s="17" t="inlineStr"/>
      <c r="F188" s="17" t="inlineStr">
        <is>
          <t>DESC285</t>
        </is>
      </c>
      <c r="G188" s="17" t="inlineStr">
        <is>
          <t>Brazalete para Tensiómetro</t>
        </is>
      </c>
      <c r="H188" s="18" t="n">
        <v>0</v>
      </c>
      <c r="I188" s="18" t="n">
        <v>2</v>
      </c>
      <c r="J188" s="18" t="n">
        <v>2</v>
      </c>
      <c r="K188" s="19" t="n"/>
      <c r="L188" s="35" t="inlineStr">
        <is>
          <t>sin VU en SAP (dato faltante)</t>
        </is>
      </c>
      <c r="M188" s="33" t="inlineStr">
        <is>
          <t>Sin coincidencia</t>
        </is>
      </c>
      <c r="N188" s="17" t="inlineStr">
        <is>
          <t>Sin correspondencia confirmada: hay aproximaciones en SAP, descartadas por presentación o evidencia débil</t>
        </is>
      </c>
      <c r="O188" s="29" t="inlineStr">
        <is>
          <t>Sin valor unitario en SAP: la diferencia económica de este ítem no puede calcularse (dato faltante).</t>
        </is>
      </c>
      <c r="P188" s="17" t="inlineStr">
        <is>
          <t>Mejor aproximación descartada: 2000035 TENSIOMETRO ADULTO (similitud 0.51).</t>
        </is>
      </c>
    </row>
    <row r="189">
      <c r="A189" s="17" t="inlineStr">
        <is>
          <t>San Juan</t>
        </is>
      </c>
      <c r="B189" s="17" t="inlineStr">
        <is>
          <t>1120</t>
        </is>
      </c>
      <c r="C189" s="17" t="inlineStr">
        <is>
          <t>Sin clasificar en SAP</t>
        </is>
      </c>
      <c r="D189" s="17" t="inlineStr"/>
      <c r="E189" s="17" t="inlineStr"/>
      <c r="F189" s="17" t="inlineStr">
        <is>
          <t>DESC43</t>
        </is>
      </c>
      <c r="G189" s="17" t="inlineStr">
        <is>
          <t>Cintas de aproximacion tipo SteriStrip (3 mm x 7,5 cm)</t>
        </is>
      </c>
      <c r="H189" s="18" t="n">
        <v>0</v>
      </c>
      <c r="I189" s="18" t="n">
        <v>2</v>
      </c>
      <c r="J189" s="18" t="n">
        <v>2</v>
      </c>
      <c r="K189" s="19" t="n"/>
      <c r="L189" s="35" t="inlineStr">
        <is>
          <t>sin VU en SAP (dato faltante)</t>
        </is>
      </c>
      <c r="M189" s="33" t="inlineStr">
        <is>
          <t>Sin coincidencia</t>
        </is>
      </c>
      <c r="N189" s="17" t="inlineStr">
        <is>
          <t>Sin correspondencia confirmada: hay aproximaciones en SAP, descartadas por presentación o evidencia débil</t>
        </is>
      </c>
      <c r="O189" s="29" t="inlineStr">
        <is>
          <t>Sin valor unitario en SAP: la diferencia económica de este ítem no puede calcularse (dato faltante).</t>
        </is>
      </c>
      <c r="P189" s="17" t="inlineStr">
        <is>
          <t>Mejor aproximación descartada: 2002612 STERI STRIP 3M SUTURA 5T SOB. 3X7,5MM (dosis/presentación distinta (3MM, 7.5CM vs 7.5MM); similitud 0.43).</t>
        </is>
      </c>
    </row>
    <row r="190">
      <c r="A190" s="17" t="inlineStr">
        <is>
          <t>San Juan</t>
        </is>
      </c>
      <c r="B190" s="17" t="inlineStr">
        <is>
          <t>1120</t>
        </is>
      </c>
      <c r="C190" s="17" t="inlineStr">
        <is>
          <t>Sin clasificar en SAP</t>
        </is>
      </c>
      <c r="D190" s="17" t="inlineStr"/>
      <c r="E190" s="17" t="inlineStr"/>
      <c r="F190" s="17" t="inlineStr">
        <is>
          <t>DESC61</t>
        </is>
      </c>
      <c r="G190" s="17" t="inlineStr">
        <is>
          <t>Filtro para ventilación artificial</t>
        </is>
      </c>
      <c r="H190" s="18" t="n">
        <v>0</v>
      </c>
      <c r="I190" s="18" t="n">
        <v>2</v>
      </c>
      <c r="J190" s="18" t="n">
        <v>2</v>
      </c>
      <c r="K190" s="19" t="n"/>
      <c r="L190" s="35" t="inlineStr">
        <is>
          <t>sin VU en SAP (dato faltante)</t>
        </is>
      </c>
      <c r="M190" s="33" t="inlineStr">
        <is>
          <t>Sin coincidencia</t>
        </is>
      </c>
      <c r="N190" s="17" t="inlineStr">
        <is>
          <t>Pendiente de validación: el ítem está en el Master pero no tiene código SAP confirmado</t>
        </is>
      </c>
      <c r="O190" s="29" t="inlineStr">
        <is>
          <t>Sin valor unitario en SAP: la diferencia económica de este ítem no puede calcularse (dato faltante).</t>
        </is>
      </c>
      <c r="P190" s="17" t="inlineStr">
        <is>
          <t>Homologado al master K-229, pero sus códigos SAP (2000256, 2001253) no figuran en el stock SAP de este centro. Mejor aproximación descartada: 1005226 FILTRO P/ANEST HME (similitud 0.28).</t>
        </is>
      </c>
    </row>
    <row r="191">
      <c r="A191" s="17" t="inlineStr">
        <is>
          <t>San Juan</t>
        </is>
      </c>
      <c r="B191" s="17" t="inlineStr">
        <is>
          <t>1120</t>
        </is>
      </c>
      <c r="C191" s="17" t="inlineStr">
        <is>
          <t>Sin clasificar en SAP</t>
        </is>
      </c>
      <c r="D191" s="17" t="inlineStr"/>
      <c r="E191" s="17" t="inlineStr"/>
      <c r="F191" s="17" t="inlineStr">
        <is>
          <t>DESC83</t>
        </is>
      </c>
      <c r="G191" s="17" t="inlineStr">
        <is>
          <t>Linterna Chica</t>
        </is>
      </c>
      <c r="H191" s="18" t="n">
        <v>0</v>
      </c>
      <c r="I191" s="18" t="n">
        <v>2</v>
      </c>
      <c r="J191" s="18" t="n">
        <v>2</v>
      </c>
      <c r="K191" s="19" t="n"/>
      <c r="L191" s="35" t="inlineStr">
        <is>
          <t>sin VU en SAP (dato faltante)</t>
        </is>
      </c>
      <c r="M191" s="33" t="inlineStr">
        <is>
          <t>Sin coincidencia</t>
        </is>
      </c>
      <c r="N191" s="17" t="inlineStr">
        <is>
          <t>Sin correspondencia confirmada: hay aproximaciones en SAP, descartadas por presentación o evidencia débil</t>
        </is>
      </c>
      <c r="O191" s="29" t="inlineStr">
        <is>
          <t>Sin valor unitario en SAP: la diferencia económica de este ítem no puede calcularse (dato faltante).</t>
        </is>
      </c>
      <c r="P191" s="17" t="inlineStr">
        <is>
          <t>Mejor aproximación descartada: 2000553 TORNIQUETE TACTICO (similitud 0.12).</t>
        </is>
      </c>
    </row>
    <row r="192">
      <c r="A192" s="17" t="inlineStr">
        <is>
          <t>San Juan</t>
        </is>
      </c>
      <c r="B192" s="17" t="inlineStr">
        <is>
          <t>1120</t>
        </is>
      </c>
      <c r="C192" s="17" t="inlineStr">
        <is>
          <t>Sin clasificar en SAP</t>
        </is>
      </c>
      <c r="D192" s="17" t="inlineStr"/>
      <c r="E192" s="17" t="inlineStr"/>
      <c r="F192" s="17" t="inlineStr">
        <is>
          <t>DESC153</t>
        </is>
      </c>
      <c r="G192" s="17" t="inlineStr">
        <is>
          <t>Tubo endotraqueal N6</t>
        </is>
      </c>
      <c r="H192" s="18" t="n">
        <v>0</v>
      </c>
      <c r="I192" s="18" t="n">
        <v>2</v>
      </c>
      <c r="J192" s="18" t="n">
        <v>2</v>
      </c>
      <c r="K192" s="19" t="n"/>
      <c r="L192" s="35" t="inlineStr">
        <is>
          <t>sin VU en SAP (dato faltante)</t>
        </is>
      </c>
      <c r="M192" s="33" t="inlineStr">
        <is>
          <t>Sin coincidencia</t>
        </is>
      </c>
      <c r="N192" s="17" t="inlineStr">
        <is>
          <t>Sin correspondencia confirmada: hay aproximaciones en SAP, descartadas por presentación o evidencia débil</t>
        </is>
      </c>
      <c r="O192" s="29" t="inlineStr">
        <is>
          <t>Sin valor unitario en SAP: la diferencia económica de este ítem no puede calcularse (dato faltante).</t>
        </is>
      </c>
      <c r="P192" s="17" t="inlineStr">
        <is>
          <t>Mejor aproximación descartada: 2000077 TUBO ENDOTRAQ Nº 7 C/BALON (similitud 0.35).</t>
        </is>
      </c>
    </row>
    <row r="193">
      <c r="A193" s="17" t="inlineStr">
        <is>
          <t>San Juan</t>
        </is>
      </c>
      <c r="B193" s="17" t="inlineStr">
        <is>
          <t>1120</t>
        </is>
      </c>
      <c r="C193" s="17" t="inlineStr">
        <is>
          <t>Sin clasificar en SAP</t>
        </is>
      </c>
      <c r="D193" s="17" t="inlineStr"/>
      <c r="E193" s="17" t="inlineStr"/>
      <c r="F193" s="17" t="inlineStr">
        <is>
          <t>DESC50</t>
        </is>
      </c>
      <c r="G193" s="17" t="inlineStr">
        <is>
          <t>Collar regulable</t>
        </is>
      </c>
      <c r="H193" s="18" t="n">
        <v>0</v>
      </c>
      <c r="I193" s="18" t="n">
        <v>1</v>
      </c>
      <c r="J193" s="18" t="n">
        <v>1</v>
      </c>
      <c r="K193" s="19" t="n"/>
      <c r="L193" s="35" t="inlineStr">
        <is>
          <t>sin VU en SAP (dato faltante)</t>
        </is>
      </c>
      <c r="M193" s="33" t="inlineStr">
        <is>
          <t>Sin coincidencia</t>
        </is>
      </c>
      <c r="N193" s="17" t="inlineStr">
        <is>
          <t>Sin correspondencia confirmada: hay aproximaciones en SAP, descartadas por presentación o evidencia débil</t>
        </is>
      </c>
      <c r="O193" s="29" t="inlineStr">
        <is>
          <t>Sin valor unitario en SAP: la diferencia económica de este ítem no puede calcularse (dato faltante).</t>
        </is>
      </c>
      <c r="P193" s="17" t="inlineStr">
        <is>
          <t>Mejor aproximación descartada: 3002055 MAMELUCO DESCARTABLE (similitud 0.13).</t>
        </is>
      </c>
    </row>
    <row r="194">
      <c r="A194" s="17" t="inlineStr">
        <is>
          <t>San Juan</t>
        </is>
      </c>
      <c r="B194" s="17" t="inlineStr">
        <is>
          <t>1120</t>
        </is>
      </c>
      <c r="C194" s="17" t="inlineStr">
        <is>
          <t>Sin clasificar en SAP</t>
        </is>
      </c>
      <c r="D194" s="17" t="inlineStr"/>
      <c r="E194" s="17" t="inlineStr"/>
      <c r="F194" s="17" t="inlineStr">
        <is>
          <t>DESC286</t>
        </is>
      </c>
      <c r="G194" s="17" t="inlineStr">
        <is>
          <t>Estetoscopio LITTMANN</t>
        </is>
      </c>
      <c r="H194" s="18" t="n">
        <v>0</v>
      </c>
      <c r="I194" s="18" t="n">
        <v>1</v>
      </c>
      <c r="J194" s="18" t="n">
        <v>1</v>
      </c>
      <c r="K194" s="19" t="n"/>
      <c r="L194" s="35" t="inlineStr">
        <is>
          <t>sin VU en SAP (dato faltante)</t>
        </is>
      </c>
      <c r="M194" s="33" t="inlineStr">
        <is>
          <t>Sin coincidencia</t>
        </is>
      </c>
      <c r="N194" s="17" t="inlineStr">
        <is>
          <t>Sin correspondencia confirmada: hay aproximaciones en SAP, descartadas por presentación o evidencia débil</t>
        </is>
      </c>
      <c r="O194" s="29" t="inlineStr">
        <is>
          <t>Sin valor unitario en SAP: la diferencia económica de este ítem no puede calcularse (dato faltante).</t>
        </is>
      </c>
      <c r="P194" s="17" t="inlineStr">
        <is>
          <t>Mejor aproximación descartada: 2000016 ESTETOSCOPIO ADULTO (similitud 0.55).</t>
        </is>
      </c>
    </row>
    <row r="195">
      <c r="A195" s="17" t="inlineStr">
        <is>
          <t>San Juan</t>
        </is>
      </c>
      <c r="B195" s="17" t="inlineStr">
        <is>
          <t>1120</t>
        </is>
      </c>
      <c r="C195" s="17" t="inlineStr">
        <is>
          <t>Sin clasificar en SAP</t>
        </is>
      </c>
      <c r="D195" s="17" t="inlineStr"/>
      <c r="E195" s="17" t="inlineStr"/>
      <c r="F195" s="17" t="inlineStr">
        <is>
          <t>DESC58</t>
        </is>
      </c>
      <c r="G195" s="17" t="inlineStr">
        <is>
          <t>Ferula soft Chica</t>
        </is>
      </c>
      <c r="H195" s="18" t="n">
        <v>0</v>
      </c>
      <c r="I195" s="18" t="n">
        <v>1</v>
      </c>
      <c r="J195" s="18" t="n">
        <v>1</v>
      </c>
      <c r="K195" s="19" t="n"/>
      <c r="L195" s="35" t="inlineStr">
        <is>
          <t>sin VU en SAP (dato faltante)</t>
        </is>
      </c>
      <c r="M195" s="33" t="inlineStr">
        <is>
          <t>Sin coincidencia</t>
        </is>
      </c>
      <c r="N195" s="17" t="inlineStr">
        <is>
          <t>Sin correspondencia confirmada: hay aproximaciones en SAP, descartadas por presentación o evidencia débil</t>
        </is>
      </c>
      <c r="O195" s="29" t="inlineStr">
        <is>
          <t>Sin valor unitario en SAP: la diferencia económica de este ítem no puede calcularse (dato faltante).</t>
        </is>
      </c>
      <c r="P195" s="17" t="inlineStr">
        <is>
          <t>Mejor aproximación descartada: 2000532 CURITAS TELA ELASTICA (similitud 0.12).</t>
        </is>
      </c>
    </row>
    <row r="196">
      <c r="A196" s="17" t="inlineStr">
        <is>
          <t>San Juan</t>
        </is>
      </c>
      <c r="B196" s="17" t="inlineStr">
        <is>
          <t>1120</t>
        </is>
      </c>
      <c r="C196" s="17" t="inlineStr">
        <is>
          <t>Sin clasificar en SAP</t>
        </is>
      </c>
      <c r="D196" s="17" t="inlineStr"/>
      <c r="E196" s="17" t="inlineStr"/>
      <c r="F196" s="17" t="inlineStr">
        <is>
          <t>DESC59</t>
        </is>
      </c>
      <c r="G196" s="17" t="inlineStr">
        <is>
          <t>Ferula soft Grande</t>
        </is>
      </c>
      <c r="H196" s="18" t="n">
        <v>0</v>
      </c>
      <c r="I196" s="18" t="n">
        <v>1</v>
      </c>
      <c r="J196" s="18" t="n">
        <v>1</v>
      </c>
      <c r="K196" s="19" t="n"/>
      <c r="L196" s="35" t="inlineStr">
        <is>
          <t>sin VU en SAP (dato faltante)</t>
        </is>
      </c>
      <c r="M196" s="33" t="inlineStr">
        <is>
          <t>Sin coincidencia</t>
        </is>
      </c>
      <c r="N196" s="17" t="inlineStr">
        <is>
          <t>Sin correspondencia confirmada: hay aproximaciones en SAP, descartadas por presentación o evidencia débil</t>
        </is>
      </c>
      <c r="O196" s="29" t="inlineStr">
        <is>
          <t>Sin valor unitario en SAP: la diferencia económica de este ítem no puede calcularse (dato faltante).</t>
        </is>
      </c>
      <c r="P196" s="17" t="inlineStr">
        <is>
          <t>Mejor aproximación descartada: 2000052 DESCARTADOR GRANDE MODELO E4 (similitud 0.30).</t>
        </is>
      </c>
    </row>
    <row r="197">
      <c r="A197" s="17" t="inlineStr">
        <is>
          <t>San Juan</t>
        </is>
      </c>
      <c r="B197" s="17" t="inlineStr">
        <is>
          <t>1120</t>
        </is>
      </c>
      <c r="C197" s="17" t="inlineStr">
        <is>
          <t>Sin clasificar en SAP</t>
        </is>
      </c>
      <c r="D197" s="17" t="inlineStr"/>
      <c r="E197" s="17" t="inlineStr"/>
      <c r="F197" s="17" t="inlineStr">
        <is>
          <t>MED85</t>
        </is>
      </c>
      <c r="G197" s="17" t="inlineStr">
        <is>
          <t>Fluticasona 250 mcg/dosis Aerosol</t>
        </is>
      </c>
      <c r="H197" s="18" t="n">
        <v>0</v>
      </c>
      <c r="I197" s="18" t="n">
        <v>1</v>
      </c>
      <c r="J197" s="18" t="n">
        <v>1</v>
      </c>
      <c r="K197" s="19" t="n"/>
      <c r="L197" s="35" t="inlineStr">
        <is>
          <t>sin VU en SAP (dato faltante)</t>
        </is>
      </c>
      <c r="M197" s="33" t="inlineStr">
        <is>
          <t>Sin coincidencia</t>
        </is>
      </c>
      <c r="N197" s="17" t="inlineStr">
        <is>
          <t>Sin correspondencia confirmada: hay aproximaciones en SAP, descartadas por presentación o evidencia débil</t>
        </is>
      </c>
      <c r="O197" s="29" t="inlineStr">
        <is>
          <t>Sin valor unitario en SAP: la diferencia económica de este ítem no puede calcularse (dato faltante).</t>
        </is>
      </c>
      <c r="P197" s="17" t="inlineStr">
        <is>
          <t>Mejor aproximación descartada: 1000087 SALBUTAMOL PUFF ("AEROS" 250 DOSIS) 100M (una nomenclatura no informa dosis; similitud 0.31).</t>
        </is>
      </c>
    </row>
    <row r="198">
      <c r="A198" s="17" t="inlineStr">
        <is>
          <t>San Juan</t>
        </is>
      </c>
      <c r="B198" s="17" t="inlineStr">
        <is>
          <t>1120</t>
        </is>
      </c>
      <c r="C198" s="17" t="inlineStr">
        <is>
          <t>Sin clasificar en SAP</t>
        </is>
      </c>
      <c r="D198" s="17" t="inlineStr"/>
      <c r="E198" s="17" t="inlineStr"/>
      <c r="F198" s="17" t="inlineStr">
        <is>
          <t>DESC117</t>
        </is>
      </c>
      <c r="G198" s="17" t="inlineStr">
        <is>
          <t>Sonda nasogástrica K 30</t>
        </is>
      </c>
      <c r="H198" s="18" t="n">
        <v>0</v>
      </c>
      <c r="I198" s="18" t="n">
        <v>1</v>
      </c>
      <c r="J198" s="18" t="n">
        <v>1</v>
      </c>
      <c r="K198" s="19" t="n"/>
      <c r="L198" s="35" t="inlineStr">
        <is>
          <t>sin VU en SAP (dato faltante)</t>
        </is>
      </c>
      <c r="M198" s="33" t="inlineStr">
        <is>
          <t>Sin coincidencia</t>
        </is>
      </c>
      <c r="N198" s="17" t="inlineStr">
        <is>
          <t>Pendiente de validación: el ítem está en el Master pero no tiene código SAP confirmado</t>
        </is>
      </c>
      <c r="O198" s="29" t="inlineStr">
        <is>
          <t>Sin valor unitario en SAP: la diferencia económica de este ítem no puede calcularse (dato faltante).</t>
        </is>
      </c>
      <c r="P198" s="17" t="inlineStr">
        <is>
          <t>Homologado al master K-260, pero sus códigos SAP (2000031, 2000416, 2000406) no figuran en el stock SAP de este centro. Mejor aproximación descartada: 2001555 SONDA T/K-27 (calibre/talle/medida distinta; similitud 0.43).</t>
        </is>
      </c>
    </row>
    <row r="199">
      <c r="A199" s="17" t="inlineStr">
        <is>
          <t>San Juan</t>
        </is>
      </c>
      <c r="B199" s="17" t="inlineStr">
        <is>
          <t>1120</t>
        </is>
      </c>
      <c r="C199" s="17" t="inlineStr">
        <is>
          <t>Sin clasificar en SAP</t>
        </is>
      </c>
      <c r="D199" s="17" t="inlineStr"/>
      <c r="E199" s="17" t="inlineStr"/>
      <c r="F199" s="17" t="inlineStr">
        <is>
          <t>MED170</t>
        </is>
      </c>
      <c r="G199" s="17" t="inlineStr">
        <is>
          <t>Succinilcolina Amp x 2 ml</t>
        </is>
      </c>
      <c r="H199" s="18" t="n">
        <v>0</v>
      </c>
      <c r="I199" s="18" t="n">
        <v>1</v>
      </c>
      <c r="J199" s="18" t="n">
        <v>1</v>
      </c>
      <c r="K199" s="19" t="n"/>
      <c r="L199" s="35" t="inlineStr">
        <is>
          <t>sin VU en SAP (dato faltante)</t>
        </is>
      </c>
      <c r="M199" s="33" t="inlineStr">
        <is>
          <t>Sin coincidencia</t>
        </is>
      </c>
      <c r="N199" s="17" t="inlineStr">
        <is>
          <t>Sin correspondencia confirmada: hay aproximaciones en SAP, descartadas por presentación o evidencia débil</t>
        </is>
      </c>
      <c r="O199" s="29" t="inlineStr">
        <is>
          <t>Sin valor unitario en SAP: la diferencia económica de este ítem no puede calcularse (dato faltante).</t>
        </is>
      </c>
      <c r="P199" s="17" t="inlineStr">
        <is>
          <t>Mejor aproximación descartada: 1000100 FUROSEMIDA AMPOLLA DE 20 MG/2ML (dosis coincide; similitud 0.42).</t>
        </is>
      </c>
    </row>
    <row r="200">
      <c r="A200" s="17" t="inlineStr">
        <is>
          <t>San Juan</t>
        </is>
      </c>
      <c r="B200" s="17" t="inlineStr">
        <is>
          <t>1120</t>
        </is>
      </c>
      <c r="C200" s="17" t="inlineStr">
        <is>
          <t>Sin clasificar en SAP</t>
        </is>
      </c>
      <c r="D200" s="17" t="inlineStr"/>
      <c r="E200" s="17" t="inlineStr"/>
      <c r="F200" s="17" t="inlineStr">
        <is>
          <t>DESC123</t>
        </is>
      </c>
      <c r="G200" s="17" t="inlineStr">
        <is>
          <t>Sutura Mononylon 5-0</t>
        </is>
      </c>
      <c r="H200" s="18" t="n">
        <v>0</v>
      </c>
      <c r="I200" s="18" t="n">
        <v>1</v>
      </c>
      <c r="J200" s="18" t="n">
        <v>1</v>
      </c>
      <c r="K200" s="19" t="n"/>
      <c r="L200" s="35" t="inlineStr">
        <is>
          <t>sin VU en SAP (dato faltante)</t>
        </is>
      </c>
      <c r="M200" s="33" t="inlineStr">
        <is>
          <t>Sin coincidencia</t>
        </is>
      </c>
      <c r="N200" s="17" t="inlineStr">
        <is>
          <t>Sin correspondencia confirmada: hay aproximaciones en SAP, descartadas por presentación o evidencia débil</t>
        </is>
      </c>
      <c r="O200" s="29" t="inlineStr">
        <is>
          <t>Sin valor unitario en SAP: la diferencia económica de este ítem no puede calcularse (dato faltante).</t>
        </is>
      </c>
      <c r="P200" s="17" t="inlineStr">
        <is>
          <t>Mejor aproximación descartada: 2001233 HILO DE SUTURA SUPRALON 5 (similitud 0.40).</t>
        </is>
      </c>
    </row>
    <row r="201">
      <c r="A201" s="17" t="inlineStr">
        <is>
          <t>San Juan</t>
        </is>
      </c>
      <c r="B201" s="17" t="inlineStr">
        <is>
          <t>1120</t>
        </is>
      </c>
      <c r="C201" s="17" t="inlineStr">
        <is>
          <t>Sin clasificar en SAP</t>
        </is>
      </c>
      <c r="D201" s="17" t="inlineStr"/>
      <c r="E201" s="17" t="inlineStr"/>
      <c r="F201" s="17" t="inlineStr">
        <is>
          <t>DESC126</t>
        </is>
      </c>
      <c r="G201" s="17" t="inlineStr">
        <is>
          <t>Sutura Prolene 5-0</t>
        </is>
      </c>
      <c r="H201" s="18" t="n">
        <v>0</v>
      </c>
      <c r="I201" s="18" t="n">
        <v>1</v>
      </c>
      <c r="J201" s="18" t="n">
        <v>1</v>
      </c>
      <c r="K201" s="19" t="n"/>
      <c r="L201" s="35" t="inlineStr">
        <is>
          <t>sin VU en SAP (dato faltante)</t>
        </is>
      </c>
      <c r="M201" s="33" t="inlineStr">
        <is>
          <t>Sin coincidencia</t>
        </is>
      </c>
      <c r="N201" s="17" t="inlineStr">
        <is>
          <t>Sin correspondencia confirmada: hay aproximaciones en SAP, descartadas por presentación o evidencia débil</t>
        </is>
      </c>
      <c r="O201" s="29" t="inlineStr">
        <is>
          <t>Sin valor unitario en SAP: la diferencia económica de este ítem no puede calcularse (dato faltante).</t>
        </is>
      </c>
      <c r="P201" s="17" t="inlineStr">
        <is>
          <t>Mejor aproximación descartada: 2001233 HILO DE SUTURA SUPRALON 5 (similitud 0.42).</t>
        </is>
      </c>
    </row>
    <row r="202">
      <c r="A202" s="20" t="inlineStr">
        <is>
          <t>TOTAL</t>
        </is>
      </c>
      <c r="B202" s="34" t="inlineStr">
        <is>
          <t>(responde al filtro)</t>
        </is>
      </c>
      <c r="C202" s="20" t="n"/>
      <c r="D202" s="20" t="n"/>
      <c r="E202" s="20" t="n"/>
      <c r="F202" s="20" t="n"/>
      <c r="G202" s="20" t="n"/>
      <c r="H202" s="20" t="n"/>
      <c r="I202" s="20" t="n"/>
      <c r="J202" s="21">
        <f>SUBTOTAL(109,J6:J201)</f>
        <v/>
      </c>
      <c r="K202" s="20" t="n"/>
      <c r="L202" s="22">
        <f>SUBTOTAL(109,L6:L201)</f>
        <v/>
      </c>
      <c r="M202" s="20" t="n"/>
      <c r="N202" s="20" t="n"/>
      <c r="O202" s="20" t="n"/>
      <c r="P202" s="20" t="n"/>
    </row>
  </sheetData>
  <autoFilter ref="A5:P2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5" customWidth="1" style="13" min="37" max="37"/>
    <col width="16" customWidth="1" style="13" min="38" max="38"/>
    <col width="16"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16" t="inlineStr">
        <is>
          <t>Origen del registro</t>
        </is>
      </c>
      <c r="V1" s="16" t="inlineStr">
        <is>
          <t>Clasificación SAP</t>
        </is>
      </c>
      <c r="W1" s="16" t="inlineStr">
        <is>
          <t>Alcance del inventario físico</t>
        </is>
      </c>
      <c r="X1" s="16" t="inlineStr">
        <is>
          <t>Nivel de coincidencia SAP–Avain</t>
        </is>
      </c>
      <c r="Y1" s="16" t="inlineStr">
        <is>
          <t>Estado de homologación / validación</t>
        </is>
      </c>
      <c r="Z1" s="16" t="inlineStr">
        <is>
          <t>Acción en SAP</t>
        </is>
      </c>
      <c r="AA1" s="16" t="inlineStr">
        <is>
          <t>Código Avain</t>
        </is>
      </c>
      <c r="AB1" s="16" t="inlineStr">
        <is>
          <t>Nombre en inventario físico Avain</t>
        </is>
      </c>
      <c r="AC1" s="16" t="inlineStr">
        <is>
          <t>Método de cruce</t>
        </is>
      </c>
      <c r="AD1" s="16" t="inlineStr">
        <is>
          <t>¿Posible duplicidad SAP?</t>
        </is>
      </c>
      <c r="AE1" s="16" t="inlineStr">
        <is>
          <t>Códigos SAP posibles equivalentes</t>
        </is>
      </c>
      <c r="AF1" s="16" t="inlineStr">
        <is>
          <t>¿Informado en Master de Seba?</t>
        </is>
      </c>
      <c r="AG1" s="16" t="inlineStr">
        <is>
          <t>ID común (Master)</t>
        </is>
      </c>
      <c r="AH1" s="16" t="inlineStr">
        <is>
          <t>Cantidad SAP del material (todas las filas)</t>
        </is>
      </c>
      <c r="AI1" s="16" t="inlineStr">
        <is>
          <t>Inventario físico Avain del material</t>
        </is>
      </c>
      <c r="AJ1" s="16" t="inlineStr">
        <is>
          <t>Diferencia del material (SAP − físico)</t>
        </is>
      </c>
      <c r="AK1" s="16" t="inlineStr">
        <is>
          <t>VU promedio ponderado del material</t>
        </is>
      </c>
      <c r="AL1" s="16" t="inlineStr">
        <is>
          <t>Diferencia económica del material</t>
        </is>
      </c>
      <c r="AM1" s="16" t="inlineStr">
        <is>
          <t>Valor del recuento físico (VU × cantidad física)</t>
        </is>
      </c>
      <c r="AN1" s="16" t="inlineStr">
        <is>
          <t>Alerta de valorización</t>
        </is>
      </c>
      <c r="AO1" s="16" t="inlineStr">
        <is>
          <t>Observaciones del cruce</t>
        </is>
      </c>
    </row>
    <row r="2">
      <c r="A2" s="5" t="inlineStr">
        <is>
          <t>2001555</t>
        </is>
      </c>
      <c r="B2" s="5" t="inlineStr">
        <is>
          <t>SONDA T/K-27</t>
        </is>
      </c>
      <c r="C2" s="5" t="inlineStr"/>
      <c r="D2" s="5" t="inlineStr">
        <is>
          <t>MDES</t>
        </is>
      </c>
      <c r="E2" s="5" t="inlineStr">
        <is>
          <t>ZDES</t>
        </is>
      </c>
      <c r="F2" s="5" t="inlineStr">
        <is>
          <t>1120</t>
        </is>
      </c>
      <c r="G2" s="5" t="inlineStr">
        <is>
          <t>2021</t>
        </is>
      </c>
      <c r="H2" s="5" t="inlineStr">
        <is>
          <t>C/U</t>
        </is>
      </c>
      <c r="I2" s="6" t="n">
        <v>4107</v>
      </c>
      <c r="J2" s="6" t="n">
        <v>0</v>
      </c>
      <c r="K2" s="5" t="inlineStr">
        <is>
          <t>ARS</t>
        </is>
      </c>
      <c r="L2" s="7" t="n">
        <v>0</v>
      </c>
      <c r="M2" s="7" t="n">
        <v>3233000.3</v>
      </c>
      <c r="N2" s="5">
        <f>IFERROR(VLOOKUP(E2,[1]Total!$D$1:$M$446,10,0),0)</f>
        <v/>
      </c>
      <c r="O2" s="11">
        <f>M2/SUM($M$2:$M$679)</f>
        <v/>
      </c>
      <c r="P2" s="5">
        <f>IFERROR(M2/I2,0)</f>
        <v/>
      </c>
      <c r="R2" s="8">
        <f>I2-Q2</f>
        <v/>
      </c>
      <c r="S2" s="36">
        <f>P2*R2</f>
        <v/>
      </c>
      <c r="U2" s="27" t="inlineStr">
        <is>
          <t>Stock SAP</t>
        </is>
      </c>
      <c r="V2" s="27" t="inlineStr">
        <is>
          <t>Descartables</t>
        </is>
      </c>
      <c r="W2" s="27" t="inlineStr">
        <is>
          <t>Dentro del alcance</t>
        </is>
      </c>
      <c r="X2" s="27" t="inlineStr"/>
      <c r="Y2" s="27" t="inlineStr">
        <is>
          <t>Sin recuento físico en el inventario de Avain</t>
        </is>
      </c>
      <c r="Z2" s="28" t="inlineStr">
        <is>
          <t>Sin recuento físico</t>
        </is>
      </c>
      <c r="AA2" s="27" t="inlineStr"/>
      <c r="AB2" s="27" t="inlineStr"/>
      <c r="AC2" s="27" t="inlineStr"/>
      <c r="AD2" s="27" t="inlineStr"/>
      <c r="AE2" s="27" t="inlineStr"/>
      <c r="AF2" s="27" t="inlineStr"/>
      <c r="AG2" s="27" t="inlineStr"/>
      <c r="AH2" s="37" t="n">
        <v>4107</v>
      </c>
      <c r="AI2" s="37" t="n">
        <v>0</v>
      </c>
      <c r="AJ2" s="37" t="n">
        <v>4107</v>
      </c>
      <c r="AK2" s="38" t="n">
        <v>787.1926710494278</v>
      </c>
      <c r="AL2" s="38" t="n"/>
      <c r="AM2" s="38" t="n"/>
      <c r="AN2" s="27" t="inlineStr"/>
      <c r="AO2" s="27" t="inlineStr"/>
    </row>
    <row r="3">
      <c r="A3" s="5" t="inlineStr">
        <is>
          <t>2000158</t>
        </is>
      </c>
      <c r="B3" s="5" t="inlineStr">
        <is>
          <t>GUANTES DE EXAMINACIÓN TALLE M</t>
        </is>
      </c>
      <c r="C3" s="5" t="inlineStr"/>
      <c r="D3" s="5" t="inlineStr">
        <is>
          <t>033</t>
        </is>
      </c>
      <c r="E3" s="5" t="inlineStr">
        <is>
          <t>ZDES</t>
        </is>
      </c>
      <c r="F3" s="5" t="inlineStr">
        <is>
          <t>1120</t>
        </is>
      </c>
      <c r="G3" s="5" t="inlineStr">
        <is>
          <t>2021</t>
        </is>
      </c>
      <c r="H3" s="5" t="inlineStr">
        <is>
          <t>C/U</t>
        </is>
      </c>
      <c r="I3" s="6" t="n">
        <v>3090</v>
      </c>
      <c r="J3" s="6" t="n">
        <v>0</v>
      </c>
      <c r="K3" s="5" t="inlineStr">
        <is>
          <t>ARS</t>
        </is>
      </c>
      <c r="L3" s="7" t="n">
        <v>0</v>
      </c>
      <c r="M3" s="7" t="n">
        <v>496321.61</v>
      </c>
      <c r="N3" s="5">
        <f>IFERROR(VLOOKUP(E3,[1]Total!$D$1:$M$446,10,0),0)</f>
        <v/>
      </c>
      <c r="O3" s="11">
        <f>M3/SUM($M$2:$M$679)</f>
        <v/>
      </c>
      <c r="P3" s="5">
        <f>IFERROR(M3/I3,0)</f>
        <v/>
      </c>
      <c r="Q3" s="39" t="n">
        <v>2000</v>
      </c>
      <c r="R3" s="8">
        <f>I3-Q3</f>
        <v/>
      </c>
      <c r="S3" s="36">
        <f>P3*R3</f>
        <v/>
      </c>
      <c r="U3" s="27" t="inlineStr">
        <is>
          <t>Stock SAP</t>
        </is>
      </c>
      <c r="V3" s="27" t="inlineStr">
        <is>
          <t>Descartables</t>
        </is>
      </c>
      <c r="W3" s="27" t="inlineStr">
        <is>
          <t>Dentro del alcance</t>
        </is>
      </c>
      <c r="X3" s="25" t="inlineStr">
        <is>
          <t>Alta</t>
        </is>
      </c>
      <c r="Y3" s="27" t="inlineStr">
        <is>
          <t>Homologado – confianza Alta</t>
        </is>
      </c>
      <c r="Z3" s="26" t="inlineStr">
        <is>
          <t>Dar de baja en SAP</t>
        </is>
      </c>
      <c r="AA3" s="27" t="inlineStr">
        <is>
          <t>DESC68</t>
        </is>
      </c>
      <c r="AB3" s="27" t="inlineStr">
        <is>
          <t>Guantes de examinacion M c/u</t>
        </is>
      </c>
      <c r="AC3" s="27" t="inlineStr">
        <is>
          <t>Cruce por nomenclatura SAP</t>
        </is>
      </c>
      <c r="AD3" s="27" t="inlineStr">
        <is>
          <t>No</t>
        </is>
      </c>
      <c r="AE3" s="27" t="inlineStr"/>
      <c r="AF3" s="27" t="inlineStr">
        <is>
          <t>Sí</t>
        </is>
      </c>
      <c r="AG3" s="27" t="inlineStr"/>
      <c r="AH3" s="37" t="n">
        <v>3090</v>
      </c>
      <c r="AI3" s="37" t="n">
        <v>2000</v>
      </c>
      <c r="AJ3" s="37" t="n">
        <v>1090</v>
      </c>
      <c r="AK3" s="38" t="n">
        <v>160.6218802588997</v>
      </c>
      <c r="AL3" s="38">
        <f>IF(OR($Z3="Dar de baja en SAP",$Z3="Dar de alta en SAP"),$AJ3*$AK3,"")</f>
        <v/>
      </c>
      <c r="AM3" s="38">
        <f>$AI3*$AK3</f>
        <v/>
      </c>
      <c r="AN3" s="27" t="inlineStr"/>
      <c r="AO3" s="27"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7" t="n">
        <v>0</v>
      </c>
      <c r="M4" s="7" t="n">
        <v>261471.37</v>
      </c>
      <c r="N4" s="5">
        <f>IFERROR(VLOOKUP(E4,[1]Total!$D$1:$M$446,10,0),0)</f>
        <v/>
      </c>
      <c r="O4" s="11">
        <f>M4/SUM($M$2:$M$679)</f>
        <v/>
      </c>
      <c r="P4" s="5">
        <f>IFERROR(M4/I4,0)</f>
        <v/>
      </c>
      <c r="Q4" s="39" t="n">
        <v>1048</v>
      </c>
      <c r="R4" s="8">
        <f>I4-Q4</f>
        <v/>
      </c>
      <c r="S4" s="36">
        <f>P4*R4</f>
        <v/>
      </c>
      <c r="U4" s="27" t="inlineStr">
        <is>
          <t>Stock SAP</t>
        </is>
      </c>
      <c r="V4" s="27" t="inlineStr">
        <is>
          <t>Medicamentos</t>
        </is>
      </c>
      <c r="W4" s="27" t="inlineStr">
        <is>
          <t>Dentro del alcance</t>
        </is>
      </c>
      <c r="X4" s="26" t="inlineStr">
        <is>
          <t>Baja</t>
        </is>
      </c>
      <c r="Y4" s="27" t="inlineStr">
        <is>
          <t>Homologado – confianza Baja – pendiente de validación</t>
        </is>
      </c>
      <c r="Z4" s="26" t="inlineStr">
        <is>
          <t>Dar de baja en SAP</t>
        </is>
      </c>
      <c r="AA4" s="27" t="inlineStr">
        <is>
          <t>MED150</t>
        </is>
      </c>
      <c r="AB4" s="27" t="inlineStr">
        <is>
          <t>Paracetamol Comp x 1 gr</t>
        </is>
      </c>
      <c r="AC4" s="27" t="inlineStr">
        <is>
          <t>Homologación por código Avain (master M01-008)</t>
        </is>
      </c>
      <c r="AD4" s="27" t="inlineStr">
        <is>
          <t>No</t>
        </is>
      </c>
      <c r="AE4" s="27" t="inlineStr"/>
      <c r="AF4" s="27" t="inlineStr">
        <is>
          <t>Sí</t>
        </is>
      </c>
      <c r="AG4" s="27" t="inlineStr">
        <is>
          <t>M01-008</t>
        </is>
      </c>
      <c r="AH4" s="37" t="n">
        <v>3831</v>
      </c>
      <c r="AI4" s="37" t="n">
        <v>1048</v>
      </c>
      <c r="AJ4" s="37" t="n">
        <v>2783</v>
      </c>
      <c r="AK4" s="38" t="n">
        <v>87.15712346645783</v>
      </c>
      <c r="AL4" s="38">
        <f>IF(OR($Z4="Dar de baja en SAP",$Z4="Dar de alta en SAP"),$AJ4*$AK4,"")</f>
        <v/>
      </c>
      <c r="AM4" s="38">
        <f>$AI4*$AK4</f>
        <v/>
      </c>
      <c r="AN4" s="27" t="inlineStr"/>
      <c r="AO4" s="27"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t="inlineStr"/>
      <c r="D5" s="5" t="inlineStr">
        <is>
          <t>033</t>
        </is>
      </c>
      <c r="E5" s="5" t="inlineStr">
        <is>
          <t>ZDES</t>
        </is>
      </c>
      <c r="F5" s="5" t="inlineStr">
        <is>
          <t>1120</t>
        </is>
      </c>
      <c r="G5" s="5" t="inlineStr">
        <is>
          <t>2021</t>
        </is>
      </c>
      <c r="H5" s="5" t="inlineStr">
        <is>
          <t>C/U</t>
        </is>
      </c>
      <c r="I5" s="6" t="n">
        <v>2912</v>
      </c>
      <c r="J5" s="6" t="n">
        <v>0</v>
      </c>
      <c r="K5" s="5" t="inlineStr">
        <is>
          <t>ARS</t>
        </is>
      </c>
      <c r="L5" s="7" t="n">
        <v>0</v>
      </c>
      <c r="M5" s="7" t="n">
        <v>4641809.53</v>
      </c>
      <c r="N5" s="5">
        <f>IFERROR(VLOOKUP(E5,[1]Total!$D$1:$M$446,10,0),0)</f>
        <v/>
      </c>
      <c r="O5" s="11">
        <f>M5/SUM($M$2:$M$679)</f>
        <v/>
      </c>
      <c r="P5" s="5">
        <f>IFERROR(M5/I5,0)</f>
        <v/>
      </c>
      <c r="Q5" s="39" t="n">
        <v>50</v>
      </c>
      <c r="R5" s="8">
        <f>I5-Q5</f>
        <v/>
      </c>
      <c r="S5" s="36">
        <f>P5*R5</f>
        <v/>
      </c>
      <c r="U5" s="27" t="inlineStr">
        <is>
          <t>Stock SAP</t>
        </is>
      </c>
      <c r="V5" s="27" t="inlineStr">
        <is>
          <t>Descartables</t>
        </is>
      </c>
      <c r="W5" s="27" t="inlineStr">
        <is>
          <t>Dentro del alcance</t>
        </is>
      </c>
      <c r="X5" s="30" t="inlineStr">
        <is>
          <t>Media</t>
        </is>
      </c>
      <c r="Y5" s="27" t="inlineStr">
        <is>
          <t>Homologado – confianza Media – pendiente de validación</t>
        </is>
      </c>
      <c r="Z5" s="26" t="inlineStr">
        <is>
          <t>Dar de baja en SAP</t>
        </is>
      </c>
      <c r="AA5" s="27" t="inlineStr">
        <is>
          <t>DESC93</t>
        </is>
      </c>
      <c r="AB5" s="27" t="inlineStr">
        <is>
          <t>Mascaras para oxigeno c/ reservorio</t>
        </is>
      </c>
      <c r="AC5" s="27" t="inlineStr">
        <is>
          <t>Homologación por código Avain (master D-159)</t>
        </is>
      </c>
      <c r="AD5" s="27" t="inlineStr">
        <is>
          <t>No</t>
        </is>
      </c>
      <c r="AE5" s="27" t="inlineStr"/>
      <c r="AF5" s="27" t="inlineStr">
        <is>
          <t>Sí</t>
        </is>
      </c>
      <c r="AG5" s="27" t="inlineStr">
        <is>
          <t>D-159</t>
        </is>
      </c>
      <c r="AH5" s="37" t="n">
        <v>2912</v>
      </c>
      <c r="AI5" s="37" t="n">
        <v>50</v>
      </c>
      <c r="AJ5" s="37" t="n">
        <v>2862</v>
      </c>
      <c r="AK5" s="38" t="n">
        <v>1594.02799793956</v>
      </c>
      <c r="AL5" s="38">
        <f>IF(OR($Z5="Dar de baja en SAP",$Z5="Dar de alta en SAP"),$AJ5*$AK5,"")</f>
        <v/>
      </c>
      <c r="AM5" s="38">
        <f>$AI5*$AK5</f>
        <v/>
      </c>
      <c r="AN5" s="29" t="inlineStr">
        <is>
          <t>Valorización a validar: relación de cantidades 58 a 1 entre SAP y el recuento físico. Sugiere distinta unidad de medida (SAP por caja o envase y el recuento por unidad). La diferencia económica de esta fila no debe tomarse como definitiva.</t>
        </is>
      </c>
      <c r="AO5" s="27" t="inlineStr">
        <is>
          <t>Homologación: confianza base Media + confianza SAP Media → Media. Otros códigos SAP del master no están en el stock de este centro: 2000364.</t>
        </is>
      </c>
    </row>
    <row r="6">
      <c r="A6" s="5" t="inlineStr">
        <is>
          <t>2000011</t>
        </is>
      </c>
      <c r="B6" s="5" t="inlineStr">
        <is>
          <t>BAJALENGUAS DE MADERA</t>
        </is>
      </c>
      <c r="C6" s="5" t="inlineStr"/>
      <c r="D6" s="5" t="inlineStr">
        <is>
          <t>033</t>
        </is>
      </c>
      <c r="E6" s="5" t="inlineStr">
        <is>
          <t>ZDES</t>
        </is>
      </c>
      <c r="F6" s="5" t="inlineStr">
        <is>
          <t>1120</t>
        </is>
      </c>
      <c r="G6" s="5" t="inlineStr">
        <is>
          <t>2021</t>
        </is>
      </c>
      <c r="H6" s="5" t="inlineStr">
        <is>
          <t>C/U</t>
        </is>
      </c>
      <c r="I6" s="6" t="n">
        <v>2636</v>
      </c>
      <c r="J6" s="6" t="n">
        <v>0</v>
      </c>
      <c r="K6" s="5" t="inlineStr">
        <is>
          <t>ARS</t>
        </is>
      </c>
      <c r="L6" s="7" t="n">
        <v>0</v>
      </c>
      <c r="M6" s="7" t="n">
        <v>88337.75</v>
      </c>
      <c r="N6" s="5">
        <f>IFERROR(VLOOKUP(E6,[1]Total!$D$1:$M$446,10,0),0)</f>
        <v/>
      </c>
      <c r="O6" s="11">
        <f>M6/SUM($M$2:$M$679)</f>
        <v/>
      </c>
      <c r="P6" s="5">
        <f>IFERROR(M6/I6,0)</f>
        <v/>
      </c>
      <c r="Q6" s="39" t="n">
        <v>1800</v>
      </c>
      <c r="R6" s="8">
        <f>I6-Q6</f>
        <v/>
      </c>
      <c r="S6" s="36">
        <f>P6*R6</f>
        <v/>
      </c>
      <c r="U6" s="27" t="inlineStr">
        <is>
          <t>Stock SAP</t>
        </is>
      </c>
      <c r="V6" s="27" t="inlineStr">
        <is>
          <t>Descartables</t>
        </is>
      </c>
      <c r="W6" s="27" t="inlineStr">
        <is>
          <t>Dentro del alcance</t>
        </is>
      </c>
      <c r="X6" s="30" t="inlineStr">
        <is>
          <t>Media</t>
        </is>
      </c>
      <c r="Y6" s="27" t="inlineStr">
        <is>
          <t>Homologado – confianza Media – pendiente de validación</t>
        </is>
      </c>
      <c r="Z6" s="26" t="inlineStr">
        <is>
          <t>Dar de baja en SAP</t>
        </is>
      </c>
      <c r="AA6" s="27" t="inlineStr">
        <is>
          <t>DESC22</t>
        </is>
      </c>
      <c r="AB6" s="27" t="inlineStr">
        <is>
          <t>Bajalenguas x 1 ud</t>
        </is>
      </c>
      <c r="AC6" s="27" t="inlineStr">
        <is>
          <t>Cruce por nomenclatura SAP</t>
        </is>
      </c>
      <c r="AD6" s="27" t="inlineStr">
        <is>
          <t>No</t>
        </is>
      </c>
      <c r="AE6" s="27" t="inlineStr"/>
      <c r="AF6" s="27" t="inlineStr">
        <is>
          <t>No</t>
        </is>
      </c>
      <c r="AG6" s="27" t="inlineStr"/>
      <c r="AH6" s="37" t="n">
        <v>2636</v>
      </c>
      <c r="AI6" s="37" t="n">
        <v>1800</v>
      </c>
      <c r="AJ6" s="37" t="n">
        <v>836</v>
      </c>
      <c r="AK6" s="38" t="n">
        <v>33.51204476479514</v>
      </c>
      <c r="AL6" s="38">
        <f>IF(OR($Z6="Dar de baja en SAP",$Z6="Dar de alta en SAP"),$AJ6*$AK6,"")</f>
        <v/>
      </c>
      <c r="AM6" s="38">
        <f>$AI6*$AK6</f>
        <v/>
      </c>
      <c r="AN6" s="27" t="inlineStr"/>
      <c r="AO6" s="27" t="inlineStr">
        <is>
          <t>Cruce por nomenclatura: similitud 0.62.</t>
        </is>
      </c>
    </row>
    <row r="7">
      <c r="A7" s="5" t="inlineStr">
        <is>
          <t>2000270</t>
        </is>
      </c>
      <c r="B7" s="5" t="inlineStr">
        <is>
          <t>GUANTES DE EXAMINACION TALLE S</t>
        </is>
      </c>
      <c r="C7" s="5" t="inlineStr"/>
      <c r="D7" s="5" t="inlineStr">
        <is>
          <t>033</t>
        </is>
      </c>
      <c r="E7" s="5" t="inlineStr">
        <is>
          <t>ZDES</t>
        </is>
      </c>
      <c r="F7" s="5" t="inlineStr">
        <is>
          <t>1120</t>
        </is>
      </c>
      <c r="G7" s="5" t="inlineStr">
        <is>
          <t>2021</t>
        </is>
      </c>
      <c r="H7" s="5" t="inlineStr">
        <is>
          <t>C/U</t>
        </is>
      </c>
      <c r="I7" s="6" t="n">
        <v>2547</v>
      </c>
      <c r="J7" s="6" t="n">
        <v>0</v>
      </c>
      <c r="K7" s="5" t="inlineStr">
        <is>
          <t>ARS</t>
        </is>
      </c>
      <c r="L7" s="7" t="n">
        <v>0</v>
      </c>
      <c r="M7" s="7" t="n">
        <v>276761.46</v>
      </c>
      <c r="N7" s="5">
        <f>IFERROR(VLOOKUP(E7,[1]Total!$D$1:$M$446,10,0),0)</f>
        <v/>
      </c>
      <c r="O7" s="11">
        <f>M7/SUM($M$2:$M$679)</f>
        <v/>
      </c>
      <c r="P7" s="5">
        <f>IFERROR(M7/I7,0)</f>
        <v/>
      </c>
      <c r="Q7" s="39" t="n">
        <v>2810</v>
      </c>
      <c r="R7" s="8">
        <f>I7-Q7</f>
        <v/>
      </c>
      <c r="S7" s="36">
        <f>P7*R7</f>
        <v/>
      </c>
      <c r="U7" s="27" t="inlineStr">
        <is>
          <t>Stock SAP</t>
        </is>
      </c>
      <c r="V7" s="27" t="inlineStr">
        <is>
          <t>Descartables</t>
        </is>
      </c>
      <c r="W7" s="27" t="inlineStr">
        <is>
          <t>Dentro del alcance</t>
        </is>
      </c>
      <c r="X7" s="30" t="inlineStr">
        <is>
          <t>Media</t>
        </is>
      </c>
      <c r="Y7" s="27" t="inlineStr">
        <is>
          <t>Homologado – confianza Media – pendiente de validación</t>
        </is>
      </c>
      <c r="Z7" s="25" t="inlineStr">
        <is>
          <t>Dar de alta en SAP</t>
        </is>
      </c>
      <c r="AA7" s="27" t="inlineStr">
        <is>
          <t>DESC66; DESC67; 32</t>
        </is>
      </c>
      <c r="AB7" s="27" t="inlineStr">
        <is>
          <t>Guantes de examinacion Ch c/u; Guantes de examinacion G c/u; GUANTES DE EXAMINACIÓN TALLE S</t>
        </is>
      </c>
      <c r="AC7" s="27" t="inlineStr">
        <is>
          <t>Cruce por nomenclatura SAP; Homologación por código Avain (master D-152); Homologación por código Avain (master K-234)</t>
        </is>
      </c>
      <c r="AD7" s="27" t="inlineStr">
        <is>
          <t>Sí</t>
        </is>
      </c>
      <c r="AE7" s="27" t="inlineStr">
        <is>
          <t>2000270, 2000158, 2000157</t>
        </is>
      </c>
      <c r="AF7" s="27" t="inlineStr">
        <is>
          <t>Sí</t>
        </is>
      </c>
      <c r="AG7" s="27" t="inlineStr">
        <is>
          <t>D-152; K-234</t>
        </is>
      </c>
      <c r="AH7" s="37" t="n">
        <v>2547</v>
      </c>
      <c r="AI7" s="37" t="n">
        <v>2810</v>
      </c>
      <c r="AJ7" s="37" t="n">
        <v>-263</v>
      </c>
      <c r="AK7" s="38" t="n">
        <v>108.6617432273263</v>
      </c>
      <c r="AL7" s="38">
        <f>IF(OR($Z7="Dar de baja en SAP",$Z7="Dar de alta en SAP"),$AJ7*$AK7,"")</f>
        <v/>
      </c>
      <c r="AM7" s="38">
        <f>$AI7*$AK7</f>
        <v/>
      </c>
      <c r="AN7" s="27" t="inlineStr"/>
      <c r="AO7" s="27"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t="inlineStr"/>
      <c r="D8" s="5" t="inlineStr">
        <is>
          <t>033</t>
        </is>
      </c>
      <c r="E8" s="5" t="inlineStr">
        <is>
          <t>ZDES</t>
        </is>
      </c>
      <c r="F8" s="5" t="inlineStr">
        <is>
          <t>1120</t>
        </is>
      </c>
      <c r="G8" s="5" t="inlineStr">
        <is>
          <t>2021</t>
        </is>
      </c>
      <c r="H8" s="5" t="inlineStr">
        <is>
          <t>C/U</t>
        </is>
      </c>
      <c r="I8" s="6" t="n">
        <v>2117</v>
      </c>
      <c r="J8" s="6" t="n">
        <v>0</v>
      </c>
      <c r="K8" s="5" t="inlineStr">
        <is>
          <t>ARS</t>
        </is>
      </c>
      <c r="L8" s="7" t="n">
        <v>0</v>
      </c>
      <c r="M8" s="7" t="n">
        <v>200907.3</v>
      </c>
      <c r="N8" s="5">
        <f>IFERROR(VLOOKUP(E8,[1]Total!$D$1:$M$446,10,0),0)</f>
        <v/>
      </c>
      <c r="O8" s="11">
        <f>M8/SUM($M$2:$M$679)</f>
        <v/>
      </c>
      <c r="P8" s="5">
        <f>IFERROR(M8/I8,0)</f>
        <v/>
      </c>
      <c r="Q8" s="39" t="n">
        <v>918</v>
      </c>
      <c r="R8" s="8">
        <f>I8-Q8</f>
        <v/>
      </c>
      <c r="S8" s="36">
        <f>P8*R8</f>
        <v/>
      </c>
      <c r="U8" s="27" t="inlineStr">
        <is>
          <t>Stock SAP</t>
        </is>
      </c>
      <c r="V8" s="27" t="inlineStr">
        <is>
          <t>Descartables</t>
        </is>
      </c>
      <c r="W8" s="27" t="inlineStr">
        <is>
          <t>Dentro del alcance</t>
        </is>
      </c>
      <c r="X8" s="25" t="inlineStr">
        <is>
          <t>Alta</t>
        </is>
      </c>
      <c r="Y8" s="27" t="inlineStr">
        <is>
          <t>Homologado – confianza Alta</t>
        </is>
      </c>
      <c r="Z8" s="26" t="inlineStr">
        <is>
          <t>Dar de baja en SAP</t>
        </is>
      </c>
      <c r="AA8" s="27" t="inlineStr">
        <is>
          <t>DESC78</t>
        </is>
      </c>
      <c r="AB8" s="27" t="inlineStr">
        <is>
          <t>Jeringas 10 cc</t>
        </is>
      </c>
      <c r="AC8" s="27" t="inlineStr">
        <is>
          <t>Homologación por código Avain (master D-136)</t>
        </is>
      </c>
      <c r="AD8" s="27" t="inlineStr">
        <is>
          <t>No</t>
        </is>
      </c>
      <c r="AE8" s="27" t="inlineStr"/>
      <c r="AF8" s="27" t="inlineStr">
        <is>
          <t>Sí</t>
        </is>
      </c>
      <c r="AG8" s="27" t="inlineStr">
        <is>
          <t>D-136</t>
        </is>
      </c>
      <c r="AH8" s="37" t="n">
        <v>2367</v>
      </c>
      <c r="AI8" s="37" t="n">
        <v>918</v>
      </c>
      <c r="AJ8" s="37" t="n">
        <v>1449</v>
      </c>
      <c r="AK8" s="38" t="n">
        <v>94.90188846641318</v>
      </c>
      <c r="AL8" s="38">
        <f>IF(OR($Z8="Dar de baja en SAP",$Z8="Dar de alta en SAP"),$AJ8*$AK8,"")</f>
        <v/>
      </c>
      <c r="AM8" s="38">
        <f>$AI8*$AK8</f>
        <v/>
      </c>
      <c r="AN8" s="27" t="inlineStr"/>
      <c r="AO8" s="27"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t="inlineStr"/>
      <c r="D9" s="5" t="inlineStr">
        <is>
          <t>033</t>
        </is>
      </c>
      <c r="E9" s="5" t="inlineStr">
        <is>
          <t>ZDES</t>
        </is>
      </c>
      <c r="F9" s="5" t="inlineStr">
        <is>
          <t>1120</t>
        </is>
      </c>
      <c r="G9" s="5" t="inlineStr">
        <is>
          <t>2021</t>
        </is>
      </c>
      <c r="H9" s="5" t="inlineStr">
        <is>
          <t>C/U</t>
        </is>
      </c>
      <c r="I9" s="6" t="n">
        <v>2094</v>
      </c>
      <c r="J9" s="6" t="n">
        <v>0</v>
      </c>
      <c r="K9" s="5" t="inlineStr">
        <is>
          <t>ARS</t>
        </is>
      </c>
      <c r="L9" s="7" t="n">
        <v>0</v>
      </c>
      <c r="M9" s="7" t="n">
        <v>334520.96</v>
      </c>
      <c r="N9" s="5">
        <f>IFERROR(VLOOKUP(E9,[1]Total!$D$1:$M$446,10,0),0)</f>
        <v/>
      </c>
      <c r="O9" s="11">
        <f>M9/SUM($M$2:$M$679)</f>
        <v/>
      </c>
      <c r="P9" s="5">
        <f>IFERROR(M9/I9,0)</f>
        <v/>
      </c>
      <c r="R9" s="8">
        <f>I9-Q9</f>
        <v/>
      </c>
      <c r="S9" s="36">
        <f>P9*R9</f>
        <v/>
      </c>
      <c r="U9" s="27" t="inlineStr">
        <is>
          <t>Stock SAP</t>
        </is>
      </c>
      <c r="V9" s="27" t="inlineStr">
        <is>
          <t>Descartables</t>
        </is>
      </c>
      <c r="W9" s="27" t="inlineStr">
        <is>
          <t>Dentro del alcance</t>
        </is>
      </c>
      <c r="X9" s="27" t="inlineStr"/>
      <c r="Y9" s="27" t="inlineStr">
        <is>
          <t>Sin recuento físico en el inventario de Avain</t>
        </is>
      </c>
      <c r="Z9" s="28" t="inlineStr">
        <is>
          <t>Sin recuento físico</t>
        </is>
      </c>
      <c r="AA9" s="27" t="inlineStr"/>
      <c r="AB9" s="27" t="inlineStr"/>
      <c r="AC9" s="27" t="inlineStr"/>
      <c r="AD9" s="27" t="inlineStr"/>
      <c r="AE9" s="27" t="inlineStr"/>
      <c r="AF9" s="27" t="inlineStr"/>
      <c r="AG9" s="27" t="inlineStr"/>
      <c r="AH9" s="37" t="n">
        <v>2094</v>
      </c>
      <c r="AI9" s="37" t="n">
        <v>0</v>
      </c>
      <c r="AJ9" s="37" t="n">
        <v>2094</v>
      </c>
      <c r="AK9" s="38" t="n">
        <v>159.7521298949379</v>
      </c>
      <c r="AL9" s="38" t="n"/>
      <c r="AM9" s="38" t="n"/>
      <c r="AN9" s="27" t="inlineStr"/>
      <c r="AO9" s="27" t="inlineStr"/>
    </row>
    <row r="10">
      <c r="A10" s="5" t="inlineStr">
        <is>
          <t>2000023</t>
        </is>
      </c>
      <c r="B10" s="5" t="inlineStr">
        <is>
          <t>GUIA MACROGOTERO Nª14</t>
        </is>
      </c>
      <c r="C10" s="5" t="inlineStr"/>
      <c r="D10" s="5" t="inlineStr">
        <is>
          <t>033</t>
        </is>
      </c>
      <c r="E10" s="5" t="inlineStr">
        <is>
          <t>ZDES</t>
        </is>
      </c>
      <c r="F10" s="5" t="inlineStr">
        <is>
          <t>1120</t>
        </is>
      </c>
      <c r="G10" s="5" t="inlineStr">
        <is>
          <t>2021</t>
        </is>
      </c>
      <c r="H10" s="5" t="inlineStr">
        <is>
          <t>C/U</t>
        </is>
      </c>
      <c r="I10" s="6" t="n">
        <v>2075</v>
      </c>
      <c r="J10" s="6" t="n">
        <v>0</v>
      </c>
      <c r="K10" s="5" t="inlineStr">
        <is>
          <t>ARS</t>
        </is>
      </c>
      <c r="L10" s="7" t="n">
        <v>0</v>
      </c>
      <c r="M10" s="7" t="n">
        <v>569620.36</v>
      </c>
      <c r="N10" s="5">
        <f>IFERROR(VLOOKUP(E10,[1]Total!$D$1:$M$446,10,0),0)</f>
        <v/>
      </c>
      <c r="O10" s="11">
        <f>M10/SUM($M$2:$M$679)</f>
        <v/>
      </c>
      <c r="P10" s="5">
        <f>IFERROR(M10/I10,0)</f>
        <v/>
      </c>
      <c r="Q10" s="39" t="n">
        <v>1090</v>
      </c>
      <c r="R10" s="8">
        <f>I10-Q10</f>
        <v/>
      </c>
      <c r="S10" s="36">
        <f>P10*R10</f>
        <v/>
      </c>
      <c r="U10" s="27" t="inlineStr">
        <is>
          <t>Stock SAP</t>
        </is>
      </c>
      <c r="V10" s="27" t="inlineStr">
        <is>
          <t>Descartables</t>
        </is>
      </c>
      <c r="W10" s="27" t="inlineStr">
        <is>
          <t>Dentro del alcance</t>
        </is>
      </c>
      <c r="X10" s="30" t="inlineStr">
        <is>
          <t>Media</t>
        </is>
      </c>
      <c r="Y10" s="27" t="inlineStr">
        <is>
          <t>Homologado – confianza Media – pendiente de validación</t>
        </is>
      </c>
      <c r="Z10" s="26" t="inlineStr">
        <is>
          <t>Dar de baja en SAP</t>
        </is>
      </c>
      <c r="AA10" s="27" t="inlineStr">
        <is>
          <t>DESC73</t>
        </is>
      </c>
      <c r="AB10" s="27" t="inlineStr">
        <is>
          <t>Guia Macrogotero</t>
        </is>
      </c>
      <c r="AC10" s="27" t="inlineStr">
        <is>
          <t>Homologación por código Avain (master D-131)</t>
        </is>
      </c>
      <c r="AD10" s="27" t="inlineStr">
        <is>
          <t>No</t>
        </is>
      </c>
      <c r="AE10" s="27" t="inlineStr"/>
      <c r="AF10" s="27" t="inlineStr">
        <is>
          <t>Sí</t>
        </is>
      </c>
      <c r="AG10" s="27" t="inlineStr">
        <is>
          <t>D-131</t>
        </is>
      </c>
      <c r="AH10" s="37" t="n">
        <v>2075</v>
      </c>
      <c r="AI10" s="37" t="n">
        <v>1090</v>
      </c>
      <c r="AJ10" s="37" t="n">
        <v>985</v>
      </c>
      <c r="AK10" s="38" t="n">
        <v>274.5158361445783</v>
      </c>
      <c r="AL10" s="38">
        <f>IF(OR($Z10="Dar de baja en SAP",$Z10="Dar de alta en SAP"),$AJ10*$AK10,"")</f>
        <v/>
      </c>
      <c r="AM10" s="38">
        <f>$AI10*$AK10</f>
        <v/>
      </c>
      <c r="AN10" s="27" t="inlineStr"/>
      <c r="AO10" s="27" t="inlineStr">
        <is>
          <t>Homologación: confianza base Media + confianza SAP Alta → Media.</t>
        </is>
      </c>
    </row>
    <row r="11">
      <c r="A11" s="5" t="inlineStr">
        <is>
          <t>2000008</t>
        </is>
      </c>
      <c r="B11" s="5" t="inlineStr">
        <is>
          <t>AGUJA HIPODERMICA 21G x 1 - 25/8</t>
        </is>
      </c>
      <c r="C11" s="5" t="inlineStr"/>
      <c r="D11" s="5" t="inlineStr">
        <is>
          <t>033</t>
        </is>
      </c>
      <c r="E11" s="5" t="inlineStr">
        <is>
          <t>ZDES</t>
        </is>
      </c>
      <c r="F11" s="5" t="inlineStr">
        <is>
          <t>1120</t>
        </is>
      </c>
      <c r="G11" s="5" t="inlineStr">
        <is>
          <t>2021</t>
        </is>
      </c>
      <c r="H11" s="5" t="inlineStr">
        <is>
          <t>C/U</t>
        </is>
      </c>
      <c r="I11" s="6" t="n">
        <v>1548</v>
      </c>
      <c r="J11" s="6" t="n">
        <v>0</v>
      </c>
      <c r="K11" s="5" t="inlineStr">
        <is>
          <t>ARS</t>
        </is>
      </c>
      <c r="L11" s="7" t="n">
        <v>0</v>
      </c>
      <c r="M11" s="7" t="n">
        <v>38660.94</v>
      </c>
      <c r="N11" s="5">
        <f>IFERROR(VLOOKUP(E11,[1]Total!$D$1:$M$446,10,0),0)</f>
        <v/>
      </c>
      <c r="O11" s="11">
        <f>M11/SUM($M$2:$M$679)</f>
        <v/>
      </c>
      <c r="P11" s="5">
        <f>IFERROR(M11/I11,0)</f>
        <v/>
      </c>
      <c r="Q11" s="39" t="n">
        <v>975</v>
      </c>
      <c r="R11" s="8">
        <f>I11-Q11</f>
        <v/>
      </c>
      <c r="S11" s="36">
        <f>P11*R11</f>
        <v/>
      </c>
      <c r="U11" s="27" t="inlineStr">
        <is>
          <t>Stock SAP</t>
        </is>
      </c>
      <c r="V11" s="27" t="inlineStr">
        <is>
          <t>Descartables</t>
        </is>
      </c>
      <c r="W11" s="27" t="inlineStr">
        <is>
          <t>Dentro del alcance</t>
        </is>
      </c>
      <c r="X11" s="25" t="inlineStr">
        <is>
          <t>Alta</t>
        </is>
      </c>
      <c r="Y11" s="27" t="inlineStr">
        <is>
          <t>Homologado – confianza Alta</t>
        </is>
      </c>
      <c r="Z11" s="26" t="inlineStr">
        <is>
          <t>Dar de baja en SAP</t>
        </is>
      </c>
      <c r="AA11" s="27" t="inlineStr">
        <is>
          <t>DESC12</t>
        </is>
      </c>
      <c r="AB11" s="27" t="inlineStr">
        <is>
          <t>Agujas 25/8</t>
        </is>
      </c>
      <c r="AC11" s="27" t="inlineStr">
        <is>
          <t>Homologación por código Avain (master D-138)</t>
        </is>
      </c>
      <c r="AD11" s="27" t="inlineStr">
        <is>
          <t>No</t>
        </is>
      </c>
      <c r="AE11" s="27" t="inlineStr"/>
      <c r="AF11" s="27" t="inlineStr">
        <is>
          <t>Sí</t>
        </is>
      </c>
      <c r="AG11" s="27" t="inlineStr">
        <is>
          <t>D-138</t>
        </is>
      </c>
      <c r="AH11" s="37" t="n">
        <v>1548</v>
      </c>
      <c r="AI11" s="37" t="n">
        <v>975</v>
      </c>
      <c r="AJ11" s="37" t="n">
        <v>573</v>
      </c>
      <c r="AK11" s="38" t="n">
        <v>24.97476744186047</v>
      </c>
      <c r="AL11" s="38">
        <f>IF(OR($Z11="Dar de baja en SAP",$Z11="Dar de alta en SAP"),$AJ11*$AK11,"")</f>
        <v/>
      </c>
      <c r="AM11" s="38">
        <f>$AI11*$AK11</f>
        <v/>
      </c>
      <c r="AN11" s="27" t="inlineStr"/>
      <c r="AO11" s="27"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7" t="n">
        <v>0</v>
      </c>
      <c r="M12" s="7" t="n">
        <v>115788.86</v>
      </c>
      <c r="N12" s="5">
        <f>IFERROR(VLOOKUP(E12,[1]Total!$D$1:$M$446,10,0),0)</f>
        <v/>
      </c>
      <c r="O12" s="11">
        <f>M12/SUM($M$2:$M$679)</f>
        <v/>
      </c>
      <c r="P12" s="5">
        <f>IFERROR(M12/I12,0)</f>
        <v/>
      </c>
      <c r="Q12" s="39" t="n">
        <v>300</v>
      </c>
      <c r="R12" s="8">
        <f>I12-Q12</f>
        <v/>
      </c>
      <c r="S12" s="36">
        <f>P12*R12</f>
        <v/>
      </c>
      <c r="U12" s="27" t="inlineStr">
        <is>
          <t>Stock SAP</t>
        </is>
      </c>
      <c r="V12" s="27" t="inlineStr">
        <is>
          <t>Medicamentos</t>
        </is>
      </c>
      <c r="W12" s="27" t="inlineStr">
        <is>
          <t>Dentro del alcance</t>
        </is>
      </c>
      <c r="X12" s="25" t="inlineStr">
        <is>
          <t>Alta</t>
        </is>
      </c>
      <c r="Y12" s="27" t="inlineStr">
        <is>
          <t>Homologado – confianza Alta</t>
        </is>
      </c>
      <c r="Z12" s="26" t="inlineStr">
        <is>
          <t>Dar de baja en SAP</t>
        </is>
      </c>
      <c r="AA12" s="27" t="inlineStr">
        <is>
          <t>MED132</t>
        </is>
      </c>
      <c r="AB12" s="27" t="inlineStr">
        <is>
          <t>Metoclopramida S/L comp</t>
        </is>
      </c>
      <c r="AC12" s="27" t="inlineStr">
        <is>
          <t>Cruce por nomenclatura SAP</t>
        </is>
      </c>
      <c r="AD12" s="27" t="inlineStr">
        <is>
          <t>No</t>
        </is>
      </c>
      <c r="AE12" s="27" t="inlineStr"/>
      <c r="AF12" s="27" t="inlineStr">
        <is>
          <t>No</t>
        </is>
      </c>
      <c r="AG12" s="27" t="inlineStr"/>
      <c r="AH12" s="37" t="n">
        <v>1530</v>
      </c>
      <c r="AI12" s="37" t="n">
        <v>300</v>
      </c>
      <c r="AJ12" s="37" t="n">
        <v>1230</v>
      </c>
      <c r="AK12" s="38" t="n">
        <v>75.67899346405228</v>
      </c>
      <c r="AL12" s="38">
        <f>IF(OR($Z12="Dar de baja en SAP",$Z12="Dar de alta en SAP"),$AJ12*$AK12,"")</f>
        <v/>
      </c>
      <c r="AM12" s="38">
        <f>$AI12*$AK12</f>
        <v/>
      </c>
      <c r="AN12" s="27" t="inlineStr"/>
      <c r="AO12" s="27"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7" t="n">
        <v>0</v>
      </c>
      <c r="M13" s="7" t="n">
        <v>83645.45</v>
      </c>
      <c r="N13" s="5">
        <f>IFERROR(VLOOKUP(E13,[1]Total!$D$1:$M$446,10,0),0)</f>
        <v/>
      </c>
      <c r="O13" s="11">
        <f>M13/SUM($M$2:$M$679)</f>
        <v/>
      </c>
      <c r="P13" s="5">
        <f>IFERROR(M13/I13,0)</f>
        <v/>
      </c>
      <c r="Q13" s="39" t="n">
        <v>222</v>
      </c>
      <c r="R13" s="8">
        <f>I13-Q13</f>
        <v/>
      </c>
      <c r="S13" s="36">
        <f>P13*R13</f>
        <v/>
      </c>
      <c r="U13" s="27" t="inlineStr">
        <is>
          <t>Stock SAP</t>
        </is>
      </c>
      <c r="V13" s="27" t="inlineStr">
        <is>
          <t>Medicamentos</t>
        </is>
      </c>
      <c r="W13" s="27" t="inlineStr">
        <is>
          <t>Dentro del alcance</t>
        </is>
      </c>
      <c r="X13" s="25" t="inlineStr">
        <is>
          <t>Alta</t>
        </is>
      </c>
      <c r="Y13" s="27" t="inlineStr">
        <is>
          <t>Homologado – confianza Alta</t>
        </is>
      </c>
      <c r="Z13" s="26" t="inlineStr">
        <is>
          <t>Dar de baja en SAP</t>
        </is>
      </c>
      <c r="AA13" s="27" t="inlineStr">
        <is>
          <t>MED102</t>
        </is>
      </c>
      <c r="AB13" s="27" t="inlineStr">
        <is>
          <t>Ibuprofeno Comp x 600 mg</t>
        </is>
      </c>
      <c r="AC13" s="27" t="inlineStr">
        <is>
          <t>Homologación por código Avain (master M01-005)</t>
        </is>
      </c>
      <c r="AD13" s="27" t="inlineStr">
        <is>
          <t>No</t>
        </is>
      </c>
      <c r="AE13" s="27" t="inlineStr"/>
      <c r="AF13" s="27" t="inlineStr">
        <is>
          <t>Sí</t>
        </is>
      </c>
      <c r="AG13" s="27" t="inlineStr">
        <is>
          <t>M01-005</t>
        </is>
      </c>
      <c r="AH13" s="37" t="n">
        <v>5940</v>
      </c>
      <c r="AI13" s="37" t="n">
        <v>222</v>
      </c>
      <c r="AJ13" s="37" t="n">
        <v>5718</v>
      </c>
      <c r="AK13" s="38" t="n">
        <v>62.89131818181817</v>
      </c>
      <c r="AL13" s="38">
        <f>IF(OR($Z13="Dar de baja en SAP",$Z13="Dar de alta en SAP"),$AJ13*$AK13,"")</f>
        <v/>
      </c>
      <c r="AM13" s="38">
        <f>$AI13*$AK13</f>
        <v/>
      </c>
      <c r="AN13" s="27" t="inlineStr"/>
      <c r="AO13" s="27"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7" t="n">
        <v>0</v>
      </c>
      <c r="M14" s="7" t="n">
        <v>80500.89</v>
      </c>
      <c r="N14" s="5">
        <f>IFERROR(VLOOKUP(E14,[1]Total!$D$1:$M$446,10,0),0)</f>
        <v/>
      </c>
      <c r="O14" s="11">
        <f>M14/SUM($M$2:$M$679)</f>
        <v/>
      </c>
      <c r="P14" s="5">
        <f>IFERROR(M14/I14,0)</f>
        <v/>
      </c>
      <c r="R14" s="8">
        <f>I14-Q14</f>
        <v/>
      </c>
      <c r="S14" s="36">
        <f>P14*R14</f>
        <v/>
      </c>
      <c r="U14" s="27" t="inlineStr">
        <is>
          <t>Stock SAP</t>
        </is>
      </c>
      <c r="V14" s="27" t="inlineStr">
        <is>
          <t>Medicamentos</t>
        </is>
      </c>
      <c r="W14" s="27" t="inlineStr">
        <is>
          <t>Dentro del alcance</t>
        </is>
      </c>
      <c r="X14" s="25" t="inlineStr">
        <is>
          <t>Alta</t>
        </is>
      </c>
      <c r="Y14" s="27" t="inlineStr">
        <is>
          <t>Homologado – confianza Alta</t>
        </is>
      </c>
      <c r="Z14" s="26" t="inlineStr">
        <is>
          <t>Dar de baja en SAP</t>
        </is>
      </c>
      <c r="AA14" s="27" t="inlineStr">
        <is>
          <t>MED102</t>
        </is>
      </c>
      <c r="AB14" s="27" t="inlineStr">
        <is>
          <t>Ibuprofeno Comp x 600 mg</t>
        </is>
      </c>
      <c r="AC14" s="27" t="inlineStr">
        <is>
          <t>Homologación por código Avain (master M01-005)</t>
        </is>
      </c>
      <c r="AD14" s="27" t="inlineStr">
        <is>
          <t>No</t>
        </is>
      </c>
      <c r="AE14" s="27" t="inlineStr"/>
      <c r="AF14" s="27" t="inlineStr">
        <is>
          <t>Sí</t>
        </is>
      </c>
      <c r="AG14" s="27" t="inlineStr">
        <is>
          <t>M01-005</t>
        </is>
      </c>
      <c r="AH14" s="37" t="n">
        <v>5940</v>
      </c>
      <c r="AI14" s="37" t="n">
        <v>222</v>
      </c>
      <c r="AJ14" s="37" t="n">
        <v>5718</v>
      </c>
      <c r="AK14" s="38" t="n">
        <v>62.89131818181817</v>
      </c>
      <c r="AL14" s="38">
        <f>IF(OR($Z14="Dar de baja en SAP",$Z14="Dar de alta en SAP"),$AJ14*$AK14,"")</f>
        <v/>
      </c>
      <c r="AM14" s="38">
        <f>$AI14*$AK14</f>
        <v/>
      </c>
      <c r="AN14" s="27" t="inlineStr"/>
      <c r="AO14"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t="inlineStr"/>
      <c r="D15" s="5" t="inlineStr">
        <is>
          <t>033</t>
        </is>
      </c>
      <c r="E15" s="5" t="inlineStr">
        <is>
          <t>ZDES</t>
        </is>
      </c>
      <c r="F15" s="5" t="inlineStr">
        <is>
          <t>1120</t>
        </is>
      </c>
      <c r="G15" s="5" t="inlineStr">
        <is>
          <t>2021</t>
        </is>
      </c>
      <c r="H15" s="5" t="inlineStr">
        <is>
          <t>C/U</t>
        </is>
      </c>
      <c r="I15" s="6" t="n">
        <v>1229</v>
      </c>
      <c r="J15" s="6" t="n">
        <v>0</v>
      </c>
      <c r="K15" s="5" t="inlineStr">
        <is>
          <t>ARS</t>
        </is>
      </c>
      <c r="L15" s="7" t="n">
        <v>0</v>
      </c>
      <c r="M15" s="7" t="n">
        <v>68561.82000000001</v>
      </c>
      <c r="N15" s="5">
        <f>IFERROR(VLOOKUP(E15,[1]Total!$D$1:$M$446,10,0),0)</f>
        <v/>
      </c>
      <c r="O15" s="11">
        <f>M15/SUM($M$2:$M$679)</f>
        <v/>
      </c>
      <c r="P15" s="5">
        <f>IFERROR(M15/I15,0)</f>
        <v/>
      </c>
      <c r="Q15" s="39" t="n">
        <v>100</v>
      </c>
      <c r="R15" s="8">
        <f>I15-Q15</f>
        <v/>
      </c>
      <c r="S15" s="36">
        <f>P15*R15</f>
        <v/>
      </c>
      <c r="U15" s="27" t="inlineStr">
        <is>
          <t>Stock SAP</t>
        </is>
      </c>
      <c r="V15" s="27" t="inlineStr">
        <is>
          <t>Descartables</t>
        </is>
      </c>
      <c r="W15" s="27" t="inlineStr">
        <is>
          <t>Dentro del alcance</t>
        </is>
      </c>
      <c r="X15" s="25" t="inlineStr">
        <is>
          <t>Alta</t>
        </is>
      </c>
      <c r="Y15" s="27" t="inlineStr">
        <is>
          <t>Homologado – confianza Alta</t>
        </is>
      </c>
      <c r="Z15" s="26" t="inlineStr">
        <is>
          <t>Dar de baja en SAP</t>
        </is>
      </c>
      <c r="AA15" s="27" t="inlineStr">
        <is>
          <t>DESC13</t>
        </is>
      </c>
      <c r="AB15" s="27" t="inlineStr">
        <is>
          <t>Agujas 40/8</t>
        </is>
      </c>
      <c r="AC15" s="27" t="inlineStr">
        <is>
          <t>Homologación por código Avain (master D-139)</t>
        </is>
      </c>
      <c r="AD15" s="27" t="inlineStr">
        <is>
          <t>No</t>
        </is>
      </c>
      <c r="AE15" s="27" t="inlineStr"/>
      <c r="AF15" s="27" t="inlineStr">
        <is>
          <t>Sí</t>
        </is>
      </c>
      <c r="AG15" s="27" t="inlineStr">
        <is>
          <t>D-139</t>
        </is>
      </c>
      <c r="AH15" s="37" t="n">
        <v>1229</v>
      </c>
      <c r="AI15" s="37" t="n">
        <v>100</v>
      </c>
      <c r="AJ15" s="37" t="n">
        <v>1129</v>
      </c>
      <c r="AK15" s="38" t="n">
        <v>55.78667209113101</v>
      </c>
      <c r="AL15" s="38">
        <f>IF(OR($Z15="Dar de baja en SAP",$Z15="Dar de alta en SAP"),$AJ15*$AK15,"")</f>
        <v/>
      </c>
      <c r="AM15" s="38">
        <f>$AI15*$AK15</f>
        <v/>
      </c>
      <c r="AN15" s="27" t="inlineStr"/>
      <c r="AO15" s="27"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7" t="n">
        <v>0</v>
      </c>
      <c r="M16" s="7" t="n">
        <v>843947.64</v>
      </c>
      <c r="N16" s="5">
        <f>IFERROR(VLOOKUP(E16,[1]Total!$D$1:$M$446,10,0),0)</f>
        <v/>
      </c>
      <c r="O16" s="11">
        <f>M16/SUM($M$2:$M$679)</f>
        <v/>
      </c>
      <c r="P16" s="5">
        <f>IFERROR(M16/I16,0)</f>
        <v/>
      </c>
      <c r="Q16" s="39" t="n">
        <v>100</v>
      </c>
      <c r="R16" s="8">
        <f>I16-Q16</f>
        <v/>
      </c>
      <c r="S16" s="36">
        <f>P16*R16</f>
        <v/>
      </c>
      <c r="U16" s="27" t="inlineStr">
        <is>
          <t>Stock SAP</t>
        </is>
      </c>
      <c r="V16" s="27" t="inlineStr">
        <is>
          <t>Medicamentos</t>
        </is>
      </c>
      <c r="W16" s="27" t="inlineStr">
        <is>
          <t>Dentro del alcance</t>
        </is>
      </c>
      <c r="X16" s="25" t="inlineStr">
        <is>
          <t>Alta</t>
        </is>
      </c>
      <c r="Y16" s="27" t="inlineStr">
        <is>
          <t>Homologado – confianza Alta</t>
        </is>
      </c>
      <c r="Z16" s="26" t="inlineStr">
        <is>
          <t>Dar de baja en SAP</t>
        </is>
      </c>
      <c r="AA16" s="27" t="inlineStr">
        <is>
          <t>MED55</t>
        </is>
      </c>
      <c r="AB16" s="27" t="inlineStr">
        <is>
          <t>Dexametasona 8mg Amp x 2 ml</t>
        </is>
      </c>
      <c r="AC16" s="27" t="inlineStr">
        <is>
          <t>Homologación por código Avain (master M06-001)</t>
        </is>
      </c>
      <c r="AD16" s="27" t="inlineStr">
        <is>
          <t>No</t>
        </is>
      </c>
      <c r="AE16" s="27" t="inlineStr"/>
      <c r="AF16" s="27" t="inlineStr">
        <is>
          <t>Sí</t>
        </is>
      </c>
      <c r="AG16" s="27" t="inlineStr">
        <is>
          <t>M06-001</t>
        </is>
      </c>
      <c r="AH16" s="37" t="n">
        <v>2853</v>
      </c>
      <c r="AI16" s="37" t="n">
        <v>100</v>
      </c>
      <c r="AJ16" s="37" t="n">
        <v>2753</v>
      </c>
      <c r="AK16" s="38" t="n">
        <v>702.7041044514547</v>
      </c>
      <c r="AL16" s="38">
        <f>IF(OR($Z16="Dar de baja en SAP",$Z16="Dar de alta en SAP"),$AJ16*$AK16,"")</f>
        <v/>
      </c>
      <c r="AM16" s="38">
        <f>$AI16*$AK16</f>
        <v/>
      </c>
      <c r="AN16" s="27" t="inlineStr"/>
      <c r="AO16" s="27"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7" t="n">
        <v>0</v>
      </c>
      <c r="M17" s="7" t="n">
        <v>509475.96</v>
      </c>
      <c r="N17" s="5">
        <f>IFERROR(VLOOKUP(E17,[1]Total!$D$1:$M$446,10,0),0)</f>
        <v/>
      </c>
      <c r="O17" s="11">
        <f>M17/SUM($M$2:$M$679)</f>
        <v/>
      </c>
      <c r="P17" s="5">
        <f>IFERROR(M17/I17,0)</f>
        <v/>
      </c>
      <c r="Q17" s="39" t="n">
        <v>451</v>
      </c>
      <c r="R17" s="8">
        <f>I17-Q17</f>
        <v/>
      </c>
      <c r="S17" s="36">
        <f>P17*R17</f>
        <v/>
      </c>
      <c r="U17" s="27" t="inlineStr">
        <is>
          <t>Stock SAP</t>
        </is>
      </c>
      <c r="V17" s="27" t="inlineStr">
        <is>
          <t>Medicamentos</t>
        </is>
      </c>
      <c r="W17" s="27" t="inlineStr">
        <is>
          <t>Dentro del alcance</t>
        </is>
      </c>
      <c r="X17" s="25" t="inlineStr">
        <is>
          <t>Alta</t>
        </is>
      </c>
      <c r="Y17" s="27" t="inlineStr">
        <is>
          <t>Homologado – confianza Alta</t>
        </is>
      </c>
      <c r="Z17" s="26" t="inlineStr">
        <is>
          <t>Dar de baja en SAP</t>
        </is>
      </c>
      <c r="AA17" s="27" t="inlineStr">
        <is>
          <t>MED130</t>
        </is>
      </c>
      <c r="AB17" s="27" t="inlineStr">
        <is>
          <t>Metoclopramida 10 mg Amp x 2 ml</t>
        </is>
      </c>
      <c r="AC17" s="27" t="inlineStr">
        <is>
          <t>Homologación por código Avain (master M08-001)</t>
        </is>
      </c>
      <c r="AD17" s="27" t="inlineStr">
        <is>
          <t>No</t>
        </is>
      </c>
      <c r="AE17" s="27" t="inlineStr"/>
      <c r="AF17" s="27" t="inlineStr">
        <is>
          <t>Sí</t>
        </is>
      </c>
      <c r="AG17" s="27" t="inlineStr">
        <is>
          <t>M08-001</t>
        </is>
      </c>
      <c r="AH17" s="37" t="n">
        <v>1845</v>
      </c>
      <c r="AI17" s="37" t="n">
        <v>451</v>
      </c>
      <c r="AJ17" s="37" t="n">
        <v>1394</v>
      </c>
      <c r="AK17" s="38" t="n">
        <v>426.3397181571816</v>
      </c>
      <c r="AL17" s="38">
        <f>IF(OR($Z17="Dar de baja en SAP",$Z17="Dar de alta en SAP"),$AJ17*$AK17,"")</f>
        <v/>
      </c>
      <c r="AM17" s="38">
        <f>$AI17*$AK17</f>
        <v/>
      </c>
      <c r="AN17" s="27" t="inlineStr"/>
      <c r="AO17" s="27"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7" t="n">
        <v>0</v>
      </c>
      <c r="M18" s="7" t="n">
        <v>50620.69</v>
      </c>
      <c r="N18" s="5">
        <f>IFERROR(VLOOKUP(E18,[1]Total!$D$1:$M$446,10,0),0)</f>
        <v/>
      </c>
      <c r="O18" s="11">
        <f>M18/SUM($M$2:$M$679)</f>
        <v/>
      </c>
      <c r="P18" s="5">
        <f>IFERROR(M18/I18,0)</f>
        <v/>
      </c>
      <c r="R18" s="8">
        <f>I18-Q18</f>
        <v/>
      </c>
      <c r="S18" s="36">
        <f>P18*R18</f>
        <v/>
      </c>
      <c r="U18" s="27" t="inlineStr">
        <is>
          <t>Stock SAP</t>
        </is>
      </c>
      <c r="V18" s="27" t="inlineStr">
        <is>
          <t>Medicamentos</t>
        </is>
      </c>
      <c r="W18" s="27" t="inlineStr">
        <is>
          <t>Dentro del alcance</t>
        </is>
      </c>
      <c r="X18" s="27" t="inlineStr"/>
      <c r="Y18" s="27" t="inlineStr">
        <is>
          <t>Sin recuento físico en el inventario de Avain</t>
        </is>
      </c>
      <c r="Z18" s="28" t="inlineStr">
        <is>
          <t>Sin recuento físico</t>
        </is>
      </c>
      <c r="AA18" s="27" t="inlineStr"/>
      <c r="AB18" s="27" t="inlineStr"/>
      <c r="AC18" s="27" t="inlineStr"/>
      <c r="AD18" s="27" t="inlineStr"/>
      <c r="AE18" s="27" t="inlineStr"/>
      <c r="AF18" s="27" t="inlineStr"/>
      <c r="AG18" s="27" t="inlineStr"/>
      <c r="AH18" s="37" t="n">
        <v>1170</v>
      </c>
      <c r="AI18" s="37" t="n">
        <v>0</v>
      </c>
      <c r="AJ18" s="37" t="n">
        <v>1170</v>
      </c>
      <c r="AK18" s="38" t="n">
        <v>45.19704273504274</v>
      </c>
      <c r="AL18" s="38" t="n"/>
      <c r="AM18" s="38" t="n"/>
      <c r="AN18" s="27" t="inlineStr"/>
      <c r="AO18" s="27"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7" t="n">
        <v>0</v>
      </c>
      <c r="M19" s="7" t="n">
        <v>69770.67999999999</v>
      </c>
      <c r="N19" s="5">
        <f>IFERROR(VLOOKUP(E19,[1]Total!$D$1:$M$446,10,0),0)</f>
        <v/>
      </c>
      <c r="O19" s="11">
        <f>M19/SUM($M$2:$M$679)</f>
        <v/>
      </c>
      <c r="P19" s="5">
        <f>IFERROR(M19/I19,0)</f>
        <v/>
      </c>
      <c r="Q19" s="39" t="n">
        <v>920</v>
      </c>
      <c r="R19" s="8">
        <f>I19-Q19</f>
        <v/>
      </c>
      <c r="S19" s="36">
        <f>P19*R19</f>
        <v/>
      </c>
      <c r="U19" s="27" t="inlineStr">
        <is>
          <t>Stock SAP</t>
        </is>
      </c>
      <c r="V19" s="27" t="inlineStr">
        <is>
          <t>Medicamentos</t>
        </is>
      </c>
      <c r="W19" s="27" t="inlineStr">
        <is>
          <t>Dentro del alcance</t>
        </is>
      </c>
      <c r="X19" s="25" t="inlineStr">
        <is>
          <t>Alta</t>
        </is>
      </c>
      <c r="Y19" s="27" t="inlineStr">
        <is>
          <t>Homologado – confianza Alta</t>
        </is>
      </c>
      <c r="Z19" s="26" t="inlineStr">
        <is>
          <t>Dar de baja en SAP</t>
        </is>
      </c>
      <c r="AA19" s="27" t="inlineStr">
        <is>
          <t>MED110</t>
        </is>
      </c>
      <c r="AB19" s="27" t="inlineStr">
        <is>
          <t>Ketorolac Comp SL X 10 mg</t>
        </is>
      </c>
      <c r="AC19" s="27" t="inlineStr">
        <is>
          <t>Homologación por código Avain (master M01-006)</t>
        </is>
      </c>
      <c r="AD19" s="27" t="inlineStr">
        <is>
          <t>No</t>
        </is>
      </c>
      <c r="AE19" s="27" t="inlineStr"/>
      <c r="AF19" s="27" t="inlineStr">
        <is>
          <t>Sí</t>
        </is>
      </c>
      <c r="AG19" s="27" t="inlineStr">
        <is>
          <t>M01-006</t>
        </is>
      </c>
      <c r="AH19" s="37" t="n">
        <v>1693</v>
      </c>
      <c r="AI19" s="37" t="n">
        <v>920</v>
      </c>
      <c r="AJ19" s="37" t="n">
        <v>773</v>
      </c>
      <c r="AK19" s="38" t="n">
        <v>63.42787950383934</v>
      </c>
      <c r="AL19" s="38">
        <f>IF(OR($Z19="Dar de baja en SAP",$Z19="Dar de alta en SAP"),$AJ19*$AK19,"")</f>
        <v/>
      </c>
      <c r="AM19" s="38">
        <f>$AI19*$AK19</f>
        <v/>
      </c>
      <c r="AN19" s="27" t="inlineStr"/>
      <c r="AO19" s="27"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t="inlineStr"/>
      <c r="D20" s="5" t="inlineStr">
        <is>
          <t>033</t>
        </is>
      </c>
      <c r="E20" s="5" t="inlineStr">
        <is>
          <t>ZDES</t>
        </is>
      </c>
      <c r="F20" s="5" t="inlineStr">
        <is>
          <t>1120</t>
        </is>
      </c>
      <c r="G20" s="5" t="inlineStr">
        <is>
          <t>2021</t>
        </is>
      </c>
      <c r="H20" s="5" t="inlineStr">
        <is>
          <t>C/U</t>
        </is>
      </c>
      <c r="I20" s="6" t="n">
        <v>1020</v>
      </c>
      <c r="J20" s="6" t="n">
        <v>0</v>
      </c>
      <c r="K20" s="5" t="inlineStr">
        <is>
          <t>ARS</t>
        </is>
      </c>
      <c r="L20" s="7" t="n">
        <v>0</v>
      </c>
      <c r="M20" s="7" t="n">
        <v>28280.46</v>
      </c>
      <c r="N20" s="5">
        <f>IFERROR(VLOOKUP(E20,[1]Total!$D$1:$M$446,10,0),0)</f>
        <v/>
      </c>
      <c r="O20" s="11">
        <f>M20/SUM($M$2:$M$679)</f>
        <v/>
      </c>
      <c r="P20" s="5">
        <f>IFERROR(M20/I20,0)</f>
        <v/>
      </c>
      <c r="Q20" s="39" t="n">
        <v>300</v>
      </c>
      <c r="R20" s="8">
        <f>I20-Q20</f>
        <v/>
      </c>
      <c r="S20" s="36">
        <f>P20*R20</f>
        <v/>
      </c>
      <c r="U20" s="27" t="inlineStr">
        <is>
          <t>Stock SAP</t>
        </is>
      </c>
      <c r="V20" s="27" t="inlineStr">
        <is>
          <t>Descartables</t>
        </is>
      </c>
      <c r="W20" s="27" t="inlineStr">
        <is>
          <t>Dentro del alcance</t>
        </is>
      </c>
      <c r="X20" s="25" t="inlineStr">
        <is>
          <t>Alta</t>
        </is>
      </c>
      <c r="Y20" s="27" t="inlineStr">
        <is>
          <t>Homologado – confianza Alta</t>
        </is>
      </c>
      <c r="Z20" s="26" t="inlineStr">
        <is>
          <t>Dar de baja en SAP</t>
        </is>
      </c>
      <c r="AA20" s="27" t="inlineStr">
        <is>
          <t>DESC11</t>
        </is>
      </c>
      <c r="AB20" s="27" t="inlineStr">
        <is>
          <t>Agujas 16/5</t>
        </is>
      </c>
      <c r="AC20" s="27" t="inlineStr">
        <is>
          <t>Homologación por código Avain (master D-140)</t>
        </is>
      </c>
      <c r="AD20" s="27" t="inlineStr">
        <is>
          <t>No</t>
        </is>
      </c>
      <c r="AE20" s="27" t="inlineStr"/>
      <c r="AF20" s="27" t="inlineStr">
        <is>
          <t>Sí</t>
        </is>
      </c>
      <c r="AG20" s="27" t="inlineStr">
        <is>
          <t>D-140</t>
        </is>
      </c>
      <c r="AH20" s="37" t="n">
        <v>1020</v>
      </c>
      <c r="AI20" s="37" t="n">
        <v>300</v>
      </c>
      <c r="AJ20" s="37" t="n">
        <v>720</v>
      </c>
      <c r="AK20" s="38" t="n">
        <v>27.72594117647059</v>
      </c>
      <c r="AL20" s="38">
        <f>IF(OR($Z20="Dar de baja en SAP",$Z20="Dar de alta en SAP"),$AJ20*$AK20,"")</f>
        <v/>
      </c>
      <c r="AM20" s="38">
        <f>$AI20*$AK20</f>
        <v/>
      </c>
      <c r="AN20" s="27" t="inlineStr"/>
      <c r="AO20" s="27"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7" t="n">
        <v>0</v>
      </c>
      <c r="M21" s="7" t="n">
        <v>102983.23</v>
      </c>
      <c r="N21" s="5">
        <f>IFERROR(VLOOKUP(E21,[1]Total!$D$1:$M$446,10,0),0)</f>
        <v/>
      </c>
      <c r="O21" s="11">
        <f>M21/SUM($M$2:$M$679)</f>
        <v/>
      </c>
      <c r="P21" s="5">
        <f>IFERROR(M21/I21,0)</f>
        <v/>
      </c>
      <c r="Q21" s="39" t="n">
        <v>945</v>
      </c>
      <c r="R21" s="8">
        <f>I21-Q21</f>
        <v/>
      </c>
      <c r="S21" s="36">
        <f>P21*R21</f>
        <v/>
      </c>
      <c r="U21" s="27" t="inlineStr">
        <is>
          <t>Stock SAP</t>
        </is>
      </c>
      <c r="V21" s="27" t="inlineStr">
        <is>
          <t>Medicamentos</t>
        </is>
      </c>
      <c r="W21" s="27" t="inlineStr">
        <is>
          <t>Dentro del alcance</t>
        </is>
      </c>
      <c r="X21" s="25" t="inlineStr">
        <is>
          <t>Alta</t>
        </is>
      </c>
      <c r="Y21" s="27" t="inlineStr">
        <is>
          <t>Homologado – confianza Alta</t>
        </is>
      </c>
      <c r="Z21" s="26" t="inlineStr">
        <is>
          <t>Dar de baja en SAP</t>
        </is>
      </c>
      <c r="AA21" s="27" t="inlineStr">
        <is>
          <t>MED64</t>
        </is>
      </c>
      <c r="AB21" s="27" t="inlineStr">
        <is>
          <t>Diclofenac Comp x 75 mg</t>
        </is>
      </c>
      <c r="AC21" s="27" t="inlineStr">
        <is>
          <t>Homologación por nombre Avain (master M01-002)</t>
        </is>
      </c>
      <c r="AD21" s="27" t="inlineStr">
        <is>
          <t>No</t>
        </is>
      </c>
      <c r="AE21" s="27" t="inlineStr"/>
      <c r="AF21" s="27" t="inlineStr">
        <is>
          <t>Sí</t>
        </is>
      </c>
      <c r="AG21" s="27" t="inlineStr">
        <is>
          <t>M01-002</t>
        </is>
      </c>
      <c r="AH21" s="37" t="n">
        <v>2243</v>
      </c>
      <c r="AI21" s="37" t="n">
        <v>945</v>
      </c>
      <c r="AJ21" s="37" t="n">
        <v>1298</v>
      </c>
      <c r="AK21" s="38" t="n">
        <v>102.4708827463219</v>
      </c>
      <c r="AL21" s="38">
        <f>IF(OR($Z21="Dar de baja en SAP",$Z21="Dar de alta en SAP"),$AJ21*$AK21,"")</f>
        <v/>
      </c>
      <c r="AM21" s="38">
        <f>$AI21*$AK21</f>
        <v/>
      </c>
      <c r="AN21" s="27" t="inlineStr"/>
      <c r="AO21" s="27"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7" t="n">
        <v>0</v>
      </c>
      <c r="M22" s="7" t="n">
        <v>62891.32</v>
      </c>
      <c r="N22" s="5">
        <f>IFERROR(VLOOKUP(E22,[1]Total!$D$1:$M$446,10,0),0)</f>
        <v/>
      </c>
      <c r="O22" s="11">
        <f>M22/SUM($M$2:$M$679)</f>
        <v/>
      </c>
      <c r="P22" s="5">
        <f>IFERROR(M22/I22,0)</f>
        <v/>
      </c>
      <c r="R22" s="8">
        <f>I22-Q22</f>
        <v/>
      </c>
      <c r="S22" s="36">
        <f>P22*R22</f>
        <v/>
      </c>
      <c r="U22" s="27" t="inlineStr">
        <is>
          <t>Stock SAP</t>
        </is>
      </c>
      <c r="V22" s="27" t="inlineStr">
        <is>
          <t>Medicamentos</t>
        </is>
      </c>
      <c r="W22" s="27" t="inlineStr">
        <is>
          <t>Dentro del alcance</t>
        </is>
      </c>
      <c r="X22" s="25" t="inlineStr">
        <is>
          <t>Alta</t>
        </is>
      </c>
      <c r="Y22" s="27" t="inlineStr">
        <is>
          <t>Homologado – confianza Alta</t>
        </is>
      </c>
      <c r="Z22" s="26" t="inlineStr">
        <is>
          <t>Dar de baja en SAP</t>
        </is>
      </c>
      <c r="AA22" s="27" t="inlineStr">
        <is>
          <t>MED102</t>
        </is>
      </c>
      <c r="AB22" s="27" t="inlineStr">
        <is>
          <t>Ibuprofeno Comp x 600 mg</t>
        </is>
      </c>
      <c r="AC22" s="27" t="inlineStr">
        <is>
          <t>Homologación por código Avain (master M01-005)</t>
        </is>
      </c>
      <c r="AD22" s="27" t="inlineStr">
        <is>
          <t>No</t>
        </is>
      </c>
      <c r="AE22" s="27" t="inlineStr"/>
      <c r="AF22" s="27" t="inlineStr">
        <is>
          <t>Sí</t>
        </is>
      </c>
      <c r="AG22" s="27" t="inlineStr">
        <is>
          <t>M01-005</t>
        </is>
      </c>
      <c r="AH22" s="37" t="n">
        <v>5940</v>
      </c>
      <c r="AI22" s="37" t="n">
        <v>222</v>
      </c>
      <c r="AJ22" s="37" t="n">
        <v>5718</v>
      </c>
      <c r="AK22" s="38" t="n">
        <v>62.89131818181817</v>
      </c>
      <c r="AL22" s="38">
        <f>IF(OR($Z22="Dar de baja en SAP",$Z22="Dar de alta en SAP"),$AJ22*$AK22,"")</f>
        <v/>
      </c>
      <c r="AM22" s="38">
        <f>$AI22*$AK22</f>
        <v/>
      </c>
      <c r="AN22" s="27" t="inlineStr"/>
      <c r="AO22"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7" t="n">
        <v>0</v>
      </c>
      <c r="M23" s="7" t="n">
        <v>1020315.98</v>
      </c>
      <c r="N23" s="5">
        <f>IFERROR(VLOOKUP(E23,[1]Total!$D$1:$M$446,10,0),0)</f>
        <v/>
      </c>
      <c r="O23" s="11">
        <f>M23/SUM($M$2:$M$679)</f>
        <v/>
      </c>
      <c r="P23" s="5">
        <f>IFERROR(M23/I23,0)</f>
        <v/>
      </c>
      <c r="R23" s="8">
        <f>I23-Q23</f>
        <v/>
      </c>
      <c r="S23" s="36">
        <f>P23*R23</f>
        <v/>
      </c>
      <c r="U23" s="27" t="inlineStr">
        <is>
          <t>Stock SAP</t>
        </is>
      </c>
      <c r="V23" s="27" t="inlineStr">
        <is>
          <t>Medicamentos</t>
        </is>
      </c>
      <c r="W23" s="27" t="inlineStr">
        <is>
          <t>Dentro del alcance</t>
        </is>
      </c>
      <c r="X23" s="27" t="inlineStr"/>
      <c r="Y23" s="27" t="inlineStr">
        <is>
          <t>Sin recuento físico en el inventario de Avain</t>
        </is>
      </c>
      <c r="Z23" s="28" t="inlineStr">
        <is>
          <t>Sin recuento físico</t>
        </is>
      </c>
      <c r="AA23" s="27" t="inlineStr"/>
      <c r="AB23" s="27" t="inlineStr"/>
      <c r="AC23" s="27" t="inlineStr"/>
      <c r="AD23" s="27" t="inlineStr"/>
      <c r="AE23" s="27" t="inlineStr"/>
      <c r="AF23" s="27" t="inlineStr"/>
      <c r="AG23" s="27" t="inlineStr"/>
      <c r="AH23" s="37" t="n">
        <v>1336</v>
      </c>
      <c r="AI23" s="37" t="n">
        <v>0</v>
      </c>
      <c r="AJ23" s="37" t="n">
        <v>1336</v>
      </c>
      <c r="AK23" s="38" t="n">
        <v>1113.882073353293</v>
      </c>
      <c r="AL23" s="38" t="n"/>
      <c r="AM23" s="38" t="n"/>
      <c r="AN23" s="27" t="inlineStr"/>
      <c r="AO23" s="27"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7" t="n">
        <v>0</v>
      </c>
      <c r="M24" s="7" t="n">
        <v>527701.2</v>
      </c>
      <c r="N24" s="5">
        <f>IFERROR(VLOOKUP(E24,[1]Total!$D$1:$M$446,10,0),0)</f>
        <v/>
      </c>
      <c r="O24" s="11">
        <f>M24/SUM($M$2:$M$679)</f>
        <v/>
      </c>
      <c r="P24" s="5">
        <f>IFERROR(M24/I24,0)</f>
        <v/>
      </c>
      <c r="Q24" s="39" t="n">
        <v>83</v>
      </c>
      <c r="R24" s="8">
        <f>I24-Q24</f>
        <v/>
      </c>
      <c r="S24" s="36">
        <f>P24*R24</f>
        <v/>
      </c>
      <c r="U24" s="27" t="inlineStr">
        <is>
          <t>Stock SAP</t>
        </is>
      </c>
      <c r="V24" s="27" t="inlineStr">
        <is>
          <t>Medicamentos</t>
        </is>
      </c>
      <c r="W24" s="27" t="inlineStr">
        <is>
          <t>Dentro del alcance</t>
        </is>
      </c>
      <c r="X24" s="25" t="inlineStr">
        <is>
          <t>Alta</t>
        </is>
      </c>
      <c r="Y24" s="27" t="inlineStr">
        <is>
          <t>Homologado – confianza Alta</t>
        </is>
      </c>
      <c r="Z24" s="26" t="inlineStr">
        <is>
          <t>Dar de baja en SAP</t>
        </is>
      </c>
      <c r="AA24" s="27" t="inlineStr">
        <is>
          <t>MED109</t>
        </is>
      </c>
      <c r="AB24" s="27" t="inlineStr">
        <is>
          <t>Ketorolac 30mg Amp x 1 ml</t>
        </is>
      </c>
      <c r="AC24" s="27" t="inlineStr">
        <is>
          <t>Homologación por código Avain (master M01-007)</t>
        </is>
      </c>
      <c r="AD24" s="27" t="inlineStr">
        <is>
          <t>No</t>
        </is>
      </c>
      <c r="AE24" s="27" t="inlineStr"/>
      <c r="AF24" s="27" t="inlineStr">
        <is>
          <t>Sí</t>
        </is>
      </c>
      <c r="AG24" s="27" t="inlineStr">
        <is>
          <t>M01-007</t>
        </is>
      </c>
      <c r="AH24" s="37" t="n">
        <v>912</v>
      </c>
      <c r="AI24" s="37" t="n">
        <v>83</v>
      </c>
      <c r="AJ24" s="37" t="n">
        <v>829</v>
      </c>
      <c r="AK24" s="38" t="n">
        <v>586.3346710526315</v>
      </c>
      <c r="AL24" s="38">
        <f>IF(OR($Z24="Dar de baja en SAP",$Z24="Dar de alta en SAP"),$AJ24*$AK24,"")</f>
        <v/>
      </c>
      <c r="AM24" s="38">
        <f>$AI24*$AK24</f>
        <v/>
      </c>
      <c r="AN24" s="27" t="inlineStr"/>
      <c r="AO24" s="27"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t="inlineStr"/>
      <c r="D25" s="5" t="inlineStr">
        <is>
          <t>033</t>
        </is>
      </c>
      <c r="E25" s="5" t="inlineStr">
        <is>
          <t>ZDES</t>
        </is>
      </c>
      <c r="F25" s="5" t="inlineStr">
        <is>
          <t>1120</t>
        </is>
      </c>
      <c r="G25" s="5" t="inlineStr">
        <is>
          <t>2021</t>
        </is>
      </c>
      <c r="H25" s="5" t="inlineStr">
        <is>
          <t>C/U</t>
        </is>
      </c>
      <c r="I25" s="6" t="n">
        <v>870</v>
      </c>
      <c r="J25" s="6" t="n">
        <v>0</v>
      </c>
      <c r="K25" s="5" t="inlineStr">
        <is>
          <t>ARS</t>
        </is>
      </c>
      <c r="L25" s="7" t="n">
        <v>0</v>
      </c>
      <c r="M25" s="7" t="n">
        <v>153631.22</v>
      </c>
      <c r="N25" s="5">
        <f>IFERROR(VLOOKUP(E25,[1]Total!$D$1:$M$446,10,0),0)</f>
        <v/>
      </c>
      <c r="O25" s="11">
        <f>M25/SUM($M$2:$M$679)</f>
        <v/>
      </c>
      <c r="P25" s="5">
        <f>IFERROR(M25/I25,0)</f>
        <v/>
      </c>
      <c r="Q25" s="39" t="n">
        <v>272</v>
      </c>
      <c r="R25" s="8">
        <f>I25-Q25</f>
        <v/>
      </c>
      <c r="S25" s="36">
        <f>P25*R25</f>
        <v/>
      </c>
      <c r="U25" s="27" t="inlineStr">
        <is>
          <t>Stock SAP</t>
        </is>
      </c>
      <c r="V25" s="27" t="inlineStr">
        <is>
          <t>Descartables</t>
        </is>
      </c>
      <c r="W25" s="27" t="inlineStr">
        <is>
          <t>Dentro del alcance</t>
        </is>
      </c>
      <c r="X25" s="25" t="inlineStr">
        <is>
          <t>Alta</t>
        </is>
      </c>
      <c r="Y25" s="27" t="inlineStr">
        <is>
          <t>Homologado – confianza Alta</t>
        </is>
      </c>
      <c r="Z25" s="26" t="inlineStr">
        <is>
          <t>Dar de baja en SAP</t>
        </is>
      </c>
      <c r="AA25" s="27" t="inlineStr">
        <is>
          <t>DESC4</t>
        </is>
      </c>
      <c r="AB25" s="27" t="inlineStr">
        <is>
          <t>Abbocath Nº 20</t>
        </is>
      </c>
      <c r="AC25" s="27" t="inlineStr">
        <is>
          <t>Homologación por código Avain (master D-128)</t>
        </is>
      </c>
      <c r="AD25" s="27" t="inlineStr">
        <is>
          <t>No</t>
        </is>
      </c>
      <c r="AE25" s="27" t="inlineStr"/>
      <c r="AF25" s="27" t="inlineStr">
        <is>
          <t>Sí</t>
        </is>
      </c>
      <c r="AG25" s="27" t="inlineStr">
        <is>
          <t>D-128</t>
        </is>
      </c>
      <c r="AH25" s="37" t="n">
        <v>870</v>
      </c>
      <c r="AI25" s="37" t="n">
        <v>272</v>
      </c>
      <c r="AJ25" s="37" t="n">
        <v>598</v>
      </c>
      <c r="AK25" s="38" t="n">
        <v>176.5876091954023</v>
      </c>
      <c r="AL25" s="38">
        <f>IF(OR($Z25="Dar de baja en SAP",$Z25="Dar de alta en SAP"),$AJ25*$AK25,"")</f>
        <v/>
      </c>
      <c r="AM25" s="38">
        <f>$AI25*$AK25</f>
        <v/>
      </c>
      <c r="AN25" s="27" t="inlineStr"/>
      <c r="AO25" s="27"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7" t="n">
        <v>0</v>
      </c>
      <c r="M26" s="7" t="n">
        <v>69725.7</v>
      </c>
      <c r="N26" s="5">
        <f>IFERROR(VLOOKUP(E26,[1]Total!$D$1:$M$446,10,0),0)</f>
        <v/>
      </c>
      <c r="O26" s="11">
        <f>M26/SUM($M$2:$M$679)</f>
        <v/>
      </c>
      <c r="P26" s="5">
        <f>IFERROR(M26/I26,0)</f>
        <v/>
      </c>
      <c r="R26" s="8">
        <f>I26-Q26</f>
        <v/>
      </c>
      <c r="S26" s="36">
        <f>P26*R26</f>
        <v/>
      </c>
      <c r="U26" s="27" t="inlineStr">
        <is>
          <t>Stock SAP</t>
        </is>
      </c>
      <c r="V26" s="27" t="inlineStr">
        <is>
          <t>Medicamentos</t>
        </is>
      </c>
      <c r="W26" s="27" t="inlineStr">
        <is>
          <t>Dentro del alcance</t>
        </is>
      </c>
      <c r="X26" s="26" t="inlineStr">
        <is>
          <t>Baja</t>
        </is>
      </c>
      <c r="Y26" s="27" t="inlineStr">
        <is>
          <t>Homologado – confianza Baja – pendiente de validación</t>
        </is>
      </c>
      <c r="Z26" s="26" t="inlineStr">
        <is>
          <t>Dar de baja en SAP</t>
        </is>
      </c>
      <c r="AA26" s="27" t="inlineStr">
        <is>
          <t>MED150</t>
        </is>
      </c>
      <c r="AB26" s="27" t="inlineStr">
        <is>
          <t>Paracetamol Comp x 1 gr</t>
        </is>
      </c>
      <c r="AC26" s="27" t="inlineStr">
        <is>
          <t>Homologación por código Avain (master M01-008)</t>
        </is>
      </c>
      <c r="AD26" s="27" t="inlineStr">
        <is>
          <t>No</t>
        </is>
      </c>
      <c r="AE26" s="27" t="inlineStr"/>
      <c r="AF26" s="27" t="inlineStr">
        <is>
          <t>Sí</t>
        </is>
      </c>
      <c r="AG26" s="27" t="inlineStr">
        <is>
          <t>M01-008</t>
        </is>
      </c>
      <c r="AH26" s="37" t="n">
        <v>3831</v>
      </c>
      <c r="AI26" s="37" t="n">
        <v>1048</v>
      </c>
      <c r="AJ26" s="37" t="n">
        <v>2783</v>
      </c>
      <c r="AK26" s="38" t="n">
        <v>87.15712346645783</v>
      </c>
      <c r="AL26" s="38">
        <f>IF(OR($Z26="Dar de baja en SAP",$Z26="Dar de alta en SAP"),$AJ26*$AK26,"")</f>
        <v/>
      </c>
      <c r="AM26" s="38">
        <f>$AI26*$AK26</f>
        <v/>
      </c>
      <c r="AN26" s="27" t="inlineStr"/>
      <c r="AO26" s="27"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7" t="n">
        <v>0</v>
      </c>
      <c r="M27" s="7" t="n">
        <v>49369.68</v>
      </c>
      <c r="N27" s="5">
        <f>IFERROR(VLOOKUP(E27,[1]Total!$D$1:$M$446,10,0),0)</f>
        <v/>
      </c>
      <c r="O27" s="11">
        <f>M27/SUM($M$2:$M$679)</f>
        <v/>
      </c>
      <c r="P27" s="5">
        <f>IFERROR(M27/I27,0)</f>
        <v/>
      </c>
      <c r="R27" s="8">
        <f>I27-Q27</f>
        <v/>
      </c>
      <c r="S27" s="36">
        <f>P27*R27</f>
        <v/>
      </c>
      <c r="U27" s="27" t="inlineStr">
        <is>
          <t>Stock SAP</t>
        </is>
      </c>
      <c r="V27" s="27" t="inlineStr">
        <is>
          <t>Medicamentos</t>
        </is>
      </c>
      <c r="W27" s="27" t="inlineStr">
        <is>
          <t>Dentro del alcance</t>
        </is>
      </c>
      <c r="X27" s="25" t="inlineStr">
        <is>
          <t>Alta</t>
        </is>
      </c>
      <c r="Y27" s="27" t="inlineStr">
        <is>
          <t>Homologado – confianza Alta</t>
        </is>
      </c>
      <c r="Z27" s="26" t="inlineStr">
        <is>
          <t>Dar de baja en SAP</t>
        </is>
      </c>
      <c r="AA27" s="27" t="inlineStr">
        <is>
          <t>MED102</t>
        </is>
      </c>
      <c r="AB27" s="27" t="inlineStr">
        <is>
          <t>Ibuprofeno Comp x 600 mg</t>
        </is>
      </c>
      <c r="AC27" s="27" t="inlineStr">
        <is>
          <t>Homologación por código Avain (master M01-005)</t>
        </is>
      </c>
      <c r="AD27" s="27" t="inlineStr">
        <is>
          <t>No</t>
        </is>
      </c>
      <c r="AE27" s="27" t="inlineStr"/>
      <c r="AF27" s="27" t="inlineStr">
        <is>
          <t>Sí</t>
        </is>
      </c>
      <c r="AG27" s="27" t="inlineStr">
        <is>
          <t>M01-005</t>
        </is>
      </c>
      <c r="AH27" s="37" t="n">
        <v>5940</v>
      </c>
      <c r="AI27" s="37" t="n">
        <v>222</v>
      </c>
      <c r="AJ27" s="37" t="n">
        <v>5718</v>
      </c>
      <c r="AK27" s="38" t="n">
        <v>62.89131818181817</v>
      </c>
      <c r="AL27" s="38">
        <f>IF(OR($Z27="Dar de baja en SAP",$Z27="Dar de alta en SAP"),$AJ27*$AK27,"")</f>
        <v/>
      </c>
      <c r="AM27" s="38">
        <f>$AI27*$AK27</f>
        <v/>
      </c>
      <c r="AN27" s="27" t="inlineStr"/>
      <c r="AO27"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t="inlineStr"/>
      <c r="D28" s="5" t="inlineStr">
        <is>
          <t>033</t>
        </is>
      </c>
      <c r="E28" s="5" t="inlineStr">
        <is>
          <t>ZDES</t>
        </is>
      </c>
      <c r="F28" s="5" t="inlineStr">
        <is>
          <t>1120</t>
        </is>
      </c>
      <c r="G28" s="5" t="inlineStr">
        <is>
          <t>2021</t>
        </is>
      </c>
      <c r="H28" s="5" t="inlineStr">
        <is>
          <t>C/U</t>
        </is>
      </c>
      <c r="I28" s="6" t="n">
        <v>760</v>
      </c>
      <c r="J28" s="6" t="n">
        <v>0</v>
      </c>
      <c r="K28" s="5" t="inlineStr">
        <is>
          <t>ARS</t>
        </is>
      </c>
      <c r="L28" s="7" t="n">
        <v>0</v>
      </c>
      <c r="M28" s="7" t="n">
        <v>631675.51</v>
      </c>
      <c r="N28" s="5">
        <f>IFERROR(VLOOKUP(E28,[1]Total!$D$1:$M$446,10,0),0)</f>
        <v/>
      </c>
      <c r="O28" s="11">
        <f>M28/SUM($M$2:$M$679)</f>
        <v/>
      </c>
      <c r="P28" s="5">
        <f>IFERROR(M28/I28,0)</f>
        <v/>
      </c>
      <c r="R28" s="8">
        <f>I28-Q28</f>
        <v/>
      </c>
      <c r="S28" s="36">
        <f>P28*R28</f>
        <v/>
      </c>
      <c r="U28" s="27" t="inlineStr">
        <is>
          <t>Stock SAP</t>
        </is>
      </c>
      <c r="V28" s="27" t="inlineStr">
        <is>
          <t>Descartables</t>
        </is>
      </c>
      <c r="W28" s="27" t="inlineStr">
        <is>
          <t>Dentro del alcance</t>
        </is>
      </c>
      <c r="X28" s="27" t="inlineStr"/>
      <c r="Y28" s="27" t="inlineStr">
        <is>
          <t>Sin recuento físico en el inventario de Avain</t>
        </is>
      </c>
      <c r="Z28" s="28" t="inlineStr">
        <is>
          <t>Sin recuento físico</t>
        </is>
      </c>
      <c r="AA28" s="27" t="inlineStr"/>
      <c r="AB28" s="27" t="inlineStr"/>
      <c r="AC28" s="27" t="inlineStr"/>
      <c r="AD28" s="27" t="inlineStr"/>
      <c r="AE28" s="27" t="inlineStr"/>
      <c r="AF28" s="27" t="inlineStr"/>
      <c r="AG28" s="27" t="inlineStr"/>
      <c r="AH28" s="37" t="n">
        <v>760</v>
      </c>
      <c r="AI28" s="37" t="n">
        <v>0</v>
      </c>
      <c r="AJ28" s="37" t="n">
        <v>760</v>
      </c>
      <c r="AK28" s="38" t="n">
        <v>831.1519868421053</v>
      </c>
      <c r="AL28" s="38" t="n"/>
      <c r="AM28" s="38" t="n"/>
      <c r="AN28" s="27" t="inlineStr"/>
      <c r="AO28" s="27" t="inlineStr"/>
    </row>
    <row r="29">
      <c r="A29" s="5" t="inlineStr">
        <is>
          <t>2000027</t>
        </is>
      </c>
      <c r="B29" s="5" t="inlineStr">
        <is>
          <t>JERINGA DE 5 ML</t>
        </is>
      </c>
      <c r="C29" s="5" t="inlineStr"/>
      <c r="D29" s="5" t="inlineStr">
        <is>
          <t>033</t>
        </is>
      </c>
      <c r="E29" s="5" t="inlineStr">
        <is>
          <t>ZDES</t>
        </is>
      </c>
      <c r="F29" s="5" t="inlineStr">
        <is>
          <t>1120</t>
        </is>
      </c>
      <c r="G29" s="5" t="inlineStr">
        <is>
          <t>2021</t>
        </is>
      </c>
      <c r="H29" s="5" t="inlineStr">
        <is>
          <t>C/U</t>
        </is>
      </c>
      <c r="I29" s="6" t="n">
        <v>758</v>
      </c>
      <c r="J29" s="6" t="n">
        <v>0</v>
      </c>
      <c r="K29" s="5" t="inlineStr">
        <is>
          <t>ARS</t>
        </is>
      </c>
      <c r="L29" s="7" t="n">
        <v>0</v>
      </c>
      <c r="M29" s="7" t="n">
        <v>113959.23</v>
      </c>
      <c r="N29" s="5">
        <f>IFERROR(VLOOKUP(E29,[1]Total!$D$1:$M$446,10,0),0)</f>
        <v/>
      </c>
      <c r="O29" s="11">
        <f>M29/SUM($M$2:$M$679)</f>
        <v/>
      </c>
      <c r="P29" s="5">
        <f>IFERROR(M29/I29,0)</f>
        <v/>
      </c>
      <c r="Q29" s="39" t="n">
        <v>105</v>
      </c>
      <c r="R29" s="8">
        <f>I29-Q29</f>
        <v/>
      </c>
      <c r="S29" s="36">
        <f>P29*R29</f>
        <v/>
      </c>
      <c r="U29" s="27" t="inlineStr">
        <is>
          <t>Stock SAP</t>
        </is>
      </c>
      <c r="V29" s="27" t="inlineStr">
        <is>
          <t>Descartables</t>
        </is>
      </c>
      <c r="W29" s="27" t="inlineStr">
        <is>
          <t>Dentro del alcance</t>
        </is>
      </c>
      <c r="X29" s="25" t="inlineStr">
        <is>
          <t>Alta</t>
        </is>
      </c>
      <c r="Y29" s="27" t="inlineStr">
        <is>
          <t>Homologado – confianza Alta</t>
        </is>
      </c>
      <c r="Z29" s="26" t="inlineStr">
        <is>
          <t>Dar de baja en SAP</t>
        </is>
      </c>
      <c r="AA29" s="27" t="inlineStr">
        <is>
          <t>DESC80</t>
        </is>
      </c>
      <c r="AB29" s="27" t="inlineStr">
        <is>
          <t>Jeringas 5 cc</t>
        </is>
      </c>
      <c r="AC29" s="27" t="inlineStr">
        <is>
          <t>Homologación por código Avain (master D-135)</t>
        </is>
      </c>
      <c r="AD29" s="27" t="inlineStr">
        <is>
          <t>No</t>
        </is>
      </c>
      <c r="AE29" s="27" t="inlineStr"/>
      <c r="AF29" s="27" t="inlineStr">
        <is>
          <t>Sí</t>
        </is>
      </c>
      <c r="AG29" s="27" t="inlineStr">
        <is>
          <t>D-135</t>
        </is>
      </c>
      <c r="AH29" s="37" t="n">
        <v>758</v>
      </c>
      <c r="AI29" s="37" t="n">
        <v>105</v>
      </c>
      <c r="AJ29" s="37" t="n">
        <v>653</v>
      </c>
      <c r="AK29" s="38" t="n">
        <v>150.3419920844327</v>
      </c>
      <c r="AL29" s="38">
        <f>IF(OR($Z29="Dar de baja en SAP",$Z29="Dar de alta en SAP"),$AJ29*$AK29,"")</f>
        <v/>
      </c>
      <c r="AM29" s="38">
        <f>$AI29*$AK29</f>
        <v/>
      </c>
      <c r="AN29" s="27" t="inlineStr"/>
      <c r="AO29" s="27"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7" t="n">
        <v>0</v>
      </c>
      <c r="M30" s="7" t="n">
        <v>264169.31</v>
      </c>
      <c r="N30" s="5">
        <f>IFERROR(VLOOKUP(E30,[1]Total!$D$1:$M$446,10,0),0)</f>
        <v/>
      </c>
      <c r="O30" s="11">
        <f>M30/SUM($M$2:$M$679)</f>
        <v/>
      </c>
      <c r="P30" s="5">
        <f>IFERROR(M30/I30,0)</f>
        <v/>
      </c>
      <c r="R30" s="8">
        <f>I30-Q30</f>
        <v/>
      </c>
      <c r="S30" s="36">
        <f>P30*R30</f>
        <v/>
      </c>
      <c r="U30" s="27" t="inlineStr">
        <is>
          <t>Stock SAP</t>
        </is>
      </c>
      <c r="V30" s="27" t="inlineStr">
        <is>
          <t>Medicamentos</t>
        </is>
      </c>
      <c r="W30" s="27" t="inlineStr">
        <is>
          <t>Dentro del alcance</t>
        </is>
      </c>
      <c r="X30" s="27" t="inlineStr"/>
      <c r="Y30" s="27" t="inlineStr">
        <is>
          <t>Sin recuento físico en el inventario de Avain</t>
        </is>
      </c>
      <c r="Z30" s="28" t="inlineStr">
        <is>
          <t>Sin recuento físico</t>
        </is>
      </c>
      <c r="AA30" s="27" t="inlineStr"/>
      <c r="AB30" s="27" t="inlineStr"/>
      <c r="AC30" s="27" t="inlineStr"/>
      <c r="AD30" s="27" t="inlineStr"/>
      <c r="AE30" s="27" t="inlineStr"/>
      <c r="AF30" s="27" t="inlineStr"/>
      <c r="AG30" s="27" t="inlineStr"/>
      <c r="AH30" s="37" t="n">
        <v>990</v>
      </c>
      <c r="AI30" s="37" t="n">
        <v>0</v>
      </c>
      <c r="AJ30" s="37" t="n">
        <v>990</v>
      </c>
      <c r="AK30" s="38" t="n">
        <v>371.5461515151515</v>
      </c>
      <c r="AL30" s="38" t="n"/>
      <c r="AM30" s="38" t="n"/>
      <c r="AN30" s="27" t="inlineStr"/>
      <c r="AO30" s="27"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7" t="n">
        <v>0</v>
      </c>
      <c r="M31" s="7" t="n">
        <v>976482.38</v>
      </c>
      <c r="N31" s="5">
        <f>IFERROR(VLOOKUP(E31,[1]Total!$D$1:$M$446,10,0),0)</f>
        <v/>
      </c>
      <c r="O31" s="11">
        <f>M31/SUM($M$2:$M$679)</f>
        <v/>
      </c>
      <c r="P31" s="5">
        <f>IFERROR(M31/I31,0)</f>
        <v/>
      </c>
      <c r="Q31" s="39" t="n">
        <v>60</v>
      </c>
      <c r="R31" s="8">
        <f>I31-Q31</f>
        <v/>
      </c>
      <c r="S31" s="36">
        <f>P31*R31</f>
        <v/>
      </c>
      <c r="U31" s="27" t="inlineStr">
        <is>
          <t>Stock SAP</t>
        </is>
      </c>
      <c r="V31" s="27" t="inlineStr">
        <is>
          <t>Medicamentos</t>
        </is>
      </c>
      <c r="W31" s="27" t="inlineStr">
        <is>
          <t>Dentro del alcance</t>
        </is>
      </c>
      <c r="X31" s="30" t="inlineStr">
        <is>
          <t>Media</t>
        </is>
      </c>
      <c r="Y31" s="27" t="inlineStr">
        <is>
          <t>Homologado – confianza Media – pendiente de validación</t>
        </is>
      </c>
      <c r="Z31" s="26" t="inlineStr">
        <is>
          <t>Dar de baja en SAP</t>
        </is>
      </c>
      <c r="AA31" s="27" t="inlineStr">
        <is>
          <t>MED156</t>
        </is>
      </c>
      <c r="AB31" s="27" t="inlineStr">
        <is>
          <t>Antigripal comp</t>
        </is>
      </c>
      <c r="AC31" s="27" t="inlineStr">
        <is>
          <t>Cruce por nomenclatura SAP</t>
        </is>
      </c>
      <c r="AD31" s="27" t="inlineStr">
        <is>
          <t>No</t>
        </is>
      </c>
      <c r="AE31" s="27" t="inlineStr"/>
      <c r="AF31" s="27" t="inlineStr">
        <is>
          <t>No</t>
        </is>
      </c>
      <c r="AG31" s="27" t="inlineStr"/>
      <c r="AH31" s="37" t="n">
        <v>672</v>
      </c>
      <c r="AI31" s="37" t="n">
        <v>60</v>
      </c>
      <c r="AJ31" s="37" t="n">
        <v>612</v>
      </c>
      <c r="AK31" s="38" t="n">
        <v>1511.582633928571</v>
      </c>
      <c r="AL31" s="38">
        <f>IF(OR($Z31="Dar de baja en SAP",$Z31="Dar de alta en SAP"),$AJ31*$AK31,"")</f>
        <v/>
      </c>
      <c r="AM31" s="38">
        <f>$AI31*$AK31</f>
        <v/>
      </c>
      <c r="AN31" s="27" t="inlineStr"/>
      <c r="AO31" s="27"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7" t="n">
        <v>0</v>
      </c>
      <c r="M32" s="7" t="n">
        <v>316733.97</v>
      </c>
      <c r="N32" s="5">
        <f>IFERROR(VLOOKUP(E32,[1]Total!$D$1:$M$446,10,0),0)</f>
        <v/>
      </c>
      <c r="O32" s="11">
        <f>M32/SUM($M$2:$M$679)</f>
        <v/>
      </c>
      <c r="P32" s="5">
        <f>IFERROR(M32/I32,0)</f>
        <v/>
      </c>
      <c r="Q32" s="39" t="n">
        <v>400</v>
      </c>
      <c r="R32" s="8">
        <f>I32-Q32</f>
        <v/>
      </c>
      <c r="S32" s="36">
        <f>P32*R32</f>
        <v/>
      </c>
      <c r="U32" s="27" t="inlineStr">
        <is>
          <t>Stock SAP</t>
        </is>
      </c>
      <c r="V32" s="27" t="inlineStr">
        <is>
          <t>Medicamentos</t>
        </is>
      </c>
      <c r="W32" s="27" t="inlineStr">
        <is>
          <t>Dentro del alcance</t>
        </is>
      </c>
      <c r="X32" s="25" t="inlineStr">
        <is>
          <t>Alta</t>
        </is>
      </c>
      <c r="Y32" s="27" t="inlineStr">
        <is>
          <t>Homologado – confianza Alta</t>
        </is>
      </c>
      <c r="Z32" s="26" t="inlineStr">
        <is>
          <t>Dar de baja en SAP</t>
        </is>
      </c>
      <c r="AA32" s="27" t="inlineStr">
        <is>
          <t>MED62</t>
        </is>
      </c>
      <c r="AB32" s="27" t="inlineStr">
        <is>
          <t>Diclofenac 75mg Amp x 3ml</t>
        </is>
      </c>
      <c r="AC32" s="27" t="inlineStr">
        <is>
          <t>Homologación por código Avain (master M01-003)</t>
        </is>
      </c>
      <c r="AD32" s="27" t="inlineStr">
        <is>
          <t>No</t>
        </is>
      </c>
      <c r="AE32" s="27" t="inlineStr"/>
      <c r="AF32" s="27" t="inlineStr">
        <is>
          <t>Sí</t>
        </is>
      </c>
      <c r="AG32" s="27" t="inlineStr">
        <is>
          <t>M01-003</t>
        </is>
      </c>
      <c r="AH32" s="37" t="n">
        <v>1959</v>
      </c>
      <c r="AI32" s="37" t="n">
        <v>400</v>
      </c>
      <c r="AJ32" s="37" t="n">
        <v>1559</v>
      </c>
      <c r="AK32" s="38" t="n">
        <v>527.8899489535477</v>
      </c>
      <c r="AL32" s="38">
        <f>IF(OR($Z32="Dar de baja en SAP",$Z32="Dar de alta en SAP"),$AJ32*$AK32,"")</f>
        <v/>
      </c>
      <c r="AM32" s="38">
        <f>$AI32*$AK32</f>
        <v/>
      </c>
      <c r="AN32" s="27" t="inlineStr"/>
      <c r="AO32" s="27"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t="inlineStr"/>
      <c r="D33" s="5" t="inlineStr">
        <is>
          <t>MDES</t>
        </is>
      </c>
      <c r="E33" s="5" t="inlineStr">
        <is>
          <t>ZDES</t>
        </is>
      </c>
      <c r="F33" s="5" t="inlineStr">
        <is>
          <t>1120</t>
        </is>
      </c>
      <c r="G33" s="5" t="inlineStr">
        <is>
          <t>2021</t>
        </is>
      </c>
      <c r="H33" s="5" t="inlineStr">
        <is>
          <t>C/U</t>
        </is>
      </c>
      <c r="I33" s="6" t="n">
        <v>600</v>
      </c>
      <c r="J33" s="6" t="n">
        <v>0</v>
      </c>
      <c r="K33" s="5" t="inlineStr">
        <is>
          <t>ARS</t>
        </is>
      </c>
      <c r="L33" s="7" t="n">
        <v>0</v>
      </c>
      <c r="M33" s="7" t="n">
        <v>140442</v>
      </c>
      <c r="N33" s="5">
        <f>IFERROR(VLOOKUP(E33,[1]Total!$D$1:$M$446,10,0),0)</f>
        <v/>
      </c>
      <c r="O33" s="11">
        <f>M33/SUM($M$2:$M$679)</f>
        <v/>
      </c>
      <c r="P33" s="5">
        <f>IFERROR(M33/I33,0)</f>
        <v/>
      </c>
      <c r="R33" s="8">
        <f>I33-Q33</f>
        <v/>
      </c>
      <c r="S33" s="36">
        <f>P33*R33</f>
        <v/>
      </c>
      <c r="U33" s="27" t="inlineStr">
        <is>
          <t>Stock SAP</t>
        </is>
      </c>
      <c r="V33" s="27" t="inlineStr">
        <is>
          <t>Descartables</t>
        </is>
      </c>
      <c r="W33" s="27" t="inlineStr">
        <is>
          <t>Dentro del alcance</t>
        </is>
      </c>
      <c r="X33" s="27" t="inlineStr"/>
      <c r="Y33" s="27" t="inlineStr">
        <is>
          <t>Sin recuento físico en el inventario de Avain</t>
        </is>
      </c>
      <c r="Z33" s="28" t="inlineStr">
        <is>
          <t>Sin recuento físico</t>
        </is>
      </c>
      <c r="AA33" s="27" t="inlineStr"/>
      <c r="AB33" s="27" t="inlineStr"/>
      <c r="AC33" s="27" t="inlineStr"/>
      <c r="AD33" s="27" t="inlineStr"/>
      <c r="AE33" s="27" t="inlineStr"/>
      <c r="AF33" s="27" t="inlineStr"/>
      <c r="AG33" s="27" t="inlineStr"/>
      <c r="AH33" s="37" t="n">
        <v>600</v>
      </c>
      <c r="AI33" s="37" t="n">
        <v>0</v>
      </c>
      <c r="AJ33" s="37" t="n">
        <v>600</v>
      </c>
      <c r="AK33" s="38" t="n">
        <v>234.07</v>
      </c>
      <c r="AL33" s="38" t="n"/>
      <c r="AM33" s="38" t="n"/>
      <c r="AN33" s="27" t="inlineStr"/>
      <c r="AO33" s="27" t="inlineStr"/>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7" t="n">
        <v>0</v>
      </c>
      <c r="M34" s="7" t="n">
        <v>313566.63</v>
      </c>
      <c r="N34" s="5">
        <f>IFERROR(VLOOKUP(E34,[1]Total!$D$1:$M$446,10,0),0)</f>
        <v/>
      </c>
      <c r="O34" s="11">
        <f>M34/SUM($M$2:$M$679)</f>
        <v/>
      </c>
      <c r="P34" s="5">
        <f>IFERROR(M34/I34,0)</f>
        <v/>
      </c>
      <c r="R34" s="8">
        <f>I34-Q34</f>
        <v/>
      </c>
      <c r="S34" s="36">
        <f>P34*R34</f>
        <v/>
      </c>
      <c r="U34" s="27" t="inlineStr">
        <is>
          <t>Stock SAP</t>
        </is>
      </c>
      <c r="V34" s="27" t="inlineStr">
        <is>
          <t>Medicamentos</t>
        </is>
      </c>
      <c r="W34" s="27" t="inlineStr">
        <is>
          <t>Dentro del alcance</t>
        </is>
      </c>
      <c r="X34" s="25" t="inlineStr">
        <is>
          <t>Alta</t>
        </is>
      </c>
      <c r="Y34" s="27" t="inlineStr">
        <is>
          <t>Homologado – confianza Alta</t>
        </is>
      </c>
      <c r="Z34" s="26" t="inlineStr">
        <is>
          <t>Dar de baja en SAP</t>
        </is>
      </c>
      <c r="AA34" s="27" t="inlineStr">
        <is>
          <t>MED62</t>
        </is>
      </c>
      <c r="AB34" s="27" t="inlineStr">
        <is>
          <t>Diclofenac 75mg Amp x 3ml</t>
        </is>
      </c>
      <c r="AC34" s="27" t="inlineStr">
        <is>
          <t>Homologación por código Avain (master M01-003)</t>
        </is>
      </c>
      <c r="AD34" s="27" t="inlineStr">
        <is>
          <t>No</t>
        </is>
      </c>
      <c r="AE34" s="27" t="inlineStr"/>
      <c r="AF34" s="27" t="inlineStr">
        <is>
          <t>Sí</t>
        </is>
      </c>
      <c r="AG34" s="27" t="inlineStr">
        <is>
          <t>M01-003</t>
        </is>
      </c>
      <c r="AH34" s="37" t="n">
        <v>1959</v>
      </c>
      <c r="AI34" s="37" t="n">
        <v>400</v>
      </c>
      <c r="AJ34" s="37" t="n">
        <v>1559</v>
      </c>
      <c r="AK34" s="38" t="n">
        <v>527.8899489535477</v>
      </c>
      <c r="AL34" s="38">
        <f>IF(OR($Z34="Dar de baja en SAP",$Z34="Dar de alta en SAP"),$AJ34*$AK34,"")</f>
        <v/>
      </c>
      <c r="AM34" s="38">
        <f>$AI34*$AK34</f>
        <v/>
      </c>
      <c r="AN34" s="27" t="inlineStr"/>
      <c r="AO34"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t="inlineStr"/>
      <c r="D35" s="5" t="inlineStr">
        <is>
          <t>033</t>
        </is>
      </c>
      <c r="E35" s="5" t="inlineStr">
        <is>
          <t>ZDES</t>
        </is>
      </c>
      <c r="F35" s="5" t="inlineStr">
        <is>
          <t>1120</t>
        </is>
      </c>
      <c r="G35" s="5" t="inlineStr">
        <is>
          <t>2021</t>
        </is>
      </c>
      <c r="H35" s="5" t="inlineStr">
        <is>
          <t>C/U</t>
        </is>
      </c>
      <c r="I35" s="6" t="n">
        <v>563</v>
      </c>
      <c r="J35" s="6" t="n">
        <v>0</v>
      </c>
      <c r="K35" s="5" t="inlineStr">
        <is>
          <t>ARS</t>
        </is>
      </c>
      <c r="L35" s="7" t="n">
        <v>0</v>
      </c>
      <c r="M35" s="7" t="n">
        <v>300346.59</v>
      </c>
      <c r="N35" s="5">
        <f>IFERROR(VLOOKUP(E35,[1]Total!$D$1:$M$446,10,0),0)</f>
        <v/>
      </c>
      <c r="O35" s="11">
        <f>M35/SUM($M$2:$M$679)</f>
        <v/>
      </c>
      <c r="P35" s="5">
        <f>IFERROR(M35/I35,0)</f>
        <v/>
      </c>
      <c r="R35" s="8">
        <f>I35-Q35</f>
        <v/>
      </c>
      <c r="S35" s="36">
        <f>P35*R35</f>
        <v/>
      </c>
      <c r="U35" s="27" t="inlineStr">
        <is>
          <t>Stock SAP</t>
        </is>
      </c>
      <c r="V35" s="27" t="inlineStr">
        <is>
          <t>Descartables</t>
        </is>
      </c>
      <c r="W35" s="27" t="inlineStr">
        <is>
          <t>Dentro del alcance</t>
        </is>
      </c>
      <c r="X35" s="27" t="inlineStr"/>
      <c r="Y35" s="27" t="inlineStr">
        <is>
          <t>Sin recuento físico en el inventario de Avain</t>
        </is>
      </c>
      <c r="Z35" s="28" t="inlineStr">
        <is>
          <t>Sin recuento físico</t>
        </is>
      </c>
      <c r="AA35" s="27" t="inlineStr"/>
      <c r="AB35" s="27" t="inlineStr"/>
      <c r="AC35" s="27" t="inlineStr"/>
      <c r="AD35" s="27" t="inlineStr"/>
      <c r="AE35" s="27" t="inlineStr"/>
      <c r="AF35" s="27" t="inlineStr"/>
      <c r="AG35" s="27" t="inlineStr"/>
      <c r="AH35" s="37" t="n">
        <v>563</v>
      </c>
      <c r="AI35" s="37" t="n">
        <v>0</v>
      </c>
      <c r="AJ35" s="37" t="n">
        <v>563</v>
      </c>
      <c r="AK35" s="38" t="n">
        <v>533.4752930728242</v>
      </c>
      <c r="AL35" s="38" t="n"/>
      <c r="AM35" s="38" t="n"/>
      <c r="AN35" s="27" t="inlineStr"/>
      <c r="AO35" s="27" t="inlineStr"/>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7" t="n">
        <v>0</v>
      </c>
      <c r="M36" s="7" t="n">
        <v>327614.39</v>
      </c>
      <c r="N36" s="5">
        <f>IFERROR(VLOOKUP(E36,[1]Total!$D$1:$M$446,10,0),0)</f>
        <v/>
      </c>
      <c r="O36" s="11">
        <f>M36/SUM($M$2:$M$679)</f>
        <v/>
      </c>
      <c r="P36" s="5">
        <f>IFERROR(M36/I36,0)</f>
        <v/>
      </c>
      <c r="Q36" s="39" t="n">
        <v>93</v>
      </c>
      <c r="R36" s="8">
        <f>I36-Q36</f>
        <v/>
      </c>
      <c r="S36" s="36">
        <f>P36*R36</f>
        <v/>
      </c>
      <c r="U36" s="27" t="inlineStr">
        <is>
          <t>Stock SAP</t>
        </is>
      </c>
      <c r="V36" s="27" t="inlineStr">
        <is>
          <t>Medicamentos</t>
        </is>
      </c>
      <c r="W36" s="27" t="inlineStr">
        <is>
          <t>Dentro del alcance</t>
        </is>
      </c>
      <c r="X36" s="25" t="inlineStr">
        <is>
          <t>Alta</t>
        </is>
      </c>
      <c r="Y36" s="27" t="inlineStr">
        <is>
          <t>Homologado – confianza Alta</t>
        </is>
      </c>
      <c r="Z36" s="26" t="inlineStr">
        <is>
          <t>Dar de baja en SAP</t>
        </is>
      </c>
      <c r="AA36" s="27" t="inlineStr">
        <is>
          <t>MED69</t>
        </is>
      </c>
      <c r="AB36" s="27" t="inlineStr">
        <is>
          <t>Dipirona 1gr Amp x 2 ml</t>
        </is>
      </c>
      <c r="AC36" s="27" t="inlineStr">
        <is>
          <t>Cruce por nomenclatura SAP</t>
        </is>
      </c>
      <c r="AD36" s="27" t="inlineStr">
        <is>
          <t>No</t>
        </is>
      </c>
      <c r="AE36" s="27" t="inlineStr"/>
      <c r="AF36" s="27" t="inlineStr">
        <is>
          <t>Sí</t>
        </is>
      </c>
      <c r="AG36" s="27" t="inlineStr"/>
      <c r="AH36" s="37" t="n">
        <v>670</v>
      </c>
      <c r="AI36" s="37" t="n">
        <v>93</v>
      </c>
      <c r="AJ36" s="37" t="n">
        <v>577</v>
      </c>
      <c r="AK36" s="38" t="n">
        <v>590.2961940298508</v>
      </c>
      <c r="AL36" s="38">
        <f>IF(OR($Z36="Dar de baja en SAP",$Z36="Dar de alta en SAP"),$AJ36*$AK36,"")</f>
        <v/>
      </c>
      <c r="AM36" s="38">
        <f>$AI36*$AK36</f>
        <v/>
      </c>
      <c r="AN36" s="27" t="inlineStr"/>
      <c r="AO36" s="27"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t="inlineStr"/>
      <c r="D37" s="5" t="inlineStr">
        <is>
          <t>033</t>
        </is>
      </c>
      <c r="E37" s="5" t="inlineStr">
        <is>
          <t>ZDES</t>
        </is>
      </c>
      <c r="F37" s="5" t="inlineStr">
        <is>
          <t>1120</t>
        </is>
      </c>
      <c r="G37" s="5" t="inlineStr">
        <is>
          <t>2021</t>
        </is>
      </c>
      <c r="H37" s="5" t="inlineStr">
        <is>
          <t>C/U</t>
        </is>
      </c>
      <c r="I37" s="6" t="n">
        <v>550</v>
      </c>
      <c r="J37" s="6" t="n">
        <v>0</v>
      </c>
      <c r="K37" s="5" t="inlineStr">
        <is>
          <t>ARS</t>
        </is>
      </c>
      <c r="L37" s="7" t="n">
        <v>0</v>
      </c>
      <c r="M37" s="7" t="n">
        <v>122037.5</v>
      </c>
      <c r="N37" s="5">
        <f>IFERROR(VLOOKUP(E37,[1]Total!$D$1:$M$446,10,0),0)</f>
        <v/>
      </c>
      <c r="O37" s="11">
        <f>M37/SUM($M$2:$M$679)</f>
        <v/>
      </c>
      <c r="P37" s="5">
        <f>IFERROR(M37/I37,0)</f>
        <v/>
      </c>
      <c r="R37" s="8">
        <f>I37-Q37</f>
        <v/>
      </c>
      <c r="S37" s="36">
        <f>P37*R37</f>
        <v/>
      </c>
      <c r="U37" s="27" t="inlineStr">
        <is>
          <t>Stock SAP</t>
        </is>
      </c>
      <c r="V37" s="27" t="inlineStr">
        <is>
          <t>Descartables</t>
        </is>
      </c>
      <c r="W37" s="27" t="inlineStr">
        <is>
          <t>Dentro del alcance</t>
        </is>
      </c>
      <c r="X37" s="27" t="inlineStr"/>
      <c r="Y37" s="27" t="inlineStr">
        <is>
          <t>Sin recuento físico en el inventario de Avain</t>
        </is>
      </c>
      <c r="Z37" s="28" t="inlineStr">
        <is>
          <t>Sin recuento físico</t>
        </is>
      </c>
      <c r="AA37" s="27" t="inlineStr"/>
      <c r="AB37" s="27" t="inlineStr"/>
      <c r="AC37" s="27" t="inlineStr"/>
      <c r="AD37" s="27" t="inlineStr"/>
      <c r="AE37" s="27" t="inlineStr"/>
      <c r="AF37" s="27" t="inlineStr"/>
      <c r="AG37" s="27" t="inlineStr"/>
      <c r="AH37" s="37" t="n">
        <v>550</v>
      </c>
      <c r="AI37" s="37" t="n">
        <v>0</v>
      </c>
      <c r="AJ37" s="37" t="n">
        <v>550</v>
      </c>
      <c r="AK37" s="38" t="n">
        <v>221.8863636363636</v>
      </c>
      <c r="AL37" s="38" t="n"/>
      <c r="AM37" s="38" t="n"/>
      <c r="AN37" s="27" t="inlineStr"/>
      <c r="AO37" s="27" t="inlineStr"/>
    </row>
    <row r="38">
      <c r="A38" s="5" t="inlineStr">
        <is>
          <t>2001554</t>
        </is>
      </c>
      <c r="B38" s="5" t="inlineStr">
        <is>
          <t>CATETER ARGYLE N° 22</t>
        </is>
      </c>
      <c r="C38" s="5" t="inlineStr"/>
      <c r="D38" s="5" t="inlineStr">
        <is>
          <t>MDES</t>
        </is>
      </c>
      <c r="E38" s="5" t="inlineStr">
        <is>
          <t>ZDES</t>
        </is>
      </c>
      <c r="F38" s="5" t="inlineStr">
        <is>
          <t>1120</t>
        </is>
      </c>
      <c r="G38" s="5" t="inlineStr">
        <is>
          <t>2021</t>
        </is>
      </c>
      <c r="H38" s="5" t="inlineStr">
        <is>
          <t>C/U</t>
        </is>
      </c>
      <c r="I38" s="6" t="n">
        <v>550</v>
      </c>
      <c r="J38" s="6" t="n">
        <v>0</v>
      </c>
      <c r="K38" s="5" t="inlineStr">
        <is>
          <t>ARS</t>
        </is>
      </c>
      <c r="L38" s="7" t="n">
        <v>0</v>
      </c>
      <c r="M38" s="7" t="n">
        <v>131142</v>
      </c>
      <c r="N38" s="5">
        <f>IFERROR(VLOOKUP(E38,[1]Total!$D$1:$M$446,10,0),0)</f>
        <v/>
      </c>
      <c r="O38" s="11">
        <f>M38/SUM($M$2:$M$679)</f>
        <v/>
      </c>
      <c r="P38" s="5">
        <f>IFERROR(M38/I38,0)</f>
        <v/>
      </c>
      <c r="R38" s="8">
        <f>I38-Q38</f>
        <v/>
      </c>
      <c r="S38" s="36">
        <f>P38*R38</f>
        <v/>
      </c>
      <c r="U38" s="27" t="inlineStr">
        <is>
          <t>Stock SAP</t>
        </is>
      </c>
      <c r="V38" s="27" t="inlineStr">
        <is>
          <t>Descartables</t>
        </is>
      </c>
      <c r="W38" s="27" t="inlineStr">
        <is>
          <t>Dentro del alcance</t>
        </is>
      </c>
      <c r="X38" s="27" t="inlineStr"/>
      <c r="Y38" s="27" t="inlineStr">
        <is>
          <t>Sin recuento físico en el inventario de Avain</t>
        </is>
      </c>
      <c r="Z38" s="28" t="inlineStr">
        <is>
          <t>Sin recuento físico</t>
        </is>
      </c>
      <c r="AA38" s="27" t="inlineStr"/>
      <c r="AB38" s="27" t="inlineStr"/>
      <c r="AC38" s="27" t="inlineStr"/>
      <c r="AD38" s="27" t="inlineStr"/>
      <c r="AE38" s="27" t="inlineStr"/>
      <c r="AF38" s="27" t="inlineStr"/>
      <c r="AG38" s="27" t="inlineStr"/>
      <c r="AH38" s="37" t="n">
        <v>550</v>
      </c>
      <c r="AI38" s="37" t="n">
        <v>0</v>
      </c>
      <c r="AJ38" s="37" t="n">
        <v>550</v>
      </c>
      <c r="AK38" s="38" t="n">
        <v>238.44</v>
      </c>
      <c r="AL38" s="38" t="n"/>
      <c r="AM38" s="38" t="n"/>
      <c r="AN38" s="27" t="inlineStr"/>
      <c r="AO38" s="27" t="inlineStr"/>
    </row>
    <row r="39">
      <c r="A39" s="5" t="inlineStr">
        <is>
          <t>2001709</t>
        </is>
      </c>
      <c r="B39" s="5" t="inlineStr">
        <is>
          <t>INSYTE 20MG 1.16</t>
        </is>
      </c>
      <c r="C39" s="5" t="inlineStr"/>
      <c r="D39" s="5" t="inlineStr">
        <is>
          <t>MAVA</t>
        </is>
      </c>
      <c r="E39" s="5" t="inlineStr">
        <is>
          <t>ZDES</t>
        </is>
      </c>
      <c r="F39" s="5" t="inlineStr">
        <is>
          <t>1120</t>
        </is>
      </c>
      <c r="G39" s="5" t="inlineStr">
        <is>
          <t>2021</t>
        </is>
      </c>
      <c r="H39" s="5" t="inlineStr">
        <is>
          <t>C/U</t>
        </is>
      </c>
      <c r="I39" s="6" t="n">
        <v>550</v>
      </c>
      <c r="J39" s="6" t="n">
        <v>0</v>
      </c>
      <c r="K39" s="5" t="inlineStr">
        <is>
          <t>ARS</t>
        </is>
      </c>
      <c r="L39" s="7" t="n">
        <v>0</v>
      </c>
      <c r="M39" s="7" t="n">
        <v>795837</v>
      </c>
      <c r="N39" s="5">
        <f>IFERROR(VLOOKUP(E39,[1]Total!$D$1:$M$446,10,0),0)</f>
        <v/>
      </c>
      <c r="O39" s="11">
        <f>M39/SUM($M$2:$M$679)</f>
        <v/>
      </c>
      <c r="P39" s="5">
        <f>IFERROR(M39/I39,0)</f>
        <v/>
      </c>
      <c r="R39" s="8">
        <f>I39-Q39</f>
        <v/>
      </c>
      <c r="S39" s="36">
        <f>P39*R39</f>
        <v/>
      </c>
      <c r="U39" s="27" t="inlineStr">
        <is>
          <t>Stock SAP</t>
        </is>
      </c>
      <c r="V39" s="27" t="inlineStr">
        <is>
          <t>Descartables</t>
        </is>
      </c>
      <c r="W39" s="27" t="inlineStr">
        <is>
          <t>Dentro del alcance</t>
        </is>
      </c>
      <c r="X39" s="27" t="inlineStr"/>
      <c r="Y39" s="27" t="inlineStr">
        <is>
          <t>Sin recuento físico en el inventario de Avain</t>
        </is>
      </c>
      <c r="Z39" s="28" t="inlineStr">
        <is>
          <t>Sin recuento físico</t>
        </is>
      </c>
      <c r="AA39" s="27" t="inlineStr"/>
      <c r="AB39" s="27" t="inlineStr"/>
      <c r="AC39" s="27" t="inlineStr"/>
      <c r="AD39" s="27" t="inlineStr"/>
      <c r="AE39" s="27" t="inlineStr"/>
      <c r="AF39" s="27" t="inlineStr"/>
      <c r="AG39" s="27" t="inlineStr"/>
      <c r="AH39" s="37" t="n">
        <v>550</v>
      </c>
      <c r="AI39" s="37" t="n">
        <v>0</v>
      </c>
      <c r="AJ39" s="37" t="n">
        <v>550</v>
      </c>
      <c r="AK39" s="38" t="n">
        <v>1446.976363636364</v>
      </c>
      <c r="AL39" s="38" t="n"/>
      <c r="AM39" s="38" t="n"/>
      <c r="AN39" s="27" t="inlineStr"/>
      <c r="AO39" s="27" t="inlineStr"/>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7" t="n">
        <v>0</v>
      </c>
      <c r="M40" s="7" t="n">
        <v>55791.76</v>
      </c>
      <c r="N40" s="5">
        <f>IFERROR(VLOOKUP(E40,[1]Total!$D$1:$M$446,10,0),0)</f>
        <v/>
      </c>
      <c r="O40" s="11">
        <f>M40/SUM($M$2:$M$679)</f>
        <v/>
      </c>
      <c r="P40" s="5">
        <f>IFERROR(M40/I40,0)</f>
        <v/>
      </c>
      <c r="R40" s="8">
        <f>I40-Q40</f>
        <v/>
      </c>
      <c r="S40" s="36">
        <f>P40*R40</f>
        <v/>
      </c>
      <c r="U40" s="27" t="inlineStr">
        <is>
          <t>Stock SAP</t>
        </is>
      </c>
      <c r="V40" s="27" t="inlineStr">
        <is>
          <t>Medicamentos</t>
        </is>
      </c>
      <c r="W40" s="27" t="inlineStr">
        <is>
          <t>Dentro del alcance</t>
        </is>
      </c>
      <c r="X40" s="27" t="inlineStr"/>
      <c r="Y40" s="27" t="inlineStr">
        <is>
          <t>Sin recuento físico en el inventario de Avain</t>
        </is>
      </c>
      <c r="Z40" s="28" t="inlineStr">
        <is>
          <t>Sin recuento físico</t>
        </is>
      </c>
      <c r="AA40" s="27" t="inlineStr"/>
      <c r="AB40" s="27" t="inlineStr"/>
      <c r="AC40" s="27" t="inlineStr"/>
      <c r="AD40" s="27" t="inlineStr"/>
      <c r="AE40" s="27" t="inlineStr"/>
      <c r="AF40" s="27" t="inlineStr"/>
      <c r="AG40" s="27" t="inlineStr"/>
      <c r="AH40" s="37" t="n">
        <v>510</v>
      </c>
      <c r="AI40" s="37" t="n">
        <v>0</v>
      </c>
      <c r="AJ40" s="37" t="n">
        <v>510</v>
      </c>
      <c r="AK40" s="38" t="n">
        <v>109.3956078431373</v>
      </c>
      <c r="AL40" s="38" t="n"/>
      <c r="AM40" s="38" t="n"/>
      <c r="AN40" s="27" t="inlineStr"/>
      <c r="AO40" s="27" t="inlineStr"/>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7" t="n">
        <v>0</v>
      </c>
      <c r="M41" s="7" t="n">
        <v>263944.97</v>
      </c>
      <c r="N41" s="5">
        <f>IFERROR(VLOOKUP(E41,[1]Total!$D$1:$M$446,10,0),0)</f>
        <v/>
      </c>
      <c r="O41" s="11">
        <f>M41/SUM($M$2:$M$679)</f>
        <v/>
      </c>
      <c r="P41" s="5">
        <f>IFERROR(M41/I41,0)</f>
        <v/>
      </c>
      <c r="R41" s="8">
        <f>I41-Q41</f>
        <v/>
      </c>
      <c r="S41" s="36">
        <f>P41*R41</f>
        <v/>
      </c>
      <c r="U41" s="27" t="inlineStr">
        <is>
          <t>Stock SAP</t>
        </is>
      </c>
      <c r="V41" s="27" t="inlineStr">
        <is>
          <t>Medicamentos</t>
        </is>
      </c>
      <c r="W41" s="27" t="inlineStr">
        <is>
          <t>Dentro del alcance</t>
        </is>
      </c>
      <c r="X41" s="25" t="inlineStr">
        <is>
          <t>Alta</t>
        </is>
      </c>
      <c r="Y41" s="27" t="inlineStr">
        <is>
          <t>Homologado – confianza Alta</t>
        </is>
      </c>
      <c r="Z41" s="26" t="inlineStr">
        <is>
          <t>Dar de baja en SAP</t>
        </is>
      </c>
      <c r="AA41" s="27" t="inlineStr">
        <is>
          <t>MED62</t>
        </is>
      </c>
      <c r="AB41" s="27" t="inlineStr">
        <is>
          <t>Diclofenac 75mg Amp x 3ml</t>
        </is>
      </c>
      <c r="AC41" s="27" t="inlineStr">
        <is>
          <t>Homologación por código Avain (master M01-003)</t>
        </is>
      </c>
      <c r="AD41" s="27" t="inlineStr">
        <is>
          <t>No</t>
        </is>
      </c>
      <c r="AE41" s="27" t="inlineStr"/>
      <c r="AF41" s="27" t="inlineStr">
        <is>
          <t>Sí</t>
        </is>
      </c>
      <c r="AG41" s="27" t="inlineStr">
        <is>
          <t>M01-003</t>
        </is>
      </c>
      <c r="AH41" s="37" t="n">
        <v>1959</v>
      </c>
      <c r="AI41" s="37" t="n">
        <v>400</v>
      </c>
      <c r="AJ41" s="37" t="n">
        <v>1559</v>
      </c>
      <c r="AK41" s="38" t="n">
        <v>527.8899489535477</v>
      </c>
      <c r="AL41" s="38">
        <f>IF(OR($Z41="Dar de baja en SAP",$Z41="Dar de alta en SAP"),$AJ41*$AK41,"")</f>
        <v/>
      </c>
      <c r="AM41" s="38">
        <f>$AI41*$AK41</f>
        <v/>
      </c>
      <c r="AN41" s="27" t="inlineStr"/>
      <c r="AO41"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7" t="n">
        <v>0</v>
      </c>
      <c r="M42" s="7" t="n">
        <v>31445.66</v>
      </c>
      <c r="N42" s="5">
        <f>IFERROR(VLOOKUP(E42,[1]Total!$D$1:$M$446,10,0),0)</f>
        <v/>
      </c>
      <c r="O42" s="11">
        <f>M42/SUM($M$2:$M$679)</f>
        <v/>
      </c>
      <c r="P42" s="5">
        <f>IFERROR(M42/I42,0)</f>
        <v/>
      </c>
      <c r="R42" s="8">
        <f>I42-Q42</f>
        <v/>
      </c>
      <c r="S42" s="36">
        <f>P42*R42</f>
        <v/>
      </c>
      <c r="U42" s="27" t="inlineStr">
        <is>
          <t>Stock SAP</t>
        </is>
      </c>
      <c r="V42" s="27" t="inlineStr">
        <is>
          <t>Medicamentos</t>
        </is>
      </c>
      <c r="W42" s="27" t="inlineStr">
        <is>
          <t>Dentro del alcance</t>
        </is>
      </c>
      <c r="X42" s="25" t="inlineStr">
        <is>
          <t>Alta</t>
        </is>
      </c>
      <c r="Y42" s="27" t="inlineStr">
        <is>
          <t>Homologado – confianza Alta</t>
        </is>
      </c>
      <c r="Z42" s="26" t="inlineStr">
        <is>
          <t>Dar de baja en SAP</t>
        </is>
      </c>
      <c r="AA42" s="27" t="inlineStr">
        <is>
          <t>MED102</t>
        </is>
      </c>
      <c r="AB42" s="27" t="inlineStr">
        <is>
          <t>Ibuprofeno Comp x 600 mg</t>
        </is>
      </c>
      <c r="AC42" s="27" t="inlineStr">
        <is>
          <t>Homologación por código Avain (master M01-005)</t>
        </is>
      </c>
      <c r="AD42" s="27" t="inlineStr">
        <is>
          <t>No</t>
        </is>
      </c>
      <c r="AE42" s="27" t="inlineStr"/>
      <c r="AF42" s="27" t="inlineStr">
        <is>
          <t>Sí</t>
        </is>
      </c>
      <c r="AG42" s="27" t="inlineStr">
        <is>
          <t>M01-005</t>
        </is>
      </c>
      <c r="AH42" s="37" t="n">
        <v>5940</v>
      </c>
      <c r="AI42" s="37" t="n">
        <v>222</v>
      </c>
      <c r="AJ42" s="37" t="n">
        <v>5718</v>
      </c>
      <c r="AK42" s="38" t="n">
        <v>62.89131818181817</v>
      </c>
      <c r="AL42" s="38">
        <f>IF(OR($Z42="Dar de baja en SAP",$Z42="Dar de alta en SAP"),$AJ42*$AK42,"")</f>
        <v/>
      </c>
      <c r="AM42" s="38">
        <f>$AI42*$AK42</f>
        <v/>
      </c>
      <c r="AN42" s="27" t="inlineStr"/>
      <c r="AO42"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7" t="n">
        <v>0</v>
      </c>
      <c r="M43" s="7" t="n">
        <v>31445.66</v>
      </c>
      <c r="N43" s="5">
        <f>IFERROR(VLOOKUP(E43,[1]Total!$D$1:$M$446,10,0),0)</f>
        <v/>
      </c>
      <c r="O43" s="11">
        <f>M43/SUM($M$2:$M$679)</f>
        <v/>
      </c>
      <c r="P43" s="5">
        <f>IFERROR(M43/I43,0)</f>
        <v/>
      </c>
      <c r="R43" s="8">
        <f>I43-Q43</f>
        <v/>
      </c>
      <c r="S43" s="36">
        <f>P43*R43</f>
        <v/>
      </c>
      <c r="U43" s="27" t="inlineStr">
        <is>
          <t>Stock SAP</t>
        </is>
      </c>
      <c r="V43" s="27" t="inlineStr">
        <is>
          <t>Medicamentos</t>
        </is>
      </c>
      <c r="W43" s="27" t="inlineStr">
        <is>
          <t>Dentro del alcance</t>
        </is>
      </c>
      <c r="X43" s="25" t="inlineStr">
        <is>
          <t>Alta</t>
        </is>
      </c>
      <c r="Y43" s="27" t="inlineStr">
        <is>
          <t>Homologado – confianza Alta</t>
        </is>
      </c>
      <c r="Z43" s="26" t="inlineStr">
        <is>
          <t>Dar de baja en SAP</t>
        </is>
      </c>
      <c r="AA43" s="27" t="inlineStr">
        <is>
          <t>MED102</t>
        </is>
      </c>
      <c r="AB43" s="27" t="inlineStr">
        <is>
          <t>Ibuprofeno Comp x 600 mg</t>
        </is>
      </c>
      <c r="AC43" s="27" t="inlineStr">
        <is>
          <t>Homologación por código Avain (master M01-005)</t>
        </is>
      </c>
      <c r="AD43" s="27" t="inlineStr">
        <is>
          <t>No</t>
        </is>
      </c>
      <c r="AE43" s="27" t="inlineStr"/>
      <c r="AF43" s="27" t="inlineStr">
        <is>
          <t>Sí</t>
        </is>
      </c>
      <c r="AG43" s="27" t="inlineStr">
        <is>
          <t>M01-005</t>
        </is>
      </c>
      <c r="AH43" s="37" t="n">
        <v>5940</v>
      </c>
      <c r="AI43" s="37" t="n">
        <v>222</v>
      </c>
      <c r="AJ43" s="37" t="n">
        <v>5718</v>
      </c>
      <c r="AK43" s="38" t="n">
        <v>62.89131818181817</v>
      </c>
      <c r="AL43" s="38">
        <f>IF(OR($Z43="Dar de baja en SAP",$Z43="Dar de alta en SAP"),$AJ43*$AK43,"")</f>
        <v/>
      </c>
      <c r="AM43" s="38">
        <f>$AI43*$AK43</f>
        <v/>
      </c>
      <c r="AN43" s="27" t="inlineStr"/>
      <c r="AO43"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t="inlineStr"/>
      <c r="D44" s="5" t="inlineStr">
        <is>
          <t>033</t>
        </is>
      </c>
      <c r="E44" s="5" t="inlineStr">
        <is>
          <t>ZDES</t>
        </is>
      </c>
      <c r="F44" s="5" t="inlineStr">
        <is>
          <t>1120</t>
        </is>
      </c>
      <c r="G44" s="5" t="inlineStr">
        <is>
          <t>2021</t>
        </is>
      </c>
      <c r="H44" s="5" t="inlineStr">
        <is>
          <t>C/U</t>
        </is>
      </c>
      <c r="I44" s="6" t="n">
        <v>500</v>
      </c>
      <c r="J44" s="6" t="n">
        <v>0</v>
      </c>
      <c r="K44" s="5" t="inlineStr">
        <is>
          <t>ARS</t>
        </is>
      </c>
      <c r="L44" s="7" t="n">
        <v>0</v>
      </c>
      <c r="M44" s="7" t="n">
        <v>85251.33</v>
      </c>
      <c r="N44" s="5">
        <f>IFERROR(VLOOKUP(E44,[1]Total!$D$1:$M$446,10,0),0)</f>
        <v/>
      </c>
      <c r="O44" s="11">
        <f>M44/SUM($M$2:$M$679)</f>
        <v/>
      </c>
      <c r="P44" s="5">
        <f>IFERROR(M44/I44,0)</f>
        <v/>
      </c>
      <c r="Q44" s="39" t="n">
        <v>217</v>
      </c>
      <c r="R44" s="8">
        <f>I44-Q44</f>
        <v/>
      </c>
      <c r="S44" s="36">
        <f>P44*R44</f>
        <v/>
      </c>
      <c r="U44" s="27" t="inlineStr">
        <is>
          <t>Stock SAP</t>
        </is>
      </c>
      <c r="V44" s="27" t="inlineStr">
        <is>
          <t>Descartables</t>
        </is>
      </c>
      <c r="W44" s="27" t="inlineStr">
        <is>
          <t>Dentro del alcance</t>
        </is>
      </c>
      <c r="X44" s="30" t="inlineStr">
        <is>
          <t>Media</t>
        </is>
      </c>
      <c r="Y44" s="27" t="inlineStr">
        <is>
          <t>Homologado – confianza Media – pendiente de validación</t>
        </is>
      </c>
      <c r="Z44" s="26" t="inlineStr">
        <is>
          <t>Dar de baja en SAP</t>
        </is>
      </c>
      <c r="AA44" s="27" t="inlineStr">
        <is>
          <t>DESC5</t>
        </is>
      </c>
      <c r="AB44" s="27" t="inlineStr">
        <is>
          <t>Abbocath Nº 22</t>
        </is>
      </c>
      <c r="AC44" s="27" t="inlineStr">
        <is>
          <t>Homologación por código Avain (master D-129)</t>
        </is>
      </c>
      <c r="AD44" s="27" t="inlineStr">
        <is>
          <t>No</t>
        </is>
      </c>
      <c r="AE44" s="27" t="inlineStr"/>
      <c r="AF44" s="27" t="inlineStr">
        <is>
          <t>Sí</t>
        </is>
      </c>
      <c r="AG44" s="27" t="inlineStr">
        <is>
          <t>D-129</t>
        </is>
      </c>
      <c r="AH44" s="37" t="n">
        <v>500</v>
      </c>
      <c r="AI44" s="37" t="n">
        <v>217</v>
      </c>
      <c r="AJ44" s="37" t="n">
        <v>283</v>
      </c>
      <c r="AK44" s="38" t="n">
        <v>170.50266</v>
      </c>
      <c r="AL44" s="38">
        <f>IF(OR($Z44="Dar de baja en SAP",$Z44="Dar de alta en SAP"),$AJ44*$AK44,"")</f>
        <v/>
      </c>
      <c r="AM44" s="38">
        <f>$AI44*$AK44</f>
        <v/>
      </c>
      <c r="AN44" s="27" t="inlineStr"/>
      <c r="AO44" s="27" t="inlineStr">
        <is>
          <t>Homologación: confianza base Media + confianza SAP Alta → Media.</t>
        </is>
      </c>
    </row>
    <row r="45">
      <c r="A45" s="5" t="inlineStr">
        <is>
          <t>2000021</t>
        </is>
      </c>
      <c r="B45" s="5" t="inlineStr">
        <is>
          <t>GUANTES ESTERILES Nº 7.5 POR PAR</t>
        </is>
      </c>
      <c r="C45" s="5" t="inlineStr"/>
      <c r="D45" s="5" t="inlineStr">
        <is>
          <t>033</t>
        </is>
      </c>
      <c r="E45" s="5" t="inlineStr">
        <is>
          <t>ZDES</t>
        </is>
      </c>
      <c r="F45" s="5" t="inlineStr">
        <is>
          <t>1120</t>
        </is>
      </c>
      <c r="G45" s="5" t="inlineStr">
        <is>
          <t>2021</t>
        </is>
      </c>
      <c r="H45" s="5" t="inlineStr">
        <is>
          <t>C/U</t>
        </is>
      </c>
      <c r="I45" s="6" t="n">
        <v>500</v>
      </c>
      <c r="J45" s="6" t="n">
        <v>0</v>
      </c>
      <c r="K45" s="5" t="inlineStr">
        <is>
          <t>ARS</t>
        </is>
      </c>
      <c r="L45" s="7" t="n">
        <v>0</v>
      </c>
      <c r="M45" s="7" t="n">
        <v>93256.55</v>
      </c>
      <c r="N45" s="5">
        <f>IFERROR(VLOOKUP(E45,[1]Total!$D$1:$M$446,10,0),0)</f>
        <v/>
      </c>
      <c r="O45" s="11">
        <f>M45/SUM($M$2:$M$679)</f>
        <v/>
      </c>
      <c r="P45" s="5">
        <f>IFERROR(M45/I45,0)</f>
        <v/>
      </c>
      <c r="R45" s="8">
        <f>I45-Q45</f>
        <v/>
      </c>
      <c r="S45" s="36">
        <f>P45*R45</f>
        <v/>
      </c>
      <c r="U45" s="27" t="inlineStr">
        <is>
          <t>Stock SAP</t>
        </is>
      </c>
      <c r="V45" s="27" t="inlineStr">
        <is>
          <t>Descartables</t>
        </is>
      </c>
      <c r="W45" s="27" t="inlineStr">
        <is>
          <t>Dentro del alcance</t>
        </is>
      </c>
      <c r="X45" s="27" t="inlineStr"/>
      <c r="Y45" s="27" t="inlineStr">
        <is>
          <t>Sin recuento físico en el inventario de Avain</t>
        </is>
      </c>
      <c r="Z45" s="28" t="inlineStr">
        <is>
          <t>Sin recuento físico</t>
        </is>
      </c>
      <c r="AA45" s="27" t="inlineStr"/>
      <c r="AB45" s="27" t="inlineStr"/>
      <c r="AC45" s="27" t="inlineStr"/>
      <c r="AD45" s="27" t="inlineStr"/>
      <c r="AE45" s="27" t="inlineStr"/>
      <c r="AF45" s="27" t="inlineStr"/>
      <c r="AG45" s="27" t="inlineStr"/>
      <c r="AH45" s="37" t="n">
        <v>500</v>
      </c>
      <c r="AI45" s="37" t="n">
        <v>0</v>
      </c>
      <c r="AJ45" s="37" t="n">
        <v>500</v>
      </c>
      <c r="AK45" s="38" t="n">
        <v>186.5131</v>
      </c>
      <c r="AL45" s="38" t="n"/>
      <c r="AM45" s="38" t="n"/>
      <c r="AN45" s="27" t="inlineStr"/>
      <c r="AO45" s="27" t="inlineStr"/>
    </row>
    <row r="46">
      <c r="A46" s="5" t="inlineStr">
        <is>
          <t>2001761</t>
        </is>
      </c>
      <c r="B46" s="5" t="inlineStr">
        <is>
          <t>GUANTES ESTERILES Nº 6.5 POR PAR</t>
        </is>
      </c>
      <c r="C46" s="5" t="inlineStr"/>
      <c r="D46" s="5" t="inlineStr">
        <is>
          <t>033</t>
        </is>
      </c>
      <c r="E46" s="5" t="inlineStr">
        <is>
          <t>ZDES</t>
        </is>
      </c>
      <c r="F46" s="5" t="inlineStr">
        <is>
          <t>1120</t>
        </is>
      </c>
      <c r="G46" s="5" t="inlineStr">
        <is>
          <t>2021</t>
        </is>
      </c>
      <c r="H46" s="5" t="inlineStr">
        <is>
          <t>C/U</t>
        </is>
      </c>
      <c r="I46" s="6" t="n">
        <v>500</v>
      </c>
      <c r="J46" s="6" t="n">
        <v>0</v>
      </c>
      <c r="K46" s="5" t="inlineStr">
        <is>
          <t>ARS</t>
        </is>
      </c>
      <c r="L46" s="7" t="n">
        <v>0</v>
      </c>
      <c r="M46" s="7" t="n">
        <v>101122.58</v>
      </c>
      <c r="N46" s="5">
        <f>IFERROR(VLOOKUP(E46,[1]Total!$D$1:$M$446,10,0),0)</f>
        <v/>
      </c>
      <c r="O46" s="11">
        <f>M46/SUM($M$2:$M$679)</f>
        <v/>
      </c>
      <c r="P46" s="5">
        <f>IFERROR(M46/I46,0)</f>
        <v/>
      </c>
      <c r="R46" s="8">
        <f>I46-Q46</f>
        <v/>
      </c>
      <c r="S46" s="36">
        <f>P46*R46</f>
        <v/>
      </c>
      <c r="U46" s="27" t="inlineStr">
        <is>
          <t>Stock SAP</t>
        </is>
      </c>
      <c r="V46" s="27" t="inlineStr">
        <is>
          <t>Descartables</t>
        </is>
      </c>
      <c r="W46" s="27" t="inlineStr">
        <is>
          <t>Dentro del alcance</t>
        </is>
      </c>
      <c r="X46" s="27" t="inlineStr"/>
      <c r="Y46" s="27" t="inlineStr">
        <is>
          <t>Sin recuento físico en el inventario de Avain</t>
        </is>
      </c>
      <c r="Z46" s="28" t="inlineStr">
        <is>
          <t>Sin recuento físico</t>
        </is>
      </c>
      <c r="AA46" s="27" t="inlineStr"/>
      <c r="AB46" s="27" t="inlineStr"/>
      <c r="AC46" s="27" t="inlineStr"/>
      <c r="AD46" s="27" t="inlineStr"/>
      <c r="AE46" s="27" t="inlineStr"/>
      <c r="AF46" s="27" t="inlineStr"/>
      <c r="AG46" s="27" t="inlineStr"/>
      <c r="AH46" s="37" t="n">
        <v>500</v>
      </c>
      <c r="AI46" s="37" t="n">
        <v>0</v>
      </c>
      <c r="AJ46" s="37" t="n">
        <v>500</v>
      </c>
      <c r="AK46" s="38" t="n">
        <v>202.24516</v>
      </c>
      <c r="AL46" s="38" t="n"/>
      <c r="AM46" s="38" t="n"/>
      <c r="AN46" s="27" t="inlineStr"/>
      <c r="AO46" s="27" t="inlineStr"/>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7" t="n">
        <v>0</v>
      </c>
      <c r="M47" s="7" t="n">
        <v>16884.31</v>
      </c>
      <c r="N47" s="5">
        <f>IFERROR(VLOOKUP(E47,[1]Total!$D$1:$M$446,10,0),0)</f>
        <v/>
      </c>
      <c r="O47" s="11">
        <f>M47/SUM($M$2:$M$679)</f>
        <v/>
      </c>
      <c r="P47" s="5">
        <f>IFERROR(M47/I47,0)</f>
        <v/>
      </c>
      <c r="Q47" s="39" t="n">
        <v>23</v>
      </c>
      <c r="R47" s="8">
        <f>I47-Q47</f>
        <v/>
      </c>
      <c r="S47" s="36">
        <f>P47*R47</f>
        <v/>
      </c>
      <c r="U47" s="27" t="inlineStr">
        <is>
          <t>Stock SAP</t>
        </is>
      </c>
      <c r="V47" s="27" t="inlineStr">
        <is>
          <t>Medicamentos</t>
        </is>
      </c>
      <c r="W47" s="27" t="inlineStr">
        <is>
          <t>Dentro del alcance</t>
        </is>
      </c>
      <c r="X47" s="25" t="inlineStr">
        <is>
          <t>Alta</t>
        </is>
      </c>
      <c r="Y47" s="27" t="inlineStr">
        <is>
          <t>Homologado – confianza Alta</t>
        </is>
      </c>
      <c r="Z47" s="26" t="inlineStr">
        <is>
          <t>Dar de baja en SAP</t>
        </is>
      </c>
      <c r="AA47" s="27" t="inlineStr">
        <is>
          <t>MED118</t>
        </is>
      </c>
      <c r="AB47" s="27" t="inlineStr">
        <is>
          <t>Loperamida Comp x 2 mg</t>
        </is>
      </c>
      <c r="AC47" s="27" t="inlineStr">
        <is>
          <t>Cruce por nomenclatura SAP</t>
        </is>
      </c>
      <c r="AD47" s="27" t="inlineStr">
        <is>
          <t>No</t>
        </is>
      </c>
      <c r="AE47" s="27" t="inlineStr"/>
      <c r="AF47" s="27" t="inlineStr">
        <is>
          <t>Sí</t>
        </is>
      </c>
      <c r="AG47" s="27" t="inlineStr"/>
      <c r="AH47" s="37" t="n">
        <v>1050</v>
      </c>
      <c r="AI47" s="37" t="n">
        <v>23</v>
      </c>
      <c r="AJ47" s="37" t="n">
        <v>1027</v>
      </c>
      <c r="AK47" s="38" t="n">
        <v>37.52069523809524</v>
      </c>
      <c r="AL47" s="38">
        <f>IF(OR($Z47="Dar de baja en SAP",$Z47="Dar de alta en SAP"),$AJ47*$AK47,"")</f>
        <v/>
      </c>
      <c r="AM47" s="38">
        <f>$AI47*$AK47</f>
        <v/>
      </c>
      <c r="AN47" s="27" t="inlineStr"/>
      <c r="AO47" s="27"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7" t="n">
        <v>0</v>
      </c>
      <c r="M48" s="7" t="n">
        <v>1307128.9</v>
      </c>
      <c r="N48" s="5">
        <f>IFERROR(VLOOKUP(E48,[1]Total!$D$1:$M$446,10,0),0)</f>
        <v/>
      </c>
      <c r="O48" s="11">
        <f>M48/SUM($M$2:$M$679)</f>
        <v/>
      </c>
      <c r="P48" s="5">
        <f>IFERROR(M48/I48,0)</f>
        <v/>
      </c>
      <c r="Q48" s="39" t="n">
        <v>351</v>
      </c>
      <c r="R48" s="8">
        <f>I48-Q48</f>
        <v/>
      </c>
      <c r="S48" s="36">
        <f>P48*R48</f>
        <v/>
      </c>
      <c r="U48" s="27" t="inlineStr">
        <is>
          <t>Stock SAP</t>
        </is>
      </c>
      <c r="V48" s="27" t="inlineStr">
        <is>
          <t>Medicamentos</t>
        </is>
      </c>
      <c r="W48" s="27" t="inlineStr">
        <is>
          <t>Dentro del alcance</t>
        </is>
      </c>
      <c r="X48" s="26" t="inlineStr">
        <is>
          <t>Baja</t>
        </is>
      </c>
      <c r="Y48" s="27" t="inlineStr">
        <is>
          <t>Homologado – confianza Baja – pendiente de validación</t>
        </is>
      </c>
      <c r="Z48" s="26" t="inlineStr">
        <is>
          <t>Dar de baja en SAP</t>
        </is>
      </c>
      <c r="AA48" s="27" t="inlineStr">
        <is>
          <t>MED30</t>
        </is>
      </c>
      <c r="AB48" s="27" t="inlineStr">
        <is>
          <t>Caramelos antigripales con benzocaina 20.7mg</t>
        </is>
      </c>
      <c r="AC48" s="27" t="inlineStr">
        <is>
          <t>Homologación por código Avain (master M01-017)</t>
        </is>
      </c>
      <c r="AD48" s="27" t="inlineStr">
        <is>
          <t>No</t>
        </is>
      </c>
      <c r="AE48" s="27" t="inlineStr"/>
      <c r="AF48" s="27" t="inlineStr">
        <is>
          <t>Sí</t>
        </is>
      </c>
      <c r="AG48" s="27" t="inlineStr">
        <is>
          <t>M01-017</t>
        </is>
      </c>
      <c r="AH48" s="37" t="n">
        <v>964</v>
      </c>
      <c r="AI48" s="37" t="n">
        <v>351</v>
      </c>
      <c r="AJ48" s="37" t="n">
        <v>613</v>
      </c>
      <c r="AK48" s="38" t="n">
        <v>2964.011099585062</v>
      </c>
      <c r="AL48" s="38">
        <f>IF(OR($Z48="Dar de baja en SAP",$Z48="Dar de alta en SAP"),$AJ48*$AK48,"")</f>
        <v/>
      </c>
      <c r="AM48" s="38">
        <f>$AI48*$AK48</f>
        <v/>
      </c>
      <c r="AN48" s="27" t="inlineStr"/>
      <c r="AO48" s="27"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7" t="n">
        <v>0</v>
      </c>
      <c r="M49" s="7" t="n">
        <v>84067.98</v>
      </c>
      <c r="N49" s="5">
        <f>IFERROR(VLOOKUP(E49,[1]Total!$D$1:$M$446,10,0),0)</f>
        <v/>
      </c>
      <c r="O49" s="11">
        <f>M49/SUM($M$2:$M$679)</f>
        <v/>
      </c>
      <c r="P49" s="5">
        <f>IFERROR(M49/I49,0)</f>
        <v/>
      </c>
      <c r="Q49" s="39" t="n">
        <v>240</v>
      </c>
      <c r="R49" s="8">
        <f>I49-Q49</f>
        <v/>
      </c>
      <c r="S49" s="36">
        <f>P49*R49</f>
        <v/>
      </c>
      <c r="U49" s="27" t="inlineStr">
        <is>
          <t>Stock SAP</t>
        </is>
      </c>
      <c r="V49" s="27" t="inlineStr">
        <is>
          <t>Medicamentos</t>
        </is>
      </c>
      <c r="W49" s="27" t="inlineStr">
        <is>
          <t>Dentro del alcance</t>
        </is>
      </c>
      <c r="X49" s="25" t="inlineStr">
        <is>
          <t>Alta</t>
        </is>
      </c>
      <c r="Y49" s="27" t="inlineStr">
        <is>
          <t>Homologado – confianza Alta</t>
        </is>
      </c>
      <c r="Z49" s="26" t="inlineStr">
        <is>
          <t>Dar de baja en SAP</t>
        </is>
      </c>
      <c r="AA49" s="27" t="inlineStr">
        <is>
          <t>MED111</t>
        </is>
      </c>
      <c r="AB49" s="27" t="inlineStr">
        <is>
          <t>Ketorolac Comp x 20 mg</t>
        </is>
      </c>
      <c r="AC49" s="27" t="inlineStr">
        <is>
          <t>Homologación por código Avain (master M01-018)</t>
        </is>
      </c>
      <c r="AD49" s="27" t="inlineStr">
        <is>
          <t>No</t>
        </is>
      </c>
      <c r="AE49" s="27" t="inlineStr"/>
      <c r="AF49" s="27" t="inlineStr">
        <is>
          <t>Sí</t>
        </is>
      </c>
      <c r="AG49" s="27" t="inlineStr">
        <is>
          <t>M01-018</t>
        </is>
      </c>
      <c r="AH49" s="37" t="n">
        <v>441</v>
      </c>
      <c r="AI49" s="37" t="n">
        <v>240</v>
      </c>
      <c r="AJ49" s="37" t="n">
        <v>201</v>
      </c>
      <c r="AK49" s="38" t="n">
        <v>195.0533106575964</v>
      </c>
      <c r="AL49" s="38">
        <f>IF(OR($Z49="Dar de baja en SAP",$Z49="Dar de alta en SAP"),$AJ49*$AK49,"")</f>
        <v/>
      </c>
      <c r="AM49" s="38">
        <f>$AI49*$AK49</f>
        <v/>
      </c>
      <c r="AN49" s="27" t="inlineStr"/>
      <c r="AO49" s="27"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7" t="n">
        <v>0</v>
      </c>
      <c r="M50" s="7" t="n">
        <v>467830.47</v>
      </c>
      <c r="N50" s="5">
        <f>IFERROR(VLOOKUP(E50,[1]Total!$D$1:$M$446,10,0),0)</f>
        <v/>
      </c>
      <c r="O50" s="11">
        <f>M50/SUM($M$2:$M$679)</f>
        <v/>
      </c>
      <c r="P50" s="5">
        <f>IFERROR(M50/I50,0)</f>
        <v/>
      </c>
      <c r="R50" s="8">
        <f>I50-Q50</f>
        <v/>
      </c>
      <c r="S50" s="36">
        <f>P50*R50</f>
        <v/>
      </c>
      <c r="U50" s="27" t="inlineStr">
        <is>
          <t>Stock SAP</t>
        </is>
      </c>
      <c r="V50" s="27" t="inlineStr">
        <is>
          <t>Medicamentos</t>
        </is>
      </c>
      <c r="W50" s="27" t="inlineStr">
        <is>
          <t>Dentro del alcance</t>
        </is>
      </c>
      <c r="X50" s="27" t="inlineStr"/>
      <c r="Y50" s="27" t="inlineStr">
        <is>
          <t>Sin recuento físico en el inventario de Avain</t>
        </is>
      </c>
      <c r="Z50" s="28" t="inlineStr">
        <is>
          <t>Sin recuento físico</t>
        </is>
      </c>
      <c r="AA50" s="27" t="inlineStr"/>
      <c r="AB50" s="27" t="inlineStr"/>
      <c r="AC50" s="27" t="inlineStr"/>
      <c r="AD50" s="27" t="inlineStr"/>
      <c r="AE50" s="27" t="inlineStr"/>
      <c r="AF50" s="27" t="inlineStr"/>
      <c r="AG50" s="27" t="inlineStr"/>
      <c r="AH50" s="37" t="n">
        <v>1336</v>
      </c>
      <c r="AI50" s="37" t="n">
        <v>0</v>
      </c>
      <c r="AJ50" s="37" t="n">
        <v>1336</v>
      </c>
      <c r="AK50" s="38" t="n">
        <v>1113.882073353293</v>
      </c>
      <c r="AL50" s="38" t="n"/>
      <c r="AM50" s="38" t="n"/>
      <c r="AN50" s="27" t="inlineStr"/>
      <c r="AO50" s="27"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7" t="n">
        <v>0</v>
      </c>
      <c r="M51" s="7" t="n">
        <v>220072.2</v>
      </c>
      <c r="N51" s="5">
        <f>IFERROR(VLOOKUP(E51,[1]Total!$D$1:$M$446,10,0),0)</f>
        <v/>
      </c>
      <c r="O51" s="11">
        <f>M51/SUM($M$2:$M$679)</f>
        <v/>
      </c>
      <c r="P51" s="5">
        <f>IFERROR(M51/I51,0)</f>
        <v/>
      </c>
      <c r="Q51" s="39" t="n">
        <v>130</v>
      </c>
      <c r="R51" s="8">
        <f>I51-Q51</f>
        <v/>
      </c>
      <c r="S51" s="36">
        <f>P51*R51</f>
        <v/>
      </c>
      <c r="U51" s="27" t="inlineStr">
        <is>
          <t>Stock SAP</t>
        </is>
      </c>
      <c r="V51" s="27" t="inlineStr">
        <is>
          <t>Medicamentos</t>
        </is>
      </c>
      <c r="W51" s="27" t="inlineStr">
        <is>
          <t>Dentro del alcance</t>
        </is>
      </c>
      <c r="X51" s="25" t="inlineStr">
        <is>
          <t>Alta</t>
        </is>
      </c>
      <c r="Y51" s="27" t="inlineStr">
        <is>
          <t>Homologado – confianza Alta</t>
        </is>
      </c>
      <c r="Z51" s="26" t="inlineStr">
        <is>
          <t>Dar de baja en SAP</t>
        </is>
      </c>
      <c r="AA51" s="27" t="inlineStr">
        <is>
          <t>MED131</t>
        </is>
      </c>
      <c r="AB51" s="27" t="inlineStr">
        <is>
          <t>Metoclopramida Comp x 10 mg</t>
        </is>
      </c>
      <c r="AC51" s="27" t="inlineStr">
        <is>
          <t>Homologación por código Avain (master M08-002)</t>
        </is>
      </c>
      <c r="AD51" s="27" t="inlineStr">
        <is>
          <t>No</t>
        </is>
      </c>
      <c r="AE51" s="27" t="inlineStr"/>
      <c r="AF51" s="27" t="inlineStr">
        <is>
          <t>Sí</t>
        </is>
      </c>
      <c r="AG51" s="27" t="inlineStr">
        <is>
          <t>M08-002</t>
        </is>
      </c>
      <c r="AH51" s="37" t="n">
        <v>915</v>
      </c>
      <c r="AI51" s="37" t="n">
        <v>130</v>
      </c>
      <c r="AJ51" s="37" t="n">
        <v>785</v>
      </c>
      <c r="AK51" s="38" t="n">
        <v>530.2944480874318</v>
      </c>
      <c r="AL51" s="38">
        <f>IF(OR($Z51="Dar de baja en SAP",$Z51="Dar de alta en SAP"),$AJ51*$AK51,"")</f>
        <v/>
      </c>
      <c r="AM51" s="38">
        <f>$AI51*$AK51</f>
        <v/>
      </c>
      <c r="AN51" s="27" t="inlineStr"/>
      <c r="AO51" s="27"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7" t="n">
        <v>0</v>
      </c>
      <c r="M52" s="7" t="n">
        <v>26322.57</v>
      </c>
      <c r="N52" s="5">
        <f>IFERROR(VLOOKUP(E52,[1]Total!$D$1:$M$446,10,0),0)</f>
        <v/>
      </c>
      <c r="O52" s="11">
        <f>M52/SUM($M$2:$M$679)</f>
        <v/>
      </c>
      <c r="P52" s="5">
        <f>IFERROR(M52/I52,0)</f>
        <v/>
      </c>
      <c r="R52" s="8">
        <f>I52-Q52</f>
        <v/>
      </c>
      <c r="S52" s="36">
        <f>P52*R52</f>
        <v/>
      </c>
      <c r="U52" s="27" t="inlineStr">
        <is>
          <t>Stock SAP</t>
        </is>
      </c>
      <c r="V52" s="27" t="inlineStr">
        <is>
          <t>Medicamentos</t>
        </is>
      </c>
      <c r="W52" s="27" t="inlineStr">
        <is>
          <t>Dentro del alcance</t>
        </is>
      </c>
      <c r="X52" s="25" t="inlineStr">
        <is>
          <t>Alta</t>
        </is>
      </c>
      <c r="Y52" s="27" t="inlineStr">
        <is>
          <t>Homologado – confianza Alta</t>
        </is>
      </c>
      <c r="Z52" s="26" t="inlineStr">
        <is>
          <t>Dar de baja en SAP</t>
        </is>
      </c>
      <c r="AA52" s="27" t="inlineStr">
        <is>
          <t>MED110</t>
        </is>
      </c>
      <c r="AB52" s="27" t="inlineStr">
        <is>
          <t>Ketorolac Comp SL X 10 mg</t>
        </is>
      </c>
      <c r="AC52" s="27" t="inlineStr">
        <is>
          <t>Homologación por código Avain (master M01-006)</t>
        </is>
      </c>
      <c r="AD52" s="27" t="inlineStr">
        <is>
          <t>No</t>
        </is>
      </c>
      <c r="AE52" s="27" t="inlineStr"/>
      <c r="AF52" s="27" t="inlineStr">
        <is>
          <t>Sí</t>
        </is>
      </c>
      <c r="AG52" s="27" t="inlineStr">
        <is>
          <t>M01-006</t>
        </is>
      </c>
      <c r="AH52" s="37" t="n">
        <v>1693</v>
      </c>
      <c r="AI52" s="37" t="n">
        <v>920</v>
      </c>
      <c r="AJ52" s="37" t="n">
        <v>773</v>
      </c>
      <c r="AK52" s="38" t="n">
        <v>63.42787950383934</v>
      </c>
      <c r="AL52" s="38">
        <f>IF(OR($Z52="Dar de baja en SAP",$Z52="Dar de alta en SAP"),$AJ52*$AK52,"")</f>
        <v/>
      </c>
      <c r="AM52" s="38">
        <f>$AI52*$AK52</f>
        <v/>
      </c>
      <c r="AN52" s="27" t="inlineStr"/>
      <c r="AO52"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7" t="n">
        <v>0</v>
      </c>
      <c r="M53" s="7" t="n">
        <v>35659.87</v>
      </c>
      <c r="N53" s="5">
        <f>IFERROR(VLOOKUP(E53,[1]Total!$D$1:$M$446,10,0),0)</f>
        <v/>
      </c>
      <c r="O53" s="11">
        <f>M53/SUM($M$2:$M$679)</f>
        <v/>
      </c>
      <c r="P53" s="5">
        <f>IFERROR(M53/I53,0)</f>
        <v/>
      </c>
      <c r="R53" s="8">
        <f>I53-Q53</f>
        <v/>
      </c>
      <c r="S53" s="36">
        <f>P53*R53</f>
        <v/>
      </c>
      <c r="U53" s="27" t="inlineStr">
        <is>
          <t>Stock SAP</t>
        </is>
      </c>
      <c r="V53" s="27" t="inlineStr">
        <is>
          <t>Medicamentos</t>
        </is>
      </c>
      <c r="W53" s="27" t="inlineStr">
        <is>
          <t>Dentro del alcance</t>
        </is>
      </c>
      <c r="X53" s="25" t="inlineStr">
        <is>
          <t>Alta</t>
        </is>
      </c>
      <c r="Y53" s="27" t="inlineStr">
        <is>
          <t>Homologado – confianza Alta</t>
        </is>
      </c>
      <c r="Z53" s="26" t="inlineStr">
        <is>
          <t>Dar de baja en SAP</t>
        </is>
      </c>
      <c r="AA53" s="27" t="inlineStr">
        <is>
          <t>MED64</t>
        </is>
      </c>
      <c r="AB53" s="27" t="inlineStr">
        <is>
          <t>Diclofenac Comp x 75 mg</t>
        </is>
      </c>
      <c r="AC53" s="27" t="inlineStr">
        <is>
          <t>Homologación por nombre Avain (master M01-002)</t>
        </is>
      </c>
      <c r="AD53" s="27" t="inlineStr">
        <is>
          <t>No</t>
        </is>
      </c>
      <c r="AE53" s="27" t="inlineStr"/>
      <c r="AF53" s="27" t="inlineStr">
        <is>
          <t>Sí</t>
        </is>
      </c>
      <c r="AG53" s="27" t="inlineStr">
        <is>
          <t>M01-002</t>
        </is>
      </c>
      <c r="AH53" s="37" t="n">
        <v>2243</v>
      </c>
      <c r="AI53" s="37" t="n">
        <v>945</v>
      </c>
      <c r="AJ53" s="37" t="n">
        <v>1298</v>
      </c>
      <c r="AK53" s="38" t="n">
        <v>102.4708827463219</v>
      </c>
      <c r="AL53" s="38">
        <f>IF(OR($Z53="Dar de baja en SAP",$Z53="Dar de alta en SAP"),$AJ53*$AK53,"")</f>
        <v/>
      </c>
      <c r="AM53" s="38">
        <f>$AI53*$AK53</f>
        <v/>
      </c>
      <c r="AN53" s="27" t="inlineStr"/>
      <c r="AO53"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7" t="n">
        <v>0</v>
      </c>
      <c r="M54" s="7" t="n">
        <v>33815.39</v>
      </c>
      <c r="N54" s="5">
        <f>IFERROR(VLOOKUP(E54,[1]Total!$D$1:$M$446,10,0),0)</f>
        <v/>
      </c>
      <c r="O54" s="11">
        <f>M54/SUM($M$2:$M$679)</f>
        <v/>
      </c>
      <c r="P54" s="5">
        <f>IFERROR(M54/I54,0)</f>
        <v/>
      </c>
      <c r="R54" s="8">
        <f>I54-Q54</f>
        <v/>
      </c>
      <c r="S54" s="36">
        <f>P54*R54</f>
        <v/>
      </c>
      <c r="U54" s="27" t="inlineStr">
        <is>
          <t>Stock SAP</t>
        </is>
      </c>
      <c r="V54" s="27" t="inlineStr">
        <is>
          <t>Medicamentos</t>
        </is>
      </c>
      <c r="W54" s="27" t="inlineStr">
        <is>
          <t>Dentro del alcance</t>
        </is>
      </c>
      <c r="X54" s="25" t="inlineStr">
        <is>
          <t>Alta</t>
        </is>
      </c>
      <c r="Y54" s="27" t="inlineStr">
        <is>
          <t>Homologado – confianza Alta</t>
        </is>
      </c>
      <c r="Z54" s="26" t="inlineStr">
        <is>
          <t>Dar de baja en SAP</t>
        </is>
      </c>
      <c r="AA54" s="27" t="inlineStr">
        <is>
          <t>MED64</t>
        </is>
      </c>
      <c r="AB54" s="27" t="inlineStr">
        <is>
          <t>Diclofenac Comp x 75 mg</t>
        </is>
      </c>
      <c r="AC54" s="27" t="inlineStr">
        <is>
          <t>Homologación por nombre Avain (master M01-002)</t>
        </is>
      </c>
      <c r="AD54" s="27" t="inlineStr">
        <is>
          <t>No</t>
        </is>
      </c>
      <c r="AE54" s="27" t="inlineStr"/>
      <c r="AF54" s="27" t="inlineStr">
        <is>
          <t>Sí</t>
        </is>
      </c>
      <c r="AG54" s="27" t="inlineStr">
        <is>
          <t>M01-002</t>
        </is>
      </c>
      <c r="AH54" s="37" t="n">
        <v>2243</v>
      </c>
      <c r="AI54" s="37" t="n">
        <v>945</v>
      </c>
      <c r="AJ54" s="37" t="n">
        <v>1298</v>
      </c>
      <c r="AK54" s="38" t="n">
        <v>102.4708827463219</v>
      </c>
      <c r="AL54" s="38">
        <f>IF(OR($Z54="Dar de baja en SAP",$Z54="Dar de alta en SAP"),$AJ54*$AK54,"")</f>
        <v/>
      </c>
      <c r="AM54" s="38">
        <f>$AI54*$AK54</f>
        <v/>
      </c>
      <c r="AN54" s="27" t="inlineStr"/>
      <c r="AO54"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7" t="n">
        <v>0</v>
      </c>
      <c r="M55" s="7" t="n">
        <v>13027.24</v>
      </c>
      <c r="N55" s="5">
        <f>IFERROR(VLOOKUP(E55,[1]Total!$D$1:$M$446,10,0),0)</f>
        <v/>
      </c>
      <c r="O55" s="11">
        <f>M55/SUM($M$2:$M$679)</f>
        <v/>
      </c>
      <c r="P55" s="5">
        <f>IFERROR(M55/I55,0)</f>
        <v/>
      </c>
      <c r="R55" s="8">
        <f>I55-Q55</f>
        <v/>
      </c>
      <c r="S55" s="36">
        <f>P55*R55</f>
        <v/>
      </c>
      <c r="U55" s="27" t="inlineStr">
        <is>
          <t>Stock SAP</t>
        </is>
      </c>
      <c r="V55" s="27" t="inlineStr">
        <is>
          <t>Medicamentos</t>
        </is>
      </c>
      <c r="W55" s="27" t="inlineStr">
        <is>
          <t>Dentro del alcance</t>
        </is>
      </c>
      <c r="X55" s="27" t="inlineStr"/>
      <c r="Y55" s="27" t="inlineStr">
        <is>
          <t>Sin recuento físico en el inventario de Avain</t>
        </is>
      </c>
      <c r="Z55" s="28" t="inlineStr">
        <is>
          <t>Sin recuento físico</t>
        </is>
      </c>
      <c r="AA55" s="27" t="inlineStr"/>
      <c r="AB55" s="27" t="inlineStr"/>
      <c r="AC55" s="27" t="inlineStr"/>
      <c r="AD55" s="27" t="inlineStr"/>
      <c r="AE55" s="27" t="inlineStr"/>
      <c r="AF55" s="27" t="inlineStr"/>
      <c r="AG55" s="27" t="inlineStr"/>
      <c r="AH55" s="37" t="n">
        <v>595</v>
      </c>
      <c r="AI55" s="37" t="n">
        <v>0</v>
      </c>
      <c r="AJ55" s="37" t="n">
        <v>595</v>
      </c>
      <c r="AK55" s="38" t="n">
        <v>42.71226890756302</v>
      </c>
      <c r="AL55" s="38" t="n"/>
      <c r="AM55" s="38" t="n"/>
      <c r="AN55" s="27" t="inlineStr"/>
      <c r="AO55" s="27"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7" t="n">
        <v>0</v>
      </c>
      <c r="M56" s="7" t="n">
        <v>161227.23</v>
      </c>
      <c r="N56" s="5">
        <f>IFERROR(VLOOKUP(E56,[1]Total!$D$1:$M$446,10,0),0)</f>
        <v/>
      </c>
      <c r="O56" s="11">
        <f>M56/SUM($M$2:$M$679)</f>
        <v/>
      </c>
      <c r="P56" s="5">
        <f>IFERROR(M56/I56,0)</f>
        <v/>
      </c>
      <c r="Q56" s="39" t="n">
        <v>117</v>
      </c>
      <c r="R56" s="8">
        <f>I56-Q56</f>
        <v/>
      </c>
      <c r="S56" s="36">
        <f>P56*R56</f>
        <v/>
      </c>
      <c r="U56" s="27" t="inlineStr">
        <is>
          <t>Stock SAP</t>
        </is>
      </c>
      <c r="V56" s="27" t="inlineStr">
        <is>
          <t>Medicamentos</t>
        </is>
      </c>
      <c r="W56" s="27" t="inlineStr">
        <is>
          <t>Dentro del alcance</t>
        </is>
      </c>
      <c r="X56" s="30" t="inlineStr">
        <is>
          <t>Media</t>
        </is>
      </c>
      <c r="Y56" s="27" t="inlineStr">
        <is>
          <t>Homologado – confianza Media – pendiente de validación</t>
        </is>
      </c>
      <c r="Z56" s="26" t="inlineStr">
        <is>
          <t>Dar de baja en SAP</t>
        </is>
      </c>
      <c r="AA56" s="27" t="inlineStr">
        <is>
          <t>MED100</t>
        </is>
      </c>
      <c r="AB56" s="27" t="inlineStr">
        <is>
          <t>Hioscina x 20 mg Amp x 1 ml</t>
        </is>
      </c>
      <c r="AC56" s="27" t="inlineStr">
        <is>
          <t>Homologación por código Avain (master M08-003)</t>
        </is>
      </c>
      <c r="AD56" s="27" t="inlineStr">
        <is>
          <t>No</t>
        </is>
      </c>
      <c r="AE56" s="27" t="inlineStr"/>
      <c r="AF56" s="27" t="inlineStr">
        <is>
          <t>Sí</t>
        </is>
      </c>
      <c r="AG56" s="27" t="inlineStr">
        <is>
          <t>M08-003</t>
        </is>
      </c>
      <c r="AH56" s="37" t="n">
        <v>600</v>
      </c>
      <c r="AI56" s="37" t="n">
        <v>117</v>
      </c>
      <c r="AJ56" s="37" t="n">
        <v>483</v>
      </c>
      <c r="AK56" s="38" t="n">
        <v>537.4241166666667</v>
      </c>
      <c r="AL56" s="38">
        <f>IF(OR($Z56="Dar de baja en SAP",$Z56="Dar de alta en SAP"),$AJ56*$AK56,"")</f>
        <v/>
      </c>
      <c r="AM56" s="38">
        <f>$AI56*$AK56</f>
        <v/>
      </c>
      <c r="AN56" s="27" t="inlineStr"/>
      <c r="AO56" s="27"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7" t="n">
        <v>0</v>
      </c>
      <c r="M57" s="7" t="n">
        <v>434255.17</v>
      </c>
      <c r="N57" s="5">
        <f>IFERROR(VLOOKUP(E57,[1]Total!$D$1:$M$446,10,0),0)</f>
        <v/>
      </c>
      <c r="O57" s="11">
        <f>M57/SUM($M$2:$M$679)</f>
        <v/>
      </c>
      <c r="P57" s="5">
        <f>IFERROR(M57/I57,0)</f>
        <v/>
      </c>
      <c r="Q57" s="39" t="n">
        <v>249</v>
      </c>
      <c r="R57" s="8">
        <f>I57-Q57</f>
        <v/>
      </c>
      <c r="S57" s="36">
        <f>P57*R57</f>
        <v/>
      </c>
      <c r="U57" s="27" t="inlineStr">
        <is>
          <t>Stock SAP</t>
        </is>
      </c>
      <c r="V57" s="27" t="inlineStr">
        <is>
          <t>Medicamentos</t>
        </is>
      </c>
      <c r="W57" s="27" t="inlineStr">
        <is>
          <t>Dentro del alcance</t>
        </is>
      </c>
      <c r="X57" s="30" t="inlineStr">
        <is>
          <t>Media</t>
        </is>
      </c>
      <c r="Y57" s="27" t="inlineStr">
        <is>
          <t>Homologado – confianza Media – pendiente de validación</t>
        </is>
      </c>
      <c r="Z57" s="26" t="inlineStr">
        <is>
          <t>Dar de baja en SAP</t>
        </is>
      </c>
      <c r="AA57" s="27" t="inlineStr">
        <is>
          <t>MED168</t>
        </is>
      </c>
      <c r="AB57" s="27" t="inlineStr">
        <is>
          <t>Solucion fisiológica x 500 ml</t>
        </is>
      </c>
      <c r="AC57" s="27" t="inlineStr">
        <is>
          <t>Homologación por código Avain (master M13-001)</t>
        </is>
      </c>
      <c r="AD57" s="27" t="inlineStr">
        <is>
          <t>No</t>
        </is>
      </c>
      <c r="AE57" s="27" t="inlineStr"/>
      <c r="AF57" s="27" t="inlineStr">
        <is>
          <t>Sí</t>
        </is>
      </c>
      <c r="AG57" s="27" t="inlineStr">
        <is>
          <t>M13-001</t>
        </is>
      </c>
      <c r="AH57" s="37" t="n">
        <v>1271</v>
      </c>
      <c r="AI57" s="37" t="n">
        <v>249</v>
      </c>
      <c r="AJ57" s="37" t="n">
        <v>1022</v>
      </c>
      <c r="AK57" s="38" t="n">
        <v>1447.517246262785</v>
      </c>
      <c r="AL57" s="38">
        <f>IF(OR($Z57="Dar de baja en SAP",$Z57="Dar de alta en SAP"),$AJ57*$AK57,"")</f>
        <v/>
      </c>
      <c r="AM57" s="38">
        <f>$AI57*$AK57</f>
        <v/>
      </c>
      <c r="AN57" s="27" t="inlineStr"/>
      <c r="AO57" s="27"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7" t="n">
        <v>0</v>
      </c>
      <c r="M58" s="7" t="n">
        <v>127901.92</v>
      </c>
      <c r="N58" s="5">
        <f>IFERROR(VLOOKUP(E58,[1]Total!$D$1:$M$446,10,0),0)</f>
        <v/>
      </c>
      <c r="O58" s="11">
        <f>M58/SUM($M$2:$M$679)</f>
        <v/>
      </c>
      <c r="P58" s="5">
        <f>IFERROR(M58/I58,0)</f>
        <v/>
      </c>
      <c r="R58" s="8">
        <f>I58-Q58</f>
        <v/>
      </c>
      <c r="S58" s="36">
        <f>P58*R58</f>
        <v/>
      </c>
      <c r="U58" s="27" t="inlineStr">
        <is>
          <t>Stock SAP</t>
        </is>
      </c>
      <c r="V58" s="27" t="inlineStr">
        <is>
          <t>Medicamentos</t>
        </is>
      </c>
      <c r="W58" s="27" t="inlineStr">
        <is>
          <t>Dentro del alcance</t>
        </is>
      </c>
      <c r="X58" s="25" t="inlineStr">
        <is>
          <t>Alta</t>
        </is>
      </c>
      <c r="Y58" s="27" t="inlineStr">
        <is>
          <t>Homologado – confianza Alta</t>
        </is>
      </c>
      <c r="Z58" s="26" t="inlineStr">
        <is>
          <t>Dar de baja en SAP</t>
        </is>
      </c>
      <c r="AA58" s="27" t="inlineStr">
        <is>
          <t>MED130</t>
        </is>
      </c>
      <c r="AB58" s="27" t="inlineStr">
        <is>
          <t>Metoclopramida 10 mg Amp x 2 ml</t>
        </is>
      </c>
      <c r="AC58" s="27" t="inlineStr">
        <is>
          <t>Homologación por código Avain (master M08-001)</t>
        </is>
      </c>
      <c r="AD58" s="27" t="inlineStr">
        <is>
          <t>No</t>
        </is>
      </c>
      <c r="AE58" s="27" t="inlineStr"/>
      <c r="AF58" s="27" t="inlineStr">
        <is>
          <t>Sí</t>
        </is>
      </c>
      <c r="AG58" s="27" t="inlineStr">
        <is>
          <t>M08-001</t>
        </is>
      </c>
      <c r="AH58" s="37" t="n">
        <v>1845</v>
      </c>
      <c r="AI58" s="37" t="n">
        <v>451</v>
      </c>
      <c r="AJ58" s="37" t="n">
        <v>1394</v>
      </c>
      <c r="AK58" s="38" t="n">
        <v>426.3397181571816</v>
      </c>
      <c r="AL58" s="38">
        <f>IF(OR($Z58="Dar de baja en SAP",$Z58="Dar de alta en SAP"),$AJ58*$AK58,"")</f>
        <v/>
      </c>
      <c r="AM58" s="38">
        <f>$AI58*$AK58</f>
        <v/>
      </c>
      <c r="AN58" s="27" t="inlineStr"/>
      <c r="AO58"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7" t="n">
        <v>0</v>
      </c>
      <c r="M59" s="7" t="n">
        <v>159088.33</v>
      </c>
      <c r="N59" s="5">
        <f>IFERROR(VLOOKUP(E59,[1]Total!$D$1:$M$446,10,0),0)</f>
        <v/>
      </c>
      <c r="O59" s="11">
        <f>M59/SUM($M$2:$M$679)</f>
        <v/>
      </c>
      <c r="P59" s="5">
        <f>IFERROR(M59/I59,0)</f>
        <v/>
      </c>
      <c r="R59" s="8">
        <f>I59-Q59</f>
        <v/>
      </c>
      <c r="S59" s="36">
        <f>P59*R59</f>
        <v/>
      </c>
      <c r="U59" s="27" t="inlineStr">
        <is>
          <t>Stock SAP</t>
        </is>
      </c>
      <c r="V59" s="27" t="inlineStr">
        <is>
          <t>Medicamentos</t>
        </is>
      </c>
      <c r="W59" s="27" t="inlineStr">
        <is>
          <t>Dentro del alcance</t>
        </is>
      </c>
      <c r="X59" s="25" t="inlineStr">
        <is>
          <t>Alta</t>
        </is>
      </c>
      <c r="Y59" s="27" t="inlineStr">
        <is>
          <t>Homologado – confianza Alta</t>
        </is>
      </c>
      <c r="Z59" s="26" t="inlineStr">
        <is>
          <t>Dar de baja en SAP</t>
        </is>
      </c>
      <c r="AA59" s="27" t="inlineStr">
        <is>
          <t>MED131</t>
        </is>
      </c>
      <c r="AB59" s="27" t="inlineStr">
        <is>
          <t>Metoclopramida Comp x 10 mg</t>
        </is>
      </c>
      <c r="AC59" s="27" t="inlineStr">
        <is>
          <t>Homologación por código Avain (master M08-002)</t>
        </is>
      </c>
      <c r="AD59" s="27" t="inlineStr">
        <is>
          <t>No</t>
        </is>
      </c>
      <c r="AE59" s="27" t="inlineStr"/>
      <c r="AF59" s="27" t="inlineStr">
        <is>
          <t>Sí</t>
        </is>
      </c>
      <c r="AG59" s="27" t="inlineStr">
        <is>
          <t>M08-002</t>
        </is>
      </c>
      <c r="AH59" s="37" t="n">
        <v>915</v>
      </c>
      <c r="AI59" s="37" t="n">
        <v>130</v>
      </c>
      <c r="AJ59" s="37" t="n">
        <v>785</v>
      </c>
      <c r="AK59" s="38" t="n">
        <v>530.2944480874318</v>
      </c>
      <c r="AL59" s="38">
        <f>IF(OR($Z59="Dar de baja en SAP",$Z59="Dar de alta en SAP"),$AJ59*$AK59,"")</f>
        <v/>
      </c>
      <c r="AM59" s="38">
        <f>$AI59*$AK59</f>
        <v/>
      </c>
      <c r="AN59" s="27" t="inlineStr"/>
      <c r="AO59" s="27"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7" t="n">
        <v>0</v>
      </c>
      <c r="M60" s="7" t="n">
        <v>30741.26</v>
      </c>
      <c r="N60" s="5">
        <f>IFERROR(VLOOKUP(E60,[1]Total!$D$1:$M$446,10,0),0)</f>
        <v/>
      </c>
      <c r="O60" s="11">
        <f>M60/SUM($M$2:$M$679)</f>
        <v/>
      </c>
      <c r="P60" s="5">
        <f>IFERROR(M60/I60,0)</f>
        <v/>
      </c>
      <c r="R60" s="8">
        <f>I60-Q60</f>
        <v/>
      </c>
      <c r="S60" s="36">
        <f>P60*R60</f>
        <v/>
      </c>
      <c r="U60" s="27" t="inlineStr">
        <is>
          <t>Stock SAP</t>
        </is>
      </c>
      <c r="V60" s="27" t="inlineStr">
        <is>
          <t>Medicamentos</t>
        </is>
      </c>
      <c r="W60" s="27" t="inlineStr">
        <is>
          <t>Dentro del alcance</t>
        </is>
      </c>
      <c r="X60" s="25" t="inlineStr">
        <is>
          <t>Alta</t>
        </is>
      </c>
      <c r="Y60" s="27" t="inlineStr">
        <is>
          <t>Homologado – confianza Alta</t>
        </is>
      </c>
      <c r="Z60" s="26" t="inlineStr">
        <is>
          <t>Dar de baja en SAP</t>
        </is>
      </c>
      <c r="AA60" s="27" t="inlineStr">
        <is>
          <t>MED64</t>
        </is>
      </c>
      <c r="AB60" s="27" t="inlineStr">
        <is>
          <t>Diclofenac Comp x 75 mg</t>
        </is>
      </c>
      <c r="AC60" s="27" t="inlineStr">
        <is>
          <t>Homologación por nombre Avain (master M01-002)</t>
        </is>
      </c>
      <c r="AD60" s="27" t="inlineStr">
        <is>
          <t>No</t>
        </is>
      </c>
      <c r="AE60" s="27" t="inlineStr"/>
      <c r="AF60" s="27" t="inlineStr">
        <is>
          <t>Sí</t>
        </is>
      </c>
      <c r="AG60" s="27" t="inlineStr">
        <is>
          <t>M01-002</t>
        </is>
      </c>
      <c r="AH60" s="37" t="n">
        <v>2243</v>
      </c>
      <c r="AI60" s="37" t="n">
        <v>945</v>
      </c>
      <c r="AJ60" s="37" t="n">
        <v>1298</v>
      </c>
      <c r="AK60" s="38" t="n">
        <v>102.4708827463219</v>
      </c>
      <c r="AL60" s="38">
        <f>IF(OR($Z60="Dar de baja en SAP",$Z60="Dar de alta en SAP"),$AJ60*$AK60,"")</f>
        <v/>
      </c>
      <c r="AM60" s="38">
        <f>$AI60*$AK60</f>
        <v/>
      </c>
      <c r="AN60" s="27" t="inlineStr"/>
      <c r="AO60"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7" t="n">
        <v>0</v>
      </c>
      <c r="M61" s="7" t="n">
        <v>210811.23</v>
      </c>
      <c r="N61" s="5">
        <f>IFERROR(VLOOKUP(E61,[1]Total!$D$1:$M$446,10,0),0)</f>
        <v/>
      </c>
      <c r="O61" s="11">
        <f>M61/SUM($M$2:$M$679)</f>
        <v/>
      </c>
      <c r="P61" s="5">
        <f>IFERROR(M61/I61,0)</f>
        <v/>
      </c>
      <c r="R61" s="8">
        <f>I61-Q61</f>
        <v/>
      </c>
      <c r="S61" s="36">
        <f>P61*R61</f>
        <v/>
      </c>
      <c r="U61" s="27" t="inlineStr">
        <is>
          <t>Stock SAP</t>
        </is>
      </c>
      <c r="V61" s="27" t="inlineStr">
        <is>
          <t>Medicamentos</t>
        </is>
      </c>
      <c r="W61" s="27" t="inlineStr">
        <is>
          <t>Dentro del alcance</t>
        </is>
      </c>
      <c r="X61" s="25" t="inlineStr">
        <is>
          <t>Alta</t>
        </is>
      </c>
      <c r="Y61" s="27" t="inlineStr">
        <is>
          <t>Homologado – confianza Alta</t>
        </is>
      </c>
      <c r="Z61" s="26" t="inlineStr">
        <is>
          <t>Dar de baja en SAP</t>
        </is>
      </c>
      <c r="AA61" s="27" t="inlineStr">
        <is>
          <t>MED55</t>
        </is>
      </c>
      <c r="AB61" s="27" t="inlineStr">
        <is>
          <t>Dexametasona 8mg Amp x 2 ml</t>
        </is>
      </c>
      <c r="AC61" s="27" t="inlineStr">
        <is>
          <t>Homologación por código Avain (master M06-001)</t>
        </is>
      </c>
      <c r="AD61" s="27" t="inlineStr">
        <is>
          <t>No</t>
        </is>
      </c>
      <c r="AE61" s="27" t="inlineStr"/>
      <c r="AF61" s="27" t="inlineStr">
        <is>
          <t>Sí</t>
        </is>
      </c>
      <c r="AG61" s="27" t="inlineStr">
        <is>
          <t>M06-001</t>
        </is>
      </c>
      <c r="AH61" s="37" t="n">
        <v>2853</v>
      </c>
      <c r="AI61" s="37" t="n">
        <v>100</v>
      </c>
      <c r="AJ61" s="37" t="n">
        <v>2753</v>
      </c>
      <c r="AK61" s="38" t="n">
        <v>702.7041044514547</v>
      </c>
      <c r="AL61" s="38">
        <f>IF(OR($Z61="Dar de baja en SAP",$Z61="Dar de alta en SAP"),$AJ61*$AK61,"")</f>
        <v/>
      </c>
      <c r="AM61" s="38">
        <f>$AI61*$AK61</f>
        <v/>
      </c>
      <c r="AN61" s="27" t="inlineStr"/>
      <c r="AO61"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7" t="n">
        <v>0</v>
      </c>
      <c r="M62" s="7" t="n">
        <v>13687.5</v>
      </c>
      <c r="N62" s="5">
        <f>IFERROR(VLOOKUP(E62,[1]Total!$D$1:$M$446,10,0),0)</f>
        <v/>
      </c>
      <c r="O62" s="11">
        <f>M62/SUM($M$2:$M$679)</f>
        <v/>
      </c>
      <c r="P62" s="5">
        <f>IFERROR(M62/I62,0)</f>
        <v/>
      </c>
      <c r="R62" s="8">
        <f>I62-Q62</f>
        <v/>
      </c>
      <c r="S62" s="36">
        <f>P62*R62</f>
        <v/>
      </c>
      <c r="U62" s="27" t="inlineStr">
        <is>
          <t>Stock SAP</t>
        </is>
      </c>
      <c r="V62" s="27" t="inlineStr">
        <is>
          <t>Medicamentos</t>
        </is>
      </c>
      <c r="W62" s="27" t="inlineStr">
        <is>
          <t>Dentro del alcance</t>
        </is>
      </c>
      <c r="X62" s="27" t="inlineStr"/>
      <c r="Y62" s="27" t="inlineStr">
        <is>
          <t>Sin recuento físico en el inventario de Avain</t>
        </is>
      </c>
      <c r="Z62" s="28" t="inlineStr">
        <is>
          <t>Sin recuento físico</t>
        </is>
      </c>
      <c r="AA62" s="27" t="inlineStr"/>
      <c r="AB62" s="27" t="inlineStr"/>
      <c r="AC62" s="27" t="inlineStr"/>
      <c r="AD62" s="27" t="inlineStr"/>
      <c r="AE62" s="27" t="inlineStr"/>
      <c r="AF62" s="27" t="inlineStr"/>
      <c r="AG62" s="27" t="inlineStr"/>
      <c r="AH62" s="37" t="n">
        <v>600</v>
      </c>
      <c r="AI62" s="37" t="n">
        <v>0</v>
      </c>
      <c r="AJ62" s="37" t="n">
        <v>600</v>
      </c>
      <c r="AK62" s="38" t="n">
        <v>45.625</v>
      </c>
      <c r="AL62" s="38" t="n"/>
      <c r="AM62" s="38" t="n"/>
      <c r="AN62" s="27" t="inlineStr"/>
      <c r="AO62" s="27"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7" t="n">
        <v>0</v>
      </c>
      <c r="M63" s="7" t="n">
        <v>13687.5</v>
      </c>
      <c r="N63" s="5">
        <f>IFERROR(VLOOKUP(E63,[1]Total!$D$1:$M$446,10,0),0)</f>
        <v/>
      </c>
      <c r="O63" s="11">
        <f>M63/SUM($M$2:$M$679)</f>
        <v/>
      </c>
      <c r="P63" s="5">
        <f>IFERROR(M63/I63,0)</f>
        <v/>
      </c>
      <c r="R63" s="8">
        <f>I63-Q63</f>
        <v/>
      </c>
      <c r="S63" s="36">
        <f>P63*R63</f>
        <v/>
      </c>
      <c r="U63" s="27" t="inlineStr">
        <is>
          <t>Stock SAP</t>
        </is>
      </c>
      <c r="V63" s="27" t="inlineStr">
        <is>
          <t>Medicamentos</t>
        </is>
      </c>
      <c r="W63" s="27" t="inlineStr">
        <is>
          <t>Dentro del alcance</t>
        </is>
      </c>
      <c r="X63" s="27" t="inlineStr"/>
      <c r="Y63" s="27" t="inlineStr">
        <is>
          <t>Sin recuento físico en el inventario de Avain</t>
        </is>
      </c>
      <c r="Z63" s="28" t="inlineStr">
        <is>
          <t>Sin recuento físico</t>
        </is>
      </c>
      <c r="AA63" s="27" t="inlineStr"/>
      <c r="AB63" s="27" t="inlineStr"/>
      <c r="AC63" s="27" t="inlineStr"/>
      <c r="AD63" s="27" t="inlineStr"/>
      <c r="AE63" s="27" t="inlineStr"/>
      <c r="AF63" s="27" t="inlineStr"/>
      <c r="AG63" s="27" t="inlineStr"/>
      <c r="AH63" s="37" t="n">
        <v>600</v>
      </c>
      <c r="AI63" s="37" t="n">
        <v>0</v>
      </c>
      <c r="AJ63" s="37" t="n">
        <v>600</v>
      </c>
      <c r="AK63" s="38" t="n">
        <v>45.625</v>
      </c>
      <c r="AL63" s="38" t="n"/>
      <c r="AM63" s="38" t="n"/>
      <c r="AN63" s="27" t="inlineStr"/>
      <c r="AO63" s="27"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7" t="n">
        <v>0</v>
      </c>
      <c r="M64" s="7" t="n">
        <v>2286900</v>
      </c>
      <c r="N64" s="5">
        <f>IFERROR(VLOOKUP(E64,[1]Total!$D$1:$M$446,10,0),0)</f>
        <v/>
      </c>
      <c r="O64" s="11">
        <f>M64/SUM($M$2:$M$679)</f>
        <v/>
      </c>
      <c r="P64" s="5">
        <f>IFERROR(M64/I64,0)</f>
        <v/>
      </c>
      <c r="R64" s="8">
        <f>I64-Q64</f>
        <v/>
      </c>
      <c r="S64" s="36">
        <f>P64*R64</f>
        <v/>
      </c>
      <c r="U64" s="27" t="inlineStr">
        <is>
          <t>Stock SAP</t>
        </is>
      </c>
      <c r="V64" s="27" t="inlineStr">
        <is>
          <t>Medicamentos</t>
        </is>
      </c>
      <c r="W64" s="27" t="inlineStr">
        <is>
          <t>Dentro del alcance</t>
        </is>
      </c>
      <c r="X64" s="27" t="inlineStr"/>
      <c r="Y64" s="27" t="inlineStr">
        <is>
          <t>Sin recuento físico en el inventario de Avain</t>
        </is>
      </c>
      <c r="Z64" s="28" t="inlineStr">
        <is>
          <t>Sin recuento físico</t>
        </is>
      </c>
      <c r="AA64" s="27" t="inlineStr"/>
      <c r="AB64" s="27" t="inlineStr"/>
      <c r="AC64" s="27" t="inlineStr"/>
      <c r="AD64" s="27" t="inlineStr"/>
      <c r="AE64" s="27" t="inlineStr"/>
      <c r="AF64" s="27" t="inlineStr"/>
      <c r="AG64" s="27" t="inlineStr"/>
      <c r="AH64" s="37" t="n">
        <v>300</v>
      </c>
      <c r="AI64" s="37" t="n">
        <v>0</v>
      </c>
      <c r="AJ64" s="37" t="n">
        <v>300</v>
      </c>
      <c r="AK64" s="38" t="n">
        <v>7623</v>
      </c>
      <c r="AL64" s="38" t="n"/>
      <c r="AM64" s="38" t="n"/>
      <c r="AN64" s="27" t="inlineStr"/>
      <c r="AO64" s="27" t="inlineStr"/>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7" t="n">
        <v>0</v>
      </c>
      <c r="M65" s="7" t="n">
        <v>124772.73</v>
      </c>
      <c r="N65" s="5">
        <f>IFERROR(VLOOKUP(E65,[1]Total!$D$1:$M$446,10,0),0)</f>
        <v/>
      </c>
      <c r="O65" s="11">
        <f>M65/SUM($M$2:$M$679)</f>
        <v/>
      </c>
      <c r="P65" s="5">
        <f>IFERROR(M65/I65,0)</f>
        <v/>
      </c>
      <c r="R65" s="8">
        <f>I65-Q65</f>
        <v/>
      </c>
      <c r="S65" s="36">
        <f>P65*R65</f>
        <v/>
      </c>
      <c r="U65" s="27" t="inlineStr">
        <is>
          <t>Stock SAP</t>
        </is>
      </c>
      <c r="V65" s="27" t="inlineStr">
        <is>
          <t>Medicamentos</t>
        </is>
      </c>
      <c r="W65" s="27" t="inlineStr">
        <is>
          <t>Dentro del alcance</t>
        </is>
      </c>
      <c r="X65" s="27" t="inlineStr"/>
      <c r="Y65" s="27" t="inlineStr">
        <is>
          <t>Sin recuento físico en el inventario de Avain</t>
        </is>
      </c>
      <c r="Z65" s="28" t="inlineStr">
        <is>
          <t>Sin recuento físico</t>
        </is>
      </c>
      <c r="AA65" s="27" t="inlineStr"/>
      <c r="AB65" s="27" t="inlineStr"/>
      <c r="AC65" s="27" t="inlineStr"/>
      <c r="AD65" s="27" t="inlineStr"/>
      <c r="AE65" s="27" t="inlineStr"/>
      <c r="AF65" s="27" t="inlineStr"/>
      <c r="AG65" s="27" t="inlineStr"/>
      <c r="AH65" s="37" t="n">
        <v>800</v>
      </c>
      <c r="AI65" s="37" t="n">
        <v>0</v>
      </c>
      <c r="AJ65" s="37" t="n">
        <v>800</v>
      </c>
      <c r="AK65" s="38" t="n">
        <v>415.9091</v>
      </c>
      <c r="AL65" s="38" t="n"/>
      <c r="AM65" s="38" t="n"/>
      <c r="AN65" s="27" t="inlineStr"/>
      <c r="AO65" s="27" t="inlineStr">
        <is>
          <t>El material ocupa 4 filas en la hoja 1120 SJ (lote/almacén). La cantidad SAP y la física de esta vista son el total del material.</t>
        </is>
      </c>
    </row>
    <row r="66">
      <c r="A66" s="5" t="inlineStr">
        <is>
          <t>2001414</t>
        </is>
      </c>
      <c r="B66" s="5" t="inlineStr">
        <is>
          <t>AGUJA HIPODERMICA 18G x 1 ½ - 40/12</t>
        </is>
      </c>
      <c r="C66" s="5" t="inlineStr"/>
      <c r="D66" s="5" t="inlineStr">
        <is>
          <t>033</t>
        </is>
      </c>
      <c r="E66" s="5" t="inlineStr">
        <is>
          <t>ZDES</t>
        </is>
      </c>
      <c r="F66" s="5" t="inlineStr">
        <is>
          <t>1120</t>
        </is>
      </c>
      <c r="G66" s="5" t="inlineStr">
        <is>
          <t>2021</t>
        </is>
      </c>
      <c r="H66" s="5" t="inlineStr">
        <is>
          <t>C/U</t>
        </is>
      </c>
      <c r="I66" s="6" t="n">
        <v>300</v>
      </c>
      <c r="J66" s="6" t="n">
        <v>0</v>
      </c>
      <c r="K66" s="5" t="inlineStr">
        <is>
          <t>ARS</t>
        </is>
      </c>
      <c r="L66" s="7" t="n">
        <v>0</v>
      </c>
      <c r="M66" s="7" t="n">
        <v>5714.88</v>
      </c>
      <c r="N66" s="5">
        <f>IFERROR(VLOOKUP(E66,[1]Total!$D$1:$M$446,10,0),0)</f>
        <v/>
      </c>
      <c r="O66" s="11">
        <f>M66/SUM($M$2:$M$679)</f>
        <v/>
      </c>
      <c r="P66" s="5">
        <f>IFERROR(M66/I66,0)</f>
        <v/>
      </c>
      <c r="R66" s="8">
        <f>I66-Q66</f>
        <v/>
      </c>
      <c r="S66" s="36">
        <f>P66*R66</f>
        <v/>
      </c>
      <c r="U66" s="27" t="inlineStr">
        <is>
          <t>Stock SAP</t>
        </is>
      </c>
      <c r="V66" s="27" t="inlineStr">
        <is>
          <t>Descartables</t>
        </is>
      </c>
      <c r="W66" s="27" t="inlineStr">
        <is>
          <t>Dentro del alcance</t>
        </is>
      </c>
      <c r="X66" s="27" t="inlineStr"/>
      <c r="Y66" s="27" t="inlineStr">
        <is>
          <t>Sin recuento físico en el inventario de Avain</t>
        </is>
      </c>
      <c r="Z66" s="28" t="inlineStr">
        <is>
          <t>Sin recuento físico</t>
        </is>
      </c>
      <c r="AA66" s="27" t="inlineStr"/>
      <c r="AB66" s="27" t="inlineStr"/>
      <c r="AC66" s="27" t="inlineStr"/>
      <c r="AD66" s="27" t="inlineStr"/>
      <c r="AE66" s="27" t="inlineStr"/>
      <c r="AF66" s="27" t="inlineStr"/>
      <c r="AG66" s="27" t="inlineStr"/>
      <c r="AH66" s="37" t="n">
        <v>300</v>
      </c>
      <c r="AI66" s="37" t="n">
        <v>0</v>
      </c>
      <c r="AJ66" s="37" t="n">
        <v>300</v>
      </c>
      <c r="AK66" s="38" t="n">
        <v>19.0496</v>
      </c>
      <c r="AL66" s="38" t="n"/>
      <c r="AM66" s="38" t="n"/>
      <c r="AN66" s="27" t="inlineStr"/>
      <c r="AO66" s="27" t="inlineStr"/>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7" t="n">
        <v>0</v>
      </c>
      <c r="M67" s="7" t="n">
        <v>203784.19</v>
      </c>
      <c r="N67" s="5">
        <f>IFERROR(VLOOKUP(E67,[1]Total!$D$1:$M$446,10,0),0)</f>
        <v/>
      </c>
      <c r="O67" s="11">
        <f>M67/SUM($M$2:$M$679)</f>
        <v/>
      </c>
      <c r="P67" s="5">
        <f>IFERROR(M67/I67,0)</f>
        <v/>
      </c>
      <c r="R67" s="8">
        <f>I67-Q67</f>
        <v/>
      </c>
      <c r="S67" s="36">
        <f>P67*R67</f>
        <v/>
      </c>
      <c r="U67" s="27" t="inlineStr">
        <is>
          <t>Stock SAP</t>
        </is>
      </c>
      <c r="V67" s="27" t="inlineStr">
        <is>
          <t>Medicamentos</t>
        </is>
      </c>
      <c r="W67" s="27" t="inlineStr">
        <is>
          <t>Dentro del alcance</t>
        </is>
      </c>
      <c r="X67" s="25" t="inlineStr">
        <is>
          <t>Alta</t>
        </is>
      </c>
      <c r="Y67" s="27" t="inlineStr">
        <is>
          <t>Homologado – confianza Alta</t>
        </is>
      </c>
      <c r="Z67" s="26" t="inlineStr">
        <is>
          <t>Dar de baja en SAP</t>
        </is>
      </c>
      <c r="AA67" s="27" t="inlineStr">
        <is>
          <t>MED55</t>
        </is>
      </c>
      <c r="AB67" s="27" t="inlineStr">
        <is>
          <t>Dexametasona 8mg Amp x 2 ml</t>
        </is>
      </c>
      <c r="AC67" s="27" t="inlineStr">
        <is>
          <t>Homologación por código Avain (master M06-001)</t>
        </is>
      </c>
      <c r="AD67" s="27" t="inlineStr">
        <is>
          <t>No</t>
        </is>
      </c>
      <c r="AE67" s="27" t="inlineStr"/>
      <c r="AF67" s="27" t="inlineStr">
        <is>
          <t>Sí</t>
        </is>
      </c>
      <c r="AG67" s="27" t="inlineStr">
        <is>
          <t>M06-001</t>
        </is>
      </c>
      <c r="AH67" s="37" t="n">
        <v>2853</v>
      </c>
      <c r="AI67" s="37" t="n">
        <v>100</v>
      </c>
      <c r="AJ67" s="37" t="n">
        <v>2753</v>
      </c>
      <c r="AK67" s="38" t="n">
        <v>702.7041044514547</v>
      </c>
      <c r="AL67" s="38">
        <f>IF(OR($Z67="Dar de baja en SAP",$Z67="Dar de alta en SAP"),$AJ67*$AK67,"")</f>
        <v/>
      </c>
      <c r="AM67" s="38">
        <f>$AI67*$AK67</f>
        <v/>
      </c>
      <c r="AN67" s="27" t="inlineStr"/>
      <c r="AO67"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7" t="n">
        <v>0</v>
      </c>
      <c r="M68" s="7" t="n">
        <v>12386.56</v>
      </c>
      <c r="N68" s="5">
        <f>IFERROR(VLOOKUP(E68,[1]Total!$D$1:$M$446,10,0),0)</f>
        <v/>
      </c>
      <c r="O68" s="11">
        <f>M68/SUM($M$2:$M$679)</f>
        <v/>
      </c>
      <c r="P68" s="5">
        <f>IFERROR(M68/I68,0)</f>
        <v/>
      </c>
      <c r="R68" s="8">
        <f>I68-Q68</f>
        <v/>
      </c>
      <c r="S68" s="36">
        <f>P68*R68</f>
        <v/>
      </c>
      <c r="U68" s="27" t="inlineStr">
        <is>
          <t>Stock SAP</t>
        </is>
      </c>
      <c r="V68" s="27" t="inlineStr">
        <is>
          <t>Medicamentos</t>
        </is>
      </c>
      <c r="W68" s="27" t="inlineStr">
        <is>
          <t>Dentro del alcance</t>
        </is>
      </c>
      <c r="X68" s="27" t="inlineStr"/>
      <c r="Y68" s="27" t="inlineStr">
        <is>
          <t>Sin recuento físico en el inventario de Avain</t>
        </is>
      </c>
      <c r="Z68" s="28" t="inlineStr">
        <is>
          <t>Sin recuento físico</t>
        </is>
      </c>
      <c r="AA68" s="27" t="inlineStr"/>
      <c r="AB68" s="27" t="inlineStr"/>
      <c r="AC68" s="27" t="inlineStr"/>
      <c r="AD68" s="27" t="inlineStr"/>
      <c r="AE68" s="27" t="inlineStr"/>
      <c r="AF68" s="27" t="inlineStr"/>
      <c r="AG68" s="27" t="inlineStr"/>
      <c r="AH68" s="37" t="n">
        <v>595</v>
      </c>
      <c r="AI68" s="37" t="n">
        <v>0</v>
      </c>
      <c r="AJ68" s="37" t="n">
        <v>595</v>
      </c>
      <c r="AK68" s="38" t="n">
        <v>42.71226890756302</v>
      </c>
      <c r="AL68" s="38" t="n"/>
      <c r="AM68" s="38" t="n"/>
      <c r="AN68" s="27" t="inlineStr"/>
      <c r="AO68" s="27" t="inlineStr">
        <is>
          <t>El material ocupa 2 filas en la hoja 1120 SJ (lote/almacén). La cantidad SAP y la física de esta vista son el total del material.</t>
        </is>
      </c>
    </row>
    <row r="69">
      <c r="A69" s="5" t="inlineStr">
        <is>
          <t>2000462</t>
        </is>
      </c>
      <c r="B69" s="5" t="inlineStr">
        <is>
          <t>BIGOTERA DESCARTABLE</t>
        </is>
      </c>
      <c r="C69" s="5" t="inlineStr"/>
      <c r="D69" s="5" t="inlineStr">
        <is>
          <t>033</t>
        </is>
      </c>
      <c r="E69" s="5" t="inlineStr">
        <is>
          <t>ZDES</t>
        </is>
      </c>
      <c r="F69" s="5" t="inlineStr">
        <is>
          <t>1120</t>
        </is>
      </c>
      <c r="G69" s="5" t="inlineStr">
        <is>
          <t>2021</t>
        </is>
      </c>
      <c r="H69" s="5" t="inlineStr">
        <is>
          <t>C/U</t>
        </is>
      </c>
      <c r="I69" s="6" t="n">
        <v>286</v>
      </c>
      <c r="J69" s="6" t="n">
        <v>0</v>
      </c>
      <c r="K69" s="5" t="inlineStr">
        <is>
          <t>ARS</t>
        </is>
      </c>
      <c r="L69" s="7" t="n">
        <v>0</v>
      </c>
      <c r="M69" s="7" t="n">
        <v>194150.57</v>
      </c>
      <c r="N69" s="5">
        <f>IFERROR(VLOOKUP(E69,[1]Total!$D$1:$M$446,10,0),0)</f>
        <v/>
      </c>
      <c r="O69" s="11">
        <f>M69/SUM($M$2:$M$679)</f>
        <v/>
      </c>
      <c r="P69" s="5">
        <f>IFERROR(M69/I69,0)</f>
        <v/>
      </c>
      <c r="Q69" s="39" t="n">
        <v>1316</v>
      </c>
      <c r="R69" s="8">
        <f>I69-Q69</f>
        <v/>
      </c>
      <c r="S69" s="36">
        <f>P69*R69</f>
        <v/>
      </c>
      <c r="U69" s="27" t="inlineStr">
        <is>
          <t>Stock SAP</t>
        </is>
      </c>
      <c r="V69" s="27" t="inlineStr">
        <is>
          <t>Descartables</t>
        </is>
      </c>
      <c r="W69" s="27" t="inlineStr">
        <is>
          <t>Dentro del alcance</t>
        </is>
      </c>
      <c r="X69" s="26" t="inlineStr">
        <is>
          <t>Baja</t>
        </is>
      </c>
      <c r="Y69" s="27" t="inlineStr">
        <is>
          <t>Homologado – confianza Baja – pendiente de validación</t>
        </is>
      </c>
      <c r="Z69" s="25" t="inlineStr">
        <is>
          <t>Dar de alta en SAP</t>
        </is>
      </c>
      <c r="AA69" s="27" t="inlineStr">
        <is>
          <t>DESC36</t>
        </is>
      </c>
      <c r="AB69" s="27" t="inlineStr">
        <is>
          <t>Canula nasal</t>
        </is>
      </c>
      <c r="AC69" s="27" t="inlineStr">
        <is>
          <t>Homologación por código Avain (master D-161)</t>
        </is>
      </c>
      <c r="AD69" s="27" t="inlineStr">
        <is>
          <t>No</t>
        </is>
      </c>
      <c r="AE69" s="27" t="inlineStr"/>
      <c r="AF69" s="27" t="inlineStr">
        <is>
          <t>Sí</t>
        </is>
      </c>
      <c r="AG69" s="27" t="inlineStr">
        <is>
          <t>D-161</t>
        </is>
      </c>
      <c r="AH69" s="37" t="n">
        <v>286</v>
      </c>
      <c r="AI69" s="37" t="n">
        <v>1316</v>
      </c>
      <c r="AJ69" s="37" t="n">
        <v>-1030</v>
      </c>
      <c r="AK69" s="38" t="n">
        <v>678.8481468531469</v>
      </c>
      <c r="AL69" s="38">
        <f>IF(OR($Z69="Dar de baja en SAP",$Z69="Dar de alta en SAP"),$AJ69*$AK69,"")</f>
        <v/>
      </c>
      <c r="AM69" s="38">
        <f>$AI69*$AK69</f>
        <v/>
      </c>
      <c r="AN69" s="27" t="inlineStr"/>
      <c r="AO69" s="27"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7" t="n">
        <v>0</v>
      </c>
      <c r="M70" s="7" t="n">
        <v>11225</v>
      </c>
      <c r="N70" s="5">
        <f>IFERROR(VLOOKUP(E70,[1]Total!$D$1:$M$446,10,0),0)</f>
        <v/>
      </c>
      <c r="O70" s="11">
        <f>M70/SUM($M$2:$M$679)</f>
        <v/>
      </c>
      <c r="P70" s="5">
        <f>IFERROR(M70/I70,0)</f>
        <v/>
      </c>
      <c r="R70" s="8">
        <f>I70-Q70</f>
        <v/>
      </c>
      <c r="S70" s="36">
        <f>P70*R70</f>
        <v/>
      </c>
      <c r="U70" s="27" t="inlineStr">
        <is>
          <t>Stock SAP</t>
        </is>
      </c>
      <c r="V70" s="27" t="inlineStr">
        <is>
          <t>Medicamentos</t>
        </is>
      </c>
      <c r="W70" s="27" t="inlineStr">
        <is>
          <t>Dentro del alcance</t>
        </is>
      </c>
      <c r="X70" s="27" t="inlineStr"/>
      <c r="Y70" s="27" t="inlineStr">
        <is>
          <t>Sin recuento físico en el inventario de Avain</t>
        </is>
      </c>
      <c r="Z70" s="28" t="inlineStr">
        <is>
          <t>Sin recuento físico</t>
        </is>
      </c>
      <c r="AA70" s="27" t="inlineStr"/>
      <c r="AB70" s="27" t="inlineStr"/>
      <c r="AC70" s="27" t="inlineStr"/>
      <c r="AD70" s="27" t="inlineStr"/>
      <c r="AE70" s="27" t="inlineStr"/>
      <c r="AF70" s="27" t="inlineStr"/>
      <c r="AG70" s="27" t="inlineStr"/>
      <c r="AH70" s="37" t="n">
        <v>260</v>
      </c>
      <c r="AI70" s="37" t="n">
        <v>0</v>
      </c>
      <c r="AJ70" s="37" t="n">
        <v>260</v>
      </c>
      <c r="AK70" s="38" t="n">
        <v>43.17307692307692</v>
      </c>
      <c r="AL70" s="38" t="n"/>
      <c r="AM70" s="38" t="n"/>
      <c r="AN70" s="27" t="inlineStr"/>
      <c r="AO70" s="27" t="inlineStr"/>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7" t="n">
        <v>0</v>
      </c>
      <c r="M71" s="7" t="n">
        <v>51233.96</v>
      </c>
      <c r="N71" s="5">
        <f>IFERROR(VLOOKUP(E71,[1]Total!$D$1:$M$446,10,0),0)</f>
        <v/>
      </c>
      <c r="O71" s="11">
        <f>M71/SUM($M$2:$M$679)</f>
        <v/>
      </c>
      <c r="P71" s="5">
        <f>IFERROR(M71/I71,0)</f>
        <v/>
      </c>
      <c r="Q71" s="39" t="n">
        <v>50</v>
      </c>
      <c r="R71" s="8">
        <f>I71-Q71</f>
        <v/>
      </c>
      <c r="S71" s="36">
        <f>P71*R71</f>
        <v/>
      </c>
      <c r="U71" s="27" t="inlineStr">
        <is>
          <t>Stock SAP</t>
        </is>
      </c>
      <c r="V71" s="27" t="inlineStr">
        <is>
          <t>Medicamentos</t>
        </is>
      </c>
      <c r="W71" s="27" t="inlineStr">
        <is>
          <t>Dentro del alcance</t>
        </is>
      </c>
      <c r="X71" s="25" t="inlineStr">
        <is>
          <t>Alta</t>
        </is>
      </c>
      <c r="Y71" s="27" t="inlineStr">
        <is>
          <t>Homologado – confianza Alta</t>
        </is>
      </c>
      <c r="Z71" s="26" t="inlineStr">
        <is>
          <t>Dar de baja en SAP</t>
        </is>
      </c>
      <c r="AA71" s="27" t="inlineStr">
        <is>
          <t>MED66</t>
        </is>
      </c>
      <c r="AB71" s="27" t="inlineStr">
        <is>
          <t>Difenhidramina 50mg Comp</t>
        </is>
      </c>
      <c r="AC71" s="27" t="inlineStr">
        <is>
          <t>Cruce por nomenclatura SAP</t>
        </is>
      </c>
      <c r="AD71" s="27" t="inlineStr">
        <is>
          <t>No</t>
        </is>
      </c>
      <c r="AE71" s="27" t="inlineStr"/>
      <c r="AF71" s="27" t="inlineStr">
        <is>
          <t>No</t>
        </is>
      </c>
      <c r="AG71" s="27" t="inlineStr"/>
      <c r="AH71" s="37" t="n">
        <v>263</v>
      </c>
      <c r="AI71" s="37" t="n">
        <v>50</v>
      </c>
      <c r="AJ71" s="37" t="n">
        <v>213</v>
      </c>
      <c r="AK71" s="38" t="n">
        <v>197.0536882129278</v>
      </c>
      <c r="AL71" s="38">
        <f>IF(OR($Z71="Dar de baja en SAP",$Z71="Dar de alta en SAP"),$AJ71*$AK71,"")</f>
        <v/>
      </c>
      <c r="AM71" s="38">
        <f>$AI71*$AK71</f>
        <v/>
      </c>
      <c r="AN71" s="27" t="inlineStr"/>
      <c r="AO71" s="27"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7" t="n">
        <v>0</v>
      </c>
      <c r="M72" s="7" t="n">
        <v>76740</v>
      </c>
      <c r="N72" s="5">
        <f>IFERROR(VLOOKUP(E72,[1]Total!$D$1:$M$446,10,0),0)</f>
        <v/>
      </c>
      <c r="O72" s="11">
        <f>M72/SUM($M$2:$M$679)</f>
        <v/>
      </c>
      <c r="P72" s="5">
        <f>IFERROR(M72/I72,0)</f>
        <v/>
      </c>
      <c r="R72" s="8">
        <f>I72-Q72</f>
        <v/>
      </c>
      <c r="S72" s="36">
        <f>P72*R72</f>
        <v/>
      </c>
      <c r="U72" s="27" t="inlineStr">
        <is>
          <t>Stock SAP</t>
        </is>
      </c>
      <c r="V72" s="27" t="inlineStr">
        <is>
          <t>Medicamentos</t>
        </is>
      </c>
      <c r="W72" s="27" t="inlineStr">
        <is>
          <t>Dentro del alcance</t>
        </is>
      </c>
      <c r="X72" s="27" t="inlineStr"/>
      <c r="Y72" s="27" t="inlineStr">
        <is>
          <t>Sin recuento físico en el inventario de Avain</t>
        </is>
      </c>
      <c r="Z72" s="28" t="inlineStr">
        <is>
          <t>Sin recuento físico</t>
        </is>
      </c>
      <c r="AA72" s="27" t="inlineStr"/>
      <c r="AB72" s="27" t="inlineStr"/>
      <c r="AC72" s="27" t="inlineStr"/>
      <c r="AD72" s="27" t="inlineStr"/>
      <c r="AE72" s="27" t="inlineStr"/>
      <c r="AF72" s="27" t="inlineStr"/>
      <c r="AG72" s="27" t="inlineStr"/>
      <c r="AH72" s="37" t="n">
        <v>250</v>
      </c>
      <c r="AI72" s="37" t="n">
        <v>0</v>
      </c>
      <c r="AJ72" s="37" t="n">
        <v>250</v>
      </c>
      <c r="AK72" s="38" t="n">
        <v>306.96</v>
      </c>
      <c r="AL72" s="38" t="n"/>
      <c r="AM72" s="38" t="n"/>
      <c r="AN72" s="27" t="inlineStr"/>
      <c r="AO72" s="27" t="inlineStr"/>
    </row>
    <row r="73">
      <c r="A73" s="5" t="inlineStr">
        <is>
          <t>2000028</t>
        </is>
      </c>
      <c r="B73" s="5" t="inlineStr">
        <is>
          <t>JERINGA 10 ML</t>
        </is>
      </c>
      <c r="C73" s="5" t="inlineStr"/>
      <c r="D73" s="5" t="inlineStr">
        <is>
          <t>033</t>
        </is>
      </c>
      <c r="E73" s="5" t="inlineStr">
        <is>
          <t>ZDES</t>
        </is>
      </c>
      <c r="F73" s="5" t="inlineStr">
        <is>
          <t>1120</t>
        </is>
      </c>
      <c r="G73" s="5" t="inlineStr">
        <is>
          <t>2010</t>
        </is>
      </c>
      <c r="H73" s="5" t="inlineStr">
        <is>
          <t>C/U</t>
        </is>
      </c>
      <c r="I73" s="6" t="n">
        <v>250</v>
      </c>
      <c r="J73" s="6" t="n">
        <v>0</v>
      </c>
      <c r="K73" s="5" t="inlineStr">
        <is>
          <t>ARS</t>
        </is>
      </c>
      <c r="L73" s="7" t="n">
        <v>0</v>
      </c>
      <c r="M73" s="7" t="n">
        <v>23725.47</v>
      </c>
      <c r="N73" s="5">
        <f>IFERROR(VLOOKUP(E73,[1]Total!$D$1:$M$446,10,0),0)</f>
        <v/>
      </c>
      <c r="O73" s="11">
        <f>M73/SUM($M$2:$M$679)</f>
        <v/>
      </c>
      <c r="P73" s="5">
        <f>IFERROR(M73/I73,0)</f>
        <v/>
      </c>
      <c r="R73" s="8">
        <f>I73-Q73</f>
        <v/>
      </c>
      <c r="S73" s="36">
        <f>P73*R73</f>
        <v/>
      </c>
      <c r="U73" s="27" t="inlineStr">
        <is>
          <t>Stock SAP</t>
        </is>
      </c>
      <c r="V73" s="27" t="inlineStr">
        <is>
          <t>Descartables</t>
        </is>
      </c>
      <c r="W73" s="27" t="inlineStr">
        <is>
          <t>Dentro del alcance</t>
        </is>
      </c>
      <c r="X73" s="25" t="inlineStr">
        <is>
          <t>Alta</t>
        </is>
      </c>
      <c r="Y73" s="27" t="inlineStr">
        <is>
          <t>Homologado – confianza Alta</t>
        </is>
      </c>
      <c r="Z73" s="26" t="inlineStr">
        <is>
          <t>Dar de baja en SAP</t>
        </is>
      </c>
      <c r="AA73" s="27" t="inlineStr">
        <is>
          <t>DESC78</t>
        </is>
      </c>
      <c r="AB73" s="27" t="inlineStr">
        <is>
          <t>Jeringas 10 cc</t>
        </is>
      </c>
      <c r="AC73" s="27" t="inlineStr">
        <is>
          <t>Homologación por código Avain (master D-136)</t>
        </is>
      </c>
      <c r="AD73" s="27" t="inlineStr">
        <is>
          <t>No</t>
        </is>
      </c>
      <c r="AE73" s="27" t="inlineStr"/>
      <c r="AF73" s="27" t="inlineStr">
        <is>
          <t>Sí</t>
        </is>
      </c>
      <c r="AG73" s="27" t="inlineStr">
        <is>
          <t>D-136</t>
        </is>
      </c>
      <c r="AH73" s="37" t="n">
        <v>2367</v>
      </c>
      <c r="AI73" s="37" t="n">
        <v>918</v>
      </c>
      <c r="AJ73" s="37" t="n">
        <v>1449</v>
      </c>
      <c r="AK73" s="38" t="n">
        <v>94.90188846641318</v>
      </c>
      <c r="AL73" s="38">
        <f>IF(OR($Z73="Dar de baja en SAP",$Z73="Dar de alta en SAP"),$AJ73*$AK73,"")</f>
        <v/>
      </c>
      <c r="AM73" s="38">
        <f>$AI73*$AK73</f>
        <v/>
      </c>
      <c r="AN73" s="27" t="inlineStr"/>
      <c r="AO73" s="27"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t="inlineStr"/>
      <c r="D74" s="5" t="inlineStr">
        <is>
          <t>MDES</t>
        </is>
      </c>
      <c r="E74" s="5" t="inlineStr">
        <is>
          <t>ZDES</t>
        </is>
      </c>
      <c r="F74" s="5" t="inlineStr">
        <is>
          <t>1120</t>
        </is>
      </c>
      <c r="G74" s="5" t="inlineStr">
        <is>
          <t>2021</t>
        </is>
      </c>
      <c r="H74" s="5" t="inlineStr">
        <is>
          <t>C/U</t>
        </is>
      </c>
      <c r="I74" s="6" t="n">
        <v>250</v>
      </c>
      <c r="J74" s="6" t="n">
        <v>0</v>
      </c>
      <c r="K74" s="5" t="inlineStr">
        <is>
          <t>ARS</t>
        </is>
      </c>
      <c r="L74" s="7" t="n">
        <v>0</v>
      </c>
      <c r="M74" s="7" t="n">
        <v>52032.5</v>
      </c>
      <c r="N74" s="5">
        <f>IFERROR(VLOOKUP(E74,[1]Total!$D$1:$M$446,10,0),0)</f>
        <v/>
      </c>
      <c r="O74" s="11">
        <f>M74/SUM($M$2:$M$679)</f>
        <v/>
      </c>
      <c r="P74" s="5">
        <f>IFERROR(M74/I74,0)</f>
        <v/>
      </c>
      <c r="R74" s="8">
        <f>I74-Q74</f>
        <v/>
      </c>
      <c r="S74" s="36">
        <f>P74*R74</f>
        <v/>
      </c>
      <c r="U74" s="27" t="inlineStr">
        <is>
          <t>Stock SAP</t>
        </is>
      </c>
      <c r="V74" s="27" t="inlineStr">
        <is>
          <t>Descartables</t>
        </is>
      </c>
      <c r="W74" s="27" t="inlineStr">
        <is>
          <t>Dentro del alcance</t>
        </is>
      </c>
      <c r="X74" s="27" t="inlineStr"/>
      <c r="Y74" s="27" t="inlineStr">
        <is>
          <t>Sin recuento físico en el inventario de Avain</t>
        </is>
      </c>
      <c r="Z74" s="28" t="inlineStr">
        <is>
          <t>Sin recuento físico</t>
        </is>
      </c>
      <c r="AA74" s="27" t="inlineStr"/>
      <c r="AB74" s="27" t="inlineStr"/>
      <c r="AC74" s="27" t="inlineStr"/>
      <c r="AD74" s="27" t="inlineStr"/>
      <c r="AE74" s="27" t="inlineStr"/>
      <c r="AF74" s="27" t="inlineStr"/>
      <c r="AG74" s="27" t="inlineStr"/>
      <c r="AH74" s="37" t="n">
        <v>250</v>
      </c>
      <c r="AI74" s="37" t="n">
        <v>0</v>
      </c>
      <c r="AJ74" s="37" t="n">
        <v>250</v>
      </c>
      <c r="AK74" s="38" t="n">
        <v>208.13</v>
      </c>
      <c r="AL74" s="38" t="n"/>
      <c r="AM74" s="38" t="n"/>
      <c r="AN74" s="27" t="inlineStr"/>
      <c r="AO74" s="27" t="inlineStr"/>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7" t="n">
        <v>0</v>
      </c>
      <c r="M75" s="7" t="n">
        <v>26296</v>
      </c>
      <c r="N75" s="5">
        <f>IFERROR(VLOOKUP(E75,[1]Total!$D$1:$M$446,10,0),0)</f>
        <v/>
      </c>
      <c r="O75" s="11">
        <f>M75/SUM($M$2:$M$679)</f>
        <v/>
      </c>
      <c r="P75" s="5">
        <f>IFERROR(M75/I75,0)</f>
        <v/>
      </c>
      <c r="Q75" s="39" t="n">
        <v>100</v>
      </c>
      <c r="R75" s="8">
        <f>I75-Q75</f>
        <v/>
      </c>
      <c r="S75" s="36">
        <f>P75*R75</f>
        <v/>
      </c>
      <c r="U75" s="27" t="inlineStr">
        <is>
          <t>Stock SAP</t>
        </is>
      </c>
      <c r="V75" s="27" t="inlineStr">
        <is>
          <t>Medicamentos</t>
        </is>
      </c>
      <c r="W75" s="27" t="inlineStr">
        <is>
          <t>Dentro del alcance</t>
        </is>
      </c>
      <c r="X75" s="25" t="inlineStr">
        <is>
          <t>Alta</t>
        </is>
      </c>
      <c r="Y75" s="27" t="inlineStr">
        <is>
          <t>Homologado – confianza Alta</t>
        </is>
      </c>
      <c r="Z75" s="26" t="inlineStr">
        <is>
          <t>Dar de baja en SAP</t>
        </is>
      </c>
      <c r="AA75" s="27" t="inlineStr">
        <is>
          <t>MED133</t>
        </is>
      </c>
      <c r="AB75" s="27" t="inlineStr">
        <is>
          <t>Metronidazol 500 mg comp</t>
        </is>
      </c>
      <c r="AC75" s="27" t="inlineStr">
        <is>
          <t>Cruce por nomenclatura SAP</t>
        </is>
      </c>
      <c r="AD75" s="27" t="inlineStr">
        <is>
          <t>No</t>
        </is>
      </c>
      <c r="AE75" s="27" t="inlineStr"/>
      <c r="AF75" s="27" t="inlineStr">
        <is>
          <t>Sí</t>
        </is>
      </c>
      <c r="AG75" s="27" t="inlineStr"/>
      <c r="AH75" s="37" t="n">
        <v>240</v>
      </c>
      <c r="AI75" s="37" t="n">
        <v>100</v>
      </c>
      <c r="AJ75" s="37" t="n">
        <v>140</v>
      </c>
      <c r="AK75" s="38" t="n">
        <v>109.5666666666667</v>
      </c>
      <c r="AL75" s="38">
        <f>IF(OR($Z75="Dar de baja en SAP",$Z75="Dar de alta en SAP"),$AJ75*$AK75,"")</f>
        <v/>
      </c>
      <c r="AM75" s="38">
        <f>$AI75*$AK75</f>
        <v/>
      </c>
      <c r="AN75" s="27" t="inlineStr"/>
      <c r="AO75" s="27"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7" t="n">
        <v>0</v>
      </c>
      <c r="M76" s="7" t="n">
        <v>238358.23</v>
      </c>
      <c r="N76" s="5">
        <f>IFERROR(VLOOKUP(E76,[1]Total!$D$1:$M$446,10,0),0)</f>
        <v/>
      </c>
      <c r="O76" s="11">
        <f>M76/SUM($M$2:$M$679)</f>
        <v/>
      </c>
      <c r="P76" s="5">
        <f>IFERROR(M76/I76,0)</f>
        <v/>
      </c>
      <c r="R76" s="8">
        <f>I76-Q76</f>
        <v/>
      </c>
      <c r="S76" s="36">
        <f>P76*R76</f>
        <v/>
      </c>
      <c r="U76" s="27" t="inlineStr">
        <is>
          <t>Stock SAP</t>
        </is>
      </c>
      <c r="V76" s="27" t="inlineStr">
        <is>
          <t>Medicamentos</t>
        </is>
      </c>
      <c r="W76" s="27" t="inlineStr">
        <is>
          <t>Dentro del alcance</t>
        </is>
      </c>
      <c r="X76" s="27" t="inlineStr"/>
      <c r="Y76" s="27" t="inlineStr">
        <is>
          <t>Sin recuento físico en el inventario de Avain</t>
        </is>
      </c>
      <c r="Z76" s="28" t="inlineStr">
        <is>
          <t>Sin recuento físico</t>
        </is>
      </c>
      <c r="AA76" s="27" t="inlineStr"/>
      <c r="AB76" s="27" t="inlineStr"/>
      <c r="AC76" s="27" t="inlineStr"/>
      <c r="AD76" s="27" t="inlineStr"/>
      <c r="AE76" s="27" t="inlineStr"/>
      <c r="AF76" s="27" t="inlineStr"/>
      <c r="AG76" s="27" t="inlineStr"/>
      <c r="AH76" s="37" t="n">
        <v>488</v>
      </c>
      <c r="AI76" s="37" t="n">
        <v>0</v>
      </c>
      <c r="AJ76" s="37" t="n">
        <v>488</v>
      </c>
      <c r="AK76" s="38" t="n">
        <v>1064.099241803279</v>
      </c>
      <c r="AL76" s="38" t="n"/>
      <c r="AM76" s="38" t="n"/>
      <c r="AN76" s="27" t="inlineStr"/>
      <c r="AO76" s="27"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7" t="n">
        <v>0</v>
      </c>
      <c r="M77" s="7" t="n">
        <v>15183.6</v>
      </c>
      <c r="N77" s="5">
        <f>IFERROR(VLOOKUP(E77,[1]Total!$D$1:$M$446,10,0),0)</f>
        <v/>
      </c>
      <c r="O77" s="11">
        <f>M77/SUM($M$2:$M$679)</f>
        <v/>
      </c>
      <c r="P77" s="5">
        <f>IFERROR(M77/I77,0)</f>
        <v/>
      </c>
      <c r="Q77" s="39" t="n">
        <v>10</v>
      </c>
      <c r="R77" s="8">
        <f>I77-Q77</f>
        <v/>
      </c>
      <c r="S77" s="36">
        <f>P77*R77</f>
        <v/>
      </c>
      <c r="U77" s="27" t="inlineStr">
        <is>
          <t>Stock SAP</t>
        </is>
      </c>
      <c r="V77" s="27" t="inlineStr">
        <is>
          <t>Medicamentos</t>
        </is>
      </c>
      <c r="W77" s="27" t="inlineStr">
        <is>
          <t>Dentro del alcance</t>
        </is>
      </c>
      <c r="X77" s="25" t="inlineStr">
        <is>
          <t>Alta</t>
        </is>
      </c>
      <c r="Y77" s="27" t="inlineStr">
        <is>
          <t>Homologado – confianza Alta</t>
        </is>
      </c>
      <c r="Z77" s="26" t="inlineStr">
        <is>
          <t>Dar de baja en SAP</t>
        </is>
      </c>
      <c r="AA77" s="27" t="inlineStr">
        <is>
          <t>MED124</t>
        </is>
      </c>
      <c r="AB77" s="27" t="inlineStr">
        <is>
          <t>Losartan 50 mg comp</t>
        </is>
      </c>
      <c r="AC77" s="27" t="inlineStr">
        <is>
          <t>Homologación por nombre Avain (master M04-005)</t>
        </is>
      </c>
      <c r="AD77" s="27" t="inlineStr">
        <is>
          <t>No</t>
        </is>
      </c>
      <c r="AE77" s="27" t="inlineStr"/>
      <c r="AF77" s="27" t="inlineStr">
        <is>
          <t>Sí</t>
        </is>
      </c>
      <c r="AG77" s="27" t="inlineStr">
        <is>
          <t>M04-005</t>
        </is>
      </c>
      <c r="AH77" s="37" t="n">
        <v>220</v>
      </c>
      <c r="AI77" s="37" t="n">
        <v>10</v>
      </c>
      <c r="AJ77" s="37" t="n">
        <v>210</v>
      </c>
      <c r="AK77" s="38" t="n">
        <v>69.01636363636364</v>
      </c>
      <c r="AL77" s="38">
        <f>IF(OR($Z77="Dar de baja en SAP",$Z77="Dar de alta en SAP"),$AJ77*$AK77,"")</f>
        <v/>
      </c>
      <c r="AM77" s="38">
        <f>$AI77*$AK77</f>
        <v/>
      </c>
      <c r="AN77" s="27" t="inlineStr"/>
      <c r="AO77" s="27"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7" t="n">
        <v>0</v>
      </c>
      <c r="M78" s="7" t="n">
        <v>229845.44</v>
      </c>
      <c r="N78" s="5">
        <f>IFERROR(VLOOKUP(E78,[1]Total!$D$1:$M$446,10,0),0)</f>
        <v/>
      </c>
      <c r="O78" s="11">
        <f>M78/SUM($M$2:$M$679)</f>
        <v/>
      </c>
      <c r="P78" s="5">
        <f>IFERROR(M78/I78,0)</f>
        <v/>
      </c>
      <c r="R78" s="8">
        <f>I78-Q78</f>
        <v/>
      </c>
      <c r="S78" s="36">
        <f>P78*R78</f>
        <v/>
      </c>
      <c r="U78" s="27" t="inlineStr">
        <is>
          <t>Stock SAP</t>
        </is>
      </c>
      <c r="V78" s="27" t="inlineStr">
        <is>
          <t>Medicamentos</t>
        </is>
      </c>
      <c r="W78" s="27" t="inlineStr">
        <is>
          <t>Dentro del alcance</t>
        </is>
      </c>
      <c r="X78" s="27" t="inlineStr"/>
      <c r="Y78" s="27" t="inlineStr">
        <is>
          <t>Sin recuento físico en el inventario de Avain</t>
        </is>
      </c>
      <c r="Z78" s="28" t="inlineStr">
        <is>
          <t>Sin recuento físico</t>
        </is>
      </c>
      <c r="AA78" s="27" t="inlineStr"/>
      <c r="AB78" s="27" t="inlineStr"/>
      <c r="AC78" s="27" t="inlineStr"/>
      <c r="AD78" s="27" t="inlineStr"/>
      <c r="AE78" s="27" t="inlineStr"/>
      <c r="AF78" s="27" t="inlineStr"/>
      <c r="AG78" s="27" t="inlineStr"/>
      <c r="AH78" s="37" t="n">
        <v>488</v>
      </c>
      <c r="AI78" s="37" t="n">
        <v>0</v>
      </c>
      <c r="AJ78" s="37" t="n">
        <v>488</v>
      </c>
      <c r="AK78" s="38" t="n">
        <v>1064.099241803279</v>
      </c>
      <c r="AL78" s="38" t="n"/>
      <c r="AM78" s="38" t="n"/>
      <c r="AN78" s="27" t="inlineStr"/>
      <c r="AO78" s="27"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7" t="n">
        <v>0</v>
      </c>
      <c r="M79" s="7" t="n">
        <v>196962.83</v>
      </c>
      <c r="N79" s="5">
        <f>IFERROR(VLOOKUP(E79,[1]Total!$D$1:$M$446,10,0),0)</f>
        <v/>
      </c>
      <c r="O79" s="11">
        <f>M79/SUM($M$2:$M$679)</f>
        <v/>
      </c>
      <c r="P79" s="5">
        <f>IFERROR(M79/I79,0)</f>
        <v/>
      </c>
      <c r="Q79" s="39" t="n">
        <v>9</v>
      </c>
      <c r="R79" s="8">
        <f>I79-Q79</f>
        <v/>
      </c>
      <c r="S79" s="36">
        <f>P79*R79</f>
        <v/>
      </c>
      <c r="U79" s="27" t="inlineStr">
        <is>
          <t>Stock SAP</t>
        </is>
      </c>
      <c r="V79" s="27" t="inlineStr">
        <is>
          <t>Medicamentos</t>
        </is>
      </c>
      <c r="W79" s="27" t="inlineStr">
        <is>
          <t>Dentro del alcance</t>
        </is>
      </c>
      <c r="X79" s="26" t="inlineStr">
        <is>
          <t>Baja</t>
        </is>
      </c>
      <c r="Y79" s="27" t="inlineStr">
        <is>
          <t>Homologado – confianza Baja – pendiente de validación</t>
        </is>
      </c>
      <c r="Z79" s="26" t="inlineStr">
        <is>
          <t>Dar de baja en SAP</t>
        </is>
      </c>
      <c r="AA79" s="27" t="inlineStr">
        <is>
          <t>MED139</t>
        </is>
      </c>
      <c r="AB79" s="27" t="inlineStr">
        <is>
          <t>N-Acetilcisteina 600 COMP/SOBRE EFERV</t>
        </is>
      </c>
      <c r="AC79" s="27" t="inlineStr">
        <is>
          <t>Cruce por nomenclatura SAP</t>
        </is>
      </c>
      <c r="AD79" s="27" t="inlineStr">
        <is>
          <t>No</t>
        </is>
      </c>
      <c r="AE79" s="27" t="inlineStr"/>
      <c r="AF79" s="27" t="inlineStr">
        <is>
          <t>No</t>
        </is>
      </c>
      <c r="AG79" s="27" t="inlineStr"/>
      <c r="AH79" s="37" t="n">
        <v>226</v>
      </c>
      <c r="AI79" s="37" t="n">
        <v>9</v>
      </c>
      <c r="AJ79" s="37" t="n">
        <v>217</v>
      </c>
      <c r="AK79" s="38" t="n">
        <v>916.1061946902655</v>
      </c>
      <c r="AL79" s="38">
        <f>IF(OR($Z79="Dar de baja en SAP",$Z79="Dar de alta en SAP"),$AJ79*$AK79,"")</f>
        <v/>
      </c>
      <c r="AM79" s="38">
        <f>$AI79*$AK79</f>
        <v/>
      </c>
      <c r="AN79" s="27" t="inlineStr"/>
      <c r="AO79" s="27"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7" t="n">
        <v>0</v>
      </c>
      <c r="M80" s="7" t="n">
        <v>27930</v>
      </c>
      <c r="N80" s="5">
        <f>IFERROR(VLOOKUP(E80,[1]Total!$D$1:$M$446,10,0),0)</f>
        <v/>
      </c>
      <c r="O80" s="11">
        <f>M80/SUM($M$2:$M$679)</f>
        <v/>
      </c>
      <c r="P80" s="5">
        <f>IFERROR(M80/I80,0)</f>
        <v/>
      </c>
      <c r="R80" s="8">
        <f>I80-Q80</f>
        <v/>
      </c>
      <c r="S80" s="36">
        <f>P80*R80</f>
        <v/>
      </c>
      <c r="U80" s="27" t="inlineStr">
        <is>
          <t>Stock SAP</t>
        </is>
      </c>
      <c r="V80" s="27" t="inlineStr">
        <is>
          <t>Medicamentos</t>
        </is>
      </c>
      <c r="W80" s="27" t="inlineStr">
        <is>
          <t>Dentro del alcance</t>
        </is>
      </c>
      <c r="X80" s="27" t="inlineStr"/>
      <c r="Y80" s="27" t="inlineStr">
        <is>
          <t>Sin recuento físico en el inventario de Avain</t>
        </is>
      </c>
      <c r="Z80" s="28" t="inlineStr">
        <is>
          <t>Sin recuento físico</t>
        </is>
      </c>
      <c r="AA80" s="27" t="inlineStr"/>
      <c r="AB80" s="27" t="inlineStr"/>
      <c r="AC80" s="27" t="inlineStr"/>
      <c r="AD80" s="27" t="inlineStr"/>
      <c r="AE80" s="27" t="inlineStr"/>
      <c r="AF80" s="27" t="inlineStr"/>
      <c r="AG80" s="27" t="inlineStr"/>
      <c r="AH80" s="37" t="n">
        <v>210</v>
      </c>
      <c r="AI80" s="37" t="n">
        <v>0</v>
      </c>
      <c r="AJ80" s="37" t="n">
        <v>210</v>
      </c>
      <c r="AK80" s="38" t="n">
        <v>133</v>
      </c>
      <c r="AL80" s="38" t="n"/>
      <c r="AM80" s="38" t="n"/>
      <c r="AN80" s="27" t="inlineStr"/>
      <c r="AO80" s="27" t="inlineStr"/>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7" t="n">
        <v>0</v>
      </c>
      <c r="M81" s="7" t="n">
        <v>30870</v>
      </c>
      <c r="N81" s="5">
        <f>IFERROR(VLOOKUP(E81,[1]Total!$D$1:$M$446,10,0),0)</f>
        <v/>
      </c>
      <c r="O81" s="11">
        <f>M81/SUM($M$2:$M$679)</f>
        <v/>
      </c>
      <c r="P81" s="5">
        <f>IFERROR(M81/I81,0)</f>
        <v/>
      </c>
      <c r="R81" s="8">
        <f>I81-Q81</f>
        <v/>
      </c>
      <c r="S81" s="36">
        <f>P81*R81</f>
        <v/>
      </c>
      <c r="U81" s="27" t="inlineStr">
        <is>
          <t>Stock SAP</t>
        </is>
      </c>
      <c r="V81" s="27" t="inlineStr">
        <is>
          <t>Medicamentos</t>
        </is>
      </c>
      <c r="W81" s="27" t="inlineStr">
        <is>
          <t>Dentro del alcance</t>
        </is>
      </c>
      <c r="X81" s="27" t="inlineStr"/>
      <c r="Y81" s="27" t="inlineStr">
        <is>
          <t>Sin recuento físico en el inventario de Avain</t>
        </is>
      </c>
      <c r="Z81" s="28" t="inlineStr">
        <is>
          <t>Sin recuento físico</t>
        </is>
      </c>
      <c r="AA81" s="27" t="inlineStr"/>
      <c r="AB81" s="27" t="inlineStr"/>
      <c r="AC81" s="27" t="inlineStr"/>
      <c r="AD81" s="27" t="inlineStr"/>
      <c r="AE81" s="27" t="inlineStr"/>
      <c r="AF81" s="27" t="inlineStr"/>
      <c r="AG81" s="27" t="inlineStr"/>
      <c r="AH81" s="37" t="n">
        <v>210</v>
      </c>
      <c r="AI81" s="37" t="n">
        <v>0</v>
      </c>
      <c r="AJ81" s="37" t="n">
        <v>210</v>
      </c>
      <c r="AK81" s="38" t="n">
        <v>147</v>
      </c>
      <c r="AL81" s="38" t="n"/>
      <c r="AM81" s="38" t="n"/>
      <c r="AN81" s="27" t="inlineStr"/>
      <c r="AO81" s="27" t="inlineStr"/>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7" t="n">
        <v>0</v>
      </c>
      <c r="M82" s="7" t="n">
        <v>295293.52</v>
      </c>
      <c r="N82" s="5">
        <f>IFERROR(VLOOKUP(E82,[1]Total!$D$1:$M$446,10,0),0)</f>
        <v/>
      </c>
      <c r="O82" s="11">
        <f>M82/SUM($M$2:$M$679)</f>
        <v/>
      </c>
      <c r="P82" s="5">
        <f>IFERROR(M82/I82,0)</f>
        <v/>
      </c>
      <c r="R82" s="8">
        <f>I82-Q82</f>
        <v/>
      </c>
      <c r="S82" s="36">
        <f>P82*R82</f>
        <v/>
      </c>
      <c r="U82" s="27" t="inlineStr">
        <is>
          <t>Stock SAP</t>
        </is>
      </c>
      <c r="V82" s="27" t="inlineStr">
        <is>
          <t>Medicamentos</t>
        </is>
      </c>
      <c r="W82" s="27" t="inlineStr">
        <is>
          <t>Dentro del alcance</t>
        </is>
      </c>
      <c r="X82" s="30" t="inlineStr">
        <is>
          <t>Media</t>
        </is>
      </c>
      <c r="Y82" s="27" t="inlineStr">
        <is>
          <t>Homologado – confianza Media – pendiente de validación</t>
        </is>
      </c>
      <c r="Z82" s="26" t="inlineStr">
        <is>
          <t>Dar de baja en SAP</t>
        </is>
      </c>
      <c r="AA82" s="27" t="inlineStr">
        <is>
          <t>MED168</t>
        </is>
      </c>
      <c r="AB82" s="27" t="inlineStr">
        <is>
          <t>Solucion fisiológica x 500 ml</t>
        </is>
      </c>
      <c r="AC82" s="27" t="inlineStr">
        <is>
          <t>Homologación por código Avain (master M13-001)</t>
        </is>
      </c>
      <c r="AD82" s="27" t="inlineStr">
        <is>
          <t>No</t>
        </is>
      </c>
      <c r="AE82" s="27" t="inlineStr"/>
      <c r="AF82" s="27" t="inlineStr">
        <is>
          <t>Sí</t>
        </is>
      </c>
      <c r="AG82" s="27" t="inlineStr">
        <is>
          <t>M13-001</t>
        </is>
      </c>
      <c r="AH82" s="37" t="n">
        <v>1271</v>
      </c>
      <c r="AI82" s="37" t="n">
        <v>249</v>
      </c>
      <c r="AJ82" s="37" t="n">
        <v>1022</v>
      </c>
      <c r="AK82" s="38" t="n">
        <v>1447.517246262785</v>
      </c>
      <c r="AL82" s="38">
        <f>IF(OR($Z82="Dar de baja en SAP",$Z82="Dar de alta en SAP"),$AJ82*$AK82,"")</f>
        <v/>
      </c>
      <c r="AM82" s="38">
        <f>$AI82*$AK82</f>
        <v/>
      </c>
      <c r="AN82" s="27" t="inlineStr"/>
      <c r="AO82"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7" t="n">
        <v>0</v>
      </c>
      <c r="M83" s="7" t="n">
        <v>431095.81</v>
      </c>
      <c r="N83" s="5">
        <f>IFERROR(VLOOKUP(E83,[1]Total!$D$1:$M$446,10,0),0)</f>
        <v/>
      </c>
      <c r="O83" s="11">
        <f>M83/SUM($M$2:$M$679)</f>
        <v/>
      </c>
      <c r="P83" s="5">
        <f>IFERROR(M83/I83,0)</f>
        <v/>
      </c>
      <c r="Q83" s="39" t="n">
        <v>292</v>
      </c>
      <c r="R83" s="8">
        <f>I83-Q83</f>
        <v/>
      </c>
      <c r="S83" s="36">
        <f>P83*R83</f>
        <v/>
      </c>
      <c r="U83" s="27" t="inlineStr">
        <is>
          <t>Stock SAP</t>
        </is>
      </c>
      <c r="V83" s="27" t="inlineStr">
        <is>
          <t>Medicamentos</t>
        </is>
      </c>
      <c r="W83" s="27" t="inlineStr">
        <is>
          <t>Dentro del alcance</t>
        </is>
      </c>
      <c r="X83" s="25" t="inlineStr">
        <is>
          <t>Alta</t>
        </is>
      </c>
      <c r="Y83" s="27" t="inlineStr">
        <is>
          <t>Homologado – confianza Alta</t>
        </is>
      </c>
      <c r="Z83" s="26" t="inlineStr">
        <is>
          <t>Dar de baja en SAP</t>
        </is>
      </c>
      <c r="AA83" s="27" t="inlineStr">
        <is>
          <t>MED169</t>
        </is>
      </c>
      <c r="AB83" s="27" t="inlineStr">
        <is>
          <t>Solución ringer lactato x 500 ml</t>
        </is>
      </c>
      <c r="AC83" s="27" t="inlineStr">
        <is>
          <t>Homologación por código Avain (master M13-003)</t>
        </is>
      </c>
      <c r="AD83" s="27" t="inlineStr">
        <is>
          <t>No</t>
        </is>
      </c>
      <c r="AE83" s="27" t="inlineStr"/>
      <c r="AF83" s="27" t="inlineStr">
        <is>
          <t>Sí</t>
        </is>
      </c>
      <c r="AG83" s="27" t="inlineStr">
        <is>
          <t>M13-003</t>
        </is>
      </c>
      <c r="AH83" s="37" t="n">
        <v>630</v>
      </c>
      <c r="AI83" s="37" t="n">
        <v>292</v>
      </c>
      <c r="AJ83" s="37" t="n">
        <v>338</v>
      </c>
      <c r="AK83" s="38" t="n">
        <v>2155.479031746032</v>
      </c>
      <c r="AL83" s="38">
        <f>IF(OR($Z83="Dar de baja en SAP",$Z83="Dar de alta en SAP"),$AJ83*$AK83,"")</f>
        <v/>
      </c>
      <c r="AM83" s="38">
        <f>$AI83*$AK83</f>
        <v/>
      </c>
      <c r="AN83" s="27" t="inlineStr"/>
      <c r="AO83" s="27"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7" t="n">
        <v>0</v>
      </c>
      <c r="M84" s="7" t="n">
        <v>431095.81</v>
      </c>
      <c r="N84" s="5">
        <f>IFERROR(VLOOKUP(E84,[1]Total!$D$1:$M$446,10,0),0)</f>
        <v/>
      </c>
      <c r="O84" s="11">
        <f>M84/SUM($M$2:$M$679)</f>
        <v/>
      </c>
      <c r="P84" s="5">
        <f>IFERROR(M84/I84,0)</f>
        <v/>
      </c>
      <c r="R84" s="8">
        <f>I84-Q84</f>
        <v/>
      </c>
      <c r="S84" s="36">
        <f>P84*R84</f>
        <v/>
      </c>
      <c r="U84" s="27" t="inlineStr">
        <is>
          <t>Stock SAP</t>
        </is>
      </c>
      <c r="V84" s="27" t="inlineStr">
        <is>
          <t>Medicamentos</t>
        </is>
      </c>
      <c r="W84" s="27" t="inlineStr">
        <is>
          <t>Dentro del alcance</t>
        </is>
      </c>
      <c r="X84" s="25" t="inlineStr">
        <is>
          <t>Alta</t>
        </is>
      </c>
      <c r="Y84" s="27" t="inlineStr">
        <is>
          <t>Homologado – confianza Alta</t>
        </is>
      </c>
      <c r="Z84" s="26" t="inlineStr">
        <is>
          <t>Dar de baja en SAP</t>
        </is>
      </c>
      <c r="AA84" s="27" t="inlineStr">
        <is>
          <t>MED169</t>
        </is>
      </c>
      <c r="AB84" s="27" t="inlineStr">
        <is>
          <t>Solución ringer lactato x 500 ml</t>
        </is>
      </c>
      <c r="AC84" s="27" t="inlineStr">
        <is>
          <t>Homologación por código Avain (master M13-003)</t>
        </is>
      </c>
      <c r="AD84" s="27" t="inlineStr">
        <is>
          <t>No</t>
        </is>
      </c>
      <c r="AE84" s="27" t="inlineStr"/>
      <c r="AF84" s="27" t="inlineStr">
        <is>
          <t>Sí</t>
        </is>
      </c>
      <c r="AG84" s="27" t="inlineStr">
        <is>
          <t>M13-003</t>
        </is>
      </c>
      <c r="AH84" s="37" t="n">
        <v>630</v>
      </c>
      <c r="AI84" s="37" t="n">
        <v>292</v>
      </c>
      <c r="AJ84" s="37" t="n">
        <v>338</v>
      </c>
      <c r="AK84" s="38" t="n">
        <v>2155.479031746032</v>
      </c>
      <c r="AL84" s="38">
        <f>IF(OR($Z84="Dar de baja en SAP",$Z84="Dar de alta en SAP"),$AJ84*$AK84,"")</f>
        <v/>
      </c>
      <c r="AM84" s="38">
        <f>$AI84*$AK84</f>
        <v/>
      </c>
      <c r="AN84" s="27" t="inlineStr"/>
      <c r="AO84" s="27"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7" t="n">
        <v>0</v>
      </c>
      <c r="M85" s="7" t="n">
        <v>105577.99</v>
      </c>
      <c r="N85" s="5">
        <f>IFERROR(VLOOKUP(E85,[1]Total!$D$1:$M$446,10,0),0)</f>
        <v/>
      </c>
      <c r="O85" s="11">
        <f>M85/SUM($M$2:$M$679)</f>
        <v/>
      </c>
      <c r="P85" s="5">
        <f>IFERROR(M85/I85,0)</f>
        <v/>
      </c>
      <c r="R85" s="8">
        <f>I85-Q85</f>
        <v/>
      </c>
      <c r="S85" s="36">
        <f>P85*R85</f>
        <v/>
      </c>
      <c r="U85" s="27" t="inlineStr">
        <is>
          <t>Stock SAP</t>
        </is>
      </c>
      <c r="V85" s="27" t="inlineStr">
        <is>
          <t>Medicamentos</t>
        </is>
      </c>
      <c r="W85" s="27" t="inlineStr">
        <is>
          <t>Dentro del alcance</t>
        </is>
      </c>
      <c r="X85" s="25" t="inlineStr">
        <is>
          <t>Alta</t>
        </is>
      </c>
      <c r="Y85" s="27" t="inlineStr">
        <is>
          <t>Homologado – confianza Alta</t>
        </is>
      </c>
      <c r="Z85" s="26" t="inlineStr">
        <is>
          <t>Dar de baja en SAP</t>
        </is>
      </c>
      <c r="AA85" s="27" t="inlineStr">
        <is>
          <t>MED62</t>
        </is>
      </c>
      <c r="AB85" s="27" t="inlineStr">
        <is>
          <t>Diclofenac 75mg Amp x 3ml</t>
        </is>
      </c>
      <c r="AC85" s="27" t="inlineStr">
        <is>
          <t>Homologación por código Avain (master M01-003)</t>
        </is>
      </c>
      <c r="AD85" s="27" t="inlineStr">
        <is>
          <t>No</t>
        </is>
      </c>
      <c r="AE85" s="27" t="inlineStr"/>
      <c r="AF85" s="27" t="inlineStr">
        <is>
          <t>Sí</t>
        </is>
      </c>
      <c r="AG85" s="27" t="inlineStr">
        <is>
          <t>M01-003</t>
        </is>
      </c>
      <c r="AH85" s="37" t="n">
        <v>1959</v>
      </c>
      <c r="AI85" s="37" t="n">
        <v>400</v>
      </c>
      <c r="AJ85" s="37" t="n">
        <v>1559</v>
      </c>
      <c r="AK85" s="38" t="n">
        <v>527.8899489535477</v>
      </c>
      <c r="AL85" s="38">
        <f>IF(OR($Z85="Dar de baja en SAP",$Z85="Dar de alta en SAP"),$AJ85*$AK85,"")</f>
        <v/>
      </c>
      <c r="AM85" s="38">
        <f>$AI85*$AK85</f>
        <v/>
      </c>
      <c r="AN85" s="27" t="inlineStr"/>
      <c r="AO85"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7" t="n">
        <v>0</v>
      </c>
      <c r="M86" s="7" t="n">
        <v>89000</v>
      </c>
      <c r="N86" s="5">
        <f>IFERROR(VLOOKUP(E86,[1]Total!$D$1:$M$446,10,0),0)</f>
        <v/>
      </c>
      <c r="O86" s="11">
        <f>M86/SUM($M$2:$M$679)</f>
        <v/>
      </c>
      <c r="P86" s="5">
        <f>IFERROR(M86/I86,0)</f>
        <v/>
      </c>
      <c r="R86" s="8">
        <f>I86-Q86</f>
        <v/>
      </c>
      <c r="S86" s="36">
        <f>P86*R86</f>
        <v/>
      </c>
      <c r="U86" s="27" t="inlineStr">
        <is>
          <t>Stock SAP</t>
        </is>
      </c>
      <c r="V86" s="27" t="inlineStr">
        <is>
          <t>Medicamentos</t>
        </is>
      </c>
      <c r="W86" s="27" t="inlineStr">
        <is>
          <t>Dentro del alcance</t>
        </is>
      </c>
      <c r="X86" s="27" t="inlineStr"/>
      <c r="Y86" s="27" t="inlineStr">
        <is>
          <t>Sin recuento físico en el inventario de Avain</t>
        </is>
      </c>
      <c r="Z86" s="28" t="inlineStr">
        <is>
          <t>Sin recuento físico</t>
        </is>
      </c>
      <c r="AA86" s="27" t="inlineStr"/>
      <c r="AB86" s="27" t="inlineStr"/>
      <c r="AC86" s="27" t="inlineStr"/>
      <c r="AD86" s="27" t="inlineStr"/>
      <c r="AE86" s="27" t="inlineStr"/>
      <c r="AF86" s="27" t="inlineStr"/>
      <c r="AG86" s="27" t="inlineStr"/>
      <c r="AH86" s="37" t="n">
        <v>500</v>
      </c>
      <c r="AI86" s="37" t="n">
        <v>0</v>
      </c>
      <c r="AJ86" s="37" t="n">
        <v>500</v>
      </c>
      <c r="AK86" s="38" t="n">
        <v>445</v>
      </c>
      <c r="AL86" s="38" t="n"/>
      <c r="AM86" s="38" t="n"/>
      <c r="AN86" s="27" t="inlineStr"/>
      <c r="AO86" s="27"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7" t="n">
        <v>0</v>
      </c>
      <c r="M87" s="7" t="n">
        <v>89000</v>
      </c>
      <c r="N87" s="5">
        <f>IFERROR(VLOOKUP(E87,[1]Total!$D$1:$M$446,10,0),0)</f>
        <v/>
      </c>
      <c r="O87" s="11">
        <f>M87/SUM($M$2:$M$679)</f>
        <v/>
      </c>
      <c r="P87" s="5">
        <f>IFERROR(M87/I87,0)</f>
        <v/>
      </c>
      <c r="R87" s="8">
        <f>I87-Q87</f>
        <v/>
      </c>
      <c r="S87" s="36">
        <f>P87*R87</f>
        <v/>
      </c>
      <c r="U87" s="27" t="inlineStr">
        <is>
          <t>Stock SAP</t>
        </is>
      </c>
      <c r="V87" s="27" t="inlineStr">
        <is>
          <t>Medicamentos</t>
        </is>
      </c>
      <c r="W87" s="27" t="inlineStr">
        <is>
          <t>Dentro del alcance</t>
        </is>
      </c>
      <c r="X87" s="27" t="inlineStr"/>
      <c r="Y87" s="27" t="inlineStr">
        <is>
          <t>Sin recuento físico en el inventario de Avain</t>
        </is>
      </c>
      <c r="Z87" s="28" t="inlineStr">
        <is>
          <t>Sin recuento físico</t>
        </is>
      </c>
      <c r="AA87" s="27" t="inlineStr"/>
      <c r="AB87" s="27" t="inlineStr"/>
      <c r="AC87" s="27" t="inlineStr"/>
      <c r="AD87" s="27" t="inlineStr"/>
      <c r="AE87" s="27" t="inlineStr"/>
      <c r="AF87" s="27" t="inlineStr"/>
      <c r="AG87" s="27" t="inlineStr"/>
      <c r="AH87" s="37" t="n">
        <v>500</v>
      </c>
      <c r="AI87" s="37" t="n">
        <v>0</v>
      </c>
      <c r="AJ87" s="37" t="n">
        <v>500</v>
      </c>
      <c r="AK87" s="38" t="n">
        <v>445</v>
      </c>
      <c r="AL87" s="38" t="n"/>
      <c r="AM87" s="38" t="n"/>
      <c r="AN87" s="27" t="inlineStr"/>
      <c r="AO87" s="27"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7" t="n">
        <v>0</v>
      </c>
      <c r="M88" s="7" t="n">
        <v>104176.23</v>
      </c>
      <c r="N88" s="5">
        <f>IFERROR(VLOOKUP(E88,[1]Total!$D$1:$M$446,10,0),0)</f>
        <v/>
      </c>
      <c r="O88" s="11">
        <f>M88/SUM($M$2:$M$679)</f>
        <v/>
      </c>
      <c r="P88" s="5">
        <f>IFERROR(M88/I88,0)</f>
        <v/>
      </c>
      <c r="R88" s="8">
        <f>I88-Q88</f>
        <v/>
      </c>
      <c r="S88" s="36">
        <f>P88*R88</f>
        <v/>
      </c>
      <c r="U88" s="27" t="inlineStr">
        <is>
          <t>Stock SAP</t>
        </is>
      </c>
      <c r="V88" s="27" t="inlineStr">
        <is>
          <t>Medicamentos</t>
        </is>
      </c>
      <c r="W88" s="27" t="inlineStr">
        <is>
          <t>Dentro del alcance</t>
        </is>
      </c>
      <c r="X88" s="27" t="inlineStr"/>
      <c r="Y88" s="27" t="inlineStr">
        <is>
          <t>Sin recuento físico en el inventario de Avain</t>
        </is>
      </c>
      <c r="Z88" s="28" t="inlineStr">
        <is>
          <t>Sin recuento físico</t>
        </is>
      </c>
      <c r="AA88" s="27" t="inlineStr"/>
      <c r="AB88" s="27" t="inlineStr"/>
      <c r="AC88" s="27" t="inlineStr"/>
      <c r="AD88" s="27" t="inlineStr"/>
      <c r="AE88" s="27" t="inlineStr"/>
      <c r="AF88" s="27" t="inlineStr"/>
      <c r="AG88" s="27" t="inlineStr"/>
      <c r="AH88" s="37" t="n">
        <v>300</v>
      </c>
      <c r="AI88" s="37" t="n">
        <v>0</v>
      </c>
      <c r="AJ88" s="37" t="n">
        <v>300</v>
      </c>
      <c r="AK88" s="38" t="n">
        <v>520.8811666666667</v>
      </c>
      <c r="AL88" s="38" t="n"/>
      <c r="AM88" s="38" t="n"/>
      <c r="AN88" s="27" t="inlineStr"/>
      <c r="AO88" s="27"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7" t="n">
        <v>0</v>
      </c>
      <c r="M89" s="7" t="n">
        <v>106058.89</v>
      </c>
      <c r="N89" s="5">
        <f>IFERROR(VLOOKUP(E89,[1]Total!$D$1:$M$446,10,0),0)</f>
        <v/>
      </c>
      <c r="O89" s="11">
        <f>M89/SUM($M$2:$M$679)</f>
        <v/>
      </c>
      <c r="P89" s="5">
        <f>IFERROR(M89/I89,0)</f>
        <v/>
      </c>
      <c r="R89" s="8">
        <f>I89-Q89</f>
        <v/>
      </c>
      <c r="S89" s="36">
        <f>P89*R89</f>
        <v/>
      </c>
      <c r="U89" s="27" t="inlineStr">
        <is>
          <t>Stock SAP</t>
        </is>
      </c>
      <c r="V89" s="27" t="inlineStr">
        <is>
          <t>Medicamentos</t>
        </is>
      </c>
      <c r="W89" s="27" t="inlineStr">
        <is>
          <t>Dentro del alcance</t>
        </is>
      </c>
      <c r="X89" s="25" t="inlineStr">
        <is>
          <t>Alta</t>
        </is>
      </c>
      <c r="Y89" s="27" t="inlineStr">
        <is>
          <t>Homologado – confianza Alta</t>
        </is>
      </c>
      <c r="Z89" s="26" t="inlineStr">
        <is>
          <t>Dar de baja en SAP</t>
        </is>
      </c>
      <c r="AA89" s="27" t="inlineStr">
        <is>
          <t>MED131</t>
        </is>
      </c>
      <c r="AB89" s="27" t="inlineStr">
        <is>
          <t>Metoclopramida Comp x 10 mg</t>
        </is>
      </c>
      <c r="AC89" s="27" t="inlineStr">
        <is>
          <t>Homologación por código Avain (master M08-002)</t>
        </is>
      </c>
      <c r="AD89" s="27" t="inlineStr">
        <is>
          <t>No</t>
        </is>
      </c>
      <c r="AE89" s="27" t="inlineStr"/>
      <c r="AF89" s="27" t="inlineStr">
        <is>
          <t>Sí</t>
        </is>
      </c>
      <c r="AG89" s="27" t="inlineStr">
        <is>
          <t>M08-002</t>
        </is>
      </c>
      <c r="AH89" s="37" t="n">
        <v>915</v>
      </c>
      <c r="AI89" s="37" t="n">
        <v>130</v>
      </c>
      <c r="AJ89" s="37" t="n">
        <v>785</v>
      </c>
      <c r="AK89" s="38" t="n">
        <v>530.2944480874318</v>
      </c>
      <c r="AL89" s="38">
        <f>IF(OR($Z89="Dar de baja en SAP",$Z89="Dar de alta en SAP"),$AJ89*$AK89,"")</f>
        <v/>
      </c>
      <c r="AM89" s="38">
        <f>$AI89*$AK89</f>
        <v/>
      </c>
      <c r="AN89" s="27" t="inlineStr"/>
      <c r="AO89" s="27"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7" t="n">
        <v>0</v>
      </c>
      <c r="M90" s="7" t="n">
        <v>20494.18</v>
      </c>
      <c r="N90" s="5">
        <f>IFERROR(VLOOKUP(E90,[1]Total!$D$1:$M$446,10,0),0)</f>
        <v/>
      </c>
      <c r="O90" s="11">
        <f>M90/SUM($M$2:$M$679)</f>
        <v/>
      </c>
      <c r="P90" s="5">
        <f>IFERROR(M90/I90,0)</f>
        <v/>
      </c>
      <c r="R90" s="8">
        <f>I90-Q90</f>
        <v/>
      </c>
      <c r="S90" s="36">
        <f>P90*R90</f>
        <v/>
      </c>
      <c r="U90" s="27" t="inlineStr">
        <is>
          <t>Stock SAP</t>
        </is>
      </c>
      <c r="V90" s="27" t="inlineStr">
        <is>
          <t>Medicamentos</t>
        </is>
      </c>
      <c r="W90" s="27" t="inlineStr">
        <is>
          <t>Dentro del alcance</t>
        </is>
      </c>
      <c r="X90" s="25" t="inlineStr">
        <is>
          <t>Alta</t>
        </is>
      </c>
      <c r="Y90" s="27" t="inlineStr">
        <is>
          <t>Homologado – confianza Alta</t>
        </is>
      </c>
      <c r="Z90" s="26" t="inlineStr">
        <is>
          <t>Dar de baja en SAP</t>
        </is>
      </c>
      <c r="AA90" s="27" t="inlineStr">
        <is>
          <t>MED64</t>
        </is>
      </c>
      <c r="AB90" s="27" t="inlineStr">
        <is>
          <t>Diclofenac Comp x 75 mg</t>
        </is>
      </c>
      <c r="AC90" s="27" t="inlineStr">
        <is>
          <t>Homologación por nombre Avain (master M01-002)</t>
        </is>
      </c>
      <c r="AD90" s="27" t="inlineStr">
        <is>
          <t>No</t>
        </is>
      </c>
      <c r="AE90" s="27" t="inlineStr"/>
      <c r="AF90" s="27" t="inlineStr">
        <is>
          <t>Sí</t>
        </is>
      </c>
      <c r="AG90" s="27" t="inlineStr">
        <is>
          <t>M01-002</t>
        </is>
      </c>
      <c r="AH90" s="37" t="n">
        <v>2243</v>
      </c>
      <c r="AI90" s="37" t="n">
        <v>945</v>
      </c>
      <c r="AJ90" s="37" t="n">
        <v>1298</v>
      </c>
      <c r="AK90" s="38" t="n">
        <v>102.4708827463219</v>
      </c>
      <c r="AL90" s="38">
        <f>IF(OR($Z90="Dar de baja en SAP",$Z90="Dar de alta en SAP"),$AJ90*$AK90,"")</f>
        <v/>
      </c>
      <c r="AM90" s="38">
        <f>$AI90*$AK90</f>
        <v/>
      </c>
      <c r="AN90" s="27" t="inlineStr"/>
      <c r="AO90"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7" t="n">
        <v>0</v>
      </c>
      <c r="M91" s="7" t="n">
        <v>140540.82</v>
      </c>
      <c r="N91" s="5">
        <f>IFERROR(VLOOKUP(E91,[1]Total!$D$1:$M$446,10,0),0)</f>
        <v/>
      </c>
      <c r="O91" s="11">
        <f>M91/SUM($M$2:$M$679)</f>
        <v/>
      </c>
      <c r="P91" s="5">
        <f>IFERROR(M91/I91,0)</f>
        <v/>
      </c>
      <c r="R91" s="8">
        <f>I91-Q91</f>
        <v/>
      </c>
      <c r="S91" s="36">
        <f>P91*R91</f>
        <v/>
      </c>
      <c r="U91" s="27" t="inlineStr">
        <is>
          <t>Stock SAP</t>
        </is>
      </c>
      <c r="V91" s="27" t="inlineStr">
        <is>
          <t>Medicamentos</t>
        </is>
      </c>
      <c r="W91" s="27" t="inlineStr">
        <is>
          <t>Dentro del alcance</t>
        </is>
      </c>
      <c r="X91" s="25" t="inlineStr">
        <is>
          <t>Alta</t>
        </is>
      </c>
      <c r="Y91" s="27" t="inlineStr">
        <is>
          <t>Homologado – confianza Alta</t>
        </is>
      </c>
      <c r="Z91" s="26" t="inlineStr">
        <is>
          <t>Dar de baja en SAP</t>
        </is>
      </c>
      <c r="AA91" s="27" t="inlineStr">
        <is>
          <t>MED55</t>
        </is>
      </c>
      <c r="AB91" s="27" t="inlineStr">
        <is>
          <t>Dexametasona 8mg Amp x 2 ml</t>
        </is>
      </c>
      <c r="AC91" s="27" t="inlineStr">
        <is>
          <t>Homologación por código Avain (master M06-001)</t>
        </is>
      </c>
      <c r="AD91" s="27" t="inlineStr">
        <is>
          <t>No</t>
        </is>
      </c>
      <c r="AE91" s="27" t="inlineStr"/>
      <c r="AF91" s="27" t="inlineStr">
        <is>
          <t>Sí</t>
        </is>
      </c>
      <c r="AG91" s="27" t="inlineStr">
        <is>
          <t>M06-001</t>
        </is>
      </c>
      <c r="AH91" s="37" t="n">
        <v>2853</v>
      </c>
      <c r="AI91" s="37" t="n">
        <v>100</v>
      </c>
      <c r="AJ91" s="37" t="n">
        <v>2753</v>
      </c>
      <c r="AK91" s="38" t="n">
        <v>702.7041044514547</v>
      </c>
      <c r="AL91" s="38">
        <f>IF(OR($Z91="Dar de baja en SAP",$Z91="Dar de alta en SAP"),$AJ91*$AK91,"")</f>
        <v/>
      </c>
      <c r="AM91" s="38">
        <f>$AI91*$AK91</f>
        <v/>
      </c>
      <c r="AN91" s="27" t="inlineStr"/>
      <c r="AO91"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7" t="n">
        <v>0</v>
      </c>
      <c r="M92" s="7" t="n">
        <v>140540.82</v>
      </c>
      <c r="N92" s="5">
        <f>IFERROR(VLOOKUP(E92,[1]Total!$D$1:$M$446,10,0),0)</f>
        <v/>
      </c>
      <c r="O92" s="11">
        <f>M92/SUM($M$2:$M$679)</f>
        <v/>
      </c>
      <c r="P92" s="5">
        <f>IFERROR(M92/I92,0)</f>
        <v/>
      </c>
      <c r="R92" s="8">
        <f>I92-Q92</f>
        <v/>
      </c>
      <c r="S92" s="36">
        <f>P92*R92</f>
        <v/>
      </c>
      <c r="U92" s="27" t="inlineStr">
        <is>
          <t>Stock SAP</t>
        </is>
      </c>
      <c r="V92" s="27" t="inlineStr">
        <is>
          <t>Medicamentos</t>
        </is>
      </c>
      <c r="W92" s="27" t="inlineStr">
        <is>
          <t>Dentro del alcance</t>
        </is>
      </c>
      <c r="X92" s="25" t="inlineStr">
        <is>
          <t>Alta</t>
        </is>
      </c>
      <c r="Y92" s="27" t="inlineStr">
        <is>
          <t>Homologado – confianza Alta</t>
        </is>
      </c>
      <c r="Z92" s="26" t="inlineStr">
        <is>
          <t>Dar de baja en SAP</t>
        </is>
      </c>
      <c r="AA92" s="27" t="inlineStr">
        <is>
          <t>MED55</t>
        </is>
      </c>
      <c r="AB92" s="27" t="inlineStr">
        <is>
          <t>Dexametasona 8mg Amp x 2 ml</t>
        </is>
      </c>
      <c r="AC92" s="27" t="inlineStr">
        <is>
          <t>Homologación por código Avain (master M06-001)</t>
        </is>
      </c>
      <c r="AD92" s="27" t="inlineStr">
        <is>
          <t>No</t>
        </is>
      </c>
      <c r="AE92" s="27" t="inlineStr"/>
      <c r="AF92" s="27" t="inlineStr">
        <is>
          <t>Sí</t>
        </is>
      </c>
      <c r="AG92" s="27" t="inlineStr">
        <is>
          <t>M06-001</t>
        </is>
      </c>
      <c r="AH92" s="37" t="n">
        <v>2853</v>
      </c>
      <c r="AI92" s="37" t="n">
        <v>100</v>
      </c>
      <c r="AJ92" s="37" t="n">
        <v>2753</v>
      </c>
      <c r="AK92" s="38" t="n">
        <v>702.7041044514547</v>
      </c>
      <c r="AL92" s="38">
        <f>IF(OR($Z92="Dar de baja en SAP",$Z92="Dar de alta en SAP"),$AJ92*$AK92,"")</f>
        <v/>
      </c>
      <c r="AM92" s="38">
        <f>$AI92*$AK92</f>
        <v/>
      </c>
      <c r="AN92" s="27" t="inlineStr"/>
      <c r="AO92"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7" t="n">
        <v>0</v>
      </c>
      <c r="M93" s="7" t="n">
        <v>140540.82</v>
      </c>
      <c r="N93" s="5">
        <f>IFERROR(VLOOKUP(E93,[1]Total!$D$1:$M$446,10,0),0)</f>
        <v/>
      </c>
      <c r="O93" s="11">
        <f>M93/SUM($M$2:$M$679)</f>
        <v/>
      </c>
      <c r="P93" s="5">
        <f>IFERROR(M93/I93,0)</f>
        <v/>
      </c>
      <c r="R93" s="8">
        <f>I93-Q93</f>
        <v/>
      </c>
      <c r="S93" s="36">
        <f>P93*R93</f>
        <v/>
      </c>
      <c r="U93" s="27" t="inlineStr">
        <is>
          <t>Stock SAP</t>
        </is>
      </c>
      <c r="V93" s="27" t="inlineStr">
        <is>
          <t>Medicamentos</t>
        </is>
      </c>
      <c r="W93" s="27" t="inlineStr">
        <is>
          <t>Dentro del alcance</t>
        </is>
      </c>
      <c r="X93" s="25" t="inlineStr">
        <is>
          <t>Alta</t>
        </is>
      </c>
      <c r="Y93" s="27" t="inlineStr">
        <is>
          <t>Homologado – confianza Alta</t>
        </is>
      </c>
      <c r="Z93" s="26" t="inlineStr">
        <is>
          <t>Dar de baja en SAP</t>
        </is>
      </c>
      <c r="AA93" s="27" t="inlineStr">
        <is>
          <t>MED55</t>
        </is>
      </c>
      <c r="AB93" s="27" t="inlineStr">
        <is>
          <t>Dexametasona 8mg Amp x 2 ml</t>
        </is>
      </c>
      <c r="AC93" s="27" t="inlineStr">
        <is>
          <t>Homologación por código Avain (master M06-001)</t>
        </is>
      </c>
      <c r="AD93" s="27" t="inlineStr">
        <is>
          <t>No</t>
        </is>
      </c>
      <c r="AE93" s="27" t="inlineStr"/>
      <c r="AF93" s="27" t="inlineStr">
        <is>
          <t>Sí</t>
        </is>
      </c>
      <c r="AG93" s="27" t="inlineStr">
        <is>
          <t>M06-001</t>
        </is>
      </c>
      <c r="AH93" s="37" t="n">
        <v>2853</v>
      </c>
      <c r="AI93" s="37" t="n">
        <v>100</v>
      </c>
      <c r="AJ93" s="37" t="n">
        <v>2753</v>
      </c>
      <c r="AK93" s="38" t="n">
        <v>702.7041044514547</v>
      </c>
      <c r="AL93" s="38">
        <f>IF(OR($Z93="Dar de baja en SAP",$Z93="Dar de alta en SAP"),$AJ93*$AK93,"")</f>
        <v/>
      </c>
      <c r="AM93" s="38">
        <f>$AI93*$AK93</f>
        <v/>
      </c>
      <c r="AN93" s="27" t="inlineStr"/>
      <c r="AO93"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7" t="n">
        <v>0</v>
      </c>
      <c r="M94" s="7" t="n">
        <v>86065.38</v>
      </c>
      <c r="N94" s="5">
        <f>IFERROR(VLOOKUP(E94,[1]Total!$D$1:$M$446,10,0),0)</f>
        <v/>
      </c>
      <c r="O94" s="11">
        <f>M94/SUM($M$2:$M$679)</f>
        <v/>
      </c>
      <c r="P94" s="5">
        <f>IFERROR(M94/I94,0)</f>
        <v/>
      </c>
      <c r="Q94" s="39" t="n">
        <v>40</v>
      </c>
      <c r="R94" s="8">
        <f>I94-Q94</f>
        <v/>
      </c>
      <c r="S94" s="36">
        <f>P94*R94</f>
        <v/>
      </c>
      <c r="U94" s="27" t="inlineStr">
        <is>
          <t>Stock SAP</t>
        </is>
      </c>
      <c r="V94" s="27" t="inlineStr">
        <is>
          <t>Medicamentos</t>
        </is>
      </c>
      <c r="W94" s="27" t="inlineStr">
        <is>
          <t>Dentro del alcance</t>
        </is>
      </c>
      <c r="X94" s="25" t="inlineStr">
        <is>
          <t>Alta</t>
        </is>
      </c>
      <c r="Y94" s="27" t="inlineStr">
        <is>
          <t>Homologado – confianza Alta</t>
        </is>
      </c>
      <c r="Z94" s="26" t="inlineStr">
        <is>
          <t>Dar de baja en SAP</t>
        </is>
      </c>
      <c r="AA94" s="27" t="inlineStr">
        <is>
          <t>MED37</t>
        </is>
      </c>
      <c r="AB94" s="27" t="inlineStr">
        <is>
          <t>Ciprofloxacina Comp x 500 mg</t>
        </is>
      </c>
      <c r="AC94" s="27" t="inlineStr">
        <is>
          <t>Homologación por código Avain (master M11-004)</t>
        </is>
      </c>
      <c r="AD94" s="27" t="inlineStr">
        <is>
          <t>No</t>
        </is>
      </c>
      <c r="AE94" s="27" t="inlineStr"/>
      <c r="AF94" s="27" t="inlineStr">
        <is>
          <t>Sí</t>
        </is>
      </c>
      <c r="AG94" s="27" t="inlineStr">
        <is>
          <t>M11-004</t>
        </is>
      </c>
      <c r="AH94" s="37" t="n">
        <v>250</v>
      </c>
      <c r="AI94" s="37" t="n">
        <v>40</v>
      </c>
      <c r="AJ94" s="37" t="n">
        <v>210</v>
      </c>
      <c r="AK94" s="38" t="n">
        <v>430.32692</v>
      </c>
      <c r="AL94" s="38">
        <f>IF(OR($Z94="Dar de baja en SAP",$Z94="Dar de alta en SAP"),$AJ94*$AK94,"")</f>
        <v/>
      </c>
      <c r="AM94" s="38">
        <f>$AI94*$AK94</f>
        <v/>
      </c>
      <c r="AN94" s="27" t="inlineStr"/>
      <c r="AO94" s="27"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7" t="n">
        <v>0</v>
      </c>
      <c r="M95" s="7" t="n">
        <v>74309.23</v>
      </c>
      <c r="N95" s="5">
        <f>IFERROR(VLOOKUP(E95,[1]Total!$D$1:$M$446,10,0),0)</f>
        <v/>
      </c>
      <c r="O95" s="11">
        <f>M95/SUM($M$2:$M$679)</f>
        <v/>
      </c>
      <c r="P95" s="5">
        <f>IFERROR(M95/I95,0)</f>
        <v/>
      </c>
      <c r="R95" s="8">
        <f>I95-Q95</f>
        <v/>
      </c>
      <c r="S95" s="36">
        <f>P95*R95</f>
        <v/>
      </c>
      <c r="U95" s="27" t="inlineStr">
        <is>
          <t>Stock SAP</t>
        </is>
      </c>
      <c r="V95" s="27" t="inlineStr">
        <is>
          <t>Medicamentos</t>
        </is>
      </c>
      <c r="W95" s="27" t="inlineStr">
        <is>
          <t>Dentro del alcance</t>
        </is>
      </c>
      <c r="X95" s="27" t="inlineStr"/>
      <c r="Y95" s="27" t="inlineStr">
        <is>
          <t>Sin recuento físico en el inventario de Avain</t>
        </is>
      </c>
      <c r="Z95" s="28" t="inlineStr">
        <is>
          <t>Sin recuento físico</t>
        </is>
      </c>
      <c r="AA95" s="27" t="inlineStr"/>
      <c r="AB95" s="27" t="inlineStr"/>
      <c r="AC95" s="27" t="inlineStr"/>
      <c r="AD95" s="27" t="inlineStr"/>
      <c r="AE95" s="27" t="inlineStr"/>
      <c r="AF95" s="27" t="inlineStr"/>
      <c r="AG95" s="27" t="inlineStr"/>
      <c r="AH95" s="37" t="n">
        <v>990</v>
      </c>
      <c r="AI95" s="37" t="n">
        <v>0</v>
      </c>
      <c r="AJ95" s="37" t="n">
        <v>990</v>
      </c>
      <c r="AK95" s="38" t="n">
        <v>371.5461515151515</v>
      </c>
      <c r="AL95" s="38" t="n"/>
      <c r="AM95" s="38" t="n"/>
      <c r="AN95" s="27" t="inlineStr"/>
      <c r="AO95" s="27"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7" t="n">
        <v>0</v>
      </c>
      <c r="M96" s="7" t="n">
        <v>7504.14</v>
      </c>
      <c r="N96" s="5">
        <f>IFERROR(VLOOKUP(E96,[1]Total!$D$1:$M$446,10,0),0)</f>
        <v/>
      </c>
      <c r="O96" s="11">
        <f>M96/SUM($M$2:$M$679)</f>
        <v/>
      </c>
      <c r="P96" s="5">
        <f>IFERROR(M96/I96,0)</f>
        <v/>
      </c>
      <c r="R96" s="8">
        <f>I96-Q96</f>
        <v/>
      </c>
      <c r="S96" s="36">
        <f>P96*R96</f>
        <v/>
      </c>
      <c r="U96" s="27" t="inlineStr">
        <is>
          <t>Stock SAP</t>
        </is>
      </c>
      <c r="V96" s="27" t="inlineStr">
        <is>
          <t>Medicamentos</t>
        </is>
      </c>
      <c r="W96" s="27" t="inlineStr">
        <is>
          <t>Dentro del alcance</t>
        </is>
      </c>
      <c r="X96" s="25" t="inlineStr">
        <is>
          <t>Alta</t>
        </is>
      </c>
      <c r="Y96" s="27" t="inlineStr">
        <is>
          <t>Homologado – confianza Alta</t>
        </is>
      </c>
      <c r="Z96" s="26" t="inlineStr">
        <is>
          <t>Dar de baja en SAP</t>
        </is>
      </c>
      <c r="AA96" s="27" t="inlineStr">
        <is>
          <t>MED118</t>
        </is>
      </c>
      <c r="AB96" s="27" t="inlineStr">
        <is>
          <t>Loperamida Comp x 2 mg</t>
        </is>
      </c>
      <c r="AC96" s="27" t="inlineStr">
        <is>
          <t>Cruce por nomenclatura SAP</t>
        </is>
      </c>
      <c r="AD96" s="27" t="inlineStr">
        <is>
          <t>No</t>
        </is>
      </c>
      <c r="AE96" s="27" t="inlineStr"/>
      <c r="AF96" s="27" t="inlineStr">
        <is>
          <t>Sí</t>
        </is>
      </c>
      <c r="AG96" s="27" t="inlineStr"/>
      <c r="AH96" s="37" t="n">
        <v>1050</v>
      </c>
      <c r="AI96" s="37" t="n">
        <v>23</v>
      </c>
      <c r="AJ96" s="37" t="n">
        <v>1027</v>
      </c>
      <c r="AK96" s="38" t="n">
        <v>37.52069523809524</v>
      </c>
      <c r="AL96" s="38">
        <f>IF(OR($Z96="Dar de baja en SAP",$Z96="Dar de alta en SAP"),$AJ96*$AK96,"")</f>
        <v/>
      </c>
      <c r="AM96" s="38">
        <f>$AI96*$AK96</f>
        <v/>
      </c>
      <c r="AN96" s="27" t="inlineStr"/>
      <c r="AO96" s="27"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7" t="n">
        <v>0</v>
      </c>
      <c r="M97" s="7" t="n">
        <v>7504.14</v>
      </c>
      <c r="N97" s="5">
        <f>IFERROR(VLOOKUP(E97,[1]Total!$D$1:$M$446,10,0),0)</f>
        <v/>
      </c>
      <c r="O97" s="11">
        <f>M97/SUM($M$2:$M$679)</f>
        <v/>
      </c>
      <c r="P97" s="5">
        <f>IFERROR(M97/I97,0)</f>
        <v/>
      </c>
      <c r="R97" s="8">
        <f>I97-Q97</f>
        <v/>
      </c>
      <c r="S97" s="36">
        <f>P97*R97</f>
        <v/>
      </c>
      <c r="U97" s="27" t="inlineStr">
        <is>
          <t>Stock SAP</t>
        </is>
      </c>
      <c r="V97" s="27" t="inlineStr">
        <is>
          <t>Medicamentos</t>
        </is>
      </c>
      <c r="W97" s="27" t="inlineStr">
        <is>
          <t>Dentro del alcance</t>
        </is>
      </c>
      <c r="X97" s="25" t="inlineStr">
        <is>
          <t>Alta</t>
        </is>
      </c>
      <c r="Y97" s="27" t="inlineStr">
        <is>
          <t>Homologado – confianza Alta</t>
        </is>
      </c>
      <c r="Z97" s="26" t="inlineStr">
        <is>
          <t>Dar de baja en SAP</t>
        </is>
      </c>
      <c r="AA97" s="27" t="inlineStr">
        <is>
          <t>MED118</t>
        </is>
      </c>
      <c r="AB97" s="27" t="inlineStr">
        <is>
          <t>Loperamida Comp x 2 mg</t>
        </is>
      </c>
      <c r="AC97" s="27" t="inlineStr">
        <is>
          <t>Cruce por nomenclatura SAP</t>
        </is>
      </c>
      <c r="AD97" s="27" t="inlineStr">
        <is>
          <t>No</t>
        </is>
      </c>
      <c r="AE97" s="27" t="inlineStr"/>
      <c r="AF97" s="27" t="inlineStr">
        <is>
          <t>Sí</t>
        </is>
      </c>
      <c r="AG97" s="27" t="inlineStr"/>
      <c r="AH97" s="37" t="n">
        <v>1050</v>
      </c>
      <c r="AI97" s="37" t="n">
        <v>23</v>
      </c>
      <c r="AJ97" s="37" t="n">
        <v>1027</v>
      </c>
      <c r="AK97" s="38" t="n">
        <v>37.52069523809524</v>
      </c>
      <c r="AL97" s="38">
        <f>IF(OR($Z97="Dar de baja en SAP",$Z97="Dar de alta en SAP"),$AJ97*$AK97,"")</f>
        <v/>
      </c>
      <c r="AM97" s="38">
        <f>$AI97*$AK97</f>
        <v/>
      </c>
      <c r="AN97" s="27" t="inlineStr"/>
      <c r="AO97" s="27"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7" t="n">
        <v>0</v>
      </c>
      <c r="M98" s="7" t="n">
        <v>21854.88</v>
      </c>
      <c r="N98" s="5">
        <f>IFERROR(VLOOKUP(E98,[1]Total!$D$1:$M$446,10,0),0)</f>
        <v/>
      </c>
      <c r="O98" s="11">
        <f>M98/SUM($M$2:$M$679)</f>
        <v/>
      </c>
      <c r="P98" s="5">
        <f>IFERROR(M98/I98,0)</f>
        <v/>
      </c>
      <c r="Q98" s="39" t="n">
        <v>5</v>
      </c>
      <c r="R98" s="8">
        <f>I98-Q98</f>
        <v/>
      </c>
      <c r="S98" s="36">
        <f>P98*R98</f>
        <v/>
      </c>
      <c r="U98" s="27" t="inlineStr">
        <is>
          <t>Stock SAP</t>
        </is>
      </c>
      <c r="V98" s="27" t="inlineStr">
        <is>
          <t>Medicamentos</t>
        </is>
      </c>
      <c r="W98" s="27" t="inlineStr">
        <is>
          <t>Dentro del alcance</t>
        </is>
      </c>
      <c r="X98" s="25" t="inlineStr">
        <is>
          <t>Alta</t>
        </is>
      </c>
      <c r="Y98" s="27" t="inlineStr">
        <is>
          <t>Homologado – confianza Alta</t>
        </is>
      </c>
      <c r="Z98" s="26" t="inlineStr">
        <is>
          <t>Dar de baja en SAP</t>
        </is>
      </c>
      <c r="AA98" s="27" t="inlineStr">
        <is>
          <t>MED61</t>
        </is>
      </c>
      <c r="AB98" s="27" t="inlineStr">
        <is>
          <t>Diclofenac + Pridinol Comp x 50/4 mg</t>
        </is>
      </c>
      <c r="AC98" s="27" t="inlineStr">
        <is>
          <t>Homologación por código Avain (master M01-004)</t>
        </is>
      </c>
      <c r="AD98" s="27" t="inlineStr">
        <is>
          <t>No</t>
        </is>
      </c>
      <c r="AE98" s="27" t="inlineStr"/>
      <c r="AF98" s="27" t="inlineStr">
        <is>
          <t>Sí</t>
        </is>
      </c>
      <c r="AG98" s="27" t="inlineStr">
        <is>
          <t>M01-004</t>
        </is>
      </c>
      <c r="AH98" s="37" t="n">
        <v>386</v>
      </c>
      <c r="AI98" s="37" t="n">
        <v>5</v>
      </c>
      <c r="AJ98" s="37" t="n">
        <v>381</v>
      </c>
      <c r="AK98" s="38" t="n">
        <v>109.2744041450777</v>
      </c>
      <c r="AL98" s="38">
        <f>IF(OR($Z98="Dar de baja en SAP",$Z98="Dar de alta en SAP"),$AJ98*$AK98,"")</f>
        <v/>
      </c>
      <c r="AM98" s="38">
        <f>$AI98*$AK98</f>
        <v/>
      </c>
      <c r="AN98" s="29" t="inlineStr">
        <is>
          <t>Valorización a validar: relación de cantidades 77 a 1 entre SAP y el recuento físico. Sugiere distinta unidad de medida (SAP por caja o envase y el recuento por unidad). La diferencia económica de esta fila no debe tomarse como definitiva.</t>
        </is>
      </c>
      <c r="AO98" s="27"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7" t="n">
        <v>0</v>
      </c>
      <c r="M99" s="7" t="n">
        <v>83181.82000000001</v>
      </c>
      <c r="N99" s="5">
        <f>IFERROR(VLOOKUP(E99,[1]Total!$D$1:$M$446,10,0),0)</f>
        <v/>
      </c>
      <c r="O99" s="11">
        <f>M99/SUM($M$2:$M$679)</f>
        <v/>
      </c>
      <c r="P99" s="5">
        <f>IFERROR(M99/I99,0)</f>
        <v/>
      </c>
      <c r="R99" s="8">
        <f>I99-Q99</f>
        <v/>
      </c>
      <c r="S99" s="36">
        <f>P99*R99</f>
        <v/>
      </c>
      <c r="U99" s="27" t="inlineStr">
        <is>
          <t>Stock SAP</t>
        </is>
      </c>
      <c r="V99" s="27" t="inlineStr">
        <is>
          <t>Medicamentos</t>
        </is>
      </c>
      <c r="W99" s="27" t="inlineStr">
        <is>
          <t>Dentro del alcance</t>
        </is>
      </c>
      <c r="X99" s="27" t="inlineStr"/>
      <c r="Y99" s="27" t="inlineStr">
        <is>
          <t>Sin recuento físico en el inventario de Avain</t>
        </is>
      </c>
      <c r="Z99" s="28" t="inlineStr">
        <is>
          <t>Sin recuento físico</t>
        </is>
      </c>
      <c r="AA99" s="27" t="inlineStr"/>
      <c r="AB99" s="27" t="inlineStr"/>
      <c r="AC99" s="27" t="inlineStr"/>
      <c r="AD99" s="27" t="inlineStr"/>
      <c r="AE99" s="27" t="inlineStr"/>
      <c r="AF99" s="27" t="inlineStr"/>
      <c r="AG99" s="27" t="inlineStr"/>
      <c r="AH99" s="37" t="n">
        <v>800</v>
      </c>
      <c r="AI99" s="37" t="n">
        <v>0</v>
      </c>
      <c r="AJ99" s="37" t="n">
        <v>800</v>
      </c>
      <c r="AK99" s="38" t="n">
        <v>415.9091</v>
      </c>
      <c r="AL99" s="38" t="n"/>
      <c r="AM99" s="38" t="n"/>
      <c r="AN99" s="27" t="inlineStr"/>
      <c r="AO99" s="27"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7" t="n">
        <v>0</v>
      </c>
      <c r="M100" s="7" t="n">
        <v>83181.82000000001</v>
      </c>
      <c r="N100" s="5">
        <f>IFERROR(VLOOKUP(E100,[1]Total!$D$1:$M$446,10,0),0)</f>
        <v/>
      </c>
      <c r="O100" s="11">
        <f>M100/SUM($M$2:$M$679)</f>
        <v/>
      </c>
      <c r="P100" s="5">
        <f>IFERROR(M100/I100,0)</f>
        <v/>
      </c>
      <c r="R100" s="8">
        <f>I100-Q100</f>
        <v/>
      </c>
      <c r="S100" s="36">
        <f>P100*R100</f>
        <v/>
      </c>
      <c r="U100" s="27" t="inlineStr">
        <is>
          <t>Stock SAP</t>
        </is>
      </c>
      <c r="V100" s="27" t="inlineStr">
        <is>
          <t>Medicamentos</t>
        </is>
      </c>
      <c r="W100" s="27" t="inlineStr">
        <is>
          <t>Dentro del alcance</t>
        </is>
      </c>
      <c r="X100" s="27" t="inlineStr"/>
      <c r="Y100" s="27" t="inlineStr">
        <is>
          <t>Sin recuento físico en el inventario de Avain</t>
        </is>
      </c>
      <c r="Z100" s="28" t="inlineStr">
        <is>
          <t>Sin recuento físico</t>
        </is>
      </c>
      <c r="AA100" s="27" t="inlineStr"/>
      <c r="AB100" s="27" t="inlineStr"/>
      <c r="AC100" s="27" t="inlineStr"/>
      <c r="AD100" s="27" t="inlineStr"/>
      <c r="AE100" s="27" t="inlineStr"/>
      <c r="AF100" s="27" t="inlineStr"/>
      <c r="AG100" s="27" t="inlineStr"/>
      <c r="AH100" s="37" t="n">
        <v>800</v>
      </c>
      <c r="AI100" s="37" t="n">
        <v>0</v>
      </c>
      <c r="AJ100" s="37" t="n">
        <v>800</v>
      </c>
      <c r="AK100" s="38" t="n">
        <v>415.9091</v>
      </c>
      <c r="AL100" s="38" t="n"/>
      <c r="AM100" s="38" t="n"/>
      <c r="AN100" s="27" t="inlineStr"/>
      <c r="AO100" s="27"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7" t="n">
        <v>0</v>
      </c>
      <c r="M101" s="7" t="n">
        <v>15220</v>
      </c>
      <c r="N101" s="5">
        <f>IFERROR(VLOOKUP(E101,[1]Total!$D$1:$M$446,10,0),0)</f>
        <v/>
      </c>
      <c r="O101" s="11">
        <f>M101/SUM($M$2:$M$679)</f>
        <v/>
      </c>
      <c r="P101" s="5">
        <f>IFERROR(M101/I101,0)</f>
        <v/>
      </c>
      <c r="R101" s="8">
        <f>I101-Q101</f>
        <v/>
      </c>
      <c r="S101" s="36">
        <f>P101*R101</f>
        <v/>
      </c>
      <c r="U101" s="27" t="inlineStr">
        <is>
          <t>Stock SAP</t>
        </is>
      </c>
      <c r="V101" s="27" t="inlineStr">
        <is>
          <t>Medicamentos</t>
        </is>
      </c>
      <c r="W101" s="27" t="inlineStr">
        <is>
          <t>Dentro del alcance</t>
        </is>
      </c>
      <c r="X101" s="27" t="inlineStr"/>
      <c r="Y101" s="27" t="inlineStr">
        <is>
          <t>Sin recuento físico en el inventario de Avain</t>
        </is>
      </c>
      <c r="Z101" s="28" t="inlineStr">
        <is>
          <t>Sin recuento físico</t>
        </is>
      </c>
      <c r="AA101" s="27" t="inlineStr"/>
      <c r="AB101" s="27" t="inlineStr"/>
      <c r="AC101" s="27" t="inlineStr"/>
      <c r="AD101" s="27" t="inlineStr"/>
      <c r="AE101" s="27" t="inlineStr"/>
      <c r="AF101" s="27" t="inlineStr"/>
      <c r="AG101" s="27" t="inlineStr"/>
      <c r="AH101" s="37" t="n">
        <v>200</v>
      </c>
      <c r="AI101" s="37" t="n">
        <v>0</v>
      </c>
      <c r="AJ101" s="37" t="n">
        <v>200</v>
      </c>
      <c r="AK101" s="38" t="n">
        <v>76.09999999999999</v>
      </c>
      <c r="AL101" s="38" t="n"/>
      <c r="AM101" s="38" t="n"/>
      <c r="AN101" s="27" t="inlineStr"/>
      <c r="AO101" s="27" t="inlineStr"/>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7" t="n">
        <v>0</v>
      </c>
      <c r="M102" s="7" t="n">
        <v>1735594</v>
      </c>
      <c r="N102" s="5">
        <f>IFERROR(VLOOKUP(E102,[1]Total!$D$1:$M$446,10,0),0)</f>
        <v/>
      </c>
      <c r="O102" s="11">
        <f>M102/SUM($M$2:$M$679)</f>
        <v/>
      </c>
      <c r="P102" s="5">
        <f>IFERROR(M102/I102,0)</f>
        <v/>
      </c>
      <c r="R102" s="8">
        <f>I102-Q102</f>
        <v/>
      </c>
      <c r="S102" s="36">
        <f>P102*R102</f>
        <v/>
      </c>
      <c r="U102" s="27" t="inlineStr">
        <is>
          <t>Stock SAP</t>
        </is>
      </c>
      <c r="V102" s="27" t="inlineStr">
        <is>
          <t>Medicamentos</t>
        </is>
      </c>
      <c r="W102" s="27" t="inlineStr">
        <is>
          <t>Dentro del alcance</t>
        </is>
      </c>
      <c r="X102" s="27" t="inlineStr"/>
      <c r="Y102" s="27" t="inlineStr">
        <is>
          <t>Sin recuento físico en el inventario de Avain</t>
        </is>
      </c>
      <c r="Z102" s="28" t="inlineStr">
        <is>
          <t>Sin recuento físico</t>
        </is>
      </c>
      <c r="AA102" s="27" t="inlineStr"/>
      <c r="AB102" s="27" t="inlineStr"/>
      <c r="AC102" s="27" t="inlineStr"/>
      <c r="AD102" s="27" t="inlineStr"/>
      <c r="AE102" s="27" t="inlineStr"/>
      <c r="AF102" s="27" t="inlineStr"/>
      <c r="AG102" s="27" t="inlineStr"/>
      <c r="AH102" s="37" t="n">
        <v>200</v>
      </c>
      <c r="AI102" s="37" t="n">
        <v>0</v>
      </c>
      <c r="AJ102" s="37" t="n">
        <v>200</v>
      </c>
      <c r="AK102" s="38" t="n">
        <v>8677.969999999999</v>
      </c>
      <c r="AL102" s="38" t="n"/>
      <c r="AM102" s="38" t="n"/>
      <c r="AN102" s="27" t="inlineStr"/>
      <c r="AO102" s="27" t="inlineStr"/>
    </row>
    <row r="103">
      <c r="A103" s="5" t="inlineStr">
        <is>
          <t>2000128</t>
        </is>
      </c>
      <c r="B103" s="5" t="inlineStr">
        <is>
          <t>ELECTRODOS 3M PARCHES P/CABLE PACIENTE</t>
        </is>
      </c>
      <c r="C103" s="5" t="inlineStr"/>
      <c r="D103" s="5" t="inlineStr">
        <is>
          <t>033</t>
        </is>
      </c>
      <c r="E103" s="5" t="inlineStr">
        <is>
          <t>ZDES</t>
        </is>
      </c>
      <c r="F103" s="5" t="inlineStr">
        <is>
          <t>1120</t>
        </is>
      </c>
      <c r="G103" s="5" t="inlineStr">
        <is>
          <t>2021</t>
        </is>
      </c>
      <c r="H103" s="5" t="inlineStr">
        <is>
          <t>C/U</t>
        </is>
      </c>
      <c r="I103" s="6" t="n">
        <v>200</v>
      </c>
      <c r="J103" s="6" t="n">
        <v>0</v>
      </c>
      <c r="K103" s="5" t="inlineStr">
        <is>
          <t>ARS</t>
        </is>
      </c>
      <c r="L103" s="7" t="n">
        <v>0</v>
      </c>
      <c r="M103" s="7" t="n">
        <v>41490</v>
      </c>
      <c r="N103" s="5">
        <f>IFERROR(VLOOKUP(E103,[1]Total!$D$1:$M$446,10,0),0)</f>
        <v/>
      </c>
      <c r="O103" s="11">
        <f>M103/SUM($M$2:$M$679)</f>
        <v/>
      </c>
      <c r="P103" s="5">
        <f>IFERROR(M103/I103,0)</f>
        <v/>
      </c>
      <c r="R103" s="8">
        <f>I103-Q103</f>
        <v/>
      </c>
      <c r="S103" s="36">
        <f>P103*R103</f>
        <v/>
      </c>
      <c r="U103" s="27" t="inlineStr">
        <is>
          <t>Stock SAP</t>
        </is>
      </c>
      <c r="V103" s="27" t="inlineStr">
        <is>
          <t>Descartables</t>
        </is>
      </c>
      <c r="W103" s="27" t="inlineStr">
        <is>
          <t>Dentro del alcance</t>
        </is>
      </c>
      <c r="X103" s="27" t="inlineStr"/>
      <c r="Y103" s="27" t="inlineStr">
        <is>
          <t>Sin recuento físico en el inventario de Avain</t>
        </is>
      </c>
      <c r="Z103" s="28" t="inlineStr">
        <is>
          <t>Sin recuento físico</t>
        </is>
      </c>
      <c r="AA103" s="27" t="inlineStr"/>
      <c r="AB103" s="27" t="inlineStr"/>
      <c r="AC103" s="27" t="inlineStr"/>
      <c r="AD103" s="27" t="inlineStr"/>
      <c r="AE103" s="27" t="inlineStr"/>
      <c r="AF103" s="27" t="inlineStr"/>
      <c r="AG103" s="27" t="inlineStr"/>
      <c r="AH103" s="37" t="n">
        <v>200</v>
      </c>
      <c r="AI103" s="37" t="n">
        <v>0</v>
      </c>
      <c r="AJ103" s="37" t="n">
        <v>200</v>
      </c>
      <c r="AK103" s="38" t="n">
        <v>207.45</v>
      </c>
      <c r="AL103" s="38" t="n"/>
      <c r="AM103" s="38" t="n"/>
      <c r="AN103" s="27" t="inlineStr"/>
      <c r="AO103" s="27" t="inlineStr"/>
    </row>
    <row r="104">
      <c r="A104" s="5" t="inlineStr">
        <is>
          <t>2000354</t>
        </is>
      </c>
      <c r="B104" s="5" t="inlineStr">
        <is>
          <t>APOSITO ESTERIL (G+A) 10X20CM</t>
        </is>
      </c>
      <c r="C104" s="5" t="inlineStr"/>
      <c r="D104" s="5" t="inlineStr">
        <is>
          <t>033</t>
        </is>
      </c>
      <c r="E104" s="5" t="inlineStr">
        <is>
          <t>ZDES</t>
        </is>
      </c>
      <c r="F104" s="5" t="inlineStr">
        <is>
          <t>1120</t>
        </is>
      </c>
      <c r="G104" s="5" t="inlineStr">
        <is>
          <t>2021</t>
        </is>
      </c>
      <c r="H104" s="5" t="inlineStr">
        <is>
          <t>C/U</t>
        </is>
      </c>
      <c r="I104" s="6" t="n">
        <v>200</v>
      </c>
      <c r="J104" s="6" t="n">
        <v>0</v>
      </c>
      <c r="K104" s="5" t="inlineStr">
        <is>
          <t>ARS</t>
        </is>
      </c>
      <c r="L104" s="7" t="n">
        <v>0</v>
      </c>
      <c r="M104" s="7" t="n">
        <v>36826.74</v>
      </c>
      <c r="N104" s="5">
        <f>IFERROR(VLOOKUP(E104,[1]Total!$D$1:$M$446,10,0),0)</f>
        <v/>
      </c>
      <c r="O104" s="11">
        <f>M104/SUM($M$2:$M$679)</f>
        <v/>
      </c>
      <c r="P104" s="5">
        <f>IFERROR(M104/I104,0)</f>
        <v/>
      </c>
      <c r="Q104" s="39" t="n">
        <v>160</v>
      </c>
      <c r="R104" s="8">
        <f>I104-Q104</f>
        <v/>
      </c>
      <c r="S104" s="36">
        <f>P104*R104</f>
        <v/>
      </c>
      <c r="U104" s="27" t="inlineStr">
        <is>
          <t>Stock SAP</t>
        </is>
      </c>
      <c r="V104" s="27" t="inlineStr">
        <is>
          <t>Descartables</t>
        </is>
      </c>
      <c r="W104" s="27" t="inlineStr">
        <is>
          <t>Dentro del alcance</t>
        </is>
      </c>
      <c r="X104" s="30" t="inlineStr">
        <is>
          <t>Media</t>
        </is>
      </c>
      <c r="Y104" s="27" t="inlineStr">
        <is>
          <t>Homologado – confianza Media – pendiente de validación</t>
        </is>
      </c>
      <c r="Z104" s="26" t="inlineStr">
        <is>
          <t>Dar de baja en SAP</t>
        </is>
      </c>
      <c r="AA104" s="27" t="inlineStr">
        <is>
          <t>DESC21</t>
        </is>
      </c>
      <c r="AB104" s="27" t="inlineStr">
        <is>
          <t>Apositos estériles</t>
        </is>
      </c>
      <c r="AC104" s="27" t="inlineStr">
        <is>
          <t>Homologación por código Avain (master D-142)</t>
        </is>
      </c>
      <c r="AD104" s="27" t="inlineStr">
        <is>
          <t>No</t>
        </is>
      </c>
      <c r="AE104" s="27" t="inlineStr"/>
      <c r="AF104" s="27" t="inlineStr">
        <is>
          <t>Sí</t>
        </is>
      </c>
      <c r="AG104" s="27" t="inlineStr">
        <is>
          <t>D-142</t>
        </is>
      </c>
      <c r="AH104" s="37" t="n">
        <v>200</v>
      </c>
      <c r="AI104" s="37" t="n">
        <v>160</v>
      </c>
      <c r="AJ104" s="37" t="n">
        <v>40</v>
      </c>
      <c r="AK104" s="38" t="n">
        <v>184.1337</v>
      </c>
      <c r="AL104" s="38">
        <f>IF(OR($Z104="Dar de baja en SAP",$Z104="Dar de alta en SAP"),$AJ104*$AK104,"")</f>
        <v/>
      </c>
      <c r="AM104" s="38">
        <f>$AI104*$AK104</f>
        <v/>
      </c>
      <c r="AN104" s="27" t="inlineStr"/>
      <c r="AO104" s="27"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7" t="n">
        <v>0</v>
      </c>
      <c r="M105" s="7" t="n">
        <v>27932.19</v>
      </c>
      <c r="N105" s="5">
        <f>IFERROR(VLOOKUP(E105,[1]Total!$D$1:$M$446,10,0),0)</f>
        <v/>
      </c>
      <c r="O105" s="11">
        <f>M105/SUM($M$2:$M$679)</f>
        <v/>
      </c>
      <c r="P105" s="5">
        <f>IFERROR(M105/I105,0)</f>
        <v/>
      </c>
      <c r="R105" s="8">
        <f>I105-Q105</f>
        <v/>
      </c>
      <c r="S105" s="36">
        <f>P105*R105</f>
        <v/>
      </c>
      <c r="U105" s="27" t="inlineStr">
        <is>
          <t>Stock SAP</t>
        </is>
      </c>
      <c r="V105" s="27" t="inlineStr">
        <is>
          <t>Medicamentos</t>
        </is>
      </c>
      <c r="W105" s="27" t="inlineStr">
        <is>
          <t>Dentro del alcance</t>
        </is>
      </c>
      <c r="X105" s="27" t="inlineStr"/>
      <c r="Y105" s="27" t="inlineStr">
        <is>
          <t>Sin recuento físico en el inventario de Avain</t>
        </is>
      </c>
      <c r="Z105" s="28" t="inlineStr">
        <is>
          <t>Sin recuento físico</t>
        </is>
      </c>
      <c r="AA105" s="27" t="inlineStr"/>
      <c r="AB105" s="27" t="inlineStr"/>
      <c r="AC105" s="27" t="inlineStr"/>
      <c r="AD105" s="27" t="inlineStr"/>
      <c r="AE105" s="27" t="inlineStr"/>
      <c r="AF105" s="27" t="inlineStr"/>
      <c r="AG105" s="27" t="inlineStr"/>
      <c r="AH105" s="37" t="n">
        <v>195</v>
      </c>
      <c r="AI105" s="37" t="n">
        <v>0</v>
      </c>
      <c r="AJ105" s="37" t="n">
        <v>195</v>
      </c>
      <c r="AK105" s="38" t="n">
        <v>143.242</v>
      </c>
      <c r="AL105" s="38" t="n"/>
      <c r="AM105" s="38" t="n"/>
      <c r="AN105" s="27" t="inlineStr"/>
      <c r="AO105" s="27" t="inlineStr"/>
    </row>
    <row r="106">
      <c r="A106" s="5" t="inlineStr">
        <is>
          <t>1000204</t>
        </is>
      </c>
      <c r="B106" s="5" t="inlineStr">
        <is>
          <t>AMOXICILINA  850 MG COMPRIMIDOS</t>
        </is>
      </c>
      <c r="C106" s="5" t="inlineStr"/>
      <c r="D106" s="5" t="inlineStr">
        <is>
          <t>033</t>
        </is>
      </c>
      <c r="E106" s="5" t="inlineStr">
        <is>
          <t>ZMED</t>
        </is>
      </c>
      <c r="F106" s="5" t="inlineStr">
        <is>
          <t>1120</t>
        </is>
      </c>
      <c r="G106" s="5" t="inlineStr">
        <is>
          <t>2021</t>
        </is>
      </c>
      <c r="H106" s="5" t="inlineStr">
        <is>
          <t>C/U</t>
        </is>
      </c>
      <c r="I106" s="6" t="n">
        <v>189</v>
      </c>
      <c r="J106" s="6" t="n">
        <v>0</v>
      </c>
      <c r="K106" s="5" t="inlineStr">
        <is>
          <t>ARS</t>
        </is>
      </c>
      <c r="L106" s="7" t="n">
        <v>0</v>
      </c>
      <c r="M106" s="7" t="n">
        <v>69741</v>
      </c>
      <c r="N106" s="5">
        <f>IFERROR(VLOOKUP(E106,[1]Total!$D$1:$M$446,10,0),0)</f>
        <v/>
      </c>
      <c r="O106" s="11">
        <f>M106/SUM($M$2:$M$679)</f>
        <v/>
      </c>
      <c r="P106" s="5">
        <f>IFERROR(M106/I106,0)</f>
        <v/>
      </c>
      <c r="R106" s="8">
        <f>I106-Q106</f>
        <v/>
      </c>
      <c r="S106" s="36">
        <f>P106*R106</f>
        <v/>
      </c>
      <c r="U106" s="27" t="inlineStr">
        <is>
          <t>Stock SAP</t>
        </is>
      </c>
      <c r="V106" s="27" t="inlineStr">
        <is>
          <t>Medicamentos</t>
        </is>
      </c>
      <c r="W106" s="27" t="inlineStr">
        <is>
          <t>Dentro del alcance</t>
        </is>
      </c>
      <c r="X106" s="27" t="inlineStr"/>
      <c r="Y106" s="27" t="inlineStr">
        <is>
          <t>Sin recuento físico en el inventario de Avain</t>
        </is>
      </c>
      <c r="Z106" s="28" t="inlineStr">
        <is>
          <t>Sin recuento físico</t>
        </is>
      </c>
      <c r="AA106" s="27" t="inlineStr"/>
      <c r="AB106" s="27" t="inlineStr"/>
      <c r="AC106" s="27" t="inlineStr"/>
      <c r="AD106" s="27" t="inlineStr"/>
      <c r="AE106" s="27" t="inlineStr"/>
      <c r="AF106" s="27" t="inlineStr"/>
      <c r="AG106" s="27" t="inlineStr"/>
      <c r="AH106" s="37" t="n">
        <v>189</v>
      </c>
      <c r="AI106" s="37" t="n">
        <v>0</v>
      </c>
      <c r="AJ106" s="37" t="n">
        <v>189</v>
      </c>
      <c r="AK106" s="38" t="n">
        <v>369</v>
      </c>
      <c r="AL106" s="38" t="n"/>
      <c r="AM106" s="38" t="n"/>
      <c r="AN106" s="27" t="inlineStr"/>
      <c r="AO106" s="27" t="inlineStr"/>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7" t="n">
        <v>0</v>
      </c>
      <c r="M107" s="7" t="n">
        <v>4270.05</v>
      </c>
      <c r="N107" s="5">
        <f>IFERROR(VLOOKUP(E107,[1]Total!$D$1:$M$446,10,0),0)</f>
        <v/>
      </c>
      <c r="O107" s="11">
        <f>M107/SUM($M$2:$M$679)</f>
        <v/>
      </c>
      <c r="P107" s="5">
        <f>IFERROR(M107/I107,0)</f>
        <v/>
      </c>
      <c r="R107" s="8">
        <f>I107-Q107</f>
        <v/>
      </c>
      <c r="S107" s="36">
        <f>P107*R107</f>
        <v/>
      </c>
      <c r="U107" s="27" t="inlineStr">
        <is>
          <t>Stock SAP</t>
        </is>
      </c>
      <c r="V107" s="27" t="inlineStr">
        <is>
          <t>Medicamentos</t>
        </is>
      </c>
      <c r="W107" s="27" t="inlineStr">
        <is>
          <t>Dentro del alcance</t>
        </is>
      </c>
      <c r="X107" s="27" t="inlineStr"/>
      <c r="Y107" s="27" t="inlineStr">
        <is>
          <t>Sin recuento físico en el inventario de Avain</t>
        </is>
      </c>
      <c r="Z107" s="28" t="inlineStr">
        <is>
          <t>Sin recuento físico</t>
        </is>
      </c>
      <c r="AA107" s="27" t="inlineStr"/>
      <c r="AB107" s="27" t="inlineStr"/>
      <c r="AC107" s="27" t="inlineStr"/>
      <c r="AD107" s="27" t="inlineStr"/>
      <c r="AE107" s="27" t="inlineStr"/>
      <c r="AF107" s="27" t="inlineStr"/>
      <c r="AG107" s="27" t="inlineStr"/>
      <c r="AH107" s="37" t="n">
        <v>180</v>
      </c>
      <c r="AI107" s="37" t="n">
        <v>0</v>
      </c>
      <c r="AJ107" s="37" t="n">
        <v>180</v>
      </c>
      <c r="AK107" s="38" t="n">
        <v>23.7225</v>
      </c>
      <c r="AL107" s="38" t="n"/>
      <c r="AM107" s="38" t="n"/>
      <c r="AN107" s="27" t="inlineStr"/>
      <c r="AO107" s="27" t="inlineStr"/>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7" t="n">
        <v>0</v>
      </c>
      <c r="M108" s="7" t="n">
        <v>19669.39</v>
      </c>
      <c r="N108" s="5">
        <f>IFERROR(VLOOKUP(E108,[1]Total!$D$1:$M$446,10,0),0)</f>
        <v/>
      </c>
      <c r="O108" s="11">
        <f>M108/SUM($M$2:$M$679)</f>
        <v/>
      </c>
      <c r="P108" s="5">
        <f>IFERROR(M108/I108,0)</f>
        <v/>
      </c>
      <c r="R108" s="8">
        <f>I108-Q108</f>
        <v/>
      </c>
      <c r="S108" s="36">
        <f>P108*R108</f>
        <v/>
      </c>
      <c r="U108" s="27" t="inlineStr">
        <is>
          <t>Stock SAP</t>
        </is>
      </c>
      <c r="V108" s="27" t="inlineStr">
        <is>
          <t>Medicamentos</t>
        </is>
      </c>
      <c r="W108" s="27" t="inlineStr">
        <is>
          <t>Dentro del alcance</t>
        </is>
      </c>
      <c r="X108" s="25" t="inlineStr">
        <is>
          <t>Alta</t>
        </is>
      </c>
      <c r="Y108" s="27" t="inlineStr">
        <is>
          <t>Homologado – confianza Alta</t>
        </is>
      </c>
      <c r="Z108" s="26" t="inlineStr">
        <is>
          <t>Dar de baja en SAP</t>
        </is>
      </c>
      <c r="AA108" s="27" t="inlineStr">
        <is>
          <t>MED61</t>
        </is>
      </c>
      <c r="AB108" s="27" t="inlineStr">
        <is>
          <t>Diclofenac + Pridinol Comp x 50/4 mg</t>
        </is>
      </c>
      <c r="AC108" s="27" t="inlineStr">
        <is>
          <t>Homologación por código Avain (master M01-004)</t>
        </is>
      </c>
      <c r="AD108" s="27" t="inlineStr">
        <is>
          <t>No</t>
        </is>
      </c>
      <c r="AE108" s="27" t="inlineStr"/>
      <c r="AF108" s="27" t="inlineStr">
        <is>
          <t>Sí</t>
        </is>
      </c>
      <c r="AG108" s="27" t="inlineStr">
        <is>
          <t>M01-004</t>
        </is>
      </c>
      <c r="AH108" s="37" t="n">
        <v>386</v>
      </c>
      <c r="AI108" s="37" t="n">
        <v>5</v>
      </c>
      <c r="AJ108" s="37" t="n">
        <v>381</v>
      </c>
      <c r="AK108" s="38" t="n">
        <v>109.2744041450777</v>
      </c>
      <c r="AL108" s="38">
        <f>IF(OR($Z108="Dar de baja en SAP",$Z108="Dar de alta en SAP"),$AJ108*$AK108,"")</f>
        <v/>
      </c>
      <c r="AM108" s="38">
        <f>$AI108*$AK108</f>
        <v/>
      </c>
      <c r="AN108" s="29" t="inlineStr">
        <is>
          <t>Valorización a validar: relación de cantidades 77 a 1 entre SAP y el recuento físico. Sugiere distinta unidad de medida (SAP por caja o envase y el recuento por unidad). La diferencia económica de esta fila no debe tomarse como definitiva.</t>
        </is>
      </c>
      <c r="AO108" s="27"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7" t="n">
        <v>0</v>
      </c>
      <c r="M109" s="7" t="n">
        <v>14706</v>
      </c>
      <c r="N109" s="5">
        <f>IFERROR(VLOOKUP(E109,[1]Total!$D$1:$M$446,10,0),0)</f>
        <v/>
      </c>
      <c r="O109" s="11">
        <f>M109/SUM($M$2:$M$679)</f>
        <v/>
      </c>
      <c r="P109" s="5">
        <f>IFERROR(M109/I109,0)</f>
        <v/>
      </c>
      <c r="R109" s="8">
        <f>I109-Q109</f>
        <v/>
      </c>
      <c r="S109" s="36">
        <f>P109*R109</f>
        <v/>
      </c>
      <c r="U109" s="27" t="inlineStr">
        <is>
          <t>Stock SAP</t>
        </is>
      </c>
      <c r="V109" s="27" t="inlineStr">
        <is>
          <t>Medicamentos</t>
        </is>
      </c>
      <c r="W109" s="27" t="inlineStr">
        <is>
          <t>Dentro del alcance</t>
        </is>
      </c>
      <c r="X109" s="27" t="inlineStr"/>
      <c r="Y109" s="27" t="inlineStr">
        <is>
          <t>Sin recuento físico en el inventario de Avain</t>
        </is>
      </c>
      <c r="Z109" s="28" t="inlineStr">
        <is>
          <t>Sin recuento físico</t>
        </is>
      </c>
      <c r="AA109" s="27" t="inlineStr"/>
      <c r="AB109" s="27" t="inlineStr"/>
      <c r="AC109" s="27" t="inlineStr"/>
      <c r="AD109" s="27" t="inlineStr"/>
      <c r="AE109" s="27" t="inlineStr"/>
      <c r="AF109" s="27" t="inlineStr"/>
      <c r="AG109" s="27" t="inlineStr"/>
      <c r="AH109" s="37" t="n">
        <v>210</v>
      </c>
      <c r="AI109" s="37" t="n">
        <v>0</v>
      </c>
      <c r="AJ109" s="37" t="n">
        <v>210</v>
      </c>
      <c r="AK109" s="38" t="n">
        <v>81.7</v>
      </c>
      <c r="AL109" s="38" t="n"/>
      <c r="AM109" s="38" t="n"/>
      <c r="AN109" s="27" t="inlineStr"/>
      <c r="AO109" s="27" t="inlineStr">
        <is>
          <t>El material ocupa 2 filas en la hoja 1120 SJ (lote/almacén). La cantidad SAP y la física de esta vista son el total del material.</t>
        </is>
      </c>
    </row>
    <row r="110">
      <c r="A110" s="5" t="inlineStr">
        <is>
          <t>3000886</t>
        </is>
      </c>
      <c r="B110" s="5" t="inlineStr">
        <is>
          <t>MEDIAS TERMICAS LARGAS</t>
        </is>
      </c>
      <c r="C110" s="5" t="inlineStr"/>
      <c r="D110" s="5" t="inlineStr">
        <is>
          <t>INDU</t>
        </is>
      </c>
      <c r="E110" s="5" t="inlineStr">
        <is>
          <t>ZUNI</t>
        </is>
      </c>
      <c r="F110" s="5" t="inlineStr">
        <is>
          <t>1120</t>
        </is>
      </c>
      <c r="G110" s="5" t="inlineStr">
        <is>
          <t>2040</t>
        </is>
      </c>
      <c r="H110" s="5" t="inlineStr">
        <is>
          <t>C/U</t>
        </is>
      </c>
      <c r="I110" s="6" t="n">
        <v>169</v>
      </c>
      <c r="J110" s="6" t="n">
        <v>0</v>
      </c>
      <c r="K110" s="5" t="inlineStr">
        <is>
          <t>ARS</t>
        </is>
      </c>
      <c r="L110" s="7" t="n">
        <v>0</v>
      </c>
      <c r="M110" s="7" t="n">
        <v>1523088.12</v>
      </c>
      <c r="N110" s="5">
        <f>IFERROR(VLOOKUP(E110,[1]Total!$D$1:$M$446,10,0),0)</f>
        <v/>
      </c>
      <c r="O110" s="11">
        <f>M110/SUM($M$2:$M$679)</f>
        <v/>
      </c>
      <c r="P110" s="5">
        <f>IFERROR(M110/I110,0)</f>
        <v/>
      </c>
      <c r="R110" s="8">
        <f>I110-Q110</f>
        <v/>
      </c>
      <c r="S110" s="36">
        <f>P110*R110</f>
        <v/>
      </c>
      <c r="U110" s="27" t="inlineStr">
        <is>
          <t>Stock SAP</t>
        </is>
      </c>
      <c r="V110" s="27" t="inlineStr">
        <is>
          <t>Uniformes</t>
        </is>
      </c>
      <c r="W110" s="27" t="inlineStr">
        <is>
          <t>Fuera del alcance</t>
        </is>
      </c>
      <c r="X110" s="27" t="inlineStr"/>
      <c r="Y110" s="27" t="inlineStr">
        <is>
          <t>No aplica: uniformes, clasificación que el inventario físico de Farmacia no releva</t>
        </is>
      </c>
      <c r="Z110" s="28" t="inlineStr">
        <is>
          <t>Fuera del alcance del inventario físico</t>
        </is>
      </c>
      <c r="AA110" s="27" t="inlineStr"/>
      <c r="AB110" s="27" t="inlineStr"/>
      <c r="AC110" s="27" t="inlineStr"/>
      <c r="AD110" s="27" t="inlineStr"/>
      <c r="AE110" s="27" t="inlineStr"/>
      <c r="AF110" s="27" t="inlineStr"/>
      <c r="AG110" s="27" t="inlineStr"/>
      <c r="AH110" s="37" t="n">
        <v>169</v>
      </c>
      <c r="AI110" s="37" t="n">
        <v>0</v>
      </c>
      <c r="AJ110" s="37" t="n">
        <v>169</v>
      </c>
      <c r="AK110" s="38" t="n">
        <v>9012.355739644971</v>
      </c>
      <c r="AL110" s="38" t="n"/>
      <c r="AM110" s="38" t="n"/>
      <c r="AN110" s="27" t="inlineStr"/>
      <c r="AO110" s="27" t="inlineStr"/>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7" t="n">
        <v>0</v>
      </c>
      <c r="M111" s="7" t="n">
        <v>243182.89</v>
      </c>
      <c r="N111" s="5">
        <f>IFERROR(VLOOKUP(E111,[1]Total!$D$1:$M$446,10,0),0)</f>
        <v/>
      </c>
      <c r="O111" s="11">
        <f>M111/SUM($M$2:$M$679)</f>
        <v/>
      </c>
      <c r="P111" s="5">
        <f>IFERROR(M111/I111,0)</f>
        <v/>
      </c>
      <c r="R111" s="8">
        <f>I111-Q111</f>
        <v/>
      </c>
      <c r="S111" s="36">
        <f>P111*R111</f>
        <v/>
      </c>
      <c r="U111" s="27" t="inlineStr">
        <is>
          <t>Stock SAP</t>
        </is>
      </c>
      <c r="V111" s="27" t="inlineStr">
        <is>
          <t>Medicamentos</t>
        </is>
      </c>
      <c r="W111" s="27" t="inlineStr">
        <is>
          <t>Dentro del alcance</t>
        </is>
      </c>
      <c r="X111" s="30" t="inlineStr">
        <is>
          <t>Media</t>
        </is>
      </c>
      <c r="Y111" s="27" t="inlineStr">
        <is>
          <t>Homologado – confianza Media – pendiente de validación</t>
        </is>
      </c>
      <c r="Z111" s="26" t="inlineStr">
        <is>
          <t>Dar de baja en SAP</t>
        </is>
      </c>
      <c r="AA111" s="27" t="inlineStr">
        <is>
          <t>MED168</t>
        </is>
      </c>
      <c r="AB111" s="27" t="inlineStr">
        <is>
          <t>Solucion fisiológica x 500 ml</t>
        </is>
      </c>
      <c r="AC111" s="27" t="inlineStr">
        <is>
          <t>Homologación por código Avain (master M13-001)</t>
        </is>
      </c>
      <c r="AD111" s="27" t="inlineStr">
        <is>
          <t>No</t>
        </is>
      </c>
      <c r="AE111" s="27" t="inlineStr"/>
      <c r="AF111" s="27" t="inlineStr">
        <is>
          <t>Sí</t>
        </is>
      </c>
      <c r="AG111" s="27" t="inlineStr">
        <is>
          <t>M13-001</t>
        </is>
      </c>
      <c r="AH111" s="37" t="n">
        <v>1271</v>
      </c>
      <c r="AI111" s="37" t="n">
        <v>249</v>
      </c>
      <c r="AJ111" s="37" t="n">
        <v>1022</v>
      </c>
      <c r="AK111" s="38" t="n">
        <v>1447.517246262785</v>
      </c>
      <c r="AL111" s="38">
        <f>IF(OR($Z111="Dar de baja en SAP",$Z111="Dar de alta en SAP"),$AJ111*$AK111,"")</f>
        <v/>
      </c>
      <c r="AM111" s="38">
        <f>$AI111*$AK111</f>
        <v/>
      </c>
      <c r="AN111" s="27" t="inlineStr"/>
      <c r="AO111"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7" t="n">
        <v>0</v>
      </c>
      <c r="M112" s="7" t="n">
        <v>67604.94</v>
      </c>
      <c r="N112" s="5">
        <f>IFERROR(VLOOKUP(E112,[1]Total!$D$1:$M$446,10,0),0)</f>
        <v/>
      </c>
      <c r="O112" s="11">
        <f>M112/SUM($M$2:$M$679)</f>
        <v/>
      </c>
      <c r="P112" s="5">
        <f>IFERROR(M112/I112,0)</f>
        <v/>
      </c>
      <c r="R112" s="8">
        <f>I112-Q112</f>
        <v/>
      </c>
      <c r="S112" s="36">
        <f>P112*R112</f>
        <v/>
      </c>
      <c r="U112" s="27" t="inlineStr">
        <is>
          <t>Stock SAP</t>
        </is>
      </c>
      <c r="V112" s="27" t="inlineStr">
        <is>
          <t>Medicamentos</t>
        </is>
      </c>
      <c r="W112" s="27" t="inlineStr">
        <is>
          <t>Dentro del alcance</t>
        </is>
      </c>
      <c r="X112" s="27" t="inlineStr"/>
      <c r="Y112" s="27" t="inlineStr">
        <is>
          <t>Sin recuento físico en el inventario de Avain</t>
        </is>
      </c>
      <c r="Z112" s="28" t="inlineStr">
        <is>
          <t>Sin recuento físico</t>
        </is>
      </c>
      <c r="AA112" s="27" t="inlineStr"/>
      <c r="AB112" s="27" t="inlineStr"/>
      <c r="AC112" s="27" t="inlineStr"/>
      <c r="AD112" s="27" t="inlineStr"/>
      <c r="AE112" s="27" t="inlineStr"/>
      <c r="AF112" s="27" t="inlineStr"/>
      <c r="AG112" s="27" t="inlineStr"/>
      <c r="AH112" s="37" t="n">
        <v>443</v>
      </c>
      <c r="AI112" s="37" t="n">
        <v>0</v>
      </c>
      <c r="AJ112" s="37" t="n">
        <v>443</v>
      </c>
      <c r="AK112" s="38" t="n">
        <v>414.7542437923249</v>
      </c>
      <c r="AL112" s="38" t="n"/>
      <c r="AM112" s="38" t="n"/>
      <c r="AN112" s="27" t="inlineStr"/>
      <c r="AO112" s="27"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7" t="n">
        <v>0</v>
      </c>
      <c r="M113" s="7" t="n">
        <v>231602.76</v>
      </c>
      <c r="N113" s="5">
        <f>IFERROR(VLOOKUP(E113,[1]Total!$D$1:$M$446,10,0),0)</f>
        <v/>
      </c>
      <c r="O113" s="11">
        <f>M113/SUM($M$2:$M$679)</f>
        <v/>
      </c>
      <c r="P113" s="5">
        <f>IFERROR(M113/I113,0)</f>
        <v/>
      </c>
      <c r="R113" s="8">
        <f>I113-Q113</f>
        <v/>
      </c>
      <c r="S113" s="36">
        <f>P113*R113</f>
        <v/>
      </c>
      <c r="U113" s="27" t="inlineStr">
        <is>
          <t>Stock SAP</t>
        </is>
      </c>
      <c r="V113" s="27" t="inlineStr">
        <is>
          <t>Medicamentos</t>
        </is>
      </c>
      <c r="W113" s="27" t="inlineStr">
        <is>
          <t>Dentro del alcance</t>
        </is>
      </c>
      <c r="X113" s="30" t="inlineStr">
        <is>
          <t>Media</t>
        </is>
      </c>
      <c r="Y113" s="27" t="inlineStr">
        <is>
          <t>Homologado – confianza Media – pendiente de validación</t>
        </is>
      </c>
      <c r="Z113" s="26" t="inlineStr">
        <is>
          <t>Dar de baja en SAP</t>
        </is>
      </c>
      <c r="AA113" s="27" t="inlineStr">
        <is>
          <t>MED168</t>
        </is>
      </c>
      <c r="AB113" s="27" t="inlineStr">
        <is>
          <t>Solucion fisiológica x 500 ml</t>
        </is>
      </c>
      <c r="AC113" s="27" t="inlineStr">
        <is>
          <t>Homologación por código Avain (master M13-001)</t>
        </is>
      </c>
      <c r="AD113" s="27" t="inlineStr">
        <is>
          <t>No</t>
        </is>
      </c>
      <c r="AE113" s="27" t="inlineStr"/>
      <c r="AF113" s="27" t="inlineStr">
        <is>
          <t>Sí</t>
        </is>
      </c>
      <c r="AG113" s="27" t="inlineStr">
        <is>
          <t>M13-001</t>
        </is>
      </c>
      <c r="AH113" s="37" t="n">
        <v>1271</v>
      </c>
      <c r="AI113" s="37" t="n">
        <v>249</v>
      </c>
      <c r="AJ113" s="37" t="n">
        <v>1022</v>
      </c>
      <c r="AK113" s="38" t="n">
        <v>1447.517246262785</v>
      </c>
      <c r="AL113" s="38">
        <f>IF(OR($Z113="Dar de baja en SAP",$Z113="Dar de alta en SAP"),$AJ113*$AK113,"")</f>
        <v/>
      </c>
      <c r="AM113" s="38">
        <f>$AI113*$AK113</f>
        <v/>
      </c>
      <c r="AN113" s="27" t="inlineStr"/>
      <c r="AO113"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7" t="n">
        <v>0</v>
      </c>
      <c r="M114" s="7" t="n">
        <v>108856.95</v>
      </c>
      <c r="N114" s="5">
        <f>IFERROR(VLOOKUP(E114,[1]Total!$D$1:$M$446,10,0),0)</f>
        <v/>
      </c>
      <c r="O114" s="11">
        <f>M114/SUM($M$2:$M$679)</f>
        <v/>
      </c>
      <c r="P114" s="5">
        <f>IFERROR(M114/I114,0)</f>
        <v/>
      </c>
      <c r="R114" s="8">
        <f>I114-Q114</f>
        <v/>
      </c>
      <c r="S114" s="36">
        <f>P114*R114</f>
        <v/>
      </c>
      <c r="U114" s="27" t="inlineStr">
        <is>
          <t>Stock SAP</t>
        </is>
      </c>
      <c r="V114" s="27" t="inlineStr">
        <is>
          <t>Medicamentos</t>
        </is>
      </c>
      <c r="W114" s="27" t="inlineStr">
        <is>
          <t>Dentro del alcance</t>
        </is>
      </c>
      <c r="X114" s="27" t="inlineStr"/>
      <c r="Y114" s="27" t="inlineStr">
        <is>
          <t>Sin recuento físico en el inventario de Avain</t>
        </is>
      </c>
      <c r="Z114" s="28" t="inlineStr">
        <is>
          <t>Sin recuento físico</t>
        </is>
      </c>
      <c r="AA114" s="27" t="inlineStr"/>
      <c r="AB114" s="27" t="inlineStr"/>
      <c r="AC114" s="27" t="inlineStr"/>
      <c r="AD114" s="27" t="inlineStr"/>
      <c r="AE114" s="27" t="inlineStr"/>
      <c r="AF114" s="27" t="inlineStr"/>
      <c r="AG114" s="27" t="inlineStr"/>
      <c r="AH114" s="37" t="n">
        <v>160</v>
      </c>
      <c r="AI114" s="37" t="n">
        <v>0</v>
      </c>
      <c r="AJ114" s="37" t="n">
        <v>160</v>
      </c>
      <c r="AK114" s="38" t="n">
        <v>680.3559375</v>
      </c>
      <c r="AL114" s="38" t="n"/>
      <c r="AM114" s="38" t="n"/>
      <c r="AN114" s="27" t="inlineStr"/>
      <c r="AO114" s="27" t="inlineStr"/>
    </row>
    <row r="115">
      <c r="A115" s="5" t="inlineStr">
        <is>
          <t>1000753</t>
        </is>
      </c>
      <c r="B115" s="5" t="inlineStr">
        <is>
          <t>MEDPREDNISONA</t>
        </is>
      </c>
      <c r="C115" s="5" t="inlineStr"/>
      <c r="D115" s="5" t="inlineStr">
        <is>
          <t>MEGE</t>
        </is>
      </c>
      <c r="E115" s="5" t="inlineStr">
        <is>
          <t>ZMED</t>
        </is>
      </c>
      <c r="F115" s="5" t="inlineStr">
        <is>
          <t>1120</t>
        </is>
      </c>
      <c r="G115" s="5" t="inlineStr">
        <is>
          <t>2021</t>
        </is>
      </c>
      <c r="H115" s="5" t="inlineStr">
        <is>
          <t>C/U</t>
        </is>
      </c>
      <c r="I115" s="6" t="n">
        <v>150</v>
      </c>
      <c r="J115" s="6" t="n">
        <v>0</v>
      </c>
      <c r="K115" s="5" t="inlineStr">
        <is>
          <t>ARS</t>
        </is>
      </c>
      <c r="L115" s="7" t="n">
        <v>0</v>
      </c>
      <c r="M115" s="7" t="n">
        <v>14385</v>
      </c>
      <c r="N115" s="5">
        <f>IFERROR(VLOOKUP(E115,[1]Total!$D$1:$M$446,10,0),0)</f>
        <v/>
      </c>
      <c r="O115" s="11">
        <f>M115/SUM($M$2:$M$679)</f>
        <v/>
      </c>
      <c r="P115" s="5">
        <f>IFERROR(M115/I115,0)</f>
        <v/>
      </c>
      <c r="R115" s="8">
        <f>I115-Q115</f>
        <v/>
      </c>
      <c r="S115" s="36">
        <f>P115*R115</f>
        <v/>
      </c>
      <c r="U115" s="27" t="inlineStr">
        <is>
          <t>Stock SAP</t>
        </is>
      </c>
      <c r="V115" s="27" t="inlineStr">
        <is>
          <t>Medicamentos</t>
        </is>
      </c>
      <c r="W115" s="27" t="inlineStr">
        <is>
          <t>Dentro del alcance</t>
        </is>
      </c>
      <c r="X115" s="27" t="inlineStr"/>
      <c r="Y115" s="27" t="inlineStr">
        <is>
          <t>Sin recuento físico en el inventario de Avain</t>
        </is>
      </c>
      <c r="Z115" s="28" t="inlineStr">
        <is>
          <t>Sin recuento físico</t>
        </is>
      </c>
      <c r="AA115" s="27" t="inlineStr"/>
      <c r="AB115" s="27" t="inlineStr"/>
      <c r="AC115" s="27" t="inlineStr"/>
      <c r="AD115" s="27" t="inlineStr"/>
      <c r="AE115" s="27" t="inlineStr"/>
      <c r="AF115" s="27" t="inlineStr"/>
      <c r="AG115" s="27" t="inlineStr"/>
      <c r="AH115" s="37" t="n">
        <v>150</v>
      </c>
      <c r="AI115" s="37" t="n">
        <v>0</v>
      </c>
      <c r="AJ115" s="37" t="n">
        <v>150</v>
      </c>
      <c r="AK115" s="38" t="n">
        <v>95.90000000000001</v>
      </c>
      <c r="AL115" s="38" t="n"/>
      <c r="AM115" s="38" t="n"/>
      <c r="AN115" s="27" t="inlineStr"/>
      <c r="AO115" s="27" t="inlineStr"/>
    </row>
    <row r="116">
      <c r="A116" s="5" t="inlineStr">
        <is>
          <t>2001218</t>
        </is>
      </c>
      <c r="B116" s="5" t="inlineStr">
        <is>
          <t>CATETER IV N° 16</t>
        </is>
      </c>
      <c r="C116" s="5" t="inlineStr"/>
      <c r="D116" s="5" t="inlineStr">
        <is>
          <t>MDES</t>
        </is>
      </c>
      <c r="E116" s="5" t="inlineStr">
        <is>
          <t>ZDES</t>
        </is>
      </c>
      <c r="F116" s="5" t="inlineStr">
        <is>
          <t>1120</t>
        </is>
      </c>
      <c r="G116" s="5" t="inlineStr">
        <is>
          <t>2021</t>
        </is>
      </c>
      <c r="H116" s="5" t="inlineStr">
        <is>
          <t>C/U</t>
        </is>
      </c>
      <c r="I116" s="6" t="n">
        <v>150</v>
      </c>
      <c r="J116" s="6" t="n">
        <v>0</v>
      </c>
      <c r="K116" s="5" t="inlineStr">
        <is>
          <t>ARS</t>
        </is>
      </c>
      <c r="L116" s="7" t="n">
        <v>0</v>
      </c>
      <c r="M116" s="7" t="n">
        <v>35110.5</v>
      </c>
      <c r="N116" s="5">
        <f>IFERROR(VLOOKUP(E116,[1]Total!$D$1:$M$446,10,0),0)</f>
        <v/>
      </c>
      <c r="O116" s="11">
        <f>M116/SUM($M$2:$M$679)</f>
        <v/>
      </c>
      <c r="P116" s="5">
        <f>IFERROR(M116/I116,0)</f>
        <v/>
      </c>
      <c r="R116" s="8">
        <f>I116-Q116</f>
        <v/>
      </c>
      <c r="S116" s="36">
        <f>P116*R116</f>
        <v/>
      </c>
      <c r="U116" s="27" t="inlineStr">
        <is>
          <t>Stock SAP</t>
        </is>
      </c>
      <c r="V116" s="27" t="inlineStr">
        <is>
          <t>Descartables</t>
        </is>
      </c>
      <c r="W116" s="27" t="inlineStr">
        <is>
          <t>Dentro del alcance</t>
        </is>
      </c>
      <c r="X116" s="27" t="inlineStr"/>
      <c r="Y116" s="27" t="inlineStr">
        <is>
          <t>Sin recuento físico en el inventario de Avain</t>
        </is>
      </c>
      <c r="Z116" s="28" t="inlineStr">
        <is>
          <t>Sin recuento físico</t>
        </is>
      </c>
      <c r="AA116" s="27" t="inlineStr"/>
      <c r="AB116" s="27" t="inlineStr"/>
      <c r="AC116" s="27" t="inlineStr"/>
      <c r="AD116" s="27" t="inlineStr"/>
      <c r="AE116" s="27" t="inlineStr"/>
      <c r="AF116" s="27" t="inlineStr"/>
      <c r="AG116" s="27" t="inlineStr"/>
      <c r="AH116" s="37" t="n">
        <v>150</v>
      </c>
      <c r="AI116" s="37" t="n">
        <v>0</v>
      </c>
      <c r="AJ116" s="37" t="n">
        <v>150</v>
      </c>
      <c r="AK116" s="38" t="n">
        <v>234.07</v>
      </c>
      <c r="AL116" s="38" t="n"/>
      <c r="AM116" s="38" t="n"/>
      <c r="AN116" s="27" t="inlineStr"/>
      <c r="AO116" s="27" t="inlineStr"/>
    </row>
    <row r="117">
      <c r="A117" s="5" t="inlineStr">
        <is>
          <t>2000185</t>
        </is>
      </c>
      <c r="B117" s="5" t="inlineStr">
        <is>
          <t>PROLONGADOR DE JERINGA BT 26 X 1.5 MTRS</t>
        </is>
      </c>
      <c r="C117" s="5" t="inlineStr"/>
      <c r="D117" s="5" t="inlineStr">
        <is>
          <t>033</t>
        </is>
      </c>
      <c r="E117" s="5" t="inlineStr">
        <is>
          <t>ZDES</t>
        </is>
      </c>
      <c r="F117" s="5" t="inlineStr">
        <is>
          <t>1120</t>
        </is>
      </c>
      <c r="G117" s="5" t="inlineStr">
        <is>
          <t>2021</t>
        </is>
      </c>
      <c r="H117" s="5" t="inlineStr">
        <is>
          <t>C/U</t>
        </is>
      </c>
      <c r="I117" s="6" t="n">
        <v>136</v>
      </c>
      <c r="J117" s="6" t="n">
        <v>0</v>
      </c>
      <c r="K117" s="5" t="inlineStr">
        <is>
          <t>ARS</t>
        </is>
      </c>
      <c r="L117" s="7" t="n">
        <v>0</v>
      </c>
      <c r="M117" s="7" t="n">
        <v>303664.88</v>
      </c>
      <c r="N117" s="5">
        <f>IFERROR(VLOOKUP(E117,[1]Total!$D$1:$M$446,10,0),0)</f>
        <v/>
      </c>
      <c r="O117" s="11">
        <f>M117/SUM($M$2:$M$679)</f>
        <v/>
      </c>
      <c r="P117" s="5">
        <f>IFERROR(M117/I117,0)</f>
        <v/>
      </c>
      <c r="R117" s="8">
        <f>I117-Q117</f>
        <v/>
      </c>
      <c r="S117" s="36">
        <f>P117*R117</f>
        <v/>
      </c>
      <c r="U117" s="27" t="inlineStr">
        <is>
          <t>Stock SAP</t>
        </is>
      </c>
      <c r="V117" s="27" t="inlineStr">
        <is>
          <t>Descartables</t>
        </is>
      </c>
      <c r="W117" s="27" t="inlineStr">
        <is>
          <t>Dentro del alcance</t>
        </is>
      </c>
      <c r="X117" s="27" t="inlineStr"/>
      <c r="Y117" s="27" t="inlineStr">
        <is>
          <t>Sin recuento físico en el inventario de Avain</t>
        </is>
      </c>
      <c r="Z117" s="28" t="inlineStr">
        <is>
          <t>Sin recuento físico</t>
        </is>
      </c>
      <c r="AA117" s="27" t="inlineStr"/>
      <c r="AB117" s="27" t="inlineStr"/>
      <c r="AC117" s="27" t="inlineStr"/>
      <c r="AD117" s="27" t="inlineStr"/>
      <c r="AE117" s="27" t="inlineStr"/>
      <c r="AF117" s="27" t="inlineStr"/>
      <c r="AG117" s="27" t="inlineStr"/>
      <c r="AH117" s="37" t="n">
        <v>136</v>
      </c>
      <c r="AI117" s="37" t="n">
        <v>0</v>
      </c>
      <c r="AJ117" s="37" t="n">
        <v>136</v>
      </c>
      <c r="AK117" s="38" t="n">
        <v>2232.83</v>
      </c>
      <c r="AL117" s="38" t="n"/>
      <c r="AM117" s="38" t="n"/>
      <c r="AN117" s="27" t="inlineStr"/>
      <c r="AO117" s="27" t="inlineStr"/>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7" t="n">
        <v>0</v>
      </c>
      <c r="M118" s="7" t="n">
        <v>69865.14</v>
      </c>
      <c r="N118" s="5">
        <f>IFERROR(VLOOKUP(E118,[1]Total!$D$1:$M$446,10,0),0)</f>
        <v/>
      </c>
      <c r="O118" s="11">
        <f>M118/SUM($M$2:$M$679)</f>
        <v/>
      </c>
      <c r="P118" s="5">
        <f>IFERROR(M118/I118,0)</f>
        <v/>
      </c>
      <c r="R118" s="8">
        <f>I118-Q118</f>
        <v/>
      </c>
      <c r="S118" s="36">
        <f>P118*R118</f>
        <v/>
      </c>
      <c r="U118" s="27" t="inlineStr">
        <is>
          <t>Stock SAP</t>
        </is>
      </c>
      <c r="V118" s="27" t="inlineStr">
        <is>
          <t>Medicamentos</t>
        </is>
      </c>
      <c r="W118" s="27" t="inlineStr">
        <is>
          <t>Dentro del alcance</t>
        </is>
      </c>
      <c r="X118" s="30" t="inlineStr">
        <is>
          <t>Media</t>
        </is>
      </c>
      <c r="Y118" s="27" t="inlineStr">
        <is>
          <t>Homologado – confianza Media – pendiente de validación</t>
        </is>
      </c>
      <c r="Z118" s="26" t="inlineStr">
        <is>
          <t>Dar de baja en SAP</t>
        </is>
      </c>
      <c r="AA118" s="27" t="inlineStr">
        <is>
          <t>MED100</t>
        </is>
      </c>
      <c r="AB118" s="27" t="inlineStr">
        <is>
          <t>Hioscina x 20 mg Amp x 1 ml</t>
        </is>
      </c>
      <c r="AC118" s="27" t="inlineStr">
        <is>
          <t>Homologación por código Avain (master M08-003)</t>
        </is>
      </c>
      <c r="AD118" s="27" t="inlineStr">
        <is>
          <t>No</t>
        </is>
      </c>
      <c r="AE118" s="27" t="inlineStr"/>
      <c r="AF118" s="27" t="inlineStr">
        <is>
          <t>Sí</t>
        </is>
      </c>
      <c r="AG118" s="27" t="inlineStr">
        <is>
          <t>M08-003</t>
        </is>
      </c>
      <c r="AH118" s="37" t="n">
        <v>600</v>
      </c>
      <c r="AI118" s="37" t="n">
        <v>117</v>
      </c>
      <c r="AJ118" s="37" t="n">
        <v>483</v>
      </c>
      <c r="AK118" s="38" t="n">
        <v>537.4241166666667</v>
      </c>
      <c r="AL118" s="38">
        <f>IF(OR($Z118="Dar de baja en SAP",$Z118="Dar de alta en SAP"),$AJ118*$AK118,"")</f>
        <v/>
      </c>
      <c r="AM118" s="38">
        <f>$AI118*$AK118</f>
        <v/>
      </c>
      <c r="AN118" s="27" t="inlineStr"/>
      <c r="AO118" s="27"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7" t="n">
        <v>0</v>
      </c>
      <c r="M119" s="7" t="n">
        <v>385321.45</v>
      </c>
      <c r="N119" s="5">
        <f>IFERROR(VLOOKUP(E119,[1]Total!$D$1:$M$446,10,0),0)</f>
        <v/>
      </c>
      <c r="O119" s="11">
        <f>M119/SUM($M$2:$M$679)</f>
        <v/>
      </c>
      <c r="P119" s="5">
        <f>IFERROR(M119/I119,0)</f>
        <v/>
      </c>
      <c r="R119" s="8">
        <f>I119-Q119</f>
        <v/>
      </c>
      <c r="S119" s="36">
        <f>P119*R119</f>
        <v/>
      </c>
      <c r="U119" s="27" t="inlineStr">
        <is>
          <t>Stock SAP</t>
        </is>
      </c>
      <c r="V119" s="27" t="inlineStr">
        <is>
          <t>Medicamentos</t>
        </is>
      </c>
      <c r="W119" s="27" t="inlineStr">
        <is>
          <t>Dentro del alcance</t>
        </is>
      </c>
      <c r="X119" s="26" t="inlineStr">
        <is>
          <t>Baja</t>
        </is>
      </c>
      <c r="Y119" s="27" t="inlineStr">
        <is>
          <t>Homologado – confianza Baja – pendiente de validación</t>
        </is>
      </c>
      <c r="Z119" s="26" t="inlineStr">
        <is>
          <t>Dar de baja en SAP</t>
        </is>
      </c>
      <c r="AA119" s="27" t="inlineStr">
        <is>
          <t>MED30</t>
        </is>
      </c>
      <c r="AB119" s="27" t="inlineStr">
        <is>
          <t>Caramelos antigripales con benzocaina 20.7mg</t>
        </is>
      </c>
      <c r="AC119" s="27" t="inlineStr">
        <is>
          <t>Homologación por código Avain (master M01-017)</t>
        </is>
      </c>
      <c r="AD119" s="27" t="inlineStr">
        <is>
          <t>No</t>
        </is>
      </c>
      <c r="AE119" s="27" t="inlineStr"/>
      <c r="AF119" s="27" t="inlineStr">
        <is>
          <t>Sí</t>
        </is>
      </c>
      <c r="AG119" s="27" t="inlineStr">
        <is>
          <t>M01-017</t>
        </is>
      </c>
      <c r="AH119" s="37" t="n">
        <v>964</v>
      </c>
      <c r="AI119" s="37" t="n">
        <v>351</v>
      </c>
      <c r="AJ119" s="37" t="n">
        <v>613</v>
      </c>
      <c r="AK119" s="38" t="n">
        <v>2964.011099585062</v>
      </c>
      <c r="AL119" s="38">
        <f>IF(OR($Z119="Dar de baja en SAP",$Z119="Dar de alta en SAP"),$AJ119*$AK119,"")</f>
        <v/>
      </c>
      <c r="AM119" s="38">
        <f>$AI119*$AK119</f>
        <v/>
      </c>
      <c r="AN119" s="27" t="inlineStr"/>
      <c r="AO119"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t="inlineStr"/>
      <c r="D120" s="5" t="inlineStr">
        <is>
          <t>INDU</t>
        </is>
      </c>
      <c r="E120" s="5" t="inlineStr">
        <is>
          <t>ZUNI</t>
        </is>
      </c>
      <c r="F120" s="5" t="inlineStr">
        <is>
          <t>1120</t>
        </is>
      </c>
      <c r="G120" s="5" t="inlineStr">
        <is>
          <t>2040</t>
        </is>
      </c>
      <c r="H120" s="5" t="inlineStr">
        <is>
          <t>C/U</t>
        </is>
      </c>
      <c r="I120" s="6" t="n">
        <v>129</v>
      </c>
      <c r="J120" s="6" t="n">
        <v>0</v>
      </c>
      <c r="K120" s="5" t="inlineStr">
        <is>
          <t>ARS</t>
        </is>
      </c>
      <c r="L120" s="7" t="n">
        <v>0</v>
      </c>
      <c r="M120" s="7" t="n">
        <v>909966.4300000001</v>
      </c>
      <c r="N120" s="5">
        <f>IFERROR(VLOOKUP(E120,[1]Total!$D$1:$M$446,10,0),0)</f>
        <v/>
      </c>
      <c r="O120" s="11">
        <f>M120/SUM($M$2:$M$679)</f>
        <v/>
      </c>
      <c r="P120" s="5">
        <f>IFERROR(M120/I120,0)</f>
        <v/>
      </c>
      <c r="R120" s="8">
        <f>I120-Q120</f>
        <v/>
      </c>
      <c r="S120" s="36">
        <f>P120*R120</f>
        <v/>
      </c>
      <c r="U120" s="27" t="inlineStr">
        <is>
          <t>Stock SAP</t>
        </is>
      </c>
      <c r="V120" s="27" t="inlineStr">
        <is>
          <t>Uniformes</t>
        </is>
      </c>
      <c r="W120" s="27" t="inlineStr">
        <is>
          <t>Fuera del alcance</t>
        </is>
      </c>
      <c r="X120" s="27" t="inlineStr"/>
      <c r="Y120" s="27" t="inlineStr">
        <is>
          <t>No aplica: uniformes, clasificación que el inventario físico de Farmacia no releva</t>
        </is>
      </c>
      <c r="Z120" s="28" t="inlineStr">
        <is>
          <t>Fuera del alcance del inventario físico</t>
        </is>
      </c>
      <c r="AA120" s="27" t="inlineStr"/>
      <c r="AB120" s="27" t="inlineStr"/>
      <c r="AC120" s="27" t="inlineStr"/>
      <c r="AD120" s="27" t="inlineStr"/>
      <c r="AE120" s="27" t="inlineStr"/>
      <c r="AF120" s="27" t="inlineStr"/>
      <c r="AG120" s="27" t="inlineStr"/>
      <c r="AH120" s="37" t="n">
        <v>129</v>
      </c>
      <c r="AI120" s="37" t="n">
        <v>0</v>
      </c>
      <c r="AJ120" s="37" t="n">
        <v>129</v>
      </c>
      <c r="AK120" s="38" t="n">
        <v>7054.003333333334</v>
      </c>
      <c r="AL120" s="38" t="n"/>
      <c r="AM120" s="38" t="n"/>
      <c r="AN120" s="27" t="inlineStr"/>
      <c r="AO120" s="27" t="inlineStr"/>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7" t="n">
        <v>0</v>
      </c>
      <c r="M121" s="7" t="n">
        <v>289740.03</v>
      </c>
      <c r="N121" s="5">
        <f>IFERROR(VLOOKUP(E121,[1]Total!$D$1:$M$446,10,0),0)</f>
        <v/>
      </c>
      <c r="O121" s="11">
        <f>M121/SUM($M$2:$M$679)</f>
        <v/>
      </c>
      <c r="P121" s="5">
        <f>IFERROR(M121/I121,0)</f>
        <v/>
      </c>
      <c r="Q121" s="39" t="n">
        <v>17</v>
      </c>
      <c r="R121" s="8">
        <f>I121-Q121</f>
        <v/>
      </c>
      <c r="S121" s="36">
        <f>P121*R121</f>
        <v/>
      </c>
      <c r="U121" s="27" t="inlineStr">
        <is>
          <t>Stock SAP</t>
        </is>
      </c>
      <c r="V121" s="27" t="inlineStr">
        <is>
          <t>Medicamentos</t>
        </is>
      </c>
      <c r="W121" s="27" t="inlineStr">
        <is>
          <t>Dentro del alcance</t>
        </is>
      </c>
      <c r="X121" s="30" t="inlineStr">
        <is>
          <t>Media</t>
        </is>
      </c>
      <c r="Y121" s="27" t="inlineStr">
        <is>
          <t>Homologado – confianza Media – pendiente de validación</t>
        </is>
      </c>
      <c r="Z121" s="26" t="inlineStr">
        <is>
          <t>Dar de baja en SAP</t>
        </is>
      </c>
      <c r="AA121" s="27" t="inlineStr">
        <is>
          <t>MED147</t>
        </is>
      </c>
      <c r="AB121" s="27" t="inlineStr">
        <is>
          <t>Omeprazol 40 mg Fco amp polvo p/ rest</t>
        </is>
      </c>
      <c r="AC121" s="27" t="inlineStr">
        <is>
          <t>Homologación por código Avain (master M08-006)</t>
        </is>
      </c>
      <c r="AD121" s="27" t="inlineStr">
        <is>
          <t>No</t>
        </is>
      </c>
      <c r="AE121" s="27" t="inlineStr"/>
      <c r="AF121" s="27" t="inlineStr">
        <is>
          <t>Sí</t>
        </is>
      </c>
      <c r="AG121" s="27" t="inlineStr">
        <is>
          <t>M08-006</t>
        </is>
      </c>
      <c r="AH121" s="37" t="n">
        <v>234</v>
      </c>
      <c r="AI121" s="37" t="n">
        <v>17</v>
      </c>
      <c r="AJ121" s="37" t="n">
        <v>217</v>
      </c>
      <c r="AK121" s="38" t="n">
        <v>2317.920256410257</v>
      </c>
      <c r="AL121" s="38">
        <f>IF(OR($Z121="Dar de baja en SAP",$Z121="Dar de alta en SAP"),$AJ121*$AK121,"")</f>
        <v/>
      </c>
      <c r="AM121" s="38">
        <f>$AI121*$AK121</f>
        <v/>
      </c>
      <c r="AN121" s="27" t="inlineStr"/>
      <c r="AO121" s="27"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7" t="n">
        <v>0</v>
      </c>
      <c r="M122" s="7" t="n">
        <v>173702.07</v>
      </c>
      <c r="N122" s="5">
        <f>IFERROR(VLOOKUP(E122,[1]Total!$D$1:$M$446,10,0),0)</f>
        <v/>
      </c>
      <c r="O122" s="11">
        <f>M122/SUM($M$2:$M$679)</f>
        <v/>
      </c>
      <c r="P122" s="5">
        <f>IFERROR(M122/I122,0)</f>
        <v/>
      </c>
      <c r="R122" s="8">
        <f>I122-Q122</f>
        <v/>
      </c>
      <c r="S122" s="36">
        <f>P122*R122</f>
        <v/>
      </c>
      <c r="U122" s="27" t="inlineStr">
        <is>
          <t>Stock SAP</t>
        </is>
      </c>
      <c r="V122" s="27" t="inlineStr">
        <is>
          <t>Medicamentos</t>
        </is>
      </c>
      <c r="W122" s="27" t="inlineStr">
        <is>
          <t>Dentro del alcance</t>
        </is>
      </c>
      <c r="X122" s="30" t="inlineStr">
        <is>
          <t>Media</t>
        </is>
      </c>
      <c r="Y122" s="27" t="inlineStr">
        <is>
          <t>Homologado – confianza Media – pendiente de validación</t>
        </is>
      </c>
      <c r="Z122" s="26" t="inlineStr">
        <is>
          <t>Dar de baja en SAP</t>
        </is>
      </c>
      <c r="AA122" s="27" t="inlineStr">
        <is>
          <t>MED168</t>
        </is>
      </c>
      <c r="AB122" s="27" t="inlineStr">
        <is>
          <t>Solucion fisiológica x 500 ml</t>
        </is>
      </c>
      <c r="AC122" s="27" t="inlineStr">
        <is>
          <t>Homologación por código Avain (master M13-001)</t>
        </is>
      </c>
      <c r="AD122" s="27" t="inlineStr">
        <is>
          <t>No</t>
        </is>
      </c>
      <c r="AE122" s="27" t="inlineStr"/>
      <c r="AF122" s="27" t="inlineStr">
        <is>
          <t>Sí</t>
        </is>
      </c>
      <c r="AG122" s="27" t="inlineStr">
        <is>
          <t>M13-001</t>
        </is>
      </c>
      <c r="AH122" s="37" t="n">
        <v>1271</v>
      </c>
      <c r="AI122" s="37" t="n">
        <v>249</v>
      </c>
      <c r="AJ122" s="37" t="n">
        <v>1022</v>
      </c>
      <c r="AK122" s="38" t="n">
        <v>1447.517246262785</v>
      </c>
      <c r="AL122" s="38">
        <f>IF(OR($Z122="Dar de baja en SAP",$Z122="Dar de alta en SAP"),$AJ122*$AK122,"")</f>
        <v/>
      </c>
      <c r="AM122" s="38">
        <f>$AI122*$AK122</f>
        <v/>
      </c>
      <c r="AN122" s="27" t="inlineStr"/>
      <c r="AO122"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7" t="n">
        <v>0</v>
      </c>
      <c r="M123" s="7" t="n">
        <v>173702.07</v>
      </c>
      <c r="N123" s="5">
        <f>IFERROR(VLOOKUP(E123,[1]Total!$D$1:$M$446,10,0),0)</f>
        <v/>
      </c>
      <c r="O123" s="11">
        <f>M123/SUM($M$2:$M$679)</f>
        <v/>
      </c>
      <c r="P123" s="5">
        <f>IFERROR(M123/I123,0)</f>
        <v/>
      </c>
      <c r="R123" s="8">
        <f>I123-Q123</f>
        <v/>
      </c>
      <c r="S123" s="36">
        <f>P123*R123</f>
        <v/>
      </c>
      <c r="U123" s="27" t="inlineStr">
        <is>
          <t>Stock SAP</t>
        </is>
      </c>
      <c r="V123" s="27" t="inlineStr">
        <is>
          <t>Medicamentos</t>
        </is>
      </c>
      <c r="W123" s="27" t="inlineStr">
        <is>
          <t>Dentro del alcance</t>
        </is>
      </c>
      <c r="X123" s="30" t="inlineStr">
        <is>
          <t>Media</t>
        </is>
      </c>
      <c r="Y123" s="27" t="inlineStr">
        <is>
          <t>Homologado – confianza Media – pendiente de validación</t>
        </is>
      </c>
      <c r="Z123" s="26" t="inlineStr">
        <is>
          <t>Dar de baja en SAP</t>
        </is>
      </c>
      <c r="AA123" s="27" t="inlineStr">
        <is>
          <t>MED168</t>
        </is>
      </c>
      <c r="AB123" s="27" t="inlineStr">
        <is>
          <t>Solucion fisiológica x 500 ml</t>
        </is>
      </c>
      <c r="AC123" s="27" t="inlineStr">
        <is>
          <t>Homologación por código Avain (master M13-001)</t>
        </is>
      </c>
      <c r="AD123" s="27" t="inlineStr">
        <is>
          <t>No</t>
        </is>
      </c>
      <c r="AE123" s="27" t="inlineStr"/>
      <c r="AF123" s="27" t="inlineStr">
        <is>
          <t>Sí</t>
        </is>
      </c>
      <c r="AG123" s="27" t="inlineStr">
        <is>
          <t>M13-001</t>
        </is>
      </c>
      <c r="AH123" s="37" t="n">
        <v>1271</v>
      </c>
      <c r="AI123" s="37" t="n">
        <v>249</v>
      </c>
      <c r="AJ123" s="37" t="n">
        <v>1022</v>
      </c>
      <c r="AK123" s="38" t="n">
        <v>1447.517246262785</v>
      </c>
      <c r="AL123" s="38">
        <f>IF(OR($Z123="Dar de baja en SAP",$Z123="Dar de alta en SAP"),$AJ123*$AK123,"")</f>
        <v/>
      </c>
      <c r="AM123" s="38">
        <f>$AI123*$AK123</f>
        <v/>
      </c>
      <c r="AN123" s="27" t="inlineStr"/>
      <c r="AO123"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7" t="n">
        <v>0</v>
      </c>
      <c r="M124" s="7" t="n">
        <v>24000</v>
      </c>
      <c r="N124" s="5">
        <f>IFERROR(VLOOKUP(E124,[1]Total!$D$1:$M$446,10,0),0)</f>
        <v/>
      </c>
      <c r="O124" s="11">
        <f>M124/SUM($M$2:$M$679)</f>
        <v/>
      </c>
      <c r="P124" s="5">
        <f>IFERROR(M124/I124,0)</f>
        <v/>
      </c>
      <c r="R124" s="8">
        <f>I124-Q124</f>
        <v/>
      </c>
      <c r="S124" s="36">
        <f>P124*R124</f>
        <v/>
      </c>
      <c r="U124" s="27" t="inlineStr">
        <is>
          <t>Stock SAP</t>
        </is>
      </c>
      <c r="V124" s="27" t="inlineStr">
        <is>
          <t>Medicamentos</t>
        </is>
      </c>
      <c r="W124" s="27" t="inlineStr">
        <is>
          <t>Dentro del alcance</t>
        </is>
      </c>
      <c r="X124" s="27" t="inlineStr"/>
      <c r="Y124" s="27" t="inlineStr">
        <is>
          <t>Sin recuento físico en el inventario de Avain</t>
        </is>
      </c>
      <c r="Z124" s="28" t="inlineStr">
        <is>
          <t>Sin recuento físico</t>
        </is>
      </c>
      <c r="AA124" s="27" t="inlineStr"/>
      <c r="AB124" s="27" t="inlineStr"/>
      <c r="AC124" s="27" t="inlineStr"/>
      <c r="AD124" s="27" t="inlineStr"/>
      <c r="AE124" s="27" t="inlineStr"/>
      <c r="AF124" s="27" t="inlineStr"/>
      <c r="AG124" s="27" t="inlineStr"/>
      <c r="AH124" s="37" t="n">
        <v>120</v>
      </c>
      <c r="AI124" s="37" t="n">
        <v>0</v>
      </c>
      <c r="AJ124" s="37" t="n">
        <v>120</v>
      </c>
      <c r="AK124" s="38" t="n">
        <v>200</v>
      </c>
      <c r="AL124" s="38" t="n"/>
      <c r="AM124" s="38" t="n"/>
      <c r="AN124" s="27" t="inlineStr"/>
      <c r="AO124" s="27" t="inlineStr"/>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7" t="n">
        <v>0</v>
      </c>
      <c r="M125" s="7" t="n">
        <v>62605.7</v>
      </c>
      <c r="N125" s="5">
        <f>IFERROR(VLOOKUP(E125,[1]Total!$D$1:$M$446,10,0),0)</f>
        <v/>
      </c>
      <c r="O125" s="11">
        <f>M125/SUM($M$2:$M$679)</f>
        <v/>
      </c>
      <c r="P125" s="5">
        <f>IFERROR(M125/I125,0)</f>
        <v/>
      </c>
      <c r="R125" s="8">
        <f>I125-Q125</f>
        <v/>
      </c>
      <c r="S125" s="36">
        <f>P125*R125</f>
        <v/>
      </c>
      <c r="U125" s="27" t="inlineStr">
        <is>
          <t>Stock SAP</t>
        </is>
      </c>
      <c r="V125" s="27" t="inlineStr">
        <is>
          <t>Medicamentos</t>
        </is>
      </c>
      <c r="W125" s="27" t="inlineStr">
        <is>
          <t>Dentro del alcance</t>
        </is>
      </c>
      <c r="X125" s="27" t="inlineStr"/>
      <c r="Y125" s="27" t="inlineStr">
        <is>
          <t>Sin recuento físico en el inventario de Avain</t>
        </is>
      </c>
      <c r="Z125" s="28" t="inlineStr">
        <is>
          <t>Sin recuento físico</t>
        </is>
      </c>
      <c r="AA125" s="27" t="inlineStr"/>
      <c r="AB125" s="27" t="inlineStr"/>
      <c r="AC125" s="27" t="inlineStr"/>
      <c r="AD125" s="27" t="inlineStr"/>
      <c r="AE125" s="27" t="inlineStr"/>
      <c r="AF125" s="27" t="inlineStr"/>
      <c r="AG125" s="27" t="inlineStr"/>
      <c r="AH125" s="37" t="n">
        <v>120</v>
      </c>
      <c r="AI125" s="37" t="n">
        <v>0</v>
      </c>
      <c r="AJ125" s="37" t="n">
        <v>120</v>
      </c>
      <c r="AK125" s="38" t="n">
        <v>521.7141666666666</v>
      </c>
      <c r="AL125" s="38" t="n"/>
      <c r="AM125" s="38" t="n"/>
      <c r="AN125" s="27" t="inlineStr"/>
      <c r="AO125" s="27" t="inlineStr"/>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7" t="n">
        <v>0</v>
      </c>
      <c r="M126" s="7" t="n">
        <v>765740.4</v>
      </c>
      <c r="N126" s="5">
        <f>IFERROR(VLOOKUP(E126,[1]Total!$D$1:$M$446,10,0),0)</f>
        <v/>
      </c>
      <c r="O126" s="11">
        <f>M126/SUM($M$2:$M$679)</f>
        <v/>
      </c>
      <c r="P126" s="5">
        <f>IFERROR(M126/I126,0)</f>
        <v/>
      </c>
      <c r="Q126" s="39" t="n">
        <v>34</v>
      </c>
      <c r="R126" s="8">
        <f>I126-Q126</f>
        <v/>
      </c>
      <c r="S126" s="36">
        <f>P126*R126</f>
        <v/>
      </c>
      <c r="U126" s="27" t="inlineStr">
        <is>
          <t>Stock SAP</t>
        </is>
      </c>
      <c r="V126" s="27" t="inlineStr">
        <is>
          <t>Medicamentos</t>
        </is>
      </c>
      <c r="W126" s="27" t="inlineStr">
        <is>
          <t>Dentro del alcance</t>
        </is>
      </c>
      <c r="X126" s="26" t="inlineStr">
        <is>
          <t>Baja</t>
        </is>
      </c>
      <c r="Y126" s="27" t="inlineStr">
        <is>
          <t>Homologado – confianza Baja – pendiente de validación</t>
        </is>
      </c>
      <c r="Z126" s="26" t="inlineStr">
        <is>
          <t>Dar de baja en SAP</t>
        </is>
      </c>
      <c r="AA126" s="27" t="inlineStr">
        <is>
          <t>MED108</t>
        </is>
      </c>
      <c r="AB126" s="27" t="inlineStr">
        <is>
          <t>Jarabe (Ambroxol - Clorhidrato) 120 ml</t>
        </is>
      </c>
      <c r="AC126" s="27" t="inlineStr">
        <is>
          <t>Cruce por nomenclatura SAP</t>
        </is>
      </c>
      <c r="AD126" s="27" t="inlineStr">
        <is>
          <t>Sí</t>
        </is>
      </c>
      <c r="AE126" s="27" t="inlineStr">
        <is>
          <t>1005284, 1005285</t>
        </is>
      </c>
      <c r="AF126" s="27" t="inlineStr">
        <is>
          <t>No</t>
        </is>
      </c>
      <c r="AG126" s="27" t="inlineStr"/>
      <c r="AH126" s="37" t="n">
        <v>120</v>
      </c>
      <c r="AI126" s="37" t="n">
        <v>34</v>
      </c>
      <c r="AJ126" s="37" t="n">
        <v>86</v>
      </c>
      <c r="AK126" s="38" t="n">
        <v>6381.17</v>
      </c>
      <c r="AL126" s="38">
        <f>IF(OR($Z126="Dar de baja en SAP",$Z126="Dar de alta en SAP"),$AJ126*$AK126,"")</f>
        <v/>
      </c>
      <c r="AM126" s="38">
        <f>$AI126*$AK126</f>
        <v/>
      </c>
      <c r="AN126" s="27" t="inlineStr"/>
      <c r="AO126" s="27"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t="inlineStr"/>
      <c r="D127" s="5" t="inlineStr">
        <is>
          <t>INDU</t>
        </is>
      </c>
      <c r="E127" s="5" t="inlineStr">
        <is>
          <t>ZUNI</t>
        </is>
      </c>
      <c r="F127" s="5" t="inlineStr">
        <is>
          <t>1120</t>
        </is>
      </c>
      <c r="G127" s="5" t="inlineStr">
        <is>
          <t>2040</t>
        </is>
      </c>
      <c r="H127" s="5" t="inlineStr">
        <is>
          <t>C/U</t>
        </is>
      </c>
      <c r="I127" s="6" t="n">
        <v>120</v>
      </c>
      <c r="J127" s="6" t="n">
        <v>0</v>
      </c>
      <c r="K127" s="5" t="inlineStr">
        <is>
          <t>ARS</t>
        </is>
      </c>
      <c r="L127" s="7" t="n">
        <v>0</v>
      </c>
      <c r="M127" s="7" t="n">
        <v>1202176.8</v>
      </c>
      <c r="N127" s="5">
        <f>IFERROR(VLOOKUP(E127,[1]Total!$D$1:$M$446,10,0),0)</f>
        <v/>
      </c>
      <c r="O127" s="11">
        <f>M127/SUM($M$2:$M$679)</f>
        <v/>
      </c>
      <c r="P127" s="5">
        <f>IFERROR(M127/I127,0)</f>
        <v/>
      </c>
      <c r="R127" s="8">
        <f>I127-Q127</f>
        <v/>
      </c>
      <c r="S127" s="36">
        <f>P127*R127</f>
        <v/>
      </c>
      <c r="U127" s="27" t="inlineStr">
        <is>
          <t>Stock SAP</t>
        </is>
      </c>
      <c r="V127" s="27" t="inlineStr">
        <is>
          <t>Uniformes</t>
        </is>
      </c>
      <c r="W127" s="27" t="inlineStr">
        <is>
          <t>Fuera del alcance</t>
        </is>
      </c>
      <c r="X127" s="27" t="inlineStr"/>
      <c r="Y127" s="27" t="inlineStr">
        <is>
          <t>No aplica: uniformes, clasificación que el inventario físico de Farmacia no releva</t>
        </is>
      </c>
      <c r="Z127" s="28" t="inlineStr">
        <is>
          <t>Fuera del alcance del inventario físico</t>
        </is>
      </c>
      <c r="AA127" s="27" t="inlineStr"/>
      <c r="AB127" s="27" t="inlineStr"/>
      <c r="AC127" s="27" t="inlineStr"/>
      <c r="AD127" s="27" t="inlineStr"/>
      <c r="AE127" s="27" t="inlineStr"/>
      <c r="AF127" s="27" t="inlineStr"/>
      <c r="AG127" s="27" t="inlineStr"/>
      <c r="AH127" s="37" t="n">
        <v>120</v>
      </c>
      <c r="AI127" s="37" t="n">
        <v>0</v>
      </c>
      <c r="AJ127" s="37" t="n">
        <v>120</v>
      </c>
      <c r="AK127" s="38" t="n">
        <v>10018.14</v>
      </c>
      <c r="AL127" s="38" t="n"/>
      <c r="AM127" s="38" t="n"/>
      <c r="AN127" s="27" t="inlineStr"/>
      <c r="AO127" s="27" t="inlineStr"/>
    </row>
    <row r="128">
      <c r="A128" s="5" t="inlineStr">
        <is>
          <t>3001446</t>
        </is>
      </c>
      <c r="B128" s="5" t="inlineStr">
        <is>
          <t>GUANTES TERMICOS IMPERMEABLES</t>
        </is>
      </c>
      <c r="C128" s="5" t="inlineStr"/>
      <c r="D128" s="5" t="inlineStr">
        <is>
          <t>INDU</t>
        </is>
      </c>
      <c r="E128" s="5" t="inlineStr">
        <is>
          <t>ZUNI</t>
        </is>
      </c>
      <c r="F128" s="5" t="inlineStr">
        <is>
          <t>1120</t>
        </is>
      </c>
      <c r="G128" s="5" t="inlineStr">
        <is>
          <t>2040</t>
        </is>
      </c>
      <c r="H128" s="5" t="inlineStr">
        <is>
          <t>C/U</t>
        </is>
      </c>
      <c r="I128" s="6" t="n">
        <v>115</v>
      </c>
      <c r="J128" s="6" t="n">
        <v>0</v>
      </c>
      <c r="K128" s="5" t="inlineStr">
        <is>
          <t>ARS</t>
        </is>
      </c>
      <c r="L128" s="7" t="n">
        <v>0</v>
      </c>
      <c r="M128" s="7" t="n">
        <v>1932925.32</v>
      </c>
      <c r="N128" s="5">
        <f>IFERROR(VLOOKUP(E128,[1]Total!$D$1:$M$446,10,0),0)</f>
        <v/>
      </c>
      <c r="O128" s="11">
        <f>M128/SUM($M$2:$M$679)</f>
        <v/>
      </c>
      <c r="P128" s="5">
        <f>IFERROR(M128/I128,0)</f>
        <v/>
      </c>
      <c r="R128" s="8">
        <f>I128-Q128</f>
        <v/>
      </c>
      <c r="S128" s="36">
        <f>P128*R128</f>
        <v/>
      </c>
      <c r="U128" s="27" t="inlineStr">
        <is>
          <t>Stock SAP</t>
        </is>
      </c>
      <c r="V128" s="27" t="inlineStr">
        <is>
          <t>Uniformes</t>
        </is>
      </c>
      <c r="W128" s="27" t="inlineStr">
        <is>
          <t>Fuera del alcance</t>
        </is>
      </c>
      <c r="X128" s="27" t="inlineStr"/>
      <c r="Y128" s="27" t="inlineStr">
        <is>
          <t>No aplica: uniformes, clasificación que el inventario físico de Farmacia no releva</t>
        </is>
      </c>
      <c r="Z128" s="28" t="inlineStr">
        <is>
          <t>Fuera del alcance del inventario físico</t>
        </is>
      </c>
      <c r="AA128" s="27" t="inlineStr"/>
      <c r="AB128" s="27" t="inlineStr"/>
      <c r="AC128" s="27" t="inlineStr"/>
      <c r="AD128" s="27" t="inlineStr"/>
      <c r="AE128" s="27" t="inlineStr"/>
      <c r="AF128" s="27" t="inlineStr"/>
      <c r="AG128" s="27" t="inlineStr"/>
      <c r="AH128" s="37" t="n">
        <v>115</v>
      </c>
      <c r="AI128" s="37" t="n">
        <v>0</v>
      </c>
      <c r="AJ128" s="37" t="n">
        <v>115</v>
      </c>
      <c r="AK128" s="38" t="n">
        <v>16808.04626086957</v>
      </c>
      <c r="AL128" s="38" t="n"/>
      <c r="AM128" s="38" t="n"/>
      <c r="AN128" s="27" t="inlineStr"/>
      <c r="AO128" s="27" t="inlineStr"/>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7" t="n">
        <v>0</v>
      </c>
      <c r="M129" s="7" t="n">
        <v>490887.02</v>
      </c>
      <c r="N129" s="5">
        <f>IFERROR(VLOOKUP(E129,[1]Total!$D$1:$M$446,10,0),0)</f>
        <v/>
      </c>
      <c r="O129" s="11">
        <f>M129/SUM($M$2:$M$679)</f>
        <v/>
      </c>
      <c r="P129" s="5">
        <f>IFERROR(M129/I129,0)</f>
        <v/>
      </c>
      <c r="R129" s="8">
        <f>I129-Q129</f>
        <v/>
      </c>
      <c r="S129" s="36">
        <f>P129*R129</f>
        <v/>
      </c>
      <c r="U129" s="27" t="inlineStr">
        <is>
          <t>Stock SAP</t>
        </is>
      </c>
      <c r="V129" s="27" t="inlineStr">
        <is>
          <t>Medicamentos</t>
        </is>
      </c>
      <c r="W129" s="27" t="inlineStr">
        <is>
          <t>Dentro del alcance</t>
        </is>
      </c>
      <c r="X129" s="27" t="inlineStr"/>
      <c r="Y129" s="27" t="inlineStr">
        <is>
          <t>Sin recuento físico en el inventario de Avain</t>
        </is>
      </c>
      <c r="Z129" s="28" t="inlineStr">
        <is>
          <t>Sin recuento físico</t>
        </is>
      </c>
      <c r="AA129" s="27" t="inlineStr"/>
      <c r="AB129" s="27" t="inlineStr"/>
      <c r="AC129" s="27" t="inlineStr"/>
      <c r="AD129" s="27" t="inlineStr"/>
      <c r="AE129" s="27" t="inlineStr"/>
      <c r="AF129" s="27" t="inlineStr"/>
      <c r="AG129" s="27" t="inlineStr"/>
      <c r="AH129" s="37" t="n">
        <v>166</v>
      </c>
      <c r="AI129" s="37" t="n">
        <v>0</v>
      </c>
      <c r="AJ129" s="37" t="n">
        <v>166</v>
      </c>
      <c r="AK129" s="38" t="n">
        <v>4422.405602409638</v>
      </c>
      <c r="AL129" s="38" t="n"/>
      <c r="AM129" s="38" t="n"/>
      <c r="AN129" s="27" t="inlineStr"/>
      <c r="AO129" s="27"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7" t="n">
        <v>0</v>
      </c>
      <c r="M130" s="7" t="n">
        <v>6918.04</v>
      </c>
      <c r="N130" s="5">
        <f>IFERROR(VLOOKUP(E130,[1]Total!$D$1:$M$446,10,0),0)</f>
        <v/>
      </c>
      <c r="O130" s="11">
        <f>M130/SUM($M$2:$M$679)</f>
        <v/>
      </c>
      <c r="P130" s="5">
        <f>IFERROR(M130/I130,0)</f>
        <v/>
      </c>
      <c r="R130" s="8">
        <f>I130-Q130</f>
        <v/>
      </c>
      <c r="S130" s="36">
        <f>P130*R130</f>
        <v/>
      </c>
      <c r="U130" s="27" t="inlineStr">
        <is>
          <t>Stock SAP</t>
        </is>
      </c>
      <c r="V130" s="27" t="inlineStr">
        <is>
          <t>Medicamentos</t>
        </is>
      </c>
      <c r="W130" s="27" t="inlineStr">
        <is>
          <t>Dentro del alcance</t>
        </is>
      </c>
      <c r="X130" s="25" t="inlineStr">
        <is>
          <t>Alta</t>
        </is>
      </c>
      <c r="Y130" s="27" t="inlineStr">
        <is>
          <t>Homologado – confianza Alta</t>
        </is>
      </c>
      <c r="Z130" s="26" t="inlineStr">
        <is>
          <t>Dar de baja en SAP</t>
        </is>
      </c>
      <c r="AA130" s="27" t="inlineStr">
        <is>
          <t>MED102</t>
        </is>
      </c>
      <c r="AB130" s="27" t="inlineStr">
        <is>
          <t>Ibuprofeno Comp x 600 mg</t>
        </is>
      </c>
      <c r="AC130" s="27" t="inlineStr">
        <is>
          <t>Homologación por código Avain (master M01-005)</t>
        </is>
      </c>
      <c r="AD130" s="27" t="inlineStr">
        <is>
          <t>No</t>
        </is>
      </c>
      <c r="AE130" s="27" t="inlineStr"/>
      <c r="AF130" s="27" t="inlineStr">
        <is>
          <t>Sí</t>
        </is>
      </c>
      <c r="AG130" s="27" t="inlineStr">
        <is>
          <t>M01-005</t>
        </is>
      </c>
      <c r="AH130" s="37" t="n">
        <v>5940</v>
      </c>
      <c r="AI130" s="37" t="n">
        <v>222</v>
      </c>
      <c r="AJ130" s="37" t="n">
        <v>5718</v>
      </c>
      <c r="AK130" s="38" t="n">
        <v>62.89131818181817</v>
      </c>
      <c r="AL130" s="38">
        <f>IF(OR($Z130="Dar de baja en SAP",$Z130="Dar de alta en SAP"),$AJ130*$AK130,"")</f>
        <v/>
      </c>
      <c r="AM130" s="38">
        <f>$AI130*$AK130</f>
        <v/>
      </c>
      <c r="AN130" s="27" t="inlineStr"/>
      <c r="AO130"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7" t="n">
        <v>0</v>
      </c>
      <c r="M131" s="7" t="n">
        <v>75745.89999999999</v>
      </c>
      <c r="N131" s="5">
        <f>IFERROR(VLOOKUP(E131,[1]Total!$D$1:$M$446,10,0),0)</f>
        <v/>
      </c>
      <c r="O131" s="11">
        <f>M131/SUM($M$2:$M$679)</f>
        <v/>
      </c>
      <c r="P131" s="5">
        <f>IFERROR(M131/I131,0)</f>
        <v/>
      </c>
      <c r="R131" s="8">
        <f>I131-Q131</f>
        <v/>
      </c>
      <c r="S131" s="36">
        <f>P131*R131</f>
        <v/>
      </c>
      <c r="U131" s="27" t="inlineStr">
        <is>
          <t>Stock SAP</t>
        </is>
      </c>
      <c r="V131" s="27" t="inlineStr">
        <is>
          <t>Medicamentos</t>
        </is>
      </c>
      <c r="W131" s="27" t="inlineStr">
        <is>
          <t>Dentro del alcance</t>
        </is>
      </c>
      <c r="X131" s="27" t="inlineStr"/>
      <c r="Y131" s="27" t="inlineStr">
        <is>
          <t>Sin recuento físico en el inventario de Avain</t>
        </is>
      </c>
      <c r="Z131" s="28" t="inlineStr">
        <is>
          <t>Sin recuento físico</t>
        </is>
      </c>
      <c r="AA131" s="27" t="inlineStr"/>
      <c r="AB131" s="27" t="inlineStr"/>
      <c r="AC131" s="27" t="inlineStr"/>
      <c r="AD131" s="27" t="inlineStr"/>
      <c r="AE131" s="27" t="inlineStr"/>
      <c r="AF131" s="27" t="inlineStr"/>
      <c r="AG131" s="27" t="inlineStr"/>
      <c r="AH131" s="37" t="n">
        <v>110</v>
      </c>
      <c r="AI131" s="37" t="n">
        <v>0</v>
      </c>
      <c r="AJ131" s="37" t="n">
        <v>110</v>
      </c>
      <c r="AK131" s="38" t="n">
        <v>688.5990909090908</v>
      </c>
      <c r="AL131" s="38" t="n"/>
      <c r="AM131" s="38" t="n"/>
      <c r="AN131" s="27" t="inlineStr"/>
      <c r="AO131" s="27" t="inlineStr"/>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7" t="n">
        <v>0</v>
      </c>
      <c r="M132" s="7" t="n">
        <v>854401.4300000001</v>
      </c>
      <c r="N132" s="5">
        <f>IFERROR(VLOOKUP(E132,[1]Total!$D$1:$M$446,10,0),0)</f>
        <v/>
      </c>
      <c r="O132" s="11">
        <f>M132/SUM($M$2:$M$679)</f>
        <v/>
      </c>
      <c r="P132" s="5">
        <f>IFERROR(M132/I132,0)</f>
        <v/>
      </c>
      <c r="R132" s="8">
        <f>I132-Q132</f>
        <v/>
      </c>
      <c r="S132" s="36">
        <f>P132*R132</f>
        <v/>
      </c>
      <c r="U132" s="27" t="inlineStr">
        <is>
          <t>Stock SAP</t>
        </is>
      </c>
      <c r="V132" s="27" t="inlineStr">
        <is>
          <t>Medicamentos</t>
        </is>
      </c>
      <c r="W132" s="27" t="inlineStr">
        <is>
          <t>Dentro del alcance</t>
        </is>
      </c>
      <c r="X132" s="27" t="inlineStr"/>
      <c r="Y132" s="27" t="inlineStr">
        <is>
          <t>Sin recuento físico en el inventario de Avain</t>
        </is>
      </c>
      <c r="Z132" s="28" t="inlineStr">
        <is>
          <t>Sin recuento físico</t>
        </is>
      </c>
      <c r="AA132" s="27" t="inlineStr"/>
      <c r="AB132" s="27" t="inlineStr"/>
      <c r="AC132" s="27" t="inlineStr"/>
      <c r="AD132" s="27" t="inlineStr"/>
      <c r="AE132" s="27" t="inlineStr"/>
      <c r="AF132" s="27" t="inlineStr"/>
      <c r="AG132" s="27" t="inlineStr"/>
      <c r="AH132" s="37" t="n">
        <v>108</v>
      </c>
      <c r="AI132" s="37" t="n">
        <v>0</v>
      </c>
      <c r="AJ132" s="37" t="n">
        <v>108</v>
      </c>
      <c r="AK132" s="38" t="n">
        <v>7985.060092592594</v>
      </c>
      <c r="AL132" s="38" t="n"/>
      <c r="AM132" s="38" t="n"/>
      <c r="AN132" s="27" t="inlineStr"/>
      <c r="AO132" s="27"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7" t="n">
        <v>0</v>
      </c>
      <c r="M133" s="7" t="n">
        <v>73783.92999999999</v>
      </c>
      <c r="N133" s="5">
        <f>IFERROR(VLOOKUP(E133,[1]Total!$D$1:$M$446,10,0),0)</f>
        <v/>
      </c>
      <c r="O133" s="11">
        <f>M133/SUM($M$2:$M$679)</f>
        <v/>
      </c>
      <c r="P133" s="5">
        <f>IFERROR(M133/I133,0)</f>
        <v/>
      </c>
      <c r="R133" s="8">
        <f>I133-Q133</f>
        <v/>
      </c>
      <c r="S133" s="36">
        <f>P133*R133</f>
        <v/>
      </c>
      <c r="U133" s="27" t="inlineStr">
        <is>
          <t>Stock SAP</t>
        </is>
      </c>
      <c r="V133" s="27" t="inlineStr">
        <is>
          <t>Medicamentos</t>
        </is>
      </c>
      <c r="W133" s="27" t="inlineStr">
        <is>
          <t>Dentro del alcance</t>
        </is>
      </c>
      <c r="X133" s="25" t="inlineStr">
        <is>
          <t>Alta</t>
        </is>
      </c>
      <c r="Y133" s="27" t="inlineStr">
        <is>
          <t>Homologado – confianza Alta</t>
        </is>
      </c>
      <c r="Z133" s="26" t="inlineStr">
        <is>
          <t>Dar de baja en SAP</t>
        </is>
      </c>
      <c r="AA133" s="27" t="inlineStr">
        <is>
          <t>MED55</t>
        </is>
      </c>
      <c r="AB133" s="27" t="inlineStr">
        <is>
          <t>Dexametasona 8mg Amp x 2 ml</t>
        </is>
      </c>
      <c r="AC133" s="27" t="inlineStr">
        <is>
          <t>Homologación por código Avain (master M06-001)</t>
        </is>
      </c>
      <c r="AD133" s="27" t="inlineStr">
        <is>
          <t>No</t>
        </is>
      </c>
      <c r="AE133" s="27" t="inlineStr"/>
      <c r="AF133" s="27" t="inlineStr">
        <is>
          <t>Sí</t>
        </is>
      </c>
      <c r="AG133" s="27" t="inlineStr">
        <is>
          <t>M06-001</t>
        </is>
      </c>
      <c r="AH133" s="37" t="n">
        <v>2853</v>
      </c>
      <c r="AI133" s="37" t="n">
        <v>100</v>
      </c>
      <c r="AJ133" s="37" t="n">
        <v>2753</v>
      </c>
      <c r="AK133" s="38" t="n">
        <v>702.7041044514547</v>
      </c>
      <c r="AL133" s="38">
        <f>IF(OR($Z133="Dar de baja en SAP",$Z133="Dar de alta en SAP"),$AJ133*$AK133,"")</f>
        <v/>
      </c>
      <c r="AM133" s="38">
        <f>$AI133*$AK133</f>
        <v/>
      </c>
      <c r="AN133" s="27" t="inlineStr"/>
      <c r="AO133"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7" t="n">
        <v>0</v>
      </c>
      <c r="M134" s="7" t="n">
        <v>3939.67</v>
      </c>
      <c r="N134" s="5">
        <f>IFERROR(VLOOKUP(E134,[1]Total!$D$1:$M$446,10,0),0)</f>
        <v/>
      </c>
      <c r="O134" s="11">
        <f>M134/SUM($M$2:$M$679)</f>
        <v/>
      </c>
      <c r="P134" s="5">
        <f>IFERROR(M134/I134,0)</f>
        <v/>
      </c>
      <c r="R134" s="8">
        <f>I134-Q134</f>
        <v/>
      </c>
      <c r="S134" s="36">
        <f>P134*R134</f>
        <v/>
      </c>
      <c r="U134" s="27" t="inlineStr">
        <is>
          <t>Stock SAP</t>
        </is>
      </c>
      <c r="V134" s="27" t="inlineStr">
        <is>
          <t>Medicamentos</t>
        </is>
      </c>
      <c r="W134" s="27" t="inlineStr">
        <is>
          <t>Dentro del alcance</t>
        </is>
      </c>
      <c r="X134" s="25" t="inlineStr">
        <is>
          <t>Alta</t>
        </is>
      </c>
      <c r="Y134" s="27" t="inlineStr">
        <is>
          <t>Homologado – confianza Alta</t>
        </is>
      </c>
      <c r="Z134" s="26" t="inlineStr">
        <is>
          <t>Dar de baja en SAP</t>
        </is>
      </c>
      <c r="AA134" s="27" t="inlineStr">
        <is>
          <t>MED118</t>
        </is>
      </c>
      <c r="AB134" s="27" t="inlineStr">
        <is>
          <t>Loperamida Comp x 2 mg</t>
        </is>
      </c>
      <c r="AC134" s="27" t="inlineStr">
        <is>
          <t>Cruce por nomenclatura SAP</t>
        </is>
      </c>
      <c r="AD134" s="27" t="inlineStr">
        <is>
          <t>No</t>
        </is>
      </c>
      <c r="AE134" s="27" t="inlineStr"/>
      <c r="AF134" s="27" t="inlineStr">
        <is>
          <t>Sí</t>
        </is>
      </c>
      <c r="AG134" s="27" t="inlineStr"/>
      <c r="AH134" s="37" t="n">
        <v>1050</v>
      </c>
      <c r="AI134" s="37" t="n">
        <v>23</v>
      </c>
      <c r="AJ134" s="37" t="n">
        <v>1027</v>
      </c>
      <c r="AK134" s="38" t="n">
        <v>37.52069523809524</v>
      </c>
      <c r="AL134" s="38">
        <f>IF(OR($Z134="Dar de baja en SAP",$Z134="Dar de alta en SAP"),$AJ134*$AK134,"")</f>
        <v/>
      </c>
      <c r="AM134" s="38">
        <f>$AI134*$AK134</f>
        <v/>
      </c>
      <c r="AN134" s="27" t="inlineStr"/>
      <c r="AO134" s="27"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7" t="n">
        <v>0</v>
      </c>
      <c r="M135" s="7" t="n">
        <v>5313</v>
      </c>
      <c r="N135" s="5">
        <f>IFERROR(VLOOKUP(E135,[1]Total!$D$1:$M$446,10,0),0)</f>
        <v/>
      </c>
      <c r="O135" s="11">
        <f>M135/SUM($M$2:$M$679)</f>
        <v/>
      </c>
      <c r="P135" s="5">
        <f>IFERROR(M135/I135,0)</f>
        <v/>
      </c>
      <c r="R135" s="8">
        <f>I135-Q135</f>
        <v/>
      </c>
      <c r="S135" s="36">
        <f>P135*R135</f>
        <v/>
      </c>
      <c r="U135" s="27" t="inlineStr">
        <is>
          <t>Stock SAP</t>
        </is>
      </c>
      <c r="V135" s="27" t="inlineStr">
        <is>
          <t>Medicamentos</t>
        </is>
      </c>
      <c r="W135" s="27" t="inlineStr">
        <is>
          <t>Dentro del alcance</t>
        </is>
      </c>
      <c r="X135" s="27" t="inlineStr"/>
      <c r="Y135" s="27" t="inlineStr">
        <is>
          <t>Sin recuento físico en el inventario de Avain</t>
        </is>
      </c>
      <c r="Z135" s="28" t="inlineStr">
        <is>
          <t>Sin recuento físico</t>
        </is>
      </c>
      <c r="AA135" s="27" t="inlineStr"/>
      <c r="AB135" s="27" t="inlineStr"/>
      <c r="AC135" s="27" t="inlineStr"/>
      <c r="AD135" s="27" t="inlineStr"/>
      <c r="AE135" s="27" t="inlineStr"/>
      <c r="AF135" s="27" t="inlineStr"/>
      <c r="AG135" s="27" t="inlineStr"/>
      <c r="AH135" s="37" t="n">
        <v>105</v>
      </c>
      <c r="AI135" s="37" t="n">
        <v>0</v>
      </c>
      <c r="AJ135" s="37" t="n">
        <v>105</v>
      </c>
      <c r="AK135" s="38" t="n">
        <v>50.6</v>
      </c>
      <c r="AL135" s="38" t="n"/>
      <c r="AM135" s="38" t="n"/>
      <c r="AN135" s="27" t="inlineStr"/>
      <c r="AO135" s="27" t="inlineStr"/>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7" t="n">
        <v>0</v>
      </c>
      <c r="M136" s="7" t="n">
        <v>170122.66</v>
      </c>
      <c r="N136" s="5">
        <f>IFERROR(VLOOKUP(E136,[1]Total!$D$1:$M$446,10,0),0)</f>
        <v/>
      </c>
      <c r="O136" s="11">
        <f>M136/SUM($M$2:$M$679)</f>
        <v/>
      </c>
      <c r="P136" s="5">
        <f>IFERROR(M136/I136,0)</f>
        <v/>
      </c>
      <c r="Q136" s="39" t="n">
        <v>2</v>
      </c>
      <c r="R136" s="8">
        <f>I136-Q136</f>
        <v/>
      </c>
      <c r="S136" s="36">
        <f>P136*R136</f>
        <v/>
      </c>
      <c r="U136" s="27" t="inlineStr">
        <is>
          <t>Stock SAP</t>
        </is>
      </c>
      <c r="V136" s="27" t="inlineStr">
        <is>
          <t>Medicamentos</t>
        </is>
      </c>
      <c r="W136" s="27" t="inlineStr">
        <is>
          <t>Dentro del alcance</t>
        </is>
      </c>
      <c r="X136" s="30" t="inlineStr">
        <is>
          <t>Media</t>
        </is>
      </c>
      <c r="Y136" s="27" t="inlineStr">
        <is>
          <t>Homologado – confianza Media – pendiente de validación</t>
        </is>
      </c>
      <c r="Z136" s="26" t="inlineStr">
        <is>
          <t>Dar de baja en SAP</t>
        </is>
      </c>
      <c r="AA136" s="27" t="inlineStr">
        <is>
          <t>MED162</t>
        </is>
      </c>
      <c r="AB136" s="27" t="inlineStr">
        <is>
          <t>Sales de Rehidratación (FM) sobre x 28gr</t>
        </is>
      </c>
      <c r="AC136" s="27" t="inlineStr">
        <is>
          <t>Cruce por nomenclatura SAP</t>
        </is>
      </c>
      <c r="AD136" s="27" t="inlineStr">
        <is>
          <t>No</t>
        </is>
      </c>
      <c r="AE136" s="27" t="inlineStr"/>
      <c r="AF136" s="27" t="inlineStr">
        <is>
          <t>No</t>
        </is>
      </c>
      <c r="AG136" s="27" t="inlineStr"/>
      <c r="AH136" s="37" t="n">
        <v>152</v>
      </c>
      <c r="AI136" s="37" t="n">
        <v>2</v>
      </c>
      <c r="AJ136" s="37" t="n">
        <v>150</v>
      </c>
      <c r="AK136" s="38" t="n">
        <v>1684.382697368421</v>
      </c>
      <c r="AL136" s="38">
        <f>IF(OR($Z136="Dar de baja en SAP",$Z136="Dar de alta en SAP"),$AJ136*$AK136,"")</f>
        <v/>
      </c>
      <c r="AM136" s="38">
        <f>$AI136*$AK136</f>
        <v/>
      </c>
      <c r="AN136" s="29" t="inlineStr">
        <is>
          <t>Valorización a validar: relación de cantidades 76 a 1 entre SAP y el recuento físico. Sugiere distinta unidad de medida (SAP por caja o envase y el recuento por unidad). La diferencia económica de esta fila no debe tomarse como definitiva.</t>
        </is>
      </c>
      <c r="AO136" s="27"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7" t="n">
        <v>0</v>
      </c>
      <c r="M137" s="7" t="n">
        <v>299365.12</v>
      </c>
      <c r="N137" s="5">
        <f>IFERROR(VLOOKUP(E137,[1]Total!$D$1:$M$446,10,0),0)</f>
        <v/>
      </c>
      <c r="O137" s="11">
        <f>M137/SUM($M$2:$M$679)</f>
        <v/>
      </c>
      <c r="P137" s="5">
        <f>IFERROR(M137/I137,0)</f>
        <v/>
      </c>
      <c r="R137" s="8">
        <f>I137-Q137</f>
        <v/>
      </c>
      <c r="S137" s="36">
        <f>P137*R137</f>
        <v/>
      </c>
      <c r="U137" s="27" t="inlineStr">
        <is>
          <t>Stock SAP</t>
        </is>
      </c>
      <c r="V137" s="27" t="inlineStr">
        <is>
          <t>Medicamentos</t>
        </is>
      </c>
      <c r="W137" s="27" t="inlineStr">
        <is>
          <t>Dentro del alcance</t>
        </is>
      </c>
      <c r="X137" s="26" t="inlineStr">
        <is>
          <t>Baja</t>
        </is>
      </c>
      <c r="Y137" s="27" t="inlineStr">
        <is>
          <t>Homologado – confianza Baja – pendiente de validación</t>
        </is>
      </c>
      <c r="Z137" s="26" t="inlineStr">
        <is>
          <t>Dar de baja en SAP</t>
        </is>
      </c>
      <c r="AA137" s="27" t="inlineStr">
        <is>
          <t>MED30</t>
        </is>
      </c>
      <c r="AB137" s="27" t="inlineStr">
        <is>
          <t>Caramelos antigripales con benzocaina 20.7mg</t>
        </is>
      </c>
      <c r="AC137" s="27" t="inlineStr">
        <is>
          <t>Homologación por código Avain (master M01-017)</t>
        </is>
      </c>
      <c r="AD137" s="27" t="inlineStr">
        <is>
          <t>No</t>
        </is>
      </c>
      <c r="AE137" s="27" t="inlineStr"/>
      <c r="AF137" s="27" t="inlineStr">
        <is>
          <t>Sí</t>
        </is>
      </c>
      <c r="AG137" s="27" t="inlineStr">
        <is>
          <t>M01-017</t>
        </is>
      </c>
      <c r="AH137" s="37" t="n">
        <v>964</v>
      </c>
      <c r="AI137" s="37" t="n">
        <v>351</v>
      </c>
      <c r="AJ137" s="37" t="n">
        <v>613</v>
      </c>
      <c r="AK137" s="38" t="n">
        <v>2964.011099585062</v>
      </c>
      <c r="AL137" s="38">
        <f>IF(OR($Z137="Dar de baja en SAP",$Z137="Dar de alta en SAP"),$AJ137*$AK137,"")</f>
        <v/>
      </c>
      <c r="AM137" s="38">
        <f>$AI137*$AK137</f>
        <v/>
      </c>
      <c r="AN137" s="27" t="inlineStr"/>
      <c r="AO137"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7" t="n">
        <v>0</v>
      </c>
      <c r="M138" s="7" t="n">
        <v>26175.46</v>
      </c>
      <c r="N138" s="5">
        <f>IFERROR(VLOOKUP(E138,[1]Total!$D$1:$M$446,10,0),0)</f>
        <v/>
      </c>
      <c r="O138" s="11">
        <f>M138/SUM($M$2:$M$679)</f>
        <v/>
      </c>
      <c r="P138" s="5">
        <f>IFERROR(M138/I138,0)</f>
        <v/>
      </c>
      <c r="R138" s="8">
        <f>I138-Q138</f>
        <v/>
      </c>
      <c r="S138" s="36">
        <f>P138*R138</f>
        <v/>
      </c>
      <c r="U138" s="27" t="inlineStr">
        <is>
          <t>Stock SAP</t>
        </is>
      </c>
      <c r="V138" s="27" t="inlineStr">
        <is>
          <t>Medicamentos</t>
        </is>
      </c>
      <c r="W138" s="27" t="inlineStr">
        <is>
          <t>Dentro del alcance</t>
        </is>
      </c>
      <c r="X138" s="27" t="inlineStr"/>
      <c r="Y138" s="27" t="inlineStr">
        <is>
          <t>Sin recuento físico en el inventario de Avain</t>
        </is>
      </c>
      <c r="Z138" s="28" t="inlineStr">
        <is>
          <t>Sin recuento físico</t>
        </is>
      </c>
      <c r="AA138" s="27" t="inlineStr"/>
      <c r="AB138" s="27" t="inlineStr"/>
      <c r="AC138" s="27" t="inlineStr"/>
      <c r="AD138" s="27" t="inlineStr"/>
      <c r="AE138" s="27" t="inlineStr"/>
      <c r="AF138" s="27" t="inlineStr"/>
      <c r="AG138" s="27" t="inlineStr"/>
      <c r="AH138" s="37" t="n">
        <v>265</v>
      </c>
      <c r="AI138" s="37" t="n">
        <v>0</v>
      </c>
      <c r="AJ138" s="37" t="n">
        <v>265</v>
      </c>
      <c r="AK138" s="38" t="n">
        <v>259.1629811320755</v>
      </c>
      <c r="AL138" s="38" t="n"/>
      <c r="AM138" s="38" t="n"/>
      <c r="AN138" s="27" t="inlineStr"/>
      <c r="AO138" s="27"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7" t="n">
        <v>0</v>
      </c>
      <c r="M139" s="7" t="n">
        <v>44907.47</v>
      </c>
      <c r="N139" s="5">
        <f>IFERROR(VLOOKUP(E139,[1]Total!$D$1:$M$446,10,0),0)</f>
        <v/>
      </c>
      <c r="O139" s="11">
        <f>M139/SUM($M$2:$M$679)</f>
        <v/>
      </c>
      <c r="P139" s="5">
        <f>IFERROR(M139/I139,0)</f>
        <v/>
      </c>
      <c r="Q139" s="39" t="n">
        <v>35</v>
      </c>
      <c r="R139" s="8">
        <f>I139-Q139</f>
        <v/>
      </c>
      <c r="S139" s="36">
        <f>P139*R139</f>
        <v/>
      </c>
      <c r="U139" s="27" t="inlineStr">
        <is>
          <t>Stock SAP</t>
        </is>
      </c>
      <c r="V139" s="27" t="inlineStr">
        <is>
          <t>Medicamentos</t>
        </is>
      </c>
      <c r="W139" s="27" t="inlineStr">
        <is>
          <t>Dentro del alcance</t>
        </is>
      </c>
      <c r="X139" s="25" t="inlineStr">
        <is>
          <t>Alta</t>
        </is>
      </c>
      <c r="Y139" s="27" t="inlineStr">
        <is>
          <t>Homologado – confianza Alta</t>
        </is>
      </c>
      <c r="Z139" s="26" t="inlineStr">
        <is>
          <t>Dar de baja en SAP</t>
        </is>
      </c>
      <c r="AA139" s="27" t="inlineStr">
        <is>
          <t>MED60</t>
        </is>
      </c>
      <c r="AB139" s="27" t="inlineStr">
        <is>
          <t>Diazepam 10 mg (Ps) Amp x 2 ml</t>
        </is>
      </c>
      <c r="AC139" s="27" t="inlineStr">
        <is>
          <t>Homologación por código Avain (master M09-001)</t>
        </is>
      </c>
      <c r="AD139" s="27" t="inlineStr">
        <is>
          <t>No</t>
        </is>
      </c>
      <c r="AE139" s="27" t="inlineStr"/>
      <c r="AF139" s="27" t="inlineStr">
        <is>
          <t>Sí</t>
        </is>
      </c>
      <c r="AG139" s="27" t="inlineStr">
        <is>
          <t>M09-001</t>
        </is>
      </c>
      <c r="AH139" s="37" t="n">
        <v>130</v>
      </c>
      <c r="AI139" s="37" t="n">
        <v>35</v>
      </c>
      <c r="AJ139" s="37" t="n">
        <v>95</v>
      </c>
      <c r="AK139" s="38" t="n">
        <v>449.0746923076923</v>
      </c>
      <c r="AL139" s="38">
        <f>IF(OR($Z139="Dar de baja en SAP",$Z139="Dar de alta en SAP"),$AJ139*$AK139,"")</f>
        <v/>
      </c>
      <c r="AM139" s="38">
        <f>$AI139*$AK139</f>
        <v/>
      </c>
      <c r="AN139" s="27" t="inlineStr"/>
      <c r="AO139" s="27"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7" t="n">
        <v>0</v>
      </c>
      <c r="M140" s="7" t="n">
        <v>59029.62</v>
      </c>
      <c r="N140" s="5">
        <f>IFERROR(VLOOKUP(E140,[1]Total!$D$1:$M$446,10,0),0)</f>
        <v/>
      </c>
      <c r="O140" s="11">
        <f>M140/SUM($M$2:$M$679)</f>
        <v/>
      </c>
      <c r="P140" s="5">
        <f>IFERROR(M140/I140,0)</f>
        <v/>
      </c>
      <c r="R140" s="8">
        <f>I140-Q140</f>
        <v/>
      </c>
      <c r="S140" s="36">
        <f>P140*R140</f>
        <v/>
      </c>
      <c r="U140" s="27" t="inlineStr">
        <is>
          <t>Stock SAP</t>
        </is>
      </c>
      <c r="V140" s="27" t="inlineStr">
        <is>
          <t>Medicamentos</t>
        </is>
      </c>
      <c r="W140" s="27" t="inlineStr">
        <is>
          <t>Dentro del alcance</t>
        </is>
      </c>
      <c r="X140" s="25" t="inlineStr">
        <is>
          <t>Alta</t>
        </is>
      </c>
      <c r="Y140" s="27" t="inlineStr">
        <is>
          <t>Homologado – confianza Alta</t>
        </is>
      </c>
      <c r="Z140" s="26" t="inlineStr">
        <is>
          <t>Dar de baja en SAP</t>
        </is>
      </c>
      <c r="AA140" s="27" t="inlineStr">
        <is>
          <t>MED69</t>
        </is>
      </c>
      <c r="AB140" s="27" t="inlineStr">
        <is>
          <t>Dipirona 1gr Amp x 2 ml</t>
        </is>
      </c>
      <c r="AC140" s="27" t="inlineStr">
        <is>
          <t>Cruce por nomenclatura SAP</t>
        </is>
      </c>
      <c r="AD140" s="27" t="inlineStr">
        <is>
          <t>No</t>
        </is>
      </c>
      <c r="AE140" s="27" t="inlineStr"/>
      <c r="AF140" s="27" t="inlineStr">
        <is>
          <t>Sí</t>
        </is>
      </c>
      <c r="AG140" s="27" t="inlineStr"/>
      <c r="AH140" s="37" t="n">
        <v>670</v>
      </c>
      <c r="AI140" s="37" t="n">
        <v>93</v>
      </c>
      <c r="AJ140" s="37" t="n">
        <v>577</v>
      </c>
      <c r="AK140" s="38" t="n">
        <v>590.2961940298508</v>
      </c>
      <c r="AL140" s="38">
        <f>IF(OR($Z140="Dar de baja en SAP",$Z140="Dar de alta en SAP"),$AJ140*$AK140,"")</f>
        <v/>
      </c>
      <c r="AM140" s="38">
        <f>$AI140*$AK140</f>
        <v/>
      </c>
      <c r="AN140" s="27" t="inlineStr"/>
      <c r="AO140" s="27"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7" t="n">
        <v>0</v>
      </c>
      <c r="M141" s="7" t="n">
        <v>53742.41</v>
      </c>
      <c r="N141" s="5">
        <f>IFERROR(VLOOKUP(E141,[1]Total!$D$1:$M$446,10,0),0)</f>
        <v/>
      </c>
      <c r="O141" s="11">
        <f>M141/SUM($M$2:$M$679)</f>
        <v/>
      </c>
      <c r="P141" s="5">
        <f>IFERROR(M141/I141,0)</f>
        <v/>
      </c>
      <c r="R141" s="8">
        <f>I141-Q141</f>
        <v/>
      </c>
      <c r="S141" s="36">
        <f>P141*R141</f>
        <v/>
      </c>
      <c r="U141" s="27" t="inlineStr">
        <is>
          <t>Stock SAP</t>
        </is>
      </c>
      <c r="V141" s="27" t="inlineStr">
        <is>
          <t>Medicamentos</t>
        </is>
      </c>
      <c r="W141" s="27" t="inlineStr">
        <is>
          <t>Dentro del alcance</t>
        </is>
      </c>
      <c r="X141" s="30" t="inlineStr">
        <is>
          <t>Media</t>
        </is>
      </c>
      <c r="Y141" s="27" t="inlineStr">
        <is>
          <t>Homologado – confianza Media – pendiente de validación</t>
        </is>
      </c>
      <c r="Z141" s="26" t="inlineStr">
        <is>
          <t>Dar de baja en SAP</t>
        </is>
      </c>
      <c r="AA141" s="27" t="inlineStr">
        <is>
          <t>MED100</t>
        </is>
      </c>
      <c r="AB141" s="27" t="inlineStr">
        <is>
          <t>Hioscina x 20 mg Amp x 1 ml</t>
        </is>
      </c>
      <c r="AC141" s="27" t="inlineStr">
        <is>
          <t>Homologación por código Avain (master M08-003)</t>
        </is>
      </c>
      <c r="AD141" s="27" t="inlineStr">
        <is>
          <t>No</t>
        </is>
      </c>
      <c r="AE141" s="27" t="inlineStr"/>
      <c r="AF141" s="27" t="inlineStr">
        <is>
          <t>Sí</t>
        </is>
      </c>
      <c r="AG141" s="27" t="inlineStr">
        <is>
          <t>M08-003</t>
        </is>
      </c>
      <c r="AH141" s="37" t="n">
        <v>600</v>
      </c>
      <c r="AI141" s="37" t="n">
        <v>117</v>
      </c>
      <c r="AJ141" s="37" t="n">
        <v>483</v>
      </c>
      <c r="AK141" s="38" t="n">
        <v>537.4241166666667</v>
      </c>
      <c r="AL141" s="38">
        <f>IF(OR($Z141="Dar de baja en SAP",$Z141="Dar de alta en SAP"),$AJ141*$AK141,"")</f>
        <v/>
      </c>
      <c r="AM141" s="38">
        <f>$AI141*$AK141</f>
        <v/>
      </c>
      <c r="AN141" s="27" t="inlineStr"/>
      <c r="AO141" s="27"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7" t="n">
        <v>0</v>
      </c>
      <c r="M142" s="7" t="n">
        <v>44500</v>
      </c>
      <c r="N142" s="5">
        <f>IFERROR(VLOOKUP(E142,[1]Total!$D$1:$M$446,10,0),0)</f>
        <v/>
      </c>
      <c r="O142" s="11">
        <f>M142/SUM($M$2:$M$679)</f>
        <v/>
      </c>
      <c r="P142" s="5">
        <f>IFERROR(M142/I142,0)</f>
        <v/>
      </c>
      <c r="R142" s="8">
        <f>I142-Q142</f>
        <v/>
      </c>
      <c r="S142" s="36">
        <f>P142*R142</f>
        <v/>
      </c>
      <c r="U142" s="27" t="inlineStr">
        <is>
          <t>Stock SAP</t>
        </is>
      </c>
      <c r="V142" s="27" t="inlineStr">
        <is>
          <t>Medicamentos</t>
        </is>
      </c>
      <c r="W142" s="27" t="inlineStr">
        <is>
          <t>Dentro del alcance</t>
        </is>
      </c>
      <c r="X142" s="27" t="inlineStr"/>
      <c r="Y142" s="27" t="inlineStr">
        <is>
          <t>Sin recuento físico en el inventario de Avain</t>
        </is>
      </c>
      <c r="Z142" s="28" t="inlineStr">
        <is>
          <t>Sin recuento físico</t>
        </is>
      </c>
      <c r="AA142" s="27" t="inlineStr"/>
      <c r="AB142" s="27" t="inlineStr"/>
      <c r="AC142" s="27" t="inlineStr"/>
      <c r="AD142" s="27" t="inlineStr"/>
      <c r="AE142" s="27" t="inlineStr"/>
      <c r="AF142" s="27" t="inlineStr"/>
      <c r="AG142" s="27" t="inlineStr"/>
      <c r="AH142" s="37" t="n">
        <v>500</v>
      </c>
      <c r="AI142" s="37" t="n">
        <v>0</v>
      </c>
      <c r="AJ142" s="37" t="n">
        <v>500</v>
      </c>
      <c r="AK142" s="38" t="n">
        <v>445</v>
      </c>
      <c r="AL142" s="38" t="n"/>
      <c r="AM142" s="38" t="n"/>
      <c r="AN142" s="27" t="inlineStr"/>
      <c r="AO142" s="27"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7" t="n">
        <v>0</v>
      </c>
      <c r="M143" s="7" t="n">
        <v>61322</v>
      </c>
      <c r="N143" s="5">
        <f>IFERROR(VLOOKUP(E143,[1]Total!$D$1:$M$446,10,0),0)</f>
        <v/>
      </c>
      <c r="O143" s="11">
        <f>M143/SUM($M$2:$M$679)</f>
        <v/>
      </c>
      <c r="P143" s="5">
        <f>IFERROR(M143/I143,0)</f>
        <v/>
      </c>
      <c r="Q143" s="39" t="n">
        <v>100</v>
      </c>
      <c r="R143" s="8">
        <f>I143-Q143</f>
        <v/>
      </c>
      <c r="S143" s="36">
        <f>P143*R143</f>
        <v/>
      </c>
      <c r="U143" s="27" t="inlineStr">
        <is>
          <t>Stock SAP</t>
        </is>
      </c>
      <c r="V143" s="27" t="inlineStr">
        <is>
          <t>Medicamentos</t>
        </is>
      </c>
      <c r="W143" s="27" t="inlineStr">
        <is>
          <t>Dentro del alcance</t>
        </is>
      </c>
      <c r="X143" s="26" t="inlineStr">
        <is>
          <t>Baja</t>
        </is>
      </c>
      <c r="Y143" s="27" t="inlineStr">
        <is>
          <t>Homologado – confianza Baja – pendiente de validación</t>
        </is>
      </c>
      <c r="Z143" s="31" t="inlineStr">
        <is>
          <t>Sin diferencia</t>
        </is>
      </c>
      <c r="AA143" s="27" t="inlineStr">
        <is>
          <t>MED134</t>
        </is>
      </c>
      <c r="AB143" s="27" t="inlineStr">
        <is>
          <t>Midazolan 5mg/ml Amp x 3 ml</t>
        </is>
      </c>
      <c r="AC143" s="27" t="inlineStr">
        <is>
          <t>Homologación por código Avain (master M02-001)</t>
        </is>
      </c>
      <c r="AD143" s="27" t="inlineStr">
        <is>
          <t>No</t>
        </is>
      </c>
      <c r="AE143" s="27" t="inlineStr"/>
      <c r="AF143" s="27" t="inlineStr">
        <is>
          <t>Sí</t>
        </is>
      </c>
      <c r="AG143" s="27" t="inlineStr">
        <is>
          <t>M02-001</t>
        </is>
      </c>
      <c r="AH143" s="37" t="n">
        <v>100</v>
      </c>
      <c r="AI143" s="37" t="n">
        <v>100</v>
      </c>
      <c r="AJ143" s="37" t="n">
        <v>0</v>
      </c>
      <c r="AK143" s="38" t="n">
        <v>613.22</v>
      </c>
      <c r="AL143" s="38">
        <f>IF(OR($Z143="Dar de baja en SAP",$Z143="Dar de alta en SAP"),$AJ143*$AK143,"")</f>
        <v/>
      </c>
      <c r="AM143" s="38">
        <f>$AI143*$AK143</f>
        <v/>
      </c>
      <c r="AN143" s="27" t="inlineStr"/>
      <c r="AO143" s="27"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7" t="n">
        <v>0</v>
      </c>
      <c r="M144" s="7" t="n">
        <v>52088.12</v>
      </c>
      <c r="N144" s="5">
        <f>IFERROR(VLOOKUP(E144,[1]Total!$D$1:$M$446,10,0),0)</f>
        <v/>
      </c>
      <c r="O144" s="11">
        <f>M144/SUM($M$2:$M$679)</f>
        <v/>
      </c>
      <c r="P144" s="5">
        <f>IFERROR(M144/I144,0)</f>
        <v/>
      </c>
      <c r="R144" s="8">
        <f>I144-Q144</f>
        <v/>
      </c>
      <c r="S144" s="36">
        <f>P144*R144</f>
        <v/>
      </c>
      <c r="U144" s="27" t="inlineStr">
        <is>
          <t>Stock SAP</t>
        </is>
      </c>
      <c r="V144" s="27" t="inlineStr">
        <is>
          <t>Medicamentos</t>
        </is>
      </c>
      <c r="W144" s="27" t="inlineStr">
        <is>
          <t>Dentro del alcance</t>
        </is>
      </c>
      <c r="X144" s="27" t="inlineStr"/>
      <c r="Y144" s="27" t="inlineStr">
        <is>
          <t>Sin recuento físico en el inventario de Avain</t>
        </is>
      </c>
      <c r="Z144" s="28" t="inlineStr">
        <is>
          <t>Sin recuento físico</t>
        </is>
      </c>
      <c r="AA144" s="27" t="inlineStr"/>
      <c r="AB144" s="27" t="inlineStr"/>
      <c r="AC144" s="27" t="inlineStr"/>
      <c r="AD144" s="27" t="inlineStr"/>
      <c r="AE144" s="27" t="inlineStr"/>
      <c r="AF144" s="27" t="inlineStr"/>
      <c r="AG144" s="27" t="inlineStr"/>
      <c r="AH144" s="37" t="n">
        <v>300</v>
      </c>
      <c r="AI144" s="37" t="n">
        <v>0</v>
      </c>
      <c r="AJ144" s="37" t="n">
        <v>300</v>
      </c>
      <c r="AK144" s="38" t="n">
        <v>520.8811666666667</v>
      </c>
      <c r="AL144" s="38" t="n"/>
      <c r="AM144" s="38" t="n"/>
      <c r="AN144" s="27" t="inlineStr"/>
      <c r="AO144" s="27"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7" t="n">
        <v>0</v>
      </c>
      <c r="M145" s="7" t="n">
        <v>42633.97</v>
      </c>
      <c r="N145" s="5">
        <f>IFERROR(VLOOKUP(E145,[1]Total!$D$1:$M$446,10,0),0)</f>
        <v/>
      </c>
      <c r="O145" s="11">
        <f>M145/SUM($M$2:$M$679)</f>
        <v/>
      </c>
      <c r="P145" s="5">
        <f>IFERROR(M145/I145,0)</f>
        <v/>
      </c>
      <c r="R145" s="8">
        <f>I145-Q145</f>
        <v/>
      </c>
      <c r="S145" s="36">
        <f>P145*R145</f>
        <v/>
      </c>
      <c r="U145" s="27" t="inlineStr">
        <is>
          <t>Stock SAP</t>
        </is>
      </c>
      <c r="V145" s="27" t="inlineStr">
        <is>
          <t>Medicamentos</t>
        </is>
      </c>
      <c r="W145" s="27" t="inlineStr">
        <is>
          <t>Dentro del alcance</t>
        </is>
      </c>
      <c r="X145" s="25" t="inlineStr">
        <is>
          <t>Alta</t>
        </is>
      </c>
      <c r="Y145" s="27" t="inlineStr">
        <is>
          <t>Homologado – confianza Alta</t>
        </is>
      </c>
      <c r="Z145" s="26" t="inlineStr">
        <is>
          <t>Dar de baja en SAP</t>
        </is>
      </c>
      <c r="AA145" s="27" t="inlineStr">
        <is>
          <t>MED130</t>
        </is>
      </c>
      <c r="AB145" s="27" t="inlineStr">
        <is>
          <t>Metoclopramida 10 mg Amp x 2 ml</t>
        </is>
      </c>
      <c r="AC145" s="27" t="inlineStr">
        <is>
          <t>Homologación por código Avain (master M08-001)</t>
        </is>
      </c>
      <c r="AD145" s="27" t="inlineStr">
        <is>
          <t>No</t>
        </is>
      </c>
      <c r="AE145" s="27" t="inlineStr"/>
      <c r="AF145" s="27" t="inlineStr">
        <is>
          <t>Sí</t>
        </is>
      </c>
      <c r="AG145" s="27" t="inlineStr">
        <is>
          <t>M08-001</t>
        </is>
      </c>
      <c r="AH145" s="37" t="n">
        <v>1845</v>
      </c>
      <c r="AI145" s="37" t="n">
        <v>451</v>
      </c>
      <c r="AJ145" s="37" t="n">
        <v>1394</v>
      </c>
      <c r="AK145" s="38" t="n">
        <v>426.3397181571816</v>
      </c>
      <c r="AL145" s="38">
        <f>IF(OR($Z145="Dar de baja en SAP",$Z145="Dar de alta en SAP"),$AJ145*$AK145,"")</f>
        <v/>
      </c>
      <c r="AM145" s="38">
        <f>$AI145*$AK145</f>
        <v/>
      </c>
      <c r="AN145" s="27" t="inlineStr"/>
      <c r="AO145"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7" t="n">
        <v>0</v>
      </c>
      <c r="M146" s="7" t="n">
        <v>42633.97</v>
      </c>
      <c r="N146" s="5">
        <f>IFERROR(VLOOKUP(E146,[1]Total!$D$1:$M$446,10,0),0)</f>
        <v/>
      </c>
      <c r="O146" s="11">
        <f>M146/SUM($M$2:$M$679)</f>
        <v/>
      </c>
      <c r="P146" s="5">
        <f>IFERROR(M146/I146,0)</f>
        <v/>
      </c>
      <c r="R146" s="8">
        <f>I146-Q146</f>
        <v/>
      </c>
      <c r="S146" s="36">
        <f>P146*R146</f>
        <v/>
      </c>
      <c r="U146" s="27" t="inlineStr">
        <is>
          <t>Stock SAP</t>
        </is>
      </c>
      <c r="V146" s="27" t="inlineStr">
        <is>
          <t>Medicamentos</t>
        </is>
      </c>
      <c r="W146" s="27" t="inlineStr">
        <is>
          <t>Dentro del alcance</t>
        </is>
      </c>
      <c r="X146" s="25" t="inlineStr">
        <is>
          <t>Alta</t>
        </is>
      </c>
      <c r="Y146" s="27" t="inlineStr">
        <is>
          <t>Homologado – confianza Alta</t>
        </is>
      </c>
      <c r="Z146" s="26" t="inlineStr">
        <is>
          <t>Dar de baja en SAP</t>
        </is>
      </c>
      <c r="AA146" s="27" t="inlineStr">
        <is>
          <t>MED130</t>
        </is>
      </c>
      <c r="AB146" s="27" t="inlineStr">
        <is>
          <t>Metoclopramida 10 mg Amp x 2 ml</t>
        </is>
      </c>
      <c r="AC146" s="27" t="inlineStr">
        <is>
          <t>Homologación por código Avain (master M08-001)</t>
        </is>
      </c>
      <c r="AD146" s="27" t="inlineStr">
        <is>
          <t>No</t>
        </is>
      </c>
      <c r="AE146" s="27" t="inlineStr"/>
      <c r="AF146" s="27" t="inlineStr">
        <is>
          <t>Sí</t>
        </is>
      </c>
      <c r="AG146" s="27" t="inlineStr">
        <is>
          <t>M08-001</t>
        </is>
      </c>
      <c r="AH146" s="37" t="n">
        <v>1845</v>
      </c>
      <c r="AI146" s="37" t="n">
        <v>451</v>
      </c>
      <c r="AJ146" s="37" t="n">
        <v>1394</v>
      </c>
      <c r="AK146" s="38" t="n">
        <v>426.3397181571816</v>
      </c>
      <c r="AL146" s="38">
        <f>IF(OR($Z146="Dar de baja en SAP",$Z146="Dar de alta en SAP"),$AJ146*$AK146,"")</f>
        <v/>
      </c>
      <c r="AM146" s="38">
        <f>$AI146*$AK146</f>
        <v/>
      </c>
      <c r="AN146" s="27" t="inlineStr"/>
      <c r="AO146"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7" t="n">
        <v>0</v>
      </c>
      <c r="M147" s="7" t="n">
        <v>6289.13</v>
      </c>
      <c r="N147" s="5">
        <f>IFERROR(VLOOKUP(E147,[1]Total!$D$1:$M$446,10,0),0)</f>
        <v/>
      </c>
      <c r="O147" s="11">
        <f>M147/SUM($M$2:$M$679)</f>
        <v/>
      </c>
      <c r="P147" s="5">
        <f>IFERROR(M147/I147,0)</f>
        <v/>
      </c>
      <c r="R147" s="8">
        <f>I147-Q147</f>
        <v/>
      </c>
      <c r="S147" s="36">
        <f>P147*R147</f>
        <v/>
      </c>
      <c r="U147" s="27" t="inlineStr">
        <is>
          <t>Stock SAP</t>
        </is>
      </c>
      <c r="V147" s="27" t="inlineStr">
        <is>
          <t>Medicamentos</t>
        </is>
      </c>
      <c r="W147" s="27" t="inlineStr">
        <is>
          <t>Dentro del alcance</t>
        </is>
      </c>
      <c r="X147" s="25" t="inlineStr">
        <is>
          <t>Alta</t>
        </is>
      </c>
      <c r="Y147" s="27" t="inlineStr">
        <is>
          <t>Homologado – confianza Alta</t>
        </is>
      </c>
      <c r="Z147" s="26" t="inlineStr">
        <is>
          <t>Dar de baja en SAP</t>
        </is>
      </c>
      <c r="AA147" s="27" t="inlineStr">
        <is>
          <t>MED102</t>
        </is>
      </c>
      <c r="AB147" s="27" t="inlineStr">
        <is>
          <t>Ibuprofeno Comp x 600 mg</t>
        </is>
      </c>
      <c r="AC147" s="27" t="inlineStr">
        <is>
          <t>Homologación por código Avain (master M01-005)</t>
        </is>
      </c>
      <c r="AD147" s="27" t="inlineStr">
        <is>
          <t>No</t>
        </is>
      </c>
      <c r="AE147" s="27" t="inlineStr"/>
      <c r="AF147" s="27" t="inlineStr">
        <is>
          <t>Sí</t>
        </is>
      </c>
      <c r="AG147" s="27" t="inlineStr">
        <is>
          <t>M01-005</t>
        </is>
      </c>
      <c r="AH147" s="37" t="n">
        <v>5940</v>
      </c>
      <c r="AI147" s="37" t="n">
        <v>222</v>
      </c>
      <c r="AJ147" s="37" t="n">
        <v>5718</v>
      </c>
      <c r="AK147" s="38" t="n">
        <v>62.89131818181817</v>
      </c>
      <c r="AL147" s="38">
        <f>IF(OR($Z147="Dar de baja en SAP",$Z147="Dar de alta en SAP"),$AJ147*$AK147,"")</f>
        <v/>
      </c>
      <c r="AM147" s="38">
        <f>$AI147*$AK147</f>
        <v/>
      </c>
      <c r="AN147" s="27" t="inlineStr"/>
      <c r="AO147"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7" t="n">
        <v>0</v>
      </c>
      <c r="M148" s="7" t="n">
        <v>44309.98</v>
      </c>
      <c r="N148" s="5">
        <f>IFERROR(VLOOKUP(E148,[1]Total!$D$1:$M$446,10,0),0)</f>
        <v/>
      </c>
      <c r="O148" s="11">
        <f>M148/SUM($M$2:$M$679)</f>
        <v/>
      </c>
      <c r="P148" s="5">
        <f>IFERROR(M148/I148,0)</f>
        <v/>
      </c>
      <c r="Q148" s="39" t="n">
        <v>3</v>
      </c>
      <c r="R148" s="8">
        <f>I148-Q148</f>
        <v/>
      </c>
      <c r="S148" s="36">
        <f>P148*R148</f>
        <v/>
      </c>
      <c r="U148" s="27" t="inlineStr">
        <is>
          <t>Stock SAP</t>
        </is>
      </c>
      <c r="V148" s="27" t="inlineStr">
        <is>
          <t>Medicamentos</t>
        </is>
      </c>
      <c r="W148" s="27" t="inlineStr">
        <is>
          <t>Dentro del alcance</t>
        </is>
      </c>
      <c r="X148" s="25" t="inlineStr">
        <is>
          <t>Alta</t>
        </is>
      </c>
      <c r="Y148" s="27" t="inlineStr">
        <is>
          <t>Homologado – confianza Alta</t>
        </is>
      </c>
      <c r="Z148" s="26" t="inlineStr">
        <is>
          <t>Dar de baja en SAP</t>
        </is>
      </c>
      <c r="AA148" s="27" t="inlineStr">
        <is>
          <t>MED159</t>
        </is>
      </c>
      <c r="AB148" s="27" t="inlineStr">
        <is>
          <t>Ranitidina 50 mg amp</t>
        </is>
      </c>
      <c r="AC148" s="27" t="inlineStr">
        <is>
          <t>Cruce por nomenclatura SAP</t>
        </is>
      </c>
      <c r="AD148" s="27" t="inlineStr">
        <is>
          <t>No</t>
        </is>
      </c>
      <c r="AE148" s="27" t="inlineStr"/>
      <c r="AF148" s="27" t="inlineStr">
        <is>
          <t>No</t>
        </is>
      </c>
      <c r="AG148" s="27" t="inlineStr"/>
      <c r="AH148" s="37" t="n">
        <v>170</v>
      </c>
      <c r="AI148" s="37" t="n">
        <v>3</v>
      </c>
      <c r="AJ148" s="37" t="n">
        <v>167</v>
      </c>
      <c r="AK148" s="38" t="n">
        <v>443.0997647058824</v>
      </c>
      <c r="AL148" s="38">
        <f>IF(OR($Z148="Dar de baja en SAP",$Z148="Dar de alta en SAP"),$AJ148*$AK148,"")</f>
        <v/>
      </c>
      <c r="AM148" s="38">
        <f>$AI148*$AK148</f>
        <v/>
      </c>
      <c r="AN148" s="29" t="inlineStr">
        <is>
          <t>Valorización a validar: relación de cantidades 57 a 1 entre SAP y el recuento físico. Sugiere distinta unidad de medida (SAP por caja o envase y el recuento por unidad). La diferencia económica de esta fila no debe tomarse como definitiva.</t>
        </is>
      </c>
      <c r="AO148" s="27"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7" t="n">
        <v>0</v>
      </c>
      <c r="M149" s="7" t="n">
        <v>5548.83</v>
      </c>
      <c r="N149" s="5">
        <f>IFERROR(VLOOKUP(E149,[1]Total!$D$1:$M$446,10,0),0)</f>
        <v/>
      </c>
      <c r="O149" s="11">
        <f>M149/SUM($M$2:$M$679)</f>
        <v/>
      </c>
      <c r="P149" s="5">
        <f>IFERROR(M149/I149,0)</f>
        <v/>
      </c>
      <c r="R149" s="8">
        <f>I149-Q149</f>
        <v/>
      </c>
      <c r="S149" s="36">
        <f>P149*R149</f>
        <v/>
      </c>
      <c r="U149" s="27" t="inlineStr">
        <is>
          <t>Stock SAP</t>
        </is>
      </c>
      <c r="V149" s="27" t="inlineStr">
        <is>
          <t>Medicamentos</t>
        </is>
      </c>
      <c r="W149" s="27" t="inlineStr">
        <is>
          <t>Dentro del alcance</t>
        </is>
      </c>
      <c r="X149" s="27" t="inlineStr"/>
      <c r="Y149" s="27" t="inlineStr">
        <is>
          <t>Sin recuento físico en el inventario de Avain</t>
        </is>
      </c>
      <c r="Z149" s="28" t="inlineStr">
        <is>
          <t>Sin recuento físico</t>
        </is>
      </c>
      <c r="AA149" s="27" t="inlineStr"/>
      <c r="AB149" s="27" t="inlineStr"/>
      <c r="AC149" s="27" t="inlineStr"/>
      <c r="AD149" s="27" t="inlineStr"/>
      <c r="AE149" s="27" t="inlineStr"/>
      <c r="AF149" s="27" t="inlineStr"/>
      <c r="AG149" s="27" t="inlineStr"/>
      <c r="AH149" s="37" t="n">
        <v>200</v>
      </c>
      <c r="AI149" s="37" t="n">
        <v>0</v>
      </c>
      <c r="AJ149" s="37" t="n">
        <v>200</v>
      </c>
      <c r="AK149" s="38" t="n">
        <v>55.4883</v>
      </c>
      <c r="AL149" s="38" t="n"/>
      <c r="AM149" s="38" t="n"/>
      <c r="AN149" s="27" t="inlineStr"/>
      <c r="AO149" s="27"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7" t="n">
        <v>0</v>
      </c>
      <c r="M150" s="7" t="n">
        <v>5548.83</v>
      </c>
      <c r="N150" s="5">
        <f>IFERROR(VLOOKUP(E150,[1]Total!$D$1:$M$446,10,0),0)</f>
        <v/>
      </c>
      <c r="O150" s="11">
        <f>M150/SUM($M$2:$M$679)</f>
        <v/>
      </c>
      <c r="P150" s="5">
        <f>IFERROR(M150/I150,0)</f>
        <v/>
      </c>
      <c r="R150" s="8">
        <f>I150-Q150</f>
        <v/>
      </c>
      <c r="S150" s="36">
        <f>P150*R150</f>
        <v/>
      </c>
      <c r="U150" s="27" t="inlineStr">
        <is>
          <t>Stock SAP</t>
        </is>
      </c>
      <c r="V150" s="27" t="inlineStr">
        <is>
          <t>Medicamentos</t>
        </is>
      </c>
      <c r="W150" s="27" t="inlineStr">
        <is>
          <t>Dentro del alcance</t>
        </is>
      </c>
      <c r="X150" s="27" t="inlineStr"/>
      <c r="Y150" s="27" t="inlineStr">
        <is>
          <t>Sin recuento físico en el inventario de Avain</t>
        </is>
      </c>
      <c r="Z150" s="28" t="inlineStr">
        <is>
          <t>Sin recuento físico</t>
        </is>
      </c>
      <c r="AA150" s="27" t="inlineStr"/>
      <c r="AB150" s="27" t="inlineStr"/>
      <c r="AC150" s="27" t="inlineStr"/>
      <c r="AD150" s="27" t="inlineStr"/>
      <c r="AE150" s="27" t="inlineStr"/>
      <c r="AF150" s="27" t="inlineStr"/>
      <c r="AG150" s="27" t="inlineStr"/>
      <c r="AH150" s="37" t="n">
        <v>200</v>
      </c>
      <c r="AI150" s="37" t="n">
        <v>0</v>
      </c>
      <c r="AJ150" s="37" t="n">
        <v>200</v>
      </c>
      <c r="AK150" s="38" t="n">
        <v>55.4883</v>
      </c>
      <c r="AL150" s="38" t="n"/>
      <c r="AM150" s="38" t="n"/>
      <c r="AN150" s="27" t="inlineStr"/>
      <c r="AO150" s="27"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7" t="n">
        <v>0</v>
      </c>
      <c r="M151" s="7" t="n">
        <v>4200</v>
      </c>
      <c r="N151" s="5">
        <f>IFERROR(VLOOKUP(E151,[1]Total!$D$1:$M$446,10,0),0)</f>
        <v/>
      </c>
      <c r="O151" s="11">
        <f>M151/SUM($M$2:$M$679)</f>
        <v/>
      </c>
      <c r="P151" s="5">
        <f>IFERROR(M151/I151,0)</f>
        <v/>
      </c>
      <c r="Q151" s="39" t="n">
        <v>25</v>
      </c>
      <c r="R151" s="8">
        <f>I151-Q151</f>
        <v/>
      </c>
      <c r="S151" s="36">
        <f>P151*R151</f>
        <v/>
      </c>
      <c r="U151" s="27" t="inlineStr">
        <is>
          <t>Stock SAP</t>
        </is>
      </c>
      <c r="V151" s="27" t="inlineStr">
        <is>
          <t>Medicamentos</t>
        </is>
      </c>
      <c r="W151" s="27" t="inlineStr">
        <is>
          <t>Dentro del alcance</t>
        </is>
      </c>
      <c r="X151" s="25" t="inlineStr">
        <is>
          <t>Alta</t>
        </is>
      </c>
      <c r="Y151" s="27" t="inlineStr">
        <is>
          <t>Homologado – confianza Alta</t>
        </is>
      </c>
      <c r="Z151" s="26" t="inlineStr">
        <is>
          <t>Dar de baja en SAP</t>
        </is>
      </c>
      <c r="AA151" s="27" t="inlineStr">
        <is>
          <t>MED16</t>
        </is>
      </c>
      <c r="AB151" s="27" t="inlineStr">
        <is>
          <t>Atenolol Comp x 50 mg</t>
        </is>
      </c>
      <c r="AC151" s="27" t="inlineStr">
        <is>
          <t>Homologación por nombre Avain (master M04-002)</t>
        </is>
      </c>
      <c r="AD151" s="27" t="inlineStr">
        <is>
          <t>Sí</t>
        </is>
      </c>
      <c r="AE151" s="27" t="inlineStr">
        <is>
          <t>1000422, 1005233</t>
        </is>
      </c>
      <c r="AF151" s="27" t="inlineStr">
        <is>
          <t>Sí</t>
        </is>
      </c>
      <c r="AG151" s="27" t="inlineStr">
        <is>
          <t>M04-002</t>
        </is>
      </c>
      <c r="AH151" s="37" t="n">
        <v>100</v>
      </c>
      <c r="AI151" s="37" t="n">
        <v>25</v>
      </c>
      <c r="AJ151" s="37" t="n">
        <v>75</v>
      </c>
      <c r="AK151" s="38" t="n">
        <v>42</v>
      </c>
      <c r="AL151" s="38">
        <f>IF(OR($Z151="Dar de baja en SAP",$Z151="Dar de alta en SAP"),$AJ151*$AK151,"")</f>
        <v/>
      </c>
      <c r="AM151" s="38">
        <f>$AI151*$AK151</f>
        <v/>
      </c>
      <c r="AN151" s="27" t="inlineStr"/>
      <c r="AO151" s="27"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7" t="n">
        <v>0</v>
      </c>
      <c r="M152" s="7" t="n">
        <v>70270.41</v>
      </c>
      <c r="N152" s="5">
        <f>IFERROR(VLOOKUP(E152,[1]Total!$D$1:$M$446,10,0),0)</f>
        <v/>
      </c>
      <c r="O152" s="11">
        <f>M152/SUM($M$2:$M$679)</f>
        <v/>
      </c>
      <c r="P152" s="5">
        <f>IFERROR(M152/I152,0)</f>
        <v/>
      </c>
      <c r="R152" s="8">
        <f>I152-Q152</f>
        <v/>
      </c>
      <c r="S152" s="36">
        <f>P152*R152</f>
        <v/>
      </c>
      <c r="U152" s="27" t="inlineStr">
        <is>
          <t>Stock SAP</t>
        </is>
      </c>
      <c r="V152" s="27" t="inlineStr">
        <is>
          <t>Medicamentos</t>
        </is>
      </c>
      <c r="W152" s="27" t="inlineStr">
        <is>
          <t>Dentro del alcance</t>
        </is>
      </c>
      <c r="X152" s="25" t="inlineStr">
        <is>
          <t>Alta</t>
        </is>
      </c>
      <c r="Y152" s="27" t="inlineStr">
        <is>
          <t>Homologado – confianza Alta</t>
        </is>
      </c>
      <c r="Z152" s="26" t="inlineStr">
        <is>
          <t>Dar de baja en SAP</t>
        </is>
      </c>
      <c r="AA152" s="27" t="inlineStr">
        <is>
          <t>MED55</t>
        </is>
      </c>
      <c r="AB152" s="27" t="inlineStr">
        <is>
          <t>Dexametasona 8mg Amp x 2 ml</t>
        </is>
      </c>
      <c r="AC152" s="27" t="inlineStr">
        <is>
          <t>Homologación por código Avain (master M06-001)</t>
        </is>
      </c>
      <c r="AD152" s="27" t="inlineStr">
        <is>
          <t>No</t>
        </is>
      </c>
      <c r="AE152" s="27" t="inlineStr"/>
      <c r="AF152" s="27" t="inlineStr">
        <is>
          <t>Sí</t>
        </is>
      </c>
      <c r="AG152" s="27" t="inlineStr">
        <is>
          <t>M06-001</t>
        </is>
      </c>
      <c r="AH152" s="37" t="n">
        <v>2853</v>
      </c>
      <c r="AI152" s="37" t="n">
        <v>100</v>
      </c>
      <c r="AJ152" s="37" t="n">
        <v>2753</v>
      </c>
      <c r="AK152" s="38" t="n">
        <v>702.7041044514547</v>
      </c>
      <c r="AL152" s="38">
        <f>IF(OR($Z152="Dar de baja en SAP",$Z152="Dar de alta en SAP"),$AJ152*$AK152,"")</f>
        <v/>
      </c>
      <c r="AM152" s="38">
        <f>$AI152*$AK152</f>
        <v/>
      </c>
      <c r="AN152" s="27" t="inlineStr"/>
      <c r="AO152"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7" t="n">
        <v>0</v>
      </c>
      <c r="M153" s="7" t="n">
        <v>70270.41</v>
      </c>
      <c r="N153" s="5">
        <f>IFERROR(VLOOKUP(E153,[1]Total!$D$1:$M$446,10,0),0)</f>
        <v/>
      </c>
      <c r="O153" s="11">
        <f>M153/SUM($M$2:$M$679)</f>
        <v/>
      </c>
      <c r="P153" s="5">
        <f>IFERROR(M153/I153,0)</f>
        <v/>
      </c>
      <c r="R153" s="8">
        <f>I153-Q153</f>
        <v/>
      </c>
      <c r="S153" s="36">
        <f>P153*R153</f>
        <v/>
      </c>
      <c r="U153" s="27" t="inlineStr">
        <is>
          <t>Stock SAP</t>
        </is>
      </c>
      <c r="V153" s="27" t="inlineStr">
        <is>
          <t>Medicamentos</t>
        </is>
      </c>
      <c r="W153" s="27" t="inlineStr">
        <is>
          <t>Dentro del alcance</t>
        </is>
      </c>
      <c r="X153" s="25" t="inlineStr">
        <is>
          <t>Alta</t>
        </is>
      </c>
      <c r="Y153" s="27" t="inlineStr">
        <is>
          <t>Homologado – confianza Alta</t>
        </is>
      </c>
      <c r="Z153" s="26" t="inlineStr">
        <is>
          <t>Dar de baja en SAP</t>
        </is>
      </c>
      <c r="AA153" s="27" t="inlineStr">
        <is>
          <t>MED55</t>
        </is>
      </c>
      <c r="AB153" s="27" t="inlineStr">
        <is>
          <t>Dexametasona 8mg Amp x 2 ml</t>
        </is>
      </c>
      <c r="AC153" s="27" t="inlineStr">
        <is>
          <t>Homologación por código Avain (master M06-001)</t>
        </is>
      </c>
      <c r="AD153" s="27" t="inlineStr">
        <is>
          <t>No</t>
        </is>
      </c>
      <c r="AE153" s="27" t="inlineStr"/>
      <c r="AF153" s="27" t="inlineStr">
        <is>
          <t>Sí</t>
        </is>
      </c>
      <c r="AG153" s="27" t="inlineStr">
        <is>
          <t>M06-001</t>
        </is>
      </c>
      <c r="AH153" s="37" t="n">
        <v>2853</v>
      </c>
      <c r="AI153" s="37" t="n">
        <v>100</v>
      </c>
      <c r="AJ153" s="37" t="n">
        <v>2753</v>
      </c>
      <c r="AK153" s="38" t="n">
        <v>702.7041044514547</v>
      </c>
      <c r="AL153" s="38">
        <f>IF(OR($Z153="Dar de baja en SAP",$Z153="Dar de alta en SAP"),$AJ153*$AK153,"")</f>
        <v/>
      </c>
      <c r="AM153" s="38">
        <f>$AI153*$AK153</f>
        <v/>
      </c>
      <c r="AN153" s="27" t="inlineStr"/>
      <c r="AO153"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7" t="n">
        <v>0</v>
      </c>
      <c r="M154" s="7" t="n">
        <v>70270.41</v>
      </c>
      <c r="N154" s="5">
        <f>IFERROR(VLOOKUP(E154,[1]Total!$D$1:$M$446,10,0),0)</f>
        <v/>
      </c>
      <c r="O154" s="11">
        <f>M154/SUM($M$2:$M$679)</f>
        <v/>
      </c>
      <c r="P154" s="5">
        <f>IFERROR(M154/I154,0)</f>
        <v/>
      </c>
      <c r="R154" s="8">
        <f>I154-Q154</f>
        <v/>
      </c>
      <c r="S154" s="36">
        <f>P154*R154</f>
        <v/>
      </c>
      <c r="U154" s="27" t="inlineStr">
        <is>
          <t>Stock SAP</t>
        </is>
      </c>
      <c r="V154" s="27" t="inlineStr">
        <is>
          <t>Medicamentos</t>
        </is>
      </c>
      <c r="W154" s="27" t="inlineStr">
        <is>
          <t>Dentro del alcance</t>
        </is>
      </c>
      <c r="X154" s="25" t="inlineStr">
        <is>
          <t>Alta</t>
        </is>
      </c>
      <c r="Y154" s="27" t="inlineStr">
        <is>
          <t>Homologado – confianza Alta</t>
        </is>
      </c>
      <c r="Z154" s="26" t="inlineStr">
        <is>
          <t>Dar de baja en SAP</t>
        </is>
      </c>
      <c r="AA154" s="27" t="inlineStr">
        <is>
          <t>MED55</t>
        </is>
      </c>
      <c r="AB154" s="27" t="inlineStr">
        <is>
          <t>Dexametasona 8mg Amp x 2 ml</t>
        </is>
      </c>
      <c r="AC154" s="27" t="inlineStr">
        <is>
          <t>Homologación por código Avain (master M06-001)</t>
        </is>
      </c>
      <c r="AD154" s="27" t="inlineStr">
        <is>
          <t>No</t>
        </is>
      </c>
      <c r="AE154" s="27" t="inlineStr"/>
      <c r="AF154" s="27" t="inlineStr">
        <is>
          <t>Sí</t>
        </is>
      </c>
      <c r="AG154" s="27" t="inlineStr">
        <is>
          <t>M06-001</t>
        </is>
      </c>
      <c r="AH154" s="37" t="n">
        <v>2853</v>
      </c>
      <c r="AI154" s="37" t="n">
        <v>100</v>
      </c>
      <c r="AJ154" s="37" t="n">
        <v>2753</v>
      </c>
      <c r="AK154" s="38" t="n">
        <v>702.7041044514547</v>
      </c>
      <c r="AL154" s="38">
        <f>IF(OR($Z154="Dar de baja en SAP",$Z154="Dar de alta en SAP"),$AJ154*$AK154,"")</f>
        <v/>
      </c>
      <c r="AM154" s="38">
        <f>$AI154*$AK154</f>
        <v/>
      </c>
      <c r="AN154" s="27" t="inlineStr"/>
      <c r="AO154"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7" t="n">
        <v>0</v>
      </c>
      <c r="M155" s="7" t="n">
        <v>527343.16</v>
      </c>
      <c r="N155" s="5">
        <f>IFERROR(VLOOKUP(E155,[1]Total!$D$1:$M$446,10,0),0)</f>
        <v/>
      </c>
      <c r="O155" s="11">
        <f>M155/SUM($M$2:$M$679)</f>
        <v/>
      </c>
      <c r="P155" s="5">
        <f>IFERROR(M155/I155,0)</f>
        <v/>
      </c>
      <c r="R155" s="8">
        <f>I155-Q155</f>
        <v/>
      </c>
      <c r="S155" s="36">
        <f>P155*R155</f>
        <v/>
      </c>
      <c r="U155" s="27" t="inlineStr">
        <is>
          <t>Stock SAP</t>
        </is>
      </c>
      <c r="V155" s="27" t="inlineStr">
        <is>
          <t>Medicamentos</t>
        </is>
      </c>
      <c r="W155" s="27" t="inlineStr">
        <is>
          <t>Dentro del alcance</t>
        </is>
      </c>
      <c r="X155" s="27" t="inlineStr"/>
      <c r="Y155" s="27" t="inlineStr">
        <is>
          <t>Sin recuento físico en el inventario de Avain</t>
        </is>
      </c>
      <c r="Z155" s="28" t="inlineStr">
        <is>
          <t>Sin recuento físico</t>
        </is>
      </c>
      <c r="AA155" s="27" t="inlineStr"/>
      <c r="AB155" s="27" t="inlineStr"/>
      <c r="AC155" s="27" t="inlineStr"/>
      <c r="AD155" s="27" t="inlineStr"/>
      <c r="AE155" s="27" t="inlineStr"/>
      <c r="AF155" s="27" t="inlineStr"/>
      <c r="AG155" s="27" t="inlineStr"/>
      <c r="AH155" s="37" t="n">
        <v>157</v>
      </c>
      <c r="AI155" s="37" t="n">
        <v>0</v>
      </c>
      <c r="AJ155" s="37" t="n">
        <v>157</v>
      </c>
      <c r="AK155" s="38" t="n">
        <v>5273.431592356688</v>
      </c>
      <c r="AL155" s="38" t="n"/>
      <c r="AM155" s="38" t="n"/>
      <c r="AN155" s="27" t="inlineStr"/>
      <c r="AO155" s="27"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7" t="n">
        <v>0</v>
      </c>
      <c r="M156" s="7" t="n">
        <v>35624.76</v>
      </c>
      <c r="N156" s="5">
        <f>IFERROR(VLOOKUP(E156,[1]Total!$D$1:$M$446,10,0),0)</f>
        <v/>
      </c>
      <c r="O156" s="11">
        <f>M156/SUM($M$2:$M$679)</f>
        <v/>
      </c>
      <c r="P156" s="5">
        <f>IFERROR(M156/I156,0)</f>
        <v/>
      </c>
      <c r="Q156" s="39" t="n">
        <v>11</v>
      </c>
      <c r="R156" s="8">
        <f>I156-Q156</f>
        <v/>
      </c>
      <c r="S156" s="36">
        <f>P156*R156</f>
        <v/>
      </c>
      <c r="U156" s="27" t="inlineStr">
        <is>
          <t>Stock SAP</t>
        </is>
      </c>
      <c r="V156" s="27" t="inlineStr">
        <is>
          <t>Medicamentos</t>
        </is>
      </c>
      <c r="W156" s="27" t="inlineStr">
        <is>
          <t>Dentro del alcance</t>
        </is>
      </c>
      <c r="X156" s="25" t="inlineStr">
        <is>
          <t>Alta</t>
        </is>
      </c>
      <c r="Y156" s="27" t="inlineStr">
        <is>
          <t>Homologado – confianza Alta</t>
        </is>
      </c>
      <c r="Z156" s="26" t="inlineStr">
        <is>
          <t>Dar de baja en SAP</t>
        </is>
      </c>
      <c r="AA156" s="27" t="inlineStr">
        <is>
          <t>MED65</t>
        </is>
      </c>
      <c r="AB156" s="27" t="inlineStr">
        <is>
          <t>Difenhidramina 10mg Amp x 1 ml</t>
        </is>
      </c>
      <c r="AC156" s="27" t="inlineStr">
        <is>
          <t>Homologación por código Avain (master M07-001)</t>
        </is>
      </c>
      <c r="AD156" s="27" t="inlineStr">
        <is>
          <t>No</t>
        </is>
      </c>
      <c r="AE156" s="27" t="inlineStr"/>
      <c r="AF156" s="27" t="inlineStr">
        <is>
          <t>Sí</t>
        </is>
      </c>
      <c r="AG156" s="27" t="inlineStr">
        <is>
          <t>M07-001</t>
        </is>
      </c>
      <c r="AH156" s="37" t="n">
        <v>292</v>
      </c>
      <c r="AI156" s="37" t="n">
        <v>11</v>
      </c>
      <c r="AJ156" s="37" t="n">
        <v>281</v>
      </c>
      <c r="AK156" s="38" t="n">
        <v>356.2476027397261</v>
      </c>
      <c r="AL156" s="38">
        <f>IF(OR($Z156="Dar de baja en SAP",$Z156="Dar de alta en SAP"),$AJ156*$AK156,"")</f>
        <v/>
      </c>
      <c r="AM156" s="38">
        <f>$AI156*$AK156</f>
        <v/>
      </c>
      <c r="AN156" s="27" t="inlineStr"/>
      <c r="AO156" s="27"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7" t="n">
        <v>0</v>
      </c>
      <c r="M157" s="7" t="n">
        <v>35624.76</v>
      </c>
      <c r="N157" s="5">
        <f>IFERROR(VLOOKUP(E157,[1]Total!$D$1:$M$446,10,0),0)</f>
        <v/>
      </c>
      <c r="O157" s="11">
        <f>M157/SUM($M$2:$M$679)</f>
        <v/>
      </c>
      <c r="P157" s="5">
        <f>IFERROR(M157/I157,0)</f>
        <v/>
      </c>
      <c r="R157" s="8">
        <f>I157-Q157</f>
        <v/>
      </c>
      <c r="S157" s="36">
        <f>P157*R157</f>
        <v/>
      </c>
      <c r="U157" s="27" t="inlineStr">
        <is>
          <t>Stock SAP</t>
        </is>
      </c>
      <c r="V157" s="27" t="inlineStr">
        <is>
          <t>Medicamentos</t>
        </is>
      </c>
      <c r="W157" s="27" t="inlineStr">
        <is>
          <t>Dentro del alcance</t>
        </is>
      </c>
      <c r="X157" s="25" t="inlineStr">
        <is>
          <t>Alta</t>
        </is>
      </c>
      <c r="Y157" s="27" t="inlineStr">
        <is>
          <t>Homologado – confianza Alta</t>
        </is>
      </c>
      <c r="Z157" s="26" t="inlineStr">
        <is>
          <t>Dar de baja en SAP</t>
        </is>
      </c>
      <c r="AA157" s="27" t="inlineStr">
        <is>
          <t>MED65</t>
        </is>
      </c>
      <c r="AB157" s="27" t="inlineStr">
        <is>
          <t>Difenhidramina 10mg Amp x 1 ml</t>
        </is>
      </c>
      <c r="AC157" s="27" t="inlineStr">
        <is>
          <t>Homologación por código Avain (master M07-001)</t>
        </is>
      </c>
      <c r="AD157" s="27" t="inlineStr">
        <is>
          <t>No</t>
        </is>
      </c>
      <c r="AE157" s="27" t="inlineStr"/>
      <c r="AF157" s="27" t="inlineStr">
        <is>
          <t>Sí</t>
        </is>
      </c>
      <c r="AG157" s="27" t="inlineStr">
        <is>
          <t>M07-001</t>
        </is>
      </c>
      <c r="AH157" s="37" t="n">
        <v>292</v>
      </c>
      <c r="AI157" s="37" t="n">
        <v>11</v>
      </c>
      <c r="AJ157" s="37" t="n">
        <v>281</v>
      </c>
      <c r="AK157" s="38" t="n">
        <v>356.2476027397261</v>
      </c>
      <c r="AL157" s="38">
        <f>IF(OR($Z157="Dar de baja en SAP",$Z157="Dar de alta en SAP"),$AJ157*$AK157,"")</f>
        <v/>
      </c>
      <c r="AM157" s="38">
        <f>$AI157*$AK157</f>
        <v/>
      </c>
      <c r="AN157" s="27" t="inlineStr"/>
      <c r="AO157" s="27"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7" t="n">
        <v>0</v>
      </c>
      <c r="M158" s="7" t="n">
        <v>41590.91</v>
      </c>
      <c r="N158" s="5">
        <f>IFERROR(VLOOKUP(E158,[1]Total!$D$1:$M$446,10,0),0)</f>
        <v/>
      </c>
      <c r="O158" s="11">
        <f>M158/SUM($M$2:$M$679)</f>
        <v/>
      </c>
      <c r="P158" s="5">
        <f>IFERROR(M158/I158,0)</f>
        <v/>
      </c>
      <c r="R158" s="8">
        <f>I158-Q158</f>
        <v/>
      </c>
      <c r="S158" s="36">
        <f>P158*R158</f>
        <v/>
      </c>
      <c r="U158" s="27" t="inlineStr">
        <is>
          <t>Stock SAP</t>
        </is>
      </c>
      <c r="V158" s="27" t="inlineStr">
        <is>
          <t>Medicamentos</t>
        </is>
      </c>
      <c r="W158" s="27" t="inlineStr">
        <is>
          <t>Dentro del alcance</t>
        </is>
      </c>
      <c r="X158" s="27" t="inlineStr"/>
      <c r="Y158" s="27" t="inlineStr">
        <is>
          <t>Sin recuento físico en el inventario de Avain</t>
        </is>
      </c>
      <c r="Z158" s="28" t="inlineStr">
        <is>
          <t>Sin recuento físico</t>
        </is>
      </c>
      <c r="AA158" s="27" t="inlineStr"/>
      <c r="AB158" s="27" t="inlineStr"/>
      <c r="AC158" s="27" t="inlineStr"/>
      <c r="AD158" s="27" t="inlineStr"/>
      <c r="AE158" s="27" t="inlineStr"/>
      <c r="AF158" s="27" t="inlineStr"/>
      <c r="AG158" s="27" t="inlineStr"/>
      <c r="AH158" s="37" t="n">
        <v>800</v>
      </c>
      <c r="AI158" s="37" t="n">
        <v>0</v>
      </c>
      <c r="AJ158" s="37" t="n">
        <v>800</v>
      </c>
      <c r="AK158" s="38" t="n">
        <v>415.9091</v>
      </c>
      <c r="AL158" s="38" t="n"/>
      <c r="AM158" s="38" t="n"/>
      <c r="AN158" s="27" t="inlineStr"/>
      <c r="AO158" s="27"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7" t="n">
        <v>0</v>
      </c>
      <c r="M159" s="7" t="n">
        <v>49500</v>
      </c>
      <c r="N159" s="5">
        <f>IFERROR(VLOOKUP(E159,[1]Total!$D$1:$M$446,10,0),0)</f>
        <v/>
      </c>
      <c r="O159" s="11">
        <f>M159/SUM($M$2:$M$679)</f>
        <v/>
      </c>
      <c r="P159" s="5">
        <f>IFERROR(M159/I159,0)</f>
        <v/>
      </c>
      <c r="R159" s="8">
        <f>I159-Q159</f>
        <v/>
      </c>
      <c r="S159" s="36">
        <f>P159*R159</f>
        <v/>
      </c>
      <c r="U159" s="27" t="inlineStr">
        <is>
          <t>Stock SAP</t>
        </is>
      </c>
      <c r="V159" s="27" t="inlineStr">
        <is>
          <t>Medicamentos</t>
        </is>
      </c>
      <c r="W159" s="27" t="inlineStr">
        <is>
          <t>Dentro del alcance</t>
        </is>
      </c>
      <c r="X159" s="27" t="inlineStr"/>
      <c r="Y159" s="27" t="inlineStr">
        <is>
          <t>Sin recuento físico en el inventario de Avain</t>
        </is>
      </c>
      <c r="Z159" s="28" t="inlineStr">
        <is>
          <t>Sin recuento físico</t>
        </is>
      </c>
      <c r="AA159" s="27" t="inlineStr"/>
      <c r="AB159" s="27" t="inlineStr"/>
      <c r="AC159" s="27" t="inlineStr"/>
      <c r="AD159" s="27" t="inlineStr"/>
      <c r="AE159" s="27" t="inlineStr"/>
      <c r="AF159" s="27" t="inlineStr"/>
      <c r="AG159" s="27" t="inlineStr"/>
      <c r="AH159" s="37" t="n">
        <v>100</v>
      </c>
      <c r="AI159" s="37" t="n">
        <v>0</v>
      </c>
      <c r="AJ159" s="37" t="n">
        <v>100</v>
      </c>
      <c r="AK159" s="38" t="n">
        <v>495</v>
      </c>
      <c r="AL159" s="38" t="n"/>
      <c r="AM159" s="38" t="n"/>
      <c r="AN159" s="27" t="inlineStr"/>
      <c r="AO159" s="27" t="inlineStr"/>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7" t="n">
        <v>0</v>
      </c>
      <c r="M160" s="7" t="n">
        <v>11299.82</v>
      </c>
      <c r="N160" s="5">
        <f>IFERROR(VLOOKUP(E160,[1]Total!$D$1:$M$446,10,0),0)</f>
        <v/>
      </c>
      <c r="O160" s="11">
        <f>M160/SUM($M$2:$M$679)</f>
        <v/>
      </c>
      <c r="P160" s="5">
        <f>IFERROR(M160/I160,0)</f>
        <v/>
      </c>
      <c r="Q160" s="39" t="n">
        <v>86</v>
      </c>
      <c r="R160" s="8">
        <f>I160-Q160</f>
        <v/>
      </c>
      <c r="S160" s="36">
        <f>P160*R160</f>
        <v/>
      </c>
      <c r="U160" s="27" t="inlineStr">
        <is>
          <t>Stock SAP</t>
        </is>
      </c>
      <c r="V160" s="27" t="inlineStr">
        <is>
          <t>Medicamentos</t>
        </is>
      </c>
      <c r="W160" s="27" t="inlineStr">
        <is>
          <t>Dentro del alcance</t>
        </is>
      </c>
      <c r="X160" s="25" t="inlineStr">
        <is>
          <t>Alta</t>
        </is>
      </c>
      <c r="Y160" s="27" t="inlineStr">
        <is>
          <t>Homologado – confianza Alta</t>
        </is>
      </c>
      <c r="Z160" s="26" t="inlineStr">
        <is>
          <t>Dar de baja en SAP</t>
        </is>
      </c>
      <c r="AA160" s="27" t="inlineStr">
        <is>
          <t>MED72</t>
        </is>
      </c>
      <c r="AB160" s="27" t="inlineStr">
        <is>
          <t>Enalapril Comp x 10 mg</t>
        </is>
      </c>
      <c r="AC160" s="27" t="inlineStr">
        <is>
          <t>Homologación por código Avain (master M04-003)</t>
        </is>
      </c>
      <c r="AD160" s="27" t="inlineStr">
        <is>
          <t>No</t>
        </is>
      </c>
      <c r="AE160" s="27" t="inlineStr"/>
      <c r="AF160" s="27" t="inlineStr">
        <is>
          <t>Sí</t>
        </is>
      </c>
      <c r="AG160" s="27" t="inlineStr">
        <is>
          <t>M04-003</t>
        </is>
      </c>
      <c r="AH160" s="37" t="n">
        <v>130</v>
      </c>
      <c r="AI160" s="37" t="n">
        <v>86</v>
      </c>
      <c r="AJ160" s="37" t="n">
        <v>44</v>
      </c>
      <c r="AK160" s="38" t="n">
        <v>112.9981538461539</v>
      </c>
      <c r="AL160" s="38">
        <f>IF(OR($Z160="Dar de baja en SAP",$Z160="Dar de alta en SAP"),$AJ160*$AK160,"")</f>
        <v/>
      </c>
      <c r="AM160" s="38">
        <f>$AI160*$AK160</f>
        <v/>
      </c>
      <c r="AN160" s="27" t="inlineStr"/>
      <c r="AO160" s="27"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7" t="n">
        <v>0</v>
      </c>
      <c r="M161" s="7" t="n">
        <v>18529</v>
      </c>
      <c r="N161" s="5">
        <f>IFERROR(VLOOKUP(E161,[1]Total!$D$1:$M$446,10,0),0)</f>
        <v/>
      </c>
      <c r="O161" s="11">
        <f>M161/SUM($M$2:$M$679)</f>
        <v/>
      </c>
      <c r="P161" s="5">
        <f>IFERROR(M161/I161,0)</f>
        <v/>
      </c>
      <c r="R161" s="8">
        <f>I161-Q161</f>
        <v/>
      </c>
      <c r="S161" s="36">
        <f>P161*R161</f>
        <v/>
      </c>
      <c r="U161" s="27" t="inlineStr">
        <is>
          <t>Stock SAP</t>
        </is>
      </c>
      <c r="V161" s="27" t="inlineStr">
        <is>
          <t>Medicamentos</t>
        </is>
      </c>
      <c r="W161" s="27" t="inlineStr">
        <is>
          <t>Dentro del alcance</t>
        </is>
      </c>
      <c r="X161" s="27" t="inlineStr"/>
      <c r="Y161" s="27" t="inlineStr">
        <is>
          <t>Sin recuento físico en el inventario de Avain</t>
        </is>
      </c>
      <c r="Z161" s="28" t="inlineStr">
        <is>
          <t>Sin recuento físico</t>
        </is>
      </c>
      <c r="AA161" s="27" t="inlineStr"/>
      <c r="AB161" s="27" t="inlineStr"/>
      <c r="AC161" s="27" t="inlineStr"/>
      <c r="AD161" s="27" t="inlineStr"/>
      <c r="AE161" s="27" t="inlineStr"/>
      <c r="AF161" s="27" t="inlineStr"/>
      <c r="AG161" s="27" t="inlineStr"/>
      <c r="AH161" s="37" t="n">
        <v>100</v>
      </c>
      <c r="AI161" s="37" t="n">
        <v>0</v>
      </c>
      <c r="AJ161" s="37" t="n">
        <v>100</v>
      </c>
      <c r="AK161" s="38" t="n">
        <v>185.29</v>
      </c>
      <c r="AL161" s="38" t="n"/>
      <c r="AM161" s="38" t="n"/>
      <c r="AN161" s="27" t="inlineStr"/>
      <c r="AO161" s="27" t="inlineStr"/>
    </row>
    <row r="162">
      <c r="A162" s="5" t="inlineStr">
        <is>
          <t>2000060</t>
        </is>
      </c>
      <c r="B162" s="5" t="inlineStr">
        <is>
          <t>LLAVE DE 3 VIAS</t>
        </is>
      </c>
      <c r="C162" s="5" t="inlineStr"/>
      <c r="D162" s="5" t="inlineStr">
        <is>
          <t>033</t>
        </is>
      </c>
      <c r="E162" s="5" t="inlineStr">
        <is>
          <t>ZDES</t>
        </is>
      </c>
      <c r="F162" s="5" t="inlineStr">
        <is>
          <t>1120</t>
        </is>
      </c>
      <c r="G162" s="5" t="inlineStr">
        <is>
          <t>2010</t>
        </is>
      </c>
      <c r="H162" s="5" t="inlineStr">
        <is>
          <t>C/U</t>
        </is>
      </c>
      <c r="I162" s="6" t="n">
        <v>100</v>
      </c>
      <c r="J162" s="6" t="n">
        <v>0</v>
      </c>
      <c r="K162" s="5" t="inlineStr">
        <is>
          <t>ARS</t>
        </is>
      </c>
      <c r="L162" s="7" t="n">
        <v>0</v>
      </c>
      <c r="M162" s="7" t="n">
        <v>20870.56</v>
      </c>
      <c r="N162" s="5">
        <f>IFERROR(VLOOKUP(E162,[1]Total!$D$1:$M$446,10,0),0)</f>
        <v/>
      </c>
      <c r="O162" s="11">
        <f>M162/SUM($M$2:$M$679)</f>
        <v/>
      </c>
      <c r="P162" s="5">
        <f>IFERROR(M162/I162,0)</f>
        <v/>
      </c>
      <c r="Q162" s="39" t="n">
        <v>10</v>
      </c>
      <c r="R162" s="8">
        <f>I162-Q162</f>
        <v/>
      </c>
      <c r="S162" s="36">
        <f>P162*R162</f>
        <v/>
      </c>
      <c r="U162" s="27" t="inlineStr">
        <is>
          <t>Stock SAP</t>
        </is>
      </c>
      <c r="V162" s="27" t="inlineStr">
        <is>
          <t>Descartables</t>
        </is>
      </c>
      <c r="W162" s="27" t="inlineStr">
        <is>
          <t>Dentro del alcance</t>
        </is>
      </c>
      <c r="X162" s="25" t="inlineStr">
        <is>
          <t>Alta</t>
        </is>
      </c>
      <c r="Y162" s="27" t="inlineStr">
        <is>
          <t>Homologado – confianza Alta</t>
        </is>
      </c>
      <c r="Z162" s="26" t="inlineStr">
        <is>
          <t>Dar de baja en SAP</t>
        </is>
      </c>
      <c r="AA162" s="27" t="inlineStr">
        <is>
          <t>DESC84</t>
        </is>
      </c>
      <c r="AB162" s="27" t="inlineStr">
        <is>
          <t>Llave de 3 vías</t>
        </is>
      </c>
      <c r="AC162" s="27" t="inlineStr">
        <is>
          <t>Homologación por código Avain (master D-130)</t>
        </is>
      </c>
      <c r="AD162" s="27" t="inlineStr">
        <is>
          <t>No</t>
        </is>
      </c>
      <c r="AE162" s="27" t="inlineStr"/>
      <c r="AF162" s="27" t="inlineStr">
        <is>
          <t>Sí</t>
        </is>
      </c>
      <c r="AG162" s="27" t="inlineStr">
        <is>
          <t>D-130</t>
        </is>
      </c>
      <c r="AH162" s="37" t="n">
        <v>100</v>
      </c>
      <c r="AI162" s="37" t="n">
        <v>10</v>
      </c>
      <c r="AJ162" s="37" t="n">
        <v>90</v>
      </c>
      <c r="AK162" s="38" t="n">
        <v>208.7056</v>
      </c>
      <c r="AL162" s="38">
        <f>IF(OR($Z162="Dar de baja en SAP",$Z162="Dar de alta en SAP"),$AJ162*$AK162,"")</f>
        <v/>
      </c>
      <c r="AM162" s="38">
        <f>$AI162*$AK162</f>
        <v/>
      </c>
      <c r="AN162" s="27" t="inlineStr"/>
      <c r="AO162" s="27" t="inlineStr">
        <is>
          <t>Homologación: confianza base Alta + confianza SAP Alta → Alta.</t>
        </is>
      </c>
    </row>
    <row r="163">
      <c r="A163" s="5" t="inlineStr">
        <is>
          <t>2000079</t>
        </is>
      </c>
      <c r="B163" s="5" t="inlineStr">
        <is>
          <t>VENDA TIPO CAMBRIC X 10 CM</t>
        </is>
      </c>
      <c r="C163" s="5" t="inlineStr"/>
      <c r="D163" s="5" t="inlineStr">
        <is>
          <t>033</t>
        </is>
      </c>
      <c r="E163" s="5" t="inlineStr">
        <is>
          <t>ZDES</t>
        </is>
      </c>
      <c r="F163" s="5" t="inlineStr">
        <is>
          <t>1120</t>
        </is>
      </c>
      <c r="G163" s="5" t="inlineStr">
        <is>
          <t>2021</t>
        </is>
      </c>
      <c r="H163" s="5" t="inlineStr">
        <is>
          <t>C/U</t>
        </is>
      </c>
      <c r="I163" s="6" t="n">
        <v>100</v>
      </c>
      <c r="J163" s="6" t="n">
        <v>0</v>
      </c>
      <c r="K163" s="5" t="inlineStr">
        <is>
          <t>ARS</t>
        </is>
      </c>
      <c r="L163" s="7" t="n">
        <v>0</v>
      </c>
      <c r="M163" s="7" t="n">
        <v>34481.02</v>
      </c>
      <c r="N163" s="5">
        <f>IFERROR(VLOOKUP(E163,[1]Total!$D$1:$M$446,10,0),0)</f>
        <v/>
      </c>
      <c r="O163" s="11">
        <f>M163/SUM($M$2:$M$679)</f>
        <v/>
      </c>
      <c r="P163" s="5">
        <f>IFERROR(M163/I163,0)</f>
        <v/>
      </c>
      <c r="R163" s="8">
        <f>I163-Q163</f>
        <v/>
      </c>
      <c r="S163" s="36">
        <f>P163*R163</f>
        <v/>
      </c>
      <c r="U163" s="27" t="inlineStr">
        <is>
          <t>Stock SAP</t>
        </is>
      </c>
      <c r="V163" s="27" t="inlineStr">
        <is>
          <t>Descartables</t>
        </is>
      </c>
      <c r="W163" s="27" t="inlineStr">
        <is>
          <t>Dentro del alcance</t>
        </is>
      </c>
      <c r="X163" s="27" t="inlineStr"/>
      <c r="Y163" s="27" t="inlineStr">
        <is>
          <t>Sin recuento físico en el inventario de Avain</t>
        </is>
      </c>
      <c r="Z163" s="28" t="inlineStr">
        <is>
          <t>Sin recuento físico</t>
        </is>
      </c>
      <c r="AA163" s="27" t="inlineStr"/>
      <c r="AB163" s="27" t="inlineStr"/>
      <c r="AC163" s="27" t="inlineStr"/>
      <c r="AD163" s="27" t="inlineStr"/>
      <c r="AE163" s="27" t="inlineStr"/>
      <c r="AF163" s="27" t="inlineStr"/>
      <c r="AG163" s="27" t="inlineStr"/>
      <c r="AH163" s="37" t="n">
        <v>100</v>
      </c>
      <c r="AI163" s="37" t="n">
        <v>0</v>
      </c>
      <c r="AJ163" s="37" t="n">
        <v>100</v>
      </c>
      <c r="AK163" s="38" t="n">
        <v>344.8102</v>
      </c>
      <c r="AL163" s="38" t="n"/>
      <c r="AM163" s="38" t="n"/>
      <c r="AN163" s="27" t="inlineStr"/>
      <c r="AO163" s="27" t="inlineStr"/>
    </row>
    <row r="164">
      <c r="A164" s="5" t="inlineStr">
        <is>
          <t>2000090</t>
        </is>
      </c>
      <c r="B164" s="5" t="inlineStr">
        <is>
          <t>MASCARA PARA NEBULIZAR ADULTO</t>
        </is>
      </c>
      <c r="C164" s="5" t="inlineStr"/>
      <c r="D164" s="5" t="inlineStr">
        <is>
          <t>033</t>
        </is>
      </c>
      <c r="E164" s="5" t="inlineStr">
        <is>
          <t>ZDES</t>
        </is>
      </c>
      <c r="F164" s="5" t="inlineStr">
        <is>
          <t>1120</t>
        </is>
      </c>
      <c r="G164" s="5" t="inlineStr">
        <is>
          <t>2021</t>
        </is>
      </c>
      <c r="H164" s="5" t="inlineStr">
        <is>
          <t>C/U</t>
        </is>
      </c>
      <c r="I164" s="6" t="n">
        <v>100</v>
      </c>
      <c r="J164" s="6" t="n">
        <v>0</v>
      </c>
      <c r="K164" s="5" t="inlineStr">
        <is>
          <t>ARS</t>
        </is>
      </c>
      <c r="L164" s="7" t="n">
        <v>0</v>
      </c>
      <c r="M164" s="7" t="n">
        <v>177426.67</v>
      </c>
      <c r="N164" s="5">
        <f>IFERROR(VLOOKUP(E164,[1]Total!$D$1:$M$446,10,0),0)</f>
        <v/>
      </c>
      <c r="O164" s="11">
        <f>M164/SUM($M$2:$M$679)</f>
        <v/>
      </c>
      <c r="P164" s="5">
        <f>IFERROR(M164/I164,0)</f>
        <v/>
      </c>
      <c r="Q164" s="39" t="n">
        <v>53</v>
      </c>
      <c r="R164" s="8">
        <f>I164-Q164</f>
        <v/>
      </c>
      <c r="S164" s="36">
        <f>P164*R164</f>
        <v/>
      </c>
      <c r="U164" s="27" t="inlineStr">
        <is>
          <t>Stock SAP</t>
        </is>
      </c>
      <c r="V164" s="27" t="inlineStr">
        <is>
          <t>Descartables</t>
        </is>
      </c>
      <c r="W164" s="27" t="inlineStr">
        <is>
          <t>Dentro del alcance</t>
        </is>
      </c>
      <c r="X164" s="30" t="inlineStr">
        <is>
          <t>Media</t>
        </is>
      </c>
      <c r="Y164" s="27" t="inlineStr">
        <is>
          <t>Homologado – confianza Media – pendiente de validación</t>
        </is>
      </c>
      <c r="Z164" s="26" t="inlineStr">
        <is>
          <t>Dar de baja en SAP</t>
        </is>
      </c>
      <c r="AA164" s="27" t="inlineStr">
        <is>
          <t>DESC92</t>
        </is>
      </c>
      <c r="AB164" s="27" t="inlineStr">
        <is>
          <t>Mascaras para nebulizar</t>
        </is>
      </c>
      <c r="AC164" s="27" t="inlineStr">
        <is>
          <t>Homologación por código Avain (master D-160)</t>
        </is>
      </c>
      <c r="AD164" s="27" t="inlineStr">
        <is>
          <t>No</t>
        </is>
      </c>
      <c r="AE164" s="27" t="inlineStr"/>
      <c r="AF164" s="27" t="inlineStr">
        <is>
          <t>Sí</t>
        </is>
      </c>
      <c r="AG164" s="27" t="inlineStr">
        <is>
          <t>D-160</t>
        </is>
      </c>
      <c r="AH164" s="37" t="n">
        <v>100</v>
      </c>
      <c r="AI164" s="37" t="n">
        <v>53</v>
      </c>
      <c r="AJ164" s="37" t="n">
        <v>47</v>
      </c>
      <c r="AK164" s="38" t="n">
        <v>1774.2667</v>
      </c>
      <c r="AL164" s="38">
        <f>IF(OR($Z164="Dar de baja en SAP",$Z164="Dar de alta en SAP"),$AJ164*$AK164,"")</f>
        <v/>
      </c>
      <c r="AM164" s="38">
        <f>$AI164*$AK164</f>
        <v/>
      </c>
      <c r="AN164" s="27" t="inlineStr"/>
      <c r="AO164" s="27"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t="inlineStr"/>
      <c r="D165" s="5" t="inlineStr">
        <is>
          <t>033</t>
        </is>
      </c>
      <c r="E165" s="5" t="inlineStr">
        <is>
          <t>ZDES</t>
        </is>
      </c>
      <c r="F165" s="5" t="inlineStr">
        <is>
          <t>1120</t>
        </is>
      </c>
      <c r="G165" s="5" t="inlineStr">
        <is>
          <t>2021</t>
        </is>
      </c>
      <c r="H165" s="5" t="inlineStr">
        <is>
          <t>C/U</t>
        </is>
      </c>
      <c r="I165" s="6" t="n">
        <v>100</v>
      </c>
      <c r="J165" s="6" t="n">
        <v>0</v>
      </c>
      <c r="K165" s="5" t="inlineStr">
        <is>
          <t>ARS</t>
        </is>
      </c>
      <c r="L165" s="7" t="n">
        <v>0</v>
      </c>
      <c r="M165" s="7" t="n">
        <v>29795.5</v>
      </c>
      <c r="N165" s="5">
        <f>IFERROR(VLOOKUP(E165,[1]Total!$D$1:$M$446,10,0),0)</f>
        <v/>
      </c>
      <c r="O165" s="11">
        <f>M165/SUM($M$2:$M$679)</f>
        <v/>
      </c>
      <c r="P165" s="5">
        <f>IFERROR(M165/I165,0)</f>
        <v/>
      </c>
      <c r="R165" s="8">
        <f>I165-Q165</f>
        <v/>
      </c>
      <c r="S165" s="36">
        <f>P165*R165</f>
        <v/>
      </c>
      <c r="U165" s="27" t="inlineStr">
        <is>
          <t>Stock SAP</t>
        </is>
      </c>
      <c r="V165" s="27" t="inlineStr">
        <is>
          <t>Descartables</t>
        </is>
      </c>
      <c r="W165" s="27" t="inlineStr">
        <is>
          <t>Dentro del alcance</t>
        </is>
      </c>
      <c r="X165" s="27" t="inlineStr"/>
      <c r="Y165" s="27" t="inlineStr">
        <is>
          <t>Sin recuento físico en el inventario de Avain</t>
        </is>
      </c>
      <c r="Z165" s="28" t="inlineStr">
        <is>
          <t>Sin recuento físico</t>
        </is>
      </c>
      <c r="AA165" s="27" t="inlineStr"/>
      <c r="AB165" s="27" t="inlineStr"/>
      <c r="AC165" s="27" t="inlineStr"/>
      <c r="AD165" s="27" t="inlineStr"/>
      <c r="AE165" s="27" t="inlineStr"/>
      <c r="AF165" s="27" t="inlineStr"/>
      <c r="AG165" s="27" t="inlineStr"/>
      <c r="AH165" s="37" t="n">
        <v>100</v>
      </c>
      <c r="AI165" s="37" t="n">
        <v>0</v>
      </c>
      <c r="AJ165" s="37" t="n">
        <v>100</v>
      </c>
      <c r="AK165" s="38" t="n">
        <v>297.955</v>
      </c>
      <c r="AL165" s="38" t="n"/>
      <c r="AM165" s="38" t="n"/>
      <c r="AN165" s="27" t="inlineStr"/>
      <c r="AO165" s="27" t="inlineStr"/>
    </row>
    <row r="166">
      <c r="A166" s="5" t="inlineStr">
        <is>
          <t>2001464</t>
        </is>
      </c>
      <c r="B166" s="5" t="inlineStr">
        <is>
          <t>ELECTRODOS ECG</t>
        </is>
      </c>
      <c r="C166" s="5" t="inlineStr"/>
      <c r="D166" s="5" t="inlineStr">
        <is>
          <t>033</t>
        </is>
      </c>
      <c r="E166" s="5" t="inlineStr">
        <is>
          <t>ZDES</t>
        </is>
      </c>
      <c r="F166" s="5" t="inlineStr">
        <is>
          <t>1120</t>
        </is>
      </c>
      <c r="G166" s="5" t="inlineStr">
        <is>
          <t>2021</t>
        </is>
      </c>
      <c r="H166" s="5" t="inlineStr">
        <is>
          <t>C/U</t>
        </is>
      </c>
      <c r="I166" s="6" t="n">
        <v>100</v>
      </c>
      <c r="J166" s="6" t="n">
        <v>0</v>
      </c>
      <c r="K166" s="5" t="inlineStr">
        <is>
          <t>ARS</t>
        </is>
      </c>
      <c r="L166" s="7" t="n">
        <v>0</v>
      </c>
      <c r="M166" s="7" t="n">
        <v>30859</v>
      </c>
      <c r="N166" s="5">
        <f>IFERROR(VLOOKUP(E166,[1]Total!$D$1:$M$446,10,0),0)</f>
        <v/>
      </c>
      <c r="O166" s="11">
        <f>M166/SUM($M$2:$M$679)</f>
        <v/>
      </c>
      <c r="P166" s="5">
        <f>IFERROR(M166/I166,0)</f>
        <v/>
      </c>
      <c r="Q166" s="39" t="n">
        <v>50</v>
      </c>
      <c r="R166" s="8">
        <f>I166-Q166</f>
        <v/>
      </c>
      <c r="S166" s="36">
        <f>P166*R166</f>
        <v/>
      </c>
      <c r="U166" s="27" t="inlineStr">
        <is>
          <t>Stock SAP</t>
        </is>
      </c>
      <c r="V166" s="27" t="inlineStr">
        <is>
          <t>Descartables</t>
        </is>
      </c>
      <c r="W166" s="27" t="inlineStr">
        <is>
          <t>Dentro del alcance</t>
        </is>
      </c>
      <c r="X166" s="25" t="inlineStr">
        <is>
          <t>Alta</t>
        </is>
      </c>
      <c r="Y166" s="27" t="inlineStr">
        <is>
          <t>Homologado – confianza Alta</t>
        </is>
      </c>
      <c r="Z166" s="26" t="inlineStr">
        <is>
          <t>Dar de baja en SAP</t>
        </is>
      </c>
      <c r="AA166" s="27" t="inlineStr">
        <is>
          <t>DESC55</t>
        </is>
      </c>
      <c r="AB166" s="27" t="inlineStr">
        <is>
          <t>Electrodos</t>
        </is>
      </c>
      <c r="AC166" s="27" t="inlineStr">
        <is>
          <t>Homologación por código Avain (master D-169)</t>
        </is>
      </c>
      <c r="AD166" s="27" t="inlineStr">
        <is>
          <t>No</t>
        </is>
      </c>
      <c r="AE166" s="27" t="inlineStr"/>
      <c r="AF166" s="27" t="inlineStr">
        <is>
          <t>Sí</t>
        </is>
      </c>
      <c r="AG166" s="27" t="inlineStr">
        <is>
          <t>D-169</t>
        </is>
      </c>
      <c r="AH166" s="37" t="n">
        <v>100</v>
      </c>
      <c r="AI166" s="37" t="n">
        <v>50</v>
      </c>
      <c r="AJ166" s="37" t="n">
        <v>50</v>
      </c>
      <c r="AK166" s="38" t="n">
        <v>308.59</v>
      </c>
      <c r="AL166" s="38">
        <f>IF(OR($Z166="Dar de baja en SAP",$Z166="Dar de alta en SAP"),$AJ166*$AK166,"")</f>
        <v/>
      </c>
      <c r="AM166" s="38">
        <f>$AI166*$AK166</f>
        <v/>
      </c>
      <c r="AN166" s="27" t="inlineStr"/>
      <c r="AO166" s="27" t="inlineStr">
        <is>
          <t>Homologación: confianza base Alta + confianza SAP Alta → Alta.</t>
        </is>
      </c>
    </row>
    <row r="167">
      <c r="A167" s="5" t="inlineStr">
        <is>
          <t>2001773</t>
        </is>
      </c>
      <c r="B167" s="5" t="inlineStr">
        <is>
          <t>INSYTE 16G 1.77</t>
        </is>
      </c>
      <c r="C167" s="5" t="inlineStr"/>
      <c r="D167" s="5" t="inlineStr">
        <is>
          <t>MAVA</t>
        </is>
      </c>
      <c r="E167" s="5" t="inlineStr">
        <is>
          <t>ZDES</t>
        </is>
      </c>
      <c r="F167" s="5" t="inlineStr">
        <is>
          <t>1120</t>
        </is>
      </c>
      <c r="G167" s="5" t="inlineStr">
        <is>
          <t>2021</t>
        </is>
      </c>
      <c r="H167" s="5" t="inlineStr">
        <is>
          <t>C/U</t>
        </is>
      </c>
      <c r="I167" s="6" t="n">
        <v>100</v>
      </c>
      <c r="J167" s="6" t="n">
        <v>0</v>
      </c>
      <c r="K167" s="5" t="inlineStr">
        <is>
          <t>ARS</t>
        </is>
      </c>
      <c r="L167" s="7" t="n">
        <v>0</v>
      </c>
      <c r="M167" s="7" t="n">
        <v>210031</v>
      </c>
      <c r="N167" s="5">
        <f>IFERROR(VLOOKUP(E167,[1]Total!$D$1:$M$446,10,0),0)</f>
        <v/>
      </c>
      <c r="O167" s="11">
        <f>M167/SUM($M$2:$M$679)</f>
        <v/>
      </c>
      <c r="P167" s="5">
        <f>IFERROR(M167/I167,0)</f>
        <v/>
      </c>
      <c r="R167" s="8">
        <f>I167-Q167</f>
        <v/>
      </c>
      <c r="S167" s="36">
        <f>P167*R167</f>
        <v/>
      </c>
      <c r="U167" s="27" t="inlineStr">
        <is>
          <t>Stock SAP</t>
        </is>
      </c>
      <c r="V167" s="27" t="inlineStr">
        <is>
          <t>Descartables</t>
        </is>
      </c>
      <c r="W167" s="27" t="inlineStr">
        <is>
          <t>Dentro del alcance</t>
        </is>
      </c>
      <c r="X167" s="27" t="inlineStr"/>
      <c r="Y167" s="27" t="inlineStr">
        <is>
          <t>Sin recuento físico en el inventario de Avain</t>
        </is>
      </c>
      <c r="Z167" s="28" t="inlineStr">
        <is>
          <t>Sin recuento físico</t>
        </is>
      </c>
      <c r="AA167" s="27" t="inlineStr"/>
      <c r="AB167" s="27" t="inlineStr"/>
      <c r="AC167" s="27" t="inlineStr"/>
      <c r="AD167" s="27" t="inlineStr"/>
      <c r="AE167" s="27" t="inlineStr"/>
      <c r="AF167" s="27" t="inlineStr"/>
      <c r="AG167" s="27" t="inlineStr"/>
      <c r="AH167" s="37" t="n">
        <v>100</v>
      </c>
      <c r="AI167" s="37" t="n">
        <v>0</v>
      </c>
      <c r="AJ167" s="37" t="n">
        <v>100</v>
      </c>
      <c r="AK167" s="38" t="n">
        <v>2100.31</v>
      </c>
      <c r="AL167" s="38" t="n"/>
      <c r="AM167" s="38" t="n"/>
      <c r="AN167" s="27" t="inlineStr"/>
      <c r="AO167" s="27" t="inlineStr"/>
    </row>
    <row r="168">
      <c r="A168" s="5" t="inlineStr">
        <is>
          <t>2002292</t>
        </is>
      </c>
      <c r="B168" s="5" t="inlineStr">
        <is>
          <t>CUBRECAMILLA ELAST. 0.90X2,00MT AZUL MDC</t>
        </is>
      </c>
      <c r="C168" s="5" t="inlineStr"/>
      <c r="D168" s="5" t="inlineStr">
        <is>
          <t>033</t>
        </is>
      </c>
      <c r="E168" s="5" t="inlineStr">
        <is>
          <t>ZDES</t>
        </is>
      </c>
      <c r="F168" s="5" t="inlineStr">
        <is>
          <t>1120</t>
        </is>
      </c>
      <c r="G168" s="5" t="inlineStr">
        <is>
          <t>2021</t>
        </is>
      </c>
      <c r="H168" s="5" t="inlineStr">
        <is>
          <t>C/U</t>
        </is>
      </c>
      <c r="I168" s="6" t="n">
        <v>100</v>
      </c>
      <c r="J168" s="6" t="n">
        <v>0</v>
      </c>
      <c r="K168" s="5" t="inlineStr">
        <is>
          <t>ARS</t>
        </is>
      </c>
      <c r="L168" s="7" t="n">
        <v>0</v>
      </c>
      <c r="M168" s="7" t="n">
        <v>30100</v>
      </c>
      <c r="N168" s="5">
        <f>IFERROR(VLOOKUP(E168,[1]Total!$D$1:$M$446,10,0),0)</f>
        <v/>
      </c>
      <c r="O168" s="11">
        <f>M168/SUM($M$2:$M$679)</f>
        <v/>
      </c>
      <c r="P168" s="5">
        <f>IFERROR(M168/I168,0)</f>
        <v/>
      </c>
      <c r="R168" s="8">
        <f>I168-Q168</f>
        <v/>
      </c>
      <c r="S168" s="36">
        <f>P168*R168</f>
        <v/>
      </c>
      <c r="U168" s="27" t="inlineStr">
        <is>
          <t>Stock SAP</t>
        </is>
      </c>
      <c r="V168" s="27" t="inlineStr">
        <is>
          <t>Descartables</t>
        </is>
      </c>
      <c r="W168" s="27" t="inlineStr">
        <is>
          <t>Dentro del alcance</t>
        </is>
      </c>
      <c r="X168" s="27" t="inlineStr"/>
      <c r="Y168" s="27" t="inlineStr">
        <is>
          <t>Sin recuento físico en el inventario de Avain</t>
        </is>
      </c>
      <c r="Z168" s="28" t="inlineStr">
        <is>
          <t>Sin recuento físico</t>
        </is>
      </c>
      <c r="AA168" s="27" t="inlineStr"/>
      <c r="AB168" s="27" t="inlineStr"/>
      <c r="AC168" s="27" t="inlineStr"/>
      <c r="AD168" s="27" t="inlineStr"/>
      <c r="AE168" s="27" t="inlineStr"/>
      <c r="AF168" s="27" t="inlineStr"/>
      <c r="AG168" s="27" t="inlineStr"/>
      <c r="AH168" s="37" t="n">
        <v>100</v>
      </c>
      <c r="AI168" s="37" t="n">
        <v>0</v>
      </c>
      <c r="AJ168" s="37" t="n">
        <v>100</v>
      </c>
      <c r="AK168" s="38" t="n">
        <v>301</v>
      </c>
      <c r="AL168" s="38" t="n"/>
      <c r="AM168" s="38" t="n"/>
      <c r="AN168" s="27" t="inlineStr"/>
      <c r="AO168" s="27" t="inlineStr"/>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7" t="n">
        <v>0</v>
      </c>
      <c r="M169" s="7" t="n">
        <v>44061</v>
      </c>
      <c r="N169" s="5">
        <f>IFERROR(VLOOKUP(E169,[1]Total!$D$1:$M$446,10,0),0)</f>
        <v/>
      </c>
      <c r="O169" s="11">
        <f>M169/SUM($M$2:$M$679)</f>
        <v/>
      </c>
      <c r="P169" s="5">
        <f>IFERROR(M169/I169,0)</f>
        <v/>
      </c>
      <c r="R169" s="8">
        <f>I169-Q169</f>
        <v/>
      </c>
      <c r="S169" s="36">
        <f>P169*R169</f>
        <v/>
      </c>
      <c r="U169" s="27" t="inlineStr">
        <is>
          <t>Stock SAP</t>
        </is>
      </c>
      <c r="V169" s="27" t="inlineStr">
        <is>
          <t>Equipos</t>
        </is>
      </c>
      <c r="W169" s="27" t="inlineStr">
        <is>
          <t>Fuera del alcance</t>
        </is>
      </c>
      <c r="X169" s="27" t="inlineStr"/>
      <c r="Y169" s="27" t="inlineStr">
        <is>
          <t>No aplica: equipos, clasificación que el inventario físico de Farmacia no releva</t>
        </is>
      </c>
      <c r="Z169" s="28" t="inlineStr">
        <is>
          <t>Fuera del alcance del inventario físico</t>
        </is>
      </c>
      <c r="AA169" s="27" t="inlineStr"/>
      <c r="AB169" s="27" t="inlineStr"/>
      <c r="AC169" s="27" t="inlineStr"/>
      <c r="AD169" s="27" t="inlineStr"/>
      <c r="AE169" s="27" t="inlineStr"/>
      <c r="AF169" s="27" t="inlineStr"/>
      <c r="AG169" s="27" t="inlineStr"/>
      <c r="AH169" s="37" t="n">
        <v>100</v>
      </c>
      <c r="AI169" s="37" t="n">
        <v>0</v>
      </c>
      <c r="AJ169" s="37" t="n">
        <v>100</v>
      </c>
      <c r="AK169" s="38" t="n">
        <v>440.61</v>
      </c>
      <c r="AL169" s="38" t="n"/>
      <c r="AM169" s="38" t="n"/>
      <c r="AN169" s="27" t="inlineStr"/>
      <c r="AO169" s="27" t="inlineStr"/>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7" t="n">
        <v>0</v>
      </c>
      <c r="M170" s="7" t="n">
        <v>43695.2</v>
      </c>
      <c r="N170" s="5">
        <f>IFERROR(VLOOKUP(E170,[1]Total!$D$1:$M$446,10,0),0)</f>
        <v/>
      </c>
      <c r="O170" s="11">
        <f>M170/SUM($M$2:$M$679)</f>
        <v/>
      </c>
      <c r="P170" s="5">
        <f>IFERROR(M170/I170,0)</f>
        <v/>
      </c>
      <c r="Q170" s="39" t="n">
        <v>6</v>
      </c>
      <c r="R170" s="8">
        <f>I170-Q170</f>
        <v/>
      </c>
      <c r="S170" s="36">
        <f>P170*R170</f>
        <v/>
      </c>
      <c r="U170" s="27" t="inlineStr">
        <is>
          <t>Stock SAP</t>
        </is>
      </c>
      <c r="V170" s="27" t="inlineStr">
        <is>
          <t>Medicamentos</t>
        </is>
      </c>
      <c r="W170" s="27" t="inlineStr">
        <is>
          <t>Dentro del alcance</t>
        </is>
      </c>
      <c r="X170" s="25" t="inlineStr">
        <is>
          <t>Alta</t>
        </is>
      </c>
      <c r="Y170" s="27" t="inlineStr">
        <is>
          <t>Homologado – confianza Alta</t>
        </is>
      </c>
      <c r="Z170" s="26" t="inlineStr">
        <is>
          <t>Dar de baja en SAP</t>
        </is>
      </c>
      <c r="AA170" s="27" t="inlineStr">
        <is>
          <t>MED18</t>
        </is>
      </c>
      <c r="AB170" s="27" t="inlineStr">
        <is>
          <t>Azitromicina Comp x 500 mg</t>
        </is>
      </c>
      <c r="AC170" s="27" t="inlineStr">
        <is>
          <t>Cruce por nomenclatura SAP</t>
        </is>
      </c>
      <c r="AD170" s="27" t="inlineStr">
        <is>
          <t>No</t>
        </is>
      </c>
      <c r="AE170" s="27" t="inlineStr"/>
      <c r="AF170" s="27" t="inlineStr">
        <is>
          <t>Sí</t>
        </is>
      </c>
      <c r="AG170" s="27" t="inlineStr"/>
      <c r="AH170" s="37" t="n">
        <v>164</v>
      </c>
      <c r="AI170" s="37" t="n">
        <v>6</v>
      </c>
      <c r="AJ170" s="37" t="n">
        <v>158</v>
      </c>
      <c r="AK170" s="38" t="n">
        <v>441.3656707317073</v>
      </c>
      <c r="AL170" s="38">
        <f>IF(OR($Z170="Dar de baja en SAP",$Z170="Dar de alta en SAP"),$AJ170*$AK170,"")</f>
        <v/>
      </c>
      <c r="AM170" s="38">
        <f>$AI170*$AK170</f>
        <v/>
      </c>
      <c r="AN170" s="27" t="inlineStr"/>
      <c r="AO170" s="27"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7" t="n">
        <v>0</v>
      </c>
      <c r="M171" s="7" t="n">
        <v>25397.97</v>
      </c>
      <c r="N171" s="5">
        <f>IFERROR(VLOOKUP(E171,[1]Total!$D$1:$M$446,10,0),0)</f>
        <v/>
      </c>
      <c r="O171" s="11">
        <f>M171/SUM($M$2:$M$679)</f>
        <v/>
      </c>
      <c r="P171" s="5">
        <f>IFERROR(M171/I171,0)</f>
        <v/>
      </c>
      <c r="R171" s="8">
        <f>I171-Q171</f>
        <v/>
      </c>
      <c r="S171" s="36">
        <f>P171*R171</f>
        <v/>
      </c>
      <c r="U171" s="27" t="inlineStr">
        <is>
          <t>Stock SAP</t>
        </is>
      </c>
      <c r="V171" s="27" t="inlineStr">
        <is>
          <t>Medicamentos</t>
        </is>
      </c>
      <c r="W171" s="27" t="inlineStr">
        <is>
          <t>Dentro del alcance</t>
        </is>
      </c>
      <c r="X171" s="27" t="inlineStr"/>
      <c r="Y171" s="27" t="inlineStr">
        <is>
          <t>Sin recuento físico en el inventario de Avain</t>
        </is>
      </c>
      <c r="Z171" s="28" t="inlineStr">
        <is>
          <t>Sin recuento físico</t>
        </is>
      </c>
      <c r="AA171" s="27" t="inlineStr"/>
      <c r="AB171" s="27" t="inlineStr"/>
      <c r="AC171" s="27" t="inlineStr"/>
      <c r="AD171" s="27" t="inlineStr"/>
      <c r="AE171" s="27" t="inlineStr"/>
      <c r="AF171" s="27" t="inlineStr"/>
      <c r="AG171" s="27" t="inlineStr"/>
      <c r="AH171" s="37" t="n">
        <v>265</v>
      </c>
      <c r="AI171" s="37" t="n">
        <v>0</v>
      </c>
      <c r="AJ171" s="37" t="n">
        <v>265</v>
      </c>
      <c r="AK171" s="38" t="n">
        <v>259.1629811320755</v>
      </c>
      <c r="AL171" s="38" t="n"/>
      <c r="AM171" s="38" t="n"/>
      <c r="AN171" s="27" t="inlineStr"/>
      <c r="AO171" s="27" t="inlineStr">
        <is>
          <t>El material ocupa 4 filas en la hoja 1120 SJ (lote/almacén). La cantidad SAP y la física de esta vista son el total del material.</t>
        </is>
      </c>
    </row>
    <row r="172">
      <c r="A172" s="5" t="inlineStr">
        <is>
          <t>2000900</t>
        </is>
      </c>
      <c r="B172" s="5" t="inlineStr">
        <is>
          <t>GASA ESTERIL 10X10CM</t>
        </is>
      </c>
      <c r="C172" s="5" t="inlineStr"/>
      <c r="D172" s="5" t="inlineStr">
        <is>
          <t>033</t>
        </is>
      </c>
      <c r="E172" s="5" t="inlineStr">
        <is>
          <t>ZDES</t>
        </is>
      </c>
      <c r="F172" s="5" t="inlineStr">
        <is>
          <t>1120</t>
        </is>
      </c>
      <c r="G172" s="5" t="inlineStr">
        <is>
          <t>2021</t>
        </is>
      </c>
      <c r="H172" s="5" t="inlineStr">
        <is>
          <t>C/U</t>
        </is>
      </c>
      <c r="I172" s="6" t="n">
        <v>96</v>
      </c>
      <c r="J172" s="6" t="n">
        <v>0</v>
      </c>
      <c r="K172" s="5" t="inlineStr">
        <is>
          <t>ARS</t>
        </is>
      </c>
      <c r="L172" s="7" t="n">
        <v>0</v>
      </c>
      <c r="M172" s="7" t="n">
        <v>10270.06</v>
      </c>
      <c r="N172" s="5">
        <f>IFERROR(VLOOKUP(E172,[1]Total!$D$1:$M$446,10,0),0)</f>
        <v/>
      </c>
      <c r="O172" s="11">
        <f>M172/SUM($M$2:$M$679)</f>
        <v/>
      </c>
      <c r="P172" s="5">
        <f>IFERROR(M172/I172,0)</f>
        <v/>
      </c>
      <c r="Q172" s="39" t="n">
        <v>281</v>
      </c>
      <c r="R172" s="8">
        <f>I172-Q172</f>
        <v/>
      </c>
      <c r="S172" s="36">
        <f>P172*R172</f>
        <v/>
      </c>
      <c r="U172" s="27" t="inlineStr">
        <is>
          <t>Stock SAP</t>
        </is>
      </c>
      <c r="V172" s="27" t="inlineStr">
        <is>
          <t>Descartables</t>
        </is>
      </c>
      <c r="W172" s="27" t="inlineStr">
        <is>
          <t>Dentro del alcance</t>
        </is>
      </c>
      <c r="X172" s="30" t="inlineStr">
        <is>
          <t>Media</t>
        </is>
      </c>
      <c r="Y172" s="27" t="inlineStr">
        <is>
          <t>Homologado – confianza Media – pendiente de validación</t>
        </is>
      </c>
      <c r="Z172" s="25" t="inlineStr">
        <is>
          <t>Dar de alta en SAP</t>
        </is>
      </c>
      <c r="AA172" s="27" t="inlineStr">
        <is>
          <t>DESC64</t>
        </is>
      </c>
      <c r="AB172" s="27" t="inlineStr">
        <is>
          <t>Gasas 10 x 10 cm</t>
        </is>
      </c>
      <c r="AC172" s="27" t="inlineStr">
        <is>
          <t>Homologación por código Avain (master D-141)</t>
        </is>
      </c>
      <c r="AD172" s="27" t="inlineStr">
        <is>
          <t>No</t>
        </is>
      </c>
      <c r="AE172" s="27" t="inlineStr"/>
      <c r="AF172" s="27" t="inlineStr">
        <is>
          <t>Sí</t>
        </is>
      </c>
      <c r="AG172" s="27" t="inlineStr">
        <is>
          <t>D-141</t>
        </is>
      </c>
      <c r="AH172" s="37" t="n">
        <v>96</v>
      </c>
      <c r="AI172" s="37" t="n">
        <v>281</v>
      </c>
      <c r="AJ172" s="37" t="n">
        <v>-185</v>
      </c>
      <c r="AK172" s="38" t="n">
        <v>106.9797916666667</v>
      </c>
      <c r="AL172" s="38">
        <f>IF(OR($Z172="Dar de baja en SAP",$Z172="Dar de alta en SAP"),$AJ172*$AK172,"")</f>
        <v/>
      </c>
      <c r="AM172" s="38">
        <f>$AI172*$AK172</f>
        <v/>
      </c>
      <c r="AN172" s="27" t="inlineStr"/>
      <c r="AO172" s="27"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7" t="n">
        <v>0</v>
      </c>
      <c r="M173" s="7" t="n">
        <v>3564.47</v>
      </c>
      <c r="N173" s="5">
        <f>IFERROR(VLOOKUP(E173,[1]Total!$D$1:$M$446,10,0),0)</f>
        <v/>
      </c>
      <c r="O173" s="11">
        <f>M173/SUM($M$2:$M$679)</f>
        <v/>
      </c>
      <c r="P173" s="5">
        <f>IFERROR(M173/I173,0)</f>
        <v/>
      </c>
      <c r="R173" s="8">
        <f>I173-Q173</f>
        <v/>
      </c>
      <c r="S173" s="36">
        <f>P173*R173</f>
        <v/>
      </c>
      <c r="U173" s="27" t="inlineStr">
        <is>
          <t>Stock SAP</t>
        </is>
      </c>
      <c r="V173" s="27" t="inlineStr">
        <is>
          <t>Medicamentos</t>
        </is>
      </c>
      <c r="W173" s="27" t="inlineStr">
        <is>
          <t>Dentro del alcance</t>
        </is>
      </c>
      <c r="X173" s="25" t="inlineStr">
        <is>
          <t>Alta</t>
        </is>
      </c>
      <c r="Y173" s="27" t="inlineStr">
        <is>
          <t>Homologado – confianza Alta</t>
        </is>
      </c>
      <c r="Z173" s="26" t="inlineStr">
        <is>
          <t>Dar de baja en SAP</t>
        </is>
      </c>
      <c r="AA173" s="27" t="inlineStr">
        <is>
          <t>MED118</t>
        </is>
      </c>
      <c r="AB173" s="27" t="inlineStr">
        <is>
          <t>Loperamida Comp x 2 mg</t>
        </is>
      </c>
      <c r="AC173" s="27" t="inlineStr">
        <is>
          <t>Cruce por nomenclatura SAP</t>
        </is>
      </c>
      <c r="AD173" s="27" t="inlineStr">
        <is>
          <t>No</t>
        </is>
      </c>
      <c r="AE173" s="27" t="inlineStr"/>
      <c r="AF173" s="27" t="inlineStr">
        <is>
          <t>Sí</t>
        </is>
      </c>
      <c r="AG173" s="27" t="inlineStr"/>
      <c r="AH173" s="37" t="n">
        <v>1050</v>
      </c>
      <c r="AI173" s="37" t="n">
        <v>23</v>
      </c>
      <c r="AJ173" s="37" t="n">
        <v>1027</v>
      </c>
      <c r="AK173" s="38" t="n">
        <v>37.52069523809524</v>
      </c>
      <c r="AL173" s="38">
        <f>IF(OR($Z173="Dar de baja en SAP",$Z173="Dar de alta en SAP"),$AJ173*$AK173,"")</f>
        <v/>
      </c>
      <c r="AM173" s="38">
        <f>$AI173*$AK173</f>
        <v/>
      </c>
      <c r="AN173" s="27" t="inlineStr"/>
      <c r="AO173" s="27"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t="inlineStr"/>
      <c r="D174" s="5" t="inlineStr">
        <is>
          <t>MDES</t>
        </is>
      </c>
      <c r="E174" s="5" t="inlineStr">
        <is>
          <t>ZMED</t>
        </is>
      </c>
      <c r="F174" s="5" t="inlineStr">
        <is>
          <t>1120</t>
        </is>
      </c>
      <c r="G174" s="5" t="inlineStr">
        <is>
          <t>2021</t>
        </is>
      </c>
      <c r="H174" s="5" t="inlineStr">
        <is>
          <t>C/U</t>
        </is>
      </c>
      <c r="I174" s="6" t="n">
        <v>95</v>
      </c>
      <c r="J174" s="6" t="n">
        <v>0</v>
      </c>
      <c r="K174" s="5" t="inlineStr">
        <is>
          <t>ARS</t>
        </is>
      </c>
      <c r="L174" s="7" t="n">
        <v>0</v>
      </c>
      <c r="M174" s="7" t="n">
        <v>16608.4</v>
      </c>
      <c r="N174" s="5">
        <f>IFERROR(VLOOKUP(E174,[1]Total!$D$1:$M$446,10,0),0)</f>
        <v/>
      </c>
      <c r="O174" s="11">
        <f>M174/SUM($M$2:$M$679)</f>
        <v/>
      </c>
      <c r="P174" s="5">
        <f>IFERROR(M174/I174,0)</f>
        <v/>
      </c>
      <c r="Q174" s="39" t="n">
        <v>20</v>
      </c>
      <c r="R174" s="8">
        <f>I174-Q174</f>
        <v/>
      </c>
      <c r="S174" s="36">
        <f>P174*R174</f>
        <v/>
      </c>
      <c r="U174" s="27" t="inlineStr">
        <is>
          <t>Stock SAP</t>
        </is>
      </c>
      <c r="V174" s="27" t="inlineStr">
        <is>
          <t>Medicamentos</t>
        </is>
      </c>
      <c r="W174" s="27" t="inlineStr">
        <is>
          <t>Dentro del alcance</t>
        </is>
      </c>
      <c r="X174" s="25" t="inlineStr">
        <is>
          <t>Alta</t>
        </is>
      </c>
      <c r="Y174" s="27" t="inlineStr">
        <is>
          <t>Homologado – confianza Alta</t>
        </is>
      </c>
      <c r="Z174" s="26" t="inlineStr">
        <is>
          <t>Dar de baja en SAP</t>
        </is>
      </c>
      <c r="AA174" s="27" t="inlineStr">
        <is>
          <t>DESC10</t>
        </is>
      </c>
      <c r="AB174" s="27" t="inlineStr">
        <is>
          <t>Aguja 40/12</t>
        </is>
      </c>
      <c r="AC174" s="27" t="inlineStr">
        <is>
          <t>Cruce por nomenclatura SAP</t>
        </is>
      </c>
      <c r="AD174" s="27" t="inlineStr">
        <is>
          <t>No</t>
        </is>
      </c>
      <c r="AE174" s="27" t="inlineStr"/>
      <c r="AF174" s="27" t="inlineStr">
        <is>
          <t>No</t>
        </is>
      </c>
      <c r="AG174" s="27" t="inlineStr"/>
      <c r="AH174" s="37" t="n">
        <v>95</v>
      </c>
      <c r="AI174" s="37" t="n">
        <v>20</v>
      </c>
      <c r="AJ174" s="37" t="n">
        <v>75</v>
      </c>
      <c r="AK174" s="38" t="n">
        <v>174.8252631578947</v>
      </c>
      <c r="AL174" s="38">
        <f>IF(OR($Z174="Dar de baja en SAP",$Z174="Dar de alta en SAP"),$AJ174*$AK174,"")</f>
        <v/>
      </c>
      <c r="AM174" s="38">
        <f>$AI174*$AK174</f>
        <v/>
      </c>
      <c r="AN174" s="27" t="inlineStr"/>
      <c r="AO174" s="27" t="inlineStr">
        <is>
          <t>Cruce por nomenclatura: similitud 1.00.</t>
        </is>
      </c>
    </row>
    <row r="175">
      <c r="A175" s="5" t="inlineStr">
        <is>
          <t>2000412</t>
        </is>
      </c>
      <c r="B175" s="5" t="inlineStr">
        <is>
          <t>JERINGA INSULINA x 1cc</t>
        </is>
      </c>
      <c r="C175" s="5" t="inlineStr"/>
      <c r="D175" s="5" t="inlineStr">
        <is>
          <t>033</t>
        </is>
      </c>
      <c r="E175" s="5" t="inlineStr">
        <is>
          <t>ZDES</t>
        </is>
      </c>
      <c r="F175" s="5" t="inlineStr">
        <is>
          <t>1120</t>
        </is>
      </c>
      <c r="G175" s="5" t="inlineStr">
        <is>
          <t>2021</t>
        </is>
      </c>
      <c r="H175" s="5" t="inlineStr">
        <is>
          <t>C/U</t>
        </is>
      </c>
      <c r="I175" s="6" t="n">
        <v>94</v>
      </c>
      <c r="J175" s="6" t="n">
        <v>0</v>
      </c>
      <c r="K175" s="5" t="inlineStr">
        <is>
          <t>ARS</t>
        </is>
      </c>
      <c r="L175" s="7" t="n">
        <v>0</v>
      </c>
      <c r="M175" s="7" t="n">
        <v>6723.76</v>
      </c>
      <c r="N175" s="5">
        <f>IFERROR(VLOOKUP(E175,[1]Total!$D$1:$M$446,10,0),0)</f>
        <v/>
      </c>
      <c r="O175" s="11">
        <f>M175/SUM($M$2:$M$679)</f>
        <v/>
      </c>
      <c r="P175" s="5">
        <f>IFERROR(M175/I175,0)</f>
        <v/>
      </c>
      <c r="R175" s="8">
        <f>I175-Q175</f>
        <v/>
      </c>
      <c r="S175" s="36">
        <f>P175*R175</f>
        <v/>
      </c>
      <c r="U175" s="27" t="inlineStr">
        <is>
          <t>Stock SAP</t>
        </is>
      </c>
      <c r="V175" s="27" t="inlineStr">
        <is>
          <t>Descartables</t>
        </is>
      </c>
      <c r="W175" s="27" t="inlineStr">
        <is>
          <t>Dentro del alcance</t>
        </is>
      </c>
      <c r="X175" s="27" t="inlineStr"/>
      <c r="Y175" s="27" t="inlineStr">
        <is>
          <t>Sin recuento físico en el inventario de Avain</t>
        </is>
      </c>
      <c r="Z175" s="28" t="inlineStr">
        <is>
          <t>Sin recuento físico</t>
        </is>
      </c>
      <c r="AA175" s="27" t="inlineStr"/>
      <c r="AB175" s="27" t="inlineStr"/>
      <c r="AC175" s="27" t="inlineStr"/>
      <c r="AD175" s="27" t="inlineStr"/>
      <c r="AE175" s="27" t="inlineStr"/>
      <c r="AF175" s="27" t="inlineStr"/>
      <c r="AG175" s="27" t="inlineStr"/>
      <c r="AH175" s="37" t="n">
        <v>94</v>
      </c>
      <c r="AI175" s="37" t="n">
        <v>0</v>
      </c>
      <c r="AJ175" s="37" t="n">
        <v>94</v>
      </c>
      <c r="AK175" s="38" t="n">
        <v>71.52936170212766</v>
      </c>
      <c r="AL175" s="38" t="n"/>
      <c r="AM175" s="38" t="n"/>
      <c r="AN175" s="27" t="inlineStr"/>
      <c r="AO175" s="27" t="inlineStr"/>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7" t="n">
        <v>0</v>
      </c>
      <c r="M176" s="7" t="n">
        <v>267995.91</v>
      </c>
      <c r="N176" s="5">
        <f>IFERROR(VLOOKUP(E176,[1]Total!$D$1:$M$446,10,0),0)</f>
        <v/>
      </c>
      <c r="O176" s="11">
        <f>M176/SUM($M$2:$M$679)</f>
        <v/>
      </c>
      <c r="P176" s="5">
        <f>IFERROR(M176/I176,0)</f>
        <v/>
      </c>
      <c r="Q176" s="39" t="n">
        <v>9</v>
      </c>
      <c r="R176" s="8">
        <f>I176-Q176</f>
        <v/>
      </c>
      <c r="S176" s="36">
        <f>P176*R176</f>
        <v/>
      </c>
      <c r="U176" s="27" t="inlineStr">
        <is>
          <t>Stock SAP</t>
        </is>
      </c>
      <c r="V176" s="27" t="inlineStr">
        <is>
          <t>Medicamentos</t>
        </is>
      </c>
      <c r="W176" s="27" t="inlineStr">
        <is>
          <t>Dentro del alcance</t>
        </is>
      </c>
      <c r="X176" s="25" t="inlineStr">
        <is>
          <t>Alta</t>
        </is>
      </c>
      <c r="Y176" s="27" t="inlineStr">
        <is>
          <t>Homologado – confianza Alta</t>
        </is>
      </c>
      <c r="Z176" s="26" t="inlineStr">
        <is>
          <t>Dar de baja en SAP</t>
        </is>
      </c>
      <c r="AA176" s="27" t="inlineStr">
        <is>
          <t>DESC14</t>
        </is>
      </c>
      <c r="AB176" s="27" t="inlineStr">
        <is>
          <t>Alcohol 70% x 1000 ml</t>
        </is>
      </c>
      <c r="AC176" s="27" t="inlineStr">
        <is>
          <t>Cruce por nomenclatura SAP</t>
        </is>
      </c>
      <c r="AD176" s="27" t="inlineStr">
        <is>
          <t>No</t>
        </is>
      </c>
      <c r="AE176" s="27" t="inlineStr"/>
      <c r="AF176" s="27" t="inlineStr">
        <is>
          <t>No</t>
        </is>
      </c>
      <c r="AG176" s="27" t="inlineStr"/>
      <c r="AH176" s="37" t="n">
        <v>91</v>
      </c>
      <c r="AI176" s="37" t="n">
        <v>9</v>
      </c>
      <c r="AJ176" s="37" t="n">
        <v>82</v>
      </c>
      <c r="AK176" s="38" t="n">
        <v>2977.732307692307</v>
      </c>
      <c r="AL176" s="38">
        <f>IF(OR($Z176="Dar de baja en SAP",$Z176="Dar de alta en SAP"),$AJ176*$AK176,"")</f>
        <v/>
      </c>
      <c r="AM176" s="38">
        <f>$AI176*$AK176</f>
        <v/>
      </c>
      <c r="AN176" s="27" t="inlineStr"/>
      <c r="AO176" s="27"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7" t="n">
        <v>0</v>
      </c>
      <c r="M177" s="7" t="n">
        <v>130276.55</v>
      </c>
      <c r="N177" s="5">
        <f>IFERROR(VLOOKUP(E177,[1]Total!$D$1:$M$446,10,0),0)</f>
        <v/>
      </c>
      <c r="O177" s="11">
        <f>M177/SUM($M$2:$M$679)</f>
        <v/>
      </c>
      <c r="P177" s="5">
        <f>IFERROR(M177/I177,0)</f>
        <v/>
      </c>
      <c r="R177" s="8">
        <f>I177-Q177</f>
        <v/>
      </c>
      <c r="S177" s="36">
        <f>P177*R177</f>
        <v/>
      </c>
      <c r="U177" s="27" t="inlineStr">
        <is>
          <t>Stock SAP</t>
        </is>
      </c>
      <c r="V177" s="27" t="inlineStr">
        <is>
          <t>Medicamentos</t>
        </is>
      </c>
      <c r="W177" s="27" t="inlineStr">
        <is>
          <t>Dentro del alcance</t>
        </is>
      </c>
      <c r="X177" s="30" t="inlineStr">
        <is>
          <t>Media</t>
        </is>
      </c>
      <c r="Y177" s="27" t="inlineStr">
        <is>
          <t>Homologado – confianza Media – pendiente de validación</t>
        </is>
      </c>
      <c r="Z177" s="26" t="inlineStr">
        <is>
          <t>Dar de baja en SAP</t>
        </is>
      </c>
      <c r="AA177" s="27" t="inlineStr">
        <is>
          <t>MED168</t>
        </is>
      </c>
      <c r="AB177" s="27" t="inlineStr">
        <is>
          <t>Solucion fisiológica x 500 ml</t>
        </is>
      </c>
      <c r="AC177" s="27" t="inlineStr">
        <is>
          <t>Homologación por código Avain (master M13-001)</t>
        </is>
      </c>
      <c r="AD177" s="27" t="inlineStr">
        <is>
          <t>No</t>
        </is>
      </c>
      <c r="AE177" s="27" t="inlineStr"/>
      <c r="AF177" s="27" t="inlineStr">
        <is>
          <t>Sí</t>
        </is>
      </c>
      <c r="AG177" s="27" t="inlineStr">
        <is>
          <t>M13-001</t>
        </is>
      </c>
      <c r="AH177" s="37" t="n">
        <v>1271</v>
      </c>
      <c r="AI177" s="37" t="n">
        <v>249</v>
      </c>
      <c r="AJ177" s="37" t="n">
        <v>1022</v>
      </c>
      <c r="AK177" s="38" t="n">
        <v>1447.517246262785</v>
      </c>
      <c r="AL177" s="38">
        <f>IF(OR($Z177="Dar de baja en SAP",$Z177="Dar de alta en SAP"),$AJ177*$AK177,"")</f>
        <v/>
      </c>
      <c r="AM177" s="38">
        <f>$AI177*$AK177</f>
        <v/>
      </c>
      <c r="AN177" s="27" t="inlineStr"/>
      <c r="AO177"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7" t="n">
        <v>0</v>
      </c>
      <c r="M178" s="7" t="n">
        <v>37327.88</v>
      </c>
      <c r="N178" s="5">
        <f>IFERROR(VLOOKUP(E178,[1]Total!$D$1:$M$446,10,0),0)</f>
        <v/>
      </c>
      <c r="O178" s="11">
        <f>M178/SUM($M$2:$M$679)</f>
        <v/>
      </c>
      <c r="P178" s="5">
        <f>IFERROR(M178/I178,0)</f>
        <v/>
      </c>
      <c r="R178" s="8">
        <f>I178-Q178</f>
        <v/>
      </c>
      <c r="S178" s="36">
        <f>P178*R178</f>
        <v/>
      </c>
      <c r="U178" s="27" t="inlineStr">
        <is>
          <t>Stock SAP</t>
        </is>
      </c>
      <c r="V178" s="27" t="inlineStr">
        <is>
          <t>Medicamentos</t>
        </is>
      </c>
      <c r="W178" s="27" t="inlineStr">
        <is>
          <t>Dentro del alcance</t>
        </is>
      </c>
      <c r="X178" s="27" t="inlineStr"/>
      <c r="Y178" s="27" t="inlineStr">
        <is>
          <t>Sin recuento físico en el inventario de Avain</t>
        </is>
      </c>
      <c r="Z178" s="28" t="inlineStr">
        <is>
          <t>Sin recuento físico</t>
        </is>
      </c>
      <c r="AA178" s="27" t="inlineStr"/>
      <c r="AB178" s="27" t="inlineStr"/>
      <c r="AC178" s="27" t="inlineStr"/>
      <c r="AD178" s="27" t="inlineStr"/>
      <c r="AE178" s="27" t="inlineStr"/>
      <c r="AF178" s="27" t="inlineStr"/>
      <c r="AG178" s="27" t="inlineStr"/>
      <c r="AH178" s="37" t="n">
        <v>443</v>
      </c>
      <c r="AI178" s="37" t="n">
        <v>0</v>
      </c>
      <c r="AJ178" s="37" t="n">
        <v>443</v>
      </c>
      <c r="AK178" s="38" t="n">
        <v>414.7542437923249</v>
      </c>
      <c r="AL178" s="38" t="n"/>
      <c r="AM178" s="38" t="n"/>
      <c r="AN178" s="27" t="inlineStr"/>
      <c r="AO178" s="27"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7" t="n">
        <v>0</v>
      </c>
      <c r="M179" s="7" t="n">
        <v>44800</v>
      </c>
      <c r="N179" s="5">
        <f>IFERROR(VLOOKUP(E179,[1]Total!$D$1:$M$446,10,0),0)</f>
        <v/>
      </c>
      <c r="O179" s="11">
        <f>M179/SUM($M$2:$M$679)</f>
        <v/>
      </c>
      <c r="P179" s="5">
        <f>IFERROR(M179/I179,0)</f>
        <v/>
      </c>
      <c r="R179" s="8">
        <f>I179-Q179</f>
        <v/>
      </c>
      <c r="S179" s="36">
        <f>P179*R179</f>
        <v/>
      </c>
      <c r="U179" s="27" t="inlineStr">
        <is>
          <t>Stock SAP</t>
        </is>
      </c>
      <c r="V179" s="27" t="inlineStr">
        <is>
          <t>Medicamentos</t>
        </is>
      </c>
      <c r="W179" s="27" t="inlineStr">
        <is>
          <t>Dentro del alcance</t>
        </is>
      </c>
      <c r="X179" s="27" t="inlineStr"/>
      <c r="Y179" s="27" t="inlineStr">
        <is>
          <t>Sin recuento físico en el inventario de Avain</t>
        </is>
      </c>
      <c r="Z179" s="28" t="inlineStr">
        <is>
          <t>Sin recuento físico</t>
        </is>
      </c>
      <c r="AA179" s="27" t="inlineStr"/>
      <c r="AB179" s="27" t="inlineStr"/>
      <c r="AC179" s="27" t="inlineStr"/>
      <c r="AD179" s="27" t="inlineStr"/>
      <c r="AE179" s="27" t="inlineStr"/>
      <c r="AF179" s="27" t="inlineStr"/>
      <c r="AG179" s="27" t="inlineStr"/>
      <c r="AH179" s="37" t="n">
        <v>85</v>
      </c>
      <c r="AI179" s="37" t="n">
        <v>0</v>
      </c>
      <c r="AJ179" s="37" t="n">
        <v>85</v>
      </c>
      <c r="AK179" s="38" t="n">
        <v>527.0588235294117</v>
      </c>
      <c r="AL179" s="38" t="n"/>
      <c r="AM179" s="38" t="n"/>
      <c r="AN179" s="27" t="inlineStr"/>
      <c r="AO179" s="27" t="inlineStr"/>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7" t="n">
        <v>0</v>
      </c>
      <c r="M180" s="7" t="n">
        <v>4379.56</v>
      </c>
      <c r="N180" s="5">
        <f>IFERROR(VLOOKUP(E180,[1]Total!$D$1:$M$446,10,0),0)</f>
        <v/>
      </c>
      <c r="O180" s="11">
        <f>M180/SUM($M$2:$M$679)</f>
        <v/>
      </c>
      <c r="P180" s="5">
        <f>IFERROR(M180/I180,0)</f>
        <v/>
      </c>
      <c r="Q180" s="39" t="n">
        <v>25</v>
      </c>
      <c r="R180" s="8">
        <f>I180-Q180</f>
        <v/>
      </c>
      <c r="S180" s="36">
        <f>P180*R180</f>
        <v/>
      </c>
      <c r="U180" s="27" t="inlineStr">
        <is>
          <t>Stock SAP</t>
        </is>
      </c>
      <c r="V180" s="27" t="inlineStr">
        <is>
          <t>Medicamentos</t>
        </is>
      </c>
      <c r="W180" s="27" t="inlineStr">
        <is>
          <t>Dentro del alcance</t>
        </is>
      </c>
      <c r="X180" s="25" t="inlineStr">
        <is>
          <t>Alta</t>
        </is>
      </c>
      <c r="Y180" s="27" t="inlineStr">
        <is>
          <t>Homologado – confianza Alta</t>
        </is>
      </c>
      <c r="Z180" s="26" t="inlineStr">
        <is>
          <t>Dar de baja en SAP</t>
        </is>
      </c>
      <c r="AA180" s="27" t="inlineStr">
        <is>
          <t>MED148</t>
        </is>
      </c>
      <c r="AB180" s="27" t="inlineStr">
        <is>
          <t>Omeprazol Comp x 20 mg</t>
        </is>
      </c>
      <c r="AC180" s="27" t="inlineStr">
        <is>
          <t>Homologación por código Avain (master M08-007)</t>
        </is>
      </c>
      <c r="AD180" s="27" t="inlineStr">
        <is>
          <t>No</t>
        </is>
      </c>
      <c r="AE180" s="27" t="inlineStr"/>
      <c r="AF180" s="27" t="inlineStr">
        <is>
          <t>Sí</t>
        </is>
      </c>
      <c r="AG180" s="27" t="inlineStr">
        <is>
          <t>M08-007</t>
        </is>
      </c>
      <c r="AH180" s="37" t="n">
        <v>84</v>
      </c>
      <c r="AI180" s="37" t="n">
        <v>25</v>
      </c>
      <c r="AJ180" s="37" t="n">
        <v>59</v>
      </c>
      <c r="AK180" s="38" t="n">
        <v>52.13761904761905</v>
      </c>
      <c r="AL180" s="38">
        <f>IF(OR($Z180="Dar de baja en SAP",$Z180="Dar de alta en SAP"),$AJ180*$AK180,"")</f>
        <v/>
      </c>
      <c r="AM180" s="38">
        <f>$AI180*$AK180</f>
        <v/>
      </c>
      <c r="AN180" s="27" t="inlineStr"/>
      <c r="AO180" s="27"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7" t="n">
        <v>0</v>
      </c>
      <c r="M181" s="7" t="n">
        <v>29212.3</v>
      </c>
      <c r="N181" s="5">
        <f>IFERROR(VLOOKUP(E181,[1]Total!$D$1:$M$446,10,0),0)</f>
        <v/>
      </c>
      <c r="O181" s="11">
        <f>M181/SUM($M$2:$M$679)</f>
        <v/>
      </c>
      <c r="P181" s="5">
        <f>IFERROR(M181/I181,0)</f>
        <v/>
      </c>
      <c r="R181" s="8">
        <f>I181-Q181</f>
        <v/>
      </c>
      <c r="S181" s="36">
        <f>P181*R181</f>
        <v/>
      </c>
      <c r="U181" s="27" t="inlineStr">
        <is>
          <t>Stock SAP</t>
        </is>
      </c>
      <c r="V181" s="27" t="inlineStr">
        <is>
          <t>Medicamentos</t>
        </is>
      </c>
      <c r="W181" s="27" t="inlineStr">
        <is>
          <t>Dentro del alcance</t>
        </is>
      </c>
      <c r="X181" s="25" t="inlineStr">
        <is>
          <t>Alta</t>
        </is>
      </c>
      <c r="Y181" s="27" t="inlineStr">
        <is>
          <t>Homologado – confianza Alta</t>
        </is>
      </c>
      <c r="Z181" s="26" t="inlineStr">
        <is>
          <t>Dar de baja en SAP</t>
        </is>
      </c>
      <c r="AA181" s="27" t="inlineStr">
        <is>
          <t>MED65</t>
        </is>
      </c>
      <c r="AB181" s="27" t="inlineStr">
        <is>
          <t>Difenhidramina 10mg Amp x 1 ml</t>
        </is>
      </c>
      <c r="AC181" s="27" t="inlineStr">
        <is>
          <t>Homologación por código Avain (master M07-001)</t>
        </is>
      </c>
      <c r="AD181" s="27" t="inlineStr">
        <is>
          <t>No</t>
        </is>
      </c>
      <c r="AE181" s="27" t="inlineStr"/>
      <c r="AF181" s="27" t="inlineStr">
        <is>
          <t>Sí</t>
        </is>
      </c>
      <c r="AG181" s="27" t="inlineStr">
        <is>
          <t>M07-001</t>
        </is>
      </c>
      <c r="AH181" s="37" t="n">
        <v>292</v>
      </c>
      <c r="AI181" s="37" t="n">
        <v>11</v>
      </c>
      <c r="AJ181" s="37" t="n">
        <v>281</v>
      </c>
      <c r="AK181" s="38" t="n">
        <v>356.2476027397261</v>
      </c>
      <c r="AL181" s="38">
        <f>IF(OR($Z181="Dar de baja en SAP",$Z181="Dar de alta en SAP"),$AJ181*$AK181,"")</f>
        <v/>
      </c>
      <c r="AM181" s="38">
        <f>$AI181*$AK181</f>
        <v/>
      </c>
      <c r="AN181" s="27" t="inlineStr"/>
      <c r="AO181" s="27"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7" t="n">
        <v>0</v>
      </c>
      <c r="M182" s="7" t="n">
        <v>58695</v>
      </c>
      <c r="N182" s="5">
        <f>IFERROR(VLOOKUP(E182,[1]Total!$D$1:$M$446,10,0),0)</f>
        <v/>
      </c>
      <c r="O182" s="11">
        <f>M182/SUM($M$2:$M$679)</f>
        <v/>
      </c>
      <c r="P182" s="5">
        <f>IFERROR(M182/I182,0)</f>
        <v/>
      </c>
      <c r="R182" s="8">
        <f>I182-Q182</f>
        <v/>
      </c>
      <c r="S182" s="36">
        <f>P182*R182</f>
        <v/>
      </c>
      <c r="U182" s="27" t="inlineStr">
        <is>
          <t>Stock SAP</t>
        </is>
      </c>
      <c r="V182" s="27" t="inlineStr">
        <is>
          <t>Medicamentos</t>
        </is>
      </c>
      <c r="W182" s="27" t="inlineStr">
        <is>
          <t>Dentro del alcance</t>
        </is>
      </c>
      <c r="X182" s="27" t="inlineStr"/>
      <c r="Y182" s="27" t="inlineStr">
        <is>
          <t>Sin recuento físico en el inventario de Avain</t>
        </is>
      </c>
      <c r="Z182" s="28" t="inlineStr">
        <is>
          <t>Sin recuento físico</t>
        </is>
      </c>
      <c r="AA182" s="27" t="inlineStr"/>
      <c r="AB182" s="27" t="inlineStr"/>
      <c r="AC182" s="27" t="inlineStr"/>
      <c r="AD182" s="27" t="inlineStr"/>
      <c r="AE182" s="27" t="inlineStr"/>
      <c r="AF182" s="27" t="inlineStr"/>
      <c r="AG182" s="27" t="inlineStr"/>
      <c r="AH182" s="37" t="n">
        <v>80</v>
      </c>
      <c r="AI182" s="37" t="n">
        <v>0</v>
      </c>
      <c r="AJ182" s="37" t="n">
        <v>80</v>
      </c>
      <c r="AK182" s="38" t="n">
        <v>733.6875</v>
      </c>
      <c r="AL182" s="38" t="n"/>
      <c r="AM182" s="38" t="n"/>
      <c r="AN182" s="27" t="inlineStr"/>
      <c r="AO182" s="27" t="inlineStr"/>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7" t="n">
        <v>0</v>
      </c>
      <c r="M183" s="7" t="n">
        <v>5031.31</v>
      </c>
      <c r="N183" s="5">
        <f>IFERROR(VLOOKUP(E183,[1]Total!$D$1:$M$446,10,0),0)</f>
        <v/>
      </c>
      <c r="O183" s="11">
        <f>M183/SUM($M$2:$M$679)</f>
        <v/>
      </c>
      <c r="P183" s="5">
        <f>IFERROR(M183/I183,0)</f>
        <v/>
      </c>
      <c r="R183" s="8">
        <f>I183-Q183</f>
        <v/>
      </c>
      <c r="S183" s="36">
        <f>P183*R183</f>
        <v/>
      </c>
      <c r="U183" s="27" t="inlineStr">
        <is>
          <t>Stock SAP</t>
        </is>
      </c>
      <c r="V183" s="27" t="inlineStr">
        <is>
          <t>Medicamentos</t>
        </is>
      </c>
      <c r="W183" s="27" t="inlineStr">
        <is>
          <t>Dentro del alcance</t>
        </is>
      </c>
      <c r="X183" s="25" t="inlineStr">
        <is>
          <t>Alta</t>
        </is>
      </c>
      <c r="Y183" s="27" t="inlineStr">
        <is>
          <t>Homologado – confianza Alta</t>
        </is>
      </c>
      <c r="Z183" s="26" t="inlineStr">
        <is>
          <t>Dar de baja en SAP</t>
        </is>
      </c>
      <c r="AA183" s="27" t="inlineStr">
        <is>
          <t>MED102</t>
        </is>
      </c>
      <c r="AB183" s="27" t="inlineStr">
        <is>
          <t>Ibuprofeno Comp x 600 mg</t>
        </is>
      </c>
      <c r="AC183" s="27" t="inlineStr">
        <is>
          <t>Homologación por código Avain (master M01-005)</t>
        </is>
      </c>
      <c r="AD183" s="27" t="inlineStr">
        <is>
          <t>No</t>
        </is>
      </c>
      <c r="AE183" s="27" t="inlineStr"/>
      <c r="AF183" s="27" t="inlineStr">
        <is>
          <t>Sí</t>
        </is>
      </c>
      <c r="AG183" s="27" t="inlineStr">
        <is>
          <t>M01-005</t>
        </is>
      </c>
      <c r="AH183" s="37" t="n">
        <v>5940</v>
      </c>
      <c r="AI183" s="37" t="n">
        <v>222</v>
      </c>
      <c r="AJ183" s="37" t="n">
        <v>5718</v>
      </c>
      <c r="AK183" s="38" t="n">
        <v>62.89131818181817</v>
      </c>
      <c r="AL183" s="38">
        <f>IF(OR($Z183="Dar de baja en SAP",$Z183="Dar de alta en SAP"),$AJ183*$AK183,"")</f>
        <v/>
      </c>
      <c r="AM183" s="38">
        <f>$AI183*$AK183</f>
        <v/>
      </c>
      <c r="AN183" s="27" t="inlineStr"/>
      <c r="AO183"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7" t="n">
        <v>0</v>
      </c>
      <c r="M184" s="7" t="n">
        <v>29924.8</v>
      </c>
      <c r="N184" s="5">
        <f>IFERROR(VLOOKUP(E184,[1]Total!$D$1:$M$446,10,0),0)</f>
        <v/>
      </c>
      <c r="O184" s="11">
        <f>M184/SUM($M$2:$M$679)</f>
        <v/>
      </c>
      <c r="P184" s="5">
        <f>IFERROR(M184/I184,0)</f>
        <v/>
      </c>
      <c r="R184" s="8">
        <f>I184-Q184</f>
        <v/>
      </c>
      <c r="S184" s="36">
        <f>P184*R184</f>
        <v/>
      </c>
      <c r="U184" s="27" t="inlineStr">
        <is>
          <t>Stock SAP</t>
        </is>
      </c>
      <c r="V184" s="27" t="inlineStr">
        <is>
          <t>Medicamentos</t>
        </is>
      </c>
      <c r="W184" s="27" t="inlineStr">
        <is>
          <t>Dentro del alcance</t>
        </is>
      </c>
      <c r="X184" s="27" t="inlineStr"/>
      <c r="Y184" s="27" t="inlineStr">
        <is>
          <t>Sin recuento físico en el inventario de Avain</t>
        </is>
      </c>
      <c r="Z184" s="28" t="inlineStr">
        <is>
          <t>Sin recuento físico</t>
        </is>
      </c>
      <c r="AA184" s="27" t="inlineStr"/>
      <c r="AB184" s="27" t="inlineStr"/>
      <c r="AC184" s="27" t="inlineStr"/>
      <c r="AD184" s="27" t="inlineStr"/>
      <c r="AE184" s="27" t="inlineStr"/>
      <c r="AF184" s="27" t="inlineStr"/>
      <c r="AG184" s="27" t="inlineStr"/>
      <c r="AH184" s="37" t="n">
        <v>80</v>
      </c>
      <c r="AI184" s="37" t="n">
        <v>0</v>
      </c>
      <c r="AJ184" s="37" t="n">
        <v>80</v>
      </c>
      <c r="AK184" s="38" t="n">
        <v>374.06</v>
      </c>
      <c r="AL184" s="38" t="n"/>
      <c r="AM184" s="38" t="n"/>
      <c r="AN184" s="27" t="inlineStr"/>
      <c r="AO184" s="27" t="inlineStr"/>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7" t="n">
        <v>0</v>
      </c>
      <c r="M185" s="7" t="n">
        <v>21647.44</v>
      </c>
      <c r="N185" s="5">
        <f>IFERROR(VLOOKUP(E185,[1]Total!$D$1:$M$446,10,0),0)</f>
        <v/>
      </c>
      <c r="O185" s="11">
        <f>M185/SUM($M$2:$M$679)</f>
        <v/>
      </c>
      <c r="P185" s="5">
        <f>IFERROR(M185/I185,0)</f>
        <v/>
      </c>
      <c r="Q185" s="39" t="n">
        <v>4</v>
      </c>
      <c r="R185" s="8">
        <f>I185-Q185</f>
        <v/>
      </c>
      <c r="S185" s="36">
        <f>P185*R185</f>
        <v/>
      </c>
      <c r="U185" s="27" t="inlineStr">
        <is>
          <t>Stock SAP</t>
        </is>
      </c>
      <c r="V185" s="27" t="inlineStr">
        <is>
          <t>Medicamentos</t>
        </is>
      </c>
      <c r="W185" s="27" t="inlineStr">
        <is>
          <t>Dentro del alcance</t>
        </is>
      </c>
      <c r="X185" s="25" t="inlineStr">
        <is>
          <t>Alta</t>
        </is>
      </c>
      <c r="Y185" s="27" t="inlineStr">
        <is>
          <t>Homologado – confianza Alta</t>
        </is>
      </c>
      <c r="Z185" s="26" t="inlineStr">
        <is>
          <t>Dar de baja en SAP</t>
        </is>
      </c>
      <c r="AA185" s="27" t="inlineStr">
        <is>
          <t>MED40</t>
        </is>
      </c>
      <c r="AB185" s="27" t="inlineStr">
        <is>
          <t>Clindamicina 300 mg (FM) comp</t>
        </is>
      </c>
      <c r="AC185" s="27" t="inlineStr">
        <is>
          <t>Homologación por código Avain (master M11-007)</t>
        </is>
      </c>
      <c r="AD185" s="27" t="inlineStr">
        <is>
          <t>No</t>
        </is>
      </c>
      <c r="AE185" s="27" t="inlineStr"/>
      <c r="AF185" s="27" t="inlineStr">
        <is>
          <t>Sí</t>
        </is>
      </c>
      <c r="AG185" s="27" t="inlineStr">
        <is>
          <t>M11-007</t>
        </is>
      </c>
      <c r="AH185" s="37" t="n">
        <v>83</v>
      </c>
      <c r="AI185" s="37" t="n">
        <v>4</v>
      </c>
      <c r="AJ185" s="37" t="n">
        <v>79</v>
      </c>
      <c r="AK185" s="38" t="n">
        <v>270.5930120481927</v>
      </c>
      <c r="AL185" s="38">
        <f>IF(OR($Z185="Dar de baja en SAP",$Z185="Dar de alta en SAP"),$AJ185*$AK185,"")</f>
        <v/>
      </c>
      <c r="AM185" s="38">
        <f>$AI185*$AK185</f>
        <v/>
      </c>
      <c r="AN185" s="27" t="inlineStr"/>
      <c r="AO185" s="27"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7" t="n">
        <v>0</v>
      </c>
      <c r="M186" s="7" t="n">
        <v>1000072.5</v>
      </c>
      <c r="N186" s="5">
        <f>IFERROR(VLOOKUP(E186,[1]Total!$D$1:$M$446,10,0),0)</f>
        <v/>
      </c>
      <c r="O186" s="11">
        <f>M186/SUM($M$2:$M$679)</f>
        <v/>
      </c>
      <c r="P186" s="5">
        <f>IFERROR(M186/I186,0)</f>
        <v/>
      </c>
      <c r="R186" s="8">
        <f>I186-Q186</f>
        <v/>
      </c>
      <c r="S186" s="36">
        <f>P186*R186</f>
        <v/>
      </c>
      <c r="U186" s="27" t="inlineStr">
        <is>
          <t>Stock SAP</t>
        </is>
      </c>
      <c r="V186" s="27" t="inlineStr">
        <is>
          <t>Medicamentos</t>
        </is>
      </c>
      <c r="W186" s="27" t="inlineStr">
        <is>
          <t>Dentro del alcance</t>
        </is>
      </c>
      <c r="X186" s="27" t="inlineStr"/>
      <c r="Y186" s="27" t="inlineStr">
        <is>
          <t>Sin recuento físico en el inventario de Avain</t>
        </is>
      </c>
      <c r="Z186" s="28" t="inlineStr">
        <is>
          <t>Sin recuento físico</t>
        </is>
      </c>
      <c r="AA186" s="27" t="inlineStr"/>
      <c r="AB186" s="27" t="inlineStr"/>
      <c r="AC186" s="27" t="inlineStr"/>
      <c r="AD186" s="27" t="inlineStr"/>
      <c r="AE186" s="27" t="inlineStr"/>
      <c r="AF186" s="27" t="inlineStr"/>
      <c r="AG186" s="27" t="inlineStr"/>
      <c r="AH186" s="37" t="n">
        <v>75</v>
      </c>
      <c r="AI186" s="37" t="n">
        <v>0</v>
      </c>
      <c r="AJ186" s="37" t="n">
        <v>75</v>
      </c>
      <c r="AK186" s="38" t="n">
        <v>13334.3</v>
      </c>
      <c r="AL186" s="38" t="n"/>
      <c r="AM186" s="38" t="n"/>
      <c r="AN186" s="27" t="inlineStr"/>
      <c r="AO186" s="27" t="inlineStr"/>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7" t="n">
        <v>0</v>
      </c>
      <c r="M187" s="7" t="n">
        <v>99360</v>
      </c>
      <c r="N187" s="5">
        <f>IFERROR(VLOOKUP(E187,[1]Total!$D$1:$M$446,10,0),0)</f>
        <v/>
      </c>
      <c r="O187" s="11">
        <f>M187/SUM($M$2:$M$679)</f>
        <v/>
      </c>
      <c r="P187" s="5">
        <f>IFERROR(M187/I187,0)</f>
        <v/>
      </c>
      <c r="R187" s="8">
        <f>I187-Q187</f>
        <v/>
      </c>
      <c r="S187" s="36">
        <f>P187*R187</f>
        <v/>
      </c>
      <c r="U187" s="27" t="inlineStr">
        <is>
          <t>Stock SAP</t>
        </is>
      </c>
      <c r="V187" s="27" t="inlineStr">
        <is>
          <t>Medicamentos</t>
        </is>
      </c>
      <c r="W187" s="27" t="inlineStr">
        <is>
          <t>Dentro del alcance</t>
        </is>
      </c>
      <c r="X187" s="27" t="inlineStr"/>
      <c r="Y187" s="27" t="inlineStr">
        <is>
          <t>Sin recuento físico en el inventario de Avain</t>
        </is>
      </c>
      <c r="Z187" s="28" t="inlineStr">
        <is>
          <t>Sin recuento físico</t>
        </is>
      </c>
      <c r="AA187" s="27" t="inlineStr"/>
      <c r="AB187" s="27" t="inlineStr"/>
      <c r="AC187" s="27" t="inlineStr"/>
      <c r="AD187" s="27" t="inlineStr"/>
      <c r="AE187" s="27" t="inlineStr"/>
      <c r="AF187" s="27" t="inlineStr"/>
      <c r="AG187" s="27" t="inlineStr"/>
      <c r="AH187" s="37" t="n">
        <v>75</v>
      </c>
      <c r="AI187" s="37" t="n">
        <v>0</v>
      </c>
      <c r="AJ187" s="37" t="n">
        <v>75</v>
      </c>
      <c r="AK187" s="38" t="n">
        <v>1324.8</v>
      </c>
      <c r="AL187" s="38" t="n"/>
      <c r="AM187" s="38" t="n"/>
      <c r="AN187" s="27" t="inlineStr"/>
      <c r="AO187" s="27" t="inlineStr"/>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7" t="n">
        <v>0</v>
      </c>
      <c r="M188" s="7" t="n">
        <v>477260.14</v>
      </c>
      <c r="N188" s="5">
        <f>IFERROR(VLOOKUP(E188,[1]Total!$D$1:$M$446,10,0),0)</f>
        <v/>
      </c>
      <c r="O188" s="11">
        <f>M188/SUM($M$2:$M$679)</f>
        <v/>
      </c>
      <c r="P188" s="5">
        <f>IFERROR(M188/I188,0)</f>
        <v/>
      </c>
      <c r="R188" s="8">
        <f>I188-Q188</f>
        <v/>
      </c>
      <c r="S188" s="36">
        <f>P188*R188</f>
        <v/>
      </c>
      <c r="U188" s="27" t="inlineStr">
        <is>
          <t>Stock SAP</t>
        </is>
      </c>
      <c r="V188" s="27" t="inlineStr">
        <is>
          <t>Medicamentos</t>
        </is>
      </c>
      <c r="W188" s="27" t="inlineStr">
        <is>
          <t>Dentro del alcance</t>
        </is>
      </c>
      <c r="X188" s="27" t="inlineStr"/>
      <c r="Y188" s="27" t="inlineStr">
        <is>
          <t>Sin recuento físico en el inventario de Avain</t>
        </is>
      </c>
      <c r="Z188" s="28" t="inlineStr">
        <is>
          <t>Sin recuento físico</t>
        </is>
      </c>
      <c r="AA188" s="27" t="inlineStr"/>
      <c r="AB188" s="27" t="inlineStr"/>
      <c r="AC188" s="27" t="inlineStr"/>
      <c r="AD188" s="27" t="inlineStr"/>
      <c r="AE188" s="27" t="inlineStr"/>
      <c r="AF188" s="27" t="inlineStr"/>
      <c r="AG188" s="27" t="inlineStr"/>
      <c r="AH188" s="37" t="n">
        <v>73</v>
      </c>
      <c r="AI188" s="37" t="n">
        <v>0</v>
      </c>
      <c r="AJ188" s="37" t="n">
        <v>73</v>
      </c>
      <c r="AK188" s="38" t="n">
        <v>6537.810136986302</v>
      </c>
      <c r="AL188" s="38" t="n"/>
      <c r="AM188" s="38" t="n"/>
      <c r="AN188" s="27" t="inlineStr"/>
      <c r="AO188" s="27" t="inlineStr"/>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7" t="n">
        <v>0</v>
      </c>
      <c r="M189" s="7" t="n">
        <v>4402.39</v>
      </c>
      <c r="N189" s="5">
        <f>IFERROR(VLOOKUP(E189,[1]Total!$D$1:$M$446,10,0),0)</f>
        <v/>
      </c>
      <c r="O189" s="11">
        <f>M189/SUM($M$2:$M$679)</f>
        <v/>
      </c>
      <c r="P189" s="5">
        <f>IFERROR(M189/I189,0)</f>
        <v/>
      </c>
      <c r="R189" s="8">
        <f>I189-Q189</f>
        <v/>
      </c>
      <c r="S189" s="36">
        <f>P189*R189</f>
        <v/>
      </c>
      <c r="U189" s="27" t="inlineStr">
        <is>
          <t>Stock SAP</t>
        </is>
      </c>
      <c r="V189" s="27" t="inlineStr">
        <is>
          <t>Medicamentos</t>
        </is>
      </c>
      <c r="W189" s="27" t="inlineStr">
        <is>
          <t>Dentro del alcance</t>
        </is>
      </c>
      <c r="X189" s="25" t="inlineStr">
        <is>
          <t>Alta</t>
        </is>
      </c>
      <c r="Y189" s="27" t="inlineStr">
        <is>
          <t>Homologado – confianza Alta</t>
        </is>
      </c>
      <c r="Z189" s="26" t="inlineStr">
        <is>
          <t>Dar de baja en SAP</t>
        </is>
      </c>
      <c r="AA189" s="27" t="inlineStr">
        <is>
          <t>MED102</t>
        </is>
      </c>
      <c r="AB189" s="27" t="inlineStr">
        <is>
          <t>Ibuprofeno Comp x 600 mg</t>
        </is>
      </c>
      <c r="AC189" s="27" t="inlineStr">
        <is>
          <t>Homologación por código Avain (master M01-005)</t>
        </is>
      </c>
      <c r="AD189" s="27" t="inlineStr">
        <is>
          <t>No</t>
        </is>
      </c>
      <c r="AE189" s="27" t="inlineStr"/>
      <c r="AF189" s="27" t="inlineStr">
        <is>
          <t>Sí</t>
        </is>
      </c>
      <c r="AG189" s="27" t="inlineStr">
        <is>
          <t>M01-005</t>
        </is>
      </c>
      <c r="AH189" s="37" t="n">
        <v>5940</v>
      </c>
      <c r="AI189" s="37" t="n">
        <v>222</v>
      </c>
      <c r="AJ189" s="37" t="n">
        <v>5718</v>
      </c>
      <c r="AK189" s="38" t="n">
        <v>62.89131818181817</v>
      </c>
      <c r="AL189" s="38">
        <f>IF(OR($Z189="Dar de baja en SAP",$Z189="Dar de alta en SAP"),$AJ189*$AK189,"")</f>
        <v/>
      </c>
      <c r="AM189" s="38">
        <f>$AI189*$AK189</f>
        <v/>
      </c>
      <c r="AN189" s="27" t="inlineStr"/>
      <c r="AO189"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7" t="n">
        <v>0</v>
      </c>
      <c r="M190" s="7" t="n">
        <v>31016.98</v>
      </c>
      <c r="N190" s="5">
        <f>IFERROR(VLOOKUP(E190,[1]Total!$D$1:$M$446,10,0),0)</f>
        <v/>
      </c>
      <c r="O190" s="11">
        <f>M190/SUM($M$2:$M$679)</f>
        <v/>
      </c>
      <c r="P190" s="5">
        <f>IFERROR(M190/I190,0)</f>
        <v/>
      </c>
      <c r="R190" s="8">
        <f>I190-Q190</f>
        <v/>
      </c>
      <c r="S190" s="36">
        <f>P190*R190</f>
        <v/>
      </c>
      <c r="U190" s="27" t="inlineStr">
        <is>
          <t>Stock SAP</t>
        </is>
      </c>
      <c r="V190" s="27" t="inlineStr">
        <is>
          <t>Medicamentos</t>
        </is>
      </c>
      <c r="W190" s="27" t="inlineStr">
        <is>
          <t>Dentro del alcance</t>
        </is>
      </c>
      <c r="X190" s="25" t="inlineStr">
        <is>
          <t>Alta</t>
        </is>
      </c>
      <c r="Y190" s="27" t="inlineStr">
        <is>
          <t>Homologado – confianza Alta</t>
        </is>
      </c>
      <c r="Z190" s="26" t="inlineStr">
        <is>
          <t>Dar de baja en SAP</t>
        </is>
      </c>
      <c r="AA190" s="27" t="inlineStr">
        <is>
          <t>MED159</t>
        </is>
      </c>
      <c r="AB190" s="27" t="inlineStr">
        <is>
          <t>Ranitidina 50 mg amp</t>
        </is>
      </c>
      <c r="AC190" s="27" t="inlineStr">
        <is>
          <t>Cruce por nomenclatura SAP</t>
        </is>
      </c>
      <c r="AD190" s="27" t="inlineStr">
        <is>
          <t>No</t>
        </is>
      </c>
      <c r="AE190" s="27" t="inlineStr"/>
      <c r="AF190" s="27" t="inlineStr">
        <is>
          <t>No</t>
        </is>
      </c>
      <c r="AG190" s="27" t="inlineStr"/>
      <c r="AH190" s="37" t="n">
        <v>170</v>
      </c>
      <c r="AI190" s="37" t="n">
        <v>3</v>
      </c>
      <c r="AJ190" s="37" t="n">
        <v>167</v>
      </c>
      <c r="AK190" s="38" t="n">
        <v>443.0997647058824</v>
      </c>
      <c r="AL190" s="38">
        <f>IF(OR($Z190="Dar de baja en SAP",$Z190="Dar de alta en SAP"),$AJ190*$AK190,"")</f>
        <v/>
      </c>
      <c r="AM190" s="38">
        <f>$AI190*$AK190</f>
        <v/>
      </c>
      <c r="AN190" s="29" t="inlineStr">
        <is>
          <t>Valorización a validar: relación de cantidades 57 a 1 entre SAP y el recuento físico. Sugiere distinta unidad de medida (SAP por caja o envase y el recuento por unidad). La diferencia económica de esta fila no debe tomarse como definitiva.</t>
        </is>
      </c>
      <c r="AO190" s="27"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7" t="n">
        <v>0</v>
      </c>
      <c r="M191" s="7" t="n">
        <v>280172.27</v>
      </c>
      <c r="N191" s="5">
        <f>IFERROR(VLOOKUP(E191,[1]Total!$D$1:$M$446,10,0),0)</f>
        <v/>
      </c>
      <c r="O191" s="11">
        <f>M191/SUM($M$2:$M$679)</f>
        <v/>
      </c>
      <c r="P191" s="5">
        <f>IFERROR(M191/I191,0)</f>
        <v/>
      </c>
      <c r="R191" s="8">
        <f>I191-Q191</f>
        <v/>
      </c>
      <c r="S191" s="36">
        <f>P191*R191</f>
        <v/>
      </c>
      <c r="U191" s="27" t="inlineStr">
        <is>
          <t>Stock SAP</t>
        </is>
      </c>
      <c r="V191" s="27" t="inlineStr">
        <is>
          <t>Medicamentos</t>
        </is>
      </c>
      <c r="W191" s="27" t="inlineStr">
        <is>
          <t>Dentro del alcance</t>
        </is>
      </c>
      <c r="X191" s="27" t="inlineStr"/>
      <c r="Y191" s="27" t="inlineStr">
        <is>
          <t>Sin recuento físico en el inventario de Avain</t>
        </is>
      </c>
      <c r="Z191" s="28" t="inlineStr">
        <is>
          <t>Sin recuento físico</t>
        </is>
      </c>
      <c r="AA191" s="27" t="inlineStr"/>
      <c r="AB191" s="27" t="inlineStr"/>
      <c r="AC191" s="27" t="inlineStr"/>
      <c r="AD191" s="27" t="inlineStr"/>
      <c r="AE191" s="27" t="inlineStr"/>
      <c r="AF191" s="27" t="inlineStr"/>
      <c r="AG191" s="27" t="inlineStr"/>
      <c r="AH191" s="37" t="n">
        <v>73</v>
      </c>
      <c r="AI191" s="37" t="n">
        <v>0</v>
      </c>
      <c r="AJ191" s="37" t="n">
        <v>73</v>
      </c>
      <c r="AK191" s="38" t="n">
        <v>4002.46095890411</v>
      </c>
      <c r="AL191" s="38" t="n"/>
      <c r="AM191" s="38" t="n"/>
      <c r="AN191" s="27" t="inlineStr"/>
      <c r="AO191" s="27"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t="inlineStr"/>
      <c r="D192" s="5" t="inlineStr">
        <is>
          <t>033</t>
        </is>
      </c>
      <c r="E192" s="5" t="inlineStr">
        <is>
          <t>ZDES</t>
        </is>
      </c>
      <c r="F192" s="5" t="inlineStr">
        <is>
          <t>1120</t>
        </is>
      </c>
      <c r="G192" s="5" t="inlineStr">
        <is>
          <t>2021</t>
        </is>
      </c>
      <c r="H192" s="5" t="inlineStr">
        <is>
          <t>C/U</t>
        </is>
      </c>
      <c r="I192" s="6" t="n">
        <v>66</v>
      </c>
      <c r="J192" s="6" t="n">
        <v>0</v>
      </c>
      <c r="K192" s="5" t="inlineStr">
        <is>
          <t>ARS</t>
        </is>
      </c>
      <c r="L192" s="7" t="n">
        <v>0</v>
      </c>
      <c r="M192" s="7" t="n">
        <v>73076.14999999999</v>
      </c>
      <c r="N192" s="5">
        <f>IFERROR(VLOOKUP(E192,[1]Total!$D$1:$M$446,10,0),0)</f>
        <v/>
      </c>
      <c r="O192" s="11">
        <f>M192/SUM($M$2:$M$679)</f>
        <v/>
      </c>
      <c r="P192" s="5">
        <f>IFERROR(M192/I192,0)</f>
        <v/>
      </c>
      <c r="R192" s="8">
        <f>I192-Q192</f>
        <v/>
      </c>
      <c r="S192" s="36">
        <f>P192*R192</f>
        <v/>
      </c>
      <c r="U192" s="27" t="inlineStr">
        <is>
          <t>Stock SAP</t>
        </is>
      </c>
      <c r="V192" s="27" t="inlineStr">
        <is>
          <t>Descartables</t>
        </is>
      </c>
      <c r="W192" s="27" t="inlineStr">
        <is>
          <t>Dentro del alcance</t>
        </is>
      </c>
      <c r="X192" s="27" t="inlineStr"/>
      <c r="Y192" s="27" t="inlineStr">
        <is>
          <t>Sin recuento físico en el inventario de Avain</t>
        </is>
      </c>
      <c r="Z192" s="28" t="inlineStr">
        <is>
          <t>Sin recuento físico</t>
        </is>
      </c>
      <c r="AA192" s="27" t="inlineStr"/>
      <c r="AB192" s="27" t="inlineStr"/>
      <c r="AC192" s="27" t="inlineStr"/>
      <c r="AD192" s="27" t="inlineStr"/>
      <c r="AE192" s="27" t="inlineStr"/>
      <c r="AF192" s="27" t="inlineStr"/>
      <c r="AG192" s="27" t="inlineStr"/>
      <c r="AH192" s="37" t="n">
        <v>66</v>
      </c>
      <c r="AI192" s="37" t="n">
        <v>0</v>
      </c>
      <c r="AJ192" s="37" t="n">
        <v>66</v>
      </c>
      <c r="AK192" s="38" t="n">
        <v>1107.214393939394</v>
      </c>
      <c r="AL192" s="38" t="n"/>
      <c r="AM192" s="38" t="n"/>
      <c r="AN192" s="27" t="inlineStr"/>
      <c r="AO192" s="27" t="inlineStr"/>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7" t="n">
        <v>0</v>
      </c>
      <c r="M193" s="7" t="n">
        <v>168265.47</v>
      </c>
      <c r="N193" s="5">
        <f>IFERROR(VLOOKUP(E193,[1]Total!$D$1:$M$446,10,0),0)</f>
        <v/>
      </c>
      <c r="O193" s="11">
        <f>M193/SUM($M$2:$M$679)</f>
        <v/>
      </c>
      <c r="P193" s="5">
        <f>IFERROR(M193/I193,0)</f>
        <v/>
      </c>
      <c r="R193" s="8">
        <f>I193-Q193</f>
        <v/>
      </c>
      <c r="S193" s="36">
        <f>P193*R193</f>
        <v/>
      </c>
      <c r="U193" s="27" t="inlineStr">
        <is>
          <t>Stock SAP</t>
        </is>
      </c>
      <c r="V193" s="27" t="inlineStr">
        <is>
          <t>Medicamentos</t>
        </is>
      </c>
      <c r="W193" s="27" t="inlineStr">
        <is>
          <t>Dentro del alcance</t>
        </is>
      </c>
      <c r="X193" s="27" t="inlineStr"/>
      <c r="Y193" s="27" t="inlineStr">
        <is>
          <t>Sin recuento físico en el inventario de Avain</t>
        </is>
      </c>
      <c r="Z193" s="28" t="inlineStr">
        <is>
          <t>Sin recuento físico</t>
        </is>
      </c>
      <c r="AA193" s="27" t="inlineStr"/>
      <c r="AB193" s="27" t="inlineStr"/>
      <c r="AC193" s="27" t="inlineStr"/>
      <c r="AD193" s="27" t="inlineStr"/>
      <c r="AE193" s="27" t="inlineStr"/>
      <c r="AF193" s="27" t="inlineStr"/>
      <c r="AG193" s="27" t="inlineStr"/>
      <c r="AH193" s="37" t="n">
        <v>95</v>
      </c>
      <c r="AI193" s="37" t="n">
        <v>0</v>
      </c>
      <c r="AJ193" s="37" t="n">
        <v>95</v>
      </c>
      <c r="AK193" s="38" t="n">
        <v>2588.699368421052</v>
      </c>
      <c r="AL193" s="38" t="n"/>
      <c r="AM193" s="38" t="n"/>
      <c r="AN193" s="27" t="inlineStr"/>
      <c r="AO193" s="27"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7" t="n">
        <v>0</v>
      </c>
      <c r="M194" s="7" t="n">
        <v>192660.72</v>
      </c>
      <c r="N194" s="5">
        <f>IFERROR(VLOOKUP(E194,[1]Total!$D$1:$M$446,10,0),0)</f>
        <v/>
      </c>
      <c r="O194" s="11">
        <f>M194/SUM($M$2:$M$679)</f>
        <v/>
      </c>
      <c r="P194" s="5">
        <f>IFERROR(M194/I194,0)</f>
        <v/>
      </c>
      <c r="R194" s="8">
        <f>I194-Q194</f>
        <v/>
      </c>
      <c r="S194" s="36">
        <f>P194*R194</f>
        <v/>
      </c>
      <c r="U194" s="27" t="inlineStr">
        <is>
          <t>Stock SAP</t>
        </is>
      </c>
      <c r="V194" s="27" t="inlineStr">
        <is>
          <t>Medicamentos</t>
        </is>
      </c>
      <c r="W194" s="27" t="inlineStr">
        <is>
          <t>Dentro del alcance</t>
        </is>
      </c>
      <c r="X194" s="26" t="inlineStr">
        <is>
          <t>Baja</t>
        </is>
      </c>
      <c r="Y194" s="27" t="inlineStr">
        <is>
          <t>Homologado – confianza Baja – pendiente de validación</t>
        </is>
      </c>
      <c r="Z194" s="26" t="inlineStr">
        <is>
          <t>Dar de baja en SAP</t>
        </is>
      </c>
      <c r="AA194" s="27" t="inlineStr">
        <is>
          <t>MED30</t>
        </is>
      </c>
      <c r="AB194" s="27" t="inlineStr">
        <is>
          <t>Caramelos antigripales con benzocaina 20.7mg</t>
        </is>
      </c>
      <c r="AC194" s="27" t="inlineStr">
        <is>
          <t>Homologación por código Avain (master M01-017)</t>
        </is>
      </c>
      <c r="AD194" s="27" t="inlineStr">
        <is>
          <t>No</t>
        </is>
      </c>
      <c r="AE194" s="27" t="inlineStr"/>
      <c r="AF194" s="27" t="inlineStr">
        <is>
          <t>Sí</t>
        </is>
      </c>
      <c r="AG194" s="27" t="inlineStr">
        <is>
          <t>M01-017</t>
        </is>
      </c>
      <c r="AH194" s="37" t="n">
        <v>964</v>
      </c>
      <c r="AI194" s="37" t="n">
        <v>351</v>
      </c>
      <c r="AJ194" s="37" t="n">
        <v>613</v>
      </c>
      <c r="AK194" s="38" t="n">
        <v>2964.011099585062</v>
      </c>
      <c r="AL194" s="38">
        <f>IF(OR($Z194="Dar de baja en SAP",$Z194="Dar de alta en SAP"),$AJ194*$AK194,"")</f>
        <v/>
      </c>
      <c r="AM194" s="38">
        <f>$AI194*$AK194</f>
        <v/>
      </c>
      <c r="AN194" s="27" t="inlineStr"/>
      <c r="AO194"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7" t="n">
        <v>0</v>
      </c>
      <c r="M195" s="7" t="n">
        <v>26859.4</v>
      </c>
      <c r="N195" s="5">
        <f>IFERROR(VLOOKUP(E195,[1]Total!$D$1:$M$446,10,0),0)</f>
        <v/>
      </c>
      <c r="O195" s="11">
        <f>M195/SUM($M$2:$M$679)</f>
        <v/>
      </c>
      <c r="P195" s="5">
        <f>IFERROR(M195/I195,0)</f>
        <v/>
      </c>
      <c r="R195" s="8">
        <f>I195-Q195</f>
        <v/>
      </c>
      <c r="S195" s="36">
        <f>P195*R195</f>
        <v/>
      </c>
      <c r="U195" s="27" t="inlineStr">
        <is>
          <t>Stock SAP</t>
        </is>
      </c>
      <c r="V195" s="27" t="inlineStr">
        <is>
          <t>Medicamentos</t>
        </is>
      </c>
      <c r="W195" s="27" t="inlineStr">
        <is>
          <t>Dentro del alcance</t>
        </is>
      </c>
      <c r="X195" s="25" t="inlineStr">
        <is>
          <t>Alta</t>
        </is>
      </c>
      <c r="Y195" s="27" t="inlineStr">
        <is>
          <t>Homologado – confianza Alta</t>
        </is>
      </c>
      <c r="Z195" s="26" t="inlineStr">
        <is>
          <t>Dar de baja en SAP</t>
        </is>
      </c>
      <c r="AA195" s="27" t="inlineStr">
        <is>
          <t>MED130</t>
        </is>
      </c>
      <c r="AB195" s="27" t="inlineStr">
        <is>
          <t>Metoclopramida 10 mg Amp x 2 ml</t>
        </is>
      </c>
      <c r="AC195" s="27" t="inlineStr">
        <is>
          <t>Homologación por código Avain (master M08-001)</t>
        </is>
      </c>
      <c r="AD195" s="27" t="inlineStr">
        <is>
          <t>No</t>
        </is>
      </c>
      <c r="AE195" s="27" t="inlineStr"/>
      <c r="AF195" s="27" t="inlineStr">
        <is>
          <t>Sí</t>
        </is>
      </c>
      <c r="AG195" s="27" t="inlineStr">
        <is>
          <t>M08-001</t>
        </is>
      </c>
      <c r="AH195" s="37" t="n">
        <v>1845</v>
      </c>
      <c r="AI195" s="37" t="n">
        <v>451</v>
      </c>
      <c r="AJ195" s="37" t="n">
        <v>1394</v>
      </c>
      <c r="AK195" s="38" t="n">
        <v>426.3397181571816</v>
      </c>
      <c r="AL195" s="38">
        <f>IF(OR($Z195="Dar de baja en SAP",$Z195="Dar de alta en SAP"),$AJ195*$AK195,"")</f>
        <v/>
      </c>
      <c r="AM195" s="38">
        <f>$AI195*$AK195</f>
        <v/>
      </c>
      <c r="AN195" s="27" t="inlineStr"/>
      <c r="AO195"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7" t="n">
        <v>0</v>
      </c>
      <c r="M196" s="7" t="n">
        <v>25200</v>
      </c>
      <c r="N196" s="5">
        <f>IFERROR(VLOOKUP(E196,[1]Total!$D$1:$M$446,10,0),0)</f>
        <v/>
      </c>
      <c r="O196" s="11">
        <f>M196/SUM($M$2:$M$679)</f>
        <v/>
      </c>
      <c r="P196" s="5">
        <f>IFERROR(M196/I196,0)</f>
        <v/>
      </c>
      <c r="Q196" s="39" t="n">
        <v>4</v>
      </c>
      <c r="R196" s="8">
        <f>I196-Q196</f>
        <v/>
      </c>
      <c r="S196" s="36">
        <f>P196*R196</f>
        <v/>
      </c>
      <c r="U196" s="27" t="inlineStr">
        <is>
          <t>Stock SAP</t>
        </is>
      </c>
      <c r="V196" s="27" t="inlineStr">
        <is>
          <t>Medicamentos</t>
        </is>
      </c>
      <c r="W196" s="27" t="inlineStr">
        <is>
          <t>Dentro del alcance</t>
        </is>
      </c>
      <c r="X196" s="25" t="inlineStr">
        <is>
          <t>Alta</t>
        </is>
      </c>
      <c r="Y196" s="27" t="inlineStr">
        <is>
          <t>Homologado – confianza Alta</t>
        </is>
      </c>
      <c r="Z196" s="26" t="inlineStr">
        <is>
          <t>Dar de baja en SAP</t>
        </is>
      </c>
      <c r="AA196" s="27" t="inlineStr">
        <is>
          <t>MED174</t>
        </is>
      </c>
      <c r="AB196" s="27" t="inlineStr">
        <is>
          <t>Sulfato de Atropina 1mg Amp x 1 ml</t>
        </is>
      </c>
      <c r="AC196" s="27" t="inlineStr">
        <is>
          <t>Homologación por código Avain (master M03-002)</t>
        </is>
      </c>
      <c r="AD196" s="27" t="inlineStr">
        <is>
          <t>No</t>
        </is>
      </c>
      <c r="AE196" s="27" t="inlineStr"/>
      <c r="AF196" s="27" t="inlineStr">
        <is>
          <t>Sí</t>
        </is>
      </c>
      <c r="AG196" s="27" t="inlineStr">
        <is>
          <t>M03-002</t>
        </is>
      </c>
      <c r="AH196" s="37" t="n">
        <v>60</v>
      </c>
      <c r="AI196" s="37" t="n">
        <v>4</v>
      </c>
      <c r="AJ196" s="37" t="n">
        <v>56</v>
      </c>
      <c r="AK196" s="38" t="n">
        <v>420</v>
      </c>
      <c r="AL196" s="38">
        <f>IF(OR($Z196="Dar de baja en SAP",$Z196="Dar de alta en SAP"),$AJ196*$AK196,"")</f>
        <v/>
      </c>
      <c r="AM196" s="38">
        <f>$AI196*$AK196</f>
        <v/>
      </c>
      <c r="AN196" s="27" t="inlineStr"/>
      <c r="AO196" s="27"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7" t="n">
        <v>0</v>
      </c>
      <c r="M197" s="7" t="n">
        <v>87540.39999999999</v>
      </c>
      <c r="N197" s="5">
        <f>IFERROR(VLOOKUP(E197,[1]Total!$D$1:$M$446,10,0),0)</f>
        <v/>
      </c>
      <c r="O197" s="11">
        <f>M197/SUM($M$2:$M$679)</f>
        <v/>
      </c>
      <c r="P197" s="5">
        <f>IFERROR(M197/I197,0)</f>
        <v/>
      </c>
      <c r="Q197" s="39" t="n">
        <v>36</v>
      </c>
      <c r="R197" s="8">
        <f>I197-Q197</f>
        <v/>
      </c>
      <c r="S197" s="36">
        <f>P197*R197</f>
        <v/>
      </c>
      <c r="U197" s="27" t="inlineStr">
        <is>
          <t>Stock SAP</t>
        </is>
      </c>
      <c r="V197" s="27" t="inlineStr">
        <is>
          <t>Medicamentos</t>
        </is>
      </c>
      <c r="W197" s="27" t="inlineStr">
        <is>
          <t>Dentro del alcance</t>
        </is>
      </c>
      <c r="X197" s="30" t="inlineStr">
        <is>
          <t>Media</t>
        </is>
      </c>
      <c r="Y197" s="27" t="inlineStr">
        <is>
          <t>Homologado – confianza Media – pendiente de validación</t>
        </is>
      </c>
      <c r="Z197" s="26" t="inlineStr">
        <is>
          <t>Dar de baja en SAP</t>
        </is>
      </c>
      <c r="AA197" s="27" t="inlineStr">
        <is>
          <t>MED58</t>
        </is>
      </c>
      <c r="AB197" s="27" t="inlineStr">
        <is>
          <t>Dextrosa al 5% x 500 ml sachet</t>
        </is>
      </c>
      <c r="AC197" s="27" t="inlineStr">
        <is>
          <t>Homologación por código Avain (master M13-002)</t>
        </is>
      </c>
      <c r="AD197" s="27" t="inlineStr">
        <is>
          <t>No</t>
        </is>
      </c>
      <c r="AE197" s="27" t="inlineStr"/>
      <c r="AF197" s="27" t="inlineStr">
        <is>
          <t>Sí</t>
        </is>
      </c>
      <c r="AG197" s="27" t="inlineStr">
        <is>
          <t>M13-002</t>
        </is>
      </c>
      <c r="AH197" s="37" t="n">
        <v>108</v>
      </c>
      <c r="AI197" s="37" t="n">
        <v>36</v>
      </c>
      <c r="AJ197" s="37" t="n">
        <v>72</v>
      </c>
      <c r="AK197" s="38" t="n">
        <v>1459.006666666667</v>
      </c>
      <c r="AL197" s="38">
        <f>IF(OR($Z197="Dar de baja en SAP",$Z197="Dar de alta en SAP"),$AJ197*$AK197,"")</f>
        <v/>
      </c>
      <c r="AM197" s="38">
        <f>$AI197*$AK197</f>
        <v/>
      </c>
      <c r="AN197" s="27" t="inlineStr"/>
      <c r="AO197" s="27"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7" t="n">
        <v>0</v>
      </c>
      <c r="M198" s="7" t="n">
        <v>129328.74</v>
      </c>
      <c r="N198" s="5">
        <f>IFERROR(VLOOKUP(E198,[1]Total!$D$1:$M$446,10,0),0)</f>
        <v/>
      </c>
      <c r="O198" s="11">
        <f>M198/SUM($M$2:$M$679)</f>
        <v/>
      </c>
      <c r="P198" s="5">
        <f>IFERROR(M198/I198,0)</f>
        <v/>
      </c>
      <c r="R198" s="8">
        <f>I198-Q198</f>
        <v/>
      </c>
      <c r="S198" s="36">
        <f>P198*R198</f>
        <v/>
      </c>
      <c r="U198" s="27" t="inlineStr">
        <is>
          <t>Stock SAP</t>
        </is>
      </c>
      <c r="V198" s="27" t="inlineStr">
        <is>
          <t>Medicamentos</t>
        </is>
      </c>
      <c r="W198" s="27" t="inlineStr">
        <is>
          <t>Dentro del alcance</t>
        </is>
      </c>
      <c r="X198" s="25" t="inlineStr">
        <is>
          <t>Alta</t>
        </is>
      </c>
      <c r="Y198" s="27" t="inlineStr">
        <is>
          <t>Homologado – confianza Alta</t>
        </is>
      </c>
      <c r="Z198" s="26" t="inlineStr">
        <is>
          <t>Dar de baja en SAP</t>
        </is>
      </c>
      <c r="AA198" s="27" t="inlineStr">
        <is>
          <t>MED169</t>
        </is>
      </c>
      <c r="AB198" s="27" t="inlineStr">
        <is>
          <t>Solución ringer lactato x 500 ml</t>
        </is>
      </c>
      <c r="AC198" s="27" t="inlineStr">
        <is>
          <t>Homologación por código Avain (master M13-003)</t>
        </is>
      </c>
      <c r="AD198" s="27" t="inlineStr">
        <is>
          <t>No</t>
        </is>
      </c>
      <c r="AE198" s="27" t="inlineStr"/>
      <c r="AF198" s="27" t="inlineStr">
        <is>
          <t>Sí</t>
        </is>
      </c>
      <c r="AG198" s="27" t="inlineStr">
        <is>
          <t>M13-003</t>
        </is>
      </c>
      <c r="AH198" s="37" t="n">
        <v>630</v>
      </c>
      <c r="AI198" s="37" t="n">
        <v>292</v>
      </c>
      <c r="AJ198" s="37" t="n">
        <v>338</v>
      </c>
      <c r="AK198" s="38" t="n">
        <v>2155.479031746032</v>
      </c>
      <c r="AL198" s="38">
        <f>IF(OR($Z198="Dar de baja en SAP",$Z198="Dar de alta en SAP"),$AJ198*$AK198,"")</f>
        <v/>
      </c>
      <c r="AM198" s="38">
        <f>$AI198*$AK198</f>
        <v/>
      </c>
      <c r="AN198" s="27" t="inlineStr"/>
      <c r="AO198" s="27"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7" t="n">
        <v>0</v>
      </c>
      <c r="M199" s="7" t="n">
        <v>129328.74</v>
      </c>
      <c r="N199" s="5">
        <f>IFERROR(VLOOKUP(E199,[1]Total!$D$1:$M$446,10,0),0)</f>
        <v/>
      </c>
      <c r="O199" s="11">
        <f>M199/SUM($M$2:$M$679)</f>
        <v/>
      </c>
      <c r="P199" s="5">
        <f>IFERROR(M199/I199,0)</f>
        <v/>
      </c>
      <c r="R199" s="8">
        <f>I199-Q199</f>
        <v/>
      </c>
      <c r="S199" s="36">
        <f>P199*R199</f>
        <v/>
      </c>
      <c r="U199" s="27" t="inlineStr">
        <is>
          <t>Stock SAP</t>
        </is>
      </c>
      <c r="V199" s="27" t="inlineStr">
        <is>
          <t>Medicamentos</t>
        </is>
      </c>
      <c r="W199" s="27" t="inlineStr">
        <is>
          <t>Dentro del alcance</t>
        </is>
      </c>
      <c r="X199" s="25" t="inlineStr">
        <is>
          <t>Alta</t>
        </is>
      </c>
      <c r="Y199" s="27" t="inlineStr">
        <is>
          <t>Homologado – confianza Alta</t>
        </is>
      </c>
      <c r="Z199" s="26" t="inlineStr">
        <is>
          <t>Dar de baja en SAP</t>
        </is>
      </c>
      <c r="AA199" s="27" t="inlineStr">
        <is>
          <t>MED169</t>
        </is>
      </c>
      <c r="AB199" s="27" t="inlineStr">
        <is>
          <t>Solución ringer lactato x 500 ml</t>
        </is>
      </c>
      <c r="AC199" s="27" t="inlineStr">
        <is>
          <t>Homologación por código Avain (master M13-003)</t>
        </is>
      </c>
      <c r="AD199" s="27" t="inlineStr">
        <is>
          <t>No</t>
        </is>
      </c>
      <c r="AE199" s="27" t="inlineStr"/>
      <c r="AF199" s="27" t="inlineStr">
        <is>
          <t>Sí</t>
        </is>
      </c>
      <c r="AG199" s="27" t="inlineStr">
        <is>
          <t>M13-003</t>
        </is>
      </c>
      <c r="AH199" s="37" t="n">
        <v>630</v>
      </c>
      <c r="AI199" s="37" t="n">
        <v>292</v>
      </c>
      <c r="AJ199" s="37" t="n">
        <v>338</v>
      </c>
      <c r="AK199" s="38" t="n">
        <v>2155.479031746032</v>
      </c>
      <c r="AL199" s="38">
        <f>IF(OR($Z199="Dar de baja en SAP",$Z199="Dar de alta en SAP"),$AJ199*$AK199,"")</f>
        <v/>
      </c>
      <c r="AM199" s="38">
        <f>$AI199*$AK199</f>
        <v/>
      </c>
      <c r="AN199" s="27" t="inlineStr"/>
      <c r="AO199" s="27"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7" t="n">
        <v>0</v>
      </c>
      <c r="M200" s="7" t="n">
        <v>129328.74</v>
      </c>
      <c r="N200" s="5">
        <f>IFERROR(VLOOKUP(E200,[1]Total!$D$1:$M$446,10,0),0)</f>
        <v/>
      </c>
      <c r="O200" s="11">
        <f>M200/SUM($M$2:$M$679)</f>
        <v/>
      </c>
      <c r="P200" s="5">
        <f>IFERROR(M200/I200,0)</f>
        <v/>
      </c>
      <c r="R200" s="8">
        <f>I200-Q200</f>
        <v/>
      </c>
      <c r="S200" s="36">
        <f>P200*R200</f>
        <v/>
      </c>
      <c r="U200" s="27" t="inlineStr">
        <is>
          <t>Stock SAP</t>
        </is>
      </c>
      <c r="V200" s="27" t="inlineStr">
        <is>
          <t>Medicamentos</t>
        </is>
      </c>
      <c r="W200" s="27" t="inlineStr">
        <is>
          <t>Dentro del alcance</t>
        </is>
      </c>
      <c r="X200" s="25" t="inlineStr">
        <is>
          <t>Alta</t>
        </is>
      </c>
      <c r="Y200" s="27" t="inlineStr">
        <is>
          <t>Homologado – confianza Alta</t>
        </is>
      </c>
      <c r="Z200" s="26" t="inlineStr">
        <is>
          <t>Dar de baja en SAP</t>
        </is>
      </c>
      <c r="AA200" s="27" t="inlineStr">
        <is>
          <t>MED169</t>
        </is>
      </c>
      <c r="AB200" s="27" t="inlineStr">
        <is>
          <t>Solución ringer lactato x 500 ml</t>
        </is>
      </c>
      <c r="AC200" s="27" t="inlineStr">
        <is>
          <t>Homologación por código Avain (master M13-003)</t>
        </is>
      </c>
      <c r="AD200" s="27" t="inlineStr">
        <is>
          <t>No</t>
        </is>
      </c>
      <c r="AE200" s="27" t="inlineStr"/>
      <c r="AF200" s="27" t="inlineStr">
        <is>
          <t>Sí</t>
        </is>
      </c>
      <c r="AG200" s="27" t="inlineStr">
        <is>
          <t>M13-003</t>
        </is>
      </c>
      <c r="AH200" s="37" t="n">
        <v>630</v>
      </c>
      <c r="AI200" s="37" t="n">
        <v>292</v>
      </c>
      <c r="AJ200" s="37" t="n">
        <v>338</v>
      </c>
      <c r="AK200" s="38" t="n">
        <v>2155.479031746032</v>
      </c>
      <c r="AL200" s="38">
        <f>IF(OR($Z200="Dar de baja en SAP",$Z200="Dar de alta en SAP"),$AJ200*$AK200,"")</f>
        <v/>
      </c>
      <c r="AM200" s="38">
        <f>$AI200*$AK200</f>
        <v/>
      </c>
      <c r="AN200" s="27" t="inlineStr"/>
      <c r="AO200" s="27"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7" t="n">
        <v>0</v>
      </c>
      <c r="M201" s="7" t="n">
        <v>18662.42</v>
      </c>
      <c r="N201" s="5">
        <f>IFERROR(VLOOKUP(E201,[1]Total!$D$1:$M$446,10,0),0)</f>
        <v/>
      </c>
      <c r="O201" s="11">
        <f>M201/SUM($M$2:$M$679)</f>
        <v/>
      </c>
      <c r="P201" s="5">
        <f>IFERROR(M201/I201,0)</f>
        <v/>
      </c>
      <c r="R201" s="8">
        <f>I201-Q201</f>
        <v/>
      </c>
      <c r="S201" s="36">
        <f>P201*R201</f>
        <v/>
      </c>
      <c r="U201" s="27" t="inlineStr">
        <is>
          <t>Stock SAP</t>
        </is>
      </c>
      <c r="V201" s="27" t="inlineStr">
        <is>
          <t>Medicamentos</t>
        </is>
      </c>
      <c r="W201" s="27" t="inlineStr">
        <is>
          <t>Dentro del alcance</t>
        </is>
      </c>
      <c r="X201" s="27" t="inlineStr"/>
      <c r="Y201" s="27" t="inlineStr">
        <is>
          <t>Sin recuento físico en el inventario de Avain</t>
        </is>
      </c>
      <c r="Z201" s="28" t="inlineStr">
        <is>
          <t>Sin recuento físico</t>
        </is>
      </c>
      <c r="AA201" s="27" t="inlineStr"/>
      <c r="AB201" s="27" t="inlineStr"/>
      <c r="AC201" s="27" t="inlineStr"/>
      <c r="AD201" s="27" t="inlineStr"/>
      <c r="AE201" s="27" t="inlineStr"/>
      <c r="AF201" s="27" t="inlineStr"/>
      <c r="AG201" s="27" t="inlineStr"/>
      <c r="AH201" s="37" t="n">
        <v>120</v>
      </c>
      <c r="AI201" s="37" t="n">
        <v>0</v>
      </c>
      <c r="AJ201" s="37" t="n">
        <v>120</v>
      </c>
      <c r="AK201" s="38" t="n">
        <v>311.0403333333333</v>
      </c>
      <c r="AL201" s="38" t="n"/>
      <c r="AM201" s="38" t="n"/>
      <c r="AN201" s="27" t="inlineStr"/>
      <c r="AO201" s="27"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7" t="n">
        <v>0</v>
      </c>
      <c r="M202" s="7" t="n">
        <v>15120</v>
      </c>
      <c r="N202" s="5">
        <f>IFERROR(VLOOKUP(E202,[1]Total!$D$1:$M$446,10,0),0)</f>
        <v/>
      </c>
      <c r="O202" s="11">
        <f>M202/SUM($M$2:$M$679)</f>
        <v/>
      </c>
      <c r="P202" s="5">
        <f>IFERROR(M202/I202,0)</f>
        <v/>
      </c>
      <c r="R202" s="8">
        <f>I202-Q202</f>
        <v/>
      </c>
      <c r="S202" s="36">
        <f>P202*R202</f>
        <v/>
      </c>
      <c r="U202" s="27" t="inlineStr">
        <is>
          <t>Stock SAP</t>
        </is>
      </c>
      <c r="V202" s="27" t="inlineStr">
        <is>
          <t>Medicamentos</t>
        </is>
      </c>
      <c r="W202" s="27" t="inlineStr">
        <is>
          <t>Dentro del alcance</t>
        </is>
      </c>
      <c r="X202" s="27" t="inlineStr"/>
      <c r="Y202" s="27" t="inlineStr">
        <is>
          <t>Sin recuento físico en el inventario de Avain</t>
        </is>
      </c>
      <c r="Z202" s="28" t="inlineStr">
        <is>
          <t>Sin recuento físico</t>
        </is>
      </c>
      <c r="AA202" s="27" t="inlineStr"/>
      <c r="AB202" s="27" t="inlineStr"/>
      <c r="AC202" s="27" t="inlineStr"/>
      <c r="AD202" s="27" t="inlineStr"/>
      <c r="AE202" s="27" t="inlineStr"/>
      <c r="AF202" s="27" t="inlineStr"/>
      <c r="AG202" s="27" t="inlineStr"/>
      <c r="AH202" s="37" t="n">
        <v>60</v>
      </c>
      <c r="AI202" s="37" t="n">
        <v>0</v>
      </c>
      <c r="AJ202" s="37" t="n">
        <v>60</v>
      </c>
      <c r="AK202" s="38" t="n">
        <v>252</v>
      </c>
      <c r="AL202" s="38" t="n"/>
      <c r="AM202" s="38" t="n"/>
      <c r="AN202" s="27" t="inlineStr"/>
      <c r="AO202" s="27" t="inlineStr"/>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7" t="n">
        <v>0</v>
      </c>
      <c r="M203" s="7" t="n">
        <v>421243.21</v>
      </c>
      <c r="N203" s="5">
        <f>IFERROR(VLOOKUP(E203,[1]Total!$D$1:$M$446,10,0),0)</f>
        <v/>
      </c>
      <c r="O203" s="11">
        <f>M203/SUM($M$2:$M$679)</f>
        <v/>
      </c>
      <c r="P203" s="5">
        <f>IFERROR(M203/I203,0)</f>
        <v/>
      </c>
      <c r="R203" s="8">
        <f>I203-Q203</f>
        <v/>
      </c>
      <c r="S203" s="36">
        <f>P203*R203</f>
        <v/>
      </c>
      <c r="U203" s="27" t="inlineStr">
        <is>
          <t>Stock SAP</t>
        </is>
      </c>
      <c r="V203" s="27" t="inlineStr">
        <is>
          <t>Medicamentos</t>
        </is>
      </c>
      <c r="W203" s="27" t="inlineStr">
        <is>
          <t>Dentro del alcance</t>
        </is>
      </c>
      <c r="X203" s="27" t="inlineStr"/>
      <c r="Y203" s="27" t="inlineStr">
        <is>
          <t>Sin recuento físico en el inventario de Avain</t>
        </is>
      </c>
      <c r="Z203" s="28" t="inlineStr">
        <is>
          <t>Sin recuento físico</t>
        </is>
      </c>
      <c r="AA203" s="27" t="inlineStr"/>
      <c r="AB203" s="27" t="inlineStr"/>
      <c r="AC203" s="27" t="inlineStr"/>
      <c r="AD203" s="27" t="inlineStr"/>
      <c r="AE203" s="27" t="inlineStr"/>
      <c r="AF203" s="27" t="inlineStr"/>
      <c r="AG203" s="27" t="inlineStr"/>
      <c r="AH203" s="37" t="n">
        <v>109</v>
      </c>
      <c r="AI203" s="37" t="n">
        <v>0</v>
      </c>
      <c r="AJ203" s="37" t="n">
        <v>109</v>
      </c>
      <c r="AK203" s="38" t="n">
        <v>7020.720091743119</v>
      </c>
      <c r="AL203" s="38" t="n"/>
      <c r="AM203" s="38" t="n"/>
      <c r="AN203" s="27" t="inlineStr"/>
      <c r="AO203" s="27"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7" t="n">
        <v>0</v>
      </c>
      <c r="M204" s="7" t="n">
        <v>26481.94</v>
      </c>
      <c r="N204" s="5">
        <f>IFERROR(VLOOKUP(E204,[1]Total!$D$1:$M$446,10,0),0)</f>
        <v/>
      </c>
      <c r="O204" s="11">
        <f>M204/SUM($M$2:$M$679)</f>
        <v/>
      </c>
      <c r="P204" s="5">
        <f>IFERROR(M204/I204,0)</f>
        <v/>
      </c>
      <c r="R204" s="8">
        <f>I204-Q204</f>
        <v/>
      </c>
      <c r="S204" s="36">
        <f>P204*R204</f>
        <v/>
      </c>
      <c r="U204" s="27" t="inlineStr">
        <is>
          <t>Stock SAP</t>
        </is>
      </c>
      <c r="V204" s="27" t="inlineStr">
        <is>
          <t>Medicamentos</t>
        </is>
      </c>
      <c r="W204" s="27" t="inlineStr">
        <is>
          <t>Dentro del alcance</t>
        </is>
      </c>
      <c r="X204" s="25" t="inlineStr">
        <is>
          <t>Alta</t>
        </is>
      </c>
      <c r="Y204" s="27" t="inlineStr">
        <is>
          <t>Homologado – confianza Alta</t>
        </is>
      </c>
      <c r="Z204" s="26" t="inlineStr">
        <is>
          <t>Dar de baja en SAP</t>
        </is>
      </c>
      <c r="AA204" s="27" t="inlineStr">
        <is>
          <t>MED18</t>
        </is>
      </c>
      <c r="AB204" s="27" t="inlineStr">
        <is>
          <t>Azitromicina Comp x 500 mg</t>
        </is>
      </c>
      <c r="AC204" s="27" t="inlineStr">
        <is>
          <t>Cruce por nomenclatura SAP</t>
        </is>
      </c>
      <c r="AD204" s="27" t="inlineStr">
        <is>
          <t>No</t>
        </is>
      </c>
      <c r="AE204" s="27" t="inlineStr"/>
      <c r="AF204" s="27" t="inlineStr">
        <is>
          <t>Sí</t>
        </is>
      </c>
      <c r="AG204" s="27" t="inlineStr"/>
      <c r="AH204" s="37" t="n">
        <v>164</v>
      </c>
      <c r="AI204" s="37" t="n">
        <v>6</v>
      </c>
      <c r="AJ204" s="37" t="n">
        <v>158</v>
      </c>
      <c r="AK204" s="38" t="n">
        <v>441.3656707317073</v>
      </c>
      <c r="AL204" s="38">
        <f>IF(OR($Z204="Dar de baja en SAP",$Z204="Dar de alta en SAP"),$AJ204*$AK204,"")</f>
        <v/>
      </c>
      <c r="AM204" s="38">
        <f>$AI204*$AK204</f>
        <v/>
      </c>
      <c r="AN204" s="27" t="inlineStr"/>
      <c r="AO204" s="27"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7" t="n">
        <v>0</v>
      </c>
      <c r="M205" s="7" t="n">
        <v>24885.25</v>
      </c>
      <c r="N205" s="5">
        <f>IFERROR(VLOOKUP(E205,[1]Total!$D$1:$M$446,10,0),0)</f>
        <v/>
      </c>
      <c r="O205" s="11">
        <f>M205/SUM($M$2:$M$679)</f>
        <v/>
      </c>
      <c r="P205" s="5">
        <f>IFERROR(M205/I205,0)</f>
        <v/>
      </c>
      <c r="R205" s="8">
        <f>I205-Q205</f>
        <v/>
      </c>
      <c r="S205" s="36">
        <f>P205*R205</f>
        <v/>
      </c>
      <c r="U205" s="27" t="inlineStr">
        <is>
          <t>Stock SAP</t>
        </is>
      </c>
      <c r="V205" s="27" t="inlineStr">
        <is>
          <t>Medicamentos</t>
        </is>
      </c>
      <c r="W205" s="27" t="inlineStr">
        <is>
          <t>Dentro del alcance</t>
        </is>
      </c>
      <c r="X205" s="27" t="inlineStr"/>
      <c r="Y205" s="27" t="inlineStr">
        <is>
          <t>Sin recuento físico en el inventario de Avain</t>
        </is>
      </c>
      <c r="Z205" s="28" t="inlineStr">
        <is>
          <t>Sin recuento físico</t>
        </is>
      </c>
      <c r="AA205" s="27" t="inlineStr"/>
      <c r="AB205" s="27" t="inlineStr"/>
      <c r="AC205" s="27" t="inlineStr"/>
      <c r="AD205" s="27" t="inlineStr"/>
      <c r="AE205" s="27" t="inlineStr"/>
      <c r="AF205" s="27" t="inlineStr"/>
      <c r="AG205" s="27" t="inlineStr"/>
      <c r="AH205" s="37" t="n">
        <v>443</v>
      </c>
      <c r="AI205" s="37" t="n">
        <v>0</v>
      </c>
      <c r="AJ205" s="37" t="n">
        <v>443</v>
      </c>
      <c r="AK205" s="38" t="n">
        <v>414.7542437923249</v>
      </c>
      <c r="AL205" s="38" t="n"/>
      <c r="AM205" s="38" t="n"/>
      <c r="AN205" s="27" t="inlineStr"/>
      <c r="AO205" s="27"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7" t="n">
        <v>0</v>
      </c>
      <c r="M206" s="7" t="n">
        <v>1881.6</v>
      </c>
      <c r="N206" s="5">
        <f>IFERROR(VLOOKUP(E206,[1]Total!$D$1:$M$446,10,0),0)</f>
        <v/>
      </c>
      <c r="O206" s="11">
        <f>M206/SUM($M$2:$M$679)</f>
        <v/>
      </c>
      <c r="P206" s="5">
        <f>IFERROR(M206/I206,0)</f>
        <v/>
      </c>
      <c r="R206" s="8">
        <f>I206-Q206</f>
        <v/>
      </c>
      <c r="S206" s="36">
        <f>P206*R206</f>
        <v/>
      </c>
      <c r="U206" s="27" t="inlineStr">
        <is>
          <t>Stock SAP</t>
        </is>
      </c>
      <c r="V206" s="27" t="inlineStr">
        <is>
          <t>Medicamentos</t>
        </is>
      </c>
      <c r="W206" s="27" t="inlineStr">
        <is>
          <t>Dentro del alcance</t>
        </is>
      </c>
      <c r="X206" s="27" t="inlineStr"/>
      <c r="Y206" s="27" t="inlineStr">
        <is>
          <t>Sin recuento físico en el inventario de Avain</t>
        </is>
      </c>
      <c r="Z206" s="28" t="inlineStr">
        <is>
          <t>Sin recuento físico</t>
        </is>
      </c>
      <c r="AA206" s="27" t="inlineStr"/>
      <c r="AB206" s="27" t="inlineStr"/>
      <c r="AC206" s="27" t="inlineStr"/>
      <c r="AD206" s="27" t="inlineStr"/>
      <c r="AE206" s="27" t="inlineStr"/>
      <c r="AF206" s="27" t="inlineStr"/>
      <c r="AG206" s="27" t="inlineStr"/>
      <c r="AH206" s="37" t="n">
        <v>60</v>
      </c>
      <c r="AI206" s="37" t="n">
        <v>0</v>
      </c>
      <c r="AJ206" s="37" t="n">
        <v>60</v>
      </c>
      <c r="AK206" s="38" t="n">
        <v>31.36</v>
      </c>
      <c r="AL206" s="38" t="n"/>
      <c r="AM206" s="38" t="n"/>
      <c r="AN206" s="27" t="inlineStr"/>
      <c r="AO206" s="27" t="inlineStr"/>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7" t="n">
        <v>0</v>
      </c>
      <c r="M207" s="7" t="n">
        <v>2563.8</v>
      </c>
      <c r="N207" s="5">
        <f>IFERROR(VLOOKUP(E207,[1]Total!$D$1:$M$446,10,0),0)</f>
        <v/>
      </c>
      <c r="O207" s="11">
        <f>M207/SUM($M$2:$M$679)</f>
        <v/>
      </c>
      <c r="P207" s="5">
        <f>IFERROR(M207/I207,0)</f>
        <v/>
      </c>
      <c r="R207" s="8">
        <f>I207-Q207</f>
        <v/>
      </c>
      <c r="S207" s="36">
        <f>P207*R207</f>
        <v/>
      </c>
      <c r="U207" s="27" t="inlineStr">
        <is>
          <t>Stock SAP</t>
        </is>
      </c>
      <c r="V207" s="27" t="inlineStr">
        <is>
          <t>Medicamentos</t>
        </is>
      </c>
      <c r="W207" s="27" t="inlineStr">
        <is>
          <t>Dentro del alcance</t>
        </is>
      </c>
      <c r="X207" s="27" t="inlineStr"/>
      <c r="Y207" s="27" t="inlineStr">
        <is>
          <t>Sin recuento físico en el inventario de Avain</t>
        </is>
      </c>
      <c r="Z207" s="28" t="inlineStr">
        <is>
          <t>Sin recuento físico</t>
        </is>
      </c>
      <c r="AA207" s="27" t="inlineStr"/>
      <c r="AB207" s="27" t="inlineStr"/>
      <c r="AC207" s="27" t="inlineStr"/>
      <c r="AD207" s="27" t="inlineStr"/>
      <c r="AE207" s="27" t="inlineStr"/>
      <c r="AF207" s="27" t="inlineStr"/>
      <c r="AG207" s="27" t="inlineStr"/>
      <c r="AH207" s="37" t="n">
        <v>60</v>
      </c>
      <c r="AI207" s="37" t="n">
        <v>0</v>
      </c>
      <c r="AJ207" s="37" t="n">
        <v>60</v>
      </c>
      <c r="AK207" s="38" t="n">
        <v>42.73</v>
      </c>
      <c r="AL207" s="38" t="n"/>
      <c r="AM207" s="38" t="n"/>
      <c r="AN207" s="27" t="inlineStr"/>
      <c r="AO207" s="27" t="inlineStr"/>
    </row>
    <row r="208">
      <c r="A208" s="5" t="inlineStr">
        <is>
          <t>2000003</t>
        </is>
      </c>
      <c r="B208" s="5" t="inlineStr">
        <is>
          <t>CATETER INTRAVENOSO 16G T/ABBOCATH</t>
        </is>
      </c>
      <c r="C208" s="5" t="inlineStr"/>
      <c r="D208" s="5" t="inlineStr">
        <is>
          <t>033</t>
        </is>
      </c>
      <c r="E208" s="5" t="inlineStr">
        <is>
          <t>ZDES</t>
        </is>
      </c>
      <c r="F208" s="5" t="inlineStr">
        <is>
          <t>1120</t>
        </is>
      </c>
      <c r="G208" s="5" t="inlineStr">
        <is>
          <t>2021</t>
        </is>
      </c>
      <c r="H208" s="5" t="inlineStr">
        <is>
          <t>C/U</t>
        </is>
      </c>
      <c r="I208" s="6" t="n">
        <v>60</v>
      </c>
      <c r="J208" s="6" t="n">
        <v>0</v>
      </c>
      <c r="K208" s="5" t="inlineStr">
        <is>
          <t>ARS</t>
        </is>
      </c>
      <c r="L208" s="7" t="n">
        <v>0</v>
      </c>
      <c r="M208" s="7" t="n">
        <v>12857.9</v>
      </c>
      <c r="N208" s="5">
        <f>IFERROR(VLOOKUP(E208,[1]Total!$D$1:$M$446,10,0),0)</f>
        <v/>
      </c>
      <c r="O208" s="11">
        <f>M208/SUM($M$2:$M$679)</f>
        <v/>
      </c>
      <c r="P208" s="5">
        <f>IFERROR(M208/I208,0)</f>
        <v/>
      </c>
      <c r="Q208" s="39" t="n">
        <v>202</v>
      </c>
      <c r="R208" s="8">
        <f>I208-Q208</f>
        <v/>
      </c>
      <c r="S208" s="36">
        <f>P208*R208</f>
        <v/>
      </c>
      <c r="U208" s="27" t="inlineStr">
        <is>
          <t>Stock SAP</t>
        </is>
      </c>
      <c r="V208" s="27" t="inlineStr">
        <is>
          <t>Descartables</t>
        </is>
      </c>
      <c r="W208" s="27" t="inlineStr">
        <is>
          <t>Dentro del alcance</t>
        </is>
      </c>
      <c r="X208" s="25" t="inlineStr">
        <is>
          <t>Alta</t>
        </is>
      </c>
      <c r="Y208" s="27" t="inlineStr">
        <is>
          <t>Homologado – confianza Alta</t>
        </is>
      </c>
      <c r="Z208" s="25" t="inlineStr">
        <is>
          <t>Dar de alta en SAP</t>
        </is>
      </c>
      <c r="AA208" s="27" t="inlineStr">
        <is>
          <t>DESC2</t>
        </is>
      </c>
      <c r="AB208" s="27" t="inlineStr">
        <is>
          <t>Abbocath Nº 16</t>
        </is>
      </c>
      <c r="AC208" s="27" t="inlineStr">
        <is>
          <t>Homologación por código Avain (master D-126)</t>
        </is>
      </c>
      <c r="AD208" s="27" t="inlineStr">
        <is>
          <t>Sí</t>
        </is>
      </c>
      <c r="AE208" s="27" t="inlineStr">
        <is>
          <t>2000003, 2001218</t>
        </is>
      </c>
      <c r="AF208" s="27" t="inlineStr">
        <is>
          <t>Sí</t>
        </is>
      </c>
      <c r="AG208" s="27" t="inlineStr">
        <is>
          <t>D-126</t>
        </is>
      </c>
      <c r="AH208" s="37" t="n">
        <v>60</v>
      </c>
      <c r="AI208" s="37" t="n">
        <v>202</v>
      </c>
      <c r="AJ208" s="37" t="n">
        <v>-142</v>
      </c>
      <c r="AK208" s="38" t="n">
        <v>214.2983333333333</v>
      </c>
      <c r="AL208" s="38">
        <f>IF(OR($Z208="Dar de baja en SAP",$Z208="Dar de alta en SAP"),$AJ208*$AK208,"")</f>
        <v/>
      </c>
      <c r="AM208" s="38">
        <f>$AI208*$AK208</f>
        <v/>
      </c>
      <c r="AN208" s="27" t="inlineStr"/>
      <c r="AO208" s="27"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t="inlineStr"/>
      <c r="D209" s="5" t="inlineStr">
        <is>
          <t>INDU</t>
        </is>
      </c>
      <c r="E209" s="5" t="inlineStr">
        <is>
          <t>ZUNI</t>
        </is>
      </c>
      <c r="F209" s="5" t="inlineStr">
        <is>
          <t>1120</t>
        </is>
      </c>
      <c r="G209" s="5" t="inlineStr">
        <is>
          <t>2021</t>
        </is>
      </c>
      <c r="H209" s="5" t="inlineStr">
        <is>
          <t>C/U</t>
        </is>
      </c>
      <c r="I209" s="6" t="n">
        <v>60</v>
      </c>
      <c r="J209" s="6" t="n">
        <v>0</v>
      </c>
      <c r="K209" s="5" t="inlineStr">
        <is>
          <t>ARS</t>
        </is>
      </c>
      <c r="L209" s="7" t="n">
        <v>0</v>
      </c>
      <c r="M209" s="7" t="n">
        <v>425869.2</v>
      </c>
      <c r="N209" s="5">
        <f>IFERROR(VLOOKUP(E209,[1]Total!$D$1:$M$446,10,0),0)</f>
        <v/>
      </c>
      <c r="O209" s="11">
        <f>M209/SUM($M$2:$M$679)</f>
        <v/>
      </c>
      <c r="P209" s="5">
        <f>IFERROR(M209/I209,0)</f>
        <v/>
      </c>
      <c r="R209" s="8">
        <f>I209-Q209</f>
        <v/>
      </c>
      <c r="S209" s="36">
        <f>P209*R209</f>
        <v/>
      </c>
      <c r="U209" s="27" t="inlineStr">
        <is>
          <t>Stock SAP</t>
        </is>
      </c>
      <c r="V209" s="27" t="inlineStr">
        <is>
          <t>Uniformes</t>
        </is>
      </c>
      <c r="W209" s="27" t="inlineStr">
        <is>
          <t>Fuera del alcance</t>
        </is>
      </c>
      <c r="X209" s="27" t="inlineStr"/>
      <c r="Y209" s="27" t="inlineStr">
        <is>
          <t>No aplica: uniformes, clasificación que el inventario físico de Farmacia no releva</t>
        </is>
      </c>
      <c r="Z209" s="28" t="inlineStr">
        <is>
          <t>Fuera del alcance del inventario físico</t>
        </is>
      </c>
      <c r="AA209" s="27" t="inlineStr"/>
      <c r="AB209" s="27" t="inlineStr"/>
      <c r="AC209" s="27" t="inlineStr"/>
      <c r="AD209" s="27" t="inlineStr"/>
      <c r="AE209" s="27" t="inlineStr"/>
      <c r="AF209" s="27" t="inlineStr"/>
      <c r="AG209" s="27" t="inlineStr"/>
      <c r="AH209" s="37" t="n">
        <v>60</v>
      </c>
      <c r="AI209" s="37" t="n">
        <v>0</v>
      </c>
      <c r="AJ209" s="37" t="n">
        <v>60</v>
      </c>
      <c r="AK209" s="38" t="n">
        <v>7097.820000000001</v>
      </c>
      <c r="AL209" s="38" t="n"/>
      <c r="AM209" s="38" t="n"/>
      <c r="AN209" s="27" t="inlineStr"/>
      <c r="AO209" s="27" t="inlineStr"/>
    </row>
    <row r="210">
      <c r="A210" s="5" t="inlineStr">
        <is>
          <t>3002056</t>
        </is>
      </c>
      <c r="B210" s="5" t="inlineStr">
        <is>
          <t>GUANTES DE VAQUETA (PAR)</t>
        </is>
      </c>
      <c r="C210" s="5" t="inlineStr"/>
      <c r="D210" s="5" t="inlineStr">
        <is>
          <t>INDU</t>
        </is>
      </c>
      <c r="E210" s="5" t="inlineStr">
        <is>
          <t>ZUNI</t>
        </is>
      </c>
      <c r="F210" s="5" t="inlineStr">
        <is>
          <t>1120</t>
        </is>
      </c>
      <c r="G210" s="5" t="inlineStr">
        <is>
          <t>2040</t>
        </is>
      </c>
      <c r="H210" s="5" t="inlineStr">
        <is>
          <t>C/U</t>
        </is>
      </c>
      <c r="I210" s="6" t="n">
        <v>60</v>
      </c>
      <c r="J210" s="6" t="n">
        <v>0</v>
      </c>
      <c r="K210" s="5" t="inlineStr">
        <is>
          <t>ARS</t>
        </is>
      </c>
      <c r="L210" s="7" t="n">
        <v>0</v>
      </c>
      <c r="M210" s="7" t="n">
        <v>422478</v>
      </c>
      <c r="N210" s="5">
        <f>IFERROR(VLOOKUP(E210,[1]Total!$D$1:$M$446,10,0),0)</f>
        <v/>
      </c>
      <c r="O210" s="11">
        <f>M210/SUM($M$2:$M$679)</f>
        <v/>
      </c>
      <c r="P210" s="5">
        <f>IFERROR(M210/I210,0)</f>
        <v/>
      </c>
      <c r="R210" s="8">
        <f>I210-Q210</f>
        <v/>
      </c>
      <c r="S210" s="36">
        <f>P210*R210</f>
        <v/>
      </c>
      <c r="U210" s="27" t="inlineStr">
        <is>
          <t>Stock SAP</t>
        </is>
      </c>
      <c r="V210" s="27" t="inlineStr">
        <is>
          <t>Uniformes</t>
        </is>
      </c>
      <c r="W210" s="27" t="inlineStr">
        <is>
          <t>Fuera del alcance</t>
        </is>
      </c>
      <c r="X210" s="27" t="inlineStr"/>
      <c r="Y210" s="27" t="inlineStr">
        <is>
          <t>No aplica: uniformes, clasificación que el inventario físico de Farmacia no releva</t>
        </is>
      </c>
      <c r="Z210" s="28" t="inlineStr">
        <is>
          <t>Fuera del alcance del inventario físico</t>
        </is>
      </c>
      <c r="AA210" s="27" t="inlineStr"/>
      <c r="AB210" s="27" t="inlineStr"/>
      <c r="AC210" s="27" t="inlineStr"/>
      <c r="AD210" s="27" t="inlineStr"/>
      <c r="AE210" s="27" t="inlineStr"/>
      <c r="AF210" s="27" t="inlineStr"/>
      <c r="AG210" s="27" t="inlineStr"/>
      <c r="AH210" s="37" t="n">
        <v>60</v>
      </c>
      <c r="AI210" s="37" t="n">
        <v>0</v>
      </c>
      <c r="AJ210" s="37" t="n">
        <v>60</v>
      </c>
      <c r="AK210" s="38" t="n">
        <v>7041.3</v>
      </c>
      <c r="AL210" s="38" t="n"/>
      <c r="AM210" s="38" t="n"/>
      <c r="AN210" s="27" t="inlineStr"/>
      <c r="AO210" s="27" t="inlineStr"/>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7" t="n">
        <v>0</v>
      </c>
      <c r="M211" s="7" t="n">
        <v>3521.91</v>
      </c>
      <c r="N211" s="5">
        <f>IFERROR(VLOOKUP(E211,[1]Total!$D$1:$M$446,10,0),0)</f>
        <v/>
      </c>
      <c r="O211" s="11">
        <f>M211/SUM($M$2:$M$679)</f>
        <v/>
      </c>
      <c r="P211" s="5">
        <f>IFERROR(M211/I211,0)</f>
        <v/>
      </c>
      <c r="R211" s="8">
        <f>I211-Q211</f>
        <v/>
      </c>
      <c r="S211" s="36">
        <f>P211*R211</f>
        <v/>
      </c>
      <c r="U211" s="27" t="inlineStr">
        <is>
          <t>Stock SAP</t>
        </is>
      </c>
      <c r="V211" s="27" t="inlineStr">
        <is>
          <t>Medicamentos</t>
        </is>
      </c>
      <c r="W211" s="27" t="inlineStr">
        <is>
          <t>Dentro del alcance</t>
        </is>
      </c>
      <c r="X211" s="25" t="inlineStr">
        <is>
          <t>Alta</t>
        </is>
      </c>
      <c r="Y211" s="27" t="inlineStr">
        <is>
          <t>Homologado – confianza Alta</t>
        </is>
      </c>
      <c r="Z211" s="26" t="inlineStr">
        <is>
          <t>Dar de baja en SAP</t>
        </is>
      </c>
      <c r="AA211" s="27" t="inlineStr">
        <is>
          <t>MED102</t>
        </is>
      </c>
      <c r="AB211" s="27" t="inlineStr">
        <is>
          <t>Ibuprofeno Comp x 600 mg</t>
        </is>
      </c>
      <c r="AC211" s="27" t="inlineStr">
        <is>
          <t>Homologación por código Avain (master M01-005)</t>
        </is>
      </c>
      <c r="AD211" s="27" t="inlineStr">
        <is>
          <t>No</t>
        </is>
      </c>
      <c r="AE211" s="27" t="inlineStr"/>
      <c r="AF211" s="27" t="inlineStr">
        <is>
          <t>Sí</t>
        </is>
      </c>
      <c r="AG211" s="27" t="inlineStr">
        <is>
          <t>M01-005</t>
        </is>
      </c>
      <c r="AH211" s="37" t="n">
        <v>5940</v>
      </c>
      <c r="AI211" s="37" t="n">
        <v>222</v>
      </c>
      <c r="AJ211" s="37" t="n">
        <v>5718</v>
      </c>
      <c r="AK211" s="38" t="n">
        <v>62.89131818181817</v>
      </c>
      <c r="AL211" s="38">
        <f>IF(OR($Z211="Dar de baja en SAP",$Z211="Dar de alta en SAP"),$AJ211*$AK211,"")</f>
        <v/>
      </c>
      <c r="AM211" s="38">
        <f>$AI211*$AK211</f>
        <v/>
      </c>
      <c r="AN211" s="27" t="inlineStr"/>
      <c r="AO211"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7" t="n">
        <v>0</v>
      </c>
      <c r="M212" s="7" t="n">
        <v>794344.33</v>
      </c>
      <c r="N212" s="5">
        <f>IFERROR(VLOOKUP(E212,[1]Total!$D$1:$M$446,10,0),0)</f>
        <v/>
      </c>
      <c r="O212" s="11">
        <f>M212/SUM($M$2:$M$679)</f>
        <v/>
      </c>
      <c r="P212" s="5">
        <f>IFERROR(M212/I212,0)</f>
        <v/>
      </c>
      <c r="Q212" s="39" t="n">
        <v>9</v>
      </c>
      <c r="R212" s="8">
        <f>I212-Q212</f>
        <v/>
      </c>
      <c r="S212" s="36">
        <f>P212*R212</f>
        <v/>
      </c>
      <c r="U212" s="27" t="inlineStr">
        <is>
          <t>Stock SAP</t>
        </is>
      </c>
      <c r="V212" s="27" t="inlineStr">
        <is>
          <t>Medicamentos</t>
        </is>
      </c>
      <c r="W212" s="27" t="inlineStr">
        <is>
          <t>Dentro del alcance</t>
        </is>
      </c>
      <c r="X212" s="25" t="inlineStr">
        <is>
          <t>Alta</t>
        </is>
      </c>
      <c r="Y212" s="27" t="inlineStr">
        <is>
          <t>Homologado – confianza Alta</t>
        </is>
      </c>
      <c r="Z212" s="26" t="inlineStr">
        <is>
          <t>Dar de baja en SAP</t>
        </is>
      </c>
      <c r="AA212" s="27" t="inlineStr">
        <is>
          <t>DESC290</t>
        </is>
      </c>
      <c r="AB212" s="27" t="inlineStr">
        <is>
          <t>Protector solar Labial</t>
        </is>
      </c>
      <c r="AC212" s="27" t="inlineStr">
        <is>
          <t>Cruce por nomenclatura SAP</t>
        </is>
      </c>
      <c r="AD212" s="27" t="inlineStr">
        <is>
          <t>No</t>
        </is>
      </c>
      <c r="AE212" s="27" t="inlineStr"/>
      <c r="AF212" s="27" t="inlineStr">
        <is>
          <t>No</t>
        </is>
      </c>
      <c r="AG212" s="27" t="inlineStr"/>
      <c r="AH212" s="37" t="n">
        <v>73</v>
      </c>
      <c r="AI212" s="37" t="n">
        <v>9</v>
      </c>
      <c r="AJ212" s="37" t="n">
        <v>64</v>
      </c>
      <c r="AK212" s="38" t="n">
        <v>14442.62410958904</v>
      </c>
      <c r="AL212" s="38">
        <f>IF(OR($Z212="Dar de baja en SAP",$Z212="Dar de alta en SAP"),$AJ212*$AK212,"")</f>
        <v/>
      </c>
      <c r="AM212" s="38">
        <f>$AI212*$AK212</f>
        <v/>
      </c>
      <c r="AN212" s="27" t="inlineStr"/>
      <c r="AO212" s="27"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7" t="n">
        <v>0</v>
      </c>
      <c r="M213" s="7" t="n">
        <v>270372.59</v>
      </c>
      <c r="N213" s="5">
        <f>IFERROR(VLOOKUP(E213,[1]Total!$D$1:$M$446,10,0),0)</f>
        <v/>
      </c>
      <c r="O213" s="11">
        <f>M213/SUM($M$2:$M$679)</f>
        <v/>
      </c>
      <c r="P213" s="5">
        <f>IFERROR(M213/I213,0)</f>
        <v/>
      </c>
      <c r="Q213" s="39" t="n">
        <v>2</v>
      </c>
      <c r="R213" s="8">
        <f>I213-Q213</f>
        <v/>
      </c>
      <c r="S213" s="36">
        <f>P213*R213</f>
        <v/>
      </c>
      <c r="U213" s="27" t="inlineStr">
        <is>
          <t>Stock SAP</t>
        </is>
      </c>
      <c r="V213" s="27" t="inlineStr">
        <is>
          <t>Medicamentos</t>
        </is>
      </c>
      <c r="W213" s="27" t="inlineStr">
        <is>
          <t>Dentro del alcance</t>
        </is>
      </c>
      <c r="X213" s="25" t="inlineStr">
        <is>
          <t>Alta</t>
        </is>
      </c>
      <c r="Y213" s="27" t="inlineStr">
        <is>
          <t>Homologado – confianza Alta</t>
        </is>
      </c>
      <c r="Z213" s="26" t="inlineStr">
        <is>
          <t>Dar de baja en SAP</t>
        </is>
      </c>
      <c r="AA213" s="27" t="inlineStr">
        <is>
          <t>MED114</t>
        </is>
      </c>
      <c r="AB213" s="27" t="inlineStr">
        <is>
          <t>Lagrimas naturales Gotas oftalm 15ml</t>
        </is>
      </c>
      <c r="AC213" s="27" t="inlineStr">
        <is>
          <t>Cruce por nomenclatura SAP</t>
        </is>
      </c>
      <c r="AD213" s="27" t="inlineStr">
        <is>
          <t>No</t>
        </is>
      </c>
      <c r="AE213" s="27" t="inlineStr"/>
      <c r="AF213" s="27" t="inlineStr">
        <is>
          <t>Sí</t>
        </is>
      </c>
      <c r="AG213" s="27" t="inlineStr"/>
      <c r="AH213" s="37" t="n">
        <v>155</v>
      </c>
      <c r="AI213" s="37" t="n">
        <v>2</v>
      </c>
      <c r="AJ213" s="37" t="n">
        <v>153</v>
      </c>
      <c r="AK213" s="38" t="n">
        <v>4915.86535483871</v>
      </c>
      <c r="AL213" s="38">
        <f>IF(OR($Z213="Dar de baja en SAP",$Z213="Dar de alta en SAP"),$AJ213*$AK213,"")</f>
        <v/>
      </c>
      <c r="AM213" s="38">
        <f>$AI213*$AK213</f>
        <v/>
      </c>
      <c r="AN213" s="29" t="inlineStr">
        <is>
          <t>Valorización a validar: relación de cantidades 78 a 1 entre SAP y el recuento físico. Sugiere distinta unidad de medida (SAP por caja o envase y el recuento por unidad). La diferencia económica de esta fila no debe tomarse como definitiva.</t>
        </is>
      </c>
      <c r="AO213" s="27"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7" t="n">
        <v>0</v>
      </c>
      <c r="M214" s="7" t="n">
        <v>15533.86</v>
      </c>
      <c r="N214" s="5">
        <f>IFERROR(VLOOKUP(E214,[1]Total!$D$1:$M$446,10,0),0)</f>
        <v/>
      </c>
      <c r="O214" s="11">
        <f>M214/SUM($M$2:$M$679)</f>
        <v/>
      </c>
      <c r="P214" s="5">
        <f>IFERROR(M214/I214,0)</f>
        <v/>
      </c>
      <c r="Q214" s="39" t="n">
        <v>41</v>
      </c>
      <c r="R214" s="8">
        <f>I214-Q214</f>
        <v/>
      </c>
      <c r="S214" s="36">
        <f>P214*R214</f>
        <v/>
      </c>
      <c r="U214" s="27" t="inlineStr">
        <is>
          <t>Stock SAP</t>
        </is>
      </c>
      <c r="V214" s="27" t="inlineStr">
        <is>
          <t>Medicamentos</t>
        </is>
      </c>
      <c r="W214" s="27" t="inlineStr">
        <is>
          <t>Dentro del alcance</t>
        </is>
      </c>
      <c r="X214" s="25" t="inlineStr">
        <is>
          <t>Alta</t>
        </is>
      </c>
      <c r="Y214" s="27" t="inlineStr">
        <is>
          <t>Homologado – confianza Alta</t>
        </is>
      </c>
      <c r="Z214" s="26" t="inlineStr">
        <is>
          <t>Dar de baja en SAP</t>
        </is>
      </c>
      <c r="AA214" s="27" t="inlineStr">
        <is>
          <t>MED9</t>
        </is>
      </c>
      <c r="AB214" s="27" t="inlineStr">
        <is>
          <t>Adrenalina amp 1 ml</t>
        </is>
      </c>
      <c r="AC214" s="27" t="inlineStr">
        <is>
          <t>Homologación por código Avain (master M03-001)</t>
        </is>
      </c>
      <c r="AD214" s="27" t="inlineStr">
        <is>
          <t>No</t>
        </is>
      </c>
      <c r="AE214" s="27" t="inlineStr"/>
      <c r="AF214" s="27" t="inlineStr">
        <is>
          <t>Sí</t>
        </is>
      </c>
      <c r="AG214" s="27" t="inlineStr">
        <is>
          <t>M03-001</t>
        </is>
      </c>
      <c r="AH214" s="37" t="n">
        <v>104</v>
      </c>
      <c r="AI214" s="37" t="n">
        <v>41</v>
      </c>
      <c r="AJ214" s="37" t="n">
        <v>63</v>
      </c>
      <c r="AK214" s="38" t="n">
        <v>310.6772115384616</v>
      </c>
      <c r="AL214" s="38">
        <f>IF(OR($Z214="Dar de baja en SAP",$Z214="Dar de alta en SAP"),$AJ214*$AK214,"")</f>
        <v/>
      </c>
      <c r="AM214" s="38">
        <f>$AI214*$AK214</f>
        <v/>
      </c>
      <c r="AN214" s="27" t="inlineStr"/>
      <c r="AO214" s="27"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7" t="n">
        <v>0</v>
      </c>
      <c r="M215" s="7" t="n">
        <v>10135</v>
      </c>
      <c r="N215" s="5">
        <f>IFERROR(VLOOKUP(E215,[1]Total!$D$1:$M$446,10,0),0)</f>
        <v/>
      </c>
      <c r="O215" s="11">
        <f>M215/SUM($M$2:$M$679)</f>
        <v/>
      </c>
      <c r="P215" s="5">
        <f>IFERROR(M215/I215,0)</f>
        <v/>
      </c>
      <c r="R215" s="8">
        <f>I215-Q215</f>
        <v/>
      </c>
      <c r="S215" s="36">
        <f>P215*R215</f>
        <v/>
      </c>
      <c r="U215" s="27" t="inlineStr">
        <is>
          <t>Stock SAP</t>
        </is>
      </c>
      <c r="V215" s="27" t="inlineStr">
        <is>
          <t>Medicamentos</t>
        </is>
      </c>
      <c r="W215" s="27" t="inlineStr">
        <is>
          <t>Dentro del alcance</t>
        </is>
      </c>
      <c r="X215" s="27" t="inlineStr"/>
      <c r="Y215" s="27" t="inlineStr">
        <is>
          <t>Sin recuento físico en el inventario de Avain</t>
        </is>
      </c>
      <c r="Z215" s="28" t="inlineStr">
        <is>
          <t>Sin recuento físico</t>
        </is>
      </c>
      <c r="AA215" s="27" t="inlineStr"/>
      <c r="AB215" s="27" t="inlineStr"/>
      <c r="AC215" s="27" t="inlineStr"/>
      <c r="AD215" s="27" t="inlineStr"/>
      <c r="AE215" s="27" t="inlineStr"/>
      <c r="AF215" s="27" t="inlineStr"/>
      <c r="AG215" s="27" t="inlineStr"/>
      <c r="AH215" s="37" t="n">
        <v>50</v>
      </c>
      <c r="AI215" s="37" t="n">
        <v>0</v>
      </c>
      <c r="AJ215" s="37" t="n">
        <v>50</v>
      </c>
      <c r="AK215" s="38" t="n">
        <v>202.7</v>
      </c>
      <c r="AL215" s="38" t="n"/>
      <c r="AM215" s="38" t="n"/>
      <c r="AN215" s="27" t="inlineStr"/>
      <c r="AO215" s="27" t="inlineStr"/>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7" t="n">
        <v>0</v>
      </c>
      <c r="M216" s="7" t="n">
        <v>107773.95</v>
      </c>
      <c r="N216" s="5">
        <f>IFERROR(VLOOKUP(E216,[1]Total!$D$1:$M$446,10,0),0)</f>
        <v/>
      </c>
      <c r="O216" s="11">
        <f>M216/SUM($M$2:$M$679)</f>
        <v/>
      </c>
      <c r="P216" s="5">
        <f>IFERROR(M216/I216,0)</f>
        <v/>
      </c>
      <c r="R216" s="8">
        <f>I216-Q216</f>
        <v/>
      </c>
      <c r="S216" s="36">
        <f>P216*R216</f>
        <v/>
      </c>
      <c r="U216" s="27" t="inlineStr">
        <is>
          <t>Stock SAP</t>
        </is>
      </c>
      <c r="V216" s="27" t="inlineStr">
        <is>
          <t>Medicamentos</t>
        </is>
      </c>
      <c r="W216" s="27" t="inlineStr">
        <is>
          <t>Dentro del alcance</t>
        </is>
      </c>
      <c r="X216" s="25" t="inlineStr">
        <is>
          <t>Alta</t>
        </is>
      </c>
      <c r="Y216" s="27" t="inlineStr">
        <is>
          <t>Homologado – confianza Alta</t>
        </is>
      </c>
      <c r="Z216" s="26" t="inlineStr">
        <is>
          <t>Dar de baja en SAP</t>
        </is>
      </c>
      <c r="AA216" s="27" t="inlineStr">
        <is>
          <t>MED169</t>
        </is>
      </c>
      <c r="AB216" s="27" t="inlineStr">
        <is>
          <t>Solución ringer lactato x 500 ml</t>
        </is>
      </c>
      <c r="AC216" s="27" t="inlineStr">
        <is>
          <t>Homologación por código Avain (master M13-003)</t>
        </is>
      </c>
      <c r="AD216" s="27" t="inlineStr">
        <is>
          <t>No</t>
        </is>
      </c>
      <c r="AE216" s="27" t="inlineStr"/>
      <c r="AF216" s="27" t="inlineStr">
        <is>
          <t>Sí</t>
        </is>
      </c>
      <c r="AG216" s="27" t="inlineStr">
        <is>
          <t>M13-003</t>
        </is>
      </c>
      <c r="AH216" s="37" t="n">
        <v>630</v>
      </c>
      <c r="AI216" s="37" t="n">
        <v>292</v>
      </c>
      <c r="AJ216" s="37" t="n">
        <v>338</v>
      </c>
      <c r="AK216" s="38" t="n">
        <v>2155.479031746032</v>
      </c>
      <c r="AL216" s="38">
        <f>IF(OR($Z216="Dar de baja en SAP",$Z216="Dar de alta en SAP"),$AJ216*$AK216,"")</f>
        <v/>
      </c>
      <c r="AM216" s="38">
        <f>$AI216*$AK216</f>
        <v/>
      </c>
      <c r="AN216" s="27" t="inlineStr"/>
      <c r="AO216" s="27"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7" t="n">
        <v>0</v>
      </c>
      <c r="M217" s="7" t="n">
        <v>26394.5</v>
      </c>
      <c r="N217" s="5">
        <f>IFERROR(VLOOKUP(E217,[1]Total!$D$1:$M$446,10,0),0)</f>
        <v/>
      </c>
      <c r="O217" s="11">
        <f>M217/SUM($M$2:$M$679)</f>
        <v/>
      </c>
      <c r="P217" s="5">
        <f>IFERROR(M217/I217,0)</f>
        <v/>
      </c>
      <c r="R217" s="8">
        <f>I217-Q217</f>
        <v/>
      </c>
      <c r="S217" s="36">
        <f>P217*R217</f>
        <v/>
      </c>
      <c r="U217" s="27" t="inlineStr">
        <is>
          <t>Stock SAP</t>
        </is>
      </c>
      <c r="V217" s="27" t="inlineStr">
        <is>
          <t>Medicamentos</t>
        </is>
      </c>
      <c r="W217" s="27" t="inlineStr">
        <is>
          <t>Dentro del alcance</t>
        </is>
      </c>
      <c r="X217" s="25" t="inlineStr">
        <is>
          <t>Alta</t>
        </is>
      </c>
      <c r="Y217" s="27" t="inlineStr">
        <is>
          <t>Homologado – confianza Alta</t>
        </is>
      </c>
      <c r="Z217" s="26" t="inlineStr">
        <is>
          <t>Dar de baja en SAP</t>
        </is>
      </c>
      <c r="AA217" s="27" t="inlineStr">
        <is>
          <t>MED62</t>
        </is>
      </c>
      <c r="AB217" s="27" t="inlineStr">
        <is>
          <t>Diclofenac 75mg Amp x 3ml</t>
        </is>
      </c>
      <c r="AC217" s="27" t="inlineStr">
        <is>
          <t>Homologación por código Avain (master M01-003)</t>
        </is>
      </c>
      <c r="AD217" s="27" t="inlineStr">
        <is>
          <t>No</t>
        </is>
      </c>
      <c r="AE217" s="27" t="inlineStr"/>
      <c r="AF217" s="27" t="inlineStr">
        <is>
          <t>Sí</t>
        </is>
      </c>
      <c r="AG217" s="27" t="inlineStr">
        <is>
          <t>M01-003</t>
        </is>
      </c>
      <c r="AH217" s="37" t="n">
        <v>1959</v>
      </c>
      <c r="AI217" s="37" t="n">
        <v>400</v>
      </c>
      <c r="AJ217" s="37" t="n">
        <v>1559</v>
      </c>
      <c r="AK217" s="38" t="n">
        <v>527.8899489535477</v>
      </c>
      <c r="AL217" s="38">
        <f>IF(OR($Z217="Dar de baja en SAP",$Z217="Dar de alta en SAP"),$AJ217*$AK217,"")</f>
        <v/>
      </c>
      <c r="AM217" s="38">
        <f>$AI217*$AK217</f>
        <v/>
      </c>
      <c r="AN217" s="27" t="inlineStr"/>
      <c r="AO217"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7" t="n">
        <v>0</v>
      </c>
      <c r="M218" s="7" t="n">
        <v>26871.21</v>
      </c>
      <c r="N218" s="5">
        <f>IFERROR(VLOOKUP(E218,[1]Total!$D$1:$M$446,10,0),0)</f>
        <v/>
      </c>
      <c r="O218" s="11">
        <f>M218/SUM($M$2:$M$679)</f>
        <v/>
      </c>
      <c r="P218" s="5">
        <f>IFERROR(M218/I218,0)</f>
        <v/>
      </c>
      <c r="R218" s="8">
        <f>I218-Q218</f>
        <v/>
      </c>
      <c r="S218" s="36">
        <f>P218*R218</f>
        <v/>
      </c>
      <c r="U218" s="27" t="inlineStr">
        <is>
          <t>Stock SAP</t>
        </is>
      </c>
      <c r="V218" s="27" t="inlineStr">
        <is>
          <t>Medicamentos</t>
        </is>
      </c>
      <c r="W218" s="27" t="inlineStr">
        <is>
          <t>Dentro del alcance</t>
        </is>
      </c>
      <c r="X218" s="30" t="inlineStr">
        <is>
          <t>Media</t>
        </is>
      </c>
      <c r="Y218" s="27" t="inlineStr">
        <is>
          <t>Homologado – confianza Media – pendiente de validación</t>
        </is>
      </c>
      <c r="Z218" s="26" t="inlineStr">
        <is>
          <t>Dar de baja en SAP</t>
        </is>
      </c>
      <c r="AA218" s="27" t="inlineStr">
        <is>
          <t>MED100</t>
        </is>
      </c>
      <c r="AB218" s="27" t="inlineStr">
        <is>
          <t>Hioscina x 20 mg Amp x 1 ml</t>
        </is>
      </c>
      <c r="AC218" s="27" t="inlineStr">
        <is>
          <t>Homologación por código Avain (master M08-003)</t>
        </is>
      </c>
      <c r="AD218" s="27" t="inlineStr">
        <is>
          <t>No</t>
        </is>
      </c>
      <c r="AE218" s="27" t="inlineStr"/>
      <c r="AF218" s="27" t="inlineStr">
        <is>
          <t>Sí</t>
        </is>
      </c>
      <c r="AG218" s="27" t="inlineStr">
        <is>
          <t>M08-003</t>
        </is>
      </c>
      <c r="AH218" s="37" t="n">
        <v>600</v>
      </c>
      <c r="AI218" s="37" t="n">
        <v>117</v>
      </c>
      <c r="AJ218" s="37" t="n">
        <v>483</v>
      </c>
      <c r="AK218" s="38" t="n">
        <v>537.4241166666667</v>
      </c>
      <c r="AL218" s="38">
        <f>IF(OR($Z218="Dar de baja en SAP",$Z218="Dar de alta en SAP"),$AJ218*$AK218,"")</f>
        <v/>
      </c>
      <c r="AM218" s="38">
        <f>$AI218*$AK218</f>
        <v/>
      </c>
      <c r="AN218" s="27" t="inlineStr"/>
      <c r="AO218" s="27"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7" t="n">
        <v>0</v>
      </c>
      <c r="M219" s="7" t="n">
        <v>20486.75</v>
      </c>
      <c r="N219" s="5">
        <f>IFERROR(VLOOKUP(E219,[1]Total!$D$1:$M$446,10,0),0)</f>
        <v/>
      </c>
      <c r="O219" s="11">
        <f>M219/SUM($M$2:$M$679)</f>
        <v/>
      </c>
      <c r="P219" s="5">
        <f>IFERROR(M219/I219,0)</f>
        <v/>
      </c>
      <c r="R219" s="8">
        <f>I219-Q219</f>
        <v/>
      </c>
      <c r="S219" s="36">
        <f>P219*R219</f>
        <v/>
      </c>
      <c r="U219" s="27" t="inlineStr">
        <is>
          <t>Stock SAP</t>
        </is>
      </c>
      <c r="V219" s="27" t="inlineStr">
        <is>
          <t>Medicamentos</t>
        </is>
      </c>
      <c r="W219" s="27" t="inlineStr">
        <is>
          <t>Dentro del alcance</t>
        </is>
      </c>
      <c r="X219" s="27" t="inlineStr"/>
      <c r="Y219" s="27" t="inlineStr">
        <is>
          <t>Sin recuento físico en el inventario de Avain</t>
        </is>
      </c>
      <c r="Z219" s="28" t="inlineStr">
        <is>
          <t>Sin recuento físico</t>
        </is>
      </c>
      <c r="AA219" s="27" t="inlineStr"/>
      <c r="AB219" s="27" t="inlineStr"/>
      <c r="AC219" s="27" t="inlineStr"/>
      <c r="AD219" s="27" t="inlineStr"/>
      <c r="AE219" s="27" t="inlineStr"/>
      <c r="AF219" s="27" t="inlineStr"/>
      <c r="AG219" s="27" t="inlineStr"/>
      <c r="AH219" s="37" t="n">
        <v>65</v>
      </c>
      <c r="AI219" s="37" t="n">
        <v>0</v>
      </c>
      <c r="AJ219" s="37" t="n">
        <v>65</v>
      </c>
      <c r="AK219" s="38" t="n">
        <v>409.7350769230769</v>
      </c>
      <c r="AL219" s="38" t="n"/>
      <c r="AM219" s="38" t="n"/>
      <c r="AN219" s="27" t="inlineStr"/>
      <c r="AO219" s="27"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7" t="n">
        <v>0</v>
      </c>
      <c r="M220" s="7" t="n">
        <v>21316.99</v>
      </c>
      <c r="N220" s="5">
        <f>IFERROR(VLOOKUP(E220,[1]Total!$D$1:$M$446,10,0),0)</f>
        <v/>
      </c>
      <c r="O220" s="11">
        <f>M220/SUM($M$2:$M$679)</f>
        <v/>
      </c>
      <c r="P220" s="5">
        <f>IFERROR(M220/I220,0)</f>
        <v/>
      </c>
      <c r="R220" s="8">
        <f>I220-Q220</f>
        <v/>
      </c>
      <c r="S220" s="36">
        <f>P220*R220</f>
        <v/>
      </c>
      <c r="U220" s="27" t="inlineStr">
        <is>
          <t>Stock SAP</t>
        </is>
      </c>
      <c r="V220" s="27" t="inlineStr">
        <is>
          <t>Medicamentos</t>
        </is>
      </c>
      <c r="W220" s="27" t="inlineStr">
        <is>
          <t>Dentro del alcance</t>
        </is>
      </c>
      <c r="X220" s="25" t="inlineStr">
        <is>
          <t>Alta</t>
        </is>
      </c>
      <c r="Y220" s="27" t="inlineStr">
        <is>
          <t>Homologado – confianza Alta</t>
        </is>
      </c>
      <c r="Z220" s="26" t="inlineStr">
        <is>
          <t>Dar de baja en SAP</t>
        </is>
      </c>
      <c r="AA220" s="27" t="inlineStr">
        <is>
          <t>MED130</t>
        </is>
      </c>
      <c r="AB220" s="27" t="inlineStr">
        <is>
          <t>Metoclopramida 10 mg Amp x 2 ml</t>
        </is>
      </c>
      <c r="AC220" s="27" t="inlineStr">
        <is>
          <t>Homologación por código Avain (master M08-001)</t>
        </is>
      </c>
      <c r="AD220" s="27" t="inlineStr">
        <is>
          <t>No</t>
        </is>
      </c>
      <c r="AE220" s="27" t="inlineStr"/>
      <c r="AF220" s="27" t="inlineStr">
        <is>
          <t>Sí</t>
        </is>
      </c>
      <c r="AG220" s="27" t="inlineStr">
        <is>
          <t>M08-001</t>
        </is>
      </c>
      <c r="AH220" s="37" t="n">
        <v>1845</v>
      </c>
      <c r="AI220" s="37" t="n">
        <v>451</v>
      </c>
      <c r="AJ220" s="37" t="n">
        <v>1394</v>
      </c>
      <c r="AK220" s="38" t="n">
        <v>426.3397181571816</v>
      </c>
      <c r="AL220" s="38">
        <f>IF(OR($Z220="Dar de baja en SAP",$Z220="Dar de alta en SAP"),$AJ220*$AK220,"")</f>
        <v/>
      </c>
      <c r="AM220" s="38">
        <f>$AI220*$AK220</f>
        <v/>
      </c>
      <c r="AN220" s="27" t="inlineStr"/>
      <c r="AO220"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7" t="n">
        <v>0</v>
      </c>
      <c r="M221" s="7" t="n">
        <v>3171.39</v>
      </c>
      <c r="N221" s="5">
        <f>IFERROR(VLOOKUP(E221,[1]Total!$D$1:$M$446,10,0),0)</f>
        <v/>
      </c>
      <c r="O221" s="11">
        <f>M221/SUM($M$2:$M$679)</f>
        <v/>
      </c>
      <c r="P221" s="5">
        <f>IFERROR(M221/I221,0)</f>
        <v/>
      </c>
      <c r="R221" s="8">
        <f>I221-Q221</f>
        <v/>
      </c>
      <c r="S221" s="36">
        <f>P221*R221</f>
        <v/>
      </c>
      <c r="U221" s="27" t="inlineStr">
        <is>
          <t>Stock SAP</t>
        </is>
      </c>
      <c r="V221" s="27" t="inlineStr">
        <is>
          <t>Medicamentos</t>
        </is>
      </c>
      <c r="W221" s="27" t="inlineStr">
        <is>
          <t>Dentro del alcance</t>
        </is>
      </c>
      <c r="X221" s="25" t="inlineStr">
        <is>
          <t>Alta</t>
        </is>
      </c>
      <c r="Y221" s="27" t="inlineStr">
        <is>
          <t>Homologado – confianza Alta</t>
        </is>
      </c>
      <c r="Z221" s="26" t="inlineStr">
        <is>
          <t>Dar de baja en SAP</t>
        </is>
      </c>
      <c r="AA221" s="27" t="inlineStr">
        <is>
          <t>MED110</t>
        </is>
      </c>
      <c r="AB221" s="27" t="inlineStr">
        <is>
          <t>Ketorolac Comp SL X 10 mg</t>
        </is>
      </c>
      <c r="AC221" s="27" t="inlineStr">
        <is>
          <t>Homologación por código Avain (master M01-006)</t>
        </is>
      </c>
      <c r="AD221" s="27" t="inlineStr">
        <is>
          <t>No</t>
        </is>
      </c>
      <c r="AE221" s="27" t="inlineStr"/>
      <c r="AF221" s="27" t="inlineStr">
        <is>
          <t>Sí</t>
        </is>
      </c>
      <c r="AG221" s="27" t="inlineStr">
        <is>
          <t>M01-006</t>
        </is>
      </c>
      <c r="AH221" s="37" t="n">
        <v>1693</v>
      </c>
      <c r="AI221" s="37" t="n">
        <v>920</v>
      </c>
      <c r="AJ221" s="37" t="n">
        <v>773</v>
      </c>
      <c r="AK221" s="38" t="n">
        <v>63.42787950383934</v>
      </c>
      <c r="AL221" s="38">
        <f>IF(OR($Z221="Dar de baja en SAP",$Z221="Dar de alta en SAP"),$AJ221*$AK221,"")</f>
        <v/>
      </c>
      <c r="AM221" s="38">
        <f>$AI221*$AK221</f>
        <v/>
      </c>
      <c r="AN221" s="27" t="inlineStr"/>
      <c r="AO221"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7" t="n">
        <v>0</v>
      </c>
      <c r="M222" s="7" t="n">
        <v>3171.39</v>
      </c>
      <c r="N222" s="5">
        <f>IFERROR(VLOOKUP(E222,[1]Total!$D$1:$M$446,10,0),0)</f>
        <v/>
      </c>
      <c r="O222" s="11">
        <f>M222/SUM($M$2:$M$679)</f>
        <v/>
      </c>
      <c r="P222" s="5">
        <f>IFERROR(M222/I222,0)</f>
        <v/>
      </c>
      <c r="R222" s="8">
        <f>I222-Q222</f>
        <v/>
      </c>
      <c r="S222" s="36">
        <f>P222*R222</f>
        <v/>
      </c>
      <c r="U222" s="27" t="inlineStr">
        <is>
          <t>Stock SAP</t>
        </is>
      </c>
      <c r="V222" s="27" t="inlineStr">
        <is>
          <t>Medicamentos</t>
        </is>
      </c>
      <c r="W222" s="27" t="inlineStr">
        <is>
          <t>Dentro del alcance</t>
        </is>
      </c>
      <c r="X222" s="25" t="inlineStr">
        <is>
          <t>Alta</t>
        </is>
      </c>
      <c r="Y222" s="27" t="inlineStr">
        <is>
          <t>Homologado – confianza Alta</t>
        </is>
      </c>
      <c r="Z222" s="26" t="inlineStr">
        <is>
          <t>Dar de baja en SAP</t>
        </is>
      </c>
      <c r="AA222" s="27" t="inlineStr">
        <is>
          <t>MED110</t>
        </is>
      </c>
      <c r="AB222" s="27" t="inlineStr">
        <is>
          <t>Ketorolac Comp SL X 10 mg</t>
        </is>
      </c>
      <c r="AC222" s="27" t="inlineStr">
        <is>
          <t>Homologación por código Avain (master M01-006)</t>
        </is>
      </c>
      <c r="AD222" s="27" t="inlineStr">
        <is>
          <t>No</t>
        </is>
      </c>
      <c r="AE222" s="27" t="inlineStr"/>
      <c r="AF222" s="27" t="inlineStr">
        <is>
          <t>Sí</t>
        </is>
      </c>
      <c r="AG222" s="27" t="inlineStr">
        <is>
          <t>M01-006</t>
        </is>
      </c>
      <c r="AH222" s="37" t="n">
        <v>1693</v>
      </c>
      <c r="AI222" s="37" t="n">
        <v>920</v>
      </c>
      <c r="AJ222" s="37" t="n">
        <v>773</v>
      </c>
      <c r="AK222" s="38" t="n">
        <v>63.42787950383934</v>
      </c>
      <c r="AL222" s="38">
        <f>IF(OR($Z222="Dar de baja en SAP",$Z222="Dar de alta en SAP"),$AJ222*$AK222,"")</f>
        <v/>
      </c>
      <c r="AM222" s="38">
        <f>$AI222*$AK222</f>
        <v/>
      </c>
      <c r="AN222" s="27" t="inlineStr"/>
      <c r="AO222"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7" t="n">
        <v>0</v>
      </c>
      <c r="M223" s="7" t="n">
        <v>3171.39</v>
      </c>
      <c r="N223" s="5">
        <f>IFERROR(VLOOKUP(E223,[1]Total!$D$1:$M$446,10,0),0)</f>
        <v/>
      </c>
      <c r="O223" s="11">
        <f>M223/SUM($M$2:$M$679)</f>
        <v/>
      </c>
      <c r="P223" s="5">
        <f>IFERROR(M223/I223,0)</f>
        <v/>
      </c>
      <c r="R223" s="8">
        <f>I223-Q223</f>
        <v/>
      </c>
      <c r="S223" s="36">
        <f>P223*R223</f>
        <v/>
      </c>
      <c r="U223" s="27" t="inlineStr">
        <is>
          <t>Stock SAP</t>
        </is>
      </c>
      <c r="V223" s="27" t="inlineStr">
        <is>
          <t>Medicamentos</t>
        </is>
      </c>
      <c r="W223" s="27" t="inlineStr">
        <is>
          <t>Dentro del alcance</t>
        </is>
      </c>
      <c r="X223" s="25" t="inlineStr">
        <is>
          <t>Alta</t>
        </is>
      </c>
      <c r="Y223" s="27" t="inlineStr">
        <is>
          <t>Homologado – confianza Alta</t>
        </is>
      </c>
      <c r="Z223" s="26" t="inlineStr">
        <is>
          <t>Dar de baja en SAP</t>
        </is>
      </c>
      <c r="AA223" s="27" t="inlineStr">
        <is>
          <t>MED110</t>
        </is>
      </c>
      <c r="AB223" s="27" t="inlineStr">
        <is>
          <t>Ketorolac Comp SL X 10 mg</t>
        </is>
      </c>
      <c r="AC223" s="27" t="inlineStr">
        <is>
          <t>Homologación por código Avain (master M01-006)</t>
        </is>
      </c>
      <c r="AD223" s="27" t="inlineStr">
        <is>
          <t>No</t>
        </is>
      </c>
      <c r="AE223" s="27" t="inlineStr"/>
      <c r="AF223" s="27" t="inlineStr">
        <is>
          <t>Sí</t>
        </is>
      </c>
      <c r="AG223" s="27" t="inlineStr">
        <is>
          <t>M01-006</t>
        </is>
      </c>
      <c r="AH223" s="37" t="n">
        <v>1693</v>
      </c>
      <c r="AI223" s="37" t="n">
        <v>920</v>
      </c>
      <c r="AJ223" s="37" t="n">
        <v>773</v>
      </c>
      <c r="AK223" s="38" t="n">
        <v>63.42787950383934</v>
      </c>
      <c r="AL223" s="38">
        <f>IF(OR($Z223="Dar de baja en SAP",$Z223="Dar de alta en SAP"),$AJ223*$AK223,"")</f>
        <v/>
      </c>
      <c r="AM223" s="38">
        <f>$AI223*$AK223</f>
        <v/>
      </c>
      <c r="AN223" s="27" t="inlineStr"/>
      <c r="AO223"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7" t="n">
        <v>0</v>
      </c>
      <c r="M224" s="7" t="n">
        <v>2259.85</v>
      </c>
      <c r="N224" s="5">
        <f>IFERROR(VLOOKUP(E224,[1]Total!$D$1:$M$446,10,0),0)</f>
        <v/>
      </c>
      <c r="O224" s="11">
        <f>M224/SUM($M$2:$M$679)</f>
        <v/>
      </c>
      <c r="P224" s="5">
        <f>IFERROR(M224/I224,0)</f>
        <v/>
      </c>
      <c r="R224" s="8">
        <f>I224-Q224</f>
        <v/>
      </c>
      <c r="S224" s="36">
        <f>P224*R224</f>
        <v/>
      </c>
      <c r="U224" s="27" t="inlineStr">
        <is>
          <t>Stock SAP</t>
        </is>
      </c>
      <c r="V224" s="27" t="inlineStr">
        <is>
          <t>Medicamentos</t>
        </is>
      </c>
      <c r="W224" s="27" t="inlineStr">
        <is>
          <t>Dentro del alcance</t>
        </is>
      </c>
      <c r="X224" s="27" t="inlineStr"/>
      <c r="Y224" s="27" t="inlineStr">
        <is>
          <t>Sin recuento físico en el inventario de Avain</t>
        </is>
      </c>
      <c r="Z224" s="28" t="inlineStr">
        <is>
          <t>Sin recuento físico</t>
        </is>
      </c>
      <c r="AA224" s="27" t="inlineStr"/>
      <c r="AB224" s="27" t="inlineStr"/>
      <c r="AC224" s="27" t="inlineStr"/>
      <c r="AD224" s="27" t="inlineStr"/>
      <c r="AE224" s="27" t="inlineStr"/>
      <c r="AF224" s="27" t="inlineStr"/>
      <c r="AG224" s="27" t="inlineStr"/>
      <c r="AH224" s="37" t="n">
        <v>1170</v>
      </c>
      <c r="AI224" s="37" t="n">
        <v>0</v>
      </c>
      <c r="AJ224" s="37" t="n">
        <v>1170</v>
      </c>
      <c r="AK224" s="38" t="n">
        <v>45.19704273504274</v>
      </c>
      <c r="AL224" s="38" t="n"/>
      <c r="AM224" s="38" t="n"/>
      <c r="AN224" s="27" t="inlineStr"/>
      <c r="AO224" s="27"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7" t="n">
        <v>0</v>
      </c>
      <c r="M225" s="7" t="n">
        <v>31423.28</v>
      </c>
      <c r="N225" s="5">
        <f>IFERROR(VLOOKUP(E225,[1]Total!$D$1:$M$446,10,0),0)</f>
        <v/>
      </c>
      <c r="O225" s="11">
        <f>M225/SUM($M$2:$M$679)</f>
        <v/>
      </c>
      <c r="P225" s="5">
        <f>IFERROR(M225/I225,0)</f>
        <v/>
      </c>
      <c r="R225" s="8">
        <f>I225-Q225</f>
        <v/>
      </c>
      <c r="S225" s="36">
        <f>P225*R225</f>
        <v/>
      </c>
      <c r="U225" s="27" t="inlineStr">
        <is>
          <t>Stock SAP</t>
        </is>
      </c>
      <c r="V225" s="27" t="inlineStr">
        <is>
          <t>Medicamentos</t>
        </is>
      </c>
      <c r="W225" s="27" t="inlineStr">
        <is>
          <t>Dentro del alcance</t>
        </is>
      </c>
      <c r="X225" s="27" t="inlineStr"/>
      <c r="Y225" s="27" t="inlineStr">
        <is>
          <t>Sin recuento físico en el inventario de Avain</t>
        </is>
      </c>
      <c r="Z225" s="28" t="inlineStr">
        <is>
          <t>Sin recuento físico</t>
        </is>
      </c>
      <c r="AA225" s="27" t="inlineStr"/>
      <c r="AB225" s="27" t="inlineStr"/>
      <c r="AC225" s="27" t="inlineStr"/>
      <c r="AD225" s="27" t="inlineStr"/>
      <c r="AE225" s="27" t="inlineStr"/>
      <c r="AF225" s="27" t="inlineStr"/>
      <c r="AG225" s="27" t="inlineStr"/>
      <c r="AH225" s="37" t="n">
        <v>130</v>
      </c>
      <c r="AI225" s="37" t="n">
        <v>0</v>
      </c>
      <c r="AJ225" s="37" t="n">
        <v>130</v>
      </c>
      <c r="AK225" s="38" t="n">
        <v>628.4655384615384</v>
      </c>
      <c r="AL225" s="38" t="n"/>
      <c r="AM225" s="38" t="n"/>
      <c r="AN225" s="27" t="inlineStr"/>
      <c r="AO225" s="27"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7" t="n">
        <v>0</v>
      </c>
      <c r="M226" s="7" t="n">
        <v>21516.35</v>
      </c>
      <c r="N226" s="5">
        <f>IFERROR(VLOOKUP(E226,[1]Total!$D$1:$M$446,10,0),0)</f>
        <v/>
      </c>
      <c r="O226" s="11">
        <f>M226/SUM($M$2:$M$679)</f>
        <v/>
      </c>
      <c r="P226" s="5">
        <f>IFERROR(M226/I226,0)</f>
        <v/>
      </c>
      <c r="R226" s="8">
        <f>I226-Q226</f>
        <v/>
      </c>
      <c r="S226" s="36">
        <f>P226*R226</f>
        <v/>
      </c>
      <c r="U226" s="27" t="inlineStr">
        <is>
          <t>Stock SAP</t>
        </is>
      </c>
      <c r="V226" s="27" t="inlineStr">
        <is>
          <t>Medicamentos</t>
        </is>
      </c>
      <c r="W226" s="27" t="inlineStr">
        <is>
          <t>Dentro del alcance</t>
        </is>
      </c>
      <c r="X226" s="25" t="inlineStr">
        <is>
          <t>Alta</t>
        </is>
      </c>
      <c r="Y226" s="27" t="inlineStr">
        <is>
          <t>Homologado – confianza Alta</t>
        </is>
      </c>
      <c r="Z226" s="26" t="inlineStr">
        <is>
          <t>Dar de baja en SAP</t>
        </is>
      </c>
      <c r="AA226" s="27" t="inlineStr">
        <is>
          <t>MED37</t>
        </is>
      </c>
      <c r="AB226" s="27" t="inlineStr">
        <is>
          <t>Ciprofloxacina Comp x 500 mg</t>
        </is>
      </c>
      <c r="AC226" s="27" t="inlineStr">
        <is>
          <t>Homologación por código Avain (master M11-004)</t>
        </is>
      </c>
      <c r="AD226" s="27" t="inlineStr">
        <is>
          <t>No</t>
        </is>
      </c>
      <c r="AE226" s="27" t="inlineStr"/>
      <c r="AF226" s="27" t="inlineStr">
        <is>
          <t>Sí</t>
        </is>
      </c>
      <c r="AG226" s="27" t="inlineStr">
        <is>
          <t>M11-004</t>
        </is>
      </c>
      <c r="AH226" s="37" t="n">
        <v>250</v>
      </c>
      <c r="AI226" s="37" t="n">
        <v>40</v>
      </c>
      <c r="AJ226" s="37" t="n">
        <v>210</v>
      </c>
      <c r="AK226" s="38" t="n">
        <v>430.32692</v>
      </c>
      <c r="AL226" s="38">
        <f>IF(OR($Z226="Dar de baja en SAP",$Z226="Dar de alta en SAP"),$AJ226*$AK226,"")</f>
        <v/>
      </c>
      <c r="AM226" s="38">
        <f>$AI226*$AK226</f>
        <v/>
      </c>
      <c r="AN226" s="27" t="inlineStr"/>
      <c r="AO226" s="27"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7" t="n">
        <v>0</v>
      </c>
      <c r="M227" s="7" t="n">
        <v>115896.01</v>
      </c>
      <c r="N227" s="5">
        <f>IFERROR(VLOOKUP(E227,[1]Total!$D$1:$M$446,10,0),0)</f>
        <v/>
      </c>
      <c r="O227" s="11">
        <f>M227/SUM($M$2:$M$679)</f>
        <v/>
      </c>
      <c r="P227" s="5">
        <f>IFERROR(M227/I227,0)</f>
        <v/>
      </c>
      <c r="R227" s="8">
        <f>I227-Q227</f>
        <v/>
      </c>
      <c r="S227" s="36">
        <f>P227*R227</f>
        <v/>
      </c>
      <c r="U227" s="27" t="inlineStr">
        <is>
          <t>Stock SAP</t>
        </is>
      </c>
      <c r="V227" s="27" t="inlineStr">
        <is>
          <t>Medicamentos</t>
        </is>
      </c>
      <c r="W227" s="27" t="inlineStr">
        <is>
          <t>Dentro del alcance</t>
        </is>
      </c>
      <c r="X227" s="30" t="inlineStr">
        <is>
          <t>Media</t>
        </is>
      </c>
      <c r="Y227" s="27" t="inlineStr">
        <is>
          <t>Homologado – confianza Media – pendiente de validación</t>
        </is>
      </c>
      <c r="Z227" s="26" t="inlineStr">
        <is>
          <t>Dar de baja en SAP</t>
        </is>
      </c>
      <c r="AA227" s="27" t="inlineStr">
        <is>
          <t>MED147</t>
        </is>
      </c>
      <c r="AB227" s="27" t="inlineStr">
        <is>
          <t>Omeprazol 40 mg Fco amp polvo p/ rest</t>
        </is>
      </c>
      <c r="AC227" s="27" t="inlineStr">
        <is>
          <t>Homologación por código Avain (master M08-006)</t>
        </is>
      </c>
      <c r="AD227" s="27" t="inlineStr">
        <is>
          <t>No</t>
        </is>
      </c>
      <c r="AE227" s="27" t="inlineStr"/>
      <c r="AF227" s="27" t="inlineStr">
        <is>
          <t>Sí</t>
        </is>
      </c>
      <c r="AG227" s="27" t="inlineStr">
        <is>
          <t>M08-006</t>
        </is>
      </c>
      <c r="AH227" s="37" t="n">
        <v>234</v>
      </c>
      <c r="AI227" s="37" t="n">
        <v>17</v>
      </c>
      <c r="AJ227" s="37" t="n">
        <v>217</v>
      </c>
      <c r="AK227" s="38" t="n">
        <v>2317.920256410257</v>
      </c>
      <c r="AL227" s="38">
        <f>IF(OR($Z227="Dar de baja en SAP",$Z227="Dar de alta en SAP"),$AJ227*$AK227,"")</f>
        <v/>
      </c>
      <c r="AM227" s="38">
        <f>$AI227*$AK227</f>
        <v/>
      </c>
      <c r="AN227" s="27" t="inlineStr"/>
      <c r="AO227" s="27"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7" t="n">
        <v>0</v>
      </c>
      <c r="M228" s="7" t="n">
        <v>18577.31</v>
      </c>
      <c r="N228" s="5">
        <f>IFERROR(VLOOKUP(E228,[1]Total!$D$1:$M$446,10,0),0)</f>
        <v/>
      </c>
      <c r="O228" s="11">
        <f>M228/SUM($M$2:$M$679)</f>
        <v/>
      </c>
      <c r="P228" s="5">
        <f>IFERROR(M228/I228,0)</f>
        <v/>
      </c>
      <c r="R228" s="8">
        <f>I228-Q228</f>
        <v/>
      </c>
      <c r="S228" s="36">
        <f>P228*R228</f>
        <v/>
      </c>
      <c r="U228" s="27" t="inlineStr">
        <is>
          <t>Stock SAP</t>
        </is>
      </c>
      <c r="V228" s="27" t="inlineStr">
        <is>
          <t>Medicamentos</t>
        </is>
      </c>
      <c r="W228" s="27" t="inlineStr">
        <is>
          <t>Dentro del alcance</t>
        </is>
      </c>
      <c r="X228" s="27" t="inlineStr"/>
      <c r="Y228" s="27" t="inlineStr">
        <is>
          <t>Sin recuento físico en el inventario de Avain</t>
        </is>
      </c>
      <c r="Z228" s="28" t="inlineStr">
        <is>
          <t>Sin recuento físico</t>
        </is>
      </c>
      <c r="AA228" s="27" t="inlineStr"/>
      <c r="AB228" s="27" t="inlineStr"/>
      <c r="AC228" s="27" t="inlineStr"/>
      <c r="AD228" s="27" t="inlineStr"/>
      <c r="AE228" s="27" t="inlineStr"/>
      <c r="AF228" s="27" t="inlineStr"/>
      <c r="AG228" s="27" t="inlineStr"/>
      <c r="AH228" s="37" t="n">
        <v>990</v>
      </c>
      <c r="AI228" s="37" t="n">
        <v>0</v>
      </c>
      <c r="AJ228" s="37" t="n">
        <v>990</v>
      </c>
      <c r="AK228" s="38" t="n">
        <v>371.5461515151515</v>
      </c>
      <c r="AL228" s="38" t="n"/>
      <c r="AM228" s="38" t="n"/>
      <c r="AN228" s="27" t="inlineStr"/>
      <c r="AO228" s="27"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7" t="n">
        <v>0</v>
      </c>
      <c r="M229" s="7" t="n">
        <v>61875</v>
      </c>
      <c r="N229" s="5">
        <f>IFERROR(VLOOKUP(E229,[1]Total!$D$1:$M$446,10,0),0)</f>
        <v/>
      </c>
      <c r="O229" s="11">
        <f>M229/SUM($M$2:$M$679)</f>
        <v/>
      </c>
      <c r="P229" s="5">
        <f>IFERROR(M229/I229,0)</f>
        <v/>
      </c>
      <c r="Q229" s="39" t="n">
        <v>50</v>
      </c>
      <c r="R229" s="8">
        <f>I229-Q229</f>
        <v/>
      </c>
      <c r="S229" s="36">
        <f>P229*R229</f>
        <v/>
      </c>
      <c r="U229" s="27" t="inlineStr">
        <is>
          <t>Stock SAP</t>
        </is>
      </c>
      <c r="V229" s="27" t="inlineStr">
        <is>
          <t>Medicamentos</t>
        </is>
      </c>
      <c r="W229" s="27" t="inlineStr">
        <is>
          <t>Dentro del alcance</t>
        </is>
      </c>
      <c r="X229" s="26" t="inlineStr">
        <is>
          <t>Baja</t>
        </is>
      </c>
      <c r="Y229" s="27" t="inlineStr">
        <is>
          <t>Homologado – confianza Baja – pendiente de validación</t>
        </is>
      </c>
      <c r="Z229" s="31" t="inlineStr">
        <is>
          <t>Sin diferencia</t>
        </is>
      </c>
      <c r="AA229" s="27" t="inlineStr">
        <is>
          <t>MED181</t>
        </is>
      </c>
      <c r="AB229" s="27" t="inlineStr">
        <is>
          <t>Tramadol 50mg/2ml amp</t>
        </is>
      </c>
      <c r="AC229" s="27" t="inlineStr">
        <is>
          <t>Cruce por nomenclatura SAP</t>
        </is>
      </c>
      <c r="AD229" s="27" t="inlineStr">
        <is>
          <t>Sí</t>
        </is>
      </c>
      <c r="AE229" s="27" t="inlineStr">
        <is>
          <t>1000600, 1000683</t>
        </is>
      </c>
      <c r="AF229" s="27" t="inlineStr">
        <is>
          <t>Sí</t>
        </is>
      </c>
      <c r="AG229" s="27" t="inlineStr">
        <is>
          <t>M01-011</t>
        </is>
      </c>
      <c r="AH229" s="37" t="n">
        <v>50</v>
      </c>
      <c r="AI229" s="37" t="n">
        <v>50</v>
      </c>
      <c r="AJ229" s="37" t="n">
        <v>0</v>
      </c>
      <c r="AK229" s="38" t="n">
        <v>1237.5</v>
      </c>
      <c r="AL229" s="38">
        <f>IF(OR($Z229="Dar de baja en SAP",$Z229="Dar de alta en SAP"),$AJ229*$AK229,"")</f>
        <v/>
      </c>
      <c r="AM229" s="38">
        <f>$AI229*$AK229</f>
        <v/>
      </c>
      <c r="AN229" s="27" t="inlineStr"/>
      <c r="AO229" s="27"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7" t="n">
        <v>0</v>
      </c>
      <c r="M230" s="7" t="n">
        <v>263671.58</v>
      </c>
      <c r="N230" s="5">
        <f>IFERROR(VLOOKUP(E230,[1]Total!$D$1:$M$446,10,0),0)</f>
        <v/>
      </c>
      <c r="O230" s="11">
        <f>M230/SUM($M$2:$M$679)</f>
        <v/>
      </c>
      <c r="P230" s="5">
        <f>IFERROR(M230/I230,0)</f>
        <v/>
      </c>
      <c r="R230" s="8">
        <f>I230-Q230</f>
        <v/>
      </c>
      <c r="S230" s="36">
        <f>P230*R230</f>
        <v/>
      </c>
      <c r="U230" s="27" t="inlineStr">
        <is>
          <t>Stock SAP</t>
        </is>
      </c>
      <c r="V230" s="27" t="inlineStr">
        <is>
          <t>Medicamentos</t>
        </is>
      </c>
      <c r="W230" s="27" t="inlineStr">
        <is>
          <t>Dentro del alcance</t>
        </is>
      </c>
      <c r="X230" s="27" t="inlineStr"/>
      <c r="Y230" s="27" t="inlineStr">
        <is>
          <t>Sin recuento físico en el inventario de Avain</t>
        </is>
      </c>
      <c r="Z230" s="28" t="inlineStr">
        <is>
          <t>Sin recuento físico</t>
        </is>
      </c>
      <c r="AA230" s="27" t="inlineStr"/>
      <c r="AB230" s="27" t="inlineStr"/>
      <c r="AC230" s="27" t="inlineStr"/>
      <c r="AD230" s="27" t="inlineStr"/>
      <c r="AE230" s="27" t="inlineStr"/>
      <c r="AF230" s="27" t="inlineStr"/>
      <c r="AG230" s="27" t="inlineStr"/>
      <c r="AH230" s="37" t="n">
        <v>157</v>
      </c>
      <c r="AI230" s="37" t="n">
        <v>0</v>
      </c>
      <c r="AJ230" s="37" t="n">
        <v>157</v>
      </c>
      <c r="AK230" s="38" t="n">
        <v>5273.431592356688</v>
      </c>
      <c r="AL230" s="38" t="n"/>
      <c r="AM230" s="38" t="n"/>
      <c r="AN230" s="27" t="inlineStr"/>
      <c r="AO230" s="27"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7" t="n">
        <v>0</v>
      </c>
      <c r="M231" s="7" t="n">
        <v>148200.56</v>
      </c>
      <c r="N231" s="5">
        <f>IFERROR(VLOOKUP(E231,[1]Total!$D$1:$M$446,10,0),0)</f>
        <v/>
      </c>
      <c r="O231" s="11">
        <f>M231/SUM($M$2:$M$679)</f>
        <v/>
      </c>
      <c r="P231" s="5">
        <f>IFERROR(M231/I231,0)</f>
        <v/>
      </c>
      <c r="R231" s="8">
        <f>I231-Q231</f>
        <v/>
      </c>
      <c r="S231" s="36">
        <f>P231*R231</f>
        <v/>
      </c>
      <c r="U231" s="27" t="inlineStr">
        <is>
          <t>Stock SAP</t>
        </is>
      </c>
      <c r="V231" s="27" t="inlineStr">
        <is>
          <t>Medicamentos</t>
        </is>
      </c>
      <c r="W231" s="27" t="inlineStr">
        <is>
          <t>Dentro del alcance</t>
        </is>
      </c>
      <c r="X231" s="26" t="inlineStr">
        <is>
          <t>Baja</t>
        </is>
      </c>
      <c r="Y231" s="27" t="inlineStr">
        <is>
          <t>Homologado – confianza Baja – pendiente de validación</t>
        </is>
      </c>
      <c r="Z231" s="26" t="inlineStr">
        <is>
          <t>Dar de baja en SAP</t>
        </is>
      </c>
      <c r="AA231" s="27" t="inlineStr">
        <is>
          <t>MED30</t>
        </is>
      </c>
      <c r="AB231" s="27" t="inlineStr">
        <is>
          <t>Caramelos antigripales con benzocaina 20.7mg</t>
        </is>
      </c>
      <c r="AC231" s="27" t="inlineStr">
        <is>
          <t>Homologación por código Avain (master M01-017)</t>
        </is>
      </c>
      <c r="AD231" s="27" t="inlineStr">
        <is>
          <t>No</t>
        </is>
      </c>
      <c r="AE231" s="27" t="inlineStr"/>
      <c r="AF231" s="27" t="inlineStr">
        <is>
          <t>Sí</t>
        </is>
      </c>
      <c r="AG231" s="27" t="inlineStr">
        <is>
          <t>M01-017</t>
        </is>
      </c>
      <c r="AH231" s="37" t="n">
        <v>964</v>
      </c>
      <c r="AI231" s="37" t="n">
        <v>351</v>
      </c>
      <c r="AJ231" s="37" t="n">
        <v>613</v>
      </c>
      <c r="AK231" s="38" t="n">
        <v>2964.011099585062</v>
      </c>
      <c r="AL231" s="38">
        <f>IF(OR($Z231="Dar de baja en SAP",$Z231="Dar de alta en SAP"),$AJ231*$AK231,"")</f>
        <v/>
      </c>
      <c r="AM231" s="38">
        <f>$AI231*$AK231</f>
        <v/>
      </c>
      <c r="AN231" s="27" t="inlineStr"/>
      <c r="AO231"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7" t="n">
        <v>0</v>
      </c>
      <c r="M232" s="7" t="n">
        <v>45500</v>
      </c>
      <c r="N232" s="5">
        <f>IFERROR(VLOOKUP(E232,[1]Total!$D$1:$M$446,10,0),0)</f>
        <v/>
      </c>
      <c r="O232" s="11">
        <f>M232/SUM($M$2:$M$679)</f>
        <v/>
      </c>
      <c r="P232" s="5">
        <f>IFERROR(M232/I232,0)</f>
        <v/>
      </c>
      <c r="R232" s="8">
        <f>I232-Q232</f>
        <v/>
      </c>
      <c r="S232" s="36">
        <f>P232*R232</f>
        <v/>
      </c>
      <c r="U232" s="27" t="inlineStr">
        <is>
          <t>Stock SAP</t>
        </is>
      </c>
      <c r="V232" s="27" t="inlineStr">
        <is>
          <t>Medicamentos</t>
        </is>
      </c>
      <c r="W232" s="27" t="inlineStr">
        <is>
          <t>Dentro del alcance</t>
        </is>
      </c>
      <c r="X232" s="27" t="inlineStr"/>
      <c r="Y232" s="27" t="inlineStr">
        <is>
          <t>Sin recuento físico en el inventario de Avain</t>
        </is>
      </c>
      <c r="Z232" s="28" t="inlineStr">
        <is>
          <t>Sin recuento físico</t>
        </is>
      </c>
      <c r="AA232" s="27" t="inlineStr"/>
      <c r="AB232" s="27" t="inlineStr"/>
      <c r="AC232" s="27" t="inlineStr"/>
      <c r="AD232" s="27" t="inlineStr"/>
      <c r="AE232" s="27" t="inlineStr"/>
      <c r="AF232" s="27" t="inlineStr"/>
      <c r="AG232" s="27" t="inlineStr"/>
      <c r="AH232" s="37" t="n">
        <v>50</v>
      </c>
      <c r="AI232" s="37" t="n">
        <v>0</v>
      </c>
      <c r="AJ232" s="37" t="n">
        <v>50</v>
      </c>
      <c r="AK232" s="38" t="n">
        <v>910</v>
      </c>
      <c r="AL232" s="38" t="n"/>
      <c r="AM232" s="38" t="n"/>
      <c r="AN232" s="27" t="inlineStr"/>
      <c r="AO232" s="27" t="inlineStr"/>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7" t="n">
        <v>0</v>
      </c>
      <c r="M233" s="7" t="n">
        <v>24615</v>
      </c>
      <c r="N233" s="5">
        <f>IFERROR(VLOOKUP(E233,[1]Total!$D$1:$M$446,10,0),0)</f>
        <v/>
      </c>
      <c r="O233" s="11">
        <f>M233/SUM($M$2:$M$679)</f>
        <v/>
      </c>
      <c r="P233" s="5">
        <f>IFERROR(M233/I233,0)</f>
        <v/>
      </c>
      <c r="R233" s="8">
        <f>I233-Q233</f>
        <v/>
      </c>
      <c r="S233" s="36">
        <f>P233*R233</f>
        <v/>
      </c>
      <c r="U233" s="27" t="inlineStr">
        <is>
          <t>Stock SAP</t>
        </is>
      </c>
      <c r="V233" s="27" t="inlineStr">
        <is>
          <t>Medicamentos</t>
        </is>
      </c>
      <c r="W233" s="27" t="inlineStr">
        <is>
          <t>Dentro del alcance</t>
        </is>
      </c>
      <c r="X233" s="27" t="inlineStr"/>
      <c r="Y233" s="27" t="inlineStr">
        <is>
          <t>Sin recuento físico en el inventario de Avain</t>
        </is>
      </c>
      <c r="Z233" s="28" t="inlineStr">
        <is>
          <t>Sin recuento físico</t>
        </is>
      </c>
      <c r="AA233" s="27" t="inlineStr"/>
      <c r="AB233" s="27" t="inlineStr"/>
      <c r="AC233" s="27" t="inlineStr"/>
      <c r="AD233" s="27" t="inlineStr"/>
      <c r="AE233" s="27" t="inlineStr"/>
      <c r="AF233" s="27" t="inlineStr"/>
      <c r="AG233" s="27" t="inlineStr"/>
      <c r="AH233" s="37" t="n">
        <v>100</v>
      </c>
      <c r="AI233" s="37" t="n">
        <v>0</v>
      </c>
      <c r="AJ233" s="37" t="n">
        <v>100</v>
      </c>
      <c r="AK233" s="38" t="n">
        <v>492.3</v>
      </c>
      <c r="AL233" s="38" t="n"/>
      <c r="AM233" s="38" t="n"/>
      <c r="AN233" s="27" t="inlineStr"/>
      <c r="AO233" s="27"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7" t="n">
        <v>0</v>
      </c>
      <c r="M234" s="7" t="n">
        <v>24615</v>
      </c>
      <c r="N234" s="5">
        <f>IFERROR(VLOOKUP(E234,[1]Total!$D$1:$M$446,10,0),0)</f>
        <v/>
      </c>
      <c r="O234" s="11">
        <f>M234/SUM($M$2:$M$679)</f>
        <v/>
      </c>
      <c r="P234" s="5">
        <f>IFERROR(M234/I234,0)</f>
        <v/>
      </c>
      <c r="R234" s="8">
        <f>I234-Q234</f>
        <v/>
      </c>
      <c r="S234" s="36">
        <f>P234*R234</f>
        <v/>
      </c>
      <c r="U234" s="27" t="inlineStr">
        <is>
          <t>Stock SAP</t>
        </is>
      </c>
      <c r="V234" s="27" t="inlineStr">
        <is>
          <t>Medicamentos</t>
        </is>
      </c>
      <c r="W234" s="27" t="inlineStr">
        <is>
          <t>Dentro del alcance</t>
        </is>
      </c>
      <c r="X234" s="27" t="inlineStr"/>
      <c r="Y234" s="27" t="inlineStr">
        <is>
          <t>Sin recuento físico en el inventario de Avain</t>
        </is>
      </c>
      <c r="Z234" s="28" t="inlineStr">
        <is>
          <t>Sin recuento físico</t>
        </is>
      </c>
      <c r="AA234" s="27" t="inlineStr"/>
      <c r="AB234" s="27" t="inlineStr"/>
      <c r="AC234" s="27" t="inlineStr"/>
      <c r="AD234" s="27" t="inlineStr"/>
      <c r="AE234" s="27" t="inlineStr"/>
      <c r="AF234" s="27" t="inlineStr"/>
      <c r="AG234" s="27" t="inlineStr"/>
      <c r="AH234" s="37" t="n">
        <v>100</v>
      </c>
      <c r="AI234" s="37" t="n">
        <v>0</v>
      </c>
      <c r="AJ234" s="37" t="n">
        <v>100</v>
      </c>
      <c r="AK234" s="38" t="n">
        <v>492.3</v>
      </c>
      <c r="AL234" s="38" t="n"/>
      <c r="AM234" s="38" t="n"/>
      <c r="AN234" s="27" t="inlineStr"/>
      <c r="AO234" s="27"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7" t="n">
        <v>0</v>
      </c>
      <c r="M235" s="7" t="n">
        <v>711407</v>
      </c>
      <c r="N235" s="5">
        <f>IFERROR(VLOOKUP(E235,[1]Total!$D$1:$M$446,10,0),0)</f>
        <v/>
      </c>
      <c r="O235" s="11">
        <f>M235/SUM($M$2:$M$679)</f>
        <v/>
      </c>
      <c r="P235" s="5">
        <f>IFERROR(M235/I235,0)</f>
        <v/>
      </c>
      <c r="R235" s="8">
        <f>I235-Q235</f>
        <v/>
      </c>
      <c r="S235" s="36">
        <f>P235*R235</f>
        <v/>
      </c>
      <c r="U235" s="27" t="inlineStr">
        <is>
          <t>Stock SAP</t>
        </is>
      </c>
      <c r="V235" s="27" t="inlineStr">
        <is>
          <t>Medicamentos</t>
        </is>
      </c>
      <c r="W235" s="27" t="inlineStr">
        <is>
          <t>Dentro del alcance</t>
        </is>
      </c>
      <c r="X235" s="27" t="inlineStr"/>
      <c r="Y235" s="27" t="inlineStr">
        <is>
          <t>Sin recuento físico en el inventario de Avain</t>
        </is>
      </c>
      <c r="Z235" s="28" t="inlineStr">
        <is>
          <t>Sin recuento físico</t>
        </is>
      </c>
      <c r="AA235" s="27" t="inlineStr"/>
      <c r="AB235" s="27" t="inlineStr"/>
      <c r="AC235" s="27" t="inlineStr"/>
      <c r="AD235" s="27" t="inlineStr"/>
      <c r="AE235" s="27" t="inlineStr"/>
      <c r="AF235" s="27" t="inlineStr"/>
      <c r="AG235" s="27" t="inlineStr"/>
      <c r="AH235" s="37" t="n">
        <v>50</v>
      </c>
      <c r="AI235" s="37" t="n">
        <v>0</v>
      </c>
      <c r="AJ235" s="37" t="n">
        <v>50</v>
      </c>
      <c r="AK235" s="38" t="n">
        <v>14228.14</v>
      </c>
      <c r="AL235" s="38" t="n"/>
      <c r="AM235" s="38" t="n"/>
      <c r="AN235" s="27" t="inlineStr"/>
      <c r="AO235" s="27" t="inlineStr"/>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7" t="n">
        <v>0</v>
      </c>
      <c r="M236" s="7" t="n">
        <v>64312.5</v>
      </c>
      <c r="N236" s="5">
        <f>IFERROR(VLOOKUP(E236,[1]Total!$D$1:$M$446,10,0),0)</f>
        <v/>
      </c>
      <c r="O236" s="11">
        <f>M236/SUM($M$2:$M$679)</f>
        <v/>
      </c>
      <c r="P236" s="5">
        <f>IFERROR(M236/I236,0)</f>
        <v/>
      </c>
      <c r="R236" s="8">
        <f>I236-Q236</f>
        <v/>
      </c>
      <c r="S236" s="36">
        <f>P236*R236</f>
        <v/>
      </c>
      <c r="U236" s="27" t="inlineStr">
        <is>
          <t>Stock SAP</t>
        </is>
      </c>
      <c r="V236" s="27" t="inlineStr">
        <is>
          <t>Medicamentos</t>
        </is>
      </c>
      <c r="W236" s="27" t="inlineStr">
        <is>
          <t>Dentro del alcance</t>
        </is>
      </c>
      <c r="X236" s="27" t="inlineStr"/>
      <c r="Y236" s="27" t="inlineStr">
        <is>
          <t>Sin recuento físico en el inventario de Avain</t>
        </is>
      </c>
      <c r="Z236" s="28" t="inlineStr">
        <is>
          <t>Sin recuento físico</t>
        </is>
      </c>
      <c r="AA236" s="27" t="inlineStr"/>
      <c r="AB236" s="27" t="inlineStr"/>
      <c r="AC236" s="27" t="inlineStr"/>
      <c r="AD236" s="27" t="inlineStr"/>
      <c r="AE236" s="27" t="inlineStr"/>
      <c r="AF236" s="27" t="inlineStr"/>
      <c r="AG236" s="27" t="inlineStr"/>
      <c r="AH236" s="37" t="n">
        <v>50</v>
      </c>
      <c r="AI236" s="37" t="n">
        <v>0</v>
      </c>
      <c r="AJ236" s="37" t="n">
        <v>50</v>
      </c>
      <c r="AK236" s="38" t="n">
        <v>1286.25</v>
      </c>
      <c r="AL236" s="38" t="n"/>
      <c r="AM236" s="38" t="n"/>
      <c r="AN236" s="27" t="inlineStr"/>
      <c r="AO236" s="27" t="inlineStr"/>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7" t="n">
        <v>0</v>
      </c>
      <c r="M237" s="7" t="n">
        <v>57750</v>
      </c>
      <c r="N237" s="5">
        <f>IFERROR(VLOOKUP(E237,[1]Total!$D$1:$M$446,10,0),0)</f>
        <v/>
      </c>
      <c r="O237" s="11">
        <f>M237/SUM($M$2:$M$679)</f>
        <v/>
      </c>
      <c r="P237" s="5">
        <f>IFERROR(M237/I237,0)</f>
        <v/>
      </c>
      <c r="R237" s="8">
        <f>I237-Q237</f>
        <v/>
      </c>
      <c r="S237" s="36">
        <f>P237*R237</f>
        <v/>
      </c>
      <c r="U237" s="27" t="inlineStr">
        <is>
          <t>Stock SAP</t>
        </is>
      </c>
      <c r="V237" s="27" t="inlineStr">
        <is>
          <t>Medicamentos</t>
        </is>
      </c>
      <c r="W237" s="27" t="inlineStr">
        <is>
          <t>Dentro del alcance</t>
        </is>
      </c>
      <c r="X237" s="27" t="inlineStr"/>
      <c r="Y237" s="27" t="inlineStr">
        <is>
          <t>Sin recuento físico en el inventario de Avain</t>
        </is>
      </c>
      <c r="Z237" s="28" t="inlineStr">
        <is>
          <t>Sin recuento físico</t>
        </is>
      </c>
      <c r="AA237" s="27" t="inlineStr"/>
      <c r="AB237" s="27" t="inlineStr"/>
      <c r="AC237" s="27" t="inlineStr"/>
      <c r="AD237" s="27" t="inlineStr"/>
      <c r="AE237" s="27" t="inlineStr"/>
      <c r="AF237" s="27" t="inlineStr"/>
      <c r="AG237" s="27" t="inlineStr"/>
      <c r="AH237" s="37" t="n">
        <v>50</v>
      </c>
      <c r="AI237" s="37" t="n">
        <v>0</v>
      </c>
      <c r="AJ237" s="37" t="n">
        <v>50</v>
      </c>
      <c r="AK237" s="38" t="n">
        <v>1155</v>
      </c>
      <c r="AL237" s="38" t="n"/>
      <c r="AM237" s="38" t="n"/>
      <c r="AN237" s="27" t="inlineStr"/>
      <c r="AO237" s="27" t="inlineStr"/>
    </row>
    <row r="238">
      <c r="A238" s="5" t="inlineStr">
        <is>
          <t>2000024</t>
        </is>
      </c>
      <c r="B238" s="5" t="inlineStr">
        <is>
          <t>GUIA MICROGOTERO Nº17</t>
        </is>
      </c>
      <c r="C238" s="5" t="inlineStr"/>
      <c r="D238" s="5" t="inlineStr">
        <is>
          <t>033</t>
        </is>
      </c>
      <c r="E238" s="5" t="inlineStr">
        <is>
          <t>ZDES</t>
        </is>
      </c>
      <c r="F238" s="5" t="inlineStr">
        <is>
          <t>1120</t>
        </is>
      </c>
      <c r="G238" s="5" t="inlineStr">
        <is>
          <t>2021</t>
        </is>
      </c>
      <c r="H238" s="5" t="inlineStr">
        <is>
          <t>C/U</t>
        </is>
      </c>
      <c r="I238" s="6" t="n">
        <v>50</v>
      </c>
      <c r="J238" s="6" t="n">
        <v>0</v>
      </c>
      <c r="K238" s="5" t="inlineStr">
        <is>
          <t>ARS</t>
        </is>
      </c>
      <c r="L238" s="7" t="n">
        <v>0</v>
      </c>
      <c r="M238" s="7" t="n">
        <v>11410</v>
      </c>
      <c r="N238" s="5">
        <f>IFERROR(VLOOKUP(E238,[1]Total!$D$1:$M$446,10,0),0)</f>
        <v/>
      </c>
      <c r="O238" s="11">
        <f>M238/SUM($M$2:$M$679)</f>
        <v/>
      </c>
      <c r="P238" s="5">
        <f>IFERROR(M238/I238,0)</f>
        <v/>
      </c>
      <c r="R238" s="8">
        <f>I238-Q238</f>
        <v/>
      </c>
      <c r="S238" s="36">
        <f>P238*R238</f>
        <v/>
      </c>
      <c r="U238" s="27" t="inlineStr">
        <is>
          <t>Stock SAP</t>
        </is>
      </c>
      <c r="V238" s="27" t="inlineStr">
        <is>
          <t>Descartables</t>
        </is>
      </c>
      <c r="W238" s="27" t="inlineStr">
        <is>
          <t>Dentro del alcance</t>
        </is>
      </c>
      <c r="X238" s="27" t="inlineStr"/>
      <c r="Y238" s="27" t="inlineStr">
        <is>
          <t>Sin recuento físico en el inventario de Avain</t>
        </is>
      </c>
      <c r="Z238" s="28" t="inlineStr">
        <is>
          <t>Sin recuento físico</t>
        </is>
      </c>
      <c r="AA238" s="27" t="inlineStr"/>
      <c r="AB238" s="27" t="inlineStr"/>
      <c r="AC238" s="27" t="inlineStr"/>
      <c r="AD238" s="27" t="inlineStr"/>
      <c r="AE238" s="27" t="inlineStr"/>
      <c r="AF238" s="27" t="inlineStr"/>
      <c r="AG238" s="27" t="inlineStr"/>
      <c r="AH238" s="37" t="n">
        <v>50</v>
      </c>
      <c r="AI238" s="37" t="n">
        <v>0</v>
      </c>
      <c r="AJ238" s="37" t="n">
        <v>50</v>
      </c>
      <c r="AK238" s="38" t="n">
        <v>228.2</v>
      </c>
      <c r="AL238" s="38" t="n"/>
      <c r="AM238" s="38" t="n"/>
      <c r="AN238" s="27" t="inlineStr"/>
      <c r="AO238" s="27" t="inlineStr"/>
    </row>
    <row r="239">
      <c r="A239" s="5" t="inlineStr">
        <is>
          <t>2000026</t>
        </is>
      </c>
      <c r="B239" s="5" t="inlineStr">
        <is>
          <t>JERINGA TUBERCULINA X 1 CC</t>
        </is>
      </c>
      <c r="C239" s="5" t="inlineStr"/>
      <c r="D239" s="5" t="inlineStr">
        <is>
          <t>033</t>
        </is>
      </c>
      <c r="E239" s="5" t="inlineStr">
        <is>
          <t>ZDES</t>
        </is>
      </c>
      <c r="F239" s="5" t="inlineStr">
        <is>
          <t>1120</t>
        </is>
      </c>
      <c r="G239" s="5" t="inlineStr">
        <is>
          <t>2021</t>
        </is>
      </c>
      <c r="H239" s="5" t="inlineStr">
        <is>
          <t>C/U</t>
        </is>
      </c>
      <c r="I239" s="6" t="n">
        <v>50</v>
      </c>
      <c r="J239" s="6" t="n">
        <v>0</v>
      </c>
      <c r="K239" s="5" t="inlineStr">
        <is>
          <t>ARS</t>
        </is>
      </c>
      <c r="L239" s="7" t="n">
        <v>0</v>
      </c>
      <c r="M239" s="7" t="n">
        <v>1848</v>
      </c>
      <c r="N239" s="5">
        <f>IFERROR(VLOOKUP(E239,[1]Total!$D$1:$M$446,10,0),0)</f>
        <v/>
      </c>
      <c r="O239" s="11">
        <f>M239/SUM($M$2:$M$679)</f>
        <v/>
      </c>
      <c r="P239" s="5">
        <f>IFERROR(M239/I239,0)</f>
        <v/>
      </c>
      <c r="Q239" s="39" t="n">
        <v>22</v>
      </c>
      <c r="R239" s="8">
        <f>I239-Q239</f>
        <v/>
      </c>
      <c r="S239" s="36">
        <f>P239*R239</f>
        <v/>
      </c>
      <c r="U239" s="27" t="inlineStr">
        <is>
          <t>Stock SAP</t>
        </is>
      </c>
      <c r="V239" s="27" t="inlineStr">
        <is>
          <t>Descartables</t>
        </is>
      </c>
      <c r="W239" s="27" t="inlineStr">
        <is>
          <t>Dentro del alcance</t>
        </is>
      </c>
      <c r="X239" s="30" t="inlineStr">
        <is>
          <t>Media</t>
        </is>
      </c>
      <c r="Y239" s="27" t="inlineStr">
        <is>
          <t>Homologado – confianza Media – pendiente de validación</t>
        </is>
      </c>
      <c r="Z239" s="26" t="inlineStr">
        <is>
          <t>Dar de baja en SAP</t>
        </is>
      </c>
      <c r="AA239" s="27" t="inlineStr">
        <is>
          <t>DESC77</t>
        </is>
      </c>
      <c r="AB239" s="27" t="inlineStr">
        <is>
          <t>Jeringas 1 cc</t>
        </is>
      </c>
      <c r="AC239" s="27" t="inlineStr">
        <is>
          <t>Homologación por código Avain (master D-134)</t>
        </is>
      </c>
      <c r="AD239" s="27" t="inlineStr">
        <is>
          <t>No</t>
        </is>
      </c>
      <c r="AE239" s="27" t="inlineStr"/>
      <c r="AF239" s="27" t="inlineStr">
        <is>
          <t>Sí</t>
        </is>
      </c>
      <c r="AG239" s="27" t="inlineStr">
        <is>
          <t>D-134</t>
        </is>
      </c>
      <c r="AH239" s="37" t="n">
        <v>50</v>
      </c>
      <c r="AI239" s="37" t="n">
        <v>22</v>
      </c>
      <c r="AJ239" s="37" t="n">
        <v>28</v>
      </c>
      <c r="AK239" s="38" t="n">
        <v>36.96</v>
      </c>
      <c r="AL239" s="38">
        <f>IF(OR($Z239="Dar de baja en SAP",$Z239="Dar de alta en SAP"),$AJ239*$AK239,"")</f>
        <v/>
      </c>
      <c r="AM239" s="38">
        <f>$AI239*$AK239</f>
        <v/>
      </c>
      <c r="AN239" s="27" t="inlineStr"/>
      <c r="AO239" s="27"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t="inlineStr"/>
      <c r="D240" s="5" t="inlineStr">
        <is>
          <t>033</t>
        </is>
      </c>
      <c r="E240" s="5" t="inlineStr">
        <is>
          <t>ZDES</t>
        </is>
      </c>
      <c r="F240" s="5" t="inlineStr">
        <is>
          <t>1120</t>
        </is>
      </c>
      <c r="G240" s="5" t="inlineStr">
        <is>
          <t>2021</t>
        </is>
      </c>
      <c r="H240" s="5" t="inlineStr">
        <is>
          <t>C/U</t>
        </is>
      </c>
      <c r="I240" s="6" t="n">
        <v>50</v>
      </c>
      <c r="J240" s="6" t="n">
        <v>0</v>
      </c>
      <c r="K240" s="5" t="inlineStr">
        <is>
          <t>ARS</t>
        </is>
      </c>
      <c r="L240" s="7" t="n">
        <v>0</v>
      </c>
      <c r="M240" s="7" t="n">
        <v>28381.5</v>
      </c>
      <c r="N240" s="5">
        <f>IFERROR(VLOOKUP(E240,[1]Total!$D$1:$M$446,10,0),0)</f>
        <v/>
      </c>
      <c r="O240" s="11">
        <f>M240/SUM($M$2:$M$679)</f>
        <v/>
      </c>
      <c r="P240" s="5">
        <f>IFERROR(M240/I240,0)</f>
        <v/>
      </c>
      <c r="R240" s="8">
        <f>I240-Q240</f>
        <v/>
      </c>
      <c r="S240" s="36">
        <f>P240*R240</f>
        <v/>
      </c>
      <c r="U240" s="27" t="inlineStr">
        <is>
          <t>Stock SAP</t>
        </is>
      </c>
      <c r="V240" s="27" t="inlineStr">
        <is>
          <t>Descartables</t>
        </is>
      </c>
      <c r="W240" s="27" t="inlineStr">
        <is>
          <t>Dentro del alcance</t>
        </is>
      </c>
      <c r="X240" s="27" t="inlineStr"/>
      <c r="Y240" s="27" t="inlineStr">
        <is>
          <t>Sin recuento físico en el inventario de Avain</t>
        </is>
      </c>
      <c r="Z240" s="28" t="inlineStr">
        <is>
          <t>Sin recuento físico</t>
        </is>
      </c>
      <c r="AA240" s="27" t="inlineStr"/>
      <c r="AB240" s="27" t="inlineStr"/>
      <c r="AC240" s="27" t="inlineStr"/>
      <c r="AD240" s="27" t="inlineStr"/>
      <c r="AE240" s="27" t="inlineStr"/>
      <c r="AF240" s="27" t="inlineStr"/>
      <c r="AG240" s="27" t="inlineStr"/>
      <c r="AH240" s="37" t="n">
        <v>50</v>
      </c>
      <c r="AI240" s="37" t="n">
        <v>0</v>
      </c>
      <c r="AJ240" s="37" t="n">
        <v>50</v>
      </c>
      <c r="AK240" s="38" t="n">
        <v>567.63</v>
      </c>
      <c r="AL240" s="38" t="n"/>
      <c r="AM240" s="38" t="n"/>
      <c r="AN240" s="27" t="inlineStr"/>
      <c r="AO240" s="27" t="inlineStr"/>
    </row>
    <row r="241">
      <c r="A241" s="5" t="inlineStr">
        <is>
          <t>2002459</t>
        </is>
      </c>
      <c r="B241" s="5" t="inlineStr">
        <is>
          <t>GUANTE ESTERIL Nº 7</t>
        </is>
      </c>
      <c r="C241" s="5" t="inlineStr"/>
      <c r="D241" s="5" t="inlineStr">
        <is>
          <t>MDES</t>
        </is>
      </c>
      <c r="E241" s="5" t="inlineStr">
        <is>
          <t>ZDES</t>
        </is>
      </c>
      <c r="F241" s="5" t="inlineStr">
        <is>
          <t>1120</t>
        </is>
      </c>
      <c r="G241" s="5" t="inlineStr">
        <is>
          <t>2021</t>
        </is>
      </c>
      <c r="H241" s="5" t="inlineStr">
        <is>
          <t>C/U</t>
        </is>
      </c>
      <c r="I241" s="6" t="n">
        <v>50</v>
      </c>
      <c r="J241" s="6" t="n">
        <v>0</v>
      </c>
      <c r="K241" s="5" t="inlineStr">
        <is>
          <t>ARS</t>
        </is>
      </c>
      <c r="L241" s="7" t="n">
        <v>0</v>
      </c>
      <c r="M241" s="7" t="n">
        <v>19786</v>
      </c>
      <c r="N241" s="5">
        <f>IFERROR(VLOOKUP(E241,[1]Total!$D$1:$M$446,10,0),0)</f>
        <v/>
      </c>
      <c r="O241" s="11">
        <f>M241/SUM($M$2:$M$679)</f>
        <v/>
      </c>
      <c r="P241" s="5">
        <f>IFERROR(M241/I241,0)</f>
        <v/>
      </c>
      <c r="Q241" s="39" t="n">
        <v>116</v>
      </c>
      <c r="R241" s="8">
        <f>I241-Q241</f>
        <v/>
      </c>
      <c r="S241" s="36">
        <f>P241*R241</f>
        <v/>
      </c>
      <c r="U241" s="27" t="inlineStr">
        <is>
          <t>Stock SAP</t>
        </is>
      </c>
      <c r="V241" s="27" t="inlineStr">
        <is>
          <t>Descartables</t>
        </is>
      </c>
      <c r="W241" s="27" t="inlineStr">
        <is>
          <t>Dentro del alcance</t>
        </is>
      </c>
      <c r="X241" s="26" t="inlineStr">
        <is>
          <t>Baja</t>
        </is>
      </c>
      <c r="Y241" s="27" t="inlineStr">
        <is>
          <t>Homologado – confianza Baja – pendiente de validación</t>
        </is>
      </c>
      <c r="Z241" s="25" t="inlineStr">
        <is>
          <t>Dar de alta en SAP</t>
        </is>
      </c>
      <c r="AA241" s="27" t="inlineStr">
        <is>
          <t>DESC69; DESC71; DESC72</t>
        </is>
      </c>
      <c r="AB241" s="27" t="inlineStr">
        <is>
          <t>Guantes esteriles 6.5; Guantes Estériles 7.5; Guantes Estériles 8</t>
        </is>
      </c>
      <c r="AC241" s="27" t="inlineStr">
        <is>
          <t>Cruce por nomenclatura SAP</t>
        </is>
      </c>
      <c r="AD241" s="27" t="inlineStr">
        <is>
          <t>Sí</t>
        </is>
      </c>
      <c r="AE241" s="27" t="inlineStr">
        <is>
          <t>2002459, 2000022</t>
        </is>
      </c>
      <c r="AF241" s="27" t="inlineStr">
        <is>
          <t>Sí</t>
        </is>
      </c>
      <c r="AG241" s="27" t="inlineStr"/>
      <c r="AH241" s="37" t="n">
        <v>50</v>
      </c>
      <c r="AI241" s="37" t="n">
        <v>116</v>
      </c>
      <c r="AJ241" s="37" t="n">
        <v>-66</v>
      </c>
      <c r="AK241" s="38" t="n">
        <v>395.72</v>
      </c>
      <c r="AL241" s="38">
        <f>IF(OR($Z241="Dar de baja en SAP",$Z241="Dar de alta en SAP"),$AJ241*$AK241,"")</f>
        <v/>
      </c>
      <c r="AM241" s="38">
        <f>$AI241*$AK241</f>
        <v/>
      </c>
      <c r="AN241" s="27" t="inlineStr"/>
      <c r="AO241" s="27"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7" t="n">
        <v>0</v>
      </c>
      <c r="M242" s="7" t="n">
        <v>50501.11</v>
      </c>
      <c r="N242" s="5">
        <f>IFERROR(VLOOKUP(E242,[1]Total!$D$1:$M$446,10,0),0)</f>
        <v/>
      </c>
      <c r="O242" s="11">
        <f>M242/SUM($M$2:$M$679)</f>
        <v/>
      </c>
      <c r="P242" s="5">
        <f>IFERROR(M242/I242,0)</f>
        <v/>
      </c>
      <c r="Q242" s="39" t="n">
        <v>16</v>
      </c>
      <c r="R242" s="8">
        <f>I242-Q242</f>
        <v/>
      </c>
      <c r="S242" s="36">
        <f>P242*R242</f>
        <v/>
      </c>
      <c r="U242" s="27" t="inlineStr">
        <is>
          <t>Stock SAP</t>
        </is>
      </c>
      <c r="V242" s="27" t="inlineStr">
        <is>
          <t>Medicamentos</t>
        </is>
      </c>
      <c r="W242" s="27" t="inlineStr">
        <is>
          <t>Dentro del alcance</t>
        </is>
      </c>
      <c r="X242" s="25" t="inlineStr">
        <is>
          <t>Alta</t>
        </is>
      </c>
      <c r="Y242" s="27" t="inlineStr">
        <is>
          <t>Homologado – confianza Alta</t>
        </is>
      </c>
      <c r="Z242" s="26" t="inlineStr">
        <is>
          <t>Dar de baja en SAP</t>
        </is>
      </c>
      <c r="AA242" s="27" t="inlineStr">
        <is>
          <t>DESC18</t>
        </is>
      </c>
      <c r="AB242" s="27" t="inlineStr">
        <is>
          <t>Alcohol en gel x 500 ml</t>
        </is>
      </c>
      <c r="AC242" s="27" t="inlineStr">
        <is>
          <t>Cruce por nomenclatura SAP</t>
        </is>
      </c>
      <c r="AD242" s="27" t="inlineStr">
        <is>
          <t>No</t>
        </is>
      </c>
      <c r="AE242" s="27" t="inlineStr"/>
      <c r="AF242" s="27" t="inlineStr">
        <is>
          <t>No</t>
        </is>
      </c>
      <c r="AG242" s="27" t="inlineStr"/>
      <c r="AH242" s="37" t="n">
        <v>48</v>
      </c>
      <c r="AI242" s="37" t="n">
        <v>16</v>
      </c>
      <c r="AJ242" s="37" t="n">
        <v>32</v>
      </c>
      <c r="AK242" s="38" t="n">
        <v>1052.106458333333</v>
      </c>
      <c r="AL242" s="38">
        <f>IF(OR($Z242="Dar de baja en SAP",$Z242="Dar de alta en SAP"),$AJ242*$AK242,"")</f>
        <v/>
      </c>
      <c r="AM242" s="38">
        <f>$AI242*$AK242</f>
        <v/>
      </c>
      <c r="AN242" s="27" t="inlineStr"/>
      <c r="AO242" s="27"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7" t="n">
        <v>0</v>
      </c>
      <c r="M243" s="7" t="n">
        <v>69480.83</v>
      </c>
      <c r="N243" s="5">
        <f>IFERROR(VLOOKUP(E243,[1]Total!$D$1:$M$446,10,0),0)</f>
        <v/>
      </c>
      <c r="O243" s="11">
        <f>M243/SUM($M$2:$M$679)</f>
        <v/>
      </c>
      <c r="P243" s="5">
        <f>IFERROR(M243/I243,0)</f>
        <v/>
      </c>
      <c r="R243" s="8">
        <f>I243-Q243</f>
        <v/>
      </c>
      <c r="S243" s="36">
        <f>P243*R243</f>
        <v/>
      </c>
      <c r="U243" s="27" t="inlineStr">
        <is>
          <t>Stock SAP</t>
        </is>
      </c>
      <c r="V243" s="27" t="inlineStr">
        <is>
          <t>Medicamentos</t>
        </is>
      </c>
      <c r="W243" s="27" t="inlineStr">
        <is>
          <t>Dentro del alcance</t>
        </is>
      </c>
      <c r="X243" s="30" t="inlineStr">
        <is>
          <t>Media</t>
        </is>
      </c>
      <c r="Y243" s="27" t="inlineStr">
        <is>
          <t>Homologado – confianza Media – pendiente de validación</t>
        </is>
      </c>
      <c r="Z243" s="26" t="inlineStr">
        <is>
          <t>Dar de baja en SAP</t>
        </is>
      </c>
      <c r="AA243" s="27" t="inlineStr">
        <is>
          <t>MED168</t>
        </is>
      </c>
      <c r="AB243" s="27" t="inlineStr">
        <is>
          <t>Solucion fisiológica x 500 ml</t>
        </is>
      </c>
      <c r="AC243" s="27" t="inlineStr">
        <is>
          <t>Homologación por código Avain (master M13-001)</t>
        </is>
      </c>
      <c r="AD243" s="27" t="inlineStr">
        <is>
          <t>No</t>
        </is>
      </c>
      <c r="AE243" s="27" t="inlineStr"/>
      <c r="AF243" s="27" t="inlineStr">
        <is>
          <t>Sí</t>
        </is>
      </c>
      <c r="AG243" s="27" t="inlineStr">
        <is>
          <t>M13-001</t>
        </is>
      </c>
      <c r="AH243" s="37" t="n">
        <v>1271</v>
      </c>
      <c r="AI243" s="37" t="n">
        <v>249</v>
      </c>
      <c r="AJ243" s="37" t="n">
        <v>1022</v>
      </c>
      <c r="AK243" s="38" t="n">
        <v>1447.517246262785</v>
      </c>
      <c r="AL243" s="38">
        <f>IF(OR($Z243="Dar de baja en SAP",$Z243="Dar de alta en SAP"),$AJ243*$AK243,"")</f>
        <v/>
      </c>
      <c r="AM243" s="38">
        <f>$AI243*$AK243</f>
        <v/>
      </c>
      <c r="AN243" s="27" t="inlineStr"/>
      <c r="AO243"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7" t="n">
        <v>0</v>
      </c>
      <c r="M244" s="7" t="n">
        <v>320120.54</v>
      </c>
      <c r="N244" s="5">
        <f>IFERROR(VLOOKUP(E244,[1]Total!$D$1:$M$446,10,0),0)</f>
        <v/>
      </c>
      <c r="O244" s="11">
        <f>M244/SUM($M$2:$M$679)</f>
        <v/>
      </c>
      <c r="P244" s="5">
        <f>IFERROR(M244/I244,0)</f>
        <v/>
      </c>
      <c r="R244" s="8">
        <f>I244-Q244</f>
        <v/>
      </c>
      <c r="S244" s="36">
        <f>P244*R244</f>
        <v/>
      </c>
      <c r="U244" s="27" t="inlineStr">
        <is>
          <t>Stock SAP</t>
        </is>
      </c>
      <c r="V244" s="27" t="inlineStr">
        <is>
          <t>Medicamentos</t>
        </is>
      </c>
      <c r="W244" s="27" t="inlineStr">
        <is>
          <t>Dentro del alcance</t>
        </is>
      </c>
      <c r="X244" s="27" t="inlineStr"/>
      <c r="Y244" s="27" t="inlineStr">
        <is>
          <t>Sin recuento físico en el inventario de Avain</t>
        </is>
      </c>
      <c r="Z244" s="28" t="inlineStr">
        <is>
          <t>Sin recuento físico</t>
        </is>
      </c>
      <c r="AA244" s="27" t="inlineStr"/>
      <c r="AB244" s="27" t="inlineStr"/>
      <c r="AC244" s="27" t="inlineStr"/>
      <c r="AD244" s="27" t="inlineStr"/>
      <c r="AE244" s="27" t="inlineStr"/>
      <c r="AF244" s="27" t="inlineStr"/>
      <c r="AG244" s="27" t="inlineStr"/>
      <c r="AH244" s="37" t="n">
        <v>50</v>
      </c>
      <c r="AI244" s="37" t="n">
        <v>0</v>
      </c>
      <c r="AJ244" s="37" t="n">
        <v>50</v>
      </c>
      <c r="AK244" s="38" t="n">
        <v>6669.177999999999</v>
      </c>
      <c r="AL244" s="38" t="n"/>
      <c r="AM244" s="38" t="n"/>
      <c r="AN244" s="27" t="inlineStr"/>
      <c r="AO244" s="27"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7" t="n">
        <v>0</v>
      </c>
      <c r="M245" s="7" t="n">
        <v>51076.76</v>
      </c>
      <c r="N245" s="5">
        <f>IFERROR(VLOOKUP(E245,[1]Total!$D$1:$M$446,10,0),0)</f>
        <v/>
      </c>
      <c r="O245" s="11">
        <f>M245/SUM($M$2:$M$679)</f>
        <v/>
      </c>
      <c r="P245" s="5">
        <f>IFERROR(M245/I245,0)</f>
        <v/>
      </c>
      <c r="R245" s="8">
        <f>I245-Q245</f>
        <v/>
      </c>
      <c r="S245" s="36">
        <f>P245*R245</f>
        <v/>
      </c>
      <c r="U245" s="27" t="inlineStr">
        <is>
          <t>Stock SAP</t>
        </is>
      </c>
      <c r="V245" s="27" t="inlineStr">
        <is>
          <t>Medicamentos</t>
        </is>
      </c>
      <c r="W245" s="27" t="inlineStr">
        <is>
          <t>Dentro del alcance</t>
        </is>
      </c>
      <c r="X245" s="27" t="inlineStr"/>
      <c r="Y245" s="27" t="inlineStr">
        <is>
          <t>Sin recuento físico en el inventario de Avain</t>
        </is>
      </c>
      <c r="Z245" s="28" t="inlineStr">
        <is>
          <t>Sin recuento físico</t>
        </is>
      </c>
      <c r="AA245" s="27" t="inlineStr"/>
      <c r="AB245" s="27" t="inlineStr"/>
      <c r="AC245" s="27" t="inlineStr"/>
      <c r="AD245" s="27" t="inlineStr"/>
      <c r="AE245" s="27" t="inlineStr"/>
      <c r="AF245" s="27" t="inlineStr"/>
      <c r="AG245" s="27" t="inlineStr"/>
      <c r="AH245" s="37" t="n">
        <v>488</v>
      </c>
      <c r="AI245" s="37" t="n">
        <v>0</v>
      </c>
      <c r="AJ245" s="37" t="n">
        <v>488</v>
      </c>
      <c r="AK245" s="38" t="n">
        <v>1064.099241803279</v>
      </c>
      <c r="AL245" s="38" t="n"/>
      <c r="AM245" s="38" t="n"/>
      <c r="AN245" s="27" t="inlineStr"/>
      <c r="AO245" s="27"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7" t="n">
        <v>0</v>
      </c>
      <c r="M246" s="7" t="n">
        <v>33027.09</v>
      </c>
      <c r="N246" s="5">
        <f>IFERROR(VLOOKUP(E246,[1]Total!$D$1:$M$446,10,0),0)</f>
        <v/>
      </c>
      <c r="O246" s="11">
        <f>M246/SUM($M$2:$M$679)</f>
        <v/>
      </c>
      <c r="P246" s="5">
        <f>IFERROR(M246/I246,0)</f>
        <v/>
      </c>
      <c r="R246" s="8">
        <f>I246-Q246</f>
        <v/>
      </c>
      <c r="S246" s="36">
        <f>P246*R246</f>
        <v/>
      </c>
      <c r="U246" s="27" t="inlineStr">
        <is>
          <t>Stock SAP</t>
        </is>
      </c>
      <c r="V246" s="27" t="inlineStr">
        <is>
          <t>Medicamentos</t>
        </is>
      </c>
      <c r="W246" s="27" t="inlineStr">
        <is>
          <t>Dentro del alcance</t>
        </is>
      </c>
      <c r="X246" s="25" t="inlineStr">
        <is>
          <t>Alta</t>
        </is>
      </c>
      <c r="Y246" s="27" t="inlineStr">
        <is>
          <t>Homologado – confianza Alta</t>
        </is>
      </c>
      <c r="Z246" s="26" t="inlineStr">
        <is>
          <t>Dar de baja en SAP</t>
        </is>
      </c>
      <c r="AA246" s="27" t="inlineStr">
        <is>
          <t>MED55</t>
        </is>
      </c>
      <c r="AB246" s="27" t="inlineStr">
        <is>
          <t>Dexametasona 8mg Amp x 2 ml</t>
        </is>
      </c>
      <c r="AC246" s="27" t="inlineStr">
        <is>
          <t>Homologación por código Avain (master M06-001)</t>
        </is>
      </c>
      <c r="AD246" s="27" t="inlineStr">
        <is>
          <t>No</t>
        </is>
      </c>
      <c r="AE246" s="27" t="inlineStr"/>
      <c r="AF246" s="27" t="inlineStr">
        <is>
          <t>Sí</t>
        </is>
      </c>
      <c r="AG246" s="27" t="inlineStr">
        <is>
          <t>M06-001</t>
        </is>
      </c>
      <c r="AH246" s="37" t="n">
        <v>2853</v>
      </c>
      <c r="AI246" s="37" t="n">
        <v>100</v>
      </c>
      <c r="AJ246" s="37" t="n">
        <v>2753</v>
      </c>
      <c r="AK246" s="38" t="n">
        <v>702.7041044514547</v>
      </c>
      <c r="AL246" s="38">
        <f>IF(OR($Z246="Dar de baja en SAP",$Z246="Dar de alta en SAP"),$AJ246*$AK246,"")</f>
        <v/>
      </c>
      <c r="AM246" s="38">
        <f>$AI246*$AK246</f>
        <v/>
      </c>
      <c r="AN246" s="27" t="inlineStr"/>
      <c r="AO246"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7" t="n">
        <v>0</v>
      </c>
      <c r="M247" s="7" t="n">
        <v>195949.8</v>
      </c>
      <c r="N247" s="5">
        <f>IFERROR(VLOOKUP(E247,[1]Total!$D$1:$M$446,10,0),0)</f>
        <v/>
      </c>
      <c r="O247" s="11">
        <f>M247/SUM($M$2:$M$679)</f>
        <v/>
      </c>
      <c r="P247" s="5">
        <f>IFERROR(M247/I247,0)</f>
        <v/>
      </c>
      <c r="Q247" s="39" t="n">
        <v>3</v>
      </c>
      <c r="R247" s="8">
        <f>I247-Q247</f>
        <v/>
      </c>
      <c r="S247" s="36">
        <f>P247*R247</f>
        <v/>
      </c>
      <c r="U247" s="27" t="inlineStr">
        <is>
          <t>Stock SAP</t>
        </is>
      </c>
      <c r="V247" s="27" t="inlineStr">
        <is>
          <t>Medicamentos</t>
        </is>
      </c>
      <c r="W247" s="27" t="inlineStr">
        <is>
          <t>Dentro del alcance</t>
        </is>
      </c>
      <c r="X247" s="30" t="inlineStr">
        <is>
          <t>Media</t>
        </is>
      </c>
      <c r="Y247" s="27" t="inlineStr">
        <is>
          <t>Homologado – confianza Media – pendiente de validación</t>
        </is>
      </c>
      <c r="Z247" s="26" t="inlineStr">
        <is>
          <t>Dar de baja en SAP</t>
        </is>
      </c>
      <c r="AA247" s="27" t="inlineStr">
        <is>
          <t>MED35</t>
        </is>
      </c>
      <c r="AB247" s="27" t="inlineStr">
        <is>
          <t>Ciprofloxacina + Dexametasona 0,1% / 0,03 % Gotas oftal x 5ml</t>
        </is>
      </c>
      <c r="AC247" s="27" t="inlineStr">
        <is>
          <t>Cruce por nomenclatura SAP</t>
        </is>
      </c>
      <c r="AD247" s="27" t="inlineStr">
        <is>
          <t>No</t>
        </is>
      </c>
      <c r="AE247" s="27" t="inlineStr"/>
      <c r="AF247" s="27" t="inlineStr">
        <is>
          <t>Sí</t>
        </is>
      </c>
      <c r="AG247" s="27" t="inlineStr"/>
      <c r="AH247" s="37" t="n">
        <v>47</v>
      </c>
      <c r="AI247" s="37" t="n">
        <v>3</v>
      </c>
      <c r="AJ247" s="37" t="n">
        <v>44</v>
      </c>
      <c r="AK247" s="38" t="n">
        <v>4169.144680851064</v>
      </c>
      <c r="AL247" s="38">
        <f>IF(OR($Z247="Dar de baja en SAP",$Z247="Dar de alta en SAP"),$AJ247*$AK247,"")</f>
        <v/>
      </c>
      <c r="AM247" s="38">
        <f>$AI247*$AK247</f>
        <v/>
      </c>
      <c r="AN247" s="27" t="inlineStr"/>
      <c r="AO247" s="27"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7" t="n">
        <v>0</v>
      </c>
      <c r="M248" s="7" t="n">
        <v>29475</v>
      </c>
      <c r="N248" s="5">
        <f>IFERROR(VLOOKUP(E248,[1]Total!$D$1:$M$446,10,0),0)</f>
        <v/>
      </c>
      <c r="O248" s="11">
        <f>M248/SUM($M$2:$M$679)</f>
        <v/>
      </c>
      <c r="P248" s="5">
        <f>IFERROR(M248/I248,0)</f>
        <v/>
      </c>
      <c r="R248" s="8">
        <f>I248-Q248</f>
        <v/>
      </c>
      <c r="S248" s="36">
        <f>P248*R248</f>
        <v/>
      </c>
      <c r="U248" s="27" t="inlineStr">
        <is>
          <t>Stock SAP</t>
        </is>
      </c>
      <c r="V248" s="27" t="inlineStr">
        <is>
          <t>Medicamentos</t>
        </is>
      </c>
      <c r="W248" s="27" t="inlineStr">
        <is>
          <t>Dentro del alcance</t>
        </is>
      </c>
      <c r="X248" s="27" t="inlineStr"/>
      <c r="Y248" s="27" t="inlineStr">
        <is>
          <t>Sin recuento físico en el inventario de Avain</t>
        </is>
      </c>
      <c r="Z248" s="28" t="inlineStr">
        <is>
          <t>Sin recuento físico</t>
        </is>
      </c>
      <c r="AA248" s="27" t="inlineStr"/>
      <c r="AB248" s="27" t="inlineStr"/>
      <c r="AC248" s="27" t="inlineStr"/>
      <c r="AD248" s="27" t="inlineStr"/>
      <c r="AE248" s="27" t="inlineStr"/>
      <c r="AF248" s="27" t="inlineStr"/>
      <c r="AG248" s="27" t="inlineStr"/>
      <c r="AH248" s="37" t="n">
        <v>45</v>
      </c>
      <c r="AI248" s="37" t="n">
        <v>0</v>
      </c>
      <c r="AJ248" s="37" t="n">
        <v>45</v>
      </c>
      <c r="AK248" s="38" t="n">
        <v>655</v>
      </c>
      <c r="AL248" s="38" t="n"/>
      <c r="AM248" s="38" t="n"/>
      <c r="AN248" s="27" t="inlineStr"/>
      <c r="AO248" s="27" t="inlineStr"/>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7" t="n">
        <v>0</v>
      </c>
      <c r="M249" s="7" t="n">
        <v>173606.5</v>
      </c>
      <c r="N249" s="5">
        <f>IFERROR(VLOOKUP(E249,[1]Total!$D$1:$M$446,10,0),0)</f>
        <v/>
      </c>
      <c r="O249" s="11">
        <f>M249/SUM($M$2:$M$679)</f>
        <v/>
      </c>
      <c r="P249" s="5">
        <f>IFERROR(M249/I249,0)</f>
        <v/>
      </c>
      <c r="Q249" s="39" t="n">
        <v>3</v>
      </c>
      <c r="R249" s="8">
        <f>I249-Q249</f>
        <v/>
      </c>
      <c r="S249" s="36">
        <f>P249*R249</f>
        <v/>
      </c>
      <c r="U249" s="27" t="inlineStr">
        <is>
          <t>Stock SAP</t>
        </is>
      </c>
      <c r="V249" s="27" t="inlineStr">
        <is>
          <t>Medicamentos</t>
        </is>
      </c>
      <c r="W249" s="27" t="inlineStr">
        <is>
          <t>Dentro del alcance</t>
        </is>
      </c>
      <c r="X249" s="26" t="inlineStr">
        <is>
          <t>Baja</t>
        </is>
      </c>
      <c r="Y249" s="27" t="inlineStr">
        <is>
          <t>Homologado – confianza Baja – pendiente de validación</t>
        </is>
      </c>
      <c r="Z249" s="26" t="inlineStr">
        <is>
          <t>Dar de baja en SAP</t>
        </is>
      </c>
      <c r="AA249" s="27" t="inlineStr">
        <is>
          <t>MED179</t>
        </is>
      </c>
      <c r="AB249" s="27" t="inlineStr">
        <is>
          <t>Tobramicina 0,3% gotas oftalmicas x5ml</t>
        </is>
      </c>
      <c r="AC249" s="27" t="inlineStr">
        <is>
          <t>Cruce por nomenclatura SAP</t>
        </is>
      </c>
      <c r="AD249" s="27" t="inlineStr">
        <is>
          <t>No</t>
        </is>
      </c>
      <c r="AE249" s="27" t="inlineStr"/>
      <c r="AF249" s="27" t="inlineStr">
        <is>
          <t>No</t>
        </is>
      </c>
      <c r="AG249" s="27" t="inlineStr"/>
      <c r="AH249" s="37" t="n">
        <v>45</v>
      </c>
      <c r="AI249" s="37" t="n">
        <v>3</v>
      </c>
      <c r="AJ249" s="37" t="n">
        <v>42</v>
      </c>
      <c r="AK249" s="38" t="n">
        <v>3857.922222222222</v>
      </c>
      <c r="AL249" s="38">
        <f>IF(OR($Z249="Dar de baja en SAP",$Z249="Dar de alta en SAP"),$AJ249*$AK249,"")</f>
        <v/>
      </c>
      <c r="AM249" s="38">
        <f>$AI249*$AK249</f>
        <v/>
      </c>
      <c r="AN249" s="27" t="inlineStr"/>
      <c r="AO249" s="27" t="inlineStr">
        <is>
          <t>Cruce por nomenclatura: dosis coincide; similitud 0.60.</t>
        </is>
      </c>
    </row>
    <row r="250">
      <c r="A250" s="5" t="inlineStr">
        <is>
          <t>2000020</t>
        </is>
      </c>
      <c r="B250" s="5" t="inlineStr">
        <is>
          <t>TUBO ENDOTRAQ N° 8.5 C/BALON</t>
        </is>
      </c>
      <c r="C250" s="5" t="inlineStr"/>
      <c r="D250" s="5" t="inlineStr">
        <is>
          <t>033</t>
        </is>
      </c>
      <c r="E250" s="5" t="inlineStr">
        <is>
          <t>ZDES</t>
        </is>
      </c>
      <c r="F250" s="5" t="inlineStr">
        <is>
          <t>1120</t>
        </is>
      </c>
      <c r="G250" s="5" t="inlineStr">
        <is>
          <t>2021</t>
        </is>
      </c>
      <c r="H250" s="5" t="inlineStr">
        <is>
          <t>C/U</t>
        </is>
      </c>
      <c r="I250" s="6" t="n">
        <v>45</v>
      </c>
      <c r="J250" s="6" t="n">
        <v>0</v>
      </c>
      <c r="K250" s="5" t="inlineStr">
        <is>
          <t>ARS</t>
        </is>
      </c>
      <c r="L250" s="7" t="n">
        <v>0</v>
      </c>
      <c r="M250" s="7" t="n">
        <v>58791.69</v>
      </c>
      <c r="N250" s="5">
        <f>IFERROR(VLOOKUP(E250,[1]Total!$D$1:$M$446,10,0),0)</f>
        <v/>
      </c>
      <c r="O250" s="11">
        <f>M250/SUM($M$2:$M$679)</f>
        <v/>
      </c>
      <c r="P250" s="5">
        <f>IFERROR(M250/I250,0)</f>
        <v/>
      </c>
      <c r="R250" s="8">
        <f>I250-Q250</f>
        <v/>
      </c>
      <c r="S250" s="36">
        <f>P250*R250</f>
        <v/>
      </c>
      <c r="U250" s="27" t="inlineStr">
        <is>
          <t>Stock SAP</t>
        </is>
      </c>
      <c r="V250" s="27" t="inlineStr">
        <is>
          <t>Descartables</t>
        </is>
      </c>
      <c r="W250" s="27" t="inlineStr">
        <is>
          <t>Dentro del alcance</t>
        </is>
      </c>
      <c r="X250" s="27" t="inlineStr"/>
      <c r="Y250" s="27" t="inlineStr">
        <is>
          <t>Sin recuento físico en el inventario de Avain</t>
        </is>
      </c>
      <c r="Z250" s="28" t="inlineStr">
        <is>
          <t>Sin recuento físico</t>
        </is>
      </c>
      <c r="AA250" s="27" t="inlineStr"/>
      <c r="AB250" s="27" t="inlineStr"/>
      <c r="AC250" s="27" t="inlineStr"/>
      <c r="AD250" s="27" t="inlineStr"/>
      <c r="AE250" s="27" t="inlineStr"/>
      <c r="AF250" s="27" t="inlineStr"/>
      <c r="AG250" s="27" t="inlineStr"/>
      <c r="AH250" s="37" t="n">
        <v>45</v>
      </c>
      <c r="AI250" s="37" t="n">
        <v>0</v>
      </c>
      <c r="AJ250" s="37" t="n">
        <v>45</v>
      </c>
      <c r="AK250" s="38" t="n">
        <v>1306.482</v>
      </c>
      <c r="AL250" s="38" t="n"/>
      <c r="AM250" s="38" t="n"/>
      <c r="AN250" s="27" t="inlineStr"/>
      <c r="AO250" s="27" t="inlineStr"/>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7" t="n">
        <v>0</v>
      </c>
      <c r="M251" s="7" t="n">
        <v>61278.28</v>
      </c>
      <c r="N251" s="5">
        <f>IFERROR(VLOOKUP(E251,[1]Total!$D$1:$M$446,10,0),0)</f>
        <v/>
      </c>
      <c r="O251" s="11">
        <f>M251/SUM($M$2:$M$679)</f>
        <v/>
      </c>
      <c r="P251" s="5">
        <f>IFERROR(M251/I251,0)</f>
        <v/>
      </c>
      <c r="R251" s="8">
        <f>I251-Q251</f>
        <v/>
      </c>
      <c r="S251" s="36">
        <f>P251*R251</f>
        <v/>
      </c>
      <c r="U251" s="27" t="inlineStr">
        <is>
          <t>Stock SAP</t>
        </is>
      </c>
      <c r="V251" s="27" t="inlineStr">
        <is>
          <t>Medicamentos</t>
        </is>
      </c>
      <c r="W251" s="27" t="inlineStr">
        <is>
          <t>Dentro del alcance</t>
        </is>
      </c>
      <c r="X251" s="30" t="inlineStr">
        <is>
          <t>Media</t>
        </is>
      </c>
      <c r="Y251" s="27" t="inlineStr">
        <is>
          <t>Homologado – confianza Media – pendiente de validación</t>
        </is>
      </c>
      <c r="Z251" s="26" t="inlineStr">
        <is>
          <t>Dar de baja en SAP</t>
        </is>
      </c>
      <c r="AA251" s="27" t="inlineStr">
        <is>
          <t>MED58</t>
        </is>
      </c>
      <c r="AB251" s="27" t="inlineStr">
        <is>
          <t>Dextrosa al 5% x 500 ml sachet</t>
        </is>
      </c>
      <c r="AC251" s="27" t="inlineStr">
        <is>
          <t>Homologación por código Avain (master M13-002)</t>
        </is>
      </c>
      <c r="AD251" s="27" t="inlineStr">
        <is>
          <t>No</t>
        </is>
      </c>
      <c r="AE251" s="27" t="inlineStr"/>
      <c r="AF251" s="27" t="inlineStr">
        <is>
          <t>Sí</t>
        </is>
      </c>
      <c r="AG251" s="27" t="inlineStr">
        <is>
          <t>M13-002</t>
        </is>
      </c>
      <c r="AH251" s="37" t="n">
        <v>108</v>
      </c>
      <c r="AI251" s="37" t="n">
        <v>36</v>
      </c>
      <c r="AJ251" s="37" t="n">
        <v>72</v>
      </c>
      <c r="AK251" s="38" t="n">
        <v>1459.006666666667</v>
      </c>
      <c r="AL251" s="38">
        <f>IF(OR($Z251="Dar de baja en SAP",$Z251="Dar de alta en SAP"),$AJ251*$AK251,"")</f>
        <v/>
      </c>
      <c r="AM251" s="38">
        <f>$AI251*$AK251</f>
        <v/>
      </c>
      <c r="AN251" s="27" t="inlineStr"/>
      <c r="AO251" s="27"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t="inlineStr"/>
      <c r="D252" s="5" t="inlineStr">
        <is>
          <t>033</t>
        </is>
      </c>
      <c r="E252" s="5" t="inlineStr">
        <is>
          <t>ZDES</t>
        </is>
      </c>
      <c r="F252" s="5" t="inlineStr">
        <is>
          <t>1120</t>
        </is>
      </c>
      <c r="G252" s="5" t="inlineStr">
        <is>
          <t>2021</t>
        </is>
      </c>
      <c r="H252" s="5" t="inlineStr">
        <is>
          <t>C/U</t>
        </is>
      </c>
      <c r="I252" s="6" t="n">
        <v>42</v>
      </c>
      <c r="J252" s="6" t="n">
        <v>0</v>
      </c>
      <c r="K252" s="5" t="inlineStr">
        <is>
          <t>ARS</t>
        </is>
      </c>
      <c r="L252" s="7" t="n">
        <v>0</v>
      </c>
      <c r="M252" s="7" t="n">
        <v>9177</v>
      </c>
      <c r="N252" s="5">
        <f>IFERROR(VLOOKUP(E252,[1]Total!$D$1:$M$446,10,0),0)</f>
        <v/>
      </c>
      <c r="O252" s="11">
        <f>M252/SUM($M$2:$M$679)</f>
        <v/>
      </c>
      <c r="P252" s="5">
        <f>IFERROR(M252/I252,0)</f>
        <v/>
      </c>
      <c r="R252" s="8">
        <f>I252-Q252</f>
        <v/>
      </c>
      <c r="S252" s="36">
        <f>P252*R252</f>
        <v/>
      </c>
      <c r="U252" s="27" t="inlineStr">
        <is>
          <t>Stock SAP</t>
        </is>
      </c>
      <c r="V252" s="27" t="inlineStr">
        <is>
          <t>Descartables</t>
        </is>
      </c>
      <c r="W252" s="27" t="inlineStr">
        <is>
          <t>Dentro del alcance</t>
        </is>
      </c>
      <c r="X252" s="27" t="inlineStr"/>
      <c r="Y252" s="27" t="inlineStr">
        <is>
          <t>Sin recuento físico en el inventario de Avain</t>
        </is>
      </c>
      <c r="Z252" s="28" t="inlineStr">
        <is>
          <t>Sin recuento físico</t>
        </is>
      </c>
      <c r="AA252" s="27" t="inlineStr"/>
      <c r="AB252" s="27" t="inlineStr"/>
      <c r="AC252" s="27" t="inlineStr"/>
      <c r="AD252" s="27" t="inlineStr"/>
      <c r="AE252" s="27" t="inlineStr"/>
      <c r="AF252" s="27" t="inlineStr"/>
      <c r="AG252" s="27" t="inlineStr"/>
      <c r="AH252" s="37" t="n">
        <v>42</v>
      </c>
      <c r="AI252" s="37" t="n">
        <v>0</v>
      </c>
      <c r="AJ252" s="37" t="n">
        <v>42</v>
      </c>
      <c r="AK252" s="38" t="n">
        <v>218.5</v>
      </c>
      <c r="AL252" s="38" t="n"/>
      <c r="AM252" s="38" t="n"/>
      <c r="AN252" s="27" t="inlineStr"/>
      <c r="AO252" s="27" t="inlineStr"/>
    </row>
    <row r="253">
      <c r="A253" s="5" t="inlineStr">
        <is>
          <t>3001547</t>
        </is>
      </c>
      <c r="B253" s="5" t="inlineStr">
        <is>
          <t>ANTIPARRA C/INSERTO CC BANDA/PATILLA CLA</t>
        </is>
      </c>
      <c r="C253" s="5" t="inlineStr"/>
      <c r="D253" s="5" t="inlineStr">
        <is>
          <t>INDU</t>
        </is>
      </c>
      <c r="E253" s="5" t="inlineStr">
        <is>
          <t>ZUNI</t>
        </is>
      </c>
      <c r="F253" s="5" t="inlineStr">
        <is>
          <t>1120</t>
        </is>
      </c>
      <c r="G253" s="5" t="inlineStr">
        <is>
          <t>2040</t>
        </is>
      </c>
      <c r="H253" s="5" t="inlineStr">
        <is>
          <t>C/U</t>
        </is>
      </c>
      <c r="I253" s="6" t="n">
        <v>42</v>
      </c>
      <c r="J253" s="6" t="n">
        <v>0</v>
      </c>
      <c r="K253" s="5" t="inlineStr">
        <is>
          <t>ARS</t>
        </is>
      </c>
      <c r="L253" s="7" t="n">
        <v>0</v>
      </c>
      <c r="M253" s="7" t="n">
        <v>934397.85</v>
      </c>
      <c r="N253" s="5">
        <f>IFERROR(VLOOKUP(E253,[1]Total!$D$1:$M$446,10,0),0)</f>
        <v/>
      </c>
      <c r="O253" s="11">
        <f>M253/SUM($M$2:$M$679)</f>
        <v/>
      </c>
      <c r="P253" s="5">
        <f>IFERROR(M253/I253,0)</f>
        <v/>
      </c>
      <c r="R253" s="8">
        <f>I253-Q253</f>
        <v/>
      </c>
      <c r="S253" s="36">
        <f>P253*R253</f>
        <v/>
      </c>
      <c r="U253" s="27" t="inlineStr">
        <is>
          <t>Stock SAP</t>
        </is>
      </c>
      <c r="V253" s="27" t="inlineStr">
        <is>
          <t>Uniformes</t>
        </is>
      </c>
      <c r="W253" s="27" t="inlineStr">
        <is>
          <t>Fuera del alcance</t>
        </is>
      </c>
      <c r="X253" s="27" t="inlineStr"/>
      <c r="Y253" s="27" t="inlineStr">
        <is>
          <t>No aplica: uniformes, clasificación que el inventario físico de Farmacia no releva</t>
        </is>
      </c>
      <c r="Z253" s="28" t="inlineStr">
        <is>
          <t>Fuera del alcance del inventario físico</t>
        </is>
      </c>
      <c r="AA253" s="27" t="inlineStr"/>
      <c r="AB253" s="27" t="inlineStr"/>
      <c r="AC253" s="27" t="inlineStr"/>
      <c r="AD253" s="27" t="inlineStr"/>
      <c r="AE253" s="27" t="inlineStr"/>
      <c r="AF253" s="27" t="inlineStr"/>
      <c r="AG253" s="27" t="inlineStr"/>
      <c r="AH253" s="37" t="n">
        <v>42</v>
      </c>
      <c r="AI253" s="37" t="n">
        <v>0</v>
      </c>
      <c r="AJ253" s="37" t="n">
        <v>42</v>
      </c>
      <c r="AK253" s="38" t="n">
        <v>22247.56785714286</v>
      </c>
      <c r="AL253" s="38" t="n"/>
      <c r="AM253" s="38" t="n"/>
      <c r="AN253" s="27" t="inlineStr"/>
      <c r="AO253" s="27" t="inlineStr"/>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7" t="n">
        <v>0</v>
      </c>
      <c r="M254" s="7" t="n">
        <v>68732.95</v>
      </c>
      <c r="N254" s="5">
        <f>IFERROR(VLOOKUP(E254,[1]Total!$D$1:$M$446,10,0),0)</f>
        <v/>
      </c>
      <c r="O254" s="11">
        <f>M254/SUM($M$2:$M$679)</f>
        <v/>
      </c>
      <c r="P254" s="5">
        <f>IFERROR(M254/I254,0)</f>
        <v/>
      </c>
      <c r="R254" s="8">
        <f>I254-Q254</f>
        <v/>
      </c>
      <c r="S254" s="36">
        <f>P254*R254</f>
        <v/>
      </c>
      <c r="U254" s="27" t="inlineStr">
        <is>
          <t>Stock SAP</t>
        </is>
      </c>
      <c r="V254" s="27" t="inlineStr">
        <is>
          <t>Medicamentos</t>
        </is>
      </c>
      <c r="W254" s="27" t="inlineStr">
        <is>
          <t>Dentro del alcance</t>
        </is>
      </c>
      <c r="X254" s="27" t="inlineStr"/>
      <c r="Y254" s="27" t="inlineStr">
        <is>
          <t>Sin recuento físico en el inventario de Avain</t>
        </is>
      </c>
      <c r="Z254" s="28" t="inlineStr">
        <is>
          <t>Sin recuento físico</t>
        </is>
      </c>
      <c r="AA254" s="27" t="inlineStr"/>
      <c r="AB254" s="27" t="inlineStr"/>
      <c r="AC254" s="27" t="inlineStr"/>
      <c r="AD254" s="27" t="inlineStr"/>
      <c r="AE254" s="27" t="inlineStr"/>
      <c r="AF254" s="27" t="inlineStr"/>
      <c r="AG254" s="27" t="inlineStr"/>
      <c r="AH254" s="37" t="n">
        <v>42</v>
      </c>
      <c r="AI254" s="37" t="n">
        <v>0</v>
      </c>
      <c r="AJ254" s="37" t="n">
        <v>42</v>
      </c>
      <c r="AK254" s="38" t="n">
        <v>1718.323809523809</v>
      </c>
      <c r="AL254" s="38" t="n"/>
      <c r="AM254" s="38" t="n"/>
      <c r="AN254" s="27" t="inlineStr"/>
      <c r="AO254" s="27"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7" t="n">
        <v>0</v>
      </c>
      <c r="M255" s="7" t="n">
        <v>6480</v>
      </c>
      <c r="N255" s="5">
        <f>IFERROR(VLOOKUP(E255,[1]Total!$D$1:$M$446,10,0),0)</f>
        <v/>
      </c>
      <c r="O255" s="11">
        <f>M255/SUM($M$2:$M$679)</f>
        <v/>
      </c>
      <c r="P255" s="5">
        <f>IFERROR(M255/I255,0)</f>
        <v/>
      </c>
      <c r="Q255" s="39" t="n">
        <v>2</v>
      </c>
      <c r="R255" s="8">
        <f>I255-Q255</f>
        <v/>
      </c>
      <c r="S255" s="36">
        <f>P255*R255</f>
        <v/>
      </c>
      <c r="U255" s="27" t="inlineStr">
        <is>
          <t>Stock SAP</t>
        </is>
      </c>
      <c r="V255" s="27" t="inlineStr">
        <is>
          <t>Medicamentos</t>
        </is>
      </c>
      <c r="W255" s="27" t="inlineStr">
        <is>
          <t>Dentro del alcance</t>
        </is>
      </c>
      <c r="X255" s="25" t="inlineStr">
        <is>
          <t>Alta</t>
        </is>
      </c>
      <c r="Y255" s="27" t="inlineStr">
        <is>
          <t>Homologado – confianza Alta</t>
        </is>
      </c>
      <c r="Z255" s="26" t="inlineStr">
        <is>
          <t>Dar de baja en SAP</t>
        </is>
      </c>
      <c r="AA255" s="27" t="inlineStr">
        <is>
          <t>MED67</t>
        </is>
      </c>
      <c r="AB255" s="27" t="inlineStr">
        <is>
          <t>Digoxina 0,25mg Amp x 1 ml</t>
        </is>
      </c>
      <c r="AC255" s="27" t="inlineStr">
        <is>
          <t>Cruce por nomenclatura SAP</t>
        </is>
      </c>
      <c r="AD255" s="27" t="inlineStr">
        <is>
          <t>No</t>
        </is>
      </c>
      <c r="AE255" s="27" t="inlineStr"/>
      <c r="AF255" s="27" t="inlineStr">
        <is>
          <t>Sí</t>
        </is>
      </c>
      <c r="AG255" s="27" t="inlineStr"/>
      <c r="AH255" s="37" t="n">
        <v>40</v>
      </c>
      <c r="AI255" s="37" t="n">
        <v>2</v>
      </c>
      <c r="AJ255" s="37" t="n">
        <v>38</v>
      </c>
      <c r="AK255" s="38" t="n">
        <v>162</v>
      </c>
      <c r="AL255" s="38">
        <f>IF(OR($Z255="Dar de baja en SAP",$Z255="Dar de alta en SAP"),$AJ255*$AK255,"")</f>
        <v/>
      </c>
      <c r="AM255" s="38">
        <f>$AI255*$AK255</f>
        <v/>
      </c>
      <c r="AN255" s="27" t="inlineStr"/>
      <c r="AO255" s="27"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7" t="n">
        <v>0</v>
      </c>
      <c r="M256" s="7" t="n">
        <v>4098.84</v>
      </c>
      <c r="N256" s="5">
        <f>IFERROR(VLOOKUP(E256,[1]Total!$D$1:$M$446,10,0),0)</f>
        <v/>
      </c>
      <c r="O256" s="11">
        <f>M256/SUM($M$2:$M$679)</f>
        <v/>
      </c>
      <c r="P256" s="5">
        <f>IFERROR(M256/I256,0)</f>
        <v/>
      </c>
      <c r="R256" s="8">
        <f>I256-Q256</f>
        <v/>
      </c>
      <c r="S256" s="36">
        <f>P256*R256</f>
        <v/>
      </c>
      <c r="U256" s="27" t="inlineStr">
        <is>
          <t>Stock SAP</t>
        </is>
      </c>
      <c r="V256" s="27" t="inlineStr">
        <is>
          <t>Medicamentos</t>
        </is>
      </c>
      <c r="W256" s="27" t="inlineStr">
        <is>
          <t>Dentro del alcance</t>
        </is>
      </c>
      <c r="X256" s="25" t="inlineStr">
        <is>
          <t>Alta</t>
        </is>
      </c>
      <c r="Y256" s="27" t="inlineStr">
        <is>
          <t>Homologado – confianza Alta</t>
        </is>
      </c>
      <c r="Z256" s="26" t="inlineStr">
        <is>
          <t>Dar de baja en SAP</t>
        </is>
      </c>
      <c r="AA256" s="27" t="inlineStr">
        <is>
          <t>MED64</t>
        </is>
      </c>
      <c r="AB256" s="27" t="inlineStr">
        <is>
          <t>Diclofenac Comp x 75 mg</t>
        </is>
      </c>
      <c r="AC256" s="27" t="inlineStr">
        <is>
          <t>Homologación por nombre Avain (master M01-002)</t>
        </is>
      </c>
      <c r="AD256" s="27" t="inlineStr">
        <is>
          <t>No</t>
        </is>
      </c>
      <c r="AE256" s="27" t="inlineStr"/>
      <c r="AF256" s="27" t="inlineStr">
        <is>
          <t>Sí</t>
        </is>
      </c>
      <c r="AG256" s="27" t="inlineStr">
        <is>
          <t>M01-002</t>
        </is>
      </c>
      <c r="AH256" s="37" t="n">
        <v>2243</v>
      </c>
      <c r="AI256" s="37" t="n">
        <v>945</v>
      </c>
      <c r="AJ256" s="37" t="n">
        <v>1298</v>
      </c>
      <c r="AK256" s="38" t="n">
        <v>102.4708827463219</v>
      </c>
      <c r="AL256" s="38">
        <f>IF(OR($Z256="Dar de baja en SAP",$Z256="Dar de alta en SAP"),$AJ256*$AK256,"")</f>
        <v/>
      </c>
      <c r="AM256" s="38">
        <f>$AI256*$AK256</f>
        <v/>
      </c>
      <c r="AN256" s="27" t="inlineStr"/>
      <c r="AO256"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7" t="n">
        <v>0</v>
      </c>
      <c r="M257" s="7" t="n">
        <v>25138.62</v>
      </c>
      <c r="N257" s="5">
        <f>IFERROR(VLOOKUP(E257,[1]Total!$D$1:$M$446,10,0),0)</f>
        <v/>
      </c>
      <c r="O257" s="11">
        <f>M257/SUM($M$2:$M$679)</f>
        <v/>
      </c>
      <c r="P257" s="5">
        <f>IFERROR(M257/I257,0)</f>
        <v/>
      </c>
      <c r="R257" s="8">
        <f>I257-Q257</f>
        <v/>
      </c>
      <c r="S257" s="36">
        <f>P257*R257</f>
        <v/>
      </c>
      <c r="U257" s="27" t="inlineStr">
        <is>
          <t>Stock SAP</t>
        </is>
      </c>
      <c r="V257" s="27" t="inlineStr">
        <is>
          <t>Medicamentos</t>
        </is>
      </c>
      <c r="W257" s="27" t="inlineStr">
        <is>
          <t>Dentro del alcance</t>
        </is>
      </c>
      <c r="X257" s="27" t="inlineStr"/>
      <c r="Y257" s="27" t="inlineStr">
        <is>
          <t>Sin recuento físico en el inventario de Avain</t>
        </is>
      </c>
      <c r="Z257" s="28" t="inlineStr">
        <is>
          <t>Sin recuento físico</t>
        </is>
      </c>
      <c r="AA257" s="27" t="inlineStr"/>
      <c r="AB257" s="27" t="inlineStr"/>
      <c r="AC257" s="27" t="inlineStr"/>
      <c r="AD257" s="27" t="inlineStr"/>
      <c r="AE257" s="27" t="inlineStr"/>
      <c r="AF257" s="27" t="inlineStr"/>
      <c r="AG257" s="27" t="inlineStr"/>
      <c r="AH257" s="37" t="n">
        <v>130</v>
      </c>
      <c r="AI257" s="37" t="n">
        <v>0</v>
      </c>
      <c r="AJ257" s="37" t="n">
        <v>130</v>
      </c>
      <c r="AK257" s="38" t="n">
        <v>628.4655384615384</v>
      </c>
      <c r="AL257" s="38" t="n"/>
      <c r="AM257" s="38" t="n"/>
      <c r="AN257" s="27" t="inlineStr"/>
      <c r="AO257" s="27"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7" t="n">
        <v>0</v>
      </c>
      <c r="M258" s="7" t="n">
        <v>16590.17</v>
      </c>
      <c r="N258" s="5">
        <f>IFERROR(VLOOKUP(E258,[1]Total!$D$1:$M$446,10,0),0)</f>
        <v/>
      </c>
      <c r="O258" s="11">
        <f>M258/SUM($M$2:$M$679)</f>
        <v/>
      </c>
      <c r="P258" s="5">
        <f>IFERROR(M258/I258,0)</f>
        <v/>
      </c>
      <c r="R258" s="8">
        <f>I258-Q258</f>
        <v/>
      </c>
      <c r="S258" s="36">
        <f>P258*R258</f>
        <v/>
      </c>
      <c r="U258" s="27" t="inlineStr">
        <is>
          <t>Stock SAP</t>
        </is>
      </c>
      <c r="V258" s="27" t="inlineStr">
        <is>
          <t>Medicamentos</t>
        </is>
      </c>
      <c r="W258" s="27" t="inlineStr">
        <is>
          <t>Dentro del alcance</t>
        </is>
      </c>
      <c r="X258" s="27" t="inlineStr"/>
      <c r="Y258" s="27" t="inlineStr">
        <is>
          <t>Sin recuento físico en el inventario de Avain</t>
        </is>
      </c>
      <c r="Z258" s="28" t="inlineStr">
        <is>
          <t>Sin recuento físico</t>
        </is>
      </c>
      <c r="AA258" s="27" t="inlineStr"/>
      <c r="AB258" s="27" t="inlineStr"/>
      <c r="AC258" s="27" t="inlineStr"/>
      <c r="AD258" s="27" t="inlineStr"/>
      <c r="AE258" s="27" t="inlineStr"/>
      <c r="AF258" s="27" t="inlineStr"/>
      <c r="AG258" s="27" t="inlineStr"/>
      <c r="AH258" s="37" t="n">
        <v>443</v>
      </c>
      <c r="AI258" s="37" t="n">
        <v>0</v>
      </c>
      <c r="AJ258" s="37" t="n">
        <v>443</v>
      </c>
      <c r="AK258" s="38" t="n">
        <v>414.7542437923249</v>
      </c>
      <c r="AL258" s="38" t="n"/>
      <c r="AM258" s="38" t="n"/>
      <c r="AN258" s="27" t="inlineStr"/>
      <c r="AO258" s="27"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7" t="n">
        <v>0</v>
      </c>
      <c r="M259" s="7" t="n">
        <v>16590.17</v>
      </c>
      <c r="N259" s="5">
        <f>IFERROR(VLOOKUP(E259,[1]Total!$D$1:$M$446,10,0),0)</f>
        <v/>
      </c>
      <c r="O259" s="11">
        <f>M259/SUM($M$2:$M$679)</f>
        <v/>
      </c>
      <c r="P259" s="5">
        <f>IFERROR(M259/I259,0)</f>
        <v/>
      </c>
      <c r="R259" s="8">
        <f>I259-Q259</f>
        <v/>
      </c>
      <c r="S259" s="36">
        <f>P259*R259</f>
        <v/>
      </c>
      <c r="U259" s="27" t="inlineStr">
        <is>
          <t>Stock SAP</t>
        </is>
      </c>
      <c r="V259" s="27" t="inlineStr">
        <is>
          <t>Medicamentos</t>
        </is>
      </c>
      <c r="W259" s="27" t="inlineStr">
        <is>
          <t>Dentro del alcance</t>
        </is>
      </c>
      <c r="X259" s="27" t="inlineStr"/>
      <c r="Y259" s="27" t="inlineStr">
        <is>
          <t>Sin recuento físico en el inventario de Avain</t>
        </is>
      </c>
      <c r="Z259" s="28" t="inlineStr">
        <is>
          <t>Sin recuento físico</t>
        </is>
      </c>
      <c r="AA259" s="27" t="inlineStr"/>
      <c r="AB259" s="27" t="inlineStr"/>
      <c r="AC259" s="27" t="inlineStr"/>
      <c r="AD259" s="27" t="inlineStr"/>
      <c r="AE259" s="27" t="inlineStr"/>
      <c r="AF259" s="27" t="inlineStr"/>
      <c r="AG259" s="27" t="inlineStr"/>
      <c r="AH259" s="37" t="n">
        <v>443</v>
      </c>
      <c r="AI259" s="37" t="n">
        <v>0</v>
      </c>
      <c r="AJ259" s="37" t="n">
        <v>443</v>
      </c>
      <c r="AK259" s="38" t="n">
        <v>414.7542437923249</v>
      </c>
      <c r="AL259" s="38" t="n"/>
      <c r="AM259" s="38" t="n"/>
      <c r="AN259" s="27" t="inlineStr"/>
      <c r="AO259" s="27"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7" t="n">
        <v>0</v>
      </c>
      <c r="M260" s="7" t="n">
        <v>64050.69</v>
      </c>
      <c r="N260" s="5">
        <f>IFERROR(VLOOKUP(E260,[1]Total!$D$1:$M$446,10,0),0)</f>
        <v/>
      </c>
      <c r="O260" s="11">
        <f>M260/SUM($M$2:$M$679)</f>
        <v/>
      </c>
      <c r="P260" s="5">
        <f>IFERROR(M260/I260,0)</f>
        <v/>
      </c>
      <c r="R260" s="8">
        <f>I260-Q260</f>
        <v/>
      </c>
      <c r="S260" s="36">
        <f>P260*R260</f>
        <v/>
      </c>
      <c r="U260" s="27" t="inlineStr">
        <is>
          <t>Stock SAP</t>
        </is>
      </c>
      <c r="V260" s="27" t="inlineStr">
        <is>
          <t>Medicamentos</t>
        </is>
      </c>
      <c r="W260" s="27" t="inlineStr">
        <is>
          <t>Dentro del alcance</t>
        </is>
      </c>
      <c r="X260" s="27" t="inlineStr"/>
      <c r="Y260" s="27" t="inlineStr">
        <is>
          <t>Sin recuento físico en el inventario de Avain</t>
        </is>
      </c>
      <c r="Z260" s="28" t="inlineStr">
        <is>
          <t>Sin recuento físico</t>
        </is>
      </c>
      <c r="AA260" s="27" t="inlineStr"/>
      <c r="AB260" s="27" t="inlineStr"/>
      <c r="AC260" s="27" t="inlineStr"/>
      <c r="AD260" s="27" t="inlineStr"/>
      <c r="AE260" s="27" t="inlineStr"/>
      <c r="AF260" s="27" t="inlineStr"/>
      <c r="AG260" s="27" t="inlineStr"/>
      <c r="AH260" s="37" t="n">
        <v>70</v>
      </c>
      <c r="AI260" s="37" t="n">
        <v>0</v>
      </c>
      <c r="AJ260" s="37" t="n">
        <v>70</v>
      </c>
      <c r="AK260" s="38" t="n">
        <v>1601.267142857143</v>
      </c>
      <c r="AL260" s="38" t="n"/>
      <c r="AM260" s="38" t="n"/>
      <c r="AN260" s="27" t="inlineStr"/>
      <c r="AO260" s="27"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7" t="n">
        <v>0</v>
      </c>
      <c r="M261" s="7" t="n">
        <v>7541.28</v>
      </c>
      <c r="N261" s="5">
        <f>IFERROR(VLOOKUP(E261,[1]Total!$D$1:$M$446,10,0),0)</f>
        <v/>
      </c>
      <c r="O261" s="11">
        <f>M261/SUM($M$2:$M$679)</f>
        <v/>
      </c>
      <c r="P261" s="5">
        <f>IFERROR(M261/I261,0)</f>
        <v/>
      </c>
      <c r="Q261" s="39" t="n">
        <v>18</v>
      </c>
      <c r="R261" s="8">
        <f>I261-Q261</f>
        <v/>
      </c>
      <c r="S261" s="36">
        <f>P261*R261</f>
        <v/>
      </c>
      <c r="U261" s="27" t="inlineStr">
        <is>
          <t>Stock SAP</t>
        </is>
      </c>
      <c r="V261" s="27" t="inlineStr">
        <is>
          <t>Medicamentos</t>
        </is>
      </c>
      <c r="W261" s="27" t="inlineStr">
        <is>
          <t>Dentro del alcance</t>
        </is>
      </c>
      <c r="X261" s="25" t="inlineStr">
        <is>
          <t>Alta</t>
        </is>
      </c>
      <c r="Y261" s="27" t="inlineStr">
        <is>
          <t>Homologado – confianza Alta</t>
        </is>
      </c>
      <c r="Z261" s="26" t="inlineStr">
        <is>
          <t>Dar de baja en SAP</t>
        </is>
      </c>
      <c r="AA261" s="27" t="inlineStr">
        <is>
          <t>MED81</t>
        </is>
      </c>
      <c r="AB261" s="27" t="inlineStr">
        <is>
          <t>Fluconazol 150 mg(FM) comp</t>
        </is>
      </c>
      <c r="AC261" s="27" t="inlineStr">
        <is>
          <t>Cruce por nomenclatura SAP</t>
        </is>
      </c>
      <c r="AD261" s="27" t="inlineStr">
        <is>
          <t>No</t>
        </is>
      </c>
      <c r="AE261" s="27" t="inlineStr"/>
      <c r="AF261" s="27" t="inlineStr">
        <is>
          <t>No</t>
        </is>
      </c>
      <c r="AG261" s="27" t="inlineStr"/>
      <c r="AH261" s="37" t="n">
        <v>80</v>
      </c>
      <c r="AI261" s="37" t="n">
        <v>18</v>
      </c>
      <c r="AJ261" s="37" t="n">
        <v>62</v>
      </c>
      <c r="AK261" s="38" t="n">
        <v>188.532</v>
      </c>
      <c r="AL261" s="38">
        <f>IF(OR($Z261="Dar de baja en SAP",$Z261="Dar de alta en SAP"),$AJ261*$AK261,"")</f>
        <v/>
      </c>
      <c r="AM261" s="38">
        <f>$AI261*$AK261</f>
        <v/>
      </c>
      <c r="AN261" s="27" t="inlineStr"/>
      <c r="AO261" s="27"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7" t="n">
        <v>0</v>
      </c>
      <c r="M262" s="7" t="n">
        <v>7541.28</v>
      </c>
      <c r="N262" s="5">
        <f>IFERROR(VLOOKUP(E262,[1]Total!$D$1:$M$446,10,0),0)</f>
        <v/>
      </c>
      <c r="O262" s="11">
        <f>M262/SUM($M$2:$M$679)</f>
        <v/>
      </c>
      <c r="P262" s="5">
        <f>IFERROR(M262/I262,0)</f>
        <v/>
      </c>
      <c r="R262" s="8">
        <f>I262-Q262</f>
        <v/>
      </c>
      <c r="S262" s="36">
        <f>P262*R262</f>
        <v/>
      </c>
      <c r="U262" s="27" t="inlineStr">
        <is>
          <t>Stock SAP</t>
        </is>
      </c>
      <c r="V262" s="27" t="inlineStr">
        <is>
          <t>Medicamentos</t>
        </is>
      </c>
      <c r="W262" s="27" t="inlineStr">
        <is>
          <t>Dentro del alcance</t>
        </is>
      </c>
      <c r="X262" s="25" t="inlineStr">
        <is>
          <t>Alta</t>
        </is>
      </c>
      <c r="Y262" s="27" t="inlineStr">
        <is>
          <t>Homologado – confianza Alta</t>
        </is>
      </c>
      <c r="Z262" s="26" t="inlineStr">
        <is>
          <t>Dar de baja en SAP</t>
        </is>
      </c>
      <c r="AA262" s="27" t="inlineStr">
        <is>
          <t>MED81</t>
        </is>
      </c>
      <c r="AB262" s="27" t="inlineStr">
        <is>
          <t>Fluconazol 150 mg(FM) comp</t>
        </is>
      </c>
      <c r="AC262" s="27" t="inlineStr">
        <is>
          <t>Cruce por nomenclatura SAP</t>
        </is>
      </c>
      <c r="AD262" s="27" t="inlineStr">
        <is>
          <t>No</t>
        </is>
      </c>
      <c r="AE262" s="27" t="inlineStr"/>
      <c r="AF262" s="27" t="inlineStr">
        <is>
          <t>No</t>
        </is>
      </c>
      <c r="AG262" s="27" t="inlineStr"/>
      <c r="AH262" s="37" t="n">
        <v>80</v>
      </c>
      <c r="AI262" s="37" t="n">
        <v>18</v>
      </c>
      <c r="AJ262" s="37" t="n">
        <v>62</v>
      </c>
      <c r="AK262" s="38" t="n">
        <v>188.532</v>
      </c>
      <c r="AL262" s="38">
        <f>IF(OR($Z262="Dar de baja en SAP",$Z262="Dar de alta en SAP"),$AJ262*$AK262,"")</f>
        <v/>
      </c>
      <c r="AM262" s="38">
        <f>$AI262*$AK262</f>
        <v/>
      </c>
      <c r="AN262" s="27" t="inlineStr"/>
      <c r="AO262" s="27"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7" t="n">
        <v>0</v>
      </c>
      <c r="M263" s="7" t="n">
        <v>160603.89</v>
      </c>
      <c r="N263" s="5">
        <f>IFERROR(VLOOKUP(E263,[1]Total!$D$1:$M$446,10,0),0)</f>
        <v/>
      </c>
      <c r="O263" s="11">
        <f>M263/SUM($M$2:$M$679)</f>
        <v/>
      </c>
      <c r="P263" s="5">
        <f>IFERROR(M263/I263,0)</f>
        <v/>
      </c>
      <c r="R263" s="8">
        <f>I263-Q263</f>
        <v/>
      </c>
      <c r="S263" s="36">
        <f>P263*R263</f>
        <v/>
      </c>
      <c r="U263" s="27" t="inlineStr">
        <is>
          <t>Stock SAP</t>
        </is>
      </c>
      <c r="V263" s="27" t="inlineStr">
        <is>
          <t>Medicamentos</t>
        </is>
      </c>
      <c r="W263" s="27" t="inlineStr">
        <is>
          <t>Dentro del alcance</t>
        </is>
      </c>
      <c r="X263" s="27" t="inlineStr"/>
      <c r="Y263" s="27" t="inlineStr">
        <is>
          <t>Sin recuento físico en el inventario de Avain</t>
        </is>
      </c>
      <c r="Z263" s="28" t="inlineStr">
        <is>
          <t>Sin recuento físico</t>
        </is>
      </c>
      <c r="AA263" s="27" t="inlineStr"/>
      <c r="AB263" s="27" t="inlineStr"/>
      <c r="AC263" s="27" t="inlineStr"/>
      <c r="AD263" s="27" t="inlineStr"/>
      <c r="AE263" s="27" t="inlineStr"/>
      <c r="AF263" s="27" t="inlineStr"/>
      <c r="AG263" s="27" t="inlineStr"/>
      <c r="AH263" s="37" t="n">
        <v>47</v>
      </c>
      <c r="AI263" s="37" t="n">
        <v>0</v>
      </c>
      <c r="AJ263" s="37" t="n">
        <v>47</v>
      </c>
      <c r="AK263" s="38" t="n">
        <v>4015.097234042553</v>
      </c>
      <c r="AL263" s="38" t="n"/>
      <c r="AM263" s="38" t="n"/>
      <c r="AN263" s="27" t="inlineStr"/>
      <c r="AO263" s="27"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t="inlineStr"/>
      <c r="D264" s="5" t="inlineStr">
        <is>
          <t>033</t>
        </is>
      </c>
      <c r="E264" s="5" t="inlineStr">
        <is>
          <t>ZDES</t>
        </is>
      </c>
      <c r="F264" s="5" t="inlineStr">
        <is>
          <t>1120</t>
        </is>
      </c>
      <c r="G264" s="5" t="inlineStr">
        <is>
          <t>2021</t>
        </is>
      </c>
      <c r="H264" s="5" t="inlineStr">
        <is>
          <t>C/U</t>
        </is>
      </c>
      <c r="I264" s="6" t="n">
        <v>40</v>
      </c>
      <c r="J264" s="6" t="n">
        <v>0</v>
      </c>
      <c r="K264" s="5" t="inlineStr">
        <is>
          <t>ARS</t>
        </is>
      </c>
      <c r="L264" s="7" t="n">
        <v>0</v>
      </c>
      <c r="M264" s="7" t="n">
        <v>82408.41</v>
      </c>
      <c r="N264" s="5">
        <f>IFERROR(VLOOKUP(E264,[1]Total!$D$1:$M$446,10,0),0)</f>
        <v/>
      </c>
      <c r="O264" s="11">
        <f>M264/SUM($M$2:$M$679)</f>
        <v/>
      </c>
      <c r="P264" s="5">
        <f>IFERROR(M264/I264,0)</f>
        <v/>
      </c>
      <c r="R264" s="8">
        <f>I264-Q264</f>
        <v/>
      </c>
      <c r="S264" s="36">
        <f>P264*R264</f>
        <v/>
      </c>
      <c r="U264" s="27" t="inlineStr">
        <is>
          <t>Stock SAP</t>
        </is>
      </c>
      <c r="V264" s="27" t="inlineStr">
        <is>
          <t>Descartables</t>
        </is>
      </c>
      <c r="W264" s="27" t="inlineStr">
        <is>
          <t>Dentro del alcance</t>
        </is>
      </c>
      <c r="X264" s="27" t="inlineStr"/>
      <c r="Y264" s="27" t="inlineStr">
        <is>
          <t>Sin recuento físico en el inventario de Avain</t>
        </is>
      </c>
      <c r="Z264" s="28" t="inlineStr">
        <is>
          <t>Sin recuento físico</t>
        </is>
      </c>
      <c r="AA264" s="27" t="inlineStr"/>
      <c r="AB264" s="27" t="inlineStr"/>
      <c r="AC264" s="27" t="inlineStr"/>
      <c r="AD264" s="27" t="inlineStr"/>
      <c r="AE264" s="27" t="inlineStr"/>
      <c r="AF264" s="27" t="inlineStr"/>
      <c r="AG264" s="27" t="inlineStr"/>
      <c r="AH264" s="37" t="n">
        <v>40</v>
      </c>
      <c r="AI264" s="37" t="n">
        <v>0</v>
      </c>
      <c r="AJ264" s="37" t="n">
        <v>40</v>
      </c>
      <c r="AK264" s="38" t="n">
        <v>2060.21025</v>
      </c>
      <c r="AL264" s="38" t="n"/>
      <c r="AM264" s="38" t="n"/>
      <c r="AN264" s="27" t="inlineStr"/>
      <c r="AO264" s="27" t="inlineStr"/>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7" t="n">
        <v>0</v>
      </c>
      <c r="M265" s="7" t="n">
        <v>15774.57</v>
      </c>
      <c r="N265" s="5">
        <f>IFERROR(VLOOKUP(E265,[1]Total!$D$1:$M$446,10,0),0)</f>
        <v/>
      </c>
      <c r="O265" s="11">
        <f>M265/SUM($M$2:$M$679)</f>
        <v/>
      </c>
      <c r="P265" s="5">
        <f>IFERROR(M265/I265,0)</f>
        <v/>
      </c>
      <c r="R265" s="8">
        <f>I265-Q265</f>
        <v/>
      </c>
      <c r="S265" s="36">
        <f>P265*R265</f>
        <v/>
      </c>
      <c r="U265" s="27" t="inlineStr">
        <is>
          <t>Stock SAP</t>
        </is>
      </c>
      <c r="V265" s="27" t="inlineStr">
        <is>
          <t>Medicamentos</t>
        </is>
      </c>
      <c r="W265" s="27" t="inlineStr">
        <is>
          <t>Dentro del alcance</t>
        </is>
      </c>
      <c r="X265" s="25" t="inlineStr">
        <is>
          <t>Alta</t>
        </is>
      </c>
      <c r="Y265" s="27" t="inlineStr">
        <is>
          <t>Homologado – confianza Alta</t>
        </is>
      </c>
      <c r="Z265" s="26" t="inlineStr">
        <is>
          <t>Dar de baja en SAP</t>
        </is>
      </c>
      <c r="AA265" s="27" t="inlineStr">
        <is>
          <t>MED130</t>
        </is>
      </c>
      <c r="AB265" s="27" t="inlineStr">
        <is>
          <t>Metoclopramida 10 mg Amp x 2 ml</t>
        </is>
      </c>
      <c r="AC265" s="27" t="inlineStr">
        <is>
          <t>Homologación por código Avain (master M08-001)</t>
        </is>
      </c>
      <c r="AD265" s="27" t="inlineStr">
        <is>
          <t>No</t>
        </is>
      </c>
      <c r="AE265" s="27" t="inlineStr"/>
      <c r="AF265" s="27" t="inlineStr">
        <is>
          <t>Sí</t>
        </is>
      </c>
      <c r="AG265" s="27" t="inlineStr">
        <is>
          <t>M08-001</t>
        </is>
      </c>
      <c r="AH265" s="37" t="n">
        <v>1845</v>
      </c>
      <c r="AI265" s="37" t="n">
        <v>451</v>
      </c>
      <c r="AJ265" s="37" t="n">
        <v>1394</v>
      </c>
      <c r="AK265" s="38" t="n">
        <v>426.3397181571816</v>
      </c>
      <c r="AL265" s="38">
        <f>IF(OR($Z265="Dar de baja en SAP",$Z265="Dar de alta en SAP"),$AJ265*$AK265,"")</f>
        <v/>
      </c>
      <c r="AM265" s="38">
        <f>$AI265*$AK265</f>
        <v/>
      </c>
      <c r="AN265" s="27" t="inlineStr"/>
      <c r="AO265" s="27"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7" t="n">
        <v>0</v>
      </c>
      <c r="M266" s="7" t="n">
        <v>9589.030000000001</v>
      </c>
      <c r="N266" s="5">
        <f>IFERROR(VLOOKUP(E266,[1]Total!$D$1:$M$446,10,0),0)</f>
        <v/>
      </c>
      <c r="O266" s="11">
        <f>M266/SUM($M$2:$M$679)</f>
        <v/>
      </c>
      <c r="P266" s="5">
        <f>IFERROR(M266/I266,0)</f>
        <v/>
      </c>
      <c r="R266" s="8">
        <f>I266-Q266</f>
        <v/>
      </c>
      <c r="S266" s="36">
        <f>P266*R266</f>
        <v/>
      </c>
      <c r="U266" s="27" t="inlineStr">
        <is>
          <t>Stock SAP</t>
        </is>
      </c>
      <c r="V266" s="27" t="inlineStr">
        <is>
          <t>Medicamentos</t>
        </is>
      </c>
      <c r="W266" s="27" t="inlineStr">
        <is>
          <t>Dentro del alcance</t>
        </is>
      </c>
      <c r="X266" s="27" t="inlineStr"/>
      <c r="Y266" s="27" t="inlineStr">
        <is>
          <t>Sin recuento físico en el inventario de Avain</t>
        </is>
      </c>
      <c r="Z266" s="28" t="inlineStr">
        <is>
          <t>Sin recuento físico</t>
        </is>
      </c>
      <c r="AA266" s="27" t="inlineStr"/>
      <c r="AB266" s="27" t="inlineStr"/>
      <c r="AC266" s="27" t="inlineStr"/>
      <c r="AD266" s="27" t="inlineStr"/>
      <c r="AE266" s="27" t="inlineStr"/>
      <c r="AF266" s="27" t="inlineStr"/>
      <c r="AG266" s="27" t="inlineStr"/>
      <c r="AH266" s="37" t="n">
        <v>265</v>
      </c>
      <c r="AI266" s="37" t="n">
        <v>0</v>
      </c>
      <c r="AJ266" s="37" t="n">
        <v>265</v>
      </c>
      <c r="AK266" s="38" t="n">
        <v>259.1629811320755</v>
      </c>
      <c r="AL266" s="38" t="n"/>
      <c r="AM266" s="38" t="n"/>
      <c r="AN266" s="27" t="inlineStr"/>
      <c r="AO266" s="27" t="inlineStr">
        <is>
          <t>El material ocupa 4 filas en la hoja 1120 SJ (lote/almacén). La cantidad SAP y la física de esta vista son el total del material.</t>
        </is>
      </c>
    </row>
    <row r="267">
      <c r="A267" s="5" t="inlineStr">
        <is>
          <t>2000038</t>
        </is>
      </c>
      <c r="B267" s="5" t="inlineStr">
        <is>
          <t>ALGODON HIDROFILO X 500GR</t>
        </is>
      </c>
      <c r="C267" s="5" t="inlineStr"/>
      <c r="D267" s="5" t="inlineStr">
        <is>
          <t>033</t>
        </is>
      </c>
      <c r="E267" s="5" t="inlineStr">
        <is>
          <t>ZDES</t>
        </is>
      </c>
      <c r="F267" s="5" t="inlineStr">
        <is>
          <t>1120</t>
        </is>
      </c>
      <c r="G267" s="5" t="inlineStr">
        <is>
          <t>2021</t>
        </is>
      </c>
      <c r="H267" s="5" t="inlineStr">
        <is>
          <t>C/U</t>
        </is>
      </c>
      <c r="I267" s="6" t="n">
        <v>36</v>
      </c>
      <c r="J267" s="6" t="n">
        <v>0</v>
      </c>
      <c r="K267" s="5" t="inlineStr">
        <is>
          <t>ARS</t>
        </is>
      </c>
      <c r="L267" s="7" t="n">
        <v>0</v>
      </c>
      <c r="M267" s="7" t="n">
        <v>95356.24000000001</v>
      </c>
      <c r="N267" s="5">
        <f>IFERROR(VLOOKUP(E267,[1]Total!$D$1:$M$446,10,0),0)</f>
        <v/>
      </c>
      <c r="O267" s="11">
        <f>M267/SUM($M$2:$M$679)</f>
        <v/>
      </c>
      <c r="P267" s="5">
        <f>IFERROR(M267/I267,0)</f>
        <v/>
      </c>
      <c r="Q267" s="39" t="n">
        <v>10</v>
      </c>
      <c r="R267" s="8">
        <f>I267-Q267</f>
        <v/>
      </c>
      <c r="S267" s="36">
        <f>P267*R267</f>
        <v/>
      </c>
      <c r="U267" s="27" t="inlineStr">
        <is>
          <t>Stock SAP</t>
        </is>
      </c>
      <c r="V267" s="27" t="inlineStr">
        <is>
          <t>Descartables</t>
        </is>
      </c>
      <c r="W267" s="27" t="inlineStr">
        <is>
          <t>Dentro del alcance</t>
        </is>
      </c>
      <c r="X267" s="26" t="inlineStr">
        <is>
          <t>Baja</t>
        </is>
      </c>
      <c r="Y267" s="27" t="inlineStr">
        <is>
          <t>Homologado – confianza Baja – pendiente de validación</t>
        </is>
      </c>
      <c r="Z267" s="26" t="inlineStr">
        <is>
          <t>Dar de baja en SAP</t>
        </is>
      </c>
      <c r="AA267" s="27" t="inlineStr">
        <is>
          <t>DESC19</t>
        </is>
      </c>
      <c r="AB267" s="27" t="inlineStr">
        <is>
          <t>Algodón x 500 g</t>
        </is>
      </c>
      <c r="AC267" s="27" t="inlineStr">
        <is>
          <t>Homologación por código Avain (master D-149)</t>
        </is>
      </c>
      <c r="AD267" s="27" t="inlineStr">
        <is>
          <t>No</t>
        </is>
      </c>
      <c r="AE267" s="27" t="inlineStr"/>
      <c r="AF267" s="27" t="inlineStr">
        <is>
          <t>Sí</t>
        </is>
      </c>
      <c r="AG267" s="27" t="inlineStr">
        <is>
          <t>D-149</t>
        </is>
      </c>
      <c r="AH267" s="37" t="n">
        <v>36</v>
      </c>
      <c r="AI267" s="37" t="n">
        <v>10</v>
      </c>
      <c r="AJ267" s="37" t="n">
        <v>26</v>
      </c>
      <c r="AK267" s="38" t="n">
        <v>2648.784444444444</v>
      </c>
      <c r="AL267" s="38">
        <f>IF(OR($Z267="Dar de baja en SAP",$Z267="Dar de alta en SAP"),$AJ267*$AK267,"")</f>
        <v/>
      </c>
      <c r="AM267" s="38">
        <f>$AI267*$AK267</f>
        <v/>
      </c>
      <c r="AN267" s="27" t="inlineStr"/>
      <c r="AO267" s="27"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7" t="n">
        <v>0</v>
      </c>
      <c r="M268" s="7" t="n">
        <v>131513.51</v>
      </c>
      <c r="N268" s="5">
        <f>IFERROR(VLOOKUP(E268,[1]Total!$D$1:$M$446,10,0),0)</f>
        <v/>
      </c>
      <c r="O268" s="11">
        <f>M268/SUM($M$2:$M$679)</f>
        <v/>
      </c>
      <c r="P268" s="5">
        <f>IFERROR(M268/I268,0)</f>
        <v/>
      </c>
      <c r="Q268" s="39" t="n">
        <v>6</v>
      </c>
      <c r="R268" s="8">
        <f>I268-Q268</f>
        <v/>
      </c>
      <c r="S268" s="36">
        <f>P268*R268</f>
        <v/>
      </c>
      <c r="U268" s="27" t="inlineStr">
        <is>
          <t>Stock SAP</t>
        </is>
      </c>
      <c r="V268" s="27" t="inlineStr">
        <is>
          <t>Medicamentos</t>
        </is>
      </c>
      <c r="W268" s="27" t="inlineStr">
        <is>
          <t>Dentro del alcance</t>
        </is>
      </c>
      <c r="X268" s="26" t="inlineStr">
        <is>
          <t>Baja</t>
        </is>
      </c>
      <c r="Y268" s="27" t="inlineStr">
        <is>
          <t>Homologado – confianza Baja – pendiente de validación</t>
        </is>
      </c>
      <c r="Z268" s="26" t="inlineStr">
        <is>
          <t>Dar de baja en SAP</t>
        </is>
      </c>
      <c r="AA268" s="27" t="inlineStr">
        <is>
          <t>MED200</t>
        </is>
      </c>
      <c r="AB268" s="27" t="inlineStr">
        <is>
          <t>iodopovidona 100 ml sol/topica</t>
        </is>
      </c>
      <c r="AC268" s="27" t="inlineStr">
        <is>
          <t>Homologación por código Avain (master D-175)</t>
        </is>
      </c>
      <c r="AD268" s="27" t="inlineStr">
        <is>
          <t>No</t>
        </is>
      </c>
      <c r="AE268" s="27" t="inlineStr"/>
      <c r="AF268" s="27" t="inlineStr">
        <is>
          <t>Sí</t>
        </is>
      </c>
      <c r="AG268" s="27" t="inlineStr">
        <is>
          <t>D-175</t>
        </is>
      </c>
      <c r="AH268" s="37" t="n">
        <v>50</v>
      </c>
      <c r="AI268" s="37" t="n">
        <v>6</v>
      </c>
      <c r="AJ268" s="37" t="n">
        <v>44</v>
      </c>
      <c r="AK268" s="38" t="n">
        <v>3757.5288</v>
      </c>
      <c r="AL268" s="38">
        <f>IF(OR($Z268="Dar de baja en SAP",$Z268="Dar de alta en SAP"),$AJ268*$AK268,"")</f>
        <v/>
      </c>
      <c r="AM268" s="38">
        <f>$AI268*$AK268</f>
        <v/>
      </c>
      <c r="AN268" s="27" t="inlineStr"/>
      <c r="AO268" s="27"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7" t="n">
        <v>0</v>
      </c>
      <c r="M269" s="7" t="n">
        <v>68950</v>
      </c>
      <c r="N269" s="5">
        <f>IFERROR(VLOOKUP(E269,[1]Total!$D$1:$M$446,10,0),0)</f>
        <v/>
      </c>
      <c r="O269" s="11">
        <f>M269/SUM($M$2:$M$679)</f>
        <v/>
      </c>
      <c r="P269" s="5">
        <f>IFERROR(M269/I269,0)</f>
        <v/>
      </c>
      <c r="R269" s="8">
        <f>I269-Q269</f>
        <v/>
      </c>
      <c r="S269" s="36">
        <f>P269*R269</f>
        <v/>
      </c>
      <c r="U269" s="27" t="inlineStr">
        <is>
          <t>Stock SAP</t>
        </is>
      </c>
      <c r="V269" s="27" t="inlineStr">
        <is>
          <t>Medicamentos</t>
        </is>
      </c>
      <c r="W269" s="27" t="inlineStr">
        <is>
          <t>Dentro del alcance</t>
        </is>
      </c>
      <c r="X269" s="27" t="inlineStr"/>
      <c r="Y269" s="27" t="inlineStr">
        <is>
          <t>Sin recuento físico en el inventario de Avain</t>
        </is>
      </c>
      <c r="Z269" s="28" t="inlineStr">
        <is>
          <t>Sin recuento físico</t>
        </is>
      </c>
      <c r="AA269" s="27" t="inlineStr"/>
      <c r="AB269" s="27" t="inlineStr"/>
      <c r="AC269" s="27" t="inlineStr"/>
      <c r="AD269" s="27" t="inlineStr"/>
      <c r="AE269" s="27" t="inlineStr"/>
      <c r="AF269" s="27" t="inlineStr"/>
      <c r="AG269" s="27" t="inlineStr"/>
      <c r="AH269" s="37" t="n">
        <v>60</v>
      </c>
      <c r="AI269" s="37" t="n">
        <v>0</v>
      </c>
      <c r="AJ269" s="37" t="n">
        <v>60</v>
      </c>
      <c r="AK269" s="38" t="n">
        <v>1970</v>
      </c>
      <c r="AL269" s="38" t="n"/>
      <c r="AM269" s="38" t="n"/>
      <c r="AN269" s="27" t="inlineStr"/>
      <c r="AO269" s="27" t="inlineStr">
        <is>
          <t>El material ocupa 3 filas en la hoja 1120 SJ (lote/almacén). La cantidad SAP y la física de esta vista son el total del material.</t>
        </is>
      </c>
    </row>
    <row r="270">
      <c r="A270" s="5" t="inlineStr">
        <is>
          <t>2000206</t>
        </is>
      </c>
      <c r="B270" s="5" t="inlineStr">
        <is>
          <t>TELA ADHESIVA 5CM HOSPITALARIA</t>
        </is>
      </c>
      <c r="C270" s="5" t="inlineStr"/>
      <c r="D270" s="5" t="inlineStr">
        <is>
          <t>033</t>
        </is>
      </c>
      <c r="E270" s="5" t="inlineStr">
        <is>
          <t>ZDES</t>
        </is>
      </c>
      <c r="F270" s="5" t="inlineStr">
        <is>
          <t>1120</t>
        </is>
      </c>
      <c r="G270" s="5" t="inlineStr">
        <is>
          <t>2021</t>
        </is>
      </c>
      <c r="H270" s="5" t="inlineStr">
        <is>
          <t>C/U</t>
        </is>
      </c>
      <c r="I270" s="6" t="n">
        <v>35</v>
      </c>
      <c r="J270" s="6" t="n">
        <v>0</v>
      </c>
      <c r="K270" s="5" t="inlineStr">
        <is>
          <t>ARS</t>
        </is>
      </c>
      <c r="L270" s="7" t="n">
        <v>0</v>
      </c>
      <c r="M270" s="7" t="n">
        <v>115438.4</v>
      </c>
      <c r="N270" s="5">
        <f>IFERROR(VLOOKUP(E270,[1]Total!$D$1:$M$446,10,0),0)</f>
        <v/>
      </c>
      <c r="O270" s="11">
        <f>M270/SUM($M$2:$M$679)</f>
        <v/>
      </c>
      <c r="P270" s="5">
        <f>IFERROR(M270/I270,0)</f>
        <v/>
      </c>
      <c r="Q270" s="39" t="n">
        <v>22</v>
      </c>
      <c r="R270" s="8">
        <f>I270-Q270</f>
        <v/>
      </c>
      <c r="S270" s="36">
        <f>P270*R270</f>
        <v/>
      </c>
      <c r="U270" s="27" t="inlineStr">
        <is>
          <t>Stock SAP</t>
        </is>
      </c>
      <c r="V270" s="27" t="inlineStr">
        <is>
          <t>Descartables</t>
        </is>
      </c>
      <c r="W270" s="27" t="inlineStr">
        <is>
          <t>Dentro del alcance</t>
        </is>
      </c>
      <c r="X270" s="26" t="inlineStr">
        <is>
          <t>Baja</t>
        </is>
      </c>
      <c r="Y270" s="27" t="inlineStr">
        <is>
          <t>Homologado – confianza Baja – pendiente de validación</t>
        </is>
      </c>
      <c r="Z270" s="26" t="inlineStr">
        <is>
          <t>Dar de baja en SAP</t>
        </is>
      </c>
      <c r="AA270" s="27" t="inlineStr">
        <is>
          <t>DESC132</t>
        </is>
      </c>
      <c r="AB270" s="27" t="inlineStr">
        <is>
          <t>Tela Adhesiva Hospitalaria 2.5 cm</t>
        </is>
      </c>
      <c r="AC270" s="27" t="inlineStr">
        <is>
          <t>Cruce por nomenclatura SAP</t>
        </is>
      </c>
      <c r="AD270" s="27" t="inlineStr">
        <is>
          <t>No</t>
        </is>
      </c>
      <c r="AE270" s="27" t="inlineStr"/>
      <c r="AF270" s="27" t="inlineStr">
        <is>
          <t>No</t>
        </is>
      </c>
      <c r="AG270" s="27" t="inlineStr"/>
      <c r="AH270" s="37" t="n">
        <v>35</v>
      </c>
      <c r="AI270" s="37" t="n">
        <v>22</v>
      </c>
      <c r="AJ270" s="37" t="n">
        <v>13</v>
      </c>
      <c r="AK270" s="38" t="n">
        <v>3298.24</v>
      </c>
      <c r="AL270" s="38">
        <f>IF(OR($Z270="Dar de baja en SAP",$Z270="Dar de alta en SAP"),$AJ270*$AK270,"")</f>
        <v/>
      </c>
      <c r="AM270" s="38">
        <f>$AI270*$AK270</f>
        <v/>
      </c>
      <c r="AN270" s="27" t="inlineStr"/>
      <c r="AO270" s="27"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7" t="n">
        <v>0</v>
      </c>
      <c r="M271" s="7" t="n">
        <v>216863.71</v>
      </c>
      <c r="N271" s="5">
        <f>IFERROR(VLOOKUP(E271,[1]Total!$D$1:$M$446,10,0),0)</f>
        <v/>
      </c>
      <c r="O271" s="11">
        <f>M271/SUM($M$2:$M$679)</f>
        <v/>
      </c>
      <c r="P271" s="5">
        <f>IFERROR(M271/I271,0)</f>
        <v/>
      </c>
      <c r="R271" s="8">
        <f>I271-Q271</f>
        <v/>
      </c>
      <c r="S271" s="36">
        <f>P271*R271</f>
        <v/>
      </c>
      <c r="U271" s="27" t="inlineStr">
        <is>
          <t>Stock SAP</t>
        </is>
      </c>
      <c r="V271" s="27" t="inlineStr">
        <is>
          <t>Medicamentos</t>
        </is>
      </c>
      <c r="W271" s="27" t="inlineStr">
        <is>
          <t>Dentro del alcance</t>
        </is>
      </c>
      <c r="X271" s="27" t="inlineStr"/>
      <c r="Y271" s="27" t="inlineStr">
        <is>
          <t>Sin recuento físico en el inventario de Avain</t>
        </is>
      </c>
      <c r="Z271" s="28" t="inlineStr">
        <is>
          <t>Sin recuento físico</t>
        </is>
      </c>
      <c r="AA271" s="27" t="inlineStr"/>
      <c r="AB271" s="27" t="inlineStr"/>
      <c r="AC271" s="27" t="inlineStr"/>
      <c r="AD271" s="27" t="inlineStr"/>
      <c r="AE271" s="27" t="inlineStr"/>
      <c r="AF271" s="27" t="inlineStr"/>
      <c r="AG271" s="27" t="inlineStr"/>
      <c r="AH271" s="37" t="n">
        <v>58</v>
      </c>
      <c r="AI271" s="37" t="n">
        <v>0</v>
      </c>
      <c r="AJ271" s="37" t="n">
        <v>58</v>
      </c>
      <c r="AK271" s="38" t="n">
        <v>6776.990862068965</v>
      </c>
      <c r="AL271" s="38" t="n"/>
      <c r="AM271" s="38" t="n"/>
      <c r="AN271" s="27" t="inlineStr"/>
      <c r="AO271" s="27"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7" t="n">
        <v>0</v>
      </c>
      <c r="M272" s="7" t="n">
        <v>74173.45</v>
      </c>
      <c r="N272" s="5">
        <f>IFERROR(VLOOKUP(E272,[1]Total!$D$1:$M$446,10,0),0)</f>
        <v/>
      </c>
      <c r="O272" s="11">
        <f>M272/SUM($M$2:$M$679)</f>
        <v/>
      </c>
      <c r="P272" s="5">
        <f>IFERROR(M272/I272,0)</f>
        <v/>
      </c>
      <c r="R272" s="8">
        <f>I272-Q272</f>
        <v/>
      </c>
      <c r="S272" s="36">
        <f>P272*R272</f>
        <v/>
      </c>
      <c r="U272" s="27" t="inlineStr">
        <is>
          <t>Stock SAP</t>
        </is>
      </c>
      <c r="V272" s="27" t="inlineStr">
        <is>
          <t>Medicamentos</t>
        </is>
      </c>
      <c r="W272" s="27" t="inlineStr">
        <is>
          <t>Dentro del alcance</t>
        </is>
      </c>
      <c r="X272" s="30" t="inlineStr">
        <is>
          <t>Media</t>
        </is>
      </c>
      <c r="Y272" s="27" t="inlineStr">
        <is>
          <t>Homologado – confianza Media – pendiente de validación</t>
        </is>
      </c>
      <c r="Z272" s="26" t="inlineStr">
        <is>
          <t>Dar de baja en SAP</t>
        </is>
      </c>
      <c r="AA272" s="27" t="inlineStr">
        <is>
          <t>MED147</t>
        </is>
      </c>
      <c r="AB272" s="27" t="inlineStr">
        <is>
          <t>Omeprazol 40 mg Fco amp polvo p/ rest</t>
        </is>
      </c>
      <c r="AC272" s="27" t="inlineStr">
        <is>
          <t>Homologación por código Avain (master M08-006)</t>
        </is>
      </c>
      <c r="AD272" s="27" t="inlineStr">
        <is>
          <t>No</t>
        </is>
      </c>
      <c r="AE272" s="27" t="inlineStr"/>
      <c r="AF272" s="27" t="inlineStr">
        <is>
          <t>Sí</t>
        </is>
      </c>
      <c r="AG272" s="27" t="inlineStr">
        <is>
          <t>M08-006</t>
        </is>
      </c>
      <c r="AH272" s="37" t="n">
        <v>234</v>
      </c>
      <c r="AI272" s="37" t="n">
        <v>17</v>
      </c>
      <c r="AJ272" s="37" t="n">
        <v>217</v>
      </c>
      <c r="AK272" s="38" t="n">
        <v>2317.920256410257</v>
      </c>
      <c r="AL272" s="38">
        <f>IF(OR($Z272="Dar de baja en SAP",$Z272="Dar de alta en SAP"),$AJ272*$AK272,"")</f>
        <v/>
      </c>
      <c r="AM272" s="38">
        <f>$AI272*$AK272</f>
        <v/>
      </c>
      <c r="AN272" s="27" t="inlineStr"/>
      <c r="AO272" s="27"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7" t="n">
        <v>0</v>
      </c>
      <c r="M273" s="7" t="n">
        <v>141516.98</v>
      </c>
      <c r="N273" s="5">
        <f>IFERROR(VLOOKUP(E273,[1]Total!$D$1:$M$446,10,0),0)</f>
        <v/>
      </c>
      <c r="O273" s="11">
        <f>M273/SUM($M$2:$M$679)</f>
        <v/>
      </c>
      <c r="P273" s="5">
        <f>IFERROR(M273/I273,0)</f>
        <v/>
      </c>
      <c r="R273" s="8">
        <f>I273-Q273</f>
        <v/>
      </c>
      <c r="S273" s="36">
        <f>P273*R273</f>
        <v/>
      </c>
      <c r="U273" s="27" t="inlineStr">
        <is>
          <t>Stock SAP</t>
        </is>
      </c>
      <c r="V273" s="27" t="inlineStr">
        <is>
          <t>Medicamentos</t>
        </is>
      </c>
      <c r="W273" s="27" t="inlineStr">
        <is>
          <t>Dentro del alcance</t>
        </is>
      </c>
      <c r="X273" s="27" t="inlineStr"/>
      <c r="Y273" s="27" t="inlineStr">
        <is>
          <t>Sin recuento físico en el inventario de Avain</t>
        </is>
      </c>
      <c r="Z273" s="28" t="inlineStr">
        <is>
          <t>Sin recuento físico</t>
        </is>
      </c>
      <c r="AA273" s="27" t="inlineStr"/>
      <c r="AB273" s="27" t="inlineStr"/>
      <c r="AC273" s="27" t="inlineStr"/>
      <c r="AD273" s="27" t="inlineStr"/>
      <c r="AE273" s="27" t="inlineStr"/>
      <c r="AF273" s="27" t="inlineStr"/>
      <c r="AG273" s="27" t="inlineStr"/>
      <c r="AH273" s="37" t="n">
        <v>166</v>
      </c>
      <c r="AI273" s="37" t="n">
        <v>0</v>
      </c>
      <c r="AJ273" s="37" t="n">
        <v>166</v>
      </c>
      <c r="AK273" s="38" t="n">
        <v>4422.405602409638</v>
      </c>
      <c r="AL273" s="38" t="n"/>
      <c r="AM273" s="38" t="n"/>
      <c r="AN273" s="27" t="inlineStr"/>
      <c r="AO273" s="27"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7" t="n">
        <v>0</v>
      </c>
      <c r="M274" s="7" t="n">
        <v>91884.34</v>
      </c>
      <c r="N274" s="5">
        <f>IFERROR(VLOOKUP(E274,[1]Total!$D$1:$M$446,10,0),0)</f>
        <v/>
      </c>
      <c r="O274" s="11">
        <f>M274/SUM($M$2:$M$679)</f>
        <v/>
      </c>
      <c r="P274" s="5">
        <f>IFERROR(M274/I274,0)</f>
        <v/>
      </c>
      <c r="R274" s="8">
        <f>I274-Q274</f>
        <v/>
      </c>
      <c r="S274" s="36">
        <f>P274*R274</f>
        <v/>
      </c>
      <c r="U274" s="27" t="inlineStr">
        <is>
          <t>Stock SAP</t>
        </is>
      </c>
      <c r="V274" s="27" t="inlineStr">
        <is>
          <t>Medicamentos</t>
        </is>
      </c>
      <c r="W274" s="27" t="inlineStr">
        <is>
          <t>Dentro del alcance</t>
        </is>
      </c>
      <c r="X274" s="26" t="inlineStr">
        <is>
          <t>Baja</t>
        </is>
      </c>
      <c r="Y274" s="27" t="inlineStr">
        <is>
          <t>Homologado – confianza Baja – pendiente de validación</t>
        </is>
      </c>
      <c r="Z274" s="26" t="inlineStr">
        <is>
          <t>Dar de baja en SAP</t>
        </is>
      </c>
      <c r="AA274" s="27" t="inlineStr">
        <is>
          <t>MED30</t>
        </is>
      </c>
      <c r="AB274" s="27" t="inlineStr">
        <is>
          <t>Caramelos antigripales con benzocaina 20.7mg</t>
        </is>
      </c>
      <c r="AC274" s="27" t="inlineStr">
        <is>
          <t>Homologación por código Avain (master M01-017)</t>
        </is>
      </c>
      <c r="AD274" s="27" t="inlineStr">
        <is>
          <t>No</t>
        </is>
      </c>
      <c r="AE274" s="27" t="inlineStr"/>
      <c r="AF274" s="27" t="inlineStr">
        <is>
          <t>Sí</t>
        </is>
      </c>
      <c r="AG274" s="27" t="inlineStr">
        <is>
          <t>M01-017</t>
        </is>
      </c>
      <c r="AH274" s="37" t="n">
        <v>964</v>
      </c>
      <c r="AI274" s="37" t="n">
        <v>351</v>
      </c>
      <c r="AJ274" s="37" t="n">
        <v>613</v>
      </c>
      <c r="AK274" s="38" t="n">
        <v>2964.011099585062</v>
      </c>
      <c r="AL274" s="38">
        <f>IF(OR($Z274="Dar de baja en SAP",$Z274="Dar de alta en SAP"),$AJ274*$AK274,"")</f>
        <v/>
      </c>
      <c r="AM274" s="38">
        <f>$AI274*$AK274</f>
        <v/>
      </c>
      <c r="AN274" s="27" t="inlineStr"/>
      <c r="AO274"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7" t="n">
        <v>0</v>
      </c>
      <c r="M275" s="7" t="n">
        <v>9320.32</v>
      </c>
      <c r="N275" s="5">
        <f>IFERROR(VLOOKUP(E275,[1]Total!$D$1:$M$446,10,0),0)</f>
        <v/>
      </c>
      <c r="O275" s="11">
        <f>M275/SUM($M$2:$M$679)</f>
        <v/>
      </c>
      <c r="P275" s="5">
        <f>IFERROR(M275/I275,0)</f>
        <v/>
      </c>
      <c r="R275" s="8">
        <f>I275-Q275</f>
        <v/>
      </c>
      <c r="S275" s="36">
        <f>P275*R275</f>
        <v/>
      </c>
      <c r="U275" s="27" t="inlineStr">
        <is>
          <t>Stock SAP</t>
        </is>
      </c>
      <c r="V275" s="27" t="inlineStr">
        <is>
          <t>Medicamentos</t>
        </is>
      </c>
      <c r="W275" s="27" t="inlineStr">
        <is>
          <t>Dentro del alcance</t>
        </is>
      </c>
      <c r="X275" s="25" t="inlineStr">
        <is>
          <t>Alta</t>
        </is>
      </c>
      <c r="Y275" s="27" t="inlineStr">
        <is>
          <t>Homologado – confianza Alta</t>
        </is>
      </c>
      <c r="Z275" s="26" t="inlineStr">
        <is>
          <t>Dar de baja en SAP</t>
        </is>
      </c>
      <c r="AA275" s="27" t="inlineStr">
        <is>
          <t>MED9</t>
        </is>
      </c>
      <c r="AB275" s="27" t="inlineStr">
        <is>
          <t>Adrenalina amp 1 ml</t>
        </is>
      </c>
      <c r="AC275" s="27" t="inlineStr">
        <is>
          <t>Homologación por código Avain (master M03-001)</t>
        </is>
      </c>
      <c r="AD275" s="27" t="inlineStr">
        <is>
          <t>No</t>
        </is>
      </c>
      <c r="AE275" s="27" t="inlineStr"/>
      <c r="AF275" s="27" t="inlineStr">
        <is>
          <t>Sí</t>
        </is>
      </c>
      <c r="AG275" s="27" t="inlineStr">
        <is>
          <t>M03-001</t>
        </is>
      </c>
      <c r="AH275" s="37" t="n">
        <v>104</v>
      </c>
      <c r="AI275" s="37" t="n">
        <v>41</v>
      </c>
      <c r="AJ275" s="37" t="n">
        <v>63</v>
      </c>
      <c r="AK275" s="38" t="n">
        <v>310.6772115384616</v>
      </c>
      <c r="AL275" s="38">
        <f>IF(OR($Z275="Dar de baja en SAP",$Z275="Dar de alta en SAP"),$AJ275*$AK275,"")</f>
        <v/>
      </c>
      <c r="AM275" s="38">
        <f>$AI275*$AK275</f>
        <v/>
      </c>
      <c r="AN275" s="27" t="inlineStr"/>
      <c r="AO275" s="27"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7" t="n">
        <v>0</v>
      </c>
      <c r="M276" s="7" t="n">
        <v>68814.17</v>
      </c>
      <c r="N276" s="5">
        <f>IFERROR(VLOOKUP(E276,[1]Total!$D$1:$M$446,10,0),0)</f>
        <v/>
      </c>
      <c r="O276" s="11">
        <f>M276/SUM($M$2:$M$679)</f>
        <v/>
      </c>
      <c r="P276" s="5">
        <f>IFERROR(M276/I276,0)</f>
        <v/>
      </c>
      <c r="Q276" s="39" t="n">
        <v>30</v>
      </c>
      <c r="R276" s="8">
        <f>I276-Q276</f>
        <v/>
      </c>
      <c r="S276" s="36">
        <f>P276*R276</f>
        <v/>
      </c>
      <c r="U276" s="27" t="inlineStr">
        <is>
          <t>Stock SAP</t>
        </is>
      </c>
      <c r="V276" s="27" t="inlineStr">
        <is>
          <t>Medicamentos</t>
        </is>
      </c>
      <c r="W276" s="27" t="inlineStr">
        <is>
          <t>Dentro del alcance</t>
        </is>
      </c>
      <c r="X276" s="26" t="inlineStr">
        <is>
          <t>Baja</t>
        </is>
      </c>
      <c r="Y276" s="27" t="inlineStr">
        <is>
          <t>Homologado – confianza Baja – pendiente de validación</t>
        </is>
      </c>
      <c r="Z276" s="26" t="inlineStr">
        <is>
          <t>Dar de baja en SAP</t>
        </is>
      </c>
      <c r="AA276" s="27" t="inlineStr">
        <is>
          <t>MED143</t>
        </is>
      </c>
      <c r="AB276" s="27" t="inlineStr">
        <is>
          <t>Nitroglicerina 5mg/ml Amp x 5 ml</t>
        </is>
      </c>
      <c r="AC276" s="27" t="inlineStr">
        <is>
          <t>Cruce por nomenclatura SAP</t>
        </is>
      </c>
      <c r="AD276" s="27" t="inlineStr">
        <is>
          <t>No</t>
        </is>
      </c>
      <c r="AE276" s="27" t="inlineStr"/>
      <c r="AF276" s="27" t="inlineStr">
        <is>
          <t>Sí</t>
        </is>
      </c>
      <c r="AG276" s="27" t="inlineStr"/>
      <c r="AH276" s="37" t="n">
        <v>37</v>
      </c>
      <c r="AI276" s="37" t="n">
        <v>30</v>
      </c>
      <c r="AJ276" s="37" t="n">
        <v>7</v>
      </c>
      <c r="AK276" s="38" t="n">
        <v>2293.805675675676</v>
      </c>
      <c r="AL276" s="38">
        <f>IF(OR($Z276="Dar de baja en SAP",$Z276="Dar de alta en SAP"),$AJ276*$AK276,"")</f>
        <v/>
      </c>
      <c r="AM276" s="38">
        <f>$AI276*$AK276</f>
        <v/>
      </c>
      <c r="AN276" s="27" t="inlineStr"/>
      <c r="AO276" s="27"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7" t="n">
        <v>0</v>
      </c>
      <c r="M277" s="7" t="n">
        <v>13472.24</v>
      </c>
      <c r="N277" s="5">
        <f>IFERROR(VLOOKUP(E277,[1]Total!$D$1:$M$446,10,0),0)</f>
        <v/>
      </c>
      <c r="O277" s="11">
        <f>M277/SUM($M$2:$M$679)</f>
        <v/>
      </c>
      <c r="P277" s="5">
        <f>IFERROR(M277/I277,0)</f>
        <v/>
      </c>
      <c r="R277" s="8">
        <f>I277-Q277</f>
        <v/>
      </c>
      <c r="S277" s="36">
        <f>P277*R277</f>
        <v/>
      </c>
      <c r="U277" s="27" t="inlineStr">
        <is>
          <t>Stock SAP</t>
        </is>
      </c>
      <c r="V277" s="27" t="inlineStr">
        <is>
          <t>Medicamentos</t>
        </is>
      </c>
      <c r="W277" s="27" t="inlineStr">
        <is>
          <t>Dentro del alcance</t>
        </is>
      </c>
      <c r="X277" s="25" t="inlineStr">
        <is>
          <t>Alta</t>
        </is>
      </c>
      <c r="Y277" s="27" t="inlineStr">
        <is>
          <t>Homologado – confianza Alta</t>
        </is>
      </c>
      <c r="Z277" s="26" t="inlineStr">
        <is>
          <t>Dar de baja en SAP</t>
        </is>
      </c>
      <c r="AA277" s="27" t="inlineStr">
        <is>
          <t>MED60</t>
        </is>
      </c>
      <c r="AB277" s="27" t="inlineStr">
        <is>
          <t>Diazepam 10 mg (Ps) Amp x 2 ml</t>
        </is>
      </c>
      <c r="AC277" s="27" t="inlineStr">
        <is>
          <t>Homologación por código Avain (master M09-001)</t>
        </is>
      </c>
      <c r="AD277" s="27" t="inlineStr">
        <is>
          <t>No</t>
        </is>
      </c>
      <c r="AE277" s="27" t="inlineStr"/>
      <c r="AF277" s="27" t="inlineStr">
        <is>
          <t>Sí</t>
        </is>
      </c>
      <c r="AG277" s="27" t="inlineStr">
        <is>
          <t>M09-001</t>
        </is>
      </c>
      <c r="AH277" s="37" t="n">
        <v>130</v>
      </c>
      <c r="AI277" s="37" t="n">
        <v>35</v>
      </c>
      <c r="AJ277" s="37" t="n">
        <v>95</v>
      </c>
      <c r="AK277" s="38" t="n">
        <v>449.0746923076923</v>
      </c>
      <c r="AL277" s="38">
        <f>IF(OR($Z277="Dar de baja en SAP",$Z277="Dar de alta en SAP"),$AJ277*$AK277,"")</f>
        <v/>
      </c>
      <c r="AM277" s="38">
        <f>$AI277*$AK277</f>
        <v/>
      </c>
      <c r="AN277" s="27" t="inlineStr"/>
      <c r="AO277" s="27"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7" t="n">
        <v>0</v>
      </c>
      <c r="M278" s="7" t="n">
        <v>43425.52</v>
      </c>
      <c r="N278" s="5">
        <f>IFERROR(VLOOKUP(E278,[1]Total!$D$1:$M$446,10,0),0)</f>
        <v/>
      </c>
      <c r="O278" s="11">
        <f>M278/SUM($M$2:$M$679)</f>
        <v/>
      </c>
      <c r="P278" s="5">
        <f>IFERROR(M278/I278,0)</f>
        <v/>
      </c>
      <c r="R278" s="8">
        <f>I278-Q278</f>
        <v/>
      </c>
      <c r="S278" s="36">
        <f>P278*R278</f>
        <v/>
      </c>
      <c r="U278" s="27" t="inlineStr">
        <is>
          <t>Stock SAP</t>
        </is>
      </c>
      <c r="V278" s="27" t="inlineStr">
        <is>
          <t>Medicamentos</t>
        </is>
      </c>
      <c r="W278" s="27" t="inlineStr">
        <is>
          <t>Dentro del alcance</t>
        </is>
      </c>
      <c r="X278" s="30" t="inlineStr">
        <is>
          <t>Media</t>
        </is>
      </c>
      <c r="Y278" s="27" t="inlineStr">
        <is>
          <t>Homologado – confianza Media – pendiente de validación</t>
        </is>
      </c>
      <c r="Z278" s="26" t="inlineStr">
        <is>
          <t>Dar de baja en SAP</t>
        </is>
      </c>
      <c r="AA278" s="27" t="inlineStr">
        <is>
          <t>MED168</t>
        </is>
      </c>
      <c r="AB278" s="27" t="inlineStr">
        <is>
          <t>Solucion fisiológica x 500 ml</t>
        </is>
      </c>
      <c r="AC278" s="27" t="inlineStr">
        <is>
          <t>Homologación por código Avain (master M13-001)</t>
        </is>
      </c>
      <c r="AD278" s="27" t="inlineStr">
        <is>
          <t>No</t>
        </is>
      </c>
      <c r="AE278" s="27" t="inlineStr"/>
      <c r="AF278" s="27" t="inlineStr">
        <is>
          <t>Sí</t>
        </is>
      </c>
      <c r="AG278" s="27" t="inlineStr">
        <is>
          <t>M13-001</t>
        </is>
      </c>
      <c r="AH278" s="37" t="n">
        <v>1271</v>
      </c>
      <c r="AI278" s="37" t="n">
        <v>249</v>
      </c>
      <c r="AJ278" s="37" t="n">
        <v>1022</v>
      </c>
      <c r="AK278" s="38" t="n">
        <v>1447.517246262785</v>
      </c>
      <c r="AL278" s="38">
        <f>IF(OR($Z278="Dar de baja en SAP",$Z278="Dar de alta en SAP"),$AJ278*$AK278,"")</f>
        <v/>
      </c>
      <c r="AM278" s="38">
        <f>$AI278*$AK278</f>
        <v/>
      </c>
      <c r="AN278" s="27" t="inlineStr"/>
      <c r="AO278"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7" t="n">
        <v>0</v>
      </c>
      <c r="M279" s="7" t="n">
        <v>43425.52</v>
      </c>
      <c r="N279" s="5">
        <f>IFERROR(VLOOKUP(E279,[1]Total!$D$1:$M$446,10,0),0)</f>
        <v/>
      </c>
      <c r="O279" s="11">
        <f>M279/SUM($M$2:$M$679)</f>
        <v/>
      </c>
      <c r="P279" s="5">
        <f>IFERROR(M279/I279,0)</f>
        <v/>
      </c>
      <c r="R279" s="8">
        <f>I279-Q279</f>
        <v/>
      </c>
      <c r="S279" s="36">
        <f>P279*R279</f>
        <v/>
      </c>
      <c r="U279" s="27" t="inlineStr">
        <is>
          <t>Stock SAP</t>
        </is>
      </c>
      <c r="V279" s="27" t="inlineStr">
        <is>
          <t>Medicamentos</t>
        </is>
      </c>
      <c r="W279" s="27" t="inlineStr">
        <is>
          <t>Dentro del alcance</t>
        </is>
      </c>
      <c r="X279" s="30" t="inlineStr">
        <is>
          <t>Media</t>
        </is>
      </c>
      <c r="Y279" s="27" t="inlineStr">
        <is>
          <t>Homologado – confianza Media – pendiente de validación</t>
        </is>
      </c>
      <c r="Z279" s="26" t="inlineStr">
        <is>
          <t>Dar de baja en SAP</t>
        </is>
      </c>
      <c r="AA279" s="27" t="inlineStr">
        <is>
          <t>MED168</t>
        </is>
      </c>
      <c r="AB279" s="27" t="inlineStr">
        <is>
          <t>Solucion fisiológica x 500 ml</t>
        </is>
      </c>
      <c r="AC279" s="27" t="inlineStr">
        <is>
          <t>Homologación por código Avain (master M13-001)</t>
        </is>
      </c>
      <c r="AD279" s="27" t="inlineStr">
        <is>
          <t>No</t>
        </is>
      </c>
      <c r="AE279" s="27" t="inlineStr"/>
      <c r="AF279" s="27" t="inlineStr">
        <is>
          <t>Sí</t>
        </is>
      </c>
      <c r="AG279" s="27" t="inlineStr">
        <is>
          <t>M13-001</t>
        </is>
      </c>
      <c r="AH279" s="37" t="n">
        <v>1271</v>
      </c>
      <c r="AI279" s="37" t="n">
        <v>249</v>
      </c>
      <c r="AJ279" s="37" t="n">
        <v>1022</v>
      </c>
      <c r="AK279" s="38" t="n">
        <v>1447.517246262785</v>
      </c>
      <c r="AL279" s="38">
        <f>IF(OR($Z279="Dar de baja en SAP",$Z279="Dar de alta en SAP"),$AJ279*$AK279,"")</f>
        <v/>
      </c>
      <c r="AM279" s="38">
        <f>$AI279*$AK279</f>
        <v/>
      </c>
      <c r="AN279" s="27" t="inlineStr"/>
      <c r="AO279"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7" t="n">
        <v>0</v>
      </c>
      <c r="M280" s="7" t="n">
        <v>9331.209999999999</v>
      </c>
      <c r="N280" s="5">
        <f>IFERROR(VLOOKUP(E280,[1]Total!$D$1:$M$446,10,0),0)</f>
        <v/>
      </c>
      <c r="O280" s="11">
        <f>M280/SUM($M$2:$M$679)</f>
        <v/>
      </c>
      <c r="P280" s="5">
        <f>IFERROR(M280/I280,0)</f>
        <v/>
      </c>
      <c r="R280" s="8">
        <f>I280-Q280</f>
        <v/>
      </c>
      <c r="S280" s="36">
        <f>P280*R280</f>
        <v/>
      </c>
      <c r="U280" s="27" t="inlineStr">
        <is>
          <t>Stock SAP</t>
        </is>
      </c>
      <c r="V280" s="27" t="inlineStr">
        <is>
          <t>Medicamentos</t>
        </is>
      </c>
      <c r="W280" s="27" t="inlineStr">
        <is>
          <t>Dentro del alcance</t>
        </is>
      </c>
      <c r="X280" s="27" t="inlineStr"/>
      <c r="Y280" s="27" t="inlineStr">
        <is>
          <t>Sin recuento físico en el inventario de Avain</t>
        </is>
      </c>
      <c r="Z280" s="28" t="inlineStr">
        <is>
          <t>Sin recuento físico</t>
        </is>
      </c>
      <c r="AA280" s="27" t="inlineStr"/>
      <c r="AB280" s="27" t="inlineStr"/>
      <c r="AC280" s="27" t="inlineStr"/>
      <c r="AD280" s="27" t="inlineStr"/>
      <c r="AE280" s="27" t="inlineStr"/>
      <c r="AF280" s="27" t="inlineStr"/>
      <c r="AG280" s="27" t="inlineStr"/>
      <c r="AH280" s="37" t="n">
        <v>120</v>
      </c>
      <c r="AI280" s="37" t="n">
        <v>0</v>
      </c>
      <c r="AJ280" s="37" t="n">
        <v>120</v>
      </c>
      <c r="AK280" s="38" t="n">
        <v>311.0403333333333</v>
      </c>
      <c r="AL280" s="38" t="n"/>
      <c r="AM280" s="38" t="n"/>
      <c r="AN280" s="27" t="inlineStr"/>
      <c r="AO280" s="27"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7" t="n">
        <v>0</v>
      </c>
      <c r="M281" s="7" t="n">
        <v>9331.209999999999</v>
      </c>
      <c r="N281" s="5">
        <f>IFERROR(VLOOKUP(E281,[1]Total!$D$1:$M$446,10,0),0)</f>
        <v/>
      </c>
      <c r="O281" s="11">
        <f>M281/SUM($M$2:$M$679)</f>
        <v/>
      </c>
      <c r="P281" s="5">
        <f>IFERROR(M281/I281,0)</f>
        <v/>
      </c>
      <c r="R281" s="8">
        <f>I281-Q281</f>
        <v/>
      </c>
      <c r="S281" s="36">
        <f>P281*R281</f>
        <v/>
      </c>
      <c r="U281" s="27" t="inlineStr">
        <is>
          <t>Stock SAP</t>
        </is>
      </c>
      <c r="V281" s="27" t="inlineStr">
        <is>
          <t>Medicamentos</t>
        </is>
      </c>
      <c r="W281" s="27" t="inlineStr">
        <is>
          <t>Dentro del alcance</t>
        </is>
      </c>
      <c r="X281" s="27" t="inlineStr"/>
      <c r="Y281" s="27" t="inlineStr">
        <is>
          <t>Sin recuento físico en el inventario de Avain</t>
        </is>
      </c>
      <c r="Z281" s="28" t="inlineStr">
        <is>
          <t>Sin recuento físico</t>
        </is>
      </c>
      <c r="AA281" s="27" t="inlineStr"/>
      <c r="AB281" s="27" t="inlineStr"/>
      <c r="AC281" s="27" t="inlineStr"/>
      <c r="AD281" s="27" t="inlineStr"/>
      <c r="AE281" s="27" t="inlineStr"/>
      <c r="AF281" s="27" t="inlineStr"/>
      <c r="AG281" s="27" t="inlineStr"/>
      <c r="AH281" s="37" t="n">
        <v>120</v>
      </c>
      <c r="AI281" s="37" t="n">
        <v>0</v>
      </c>
      <c r="AJ281" s="37" t="n">
        <v>120</v>
      </c>
      <c r="AK281" s="38" t="n">
        <v>311.0403333333333</v>
      </c>
      <c r="AL281" s="38" t="n"/>
      <c r="AM281" s="38" t="n"/>
      <c r="AN281" s="27" t="inlineStr"/>
      <c r="AO281" s="27"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7" t="n">
        <v>0</v>
      </c>
      <c r="M282" s="7" t="n">
        <v>1886.74</v>
      </c>
      <c r="N282" s="5">
        <f>IFERROR(VLOOKUP(E282,[1]Total!$D$1:$M$446,10,0),0)</f>
        <v/>
      </c>
      <c r="O282" s="11">
        <f>M282/SUM($M$2:$M$679)</f>
        <v/>
      </c>
      <c r="P282" s="5">
        <f>IFERROR(M282/I282,0)</f>
        <v/>
      </c>
      <c r="R282" s="8">
        <f>I282-Q282</f>
        <v/>
      </c>
      <c r="S282" s="36">
        <f>P282*R282</f>
        <v/>
      </c>
      <c r="U282" s="27" t="inlineStr">
        <is>
          <t>Stock SAP</t>
        </is>
      </c>
      <c r="V282" s="27" t="inlineStr">
        <is>
          <t>Medicamentos</t>
        </is>
      </c>
      <c r="W282" s="27" t="inlineStr">
        <is>
          <t>Dentro del alcance</t>
        </is>
      </c>
      <c r="X282" s="25" t="inlineStr">
        <is>
          <t>Alta</t>
        </is>
      </c>
      <c r="Y282" s="27" t="inlineStr">
        <is>
          <t>Homologado – confianza Alta</t>
        </is>
      </c>
      <c r="Z282" s="26" t="inlineStr">
        <is>
          <t>Dar de baja en SAP</t>
        </is>
      </c>
      <c r="AA282" s="27" t="inlineStr">
        <is>
          <t>MED102</t>
        </is>
      </c>
      <c r="AB282" s="27" t="inlineStr">
        <is>
          <t>Ibuprofeno Comp x 600 mg</t>
        </is>
      </c>
      <c r="AC282" s="27" t="inlineStr">
        <is>
          <t>Homologación por código Avain (master M01-005)</t>
        </is>
      </c>
      <c r="AD282" s="27" t="inlineStr">
        <is>
          <t>No</t>
        </is>
      </c>
      <c r="AE282" s="27" t="inlineStr"/>
      <c r="AF282" s="27" t="inlineStr">
        <is>
          <t>Sí</t>
        </is>
      </c>
      <c r="AG282" s="27" t="inlineStr">
        <is>
          <t>M01-005</t>
        </is>
      </c>
      <c r="AH282" s="37" t="n">
        <v>5940</v>
      </c>
      <c r="AI282" s="37" t="n">
        <v>222</v>
      </c>
      <c r="AJ282" s="37" t="n">
        <v>5718</v>
      </c>
      <c r="AK282" s="38" t="n">
        <v>62.89131818181817</v>
      </c>
      <c r="AL282" s="38">
        <f>IF(OR($Z282="Dar de baja en SAP",$Z282="Dar de alta en SAP"),$AJ282*$AK282,"")</f>
        <v/>
      </c>
      <c r="AM282" s="38">
        <f>$AI282*$AK282</f>
        <v/>
      </c>
      <c r="AN282" s="27" t="inlineStr"/>
      <c r="AO282"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7" t="n">
        <v>0</v>
      </c>
      <c r="M283" s="7" t="n">
        <v>1886.74</v>
      </c>
      <c r="N283" s="5">
        <f>IFERROR(VLOOKUP(E283,[1]Total!$D$1:$M$446,10,0),0)</f>
        <v/>
      </c>
      <c r="O283" s="11">
        <f>M283/SUM($M$2:$M$679)</f>
        <v/>
      </c>
      <c r="P283" s="5">
        <f>IFERROR(M283/I283,0)</f>
        <v/>
      </c>
      <c r="R283" s="8">
        <f>I283-Q283</f>
        <v/>
      </c>
      <c r="S283" s="36">
        <f>P283*R283</f>
        <v/>
      </c>
      <c r="U283" s="27" t="inlineStr">
        <is>
          <t>Stock SAP</t>
        </is>
      </c>
      <c r="V283" s="27" t="inlineStr">
        <is>
          <t>Medicamentos</t>
        </is>
      </c>
      <c r="W283" s="27" t="inlineStr">
        <is>
          <t>Dentro del alcance</t>
        </is>
      </c>
      <c r="X283" s="25" t="inlineStr">
        <is>
          <t>Alta</t>
        </is>
      </c>
      <c r="Y283" s="27" t="inlineStr">
        <is>
          <t>Homologado – confianza Alta</t>
        </is>
      </c>
      <c r="Z283" s="26" t="inlineStr">
        <is>
          <t>Dar de baja en SAP</t>
        </is>
      </c>
      <c r="AA283" s="27" t="inlineStr">
        <is>
          <t>MED102</t>
        </is>
      </c>
      <c r="AB283" s="27" t="inlineStr">
        <is>
          <t>Ibuprofeno Comp x 600 mg</t>
        </is>
      </c>
      <c r="AC283" s="27" t="inlineStr">
        <is>
          <t>Homologación por código Avain (master M01-005)</t>
        </is>
      </c>
      <c r="AD283" s="27" t="inlineStr">
        <is>
          <t>No</t>
        </is>
      </c>
      <c r="AE283" s="27" t="inlineStr"/>
      <c r="AF283" s="27" t="inlineStr">
        <is>
          <t>Sí</t>
        </is>
      </c>
      <c r="AG283" s="27" t="inlineStr">
        <is>
          <t>M01-005</t>
        </is>
      </c>
      <c r="AH283" s="37" t="n">
        <v>5940</v>
      </c>
      <c r="AI283" s="37" t="n">
        <v>222</v>
      </c>
      <c r="AJ283" s="37" t="n">
        <v>5718</v>
      </c>
      <c r="AK283" s="38" t="n">
        <v>62.89131818181817</v>
      </c>
      <c r="AL283" s="38">
        <f>IF(OR($Z283="Dar de baja en SAP",$Z283="Dar de alta en SAP"),$AJ283*$AK283,"")</f>
        <v/>
      </c>
      <c r="AM283" s="38">
        <f>$AI283*$AK283</f>
        <v/>
      </c>
      <c r="AN283" s="27" t="inlineStr"/>
      <c r="AO283"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7" t="n">
        <v>0</v>
      </c>
      <c r="M284" s="7" t="n">
        <v>1886.74</v>
      </c>
      <c r="N284" s="5">
        <f>IFERROR(VLOOKUP(E284,[1]Total!$D$1:$M$446,10,0),0)</f>
        <v/>
      </c>
      <c r="O284" s="11">
        <f>M284/SUM($M$2:$M$679)</f>
        <v/>
      </c>
      <c r="P284" s="5">
        <f>IFERROR(M284/I284,0)</f>
        <v/>
      </c>
      <c r="R284" s="8">
        <f>I284-Q284</f>
        <v/>
      </c>
      <c r="S284" s="36">
        <f>P284*R284</f>
        <v/>
      </c>
      <c r="U284" s="27" t="inlineStr">
        <is>
          <t>Stock SAP</t>
        </is>
      </c>
      <c r="V284" s="27" t="inlineStr">
        <is>
          <t>Medicamentos</t>
        </is>
      </c>
      <c r="W284" s="27" t="inlineStr">
        <is>
          <t>Dentro del alcance</t>
        </is>
      </c>
      <c r="X284" s="25" t="inlineStr">
        <is>
          <t>Alta</t>
        </is>
      </c>
      <c r="Y284" s="27" t="inlineStr">
        <is>
          <t>Homologado – confianza Alta</t>
        </is>
      </c>
      <c r="Z284" s="26" t="inlineStr">
        <is>
          <t>Dar de baja en SAP</t>
        </is>
      </c>
      <c r="AA284" s="27" t="inlineStr">
        <is>
          <t>MED102</t>
        </is>
      </c>
      <c r="AB284" s="27" t="inlineStr">
        <is>
          <t>Ibuprofeno Comp x 600 mg</t>
        </is>
      </c>
      <c r="AC284" s="27" t="inlineStr">
        <is>
          <t>Homologación por código Avain (master M01-005)</t>
        </is>
      </c>
      <c r="AD284" s="27" t="inlineStr">
        <is>
          <t>No</t>
        </is>
      </c>
      <c r="AE284" s="27" t="inlineStr"/>
      <c r="AF284" s="27" t="inlineStr">
        <is>
          <t>Sí</t>
        </is>
      </c>
      <c r="AG284" s="27" t="inlineStr">
        <is>
          <t>M01-005</t>
        </is>
      </c>
      <c r="AH284" s="37" t="n">
        <v>5940</v>
      </c>
      <c r="AI284" s="37" t="n">
        <v>222</v>
      </c>
      <c r="AJ284" s="37" t="n">
        <v>5718</v>
      </c>
      <c r="AK284" s="38" t="n">
        <v>62.89131818181817</v>
      </c>
      <c r="AL284" s="38">
        <f>IF(OR($Z284="Dar de baja en SAP",$Z284="Dar de alta en SAP"),$AJ284*$AK284,"")</f>
        <v/>
      </c>
      <c r="AM284" s="38">
        <f>$AI284*$AK284</f>
        <v/>
      </c>
      <c r="AN284" s="27" t="inlineStr"/>
      <c r="AO284"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7" t="n">
        <v>0</v>
      </c>
      <c r="M285" s="7" t="n">
        <v>153705.88</v>
      </c>
      <c r="N285" s="5">
        <f>IFERROR(VLOOKUP(E285,[1]Total!$D$1:$M$446,10,0),0)</f>
        <v/>
      </c>
      <c r="O285" s="11">
        <f>M285/SUM($M$2:$M$679)</f>
        <v/>
      </c>
      <c r="P285" s="5">
        <f>IFERROR(M285/I285,0)</f>
        <v/>
      </c>
      <c r="R285" s="8">
        <f>I285-Q285</f>
        <v/>
      </c>
      <c r="S285" s="36">
        <f>P285*R285</f>
        <v/>
      </c>
      <c r="U285" s="27" t="inlineStr">
        <is>
          <t>Stock SAP</t>
        </is>
      </c>
      <c r="V285" s="27" t="inlineStr">
        <is>
          <t>Medicamentos</t>
        </is>
      </c>
      <c r="W285" s="27" t="inlineStr">
        <is>
          <t>Dentro del alcance</t>
        </is>
      </c>
      <c r="X285" s="27" t="inlineStr"/>
      <c r="Y285" s="27" t="inlineStr">
        <is>
          <t>Sin recuento físico en el inventario de Avain</t>
        </is>
      </c>
      <c r="Z285" s="28" t="inlineStr">
        <is>
          <t>Sin recuento físico</t>
        </is>
      </c>
      <c r="AA285" s="27" t="inlineStr"/>
      <c r="AB285" s="27" t="inlineStr"/>
      <c r="AC285" s="27" t="inlineStr"/>
      <c r="AD285" s="27" t="inlineStr"/>
      <c r="AE285" s="27" t="inlineStr"/>
      <c r="AF285" s="27" t="inlineStr"/>
      <c r="AG285" s="27" t="inlineStr"/>
      <c r="AH285" s="37" t="n">
        <v>34</v>
      </c>
      <c r="AI285" s="37" t="n">
        <v>0</v>
      </c>
      <c r="AJ285" s="37" t="n">
        <v>34</v>
      </c>
      <c r="AK285" s="38" t="n">
        <v>5123.529411764706</v>
      </c>
      <c r="AL285" s="38" t="n"/>
      <c r="AM285" s="38" t="n"/>
      <c r="AN285" s="27" t="inlineStr"/>
      <c r="AO285" s="27"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7" t="n">
        <v>0</v>
      </c>
      <c r="M286" s="7" t="n">
        <v>25453.9</v>
      </c>
      <c r="N286" s="5">
        <f>IFERROR(VLOOKUP(E286,[1]Total!$D$1:$M$446,10,0),0)</f>
        <v/>
      </c>
      <c r="O286" s="11">
        <f>M286/SUM($M$2:$M$679)</f>
        <v/>
      </c>
      <c r="P286" s="5">
        <f>IFERROR(M286/I286,0)</f>
        <v/>
      </c>
      <c r="R286" s="8">
        <f>I286-Q286</f>
        <v/>
      </c>
      <c r="S286" s="36">
        <f>P286*R286</f>
        <v/>
      </c>
      <c r="U286" s="27" t="inlineStr">
        <is>
          <t>Stock SAP</t>
        </is>
      </c>
      <c r="V286" s="27" t="inlineStr">
        <is>
          <t>Medicamentos</t>
        </is>
      </c>
      <c r="W286" s="27" t="inlineStr">
        <is>
          <t>Dentro del alcance</t>
        </is>
      </c>
      <c r="X286" s="27" t="inlineStr"/>
      <c r="Y286" s="27" t="inlineStr">
        <is>
          <t>Sin recuento físico en el inventario de Avain</t>
        </is>
      </c>
      <c r="Z286" s="28" t="inlineStr">
        <is>
          <t>Sin recuento físico</t>
        </is>
      </c>
      <c r="AA286" s="27" t="inlineStr"/>
      <c r="AB286" s="27" t="inlineStr"/>
      <c r="AC286" s="27" t="inlineStr"/>
      <c r="AD286" s="27" t="inlineStr"/>
      <c r="AE286" s="27" t="inlineStr"/>
      <c r="AF286" s="27" t="inlineStr"/>
      <c r="AG286" s="27" t="inlineStr"/>
      <c r="AH286" s="37" t="n">
        <v>30</v>
      </c>
      <c r="AI286" s="37" t="n">
        <v>0</v>
      </c>
      <c r="AJ286" s="37" t="n">
        <v>30</v>
      </c>
      <c r="AK286" s="38" t="n">
        <v>848.4633333333334</v>
      </c>
      <c r="AL286" s="38" t="n"/>
      <c r="AM286" s="38" t="n"/>
      <c r="AN286" s="27" t="inlineStr"/>
      <c r="AO286" s="27" t="inlineStr"/>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7" t="n">
        <v>0</v>
      </c>
      <c r="M287" s="7" t="n">
        <v>25453.9</v>
      </c>
      <c r="N287" s="5">
        <f>IFERROR(VLOOKUP(E287,[1]Total!$D$1:$M$446,10,0),0)</f>
        <v/>
      </c>
      <c r="O287" s="11">
        <f>M287/SUM($M$2:$M$679)</f>
        <v/>
      </c>
      <c r="P287" s="5">
        <f>IFERROR(M287/I287,0)</f>
        <v/>
      </c>
      <c r="R287" s="8">
        <f>I287-Q287</f>
        <v/>
      </c>
      <c r="S287" s="36">
        <f>P287*R287</f>
        <v/>
      </c>
      <c r="U287" s="27" t="inlineStr">
        <is>
          <t>Stock SAP</t>
        </is>
      </c>
      <c r="V287" s="27" t="inlineStr">
        <is>
          <t>Medicamentos</t>
        </is>
      </c>
      <c r="W287" s="27" t="inlineStr">
        <is>
          <t>Dentro del alcance</t>
        </is>
      </c>
      <c r="X287" s="27" t="inlineStr"/>
      <c r="Y287" s="27" t="inlineStr">
        <is>
          <t>Sin recuento físico en el inventario de Avain</t>
        </is>
      </c>
      <c r="Z287" s="28" t="inlineStr">
        <is>
          <t>Sin recuento físico</t>
        </is>
      </c>
      <c r="AA287" s="27" t="inlineStr"/>
      <c r="AB287" s="27" t="inlineStr"/>
      <c r="AC287" s="27" t="inlineStr"/>
      <c r="AD287" s="27" t="inlineStr"/>
      <c r="AE287" s="27" t="inlineStr"/>
      <c r="AF287" s="27" t="inlineStr"/>
      <c r="AG287" s="27" t="inlineStr"/>
      <c r="AH287" s="37" t="n">
        <v>30</v>
      </c>
      <c r="AI287" s="37" t="n">
        <v>0</v>
      </c>
      <c r="AJ287" s="37" t="n">
        <v>30</v>
      </c>
      <c r="AK287" s="38" t="n">
        <v>848.4633333333334</v>
      </c>
      <c r="AL287" s="38" t="n"/>
      <c r="AM287" s="38" t="n"/>
      <c r="AN287" s="27" t="inlineStr"/>
      <c r="AO287" s="27" t="inlineStr"/>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7" t="n">
        <v>0</v>
      </c>
      <c r="M288" s="7" t="n">
        <v>1484.64</v>
      </c>
      <c r="N288" s="5">
        <f>IFERROR(VLOOKUP(E288,[1]Total!$D$1:$M$446,10,0),0)</f>
        <v/>
      </c>
      <c r="O288" s="11">
        <f>M288/SUM($M$2:$M$679)</f>
        <v/>
      </c>
      <c r="P288" s="5">
        <f>IFERROR(M288/I288,0)</f>
        <v/>
      </c>
      <c r="R288" s="8">
        <f>I288-Q288</f>
        <v/>
      </c>
      <c r="S288" s="36">
        <f>P288*R288</f>
        <v/>
      </c>
      <c r="U288" s="27" t="inlineStr">
        <is>
          <t>Stock SAP</t>
        </is>
      </c>
      <c r="V288" s="27" t="inlineStr">
        <is>
          <t>Medicamentos</t>
        </is>
      </c>
      <c r="W288" s="27" t="inlineStr">
        <is>
          <t>Dentro del alcance</t>
        </is>
      </c>
      <c r="X288" s="27" t="inlineStr"/>
      <c r="Y288" s="27" t="inlineStr">
        <is>
          <t>Sin recuento físico en el inventario de Avain</t>
        </is>
      </c>
      <c r="Z288" s="28" t="inlineStr">
        <is>
          <t>Sin recuento físico</t>
        </is>
      </c>
      <c r="AA288" s="27" t="inlineStr"/>
      <c r="AB288" s="27" t="inlineStr"/>
      <c r="AC288" s="27" t="inlineStr"/>
      <c r="AD288" s="27" t="inlineStr"/>
      <c r="AE288" s="27" t="inlineStr"/>
      <c r="AF288" s="27" t="inlineStr"/>
      <c r="AG288" s="27" t="inlineStr"/>
      <c r="AH288" s="37" t="n">
        <v>60</v>
      </c>
      <c r="AI288" s="37" t="n">
        <v>0</v>
      </c>
      <c r="AJ288" s="37" t="n">
        <v>60</v>
      </c>
      <c r="AK288" s="38" t="n">
        <v>49.48800000000001</v>
      </c>
      <c r="AL288" s="38" t="n"/>
      <c r="AM288" s="38" t="n"/>
      <c r="AN288" s="27" t="inlineStr"/>
      <c r="AO288" s="27"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7" t="n">
        <v>0</v>
      </c>
      <c r="M289" s="7" t="n">
        <v>1484.64</v>
      </c>
      <c r="N289" s="5">
        <f>IFERROR(VLOOKUP(E289,[1]Total!$D$1:$M$446,10,0),0)</f>
        <v/>
      </c>
      <c r="O289" s="11">
        <f>M289/SUM($M$2:$M$679)</f>
        <v/>
      </c>
      <c r="P289" s="5">
        <f>IFERROR(M289/I289,0)</f>
        <v/>
      </c>
      <c r="R289" s="8">
        <f>I289-Q289</f>
        <v/>
      </c>
      <c r="S289" s="36">
        <f>P289*R289</f>
        <v/>
      </c>
      <c r="U289" s="27" t="inlineStr">
        <is>
          <t>Stock SAP</t>
        </is>
      </c>
      <c r="V289" s="27" t="inlineStr">
        <is>
          <t>Medicamentos</t>
        </is>
      </c>
      <c r="W289" s="27" t="inlineStr">
        <is>
          <t>Dentro del alcance</t>
        </is>
      </c>
      <c r="X289" s="27" t="inlineStr"/>
      <c r="Y289" s="27" t="inlineStr">
        <is>
          <t>Sin recuento físico en el inventario de Avain</t>
        </is>
      </c>
      <c r="Z289" s="28" t="inlineStr">
        <is>
          <t>Sin recuento físico</t>
        </is>
      </c>
      <c r="AA289" s="27" t="inlineStr"/>
      <c r="AB289" s="27" t="inlineStr"/>
      <c r="AC289" s="27" t="inlineStr"/>
      <c r="AD289" s="27" t="inlineStr"/>
      <c r="AE289" s="27" t="inlineStr"/>
      <c r="AF289" s="27" t="inlineStr"/>
      <c r="AG289" s="27" t="inlineStr"/>
      <c r="AH289" s="37" t="n">
        <v>60</v>
      </c>
      <c r="AI289" s="37" t="n">
        <v>0</v>
      </c>
      <c r="AJ289" s="37" t="n">
        <v>60</v>
      </c>
      <c r="AK289" s="38" t="n">
        <v>49.48800000000001</v>
      </c>
      <c r="AL289" s="38" t="n"/>
      <c r="AM289" s="38" t="n"/>
      <c r="AN289" s="27" t="inlineStr"/>
      <c r="AO289" s="27"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7" t="n">
        <v>0</v>
      </c>
      <c r="M290" s="7" t="n">
        <v>50531.48</v>
      </c>
      <c r="N290" s="5">
        <f>IFERROR(VLOOKUP(E290,[1]Total!$D$1:$M$446,10,0),0)</f>
        <v/>
      </c>
      <c r="O290" s="11">
        <f>M290/SUM($M$2:$M$679)</f>
        <v/>
      </c>
      <c r="P290" s="5">
        <f>IFERROR(M290/I290,0)</f>
        <v/>
      </c>
      <c r="R290" s="8">
        <f>I290-Q290</f>
        <v/>
      </c>
      <c r="S290" s="36">
        <f>P290*R290</f>
        <v/>
      </c>
      <c r="U290" s="27" t="inlineStr">
        <is>
          <t>Stock SAP</t>
        </is>
      </c>
      <c r="V290" s="27" t="inlineStr">
        <is>
          <t>Medicamentos</t>
        </is>
      </c>
      <c r="W290" s="27" t="inlineStr">
        <is>
          <t>Dentro del alcance</t>
        </is>
      </c>
      <c r="X290" s="30" t="inlineStr">
        <is>
          <t>Media</t>
        </is>
      </c>
      <c r="Y290" s="27" t="inlineStr">
        <is>
          <t>Homologado – confianza Media – pendiente de validación</t>
        </is>
      </c>
      <c r="Z290" s="26" t="inlineStr">
        <is>
          <t>Dar de baja en SAP</t>
        </is>
      </c>
      <c r="AA290" s="27" t="inlineStr">
        <is>
          <t>MED162</t>
        </is>
      </c>
      <c r="AB290" s="27" t="inlineStr">
        <is>
          <t>Sales de Rehidratación (FM) sobre x 28gr</t>
        </is>
      </c>
      <c r="AC290" s="27" t="inlineStr">
        <is>
          <t>Cruce por nomenclatura SAP</t>
        </is>
      </c>
      <c r="AD290" s="27" t="inlineStr">
        <is>
          <t>No</t>
        </is>
      </c>
      <c r="AE290" s="27" t="inlineStr"/>
      <c r="AF290" s="27" t="inlineStr">
        <is>
          <t>No</t>
        </is>
      </c>
      <c r="AG290" s="27" t="inlineStr"/>
      <c r="AH290" s="37" t="n">
        <v>152</v>
      </c>
      <c r="AI290" s="37" t="n">
        <v>2</v>
      </c>
      <c r="AJ290" s="37" t="n">
        <v>150</v>
      </c>
      <c r="AK290" s="38" t="n">
        <v>1684.382697368421</v>
      </c>
      <c r="AL290" s="38">
        <f>IF(OR($Z290="Dar de baja en SAP",$Z290="Dar de alta en SAP"),$AJ290*$AK290,"")</f>
        <v/>
      </c>
      <c r="AM290" s="38">
        <f>$AI290*$AK290</f>
        <v/>
      </c>
      <c r="AN290" s="29" t="inlineStr">
        <is>
          <t>Valorización a validar: relación de cantidades 76 a 1 entre SAP y el recuento físico. Sugiere distinta unidad de medida (SAP por caja o envase y el recuento por unidad). La diferencia económica de esta fila no debe tomarse como definitiva.</t>
        </is>
      </c>
      <c r="AO290" s="27"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7" t="n">
        <v>0</v>
      </c>
      <c r="M291" s="7" t="n">
        <v>147475.96</v>
      </c>
      <c r="N291" s="5">
        <f>IFERROR(VLOOKUP(E291,[1]Total!$D$1:$M$446,10,0),0)</f>
        <v/>
      </c>
      <c r="O291" s="11">
        <f>M291/SUM($M$2:$M$679)</f>
        <v/>
      </c>
      <c r="P291" s="5">
        <f>IFERROR(M291/I291,0)</f>
        <v/>
      </c>
      <c r="R291" s="8">
        <f>I291-Q291</f>
        <v/>
      </c>
      <c r="S291" s="36">
        <f>P291*R291</f>
        <v/>
      </c>
      <c r="U291" s="27" t="inlineStr">
        <is>
          <t>Stock SAP</t>
        </is>
      </c>
      <c r="V291" s="27" t="inlineStr">
        <is>
          <t>Medicamentos</t>
        </is>
      </c>
      <c r="W291" s="27" t="inlineStr">
        <is>
          <t>Dentro del alcance</t>
        </is>
      </c>
      <c r="X291" s="25" t="inlineStr">
        <is>
          <t>Alta</t>
        </is>
      </c>
      <c r="Y291" s="27" t="inlineStr">
        <is>
          <t>Homologado – confianza Alta</t>
        </is>
      </c>
      <c r="Z291" s="26" t="inlineStr">
        <is>
          <t>Dar de baja en SAP</t>
        </is>
      </c>
      <c r="AA291" s="27" t="inlineStr">
        <is>
          <t>MED114</t>
        </is>
      </c>
      <c r="AB291" s="27" t="inlineStr">
        <is>
          <t>Lagrimas naturales Gotas oftalm 15ml</t>
        </is>
      </c>
      <c r="AC291" s="27" t="inlineStr">
        <is>
          <t>Cruce por nomenclatura SAP</t>
        </is>
      </c>
      <c r="AD291" s="27" t="inlineStr">
        <is>
          <t>No</t>
        </is>
      </c>
      <c r="AE291" s="27" t="inlineStr"/>
      <c r="AF291" s="27" t="inlineStr">
        <is>
          <t>Sí</t>
        </is>
      </c>
      <c r="AG291" s="27" t="inlineStr"/>
      <c r="AH291" s="37" t="n">
        <v>155</v>
      </c>
      <c r="AI291" s="37" t="n">
        <v>2</v>
      </c>
      <c r="AJ291" s="37" t="n">
        <v>153</v>
      </c>
      <c r="AK291" s="38" t="n">
        <v>4915.86535483871</v>
      </c>
      <c r="AL291" s="38">
        <f>IF(OR($Z291="Dar de baja en SAP",$Z291="Dar de alta en SAP"),$AJ291*$AK291,"")</f>
        <v/>
      </c>
      <c r="AM291" s="38">
        <f>$AI291*$AK291</f>
        <v/>
      </c>
      <c r="AN291" s="29" t="inlineStr">
        <is>
          <t>Valorización a validar: relación de cantidades 78 a 1 entre SAP y el recuento físico. Sugiere distinta unidad de medida (SAP por caja o envase y el recuento por unidad). La diferencia económica de esta fila no debe tomarse como definitiva.</t>
        </is>
      </c>
      <c r="AO291" s="27"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7" t="n">
        <v>0</v>
      </c>
      <c r="M292" s="7" t="n">
        <v>147475.96</v>
      </c>
      <c r="N292" s="5">
        <f>IFERROR(VLOOKUP(E292,[1]Total!$D$1:$M$446,10,0),0)</f>
        <v/>
      </c>
      <c r="O292" s="11">
        <f>M292/SUM($M$2:$M$679)</f>
        <v/>
      </c>
      <c r="P292" s="5">
        <f>IFERROR(M292/I292,0)</f>
        <v/>
      </c>
      <c r="R292" s="8">
        <f>I292-Q292</f>
        <v/>
      </c>
      <c r="S292" s="36">
        <f>P292*R292</f>
        <v/>
      </c>
      <c r="U292" s="27" t="inlineStr">
        <is>
          <t>Stock SAP</t>
        </is>
      </c>
      <c r="V292" s="27" t="inlineStr">
        <is>
          <t>Medicamentos</t>
        </is>
      </c>
      <c r="W292" s="27" t="inlineStr">
        <is>
          <t>Dentro del alcance</t>
        </is>
      </c>
      <c r="X292" s="25" t="inlineStr">
        <is>
          <t>Alta</t>
        </is>
      </c>
      <c r="Y292" s="27" t="inlineStr">
        <is>
          <t>Homologado – confianza Alta</t>
        </is>
      </c>
      <c r="Z292" s="26" t="inlineStr">
        <is>
          <t>Dar de baja en SAP</t>
        </is>
      </c>
      <c r="AA292" s="27" t="inlineStr">
        <is>
          <t>MED114</t>
        </is>
      </c>
      <c r="AB292" s="27" t="inlineStr">
        <is>
          <t>Lagrimas naturales Gotas oftalm 15ml</t>
        </is>
      </c>
      <c r="AC292" s="27" t="inlineStr">
        <is>
          <t>Cruce por nomenclatura SAP</t>
        </is>
      </c>
      <c r="AD292" s="27" t="inlineStr">
        <is>
          <t>No</t>
        </is>
      </c>
      <c r="AE292" s="27" t="inlineStr"/>
      <c r="AF292" s="27" t="inlineStr">
        <is>
          <t>Sí</t>
        </is>
      </c>
      <c r="AG292" s="27" t="inlineStr"/>
      <c r="AH292" s="37" t="n">
        <v>155</v>
      </c>
      <c r="AI292" s="37" t="n">
        <v>2</v>
      </c>
      <c r="AJ292" s="37" t="n">
        <v>153</v>
      </c>
      <c r="AK292" s="38" t="n">
        <v>4915.86535483871</v>
      </c>
      <c r="AL292" s="38">
        <f>IF(OR($Z292="Dar de baja en SAP",$Z292="Dar de alta en SAP"),$AJ292*$AK292,"")</f>
        <v/>
      </c>
      <c r="AM292" s="38">
        <f>$AI292*$AK292</f>
        <v/>
      </c>
      <c r="AN292" s="29" t="inlineStr">
        <is>
          <t>Valorización a validar: relación de cantidades 78 a 1 entre SAP y el recuento físico. Sugiere distinta unidad de medida (SAP por caja o envase y el recuento por unidad). La diferencia económica de esta fila no debe tomarse como definitiva.</t>
        </is>
      </c>
      <c r="AO292" s="27"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7" t="n">
        <v>0</v>
      </c>
      <c r="M293" s="7" t="n">
        <v>48038.01</v>
      </c>
      <c r="N293" s="5">
        <f>IFERROR(VLOOKUP(E293,[1]Total!$D$1:$M$446,10,0),0)</f>
        <v/>
      </c>
      <c r="O293" s="11">
        <f>M293/SUM($M$2:$M$679)</f>
        <v/>
      </c>
      <c r="P293" s="5">
        <f>IFERROR(M293/I293,0)</f>
        <v/>
      </c>
      <c r="R293" s="8">
        <f>I293-Q293</f>
        <v/>
      </c>
      <c r="S293" s="36">
        <f>P293*R293</f>
        <v/>
      </c>
      <c r="U293" s="27" t="inlineStr">
        <is>
          <t>Stock SAP</t>
        </is>
      </c>
      <c r="V293" s="27" t="inlineStr">
        <is>
          <t>Medicamentos</t>
        </is>
      </c>
      <c r="W293" s="27" t="inlineStr">
        <is>
          <t>Dentro del alcance</t>
        </is>
      </c>
      <c r="X293" s="27" t="inlineStr"/>
      <c r="Y293" s="27" t="inlineStr">
        <is>
          <t>Sin recuento físico en el inventario de Avain</t>
        </is>
      </c>
      <c r="Z293" s="28" t="inlineStr">
        <is>
          <t>Sin recuento físico</t>
        </is>
      </c>
      <c r="AA293" s="27" t="inlineStr"/>
      <c r="AB293" s="27" t="inlineStr"/>
      <c r="AC293" s="27" t="inlineStr"/>
      <c r="AD293" s="27" t="inlineStr"/>
      <c r="AE293" s="27" t="inlineStr"/>
      <c r="AF293" s="27" t="inlineStr"/>
      <c r="AG293" s="27" t="inlineStr"/>
      <c r="AH293" s="37" t="n">
        <v>70</v>
      </c>
      <c r="AI293" s="37" t="n">
        <v>0</v>
      </c>
      <c r="AJ293" s="37" t="n">
        <v>70</v>
      </c>
      <c r="AK293" s="38" t="n">
        <v>1601.267142857143</v>
      </c>
      <c r="AL293" s="38" t="n"/>
      <c r="AM293" s="38" t="n"/>
      <c r="AN293" s="27" t="inlineStr"/>
      <c r="AO293" s="27"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7" t="n">
        <v>0</v>
      </c>
      <c r="M294" s="7" t="n">
        <v>88920.33</v>
      </c>
      <c r="N294" s="5">
        <f>IFERROR(VLOOKUP(E294,[1]Total!$D$1:$M$446,10,0),0)</f>
        <v/>
      </c>
      <c r="O294" s="11">
        <f>M294/SUM($M$2:$M$679)</f>
        <v/>
      </c>
      <c r="P294" s="5">
        <f>IFERROR(M294/I294,0)</f>
        <v/>
      </c>
      <c r="R294" s="8">
        <f>I294-Q294</f>
        <v/>
      </c>
      <c r="S294" s="36">
        <f>P294*R294</f>
        <v/>
      </c>
      <c r="U294" s="27" t="inlineStr">
        <is>
          <t>Stock SAP</t>
        </is>
      </c>
      <c r="V294" s="27" t="inlineStr">
        <is>
          <t>Medicamentos</t>
        </is>
      </c>
      <c r="W294" s="27" t="inlineStr">
        <is>
          <t>Dentro del alcance</t>
        </is>
      </c>
      <c r="X294" s="26" t="inlineStr">
        <is>
          <t>Baja</t>
        </is>
      </c>
      <c r="Y294" s="27" t="inlineStr">
        <is>
          <t>Homologado – confianza Baja – pendiente de validación</t>
        </is>
      </c>
      <c r="Z294" s="26" t="inlineStr">
        <is>
          <t>Dar de baja en SAP</t>
        </is>
      </c>
      <c r="AA294" s="27" t="inlineStr">
        <is>
          <t>MED30</t>
        </is>
      </c>
      <c r="AB294" s="27" t="inlineStr">
        <is>
          <t>Caramelos antigripales con benzocaina 20.7mg</t>
        </is>
      </c>
      <c r="AC294" s="27" t="inlineStr">
        <is>
          <t>Homologación por código Avain (master M01-017)</t>
        </is>
      </c>
      <c r="AD294" s="27" t="inlineStr">
        <is>
          <t>No</t>
        </is>
      </c>
      <c r="AE294" s="27" t="inlineStr"/>
      <c r="AF294" s="27" t="inlineStr">
        <is>
          <t>Sí</t>
        </is>
      </c>
      <c r="AG294" s="27" t="inlineStr">
        <is>
          <t>M01-017</t>
        </is>
      </c>
      <c r="AH294" s="37" t="n">
        <v>964</v>
      </c>
      <c r="AI294" s="37" t="n">
        <v>351</v>
      </c>
      <c r="AJ294" s="37" t="n">
        <v>613</v>
      </c>
      <c r="AK294" s="38" t="n">
        <v>2964.011099585062</v>
      </c>
      <c r="AL294" s="38">
        <f>IF(OR($Z294="Dar de baja en SAP",$Z294="Dar de alta en SAP"),$AJ294*$AK294,"")</f>
        <v/>
      </c>
      <c r="AM294" s="38">
        <f>$AI294*$AK294</f>
        <v/>
      </c>
      <c r="AN294" s="27" t="inlineStr"/>
      <c r="AO294"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7" t="n">
        <v>0</v>
      </c>
      <c r="M295" s="7" t="n">
        <v>88920.33</v>
      </c>
      <c r="N295" s="5">
        <f>IFERROR(VLOOKUP(E295,[1]Total!$D$1:$M$446,10,0),0)</f>
        <v/>
      </c>
      <c r="O295" s="11">
        <f>M295/SUM($M$2:$M$679)</f>
        <v/>
      </c>
      <c r="P295" s="5">
        <f>IFERROR(M295/I295,0)</f>
        <v/>
      </c>
      <c r="R295" s="8">
        <f>I295-Q295</f>
        <v/>
      </c>
      <c r="S295" s="36">
        <f>P295*R295</f>
        <v/>
      </c>
      <c r="U295" s="27" t="inlineStr">
        <is>
          <t>Stock SAP</t>
        </is>
      </c>
      <c r="V295" s="27" t="inlineStr">
        <is>
          <t>Medicamentos</t>
        </is>
      </c>
      <c r="W295" s="27" t="inlineStr">
        <is>
          <t>Dentro del alcance</t>
        </is>
      </c>
      <c r="X295" s="26" t="inlineStr">
        <is>
          <t>Baja</t>
        </is>
      </c>
      <c r="Y295" s="27" t="inlineStr">
        <is>
          <t>Homologado – confianza Baja – pendiente de validación</t>
        </is>
      </c>
      <c r="Z295" s="26" t="inlineStr">
        <is>
          <t>Dar de baja en SAP</t>
        </is>
      </c>
      <c r="AA295" s="27" t="inlineStr">
        <is>
          <t>MED30</t>
        </is>
      </c>
      <c r="AB295" s="27" t="inlineStr">
        <is>
          <t>Caramelos antigripales con benzocaina 20.7mg</t>
        </is>
      </c>
      <c r="AC295" s="27" t="inlineStr">
        <is>
          <t>Homologación por código Avain (master M01-017)</t>
        </is>
      </c>
      <c r="AD295" s="27" t="inlineStr">
        <is>
          <t>No</t>
        </is>
      </c>
      <c r="AE295" s="27" t="inlineStr"/>
      <c r="AF295" s="27" t="inlineStr">
        <is>
          <t>Sí</t>
        </is>
      </c>
      <c r="AG295" s="27" t="inlineStr">
        <is>
          <t>M01-017</t>
        </is>
      </c>
      <c r="AH295" s="37" t="n">
        <v>964</v>
      </c>
      <c r="AI295" s="37" t="n">
        <v>351</v>
      </c>
      <c r="AJ295" s="37" t="n">
        <v>613</v>
      </c>
      <c r="AK295" s="38" t="n">
        <v>2964.011099585062</v>
      </c>
      <c r="AL295" s="38">
        <f>IF(OR($Z295="Dar de baja en SAP",$Z295="Dar de alta en SAP"),$AJ295*$AK295,"")</f>
        <v/>
      </c>
      <c r="AM295" s="38">
        <f>$AI295*$AK295</f>
        <v/>
      </c>
      <c r="AN295" s="27" t="inlineStr"/>
      <c r="AO295"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7" t="n">
        <v>0</v>
      </c>
      <c r="M296" s="7" t="n">
        <v>18900</v>
      </c>
      <c r="N296" s="5">
        <f>IFERROR(VLOOKUP(E296,[1]Total!$D$1:$M$446,10,0),0)</f>
        <v/>
      </c>
      <c r="O296" s="11">
        <f>M296/SUM($M$2:$M$679)</f>
        <v/>
      </c>
      <c r="P296" s="5">
        <f>IFERROR(M296/I296,0)</f>
        <v/>
      </c>
      <c r="R296" s="8">
        <f>I296-Q296</f>
        <v/>
      </c>
      <c r="S296" s="36">
        <f>P296*R296</f>
        <v/>
      </c>
      <c r="U296" s="27" t="inlineStr">
        <is>
          <t>Stock SAP</t>
        </is>
      </c>
      <c r="V296" s="27" t="inlineStr">
        <is>
          <t>Medicamentos</t>
        </is>
      </c>
      <c r="W296" s="27" t="inlineStr">
        <is>
          <t>Dentro del alcance</t>
        </is>
      </c>
      <c r="X296" s="27" t="inlineStr"/>
      <c r="Y296" s="27" t="inlineStr">
        <is>
          <t>Sin recuento físico en el inventario de Avain</t>
        </is>
      </c>
      <c r="Z296" s="28" t="inlineStr">
        <is>
          <t>Sin recuento físico</t>
        </is>
      </c>
      <c r="AA296" s="27" t="inlineStr"/>
      <c r="AB296" s="27" t="inlineStr"/>
      <c r="AC296" s="27" t="inlineStr"/>
      <c r="AD296" s="27" t="inlineStr"/>
      <c r="AE296" s="27" t="inlineStr"/>
      <c r="AF296" s="27" t="inlineStr"/>
      <c r="AG296" s="27" t="inlineStr"/>
      <c r="AH296" s="37" t="n">
        <v>30</v>
      </c>
      <c r="AI296" s="37" t="n">
        <v>0</v>
      </c>
      <c r="AJ296" s="37" t="n">
        <v>30</v>
      </c>
      <c r="AK296" s="38" t="n">
        <v>630</v>
      </c>
      <c r="AL296" s="38" t="n"/>
      <c r="AM296" s="38" t="n"/>
      <c r="AN296" s="27" t="inlineStr"/>
      <c r="AO296" s="27" t="inlineStr"/>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7" t="n">
        <v>0</v>
      </c>
      <c r="M297" s="7" t="n">
        <v>3389.94</v>
      </c>
      <c r="N297" s="5">
        <f>IFERROR(VLOOKUP(E297,[1]Total!$D$1:$M$446,10,0),0)</f>
        <v/>
      </c>
      <c r="O297" s="11">
        <f>M297/SUM($M$2:$M$679)</f>
        <v/>
      </c>
      <c r="P297" s="5">
        <f>IFERROR(M297/I297,0)</f>
        <v/>
      </c>
      <c r="R297" s="8">
        <f>I297-Q297</f>
        <v/>
      </c>
      <c r="S297" s="36">
        <f>P297*R297</f>
        <v/>
      </c>
      <c r="U297" s="27" t="inlineStr">
        <is>
          <t>Stock SAP</t>
        </is>
      </c>
      <c r="V297" s="27" t="inlineStr">
        <is>
          <t>Medicamentos</t>
        </is>
      </c>
      <c r="W297" s="27" t="inlineStr">
        <is>
          <t>Dentro del alcance</t>
        </is>
      </c>
      <c r="X297" s="25" t="inlineStr">
        <is>
          <t>Alta</t>
        </is>
      </c>
      <c r="Y297" s="27" t="inlineStr">
        <is>
          <t>Homologado – confianza Alta</t>
        </is>
      </c>
      <c r="Z297" s="26" t="inlineStr">
        <is>
          <t>Dar de baja en SAP</t>
        </is>
      </c>
      <c r="AA297" s="27" t="inlineStr">
        <is>
          <t>MED72</t>
        </is>
      </c>
      <c r="AB297" s="27" t="inlineStr">
        <is>
          <t>Enalapril Comp x 10 mg</t>
        </is>
      </c>
      <c r="AC297" s="27" t="inlineStr">
        <is>
          <t>Homologación por código Avain (master M04-003)</t>
        </is>
      </c>
      <c r="AD297" s="27" t="inlineStr">
        <is>
          <t>No</t>
        </is>
      </c>
      <c r="AE297" s="27" t="inlineStr"/>
      <c r="AF297" s="27" t="inlineStr">
        <is>
          <t>Sí</t>
        </is>
      </c>
      <c r="AG297" s="27" t="inlineStr">
        <is>
          <t>M04-003</t>
        </is>
      </c>
      <c r="AH297" s="37" t="n">
        <v>130</v>
      </c>
      <c r="AI297" s="37" t="n">
        <v>86</v>
      </c>
      <c r="AJ297" s="37" t="n">
        <v>44</v>
      </c>
      <c r="AK297" s="38" t="n">
        <v>112.9981538461539</v>
      </c>
      <c r="AL297" s="38">
        <f>IF(OR($Z297="Dar de baja en SAP",$Z297="Dar de alta en SAP"),$AJ297*$AK297,"")</f>
        <v/>
      </c>
      <c r="AM297" s="38">
        <f>$AI297*$AK297</f>
        <v/>
      </c>
      <c r="AN297" s="27" t="inlineStr"/>
      <c r="AO297" s="27"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7" t="n">
        <v>0</v>
      </c>
      <c r="M298" s="7" t="n">
        <v>2451</v>
      </c>
      <c r="N298" s="5">
        <f>IFERROR(VLOOKUP(E298,[1]Total!$D$1:$M$446,10,0),0)</f>
        <v/>
      </c>
      <c r="O298" s="11">
        <f>M298/SUM($M$2:$M$679)</f>
        <v/>
      </c>
      <c r="P298" s="5">
        <f>IFERROR(M298/I298,0)</f>
        <v/>
      </c>
      <c r="R298" s="8">
        <f>I298-Q298</f>
        <v/>
      </c>
      <c r="S298" s="36">
        <f>P298*R298</f>
        <v/>
      </c>
      <c r="U298" s="27" t="inlineStr">
        <is>
          <t>Stock SAP</t>
        </is>
      </c>
      <c r="V298" s="27" t="inlineStr">
        <is>
          <t>Medicamentos</t>
        </is>
      </c>
      <c r="W298" s="27" t="inlineStr">
        <is>
          <t>Dentro del alcance</t>
        </is>
      </c>
      <c r="X298" s="27" t="inlineStr"/>
      <c r="Y298" s="27" t="inlineStr">
        <is>
          <t>Sin recuento físico en el inventario de Avain</t>
        </is>
      </c>
      <c r="Z298" s="28" t="inlineStr">
        <is>
          <t>Sin recuento físico</t>
        </is>
      </c>
      <c r="AA298" s="27" t="inlineStr"/>
      <c r="AB298" s="27" t="inlineStr"/>
      <c r="AC298" s="27" t="inlineStr"/>
      <c r="AD298" s="27" t="inlineStr"/>
      <c r="AE298" s="27" t="inlineStr"/>
      <c r="AF298" s="27" t="inlineStr"/>
      <c r="AG298" s="27" t="inlineStr"/>
      <c r="AH298" s="37" t="n">
        <v>210</v>
      </c>
      <c r="AI298" s="37" t="n">
        <v>0</v>
      </c>
      <c r="AJ298" s="37" t="n">
        <v>210</v>
      </c>
      <c r="AK298" s="38" t="n">
        <v>81.7</v>
      </c>
      <c r="AL298" s="38" t="n"/>
      <c r="AM298" s="38" t="n"/>
      <c r="AN298" s="27" t="inlineStr"/>
      <c r="AO298" s="27"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7" t="n">
        <v>0</v>
      </c>
      <c r="M299" s="7" t="n">
        <v>36450</v>
      </c>
      <c r="N299" s="5">
        <f>IFERROR(VLOOKUP(E299,[1]Total!$D$1:$M$446,10,0),0)</f>
        <v/>
      </c>
      <c r="O299" s="11">
        <f>M299/SUM($M$2:$M$679)</f>
        <v/>
      </c>
      <c r="P299" s="5">
        <f>IFERROR(M299/I299,0)</f>
        <v/>
      </c>
      <c r="Q299" s="39" t="n">
        <v>2</v>
      </c>
      <c r="R299" s="8">
        <f>I299-Q299</f>
        <v/>
      </c>
      <c r="S299" s="36">
        <f>P299*R299</f>
        <v/>
      </c>
      <c r="U299" s="27" t="inlineStr">
        <is>
          <t>Stock SAP</t>
        </is>
      </c>
      <c r="V299" s="27" t="inlineStr">
        <is>
          <t>Medicamentos</t>
        </is>
      </c>
      <c r="W299" s="27" t="inlineStr">
        <is>
          <t>Dentro del alcance</t>
        </is>
      </c>
      <c r="X299" s="26" t="inlineStr">
        <is>
          <t>Baja</t>
        </is>
      </c>
      <c r="Y299" s="27" t="inlineStr">
        <is>
          <t>Homologado – confianza Baja – pendiente de validación</t>
        </is>
      </c>
      <c r="Z299" s="26" t="inlineStr">
        <is>
          <t>Dar de baja en SAP</t>
        </is>
      </c>
      <c r="AA299" s="27" t="inlineStr">
        <is>
          <t>DESC165</t>
        </is>
      </c>
      <c r="AB299" s="27" t="inlineStr">
        <is>
          <t>Vaselina Solida x 60gr</t>
        </is>
      </c>
      <c r="AC299" s="27" t="inlineStr">
        <is>
          <t>Cruce por nomenclatura SAP</t>
        </is>
      </c>
      <c r="AD299" s="27" t="inlineStr">
        <is>
          <t>No</t>
        </is>
      </c>
      <c r="AE299" s="27" t="inlineStr"/>
      <c r="AF299" s="27" t="inlineStr">
        <is>
          <t>No</t>
        </is>
      </c>
      <c r="AG299" s="27" t="inlineStr"/>
      <c r="AH299" s="37" t="n">
        <v>85</v>
      </c>
      <c r="AI299" s="37" t="n">
        <v>2</v>
      </c>
      <c r="AJ299" s="37" t="n">
        <v>83</v>
      </c>
      <c r="AK299" s="38" t="n">
        <v>1215</v>
      </c>
      <c r="AL299" s="38">
        <f>IF(OR($Z299="Dar de baja en SAP",$Z299="Dar de alta en SAP"),$AJ299*$AK299,"")</f>
        <v/>
      </c>
      <c r="AM299" s="38">
        <f>$AI299*$AK299</f>
        <v/>
      </c>
      <c r="AN299" s="27" t="inlineStr"/>
      <c r="AO299" s="27"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7" t="n">
        <v>0</v>
      </c>
      <c r="M300" s="7" t="n">
        <v>36450</v>
      </c>
      <c r="N300" s="5">
        <f>IFERROR(VLOOKUP(E300,[1]Total!$D$1:$M$446,10,0),0)</f>
        <v/>
      </c>
      <c r="O300" s="11">
        <f>M300/SUM($M$2:$M$679)</f>
        <v/>
      </c>
      <c r="P300" s="5">
        <f>IFERROR(M300/I300,0)</f>
        <v/>
      </c>
      <c r="R300" s="8">
        <f>I300-Q300</f>
        <v/>
      </c>
      <c r="S300" s="36">
        <f>P300*R300</f>
        <v/>
      </c>
      <c r="U300" s="27" t="inlineStr">
        <is>
          <t>Stock SAP</t>
        </is>
      </c>
      <c r="V300" s="27" t="inlineStr">
        <is>
          <t>Medicamentos</t>
        </is>
      </c>
      <c r="W300" s="27" t="inlineStr">
        <is>
          <t>Dentro del alcance</t>
        </is>
      </c>
      <c r="X300" s="26" t="inlineStr">
        <is>
          <t>Baja</t>
        </is>
      </c>
      <c r="Y300" s="27" t="inlineStr">
        <is>
          <t>Homologado – confianza Baja – pendiente de validación</t>
        </is>
      </c>
      <c r="Z300" s="26" t="inlineStr">
        <is>
          <t>Dar de baja en SAP</t>
        </is>
      </c>
      <c r="AA300" s="27" t="inlineStr">
        <is>
          <t>DESC165</t>
        </is>
      </c>
      <c r="AB300" s="27" t="inlineStr">
        <is>
          <t>Vaselina Solida x 60gr</t>
        </is>
      </c>
      <c r="AC300" s="27" t="inlineStr">
        <is>
          <t>Cruce por nomenclatura SAP</t>
        </is>
      </c>
      <c r="AD300" s="27" t="inlineStr">
        <is>
          <t>No</t>
        </is>
      </c>
      <c r="AE300" s="27" t="inlineStr"/>
      <c r="AF300" s="27" t="inlineStr">
        <is>
          <t>No</t>
        </is>
      </c>
      <c r="AG300" s="27" t="inlineStr"/>
      <c r="AH300" s="37" t="n">
        <v>85</v>
      </c>
      <c r="AI300" s="37" t="n">
        <v>2</v>
      </c>
      <c r="AJ300" s="37" t="n">
        <v>83</v>
      </c>
      <c r="AK300" s="38" t="n">
        <v>1215</v>
      </c>
      <c r="AL300" s="38">
        <f>IF(OR($Z300="Dar de baja en SAP",$Z300="Dar de alta en SAP"),$AJ300*$AK300,"")</f>
        <v/>
      </c>
      <c r="AM300" s="38">
        <f>$AI300*$AK300</f>
        <v/>
      </c>
      <c r="AN300" s="27" t="inlineStr"/>
      <c r="AO300" s="27"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7" t="n">
        <v>0</v>
      </c>
      <c r="M301" s="7" t="n">
        <v>3458.7</v>
      </c>
      <c r="N301" s="5">
        <f>IFERROR(VLOOKUP(E301,[1]Total!$D$1:$M$446,10,0),0)</f>
        <v/>
      </c>
      <c r="O301" s="11">
        <f>M301/SUM($M$2:$M$679)</f>
        <v/>
      </c>
      <c r="P301" s="5">
        <f>IFERROR(M301/I301,0)</f>
        <v/>
      </c>
      <c r="R301" s="8">
        <f>I301-Q301</f>
        <v/>
      </c>
      <c r="S301" s="36">
        <f>P301*R301</f>
        <v/>
      </c>
      <c r="U301" s="27" t="inlineStr">
        <is>
          <t>Stock SAP</t>
        </is>
      </c>
      <c r="V301" s="27" t="inlineStr">
        <is>
          <t>Medicamentos</t>
        </is>
      </c>
      <c r="W301" s="27" t="inlineStr">
        <is>
          <t>Dentro del alcance</t>
        </is>
      </c>
      <c r="X301" s="27" t="inlineStr"/>
      <c r="Y301" s="27" t="inlineStr">
        <is>
          <t>Sin recuento físico en el inventario de Avain</t>
        </is>
      </c>
      <c r="Z301" s="28" t="inlineStr">
        <is>
          <t>Sin recuento físico</t>
        </is>
      </c>
      <c r="AA301" s="27" t="inlineStr"/>
      <c r="AB301" s="27" t="inlineStr"/>
      <c r="AC301" s="27" t="inlineStr"/>
      <c r="AD301" s="27" t="inlineStr"/>
      <c r="AE301" s="27" t="inlineStr"/>
      <c r="AF301" s="27" t="inlineStr"/>
      <c r="AG301" s="27" t="inlineStr"/>
      <c r="AH301" s="37" t="n">
        <v>30</v>
      </c>
      <c r="AI301" s="37" t="n">
        <v>0</v>
      </c>
      <c r="AJ301" s="37" t="n">
        <v>30</v>
      </c>
      <c r="AK301" s="38" t="n">
        <v>115.29</v>
      </c>
      <c r="AL301" s="38" t="n"/>
      <c r="AM301" s="38" t="n"/>
      <c r="AN301" s="27" t="inlineStr"/>
      <c r="AO301" s="27" t="inlineStr"/>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7" t="n">
        <v>0</v>
      </c>
      <c r="M302" s="7" t="n">
        <v>8850</v>
      </c>
      <c r="N302" s="5">
        <f>IFERROR(VLOOKUP(E302,[1]Total!$D$1:$M$446,10,0),0)</f>
        <v/>
      </c>
      <c r="O302" s="11">
        <f>M302/SUM($M$2:$M$679)</f>
        <v/>
      </c>
      <c r="P302" s="5">
        <f>IFERROR(M302/I302,0)</f>
        <v/>
      </c>
      <c r="R302" s="8">
        <f>I302-Q302</f>
        <v/>
      </c>
      <c r="S302" s="36">
        <f>P302*R302</f>
        <v/>
      </c>
      <c r="U302" s="27" t="inlineStr">
        <is>
          <t>Stock SAP</t>
        </is>
      </c>
      <c r="V302" s="27" t="inlineStr">
        <is>
          <t>Medicamentos</t>
        </is>
      </c>
      <c r="W302" s="27" t="inlineStr">
        <is>
          <t>Dentro del alcance</t>
        </is>
      </c>
      <c r="X302" s="27" t="inlineStr"/>
      <c r="Y302" s="27" t="inlineStr">
        <is>
          <t>Sin recuento físico en el inventario de Avain</t>
        </is>
      </c>
      <c r="Z302" s="28" t="inlineStr">
        <is>
          <t>Sin recuento físico</t>
        </is>
      </c>
      <c r="AA302" s="27" t="inlineStr"/>
      <c r="AB302" s="27" t="inlineStr"/>
      <c r="AC302" s="27" t="inlineStr"/>
      <c r="AD302" s="27" t="inlineStr"/>
      <c r="AE302" s="27" t="inlineStr"/>
      <c r="AF302" s="27" t="inlineStr"/>
      <c r="AG302" s="27" t="inlineStr"/>
      <c r="AH302" s="37" t="n">
        <v>30</v>
      </c>
      <c r="AI302" s="37" t="n">
        <v>0</v>
      </c>
      <c r="AJ302" s="37" t="n">
        <v>30</v>
      </c>
      <c r="AK302" s="38" t="n">
        <v>295</v>
      </c>
      <c r="AL302" s="38" t="n"/>
      <c r="AM302" s="38" t="n"/>
      <c r="AN302" s="27" t="inlineStr"/>
      <c r="AO302" s="27" t="inlineStr"/>
    </row>
    <row r="303">
      <c r="A303" s="5" t="inlineStr">
        <is>
          <t>2000014</t>
        </is>
      </c>
      <c r="B303" s="5" t="inlineStr">
        <is>
          <t>DESCARTADOR DE PUNZANTES CHICO DE 1/2LT</t>
        </is>
      </c>
      <c r="C303" s="5" t="inlineStr"/>
      <c r="D303" s="5" t="inlineStr">
        <is>
          <t>033</t>
        </is>
      </c>
      <c r="E303" s="5" t="inlineStr">
        <is>
          <t>ZDES</t>
        </is>
      </c>
      <c r="F303" s="5" t="inlineStr">
        <is>
          <t>1120</t>
        </is>
      </c>
      <c r="G303" s="5" t="inlineStr">
        <is>
          <t>2021</t>
        </is>
      </c>
      <c r="H303" s="5" t="inlineStr">
        <is>
          <t>C/U</t>
        </is>
      </c>
      <c r="I303" s="6" t="n">
        <v>30</v>
      </c>
      <c r="J303" s="6" t="n">
        <v>0</v>
      </c>
      <c r="K303" s="5" t="inlineStr">
        <is>
          <t>ARS</t>
        </is>
      </c>
      <c r="L303" s="7" t="n">
        <v>0</v>
      </c>
      <c r="M303" s="7" t="n">
        <v>49191.9</v>
      </c>
      <c r="N303" s="5">
        <f>IFERROR(VLOOKUP(E303,[1]Total!$D$1:$M$446,10,0),0)</f>
        <v/>
      </c>
      <c r="O303" s="11">
        <f>M303/SUM($M$2:$M$679)</f>
        <v/>
      </c>
      <c r="P303" s="5">
        <f>IFERROR(M303/I303,0)</f>
        <v/>
      </c>
      <c r="Q303" s="39" t="n">
        <v>4</v>
      </c>
      <c r="R303" s="8">
        <f>I303-Q303</f>
        <v/>
      </c>
      <c r="S303" s="36">
        <f>P303*R303</f>
        <v/>
      </c>
      <c r="U303" s="27" t="inlineStr">
        <is>
          <t>Stock SAP</t>
        </is>
      </c>
      <c r="V303" s="27" t="inlineStr">
        <is>
          <t>Descartables</t>
        </is>
      </c>
      <c r="W303" s="27" t="inlineStr">
        <is>
          <t>Dentro del alcance</t>
        </is>
      </c>
      <c r="X303" s="26" t="inlineStr">
        <is>
          <t>Baja</t>
        </is>
      </c>
      <c r="Y303" s="27" t="inlineStr">
        <is>
          <t>Homologado – confianza Baja – pendiente de validación</t>
        </is>
      </c>
      <c r="Z303" s="26" t="inlineStr">
        <is>
          <t>Dar de baja en SAP</t>
        </is>
      </c>
      <c r="AA303" s="27" t="inlineStr">
        <is>
          <t>DESC54</t>
        </is>
      </c>
      <c r="AB303" s="27" t="inlineStr">
        <is>
          <t>Descartador Grande</t>
        </is>
      </c>
      <c r="AC303" s="27" t="inlineStr">
        <is>
          <t>Homologación por código Avain (master D-157)</t>
        </is>
      </c>
      <c r="AD303" s="27" t="inlineStr">
        <is>
          <t>No</t>
        </is>
      </c>
      <c r="AE303" s="27" t="inlineStr"/>
      <c r="AF303" s="27" t="inlineStr">
        <is>
          <t>Sí</t>
        </is>
      </c>
      <c r="AG303" s="27" t="inlineStr">
        <is>
          <t>D-157</t>
        </is>
      </c>
      <c r="AH303" s="37" t="n">
        <v>30</v>
      </c>
      <c r="AI303" s="37" t="n">
        <v>4</v>
      </c>
      <c r="AJ303" s="37" t="n">
        <v>26</v>
      </c>
      <c r="AK303" s="38" t="n">
        <v>1639.73</v>
      </c>
      <c r="AL303" s="38">
        <f>IF(OR($Z303="Dar de baja en SAP",$Z303="Dar de alta en SAP"),$AJ303*$AK303,"")</f>
        <v/>
      </c>
      <c r="AM303" s="38">
        <f>$AI303*$AK303</f>
        <v/>
      </c>
      <c r="AN303" s="27" t="inlineStr"/>
      <c r="AO303" s="27"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7" t="n">
        <v>0</v>
      </c>
      <c r="M304" s="7" t="n">
        <v>7515.73</v>
      </c>
      <c r="N304" s="5">
        <f>IFERROR(VLOOKUP(E304,[1]Total!$D$1:$M$446,10,0),0)</f>
        <v/>
      </c>
      <c r="O304" s="11">
        <f>M304/SUM($M$2:$M$679)</f>
        <v/>
      </c>
      <c r="P304" s="5">
        <f>IFERROR(M304/I304,0)</f>
        <v/>
      </c>
      <c r="R304" s="8">
        <f>I304-Q304</f>
        <v/>
      </c>
      <c r="S304" s="36">
        <f>P304*R304</f>
        <v/>
      </c>
      <c r="U304" s="27" t="inlineStr">
        <is>
          <t>Stock SAP</t>
        </is>
      </c>
      <c r="V304" s="27" t="inlineStr">
        <is>
          <t>Medicamentos</t>
        </is>
      </c>
      <c r="W304" s="27" t="inlineStr">
        <is>
          <t>Dentro del alcance</t>
        </is>
      </c>
      <c r="X304" s="27" t="inlineStr"/>
      <c r="Y304" s="27" t="inlineStr">
        <is>
          <t>Sin recuento físico en el inventario de Avain</t>
        </is>
      </c>
      <c r="Z304" s="28" t="inlineStr">
        <is>
          <t>Sin recuento físico</t>
        </is>
      </c>
      <c r="AA304" s="27" t="inlineStr"/>
      <c r="AB304" s="27" t="inlineStr"/>
      <c r="AC304" s="27" t="inlineStr"/>
      <c r="AD304" s="27" t="inlineStr"/>
      <c r="AE304" s="27" t="inlineStr"/>
      <c r="AF304" s="27" t="inlineStr"/>
      <c r="AG304" s="27" t="inlineStr"/>
      <c r="AH304" s="37" t="n">
        <v>265</v>
      </c>
      <c r="AI304" s="37" t="n">
        <v>0</v>
      </c>
      <c r="AJ304" s="37" t="n">
        <v>265</v>
      </c>
      <c r="AK304" s="38" t="n">
        <v>259.1629811320755</v>
      </c>
      <c r="AL304" s="38" t="n"/>
      <c r="AM304" s="38" t="n"/>
      <c r="AN304" s="27" t="inlineStr"/>
      <c r="AO304" s="27"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7" t="n">
        <v>0</v>
      </c>
      <c r="M305" s="7" t="n">
        <v>23209.16</v>
      </c>
      <c r="N305" s="5">
        <f>IFERROR(VLOOKUP(E305,[1]Total!$D$1:$M$446,10,0),0)</f>
        <v/>
      </c>
      <c r="O305" s="11">
        <f>M305/SUM($M$2:$M$679)</f>
        <v/>
      </c>
      <c r="P305" s="5">
        <f>IFERROR(M305/I305,0)</f>
        <v/>
      </c>
      <c r="R305" s="8">
        <f>I305-Q305</f>
        <v/>
      </c>
      <c r="S305" s="36">
        <f>P305*R305</f>
        <v/>
      </c>
      <c r="U305" s="27" t="inlineStr">
        <is>
          <t>Stock SAP</t>
        </is>
      </c>
      <c r="V305" s="27" t="inlineStr">
        <is>
          <t>Medicamentos</t>
        </is>
      </c>
      <c r="W305" s="27" t="inlineStr">
        <is>
          <t>Dentro del alcance</t>
        </is>
      </c>
      <c r="X305" s="27" t="inlineStr"/>
      <c r="Y305" s="27" t="inlineStr">
        <is>
          <t>Sin recuento físico en el inventario de Avain</t>
        </is>
      </c>
      <c r="Z305" s="28" t="inlineStr">
        <is>
          <t>Sin recuento físico</t>
        </is>
      </c>
      <c r="AA305" s="27" t="inlineStr"/>
      <c r="AB305" s="27" t="inlineStr"/>
      <c r="AC305" s="27" t="inlineStr"/>
      <c r="AD305" s="27" t="inlineStr"/>
      <c r="AE305" s="27" t="inlineStr"/>
      <c r="AF305" s="27" t="inlineStr"/>
      <c r="AG305" s="27" t="inlineStr"/>
      <c r="AH305" s="37" t="n">
        <v>29</v>
      </c>
      <c r="AI305" s="37" t="n">
        <v>0</v>
      </c>
      <c r="AJ305" s="37" t="n">
        <v>29</v>
      </c>
      <c r="AK305" s="38" t="n">
        <v>800.3158620689655</v>
      </c>
      <c r="AL305" s="38" t="n"/>
      <c r="AM305" s="38" t="n"/>
      <c r="AN305" s="27" t="inlineStr"/>
      <c r="AO305" s="27" t="inlineStr"/>
    </row>
    <row r="306">
      <c r="A306" s="5" t="inlineStr">
        <is>
          <t>2000484</t>
        </is>
      </c>
      <c r="B306" s="5" t="inlineStr">
        <is>
          <t>SUJETADOR C/VELCRO LARGO</t>
        </is>
      </c>
      <c r="C306" s="5" t="inlineStr"/>
      <c r="D306" s="5" t="inlineStr">
        <is>
          <t>033</t>
        </is>
      </c>
      <c r="E306" s="5" t="inlineStr">
        <is>
          <t>ZDES</t>
        </is>
      </c>
      <c r="F306" s="5" t="inlineStr">
        <is>
          <t>1120</t>
        </is>
      </c>
      <c r="G306" s="5" t="inlineStr">
        <is>
          <t>2021</t>
        </is>
      </c>
      <c r="H306" s="5" t="inlineStr">
        <is>
          <t>C/U</t>
        </is>
      </c>
      <c r="I306" s="6" t="n">
        <v>28</v>
      </c>
      <c r="J306" s="6" t="n">
        <v>0</v>
      </c>
      <c r="K306" s="5" t="inlineStr">
        <is>
          <t>ARS</t>
        </is>
      </c>
      <c r="L306" s="7" t="n">
        <v>0</v>
      </c>
      <c r="M306" s="7" t="n">
        <v>260600.01</v>
      </c>
      <c r="N306" s="5">
        <f>IFERROR(VLOOKUP(E306,[1]Total!$D$1:$M$446,10,0),0)</f>
        <v/>
      </c>
      <c r="O306" s="11">
        <f>M306/SUM($M$2:$M$679)</f>
        <v/>
      </c>
      <c r="P306" s="5">
        <f>IFERROR(M306/I306,0)</f>
        <v/>
      </c>
      <c r="R306" s="8">
        <f>I306-Q306</f>
        <v/>
      </c>
      <c r="S306" s="36">
        <f>P306*R306</f>
        <v/>
      </c>
      <c r="U306" s="27" t="inlineStr">
        <is>
          <t>Stock SAP</t>
        </is>
      </c>
      <c r="V306" s="27" t="inlineStr">
        <is>
          <t>Descartables</t>
        </is>
      </c>
      <c r="W306" s="27" t="inlineStr">
        <is>
          <t>Dentro del alcance</t>
        </is>
      </c>
      <c r="X306" s="27" t="inlineStr"/>
      <c r="Y306" s="27" t="inlineStr">
        <is>
          <t>Sin recuento físico en el inventario de Avain</t>
        </is>
      </c>
      <c r="Z306" s="28" t="inlineStr">
        <is>
          <t>Sin recuento físico</t>
        </is>
      </c>
      <c r="AA306" s="27" t="inlineStr"/>
      <c r="AB306" s="27" t="inlineStr"/>
      <c r="AC306" s="27" t="inlineStr"/>
      <c r="AD306" s="27" t="inlineStr"/>
      <c r="AE306" s="27" t="inlineStr"/>
      <c r="AF306" s="27" t="inlineStr"/>
      <c r="AG306" s="27" t="inlineStr"/>
      <c r="AH306" s="37" t="n">
        <v>28</v>
      </c>
      <c r="AI306" s="37" t="n">
        <v>0</v>
      </c>
      <c r="AJ306" s="37" t="n">
        <v>28</v>
      </c>
      <c r="AK306" s="38" t="n">
        <v>9307.143214285714</v>
      </c>
      <c r="AL306" s="38" t="n"/>
      <c r="AM306" s="38" t="n"/>
      <c r="AN306" s="27" t="inlineStr"/>
      <c r="AO306" s="27" t="inlineStr"/>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7" t="n">
        <v>0</v>
      </c>
      <c r="M307" s="7" t="n">
        <v>62583.85</v>
      </c>
      <c r="N307" s="5">
        <f>IFERROR(VLOOKUP(E307,[1]Total!$D$1:$M$446,10,0),0)</f>
        <v/>
      </c>
      <c r="O307" s="11">
        <f>M307/SUM($M$2:$M$679)</f>
        <v/>
      </c>
      <c r="P307" s="5">
        <f>IFERROR(M307/I307,0)</f>
        <v/>
      </c>
      <c r="R307" s="8">
        <f>I307-Q307</f>
        <v/>
      </c>
      <c r="S307" s="36">
        <f>P307*R307</f>
        <v/>
      </c>
      <c r="U307" s="27" t="inlineStr">
        <is>
          <t>Stock SAP</t>
        </is>
      </c>
      <c r="V307" s="27" t="inlineStr">
        <is>
          <t>Medicamentos</t>
        </is>
      </c>
      <c r="W307" s="27" t="inlineStr">
        <is>
          <t>Dentro del alcance</t>
        </is>
      </c>
      <c r="X307" s="30" t="inlineStr">
        <is>
          <t>Media</t>
        </is>
      </c>
      <c r="Y307" s="27" t="inlineStr">
        <is>
          <t>Homologado – confianza Media – pendiente de validación</t>
        </is>
      </c>
      <c r="Z307" s="26" t="inlineStr">
        <is>
          <t>Dar de baja en SAP</t>
        </is>
      </c>
      <c r="AA307" s="27" t="inlineStr">
        <is>
          <t>MED147</t>
        </is>
      </c>
      <c r="AB307" s="27" t="inlineStr">
        <is>
          <t>Omeprazol 40 mg Fco amp polvo p/ rest</t>
        </is>
      </c>
      <c r="AC307" s="27" t="inlineStr">
        <is>
          <t>Homologación por código Avain (master M08-006)</t>
        </is>
      </c>
      <c r="AD307" s="27" t="inlineStr">
        <is>
          <t>No</t>
        </is>
      </c>
      <c r="AE307" s="27" t="inlineStr"/>
      <c r="AF307" s="27" t="inlineStr">
        <is>
          <t>Sí</t>
        </is>
      </c>
      <c r="AG307" s="27" t="inlineStr">
        <is>
          <t>M08-006</t>
        </is>
      </c>
      <c r="AH307" s="37" t="n">
        <v>234</v>
      </c>
      <c r="AI307" s="37" t="n">
        <v>17</v>
      </c>
      <c r="AJ307" s="37" t="n">
        <v>217</v>
      </c>
      <c r="AK307" s="38" t="n">
        <v>2317.920256410257</v>
      </c>
      <c r="AL307" s="38">
        <f>IF(OR($Z307="Dar de baja en SAP",$Z307="Dar de alta en SAP"),$AJ307*$AK307,"")</f>
        <v/>
      </c>
      <c r="AM307" s="38">
        <f>$AI307*$AK307</f>
        <v/>
      </c>
      <c r="AN307" s="27" t="inlineStr"/>
      <c r="AO307" s="27"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7" t="n">
        <v>0</v>
      </c>
      <c r="M308" s="7" t="n">
        <v>393521.14</v>
      </c>
      <c r="N308" s="5">
        <f>IFERROR(VLOOKUP(E308,[1]Total!$D$1:$M$446,10,0),0)</f>
        <v/>
      </c>
      <c r="O308" s="11">
        <f>M308/SUM($M$2:$M$679)</f>
        <v/>
      </c>
      <c r="P308" s="5">
        <f>IFERROR(M308/I308,0)</f>
        <v/>
      </c>
      <c r="R308" s="8">
        <f>I308-Q308</f>
        <v/>
      </c>
      <c r="S308" s="36">
        <f>P308*R308</f>
        <v/>
      </c>
      <c r="U308" s="27" t="inlineStr">
        <is>
          <t>Stock SAP</t>
        </is>
      </c>
      <c r="V308" s="27" t="inlineStr">
        <is>
          <t>Medicamentos</t>
        </is>
      </c>
      <c r="W308" s="27" t="inlineStr">
        <is>
          <t>Dentro del alcance</t>
        </is>
      </c>
      <c r="X308" s="27" t="inlineStr"/>
      <c r="Y308" s="27" t="inlineStr">
        <is>
          <t>Sin recuento físico en el inventario de Avain</t>
        </is>
      </c>
      <c r="Z308" s="28" t="inlineStr">
        <is>
          <t>Sin recuento físico</t>
        </is>
      </c>
      <c r="AA308" s="27" t="inlineStr"/>
      <c r="AB308" s="27" t="inlineStr"/>
      <c r="AC308" s="27" t="inlineStr"/>
      <c r="AD308" s="27" t="inlineStr"/>
      <c r="AE308" s="27" t="inlineStr"/>
      <c r="AF308" s="27" t="inlineStr"/>
      <c r="AG308" s="27" t="inlineStr"/>
      <c r="AH308" s="37" t="n">
        <v>74</v>
      </c>
      <c r="AI308" s="37" t="n">
        <v>0</v>
      </c>
      <c r="AJ308" s="37" t="n">
        <v>74</v>
      </c>
      <c r="AK308" s="38" t="n">
        <v>15135.42851351351</v>
      </c>
      <c r="AL308" s="38" t="n"/>
      <c r="AM308" s="38" t="n"/>
      <c r="AN308" s="27" t="inlineStr"/>
      <c r="AO308" s="27"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7" t="n">
        <v>0</v>
      </c>
      <c r="M309" s="7" t="n">
        <v>49586.86</v>
      </c>
      <c r="N309" s="5">
        <f>IFERROR(VLOOKUP(E309,[1]Total!$D$1:$M$446,10,0),0)</f>
        <v/>
      </c>
      <c r="O309" s="11">
        <f>M309/SUM($M$2:$M$679)</f>
        <v/>
      </c>
      <c r="P309" s="5">
        <f>IFERROR(M309/I309,0)</f>
        <v/>
      </c>
      <c r="Q309" s="39" t="n">
        <v>75</v>
      </c>
      <c r="R309" s="8">
        <f>I309-Q309</f>
        <v/>
      </c>
      <c r="S309" s="36">
        <f>P309*R309</f>
        <v/>
      </c>
      <c r="U309" s="27" t="inlineStr">
        <is>
          <t>Stock SAP</t>
        </is>
      </c>
      <c r="V309" s="27" t="inlineStr">
        <is>
          <t>Medicamentos</t>
        </is>
      </c>
      <c r="W309" s="27" t="inlineStr">
        <is>
          <t>Dentro del alcance</t>
        </is>
      </c>
      <c r="X309" s="25" t="inlineStr">
        <is>
          <t>Alta</t>
        </is>
      </c>
      <c r="Y309" s="27" t="inlineStr">
        <is>
          <t>Homologado – confianza Alta</t>
        </is>
      </c>
      <c r="Z309" s="25" t="inlineStr">
        <is>
          <t>Dar de alta en SAP</t>
        </is>
      </c>
      <c r="AA309" s="27" t="inlineStr">
        <is>
          <t>MED11</t>
        </is>
      </c>
      <c r="AB309" s="27" t="inlineStr">
        <is>
          <t>Amiodarona 150 mg Amp x 3 ml</t>
        </is>
      </c>
      <c r="AC309" s="27" t="inlineStr">
        <is>
          <t>Homologación por código Avain (master M03-003)</t>
        </is>
      </c>
      <c r="AD309" s="27" t="inlineStr">
        <is>
          <t>No</t>
        </is>
      </c>
      <c r="AE309" s="27" t="inlineStr"/>
      <c r="AF309" s="27" t="inlineStr">
        <is>
          <t>Sí</t>
        </is>
      </c>
      <c r="AG309" s="27" t="inlineStr">
        <is>
          <t>M03-003</t>
        </is>
      </c>
      <c r="AH309" s="37" t="n">
        <v>55</v>
      </c>
      <c r="AI309" s="37" t="n">
        <v>75</v>
      </c>
      <c r="AJ309" s="37" t="n">
        <v>-20</v>
      </c>
      <c r="AK309" s="38" t="n">
        <v>1983.474363636364</v>
      </c>
      <c r="AL309" s="38">
        <f>IF(OR($Z309="Dar de baja en SAP",$Z309="Dar de alta en SAP"),$AJ309*$AK309,"")</f>
        <v/>
      </c>
      <c r="AM309" s="38">
        <f>$AI309*$AK309</f>
        <v/>
      </c>
      <c r="AN309" s="27" t="inlineStr"/>
      <c r="AO309" s="27"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7" t="n">
        <v>0</v>
      </c>
      <c r="M310" s="7" t="n">
        <v>159283.18</v>
      </c>
      <c r="N310" s="5">
        <f>IFERROR(VLOOKUP(E310,[1]Total!$D$1:$M$446,10,0),0)</f>
        <v/>
      </c>
      <c r="O310" s="11">
        <f>M310/SUM($M$2:$M$679)</f>
        <v/>
      </c>
      <c r="P310" s="5">
        <f>IFERROR(M310/I310,0)</f>
        <v/>
      </c>
      <c r="Q310" s="39" t="n">
        <v>4</v>
      </c>
      <c r="R310" s="8">
        <f>I310-Q310</f>
        <v/>
      </c>
      <c r="S310" s="36">
        <f>P310*R310</f>
        <v/>
      </c>
      <c r="U310" s="27" t="inlineStr">
        <is>
          <t>Stock SAP</t>
        </is>
      </c>
      <c r="V310" s="27" t="inlineStr">
        <is>
          <t>Medicamentos</t>
        </is>
      </c>
      <c r="W310" s="27" t="inlineStr">
        <is>
          <t>Dentro del alcance</t>
        </is>
      </c>
      <c r="X310" s="25" t="inlineStr">
        <is>
          <t>Alta</t>
        </is>
      </c>
      <c r="Y310" s="27" t="inlineStr">
        <is>
          <t>Homologado – confianza Alta</t>
        </is>
      </c>
      <c r="Z310" s="26" t="inlineStr">
        <is>
          <t>Dar de baja en SAP</t>
        </is>
      </c>
      <c r="AA310" s="27" t="inlineStr">
        <is>
          <t>MED96</t>
        </is>
      </c>
      <c r="AB310" s="27" t="inlineStr">
        <is>
          <t>Hidrocortisona Fco amp polvo p/rest 500 mg</t>
        </is>
      </c>
      <c r="AC310" s="27" t="inlineStr">
        <is>
          <t>Homologación por código Avain (master M06-003)</t>
        </is>
      </c>
      <c r="AD310" s="27" t="inlineStr">
        <is>
          <t>No</t>
        </is>
      </c>
      <c r="AE310" s="27" t="inlineStr"/>
      <c r="AF310" s="27" t="inlineStr">
        <is>
          <t>Sí</t>
        </is>
      </c>
      <c r="AG310" s="27" t="inlineStr">
        <is>
          <t>M06-003</t>
        </is>
      </c>
      <c r="AH310" s="37" t="n">
        <v>33</v>
      </c>
      <c r="AI310" s="37" t="n">
        <v>4</v>
      </c>
      <c r="AJ310" s="37" t="n">
        <v>29</v>
      </c>
      <c r="AK310" s="38" t="n">
        <v>6371.327272727273</v>
      </c>
      <c r="AL310" s="38">
        <f>IF(OR($Z310="Dar de baja en SAP",$Z310="Dar de alta en SAP"),$AJ310*$AK310,"")</f>
        <v/>
      </c>
      <c r="AM310" s="38">
        <f>$AI310*$AK310</f>
        <v/>
      </c>
      <c r="AN310" s="27" t="inlineStr"/>
      <c r="AO310" s="27"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7" t="n">
        <v>0</v>
      </c>
      <c r="M311" s="7" t="n">
        <v>10368.86</v>
      </c>
      <c r="N311" s="5">
        <f>IFERROR(VLOOKUP(E311,[1]Total!$D$1:$M$446,10,0),0)</f>
        <v/>
      </c>
      <c r="O311" s="11">
        <f>M311/SUM($M$2:$M$679)</f>
        <v/>
      </c>
      <c r="P311" s="5">
        <f>IFERROR(M311/I311,0)</f>
        <v/>
      </c>
      <c r="R311" s="8">
        <f>I311-Q311</f>
        <v/>
      </c>
      <c r="S311" s="36">
        <f>P311*R311</f>
        <v/>
      </c>
      <c r="U311" s="27" t="inlineStr">
        <is>
          <t>Stock SAP</t>
        </is>
      </c>
      <c r="V311" s="27" t="inlineStr">
        <is>
          <t>Medicamentos</t>
        </is>
      </c>
      <c r="W311" s="27" t="inlineStr">
        <is>
          <t>Dentro del alcance</t>
        </is>
      </c>
      <c r="X311" s="27" t="inlineStr"/>
      <c r="Y311" s="27" t="inlineStr">
        <is>
          <t>Sin recuento físico en el inventario de Avain</t>
        </is>
      </c>
      <c r="Z311" s="28" t="inlineStr">
        <is>
          <t>Sin recuento físico</t>
        </is>
      </c>
      <c r="AA311" s="27" t="inlineStr"/>
      <c r="AB311" s="27" t="inlineStr"/>
      <c r="AC311" s="27" t="inlineStr"/>
      <c r="AD311" s="27" t="inlineStr"/>
      <c r="AE311" s="27" t="inlineStr"/>
      <c r="AF311" s="27" t="inlineStr"/>
      <c r="AG311" s="27" t="inlineStr"/>
      <c r="AH311" s="37" t="n">
        <v>443</v>
      </c>
      <c r="AI311" s="37" t="n">
        <v>0</v>
      </c>
      <c r="AJ311" s="37" t="n">
        <v>443</v>
      </c>
      <c r="AK311" s="38" t="n">
        <v>414.7542437923249</v>
      </c>
      <c r="AL311" s="38" t="n"/>
      <c r="AM311" s="38" t="n"/>
      <c r="AN311" s="27" t="inlineStr"/>
      <c r="AO311" s="27"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7" t="n">
        <v>0</v>
      </c>
      <c r="M312" s="7" t="n">
        <v>10368.86</v>
      </c>
      <c r="N312" s="5">
        <f>IFERROR(VLOOKUP(E312,[1]Total!$D$1:$M$446,10,0),0)</f>
        <v/>
      </c>
      <c r="O312" s="11">
        <f>M312/SUM($M$2:$M$679)</f>
        <v/>
      </c>
      <c r="P312" s="5">
        <f>IFERROR(M312/I312,0)</f>
        <v/>
      </c>
      <c r="R312" s="8">
        <f>I312-Q312</f>
        <v/>
      </c>
      <c r="S312" s="36">
        <f>P312*R312</f>
        <v/>
      </c>
      <c r="U312" s="27" t="inlineStr">
        <is>
          <t>Stock SAP</t>
        </is>
      </c>
      <c r="V312" s="27" t="inlineStr">
        <is>
          <t>Medicamentos</t>
        </is>
      </c>
      <c r="W312" s="27" t="inlineStr">
        <is>
          <t>Dentro del alcance</t>
        </is>
      </c>
      <c r="X312" s="27" t="inlineStr"/>
      <c r="Y312" s="27" t="inlineStr">
        <is>
          <t>Sin recuento físico en el inventario de Avain</t>
        </is>
      </c>
      <c r="Z312" s="28" t="inlineStr">
        <is>
          <t>Sin recuento físico</t>
        </is>
      </c>
      <c r="AA312" s="27" t="inlineStr"/>
      <c r="AB312" s="27" t="inlineStr"/>
      <c r="AC312" s="27" t="inlineStr"/>
      <c r="AD312" s="27" t="inlineStr"/>
      <c r="AE312" s="27" t="inlineStr"/>
      <c r="AF312" s="27" t="inlineStr"/>
      <c r="AG312" s="27" t="inlineStr"/>
      <c r="AH312" s="37" t="n">
        <v>443</v>
      </c>
      <c r="AI312" s="37" t="n">
        <v>0</v>
      </c>
      <c r="AJ312" s="37" t="n">
        <v>443</v>
      </c>
      <c r="AK312" s="38" t="n">
        <v>414.7542437923249</v>
      </c>
      <c r="AL312" s="38" t="n"/>
      <c r="AM312" s="38" t="n"/>
      <c r="AN312" s="27" t="inlineStr"/>
      <c r="AO312" s="27"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7" t="n">
        <v>0</v>
      </c>
      <c r="M313" s="7" t="n">
        <v>30375</v>
      </c>
      <c r="N313" s="5">
        <f>IFERROR(VLOOKUP(E313,[1]Total!$D$1:$M$446,10,0),0)</f>
        <v/>
      </c>
      <c r="O313" s="11">
        <f>M313/SUM($M$2:$M$679)</f>
        <v/>
      </c>
      <c r="P313" s="5">
        <f>IFERROR(M313/I313,0)</f>
        <v/>
      </c>
      <c r="R313" s="8">
        <f>I313-Q313</f>
        <v/>
      </c>
      <c r="S313" s="36">
        <f>P313*R313</f>
        <v/>
      </c>
      <c r="U313" s="27" t="inlineStr">
        <is>
          <t>Stock SAP</t>
        </is>
      </c>
      <c r="V313" s="27" t="inlineStr">
        <is>
          <t>Medicamentos</t>
        </is>
      </c>
      <c r="W313" s="27" t="inlineStr">
        <is>
          <t>Dentro del alcance</t>
        </is>
      </c>
      <c r="X313" s="26" t="inlineStr">
        <is>
          <t>Baja</t>
        </is>
      </c>
      <c r="Y313" s="27" t="inlineStr">
        <is>
          <t>Homologado – confianza Baja – pendiente de validación</t>
        </is>
      </c>
      <c r="Z313" s="26" t="inlineStr">
        <is>
          <t>Dar de baja en SAP</t>
        </is>
      </c>
      <c r="AA313" s="27" t="inlineStr">
        <is>
          <t>DESC165</t>
        </is>
      </c>
      <c r="AB313" s="27" t="inlineStr">
        <is>
          <t>Vaselina Solida x 60gr</t>
        </is>
      </c>
      <c r="AC313" s="27" t="inlineStr">
        <is>
          <t>Cruce por nomenclatura SAP</t>
        </is>
      </c>
      <c r="AD313" s="27" t="inlineStr">
        <is>
          <t>No</t>
        </is>
      </c>
      <c r="AE313" s="27" t="inlineStr"/>
      <c r="AF313" s="27" t="inlineStr">
        <is>
          <t>No</t>
        </is>
      </c>
      <c r="AG313" s="27" t="inlineStr"/>
      <c r="AH313" s="37" t="n">
        <v>85</v>
      </c>
      <c r="AI313" s="37" t="n">
        <v>2</v>
      </c>
      <c r="AJ313" s="37" t="n">
        <v>83</v>
      </c>
      <c r="AK313" s="38" t="n">
        <v>1215</v>
      </c>
      <c r="AL313" s="38">
        <f>IF(OR($Z313="Dar de baja en SAP",$Z313="Dar de alta en SAP"),$AJ313*$AK313,"")</f>
        <v/>
      </c>
      <c r="AM313" s="38">
        <f>$AI313*$AK313</f>
        <v/>
      </c>
      <c r="AN313" s="27" t="inlineStr"/>
      <c r="AO313" s="27"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7" t="n">
        <v>0</v>
      </c>
      <c r="M314" s="7" t="n">
        <v>102031.25</v>
      </c>
      <c r="N314" s="5">
        <f>IFERROR(VLOOKUP(E314,[1]Total!$D$1:$M$446,10,0),0)</f>
        <v/>
      </c>
      <c r="O314" s="11">
        <f>M314/SUM($M$2:$M$679)</f>
        <v/>
      </c>
      <c r="P314" s="5">
        <f>IFERROR(M314/I314,0)</f>
        <v/>
      </c>
      <c r="R314" s="8">
        <f>I314-Q314</f>
        <v/>
      </c>
      <c r="S314" s="36">
        <f>P314*R314</f>
        <v/>
      </c>
      <c r="U314" s="27" t="inlineStr">
        <is>
          <t>Stock SAP</t>
        </is>
      </c>
      <c r="V314" s="27" t="inlineStr">
        <is>
          <t>Medicamentos</t>
        </is>
      </c>
      <c r="W314" s="27" t="inlineStr">
        <is>
          <t>Dentro del alcance</t>
        </is>
      </c>
      <c r="X314" s="27" t="inlineStr"/>
      <c r="Y314" s="27" t="inlineStr">
        <is>
          <t>Sin recuento físico en el inventario de Avain</t>
        </is>
      </c>
      <c r="Z314" s="28" t="inlineStr">
        <is>
          <t>Sin recuento físico</t>
        </is>
      </c>
      <c r="AA314" s="27" t="inlineStr"/>
      <c r="AB314" s="27" t="inlineStr"/>
      <c r="AC314" s="27" t="inlineStr"/>
      <c r="AD314" s="27" t="inlineStr"/>
      <c r="AE314" s="27" t="inlineStr"/>
      <c r="AF314" s="27" t="inlineStr"/>
      <c r="AG314" s="27" t="inlineStr"/>
      <c r="AH314" s="37" t="n">
        <v>35</v>
      </c>
      <c r="AI314" s="37" t="n">
        <v>0</v>
      </c>
      <c r="AJ314" s="37" t="n">
        <v>35</v>
      </c>
      <c r="AK314" s="38" t="n">
        <v>4081.25</v>
      </c>
      <c r="AL314" s="38" t="n"/>
      <c r="AM314" s="38" t="n"/>
      <c r="AN314" s="27" t="inlineStr"/>
      <c r="AO314" s="27" t="inlineStr">
        <is>
          <t>El material ocupa 2 filas en la hoja 1120 SJ (lote/almacén). La cantidad SAP y la física de esta vista son el total del material.</t>
        </is>
      </c>
    </row>
    <row r="315">
      <c r="A315" s="5" t="inlineStr">
        <is>
          <t>3000714</t>
        </is>
      </c>
      <c r="B315" s="5" t="inlineStr">
        <is>
          <t>PANTALON CARGO ANTI DESGARRO T44</t>
        </is>
      </c>
      <c r="C315" s="5" t="inlineStr"/>
      <c r="D315" s="5" t="inlineStr">
        <is>
          <t>INDU</t>
        </is>
      </c>
      <c r="E315" s="5" t="inlineStr">
        <is>
          <t>ZUNI</t>
        </is>
      </c>
      <c r="F315" s="5" t="inlineStr">
        <is>
          <t>1120</t>
        </is>
      </c>
      <c r="G315" s="5" t="inlineStr">
        <is>
          <t>2010</t>
        </is>
      </c>
      <c r="H315" s="5" t="inlineStr">
        <is>
          <t>C/U</t>
        </is>
      </c>
      <c r="I315" s="6" t="n">
        <v>25</v>
      </c>
      <c r="J315" s="6" t="n">
        <v>0</v>
      </c>
      <c r="K315" s="5" t="inlineStr">
        <is>
          <t>ARS</t>
        </is>
      </c>
      <c r="L315" s="7" t="n">
        <v>0</v>
      </c>
      <c r="M315" s="7" t="n">
        <v>1000099.99</v>
      </c>
      <c r="N315" s="5">
        <f>IFERROR(VLOOKUP(E315,[1]Total!$D$1:$M$446,10,0),0)</f>
        <v/>
      </c>
      <c r="O315" s="11">
        <f>M315/SUM($M$2:$M$679)</f>
        <v/>
      </c>
      <c r="P315" s="5">
        <f>IFERROR(M315/I315,0)</f>
        <v/>
      </c>
      <c r="R315" s="8">
        <f>I315-Q315</f>
        <v/>
      </c>
      <c r="S315" s="36">
        <f>P315*R315</f>
        <v/>
      </c>
      <c r="U315" s="27" t="inlineStr">
        <is>
          <t>Stock SAP</t>
        </is>
      </c>
      <c r="V315" s="27" t="inlineStr">
        <is>
          <t>Uniformes</t>
        </is>
      </c>
      <c r="W315" s="27" t="inlineStr">
        <is>
          <t>Fuera del alcance</t>
        </is>
      </c>
      <c r="X315" s="27" t="inlineStr"/>
      <c r="Y315" s="27" t="inlineStr">
        <is>
          <t>No aplica: uniformes, clasificación que el inventario físico de Farmacia no releva</t>
        </is>
      </c>
      <c r="Z315" s="28" t="inlineStr">
        <is>
          <t>Fuera del alcance del inventario físico</t>
        </is>
      </c>
      <c r="AA315" s="27" t="inlineStr"/>
      <c r="AB315" s="27" t="inlineStr"/>
      <c r="AC315" s="27" t="inlineStr"/>
      <c r="AD315" s="27" t="inlineStr"/>
      <c r="AE315" s="27" t="inlineStr"/>
      <c r="AF315" s="27" t="inlineStr"/>
      <c r="AG315" s="27" t="inlineStr"/>
      <c r="AH315" s="37" t="n">
        <v>25</v>
      </c>
      <c r="AI315" s="37" t="n">
        <v>0</v>
      </c>
      <c r="AJ315" s="37" t="n">
        <v>25</v>
      </c>
      <c r="AK315" s="38" t="n">
        <v>40003.9996</v>
      </c>
      <c r="AL315" s="38" t="n"/>
      <c r="AM315" s="38" t="n"/>
      <c r="AN315" s="27" t="inlineStr"/>
      <c r="AO315" s="27" t="inlineStr"/>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7" t="n">
        <v>0</v>
      </c>
      <c r="M316" s="7" t="n">
        <v>7456.25</v>
      </c>
      <c r="N316" s="5">
        <f>IFERROR(VLOOKUP(E316,[1]Total!$D$1:$M$446,10,0),0)</f>
        <v/>
      </c>
      <c r="O316" s="11">
        <f>M316/SUM($M$2:$M$679)</f>
        <v/>
      </c>
      <c r="P316" s="5">
        <f>IFERROR(M316/I316,0)</f>
        <v/>
      </c>
      <c r="R316" s="8">
        <f>I316-Q316</f>
        <v/>
      </c>
      <c r="S316" s="36">
        <f>P316*R316</f>
        <v/>
      </c>
      <c r="U316" s="27" t="inlineStr">
        <is>
          <t>Stock SAP</t>
        </is>
      </c>
      <c r="V316" s="27" t="inlineStr">
        <is>
          <t>Medicamentos</t>
        </is>
      </c>
      <c r="W316" s="27" t="inlineStr">
        <is>
          <t>Dentro del alcance</t>
        </is>
      </c>
      <c r="X316" s="25" t="inlineStr">
        <is>
          <t>Alta</t>
        </is>
      </c>
      <c r="Y316" s="27" t="inlineStr">
        <is>
          <t>Homologado – confianza Alta</t>
        </is>
      </c>
      <c r="Z316" s="26" t="inlineStr">
        <is>
          <t>Dar de baja en SAP</t>
        </is>
      </c>
      <c r="AA316" s="27" t="inlineStr">
        <is>
          <t>MED9</t>
        </is>
      </c>
      <c r="AB316" s="27" t="inlineStr">
        <is>
          <t>Adrenalina amp 1 ml</t>
        </is>
      </c>
      <c r="AC316" s="27" t="inlineStr">
        <is>
          <t>Homologación por código Avain (master M03-001)</t>
        </is>
      </c>
      <c r="AD316" s="27" t="inlineStr">
        <is>
          <t>No</t>
        </is>
      </c>
      <c r="AE316" s="27" t="inlineStr"/>
      <c r="AF316" s="27" t="inlineStr">
        <is>
          <t>Sí</t>
        </is>
      </c>
      <c r="AG316" s="27" t="inlineStr">
        <is>
          <t>M03-001</t>
        </is>
      </c>
      <c r="AH316" s="37" t="n">
        <v>104</v>
      </c>
      <c r="AI316" s="37" t="n">
        <v>41</v>
      </c>
      <c r="AJ316" s="37" t="n">
        <v>63</v>
      </c>
      <c r="AK316" s="38" t="n">
        <v>310.6772115384616</v>
      </c>
      <c r="AL316" s="38">
        <f>IF(OR($Z316="Dar de baja en SAP",$Z316="Dar de alta en SAP"),$AJ316*$AK316,"")</f>
        <v/>
      </c>
      <c r="AM316" s="38">
        <f>$AI316*$AK316</f>
        <v/>
      </c>
      <c r="AN316" s="27" t="inlineStr"/>
      <c r="AO316" s="27"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7" t="n">
        <v>0</v>
      </c>
      <c r="M317" s="7" t="n">
        <v>62556.31</v>
      </c>
      <c r="N317" s="5">
        <f>IFERROR(VLOOKUP(E317,[1]Total!$D$1:$M$446,10,0),0)</f>
        <v/>
      </c>
      <c r="O317" s="11">
        <f>M317/SUM($M$2:$M$679)</f>
        <v/>
      </c>
      <c r="P317" s="5">
        <f>IFERROR(M317/I317,0)</f>
        <v/>
      </c>
      <c r="Q317" s="39" t="n">
        <v>3</v>
      </c>
      <c r="R317" s="8">
        <f>I317-Q317</f>
        <v/>
      </c>
      <c r="S317" s="36">
        <f>P317*R317</f>
        <v/>
      </c>
      <c r="U317" s="27" t="inlineStr">
        <is>
          <t>Stock SAP</t>
        </is>
      </c>
      <c r="V317" s="27" t="inlineStr">
        <is>
          <t>Medicamentos</t>
        </is>
      </c>
      <c r="W317" s="27" t="inlineStr">
        <is>
          <t>Dentro del alcance</t>
        </is>
      </c>
      <c r="X317" s="25" t="inlineStr">
        <is>
          <t>Alta</t>
        </is>
      </c>
      <c r="Y317" s="27" t="inlineStr">
        <is>
          <t>Homologado – confianza Alta</t>
        </is>
      </c>
      <c r="Z317" s="26" t="inlineStr">
        <is>
          <t>Dar de baja en SAP</t>
        </is>
      </c>
      <c r="AA317" s="27" t="inlineStr">
        <is>
          <t>DESC15</t>
        </is>
      </c>
      <c r="AB317" s="27" t="inlineStr">
        <is>
          <t>Alcohol 96% x 1000ml</t>
        </is>
      </c>
      <c r="AC317" s="27" t="inlineStr">
        <is>
          <t>Homologación por código Avain (master D-174)</t>
        </is>
      </c>
      <c r="AD317" s="27" t="inlineStr">
        <is>
          <t>No</t>
        </is>
      </c>
      <c r="AE317" s="27" t="inlineStr"/>
      <c r="AF317" s="27" t="inlineStr">
        <is>
          <t>Sí</t>
        </is>
      </c>
      <c r="AG317" s="27" t="inlineStr">
        <is>
          <t>D-174</t>
        </is>
      </c>
      <c r="AH317" s="37" t="n">
        <v>51</v>
      </c>
      <c r="AI317" s="37" t="n">
        <v>3</v>
      </c>
      <c r="AJ317" s="37" t="n">
        <v>48</v>
      </c>
      <c r="AK317" s="38" t="n">
        <v>2606.512941176471</v>
      </c>
      <c r="AL317" s="38">
        <f>IF(OR($Z317="Dar de baja en SAP",$Z317="Dar de alta en SAP"),$AJ317*$AK317,"")</f>
        <v/>
      </c>
      <c r="AM317" s="38">
        <f>$AI317*$AK317</f>
        <v/>
      </c>
      <c r="AN317" s="27" t="inlineStr"/>
      <c r="AO317" s="27"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7" t="n">
        <v>0</v>
      </c>
      <c r="M318" s="7" t="n">
        <v>62556.31</v>
      </c>
      <c r="N318" s="5">
        <f>IFERROR(VLOOKUP(E318,[1]Total!$D$1:$M$446,10,0),0)</f>
        <v/>
      </c>
      <c r="O318" s="11">
        <f>M318/SUM($M$2:$M$679)</f>
        <v/>
      </c>
      <c r="P318" s="5">
        <f>IFERROR(M318/I318,0)</f>
        <v/>
      </c>
      <c r="R318" s="8">
        <f>I318-Q318</f>
        <v/>
      </c>
      <c r="S318" s="36">
        <f>P318*R318</f>
        <v/>
      </c>
      <c r="U318" s="27" t="inlineStr">
        <is>
          <t>Stock SAP</t>
        </is>
      </c>
      <c r="V318" s="27" t="inlineStr">
        <is>
          <t>Medicamentos</t>
        </is>
      </c>
      <c r="W318" s="27" t="inlineStr">
        <is>
          <t>Dentro del alcance</t>
        </is>
      </c>
      <c r="X318" s="25" t="inlineStr">
        <is>
          <t>Alta</t>
        </is>
      </c>
      <c r="Y318" s="27" t="inlineStr">
        <is>
          <t>Homologado – confianza Alta</t>
        </is>
      </c>
      <c r="Z318" s="26" t="inlineStr">
        <is>
          <t>Dar de baja en SAP</t>
        </is>
      </c>
      <c r="AA318" s="27" t="inlineStr">
        <is>
          <t>DESC15</t>
        </is>
      </c>
      <c r="AB318" s="27" t="inlineStr">
        <is>
          <t>Alcohol 96% x 1000ml</t>
        </is>
      </c>
      <c r="AC318" s="27" t="inlineStr">
        <is>
          <t>Homologación por código Avain (master D-174)</t>
        </is>
      </c>
      <c r="AD318" s="27" t="inlineStr">
        <is>
          <t>No</t>
        </is>
      </c>
      <c r="AE318" s="27" t="inlineStr"/>
      <c r="AF318" s="27" t="inlineStr">
        <is>
          <t>Sí</t>
        </is>
      </c>
      <c r="AG318" s="27" t="inlineStr">
        <is>
          <t>D-174</t>
        </is>
      </c>
      <c r="AH318" s="37" t="n">
        <v>51</v>
      </c>
      <c r="AI318" s="37" t="n">
        <v>3</v>
      </c>
      <c r="AJ318" s="37" t="n">
        <v>48</v>
      </c>
      <c r="AK318" s="38" t="n">
        <v>2606.512941176471</v>
      </c>
      <c r="AL318" s="38">
        <f>IF(OR($Z318="Dar de baja en SAP",$Z318="Dar de alta en SAP"),$AJ318*$AK318,"")</f>
        <v/>
      </c>
      <c r="AM318" s="38">
        <f>$AI318*$AK318</f>
        <v/>
      </c>
      <c r="AN318" s="27" t="inlineStr"/>
      <c r="AO318" s="27"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7" t="n">
        <v>0</v>
      </c>
      <c r="M319" s="7" t="n">
        <v>39471.12</v>
      </c>
      <c r="N319" s="5">
        <f>IFERROR(VLOOKUP(E319,[1]Total!$D$1:$M$446,10,0),0)</f>
        <v/>
      </c>
      <c r="O319" s="11">
        <f>M319/SUM($M$2:$M$679)</f>
        <v/>
      </c>
      <c r="P319" s="5">
        <f>IFERROR(M319/I319,0)</f>
        <v/>
      </c>
      <c r="Q319" s="39" t="n">
        <v>2</v>
      </c>
      <c r="R319" s="8">
        <f>I319-Q319</f>
        <v/>
      </c>
      <c r="S319" s="36">
        <f>P319*R319</f>
        <v/>
      </c>
      <c r="U319" s="27" t="inlineStr">
        <is>
          <t>Stock SAP</t>
        </is>
      </c>
      <c r="V319" s="27" t="inlineStr">
        <is>
          <t>Medicamentos</t>
        </is>
      </c>
      <c r="W319" s="27" t="inlineStr">
        <is>
          <t>Dentro del alcance</t>
        </is>
      </c>
      <c r="X319" s="26" t="inlineStr">
        <is>
          <t>Baja</t>
        </is>
      </c>
      <c r="Y319" s="27" t="inlineStr">
        <is>
          <t>Homologado – confianza Baja – pendiente de validación</t>
        </is>
      </c>
      <c r="Z319" s="26" t="inlineStr">
        <is>
          <t>Dar de baja en SAP</t>
        </is>
      </c>
      <c r="AA319" s="27" t="inlineStr">
        <is>
          <t>DESC16</t>
        </is>
      </c>
      <c r="AB319" s="27" t="inlineStr">
        <is>
          <t>Alcohol 96% x 500ml</t>
        </is>
      </c>
      <c r="AC319" s="27" t="inlineStr">
        <is>
          <t>Cruce por nomenclatura SAP</t>
        </is>
      </c>
      <c r="AD319" s="27" t="inlineStr">
        <is>
          <t>Sí</t>
        </is>
      </c>
      <c r="AE319" s="27" t="inlineStr">
        <is>
          <t>1000097, 1000053</t>
        </is>
      </c>
      <c r="AF319" s="27" t="inlineStr">
        <is>
          <t>No</t>
        </is>
      </c>
      <c r="AG319" s="27" t="inlineStr"/>
      <c r="AH319" s="37" t="n">
        <v>24</v>
      </c>
      <c r="AI319" s="37" t="n">
        <v>2</v>
      </c>
      <c r="AJ319" s="37" t="n">
        <v>22</v>
      </c>
      <c r="AK319" s="38" t="n">
        <v>1644.63</v>
      </c>
      <c r="AL319" s="38">
        <f>IF(OR($Z319="Dar de baja en SAP",$Z319="Dar de alta en SAP"),$AJ319*$AK319,"")</f>
        <v/>
      </c>
      <c r="AM319" s="38">
        <f>$AI319*$AK319</f>
        <v/>
      </c>
      <c r="AN319" s="27" t="inlineStr"/>
      <c r="AO319" s="2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7" t="n">
        <v>0</v>
      </c>
      <c r="M320" s="7" t="n">
        <v>162647.78</v>
      </c>
      <c r="N320" s="5">
        <f>IFERROR(VLOOKUP(E320,[1]Total!$D$1:$M$446,10,0),0)</f>
        <v/>
      </c>
      <c r="O320" s="11">
        <f>M320/SUM($M$2:$M$679)</f>
        <v/>
      </c>
      <c r="P320" s="5">
        <f>IFERROR(M320/I320,0)</f>
        <v/>
      </c>
      <c r="R320" s="8">
        <f>I320-Q320</f>
        <v/>
      </c>
      <c r="S320" s="36">
        <f>P320*R320</f>
        <v/>
      </c>
      <c r="U320" s="27" t="inlineStr">
        <is>
          <t>Stock SAP</t>
        </is>
      </c>
      <c r="V320" s="27" t="inlineStr">
        <is>
          <t>Medicamentos</t>
        </is>
      </c>
      <c r="W320" s="27" t="inlineStr">
        <is>
          <t>Dentro del alcance</t>
        </is>
      </c>
      <c r="X320" s="27" t="inlineStr"/>
      <c r="Y320" s="27" t="inlineStr">
        <is>
          <t>Sin recuento físico en el inventario de Avain</t>
        </is>
      </c>
      <c r="Z320" s="28" t="inlineStr">
        <is>
          <t>Sin recuento físico</t>
        </is>
      </c>
      <c r="AA320" s="27" t="inlineStr"/>
      <c r="AB320" s="27" t="inlineStr"/>
      <c r="AC320" s="27" t="inlineStr"/>
      <c r="AD320" s="27" t="inlineStr"/>
      <c r="AE320" s="27" t="inlineStr"/>
      <c r="AF320" s="27" t="inlineStr"/>
      <c r="AG320" s="27" t="inlineStr"/>
      <c r="AH320" s="37" t="n">
        <v>58</v>
      </c>
      <c r="AI320" s="37" t="n">
        <v>0</v>
      </c>
      <c r="AJ320" s="37" t="n">
        <v>58</v>
      </c>
      <c r="AK320" s="38" t="n">
        <v>6776.990862068965</v>
      </c>
      <c r="AL320" s="38" t="n"/>
      <c r="AM320" s="38" t="n"/>
      <c r="AN320" s="27" t="inlineStr"/>
      <c r="AO320" s="27"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7" t="n">
        <v>0</v>
      </c>
      <c r="M321" s="7" t="n">
        <v>221155.2</v>
      </c>
      <c r="N321" s="5">
        <f>IFERROR(VLOOKUP(E321,[1]Total!$D$1:$M$446,10,0),0)</f>
        <v/>
      </c>
      <c r="O321" s="11">
        <f>M321/SUM($M$2:$M$679)</f>
        <v/>
      </c>
      <c r="P321" s="5">
        <f>IFERROR(M321/I321,0)</f>
        <v/>
      </c>
      <c r="Q321" s="39" t="n">
        <v>20</v>
      </c>
      <c r="R321" s="8">
        <f>I321-Q321</f>
        <v/>
      </c>
      <c r="S321" s="36">
        <f>P321*R321</f>
        <v/>
      </c>
      <c r="U321" s="27" t="inlineStr">
        <is>
          <t>Stock SAP</t>
        </is>
      </c>
      <c r="V321" s="27" t="inlineStr">
        <is>
          <t>Medicamentos</t>
        </is>
      </c>
      <c r="W321" s="27" t="inlineStr">
        <is>
          <t>Dentro del alcance</t>
        </is>
      </c>
      <c r="X321" s="30" t="inlineStr">
        <is>
          <t>Media</t>
        </is>
      </c>
      <c r="Y321" s="27" t="inlineStr">
        <is>
          <t>Homologado – confianza Media – pendiente de validación</t>
        </is>
      </c>
      <c r="Z321" s="26" t="inlineStr">
        <is>
          <t>Dar de baja en SAP</t>
        </is>
      </c>
      <c r="AA321" s="27" t="inlineStr">
        <is>
          <t>MED120</t>
        </is>
      </c>
      <c r="AB321" s="27" t="inlineStr">
        <is>
          <t>Loratadina/betametasona 10mg/0,6 mgcomp (FM)</t>
        </is>
      </c>
      <c r="AC321" s="27" t="inlineStr">
        <is>
          <t>Cruce por nomenclatura SAP</t>
        </is>
      </c>
      <c r="AD321" s="27" t="inlineStr">
        <is>
          <t>Sí</t>
        </is>
      </c>
      <c r="AE321" s="27" t="inlineStr">
        <is>
          <t>1005261, 1000144</t>
        </is>
      </c>
      <c r="AF321" s="27" t="inlineStr">
        <is>
          <t>No</t>
        </is>
      </c>
      <c r="AG321" s="27" t="inlineStr"/>
      <c r="AH321" s="37" t="n">
        <v>24</v>
      </c>
      <c r="AI321" s="37" t="n">
        <v>20</v>
      </c>
      <c r="AJ321" s="37" t="n">
        <v>4</v>
      </c>
      <c r="AK321" s="38" t="n">
        <v>9214.800000000001</v>
      </c>
      <c r="AL321" s="38">
        <f>IF(OR($Z321="Dar de baja en SAP",$Z321="Dar de alta en SAP"),$AJ321*$AK321,"")</f>
        <v/>
      </c>
      <c r="AM321" s="38">
        <f>$AI321*$AK321</f>
        <v/>
      </c>
      <c r="AN321" s="27" t="inlineStr"/>
      <c r="AO321" s="2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t="inlineStr"/>
      <c r="D322" s="5" t="inlineStr">
        <is>
          <t>033</t>
        </is>
      </c>
      <c r="E322" s="5" t="inlineStr">
        <is>
          <t>ZDES</t>
        </is>
      </c>
      <c r="F322" s="5" t="inlineStr">
        <is>
          <t>1120</t>
        </is>
      </c>
      <c r="G322" s="5" t="inlineStr">
        <is>
          <t>2021</t>
        </is>
      </c>
      <c r="H322" s="5" t="inlineStr">
        <is>
          <t>C/U</t>
        </is>
      </c>
      <c r="I322" s="6" t="n">
        <v>24</v>
      </c>
      <c r="J322" s="6" t="n">
        <v>0</v>
      </c>
      <c r="K322" s="5" t="inlineStr">
        <is>
          <t>ARS</t>
        </is>
      </c>
      <c r="L322" s="7" t="n">
        <v>0</v>
      </c>
      <c r="M322" s="7" t="n">
        <v>71381.75999999999</v>
      </c>
      <c r="N322" s="5">
        <f>IFERROR(VLOOKUP(E322,[1]Total!$D$1:$M$446,10,0),0)</f>
        <v/>
      </c>
      <c r="O322" s="11">
        <f>M322/SUM($M$2:$M$679)</f>
        <v/>
      </c>
      <c r="P322" s="5">
        <f>IFERROR(M322/I322,0)</f>
        <v/>
      </c>
      <c r="R322" s="8">
        <f>I322-Q322</f>
        <v/>
      </c>
      <c r="S322" s="36">
        <f>P322*R322</f>
        <v/>
      </c>
      <c r="U322" s="27" t="inlineStr">
        <is>
          <t>Stock SAP</t>
        </is>
      </c>
      <c r="V322" s="27" t="inlineStr">
        <is>
          <t>Descartables</t>
        </is>
      </c>
      <c r="W322" s="27" t="inlineStr">
        <is>
          <t>Dentro del alcance</t>
        </is>
      </c>
      <c r="X322" s="27" t="inlineStr"/>
      <c r="Y322" s="27" t="inlineStr">
        <is>
          <t>Sin recuento físico en el inventario de Avain</t>
        </is>
      </c>
      <c r="Z322" s="28" t="inlineStr">
        <is>
          <t>Sin recuento físico</t>
        </is>
      </c>
      <c r="AA322" s="27" t="inlineStr"/>
      <c r="AB322" s="27" t="inlineStr"/>
      <c r="AC322" s="27" t="inlineStr"/>
      <c r="AD322" s="27" t="inlineStr"/>
      <c r="AE322" s="27" t="inlineStr"/>
      <c r="AF322" s="27" t="inlineStr"/>
      <c r="AG322" s="27" t="inlineStr"/>
      <c r="AH322" s="37" t="n">
        <v>24</v>
      </c>
      <c r="AI322" s="37" t="n">
        <v>0</v>
      </c>
      <c r="AJ322" s="37" t="n">
        <v>24</v>
      </c>
      <c r="AK322" s="38" t="n">
        <v>2974.24</v>
      </c>
      <c r="AL322" s="38" t="n"/>
      <c r="AM322" s="38" t="n"/>
      <c r="AN322" s="27" t="inlineStr"/>
      <c r="AO322" s="27" t="inlineStr"/>
    </row>
    <row r="323">
      <c r="A323" s="5" t="inlineStr">
        <is>
          <t>2001760</t>
        </is>
      </c>
      <c r="B323" s="5" t="inlineStr">
        <is>
          <t>BETASONE G RETARD AMP</t>
        </is>
      </c>
      <c r="C323" s="5" t="inlineStr"/>
      <c r="D323" s="5" t="inlineStr">
        <is>
          <t>MDES</t>
        </is>
      </c>
      <c r="E323" s="5" t="inlineStr">
        <is>
          <t>ZDES</t>
        </is>
      </c>
      <c r="F323" s="5" t="inlineStr">
        <is>
          <t>1120</t>
        </is>
      </c>
      <c r="G323" s="5" t="inlineStr">
        <is>
          <t>2021</t>
        </is>
      </c>
      <c r="H323" s="5" t="inlineStr">
        <is>
          <t>C/U</t>
        </is>
      </c>
      <c r="I323" s="6" t="n">
        <v>24</v>
      </c>
      <c r="J323" s="6" t="n">
        <v>0</v>
      </c>
      <c r="K323" s="5" t="inlineStr">
        <is>
          <t>ARS</t>
        </is>
      </c>
      <c r="L323" s="7" t="n">
        <v>0</v>
      </c>
      <c r="M323" s="7" t="n">
        <v>56130.99</v>
      </c>
      <c r="N323" s="5">
        <f>IFERROR(VLOOKUP(E323,[1]Total!$D$1:$M$446,10,0),0)</f>
        <v/>
      </c>
      <c r="O323" s="11">
        <f>M323/SUM($M$2:$M$679)</f>
        <v/>
      </c>
      <c r="P323" s="5">
        <f>IFERROR(M323/I323,0)</f>
        <v/>
      </c>
      <c r="R323" s="8">
        <f>I323-Q323</f>
        <v/>
      </c>
      <c r="S323" s="36">
        <f>P323*R323</f>
        <v/>
      </c>
      <c r="U323" s="27" t="inlineStr">
        <is>
          <t>Stock SAP</t>
        </is>
      </c>
      <c r="V323" s="27" t="inlineStr">
        <is>
          <t>Descartables</t>
        </is>
      </c>
      <c r="W323" s="27" t="inlineStr">
        <is>
          <t>Dentro del alcance</t>
        </is>
      </c>
      <c r="X323" s="27" t="inlineStr"/>
      <c r="Y323" s="27" t="inlineStr">
        <is>
          <t>Sin recuento físico en el inventario de Avain</t>
        </is>
      </c>
      <c r="Z323" s="28" t="inlineStr">
        <is>
          <t>Sin recuento físico</t>
        </is>
      </c>
      <c r="AA323" s="27" t="inlineStr"/>
      <c r="AB323" s="27" t="inlineStr"/>
      <c r="AC323" s="27" t="inlineStr"/>
      <c r="AD323" s="27" t="inlineStr"/>
      <c r="AE323" s="27" t="inlineStr"/>
      <c r="AF323" s="27" t="inlineStr"/>
      <c r="AG323" s="27" t="inlineStr"/>
      <c r="AH323" s="37" t="n">
        <v>24</v>
      </c>
      <c r="AI323" s="37" t="n">
        <v>0</v>
      </c>
      <c r="AJ323" s="37" t="n">
        <v>24</v>
      </c>
      <c r="AK323" s="38" t="n">
        <v>2338.79125</v>
      </c>
      <c r="AL323" s="38" t="n"/>
      <c r="AM323" s="38" t="n"/>
      <c r="AN323" s="27" t="inlineStr"/>
      <c r="AO323" s="27" t="inlineStr"/>
    </row>
    <row r="324">
      <c r="A324" s="5" t="inlineStr">
        <is>
          <t>3001433</t>
        </is>
      </c>
      <c r="B324" s="5" t="inlineStr">
        <is>
          <t>CHOMBA NEGRA S</t>
        </is>
      </c>
      <c r="C324" s="5" t="inlineStr"/>
      <c r="D324" s="5" t="inlineStr">
        <is>
          <t>INDU</t>
        </is>
      </c>
      <c r="E324" s="5" t="inlineStr">
        <is>
          <t>ZUNI</t>
        </is>
      </c>
      <c r="F324" s="5" t="inlineStr">
        <is>
          <t>1120</t>
        </is>
      </c>
      <c r="G324" s="5" t="inlineStr">
        <is>
          <t>2040</t>
        </is>
      </c>
      <c r="H324" s="5" t="inlineStr">
        <is>
          <t>C/U</t>
        </is>
      </c>
      <c r="I324" s="6" t="n">
        <v>24</v>
      </c>
      <c r="J324" s="6" t="n">
        <v>0</v>
      </c>
      <c r="K324" s="5" t="inlineStr">
        <is>
          <t>ARS</t>
        </is>
      </c>
      <c r="L324" s="7" t="n">
        <v>0</v>
      </c>
      <c r="M324" s="7" t="n">
        <v>305924.42</v>
      </c>
      <c r="N324" s="5">
        <f>IFERROR(VLOOKUP(E324,[1]Total!$D$1:$M$446,10,0),0)</f>
        <v/>
      </c>
      <c r="O324" s="11">
        <f>M324/SUM($M$2:$M$679)</f>
        <v/>
      </c>
      <c r="P324" s="5">
        <f>IFERROR(M324/I324,0)</f>
        <v/>
      </c>
      <c r="R324" s="8">
        <f>I324-Q324</f>
        <v/>
      </c>
      <c r="S324" s="36">
        <f>P324*R324</f>
        <v/>
      </c>
      <c r="U324" s="27" t="inlineStr">
        <is>
          <t>Stock SAP</t>
        </is>
      </c>
      <c r="V324" s="27" t="inlineStr">
        <is>
          <t>Uniformes</t>
        </is>
      </c>
      <c r="W324" s="27" t="inlineStr">
        <is>
          <t>Fuera del alcance</t>
        </is>
      </c>
      <c r="X324" s="27" t="inlineStr"/>
      <c r="Y324" s="27" t="inlineStr">
        <is>
          <t>No aplica: uniformes, clasificación que el inventario físico de Farmacia no releva</t>
        </is>
      </c>
      <c r="Z324" s="28" t="inlineStr">
        <is>
          <t>Fuera del alcance del inventario físico</t>
        </is>
      </c>
      <c r="AA324" s="27" t="inlineStr"/>
      <c r="AB324" s="27" t="inlineStr"/>
      <c r="AC324" s="27" t="inlineStr"/>
      <c r="AD324" s="27" t="inlineStr"/>
      <c r="AE324" s="27" t="inlineStr"/>
      <c r="AF324" s="27" t="inlineStr"/>
      <c r="AG324" s="27" t="inlineStr"/>
      <c r="AH324" s="37" t="n">
        <v>24</v>
      </c>
      <c r="AI324" s="37" t="n">
        <v>0</v>
      </c>
      <c r="AJ324" s="37" t="n">
        <v>24</v>
      </c>
      <c r="AK324" s="38" t="n">
        <v>12746.85083333333</v>
      </c>
      <c r="AL324" s="38" t="n"/>
      <c r="AM324" s="38" t="n"/>
      <c r="AN324" s="27" t="inlineStr"/>
      <c r="AO324" s="27" t="inlineStr"/>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7" t="n">
        <v>0</v>
      </c>
      <c r="M325" s="7" t="n">
        <v>65208.24</v>
      </c>
      <c r="N325" s="5">
        <f>IFERROR(VLOOKUP(E325,[1]Total!$D$1:$M$446,10,0),0)</f>
        <v/>
      </c>
      <c r="O325" s="11">
        <f>M325/SUM($M$2:$M$679)</f>
        <v/>
      </c>
      <c r="P325" s="5">
        <f>IFERROR(M325/I325,0)</f>
        <v/>
      </c>
      <c r="R325" s="8">
        <f>I325-Q325</f>
        <v/>
      </c>
      <c r="S325" s="36">
        <f>P325*R325</f>
        <v/>
      </c>
      <c r="U325" s="27" t="inlineStr">
        <is>
          <t>Stock SAP</t>
        </is>
      </c>
      <c r="V325" s="27" t="inlineStr">
        <is>
          <t>Medicamentos</t>
        </is>
      </c>
      <c r="W325" s="27" t="inlineStr">
        <is>
          <t>Dentro del alcance</t>
        </is>
      </c>
      <c r="X325" s="26" t="inlineStr">
        <is>
          <t>Baja</t>
        </is>
      </c>
      <c r="Y325" s="27" t="inlineStr">
        <is>
          <t>Homologado – confianza Baja – pendiente de validación</t>
        </is>
      </c>
      <c r="Z325" s="26" t="inlineStr">
        <is>
          <t>Dar de baja en SAP</t>
        </is>
      </c>
      <c r="AA325" s="27" t="inlineStr">
        <is>
          <t>MED30</t>
        </is>
      </c>
      <c r="AB325" s="27" t="inlineStr">
        <is>
          <t>Caramelos antigripales con benzocaina 20.7mg</t>
        </is>
      </c>
      <c r="AC325" s="27" t="inlineStr">
        <is>
          <t>Homologación por código Avain (master M01-017)</t>
        </is>
      </c>
      <c r="AD325" s="27" t="inlineStr">
        <is>
          <t>No</t>
        </is>
      </c>
      <c r="AE325" s="27" t="inlineStr"/>
      <c r="AF325" s="27" t="inlineStr">
        <is>
          <t>Sí</t>
        </is>
      </c>
      <c r="AG325" s="27" t="inlineStr">
        <is>
          <t>M01-017</t>
        </is>
      </c>
      <c r="AH325" s="37" t="n">
        <v>964</v>
      </c>
      <c r="AI325" s="37" t="n">
        <v>351</v>
      </c>
      <c r="AJ325" s="37" t="n">
        <v>613</v>
      </c>
      <c r="AK325" s="38" t="n">
        <v>2964.011099585062</v>
      </c>
      <c r="AL325" s="38">
        <f>IF(OR($Z325="Dar de baja en SAP",$Z325="Dar de alta en SAP"),$AJ325*$AK325,"")</f>
        <v/>
      </c>
      <c r="AM325" s="38">
        <f>$AI325*$AK325</f>
        <v/>
      </c>
      <c r="AN325" s="27" t="inlineStr"/>
      <c r="AO325"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7" t="n">
        <v>0</v>
      </c>
      <c r="M326" s="7" t="n">
        <v>65208.24</v>
      </c>
      <c r="N326" s="5">
        <f>IFERROR(VLOOKUP(E326,[1]Total!$D$1:$M$446,10,0),0)</f>
        <v/>
      </c>
      <c r="O326" s="11">
        <f>M326/SUM($M$2:$M$679)</f>
        <v/>
      </c>
      <c r="P326" s="5">
        <f>IFERROR(M326/I326,0)</f>
        <v/>
      </c>
      <c r="R326" s="8">
        <f>I326-Q326</f>
        <v/>
      </c>
      <c r="S326" s="36">
        <f>P326*R326</f>
        <v/>
      </c>
      <c r="U326" s="27" t="inlineStr">
        <is>
          <t>Stock SAP</t>
        </is>
      </c>
      <c r="V326" s="27" t="inlineStr">
        <is>
          <t>Medicamentos</t>
        </is>
      </c>
      <c r="W326" s="27" t="inlineStr">
        <is>
          <t>Dentro del alcance</t>
        </is>
      </c>
      <c r="X326" s="26" t="inlineStr">
        <is>
          <t>Baja</t>
        </is>
      </c>
      <c r="Y326" s="27" t="inlineStr">
        <is>
          <t>Homologado – confianza Baja – pendiente de validación</t>
        </is>
      </c>
      <c r="Z326" s="26" t="inlineStr">
        <is>
          <t>Dar de baja en SAP</t>
        </is>
      </c>
      <c r="AA326" s="27" t="inlineStr">
        <is>
          <t>MED30</t>
        </is>
      </c>
      <c r="AB326" s="27" t="inlineStr">
        <is>
          <t>Caramelos antigripales con benzocaina 20.7mg</t>
        </is>
      </c>
      <c r="AC326" s="27" t="inlineStr">
        <is>
          <t>Homologación por código Avain (master M01-017)</t>
        </is>
      </c>
      <c r="AD326" s="27" t="inlineStr">
        <is>
          <t>No</t>
        </is>
      </c>
      <c r="AE326" s="27" t="inlineStr"/>
      <c r="AF326" s="27" t="inlineStr">
        <is>
          <t>Sí</t>
        </is>
      </c>
      <c r="AG326" s="27" t="inlineStr">
        <is>
          <t>M01-017</t>
        </is>
      </c>
      <c r="AH326" s="37" t="n">
        <v>964</v>
      </c>
      <c r="AI326" s="37" t="n">
        <v>351</v>
      </c>
      <c r="AJ326" s="37" t="n">
        <v>613</v>
      </c>
      <c r="AK326" s="38" t="n">
        <v>2964.011099585062</v>
      </c>
      <c r="AL326" s="38">
        <f>IF(OR($Z326="Dar de baja en SAP",$Z326="Dar de alta en SAP"),$AJ326*$AK326,"")</f>
        <v/>
      </c>
      <c r="AM326" s="38">
        <f>$AI326*$AK326</f>
        <v/>
      </c>
      <c r="AN326" s="27" t="inlineStr"/>
      <c r="AO326"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7" t="n">
        <v>0</v>
      </c>
      <c r="M327" s="7" t="n">
        <v>33254.82</v>
      </c>
      <c r="N327" s="5">
        <f>IFERROR(VLOOKUP(E327,[1]Total!$D$1:$M$446,10,0),0)</f>
        <v/>
      </c>
      <c r="O327" s="11">
        <f>M327/SUM($M$2:$M$679)</f>
        <v/>
      </c>
      <c r="P327" s="5">
        <f>IFERROR(M327/I327,0)</f>
        <v/>
      </c>
      <c r="R327" s="8">
        <f>I327-Q327</f>
        <v/>
      </c>
      <c r="S327" s="36">
        <f>P327*R327</f>
        <v/>
      </c>
      <c r="U327" s="27" t="inlineStr">
        <is>
          <t>Stock SAP</t>
        </is>
      </c>
      <c r="V327" s="27" t="inlineStr">
        <is>
          <t>Medicamentos</t>
        </is>
      </c>
      <c r="W327" s="27" t="inlineStr">
        <is>
          <t>Dentro del alcance</t>
        </is>
      </c>
      <c r="X327" s="30" t="inlineStr">
        <is>
          <t>Media</t>
        </is>
      </c>
      <c r="Y327" s="27" t="inlineStr">
        <is>
          <t>Homologado – confianza Media – pendiente de validación</t>
        </is>
      </c>
      <c r="Z327" s="26" t="inlineStr">
        <is>
          <t>Dar de baja en SAP</t>
        </is>
      </c>
      <c r="AA327" s="27" t="inlineStr">
        <is>
          <t>MED156</t>
        </is>
      </c>
      <c r="AB327" s="27" t="inlineStr">
        <is>
          <t>Antigripal comp</t>
        </is>
      </c>
      <c r="AC327" s="27" t="inlineStr">
        <is>
          <t>Cruce por nomenclatura SAP</t>
        </is>
      </c>
      <c r="AD327" s="27" t="inlineStr">
        <is>
          <t>No</t>
        </is>
      </c>
      <c r="AE327" s="27" t="inlineStr"/>
      <c r="AF327" s="27" t="inlineStr">
        <is>
          <t>No</t>
        </is>
      </c>
      <c r="AG327" s="27" t="inlineStr"/>
      <c r="AH327" s="37" t="n">
        <v>672</v>
      </c>
      <c r="AI327" s="37" t="n">
        <v>60</v>
      </c>
      <c r="AJ327" s="37" t="n">
        <v>612</v>
      </c>
      <c r="AK327" s="38" t="n">
        <v>1511.582633928571</v>
      </c>
      <c r="AL327" s="38">
        <f>IF(OR($Z327="Dar de baja en SAP",$Z327="Dar de alta en SAP"),$AJ327*$AK327,"")</f>
        <v/>
      </c>
      <c r="AM327" s="38">
        <f>$AI327*$AK327</f>
        <v/>
      </c>
      <c r="AN327" s="27" t="inlineStr"/>
      <c r="AO327" s="27"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t="inlineStr"/>
      <c r="D328" s="5" t="inlineStr">
        <is>
          <t>033</t>
        </is>
      </c>
      <c r="E328" s="5" t="inlineStr">
        <is>
          <t>ZDES</t>
        </is>
      </c>
      <c r="F328" s="5" t="inlineStr">
        <is>
          <t>1120</t>
        </is>
      </c>
      <c r="G328" s="5" t="inlineStr">
        <is>
          <t>2021</t>
        </is>
      </c>
      <c r="H328" s="5" t="inlineStr">
        <is>
          <t>C/U</t>
        </is>
      </c>
      <c r="I328" s="6" t="n">
        <v>22</v>
      </c>
      <c r="J328" s="6" t="n">
        <v>0</v>
      </c>
      <c r="K328" s="5" t="inlineStr">
        <is>
          <t>ARS</t>
        </is>
      </c>
      <c r="L328" s="7" t="n">
        <v>0</v>
      </c>
      <c r="M328" s="7" t="n">
        <v>3210.11</v>
      </c>
      <c r="N328" s="5">
        <f>IFERROR(VLOOKUP(E328,[1]Total!$D$1:$M$446,10,0),0)</f>
        <v/>
      </c>
      <c r="O328" s="11">
        <f>M328/SUM($M$2:$M$679)</f>
        <v/>
      </c>
      <c r="P328" s="5">
        <f>IFERROR(M328/I328,0)</f>
        <v/>
      </c>
      <c r="R328" s="8">
        <f>I328-Q328</f>
        <v/>
      </c>
      <c r="S328" s="36">
        <f>P328*R328</f>
        <v/>
      </c>
      <c r="U328" s="27" t="inlineStr">
        <is>
          <t>Stock SAP</t>
        </is>
      </c>
      <c r="V328" s="27" t="inlineStr">
        <is>
          <t>Descartables</t>
        </is>
      </c>
      <c r="W328" s="27" t="inlineStr">
        <is>
          <t>Dentro del alcance</t>
        </is>
      </c>
      <c r="X328" s="27" t="inlineStr"/>
      <c r="Y328" s="27" t="inlineStr">
        <is>
          <t>Sin recuento físico en el inventario de Avain</t>
        </is>
      </c>
      <c r="Z328" s="28" t="inlineStr">
        <is>
          <t>Sin recuento físico</t>
        </is>
      </c>
      <c r="AA328" s="27" t="inlineStr"/>
      <c r="AB328" s="27" t="inlineStr"/>
      <c r="AC328" s="27" t="inlineStr"/>
      <c r="AD328" s="27" t="inlineStr"/>
      <c r="AE328" s="27" t="inlineStr"/>
      <c r="AF328" s="27" t="inlineStr"/>
      <c r="AG328" s="27" t="inlineStr"/>
      <c r="AH328" s="37" t="n">
        <v>22</v>
      </c>
      <c r="AI328" s="37" t="n">
        <v>0</v>
      </c>
      <c r="AJ328" s="37" t="n">
        <v>22</v>
      </c>
      <c r="AK328" s="38" t="n">
        <v>145.9140909090909</v>
      </c>
      <c r="AL328" s="38" t="n"/>
      <c r="AM328" s="38" t="n"/>
      <c r="AN328" s="27" t="inlineStr"/>
      <c r="AO328" s="27" t="inlineStr"/>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7" t="n">
        <v>0</v>
      </c>
      <c r="M329" s="7" t="n">
        <v>43032.86</v>
      </c>
      <c r="N329" s="5">
        <f>IFERROR(VLOOKUP(E329,[1]Total!$D$1:$M$446,10,0),0)</f>
        <v/>
      </c>
      <c r="O329" s="11">
        <f>M329/SUM($M$2:$M$679)</f>
        <v/>
      </c>
      <c r="P329" s="5">
        <f>IFERROR(M329/I329,0)</f>
        <v/>
      </c>
      <c r="R329" s="8">
        <f>I329-Q329</f>
        <v/>
      </c>
      <c r="S329" s="36">
        <f>P329*R329</f>
        <v/>
      </c>
      <c r="U329" s="27" t="inlineStr">
        <is>
          <t>Stock SAP</t>
        </is>
      </c>
      <c r="V329" s="27" t="inlineStr">
        <is>
          <t>Medicamentos</t>
        </is>
      </c>
      <c r="W329" s="27" t="inlineStr">
        <is>
          <t>Dentro del alcance</t>
        </is>
      </c>
      <c r="X329" s="27" t="inlineStr"/>
      <c r="Y329" s="27" t="inlineStr">
        <is>
          <t>Sin recuento físico en el inventario de Avain</t>
        </is>
      </c>
      <c r="Z329" s="28" t="inlineStr">
        <is>
          <t>Sin recuento físico</t>
        </is>
      </c>
      <c r="AA329" s="27" t="inlineStr"/>
      <c r="AB329" s="27" t="inlineStr"/>
      <c r="AC329" s="27" t="inlineStr"/>
      <c r="AD329" s="27" t="inlineStr"/>
      <c r="AE329" s="27" t="inlineStr"/>
      <c r="AF329" s="27" t="inlineStr"/>
      <c r="AG329" s="27" t="inlineStr"/>
      <c r="AH329" s="37" t="n">
        <v>21</v>
      </c>
      <c r="AI329" s="37" t="n">
        <v>0</v>
      </c>
      <c r="AJ329" s="37" t="n">
        <v>21</v>
      </c>
      <c r="AK329" s="38" t="n">
        <v>2049.183809523809</v>
      </c>
      <c r="AL329" s="38" t="n"/>
      <c r="AM329" s="38" t="n"/>
      <c r="AN329" s="27" t="inlineStr"/>
      <c r="AO329" s="27" t="inlineStr"/>
    </row>
    <row r="330">
      <c r="A330" s="5" t="inlineStr">
        <is>
          <t>2000392</t>
        </is>
      </c>
      <c r="B330" s="5" t="inlineStr">
        <is>
          <t>GUANTES DE EXAMINACION NITRILO TALLE M</t>
        </is>
      </c>
      <c r="C330" s="5" t="inlineStr"/>
      <c r="D330" s="5" t="inlineStr">
        <is>
          <t>033</t>
        </is>
      </c>
      <c r="E330" s="5" t="inlineStr">
        <is>
          <t>ZDES</t>
        </is>
      </c>
      <c r="F330" s="5" t="inlineStr">
        <is>
          <t>1120</t>
        </is>
      </c>
      <c r="G330" s="5" t="inlineStr">
        <is>
          <t>2021</t>
        </is>
      </c>
      <c r="H330" s="5" t="inlineStr">
        <is>
          <t>C/U</t>
        </is>
      </c>
      <c r="I330" s="6" t="n">
        <v>21</v>
      </c>
      <c r="J330" s="6" t="n">
        <v>0</v>
      </c>
      <c r="K330" s="5" t="inlineStr">
        <is>
          <t>ARS</t>
        </is>
      </c>
      <c r="L330" s="7" t="n">
        <v>0</v>
      </c>
      <c r="M330" s="7" t="n">
        <v>171136.52</v>
      </c>
      <c r="N330" s="5">
        <f>IFERROR(VLOOKUP(E330,[1]Total!$D$1:$M$446,10,0),0)</f>
        <v/>
      </c>
      <c r="O330" s="11">
        <f>M330/SUM($M$2:$M$679)</f>
        <v/>
      </c>
      <c r="P330" s="5">
        <f>IFERROR(M330/I330,0)</f>
        <v/>
      </c>
      <c r="R330" s="8">
        <f>I330-Q330</f>
        <v/>
      </c>
      <c r="S330" s="36">
        <f>P330*R330</f>
        <v/>
      </c>
      <c r="U330" s="27" t="inlineStr">
        <is>
          <t>Stock SAP</t>
        </is>
      </c>
      <c r="V330" s="27" t="inlineStr">
        <is>
          <t>Descartables</t>
        </is>
      </c>
      <c r="W330" s="27" t="inlineStr">
        <is>
          <t>Dentro del alcance</t>
        </is>
      </c>
      <c r="X330" s="27" t="inlineStr"/>
      <c r="Y330" s="27" t="inlineStr">
        <is>
          <t>Sin recuento físico en el inventario de Avain</t>
        </is>
      </c>
      <c r="Z330" s="28" t="inlineStr">
        <is>
          <t>Sin recuento físico</t>
        </is>
      </c>
      <c r="AA330" s="27" t="inlineStr"/>
      <c r="AB330" s="27" t="inlineStr"/>
      <c r="AC330" s="27" t="inlineStr"/>
      <c r="AD330" s="27" t="inlineStr"/>
      <c r="AE330" s="27" t="inlineStr"/>
      <c r="AF330" s="27" t="inlineStr"/>
      <c r="AG330" s="27" t="inlineStr"/>
      <c r="AH330" s="37" t="n">
        <v>21</v>
      </c>
      <c r="AI330" s="37" t="n">
        <v>0</v>
      </c>
      <c r="AJ330" s="37" t="n">
        <v>21</v>
      </c>
      <c r="AK330" s="38" t="n">
        <v>8149.358095238094</v>
      </c>
      <c r="AL330" s="38" t="n"/>
      <c r="AM330" s="38" t="n"/>
      <c r="AN330" s="27" t="inlineStr"/>
      <c r="AO330" s="27" t="inlineStr"/>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7" t="n">
        <v>0</v>
      </c>
      <c r="M331" s="7" t="n">
        <v>39669.49</v>
      </c>
      <c r="N331" s="5">
        <f>IFERROR(VLOOKUP(E331,[1]Total!$D$1:$M$446,10,0),0)</f>
        <v/>
      </c>
      <c r="O331" s="11">
        <f>M331/SUM($M$2:$M$679)</f>
        <v/>
      </c>
      <c r="P331" s="5">
        <f>IFERROR(M331/I331,0)</f>
        <v/>
      </c>
      <c r="R331" s="8">
        <f>I331-Q331</f>
        <v/>
      </c>
      <c r="S331" s="36">
        <f>P331*R331</f>
        <v/>
      </c>
      <c r="U331" s="27" t="inlineStr">
        <is>
          <t>Stock SAP</t>
        </is>
      </c>
      <c r="V331" s="27" t="inlineStr">
        <is>
          <t>Medicamentos</t>
        </is>
      </c>
      <c r="W331" s="27" t="inlineStr">
        <is>
          <t>Dentro del alcance</t>
        </is>
      </c>
      <c r="X331" s="25" t="inlineStr">
        <is>
          <t>Alta</t>
        </is>
      </c>
      <c r="Y331" s="27" t="inlineStr">
        <is>
          <t>Homologado – confianza Alta</t>
        </is>
      </c>
      <c r="Z331" s="25" t="inlineStr">
        <is>
          <t>Dar de alta en SAP</t>
        </is>
      </c>
      <c r="AA331" s="27" t="inlineStr">
        <is>
          <t>MED11</t>
        </is>
      </c>
      <c r="AB331" s="27" t="inlineStr">
        <is>
          <t>Amiodarona 150 mg Amp x 3 ml</t>
        </is>
      </c>
      <c r="AC331" s="27" t="inlineStr">
        <is>
          <t>Homologación por código Avain (master M03-003)</t>
        </is>
      </c>
      <c r="AD331" s="27" t="inlineStr">
        <is>
          <t>No</t>
        </is>
      </c>
      <c r="AE331" s="27" t="inlineStr"/>
      <c r="AF331" s="27" t="inlineStr">
        <is>
          <t>Sí</t>
        </is>
      </c>
      <c r="AG331" s="27" t="inlineStr">
        <is>
          <t>M03-003</t>
        </is>
      </c>
      <c r="AH331" s="37" t="n">
        <v>55</v>
      </c>
      <c r="AI331" s="37" t="n">
        <v>75</v>
      </c>
      <c r="AJ331" s="37" t="n">
        <v>-20</v>
      </c>
      <c r="AK331" s="38" t="n">
        <v>1983.474363636364</v>
      </c>
      <c r="AL331" s="38">
        <f>IF(OR($Z331="Dar de baja en SAP",$Z331="Dar de alta en SAP"),$AJ331*$AK331,"")</f>
        <v/>
      </c>
      <c r="AM331" s="38">
        <f>$AI331*$AK331</f>
        <v/>
      </c>
      <c r="AN331" s="27" t="inlineStr"/>
      <c r="AO331" s="27"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7" t="n">
        <v>0</v>
      </c>
      <c r="M332" s="7" t="n">
        <v>28000</v>
      </c>
      <c r="N332" s="5">
        <f>IFERROR(VLOOKUP(E332,[1]Total!$D$1:$M$446,10,0),0)</f>
        <v/>
      </c>
      <c r="O332" s="11">
        <f>M332/SUM($M$2:$M$679)</f>
        <v/>
      </c>
      <c r="P332" s="5">
        <f>IFERROR(M332/I332,0)</f>
        <v/>
      </c>
      <c r="R332" s="8">
        <f>I332-Q332</f>
        <v/>
      </c>
      <c r="S332" s="36">
        <f>P332*R332</f>
        <v/>
      </c>
      <c r="U332" s="27" t="inlineStr">
        <is>
          <t>Stock SAP</t>
        </is>
      </c>
      <c r="V332" s="27" t="inlineStr">
        <is>
          <t>Medicamentos</t>
        </is>
      </c>
      <c r="W332" s="27" t="inlineStr">
        <is>
          <t>Dentro del alcance</t>
        </is>
      </c>
      <c r="X332" s="27" t="inlineStr"/>
      <c r="Y332" s="27" t="inlineStr">
        <is>
          <t>Sin recuento físico en el inventario de Avain</t>
        </is>
      </c>
      <c r="Z332" s="28" t="inlineStr">
        <is>
          <t>Sin recuento físico</t>
        </is>
      </c>
      <c r="AA332" s="27" t="inlineStr"/>
      <c r="AB332" s="27" t="inlineStr"/>
      <c r="AC332" s="27" t="inlineStr"/>
      <c r="AD332" s="27" t="inlineStr"/>
      <c r="AE332" s="27" t="inlineStr"/>
      <c r="AF332" s="27" t="inlineStr"/>
      <c r="AG332" s="27" t="inlineStr"/>
      <c r="AH332" s="37" t="n">
        <v>20</v>
      </c>
      <c r="AI332" s="37" t="n">
        <v>0</v>
      </c>
      <c r="AJ332" s="37" t="n">
        <v>20</v>
      </c>
      <c r="AK332" s="38" t="n">
        <v>1400</v>
      </c>
      <c r="AL332" s="38" t="n"/>
      <c r="AM332" s="38" t="n"/>
      <c r="AN332" s="27" t="inlineStr"/>
      <c r="AO332" s="27" t="inlineStr"/>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7" t="n">
        <v>0</v>
      </c>
      <c r="M333" s="7" t="n">
        <v>283534.2</v>
      </c>
      <c r="N333" s="5">
        <f>IFERROR(VLOOKUP(E333,[1]Total!$D$1:$M$446,10,0),0)</f>
        <v/>
      </c>
      <c r="O333" s="11">
        <f>M333/SUM($M$2:$M$679)</f>
        <v/>
      </c>
      <c r="P333" s="5">
        <f>IFERROR(M333/I333,0)</f>
        <v/>
      </c>
      <c r="R333" s="8">
        <f>I333-Q333</f>
        <v/>
      </c>
      <c r="S333" s="36">
        <f>P333*R333</f>
        <v/>
      </c>
      <c r="U333" s="27" t="inlineStr">
        <is>
          <t>Stock SAP</t>
        </is>
      </c>
      <c r="V333" s="27" t="inlineStr">
        <is>
          <t>Medicamentos</t>
        </is>
      </c>
      <c r="W333" s="27" t="inlineStr">
        <is>
          <t>Dentro del alcance</t>
        </is>
      </c>
      <c r="X333" s="27" t="inlineStr"/>
      <c r="Y333" s="27" t="inlineStr">
        <is>
          <t>Sin recuento físico en el inventario de Avain</t>
        </is>
      </c>
      <c r="Z333" s="28" t="inlineStr">
        <is>
          <t>Sin recuento físico</t>
        </is>
      </c>
      <c r="AA333" s="27" t="inlineStr"/>
      <c r="AB333" s="27" t="inlineStr"/>
      <c r="AC333" s="27" t="inlineStr"/>
      <c r="AD333" s="27" t="inlineStr"/>
      <c r="AE333" s="27" t="inlineStr"/>
      <c r="AF333" s="27" t="inlineStr"/>
      <c r="AG333" s="27" t="inlineStr"/>
      <c r="AH333" s="37" t="n">
        <v>20</v>
      </c>
      <c r="AI333" s="37" t="n">
        <v>0</v>
      </c>
      <c r="AJ333" s="37" t="n">
        <v>20</v>
      </c>
      <c r="AK333" s="38" t="n">
        <v>14176.71</v>
      </c>
      <c r="AL333" s="38" t="n"/>
      <c r="AM333" s="38" t="n"/>
      <c r="AN333" s="27" t="inlineStr"/>
      <c r="AO333" s="27" t="inlineStr"/>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7" t="n">
        <v>0</v>
      </c>
      <c r="M334" s="7" t="n">
        <v>1257.83</v>
      </c>
      <c r="N334" s="5">
        <f>IFERROR(VLOOKUP(E334,[1]Total!$D$1:$M$446,10,0),0)</f>
        <v/>
      </c>
      <c r="O334" s="11">
        <f>M334/SUM($M$2:$M$679)</f>
        <v/>
      </c>
      <c r="P334" s="5">
        <f>IFERROR(M334/I334,0)</f>
        <v/>
      </c>
      <c r="R334" s="8">
        <f>I334-Q334</f>
        <v/>
      </c>
      <c r="S334" s="36">
        <f>P334*R334</f>
        <v/>
      </c>
      <c r="U334" s="27" t="inlineStr">
        <is>
          <t>Stock SAP</t>
        </is>
      </c>
      <c r="V334" s="27" t="inlineStr">
        <is>
          <t>Medicamentos</t>
        </is>
      </c>
      <c r="W334" s="27" t="inlineStr">
        <is>
          <t>Dentro del alcance</t>
        </is>
      </c>
      <c r="X334" s="25" t="inlineStr">
        <is>
          <t>Alta</t>
        </is>
      </c>
      <c r="Y334" s="27" t="inlineStr">
        <is>
          <t>Homologado – confianza Alta</t>
        </is>
      </c>
      <c r="Z334" s="26" t="inlineStr">
        <is>
          <t>Dar de baja en SAP</t>
        </is>
      </c>
      <c r="AA334" s="27" t="inlineStr">
        <is>
          <t>MED102</t>
        </is>
      </c>
      <c r="AB334" s="27" t="inlineStr">
        <is>
          <t>Ibuprofeno Comp x 600 mg</t>
        </is>
      </c>
      <c r="AC334" s="27" t="inlineStr">
        <is>
          <t>Homologación por código Avain (master M01-005)</t>
        </is>
      </c>
      <c r="AD334" s="27" t="inlineStr">
        <is>
          <t>No</t>
        </is>
      </c>
      <c r="AE334" s="27" t="inlineStr"/>
      <c r="AF334" s="27" t="inlineStr">
        <is>
          <t>Sí</t>
        </is>
      </c>
      <c r="AG334" s="27" t="inlineStr">
        <is>
          <t>M01-005</t>
        </is>
      </c>
      <c r="AH334" s="37" t="n">
        <v>5940</v>
      </c>
      <c r="AI334" s="37" t="n">
        <v>222</v>
      </c>
      <c r="AJ334" s="37" t="n">
        <v>5718</v>
      </c>
      <c r="AK334" s="38" t="n">
        <v>62.89131818181817</v>
      </c>
      <c r="AL334" s="38">
        <f>IF(OR($Z334="Dar de baja en SAP",$Z334="Dar de alta en SAP"),$AJ334*$AK334,"")</f>
        <v/>
      </c>
      <c r="AM334" s="38">
        <f>$AI334*$AK334</f>
        <v/>
      </c>
      <c r="AN334" s="27" t="inlineStr"/>
      <c r="AO334"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7" t="n">
        <v>0</v>
      </c>
      <c r="M335" s="7" t="n">
        <v>2049.42</v>
      </c>
      <c r="N335" s="5">
        <f>IFERROR(VLOOKUP(E335,[1]Total!$D$1:$M$446,10,0),0)</f>
        <v/>
      </c>
      <c r="O335" s="11">
        <f>M335/SUM($M$2:$M$679)</f>
        <v/>
      </c>
      <c r="P335" s="5">
        <f>IFERROR(M335/I335,0)</f>
        <v/>
      </c>
      <c r="R335" s="8">
        <f>I335-Q335</f>
        <v/>
      </c>
      <c r="S335" s="36">
        <f>P335*R335</f>
        <v/>
      </c>
      <c r="U335" s="27" t="inlineStr">
        <is>
          <t>Stock SAP</t>
        </is>
      </c>
      <c r="V335" s="27" t="inlineStr">
        <is>
          <t>Medicamentos</t>
        </is>
      </c>
      <c r="W335" s="27" t="inlineStr">
        <is>
          <t>Dentro del alcance</t>
        </is>
      </c>
      <c r="X335" s="25" t="inlineStr">
        <is>
          <t>Alta</t>
        </is>
      </c>
      <c r="Y335" s="27" t="inlineStr">
        <is>
          <t>Homologado – confianza Alta</t>
        </is>
      </c>
      <c r="Z335" s="26" t="inlineStr">
        <is>
          <t>Dar de baja en SAP</t>
        </is>
      </c>
      <c r="AA335" s="27" t="inlineStr">
        <is>
          <t>MED64</t>
        </is>
      </c>
      <c r="AB335" s="27" t="inlineStr">
        <is>
          <t>Diclofenac Comp x 75 mg</t>
        </is>
      </c>
      <c r="AC335" s="27" t="inlineStr">
        <is>
          <t>Homologación por nombre Avain (master M01-002)</t>
        </is>
      </c>
      <c r="AD335" s="27" t="inlineStr">
        <is>
          <t>No</t>
        </is>
      </c>
      <c r="AE335" s="27" t="inlineStr"/>
      <c r="AF335" s="27" t="inlineStr">
        <is>
          <t>Sí</t>
        </is>
      </c>
      <c r="AG335" s="27" t="inlineStr">
        <is>
          <t>M01-002</t>
        </is>
      </c>
      <c r="AH335" s="37" t="n">
        <v>2243</v>
      </c>
      <c r="AI335" s="37" t="n">
        <v>945</v>
      </c>
      <c r="AJ335" s="37" t="n">
        <v>1298</v>
      </c>
      <c r="AK335" s="38" t="n">
        <v>102.4708827463219</v>
      </c>
      <c r="AL335" s="38">
        <f>IF(OR($Z335="Dar de baja en SAP",$Z335="Dar de alta en SAP"),$AJ335*$AK335,"")</f>
        <v/>
      </c>
      <c r="AM335" s="38">
        <f>$AI335*$AK335</f>
        <v/>
      </c>
      <c r="AN335" s="27" t="inlineStr"/>
      <c r="AO335" s="27"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7" t="n">
        <v>0</v>
      </c>
      <c r="M336" s="7" t="n">
        <v>12569.31</v>
      </c>
      <c r="N336" s="5">
        <f>IFERROR(VLOOKUP(E336,[1]Total!$D$1:$M$446,10,0),0)</f>
        <v/>
      </c>
      <c r="O336" s="11">
        <f>M336/SUM($M$2:$M$679)</f>
        <v/>
      </c>
      <c r="P336" s="5">
        <f>IFERROR(M336/I336,0)</f>
        <v/>
      </c>
      <c r="R336" s="8">
        <f>I336-Q336</f>
        <v/>
      </c>
      <c r="S336" s="36">
        <f>P336*R336</f>
        <v/>
      </c>
      <c r="U336" s="27" t="inlineStr">
        <is>
          <t>Stock SAP</t>
        </is>
      </c>
      <c r="V336" s="27" t="inlineStr">
        <is>
          <t>Medicamentos</t>
        </is>
      </c>
      <c r="W336" s="27" t="inlineStr">
        <is>
          <t>Dentro del alcance</t>
        </is>
      </c>
      <c r="X336" s="27" t="inlineStr"/>
      <c r="Y336" s="27" t="inlineStr">
        <is>
          <t>Sin recuento físico en el inventario de Avain</t>
        </is>
      </c>
      <c r="Z336" s="28" t="inlineStr">
        <is>
          <t>Sin recuento físico</t>
        </is>
      </c>
      <c r="AA336" s="27" t="inlineStr"/>
      <c r="AB336" s="27" t="inlineStr"/>
      <c r="AC336" s="27" t="inlineStr"/>
      <c r="AD336" s="27" t="inlineStr"/>
      <c r="AE336" s="27" t="inlineStr"/>
      <c r="AF336" s="27" t="inlineStr"/>
      <c r="AG336" s="27" t="inlineStr"/>
      <c r="AH336" s="37" t="n">
        <v>130</v>
      </c>
      <c r="AI336" s="37" t="n">
        <v>0</v>
      </c>
      <c r="AJ336" s="37" t="n">
        <v>130</v>
      </c>
      <c r="AK336" s="38" t="n">
        <v>628.4655384615384</v>
      </c>
      <c r="AL336" s="38" t="n"/>
      <c r="AM336" s="38" t="n"/>
      <c r="AN336" s="27" t="inlineStr"/>
      <c r="AO336" s="27"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7" t="n">
        <v>0</v>
      </c>
      <c r="M337" s="7" t="n">
        <v>12569.31</v>
      </c>
      <c r="N337" s="5">
        <f>IFERROR(VLOOKUP(E337,[1]Total!$D$1:$M$446,10,0),0)</f>
        <v/>
      </c>
      <c r="O337" s="11">
        <f>M337/SUM($M$2:$M$679)</f>
        <v/>
      </c>
      <c r="P337" s="5">
        <f>IFERROR(M337/I337,0)</f>
        <v/>
      </c>
      <c r="R337" s="8">
        <f>I337-Q337</f>
        <v/>
      </c>
      <c r="S337" s="36">
        <f>P337*R337</f>
        <v/>
      </c>
      <c r="U337" s="27" t="inlineStr">
        <is>
          <t>Stock SAP</t>
        </is>
      </c>
      <c r="V337" s="27" t="inlineStr">
        <is>
          <t>Medicamentos</t>
        </is>
      </c>
      <c r="W337" s="27" t="inlineStr">
        <is>
          <t>Dentro del alcance</t>
        </is>
      </c>
      <c r="X337" s="27" t="inlineStr"/>
      <c r="Y337" s="27" t="inlineStr">
        <is>
          <t>Sin recuento físico en el inventario de Avain</t>
        </is>
      </c>
      <c r="Z337" s="28" t="inlineStr">
        <is>
          <t>Sin recuento físico</t>
        </is>
      </c>
      <c r="AA337" s="27" t="inlineStr"/>
      <c r="AB337" s="27" t="inlineStr"/>
      <c r="AC337" s="27" t="inlineStr"/>
      <c r="AD337" s="27" t="inlineStr"/>
      <c r="AE337" s="27" t="inlineStr"/>
      <c r="AF337" s="27" t="inlineStr"/>
      <c r="AG337" s="27" t="inlineStr"/>
      <c r="AH337" s="37" t="n">
        <v>130</v>
      </c>
      <c r="AI337" s="37" t="n">
        <v>0</v>
      </c>
      <c r="AJ337" s="37" t="n">
        <v>130</v>
      </c>
      <c r="AK337" s="38" t="n">
        <v>628.4655384615384</v>
      </c>
      <c r="AL337" s="38" t="n"/>
      <c r="AM337" s="38" t="n"/>
      <c r="AN337" s="27" t="inlineStr"/>
      <c r="AO337" s="27"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7" t="n">
        <v>0</v>
      </c>
      <c r="M338" s="7" t="n">
        <v>140414.4</v>
      </c>
      <c r="N338" s="5">
        <f>IFERROR(VLOOKUP(E338,[1]Total!$D$1:$M$446,10,0),0)</f>
        <v/>
      </c>
      <c r="O338" s="11">
        <f>M338/SUM($M$2:$M$679)</f>
        <v/>
      </c>
      <c r="P338" s="5">
        <f>IFERROR(M338/I338,0)</f>
        <v/>
      </c>
      <c r="R338" s="8">
        <f>I338-Q338</f>
        <v/>
      </c>
      <c r="S338" s="36">
        <f>P338*R338</f>
        <v/>
      </c>
      <c r="U338" s="27" t="inlineStr">
        <is>
          <t>Stock SAP</t>
        </is>
      </c>
      <c r="V338" s="27" t="inlineStr">
        <is>
          <t>Medicamentos</t>
        </is>
      </c>
      <c r="W338" s="27" t="inlineStr">
        <is>
          <t>Dentro del alcance</t>
        </is>
      </c>
      <c r="X338" s="27" t="inlineStr"/>
      <c r="Y338" s="27" t="inlineStr">
        <is>
          <t>Sin recuento físico en el inventario de Avain</t>
        </is>
      </c>
      <c r="Z338" s="28" t="inlineStr">
        <is>
          <t>Sin recuento físico</t>
        </is>
      </c>
      <c r="AA338" s="27" t="inlineStr"/>
      <c r="AB338" s="27" t="inlineStr"/>
      <c r="AC338" s="27" t="inlineStr"/>
      <c r="AD338" s="27" t="inlineStr"/>
      <c r="AE338" s="27" t="inlineStr"/>
      <c r="AF338" s="27" t="inlineStr"/>
      <c r="AG338" s="27" t="inlineStr"/>
      <c r="AH338" s="37" t="n">
        <v>109</v>
      </c>
      <c r="AI338" s="37" t="n">
        <v>0</v>
      </c>
      <c r="AJ338" s="37" t="n">
        <v>109</v>
      </c>
      <c r="AK338" s="38" t="n">
        <v>7020.720091743119</v>
      </c>
      <c r="AL338" s="38" t="n"/>
      <c r="AM338" s="38" t="n"/>
      <c r="AN338" s="27" t="inlineStr"/>
      <c r="AO338" s="27"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7" t="n">
        <v>0</v>
      </c>
      <c r="M339" s="7" t="n">
        <v>1743.14</v>
      </c>
      <c r="N339" s="5">
        <f>IFERROR(VLOOKUP(E339,[1]Total!$D$1:$M$446,10,0),0)</f>
        <v/>
      </c>
      <c r="O339" s="11">
        <f>M339/SUM($M$2:$M$679)</f>
        <v/>
      </c>
      <c r="P339" s="5">
        <f>IFERROR(M339/I339,0)</f>
        <v/>
      </c>
      <c r="R339" s="8">
        <f>I339-Q339</f>
        <v/>
      </c>
      <c r="S339" s="36">
        <f>P339*R339</f>
        <v/>
      </c>
      <c r="U339" s="27" t="inlineStr">
        <is>
          <t>Stock SAP</t>
        </is>
      </c>
      <c r="V339" s="27" t="inlineStr">
        <is>
          <t>Medicamentos</t>
        </is>
      </c>
      <c r="W339" s="27" t="inlineStr">
        <is>
          <t>Dentro del alcance</t>
        </is>
      </c>
      <c r="X339" s="26" t="inlineStr">
        <is>
          <t>Baja</t>
        </is>
      </c>
      <c r="Y339" s="27" t="inlineStr">
        <is>
          <t>Homologado – confianza Baja – pendiente de validación</t>
        </is>
      </c>
      <c r="Z339" s="26" t="inlineStr">
        <is>
          <t>Dar de baja en SAP</t>
        </is>
      </c>
      <c r="AA339" s="27" t="inlineStr">
        <is>
          <t>MED150</t>
        </is>
      </c>
      <c r="AB339" s="27" t="inlineStr">
        <is>
          <t>Paracetamol Comp x 1 gr</t>
        </is>
      </c>
      <c r="AC339" s="27" t="inlineStr">
        <is>
          <t>Homologación por código Avain (master M01-008)</t>
        </is>
      </c>
      <c r="AD339" s="27" t="inlineStr">
        <is>
          <t>No</t>
        </is>
      </c>
      <c r="AE339" s="27" t="inlineStr"/>
      <c r="AF339" s="27" t="inlineStr">
        <is>
          <t>Sí</t>
        </is>
      </c>
      <c r="AG339" s="27" t="inlineStr">
        <is>
          <t>M01-008</t>
        </is>
      </c>
      <c r="AH339" s="37" t="n">
        <v>3831</v>
      </c>
      <c r="AI339" s="37" t="n">
        <v>1048</v>
      </c>
      <c r="AJ339" s="37" t="n">
        <v>2783</v>
      </c>
      <c r="AK339" s="38" t="n">
        <v>87.15712346645783</v>
      </c>
      <c r="AL339" s="38">
        <f>IF(OR($Z339="Dar de baja en SAP",$Z339="Dar de alta en SAP"),$AJ339*$AK339,"")</f>
        <v/>
      </c>
      <c r="AM339" s="38">
        <f>$AI339*$AK339</f>
        <v/>
      </c>
      <c r="AN339" s="27" t="inlineStr"/>
      <c r="AO339" s="27"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7" t="n">
        <v>0</v>
      </c>
      <c r="M340" s="7" t="n">
        <v>7430.92</v>
      </c>
      <c r="N340" s="5">
        <f>IFERROR(VLOOKUP(E340,[1]Total!$D$1:$M$446,10,0),0)</f>
        <v/>
      </c>
      <c r="O340" s="11">
        <f>M340/SUM($M$2:$M$679)</f>
        <v/>
      </c>
      <c r="P340" s="5">
        <f>IFERROR(M340/I340,0)</f>
        <v/>
      </c>
      <c r="R340" s="8">
        <f>I340-Q340</f>
        <v/>
      </c>
      <c r="S340" s="36">
        <f>P340*R340</f>
        <v/>
      </c>
      <c r="U340" s="27" t="inlineStr">
        <is>
          <t>Stock SAP</t>
        </is>
      </c>
      <c r="V340" s="27" t="inlineStr">
        <is>
          <t>Medicamentos</t>
        </is>
      </c>
      <c r="W340" s="27" t="inlineStr">
        <is>
          <t>Dentro del alcance</t>
        </is>
      </c>
      <c r="X340" s="27" t="inlineStr"/>
      <c r="Y340" s="27" t="inlineStr">
        <is>
          <t>Sin recuento físico en el inventario de Avain</t>
        </is>
      </c>
      <c r="Z340" s="28" t="inlineStr">
        <is>
          <t>Sin recuento físico</t>
        </is>
      </c>
      <c r="AA340" s="27" t="inlineStr"/>
      <c r="AB340" s="27" t="inlineStr"/>
      <c r="AC340" s="27" t="inlineStr"/>
      <c r="AD340" s="27" t="inlineStr"/>
      <c r="AE340" s="27" t="inlineStr"/>
      <c r="AF340" s="27" t="inlineStr"/>
      <c r="AG340" s="27" t="inlineStr"/>
      <c r="AH340" s="37" t="n">
        <v>990</v>
      </c>
      <c r="AI340" s="37" t="n">
        <v>0</v>
      </c>
      <c r="AJ340" s="37" t="n">
        <v>990</v>
      </c>
      <c r="AK340" s="38" t="n">
        <v>371.5461515151515</v>
      </c>
      <c r="AL340" s="38" t="n"/>
      <c r="AM340" s="38" t="n"/>
      <c r="AN340" s="27" t="inlineStr"/>
      <c r="AO340" s="27"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7" t="n">
        <v>0</v>
      </c>
      <c r="M341" s="7" t="n">
        <v>29820</v>
      </c>
      <c r="N341" s="5">
        <f>IFERROR(VLOOKUP(E341,[1]Total!$D$1:$M$446,10,0),0)</f>
        <v/>
      </c>
      <c r="O341" s="11">
        <f>M341/SUM($M$2:$M$679)</f>
        <v/>
      </c>
      <c r="P341" s="5">
        <f>IFERROR(M341/I341,0)</f>
        <v/>
      </c>
      <c r="Q341" s="39" t="n">
        <v>2</v>
      </c>
      <c r="R341" s="8">
        <f>I341-Q341</f>
        <v/>
      </c>
      <c r="S341" s="36">
        <f>P341*R341</f>
        <v/>
      </c>
      <c r="U341" s="27" t="inlineStr">
        <is>
          <t>Stock SAP</t>
        </is>
      </c>
      <c r="V341" s="27" t="inlineStr">
        <is>
          <t>Medicamentos</t>
        </is>
      </c>
      <c r="W341" s="27" t="inlineStr">
        <is>
          <t>Dentro del alcance</t>
        </is>
      </c>
      <c r="X341" s="26" t="inlineStr">
        <is>
          <t>Baja</t>
        </is>
      </c>
      <c r="Y341" s="27" t="inlineStr">
        <is>
          <t>Homologado – confianza Baja – pendiente de validación</t>
        </is>
      </c>
      <c r="Z341" s="26" t="inlineStr">
        <is>
          <t>Dar de baja en SAP</t>
        </is>
      </c>
      <c r="AA341" s="27" t="inlineStr">
        <is>
          <t>MED112</t>
        </is>
      </c>
      <c r="AB341" s="27" t="inlineStr">
        <is>
          <t>Labetalol 5mg/ml Amp x 4 ml</t>
        </is>
      </c>
      <c r="AC341" s="27" t="inlineStr">
        <is>
          <t>Cruce por nomenclatura SAP</t>
        </is>
      </c>
      <c r="AD341" s="27" t="inlineStr">
        <is>
          <t>No</t>
        </is>
      </c>
      <c r="AE341" s="27" t="inlineStr"/>
      <c r="AF341" s="27" t="inlineStr">
        <is>
          <t>Sí</t>
        </is>
      </c>
      <c r="AG341" s="27" t="inlineStr"/>
      <c r="AH341" s="37" t="n">
        <v>20</v>
      </c>
      <c r="AI341" s="37" t="n">
        <v>2</v>
      </c>
      <c r="AJ341" s="37" t="n">
        <v>18</v>
      </c>
      <c r="AK341" s="38" t="n">
        <v>1491</v>
      </c>
      <c r="AL341" s="38">
        <f>IF(OR($Z341="Dar de baja en SAP",$Z341="Dar de alta en SAP"),$AJ341*$AK341,"")</f>
        <v/>
      </c>
      <c r="AM341" s="38">
        <f>$AI341*$AK341</f>
        <v/>
      </c>
      <c r="AN341" s="27" t="inlineStr"/>
      <c r="AO341" s="27"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7" t="n">
        <v>0</v>
      </c>
      <c r="M342" s="7" t="n">
        <v>98317.31</v>
      </c>
      <c r="N342" s="5">
        <f>IFERROR(VLOOKUP(E342,[1]Total!$D$1:$M$446,10,0),0)</f>
        <v/>
      </c>
      <c r="O342" s="11">
        <f>M342/SUM($M$2:$M$679)</f>
        <v/>
      </c>
      <c r="P342" s="5">
        <f>IFERROR(M342/I342,0)</f>
        <v/>
      </c>
      <c r="R342" s="8">
        <f>I342-Q342</f>
        <v/>
      </c>
      <c r="S342" s="36">
        <f>P342*R342</f>
        <v/>
      </c>
      <c r="U342" s="27" t="inlineStr">
        <is>
          <t>Stock SAP</t>
        </is>
      </c>
      <c r="V342" s="27" t="inlineStr">
        <is>
          <t>Medicamentos</t>
        </is>
      </c>
      <c r="W342" s="27" t="inlineStr">
        <is>
          <t>Dentro del alcance</t>
        </is>
      </c>
      <c r="X342" s="25" t="inlineStr">
        <is>
          <t>Alta</t>
        </is>
      </c>
      <c r="Y342" s="27" t="inlineStr">
        <is>
          <t>Homologado – confianza Alta</t>
        </is>
      </c>
      <c r="Z342" s="26" t="inlineStr">
        <is>
          <t>Dar de baja en SAP</t>
        </is>
      </c>
      <c r="AA342" s="27" t="inlineStr">
        <is>
          <t>MED114</t>
        </is>
      </c>
      <c r="AB342" s="27" t="inlineStr">
        <is>
          <t>Lagrimas naturales Gotas oftalm 15ml</t>
        </is>
      </c>
      <c r="AC342" s="27" t="inlineStr">
        <is>
          <t>Cruce por nomenclatura SAP</t>
        </is>
      </c>
      <c r="AD342" s="27" t="inlineStr">
        <is>
          <t>No</t>
        </is>
      </c>
      <c r="AE342" s="27" t="inlineStr"/>
      <c r="AF342" s="27" t="inlineStr">
        <is>
          <t>Sí</t>
        </is>
      </c>
      <c r="AG342" s="27" t="inlineStr"/>
      <c r="AH342" s="37" t="n">
        <v>155</v>
      </c>
      <c r="AI342" s="37" t="n">
        <v>2</v>
      </c>
      <c r="AJ342" s="37" t="n">
        <v>153</v>
      </c>
      <c r="AK342" s="38" t="n">
        <v>4915.86535483871</v>
      </c>
      <c r="AL342" s="38">
        <f>IF(OR($Z342="Dar de baja en SAP",$Z342="Dar de alta en SAP"),$AJ342*$AK342,"")</f>
        <v/>
      </c>
      <c r="AM342" s="38">
        <f>$AI342*$AK342</f>
        <v/>
      </c>
      <c r="AN342" s="29" t="inlineStr">
        <is>
          <t>Valorización a validar: relación de cantidades 78 a 1 entre SAP y el recuento físico. Sugiere distinta unidad de medida (SAP por caja o envase y el recuento por unidad). La diferencia económica de esta fila no debe tomarse como definitiva.</t>
        </is>
      </c>
      <c r="AO342" s="27"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7" t="n">
        <v>0</v>
      </c>
      <c r="M343" s="7" t="n">
        <v>117251.64</v>
      </c>
      <c r="N343" s="5">
        <f>IFERROR(VLOOKUP(E343,[1]Total!$D$1:$M$446,10,0),0)</f>
        <v/>
      </c>
      <c r="O343" s="11">
        <f>M343/SUM($M$2:$M$679)</f>
        <v/>
      </c>
      <c r="P343" s="5">
        <f>IFERROR(M343/I343,0)</f>
        <v/>
      </c>
      <c r="R343" s="8">
        <f>I343-Q343</f>
        <v/>
      </c>
      <c r="S343" s="36">
        <f>P343*R343</f>
        <v/>
      </c>
      <c r="U343" s="27" t="inlineStr">
        <is>
          <t>Stock SAP</t>
        </is>
      </c>
      <c r="V343" s="27" t="inlineStr">
        <is>
          <t>Medicamentos</t>
        </is>
      </c>
      <c r="W343" s="27" t="inlineStr">
        <is>
          <t>Dentro del alcance</t>
        </is>
      </c>
      <c r="X343" s="27" t="inlineStr"/>
      <c r="Y343" s="27" t="inlineStr">
        <is>
          <t>Sin recuento físico en el inventario de Avain</t>
        </is>
      </c>
      <c r="Z343" s="28" t="inlineStr">
        <is>
          <t>Sin recuento físico</t>
        </is>
      </c>
      <c r="AA343" s="27" t="inlineStr"/>
      <c r="AB343" s="27" t="inlineStr"/>
      <c r="AC343" s="27" t="inlineStr"/>
      <c r="AD343" s="27" t="inlineStr"/>
      <c r="AE343" s="27" t="inlineStr"/>
      <c r="AF343" s="27" t="inlineStr"/>
      <c r="AG343" s="27" t="inlineStr"/>
      <c r="AH343" s="37" t="n">
        <v>25</v>
      </c>
      <c r="AI343" s="37" t="n">
        <v>0</v>
      </c>
      <c r="AJ343" s="37" t="n">
        <v>25</v>
      </c>
      <c r="AK343" s="38" t="n">
        <v>5862.581999999999</v>
      </c>
      <c r="AL343" s="38" t="n"/>
      <c r="AM343" s="38" t="n"/>
      <c r="AN343" s="27" t="inlineStr"/>
      <c r="AO343" s="27"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7" t="n">
        <v>0</v>
      </c>
      <c r="M344" s="7" t="n">
        <v>546</v>
      </c>
      <c r="N344" s="5">
        <f>IFERROR(VLOOKUP(E344,[1]Total!$D$1:$M$446,10,0),0)</f>
        <v/>
      </c>
      <c r="O344" s="11">
        <f>M344/SUM($M$2:$M$679)</f>
        <v/>
      </c>
      <c r="P344" s="5">
        <f>IFERROR(M344/I344,0)</f>
        <v/>
      </c>
      <c r="Q344" s="39" t="n">
        <v>100</v>
      </c>
      <c r="R344" s="8">
        <f>I344-Q344</f>
        <v/>
      </c>
      <c r="S344" s="36">
        <f>P344*R344</f>
        <v/>
      </c>
      <c r="U344" s="27" t="inlineStr">
        <is>
          <t>Stock SAP</t>
        </is>
      </c>
      <c r="V344" s="27" t="inlineStr">
        <is>
          <t>Medicamentos</t>
        </is>
      </c>
      <c r="W344" s="27" t="inlineStr">
        <is>
          <t>Dentro del alcance</t>
        </is>
      </c>
      <c r="X344" s="25" t="inlineStr">
        <is>
          <t>Alta</t>
        </is>
      </c>
      <c r="Y344" s="27" t="inlineStr">
        <is>
          <t>Homologado – confianza Alta</t>
        </is>
      </c>
      <c r="Z344" s="25" t="inlineStr">
        <is>
          <t>Dar de alta en SAP</t>
        </is>
      </c>
      <c r="AA344" s="27" t="inlineStr">
        <is>
          <t>MED4</t>
        </is>
      </c>
      <c r="AB344" s="27" t="inlineStr">
        <is>
          <t>Acido Acetil Salicílico Comp x 100 mg</t>
        </is>
      </c>
      <c r="AC344" s="27" t="inlineStr">
        <is>
          <t>Homologación por código Avain (master M01-001)</t>
        </is>
      </c>
      <c r="AD344" s="27" t="inlineStr">
        <is>
          <t>Sí</t>
        </is>
      </c>
      <c r="AE344" s="27" t="inlineStr">
        <is>
          <t>1001237, 1000136</t>
        </is>
      </c>
      <c r="AF344" s="27" t="inlineStr">
        <is>
          <t>Sí</t>
        </is>
      </c>
      <c r="AG344" s="27" t="inlineStr">
        <is>
          <t>M01-001</t>
        </is>
      </c>
      <c r="AH344" s="37" t="n">
        <v>20</v>
      </c>
      <c r="AI344" s="37" t="n">
        <v>100</v>
      </c>
      <c r="AJ344" s="37" t="n">
        <v>-80</v>
      </c>
      <c r="AK344" s="38" t="n">
        <v>27.3</v>
      </c>
      <c r="AL344" s="38">
        <f>IF(OR($Z344="Dar de baja en SAP",$Z344="Dar de alta en SAP"),$AJ344*$AK344,"")</f>
        <v/>
      </c>
      <c r="AM344" s="38">
        <f>$AI344*$AK344</f>
        <v/>
      </c>
      <c r="AN344" s="27" t="inlineStr"/>
      <c r="AO344" s="27"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7" t="n">
        <v>0</v>
      </c>
      <c r="M345" s="7" t="n">
        <v>79004</v>
      </c>
      <c r="N345" s="5">
        <f>IFERROR(VLOOKUP(E345,[1]Total!$D$1:$M$446,10,0),0)</f>
        <v/>
      </c>
      <c r="O345" s="11">
        <f>M345/SUM($M$2:$M$679)</f>
        <v/>
      </c>
      <c r="P345" s="5">
        <f>IFERROR(M345/I345,0)</f>
        <v/>
      </c>
      <c r="R345" s="8">
        <f>I345-Q345</f>
        <v/>
      </c>
      <c r="S345" s="36">
        <f>P345*R345</f>
        <v/>
      </c>
      <c r="U345" s="27" t="inlineStr">
        <is>
          <t>Stock SAP</t>
        </is>
      </c>
      <c r="V345" s="27" t="inlineStr">
        <is>
          <t>Medicamentos</t>
        </is>
      </c>
      <c r="W345" s="27" t="inlineStr">
        <is>
          <t>Dentro del alcance</t>
        </is>
      </c>
      <c r="X345" s="27" t="inlineStr"/>
      <c r="Y345" s="27" t="inlineStr">
        <is>
          <t>Sin recuento físico en el inventario de Avain</t>
        </is>
      </c>
      <c r="Z345" s="28" t="inlineStr">
        <is>
          <t>Sin recuento físico</t>
        </is>
      </c>
      <c r="AA345" s="27" t="inlineStr"/>
      <c r="AB345" s="27" t="inlineStr"/>
      <c r="AC345" s="27" t="inlineStr"/>
      <c r="AD345" s="27" t="inlineStr"/>
      <c r="AE345" s="27" t="inlineStr"/>
      <c r="AF345" s="27" t="inlineStr"/>
      <c r="AG345" s="27" t="inlineStr"/>
      <c r="AH345" s="37" t="n">
        <v>30</v>
      </c>
      <c r="AI345" s="37" t="n">
        <v>0</v>
      </c>
      <c r="AJ345" s="37" t="n">
        <v>30</v>
      </c>
      <c r="AK345" s="38" t="n">
        <v>3950.2</v>
      </c>
      <c r="AL345" s="38" t="n"/>
      <c r="AM345" s="38" t="n"/>
      <c r="AN345" s="27" t="inlineStr"/>
      <c r="AO345" s="27"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7" t="n">
        <v>0</v>
      </c>
      <c r="M346" s="7" t="n">
        <v>82242.42999999999</v>
      </c>
      <c r="N346" s="5">
        <f>IFERROR(VLOOKUP(E346,[1]Total!$D$1:$M$446,10,0),0)</f>
        <v/>
      </c>
      <c r="O346" s="11">
        <f>M346/SUM($M$2:$M$679)</f>
        <v/>
      </c>
      <c r="P346" s="5">
        <f>IFERROR(M346/I346,0)</f>
        <v/>
      </c>
      <c r="R346" s="8">
        <f>I346-Q346</f>
        <v/>
      </c>
      <c r="S346" s="36">
        <f>P346*R346</f>
        <v/>
      </c>
      <c r="U346" s="27" t="inlineStr">
        <is>
          <t>Stock SAP</t>
        </is>
      </c>
      <c r="V346" s="27" t="inlineStr">
        <is>
          <t>Medicamentos</t>
        </is>
      </c>
      <c r="W346" s="27" t="inlineStr">
        <is>
          <t>Dentro del alcance</t>
        </is>
      </c>
      <c r="X346" s="27" t="inlineStr"/>
      <c r="Y346" s="27" t="inlineStr">
        <is>
          <t>Sin recuento físico en el inventario de Avain</t>
        </is>
      </c>
      <c r="Z346" s="28" t="inlineStr">
        <is>
          <t>Sin recuento físico</t>
        </is>
      </c>
      <c r="AA346" s="27" t="inlineStr"/>
      <c r="AB346" s="27" t="inlineStr"/>
      <c r="AC346" s="27" t="inlineStr"/>
      <c r="AD346" s="27" t="inlineStr"/>
      <c r="AE346" s="27" t="inlineStr"/>
      <c r="AF346" s="27" t="inlineStr"/>
      <c r="AG346" s="27" t="inlineStr"/>
      <c r="AH346" s="37" t="n">
        <v>20</v>
      </c>
      <c r="AI346" s="37" t="n">
        <v>0</v>
      </c>
      <c r="AJ346" s="37" t="n">
        <v>20</v>
      </c>
      <c r="AK346" s="38" t="n">
        <v>4112.121499999999</v>
      </c>
      <c r="AL346" s="38" t="n"/>
      <c r="AM346" s="38" t="n"/>
      <c r="AN346" s="27" t="inlineStr"/>
      <c r="AO346" s="27" t="inlineStr"/>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7" t="n">
        <v>0</v>
      </c>
      <c r="M347" s="7" t="n">
        <v>302708.57</v>
      </c>
      <c r="N347" s="5">
        <f>IFERROR(VLOOKUP(E347,[1]Total!$D$1:$M$446,10,0),0)</f>
        <v/>
      </c>
      <c r="O347" s="11">
        <f>M347/SUM($M$2:$M$679)</f>
        <v/>
      </c>
      <c r="P347" s="5">
        <f>IFERROR(M347/I347,0)</f>
        <v/>
      </c>
      <c r="R347" s="8">
        <f>I347-Q347</f>
        <v/>
      </c>
      <c r="S347" s="36">
        <f>P347*R347</f>
        <v/>
      </c>
      <c r="U347" s="27" t="inlineStr">
        <is>
          <t>Stock SAP</t>
        </is>
      </c>
      <c r="V347" s="27" t="inlineStr">
        <is>
          <t>Medicamentos</t>
        </is>
      </c>
      <c r="W347" s="27" t="inlineStr">
        <is>
          <t>Dentro del alcance</t>
        </is>
      </c>
      <c r="X347" s="27" t="inlineStr"/>
      <c r="Y347" s="27" t="inlineStr">
        <is>
          <t>Sin recuento físico en el inventario de Avain</t>
        </is>
      </c>
      <c r="Z347" s="28" t="inlineStr">
        <is>
          <t>Sin recuento físico</t>
        </is>
      </c>
      <c r="AA347" s="27" t="inlineStr"/>
      <c r="AB347" s="27" t="inlineStr"/>
      <c r="AC347" s="27" t="inlineStr"/>
      <c r="AD347" s="27" t="inlineStr"/>
      <c r="AE347" s="27" t="inlineStr"/>
      <c r="AF347" s="27" t="inlineStr"/>
      <c r="AG347" s="27" t="inlineStr"/>
      <c r="AH347" s="37" t="n">
        <v>74</v>
      </c>
      <c r="AI347" s="37" t="n">
        <v>0</v>
      </c>
      <c r="AJ347" s="37" t="n">
        <v>74</v>
      </c>
      <c r="AK347" s="38" t="n">
        <v>15135.42851351351</v>
      </c>
      <c r="AL347" s="38" t="n"/>
      <c r="AM347" s="38" t="n"/>
      <c r="AN347" s="27" t="inlineStr"/>
      <c r="AO347" s="27"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7" t="n">
        <v>0</v>
      </c>
      <c r="M348" s="7" t="n">
        <v>124254</v>
      </c>
      <c r="N348" s="5">
        <f>IFERROR(VLOOKUP(E348,[1]Total!$D$1:$M$446,10,0),0)</f>
        <v/>
      </c>
      <c r="O348" s="11">
        <f>M348/SUM($M$2:$M$679)</f>
        <v/>
      </c>
      <c r="P348" s="5">
        <f>IFERROR(M348/I348,0)</f>
        <v/>
      </c>
      <c r="R348" s="8">
        <f>I348-Q348</f>
        <v/>
      </c>
      <c r="S348" s="36">
        <f>P348*R348</f>
        <v/>
      </c>
      <c r="U348" s="27" t="inlineStr">
        <is>
          <t>Stock SAP</t>
        </is>
      </c>
      <c r="V348" s="27" t="inlineStr">
        <is>
          <t>Medicamentos</t>
        </is>
      </c>
      <c r="W348" s="27" t="inlineStr">
        <is>
          <t>Dentro del alcance</t>
        </is>
      </c>
      <c r="X348" s="27" t="inlineStr"/>
      <c r="Y348" s="27" t="inlineStr">
        <is>
          <t>Sin recuento físico en el inventario de Avain</t>
        </is>
      </c>
      <c r="Z348" s="28" t="inlineStr">
        <is>
          <t>Sin recuento físico</t>
        </is>
      </c>
      <c r="AA348" s="27" t="inlineStr"/>
      <c r="AB348" s="27" t="inlineStr"/>
      <c r="AC348" s="27" t="inlineStr"/>
      <c r="AD348" s="27" t="inlineStr"/>
      <c r="AE348" s="27" t="inlineStr"/>
      <c r="AF348" s="27" t="inlineStr"/>
      <c r="AG348" s="27" t="inlineStr"/>
      <c r="AH348" s="37" t="n">
        <v>20</v>
      </c>
      <c r="AI348" s="37" t="n">
        <v>0</v>
      </c>
      <c r="AJ348" s="37" t="n">
        <v>20</v>
      </c>
      <c r="AK348" s="38" t="n">
        <v>6212.7</v>
      </c>
      <c r="AL348" s="38" t="n"/>
      <c r="AM348" s="38" t="n"/>
      <c r="AN348" s="27" t="inlineStr"/>
      <c r="AO348" s="27" t="inlineStr"/>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7" t="n">
        <v>0</v>
      </c>
      <c r="M349" s="7" t="n">
        <v>248072</v>
      </c>
      <c r="N349" s="5">
        <f>IFERROR(VLOOKUP(E349,[1]Total!$D$1:$M$446,10,0),0)</f>
        <v/>
      </c>
      <c r="O349" s="11">
        <f>M349/SUM($M$2:$M$679)</f>
        <v/>
      </c>
      <c r="P349" s="5">
        <f>IFERROR(M349/I349,0)</f>
        <v/>
      </c>
      <c r="R349" s="8">
        <f>I349-Q349</f>
        <v/>
      </c>
      <c r="S349" s="36">
        <f>P349*R349</f>
        <v/>
      </c>
      <c r="U349" s="27" t="inlineStr">
        <is>
          <t>Stock SAP</t>
        </is>
      </c>
      <c r="V349" s="27" t="inlineStr">
        <is>
          <t>Medicamentos</t>
        </is>
      </c>
      <c r="W349" s="27" t="inlineStr">
        <is>
          <t>Dentro del alcance</t>
        </is>
      </c>
      <c r="X349" s="27" t="inlineStr"/>
      <c r="Y349" s="27" t="inlineStr">
        <is>
          <t>Sin recuento físico en el inventario de Avain</t>
        </is>
      </c>
      <c r="Z349" s="28" t="inlineStr">
        <is>
          <t>Sin recuento físico</t>
        </is>
      </c>
      <c r="AA349" s="27" t="inlineStr"/>
      <c r="AB349" s="27" t="inlineStr"/>
      <c r="AC349" s="27" t="inlineStr"/>
      <c r="AD349" s="27" t="inlineStr"/>
      <c r="AE349" s="27" t="inlineStr"/>
      <c r="AF349" s="27" t="inlineStr"/>
      <c r="AG349" s="27" t="inlineStr"/>
      <c r="AH349" s="37" t="n">
        <v>20</v>
      </c>
      <c r="AI349" s="37" t="n">
        <v>0</v>
      </c>
      <c r="AJ349" s="37" t="n">
        <v>20</v>
      </c>
      <c r="AK349" s="38" t="n">
        <v>12403.6</v>
      </c>
      <c r="AL349" s="38" t="n"/>
      <c r="AM349" s="38" t="n"/>
      <c r="AN349" s="27" t="inlineStr"/>
      <c r="AO349" s="27" t="inlineStr"/>
    </row>
    <row r="350">
      <c r="A350" s="5" t="inlineStr">
        <is>
          <t>2000015</t>
        </is>
      </c>
      <c r="B350" s="5" t="inlineStr">
        <is>
          <t>MANDRIL P/LARINGO ADULTO ESTERIL</t>
        </is>
      </c>
      <c r="C350" s="5" t="inlineStr"/>
      <c r="D350" s="5" t="inlineStr">
        <is>
          <t>033</t>
        </is>
      </c>
      <c r="E350" s="5" t="inlineStr">
        <is>
          <t>ZDES</t>
        </is>
      </c>
      <c r="F350" s="5" t="inlineStr">
        <is>
          <t>1120</t>
        </is>
      </c>
      <c r="G350" s="5" t="inlineStr">
        <is>
          <t>2010</t>
        </is>
      </c>
      <c r="H350" s="5" t="inlineStr">
        <is>
          <t>C/U</t>
        </is>
      </c>
      <c r="I350" s="6" t="n">
        <v>20</v>
      </c>
      <c r="J350" s="6" t="n">
        <v>0</v>
      </c>
      <c r="K350" s="5" t="inlineStr">
        <is>
          <t>ARS</t>
        </is>
      </c>
      <c r="L350" s="7" t="n">
        <v>0</v>
      </c>
      <c r="M350" s="7" t="n">
        <v>259856.9</v>
      </c>
      <c r="N350" s="5">
        <f>IFERROR(VLOOKUP(E350,[1]Total!$D$1:$M$446,10,0),0)</f>
        <v/>
      </c>
      <c r="O350" s="11">
        <f>M350/SUM($M$2:$M$679)</f>
        <v/>
      </c>
      <c r="P350" s="5">
        <f>IFERROR(M350/I350,0)</f>
        <v/>
      </c>
      <c r="R350" s="8">
        <f>I350-Q350</f>
        <v/>
      </c>
      <c r="S350" s="36">
        <f>P350*R350</f>
        <v/>
      </c>
      <c r="U350" s="27" t="inlineStr">
        <is>
          <t>Stock SAP</t>
        </is>
      </c>
      <c r="V350" s="27" t="inlineStr">
        <is>
          <t>Descartables</t>
        </is>
      </c>
      <c r="W350" s="27" t="inlineStr">
        <is>
          <t>Dentro del alcance</t>
        </is>
      </c>
      <c r="X350" s="27" t="inlineStr"/>
      <c r="Y350" s="27" t="inlineStr">
        <is>
          <t>Sin recuento físico en el inventario de Avain</t>
        </is>
      </c>
      <c r="Z350" s="28" t="inlineStr">
        <is>
          <t>Sin recuento físico</t>
        </is>
      </c>
      <c r="AA350" s="27" t="inlineStr"/>
      <c r="AB350" s="27" t="inlineStr"/>
      <c r="AC350" s="27" t="inlineStr"/>
      <c r="AD350" s="27" t="inlineStr"/>
      <c r="AE350" s="27" t="inlineStr"/>
      <c r="AF350" s="27" t="inlineStr"/>
      <c r="AG350" s="27" t="inlineStr"/>
      <c r="AH350" s="37" t="n">
        <v>23</v>
      </c>
      <c r="AI350" s="37" t="n">
        <v>0</v>
      </c>
      <c r="AJ350" s="37" t="n">
        <v>23</v>
      </c>
      <c r="AK350" s="38" t="n">
        <v>12992.8447826087</v>
      </c>
      <c r="AL350" s="38" t="n"/>
      <c r="AM350" s="38" t="n"/>
      <c r="AN350" s="27" t="inlineStr"/>
      <c r="AO350" s="27" t="inlineStr">
        <is>
          <t>El material ocupa 2 filas en la hoja 1120 SJ (lote/almacén). La cantidad SAP y la física de esta vista son el total del material.</t>
        </is>
      </c>
    </row>
    <row r="351">
      <c r="A351" s="5" t="inlineStr">
        <is>
          <t>2000052</t>
        </is>
      </c>
      <c r="B351" s="5" t="inlineStr">
        <is>
          <t>DESCARTADOR GRANDE MODELO E4</t>
        </is>
      </c>
      <c r="C351" s="5" t="inlineStr"/>
      <c r="D351" s="5" t="inlineStr">
        <is>
          <t>033</t>
        </is>
      </c>
      <c r="E351" s="5" t="inlineStr">
        <is>
          <t>ZDES</t>
        </is>
      </c>
      <c r="F351" s="5" t="inlineStr">
        <is>
          <t>1120</t>
        </is>
      </c>
      <c r="G351" s="5" t="inlineStr">
        <is>
          <t>2021</t>
        </is>
      </c>
      <c r="H351" s="5" t="inlineStr">
        <is>
          <t>C/U</t>
        </is>
      </c>
      <c r="I351" s="6" t="n">
        <v>20</v>
      </c>
      <c r="J351" s="6" t="n">
        <v>0</v>
      </c>
      <c r="K351" s="5" t="inlineStr">
        <is>
          <t>ARS</t>
        </is>
      </c>
      <c r="L351" s="7" t="n">
        <v>0</v>
      </c>
      <c r="M351" s="7" t="n">
        <v>56700</v>
      </c>
      <c r="N351" s="5">
        <f>IFERROR(VLOOKUP(E351,[1]Total!$D$1:$M$446,10,0),0)</f>
        <v/>
      </c>
      <c r="O351" s="11">
        <f>M351/SUM($M$2:$M$679)</f>
        <v/>
      </c>
      <c r="P351" s="5">
        <f>IFERROR(M351/I351,0)</f>
        <v/>
      </c>
      <c r="R351" s="8">
        <f>I351-Q351</f>
        <v/>
      </c>
      <c r="S351" s="36">
        <f>P351*R351</f>
        <v/>
      </c>
      <c r="U351" s="27" t="inlineStr">
        <is>
          <t>Stock SAP</t>
        </is>
      </c>
      <c r="V351" s="27" t="inlineStr">
        <is>
          <t>Descartables</t>
        </is>
      </c>
      <c r="W351" s="27" t="inlineStr">
        <is>
          <t>Dentro del alcance</t>
        </is>
      </c>
      <c r="X351" s="27" t="inlineStr"/>
      <c r="Y351" s="27" t="inlineStr">
        <is>
          <t>Sin recuento físico en el inventario de Avain</t>
        </is>
      </c>
      <c r="Z351" s="28" t="inlineStr">
        <is>
          <t>Sin recuento físico</t>
        </is>
      </c>
      <c r="AA351" s="27" t="inlineStr"/>
      <c r="AB351" s="27" t="inlineStr"/>
      <c r="AC351" s="27" t="inlineStr"/>
      <c r="AD351" s="27" t="inlineStr"/>
      <c r="AE351" s="27" t="inlineStr"/>
      <c r="AF351" s="27" t="inlineStr"/>
      <c r="AG351" s="27" t="inlineStr"/>
      <c r="AH351" s="37" t="n">
        <v>20</v>
      </c>
      <c r="AI351" s="37" t="n">
        <v>0</v>
      </c>
      <c r="AJ351" s="37" t="n">
        <v>20</v>
      </c>
      <c r="AK351" s="38" t="n">
        <v>2835</v>
      </c>
      <c r="AL351" s="38" t="n"/>
      <c r="AM351" s="38" t="n"/>
      <c r="AN351" s="27" t="inlineStr"/>
      <c r="AO351" s="27" t="inlineStr"/>
    </row>
    <row r="352">
      <c r="A352" s="5" t="inlineStr">
        <is>
          <t>2000100</t>
        </is>
      </c>
      <c r="B352" s="5" t="inlineStr">
        <is>
          <t>BOLSA COLECTORA DE ORINA X 2000 ML</t>
        </is>
      </c>
      <c r="C352" s="5" t="inlineStr"/>
      <c r="D352" s="5" t="inlineStr">
        <is>
          <t>033</t>
        </is>
      </c>
      <c r="E352" s="5" t="inlineStr">
        <is>
          <t>ZDES</t>
        </is>
      </c>
      <c r="F352" s="5" t="inlineStr">
        <is>
          <t>1120</t>
        </is>
      </c>
      <c r="G352" s="5" t="inlineStr">
        <is>
          <t>2021</t>
        </is>
      </c>
      <c r="H352" s="5" t="inlineStr">
        <is>
          <t>C/U</t>
        </is>
      </c>
      <c r="I352" s="6" t="n">
        <v>20</v>
      </c>
      <c r="J352" s="6" t="n">
        <v>0</v>
      </c>
      <c r="K352" s="5" t="inlineStr">
        <is>
          <t>ARS</t>
        </is>
      </c>
      <c r="L352" s="7" t="n">
        <v>0</v>
      </c>
      <c r="M352" s="7" t="n">
        <v>7494.32</v>
      </c>
      <c r="N352" s="5">
        <f>IFERROR(VLOOKUP(E352,[1]Total!$D$1:$M$446,10,0),0)</f>
        <v/>
      </c>
      <c r="O352" s="11">
        <f>M352/SUM($M$2:$M$679)</f>
        <v/>
      </c>
      <c r="P352" s="5">
        <f>IFERROR(M352/I352,0)</f>
        <v/>
      </c>
      <c r="Q352" s="39" t="n">
        <v>3</v>
      </c>
      <c r="R352" s="8">
        <f>I352-Q352</f>
        <v/>
      </c>
      <c r="S352" s="36">
        <f>P352*R352</f>
        <v/>
      </c>
      <c r="U352" s="27" t="inlineStr">
        <is>
          <t>Stock SAP</t>
        </is>
      </c>
      <c r="V352" s="27" t="inlineStr">
        <is>
          <t>Descartables</t>
        </is>
      </c>
      <c r="W352" s="27" t="inlineStr">
        <is>
          <t>Dentro del alcance</t>
        </is>
      </c>
      <c r="X352" s="30" t="inlineStr">
        <is>
          <t>Media</t>
        </is>
      </c>
      <c r="Y352" s="27" t="inlineStr">
        <is>
          <t>Homologado – confianza Media – pendiente de validación</t>
        </is>
      </c>
      <c r="Z352" s="26" t="inlineStr">
        <is>
          <t>Dar de baja en SAP</t>
        </is>
      </c>
      <c r="AA352" s="27" t="inlineStr">
        <is>
          <t>DESC26</t>
        </is>
      </c>
      <c r="AB352" s="27" t="inlineStr">
        <is>
          <t>Bolsa Colectora de orina T/K-207</t>
        </is>
      </c>
      <c r="AC352" s="27" t="inlineStr">
        <is>
          <t>Cruce por nomenclatura SAP</t>
        </is>
      </c>
      <c r="AD352" s="27" t="inlineStr">
        <is>
          <t>No</t>
        </is>
      </c>
      <c r="AE352" s="27" t="inlineStr"/>
      <c r="AF352" s="27" t="inlineStr">
        <is>
          <t>Sí</t>
        </is>
      </c>
      <c r="AG352" s="27" t="inlineStr"/>
      <c r="AH352" s="37" t="n">
        <v>20</v>
      </c>
      <c r="AI352" s="37" t="n">
        <v>3</v>
      </c>
      <c r="AJ352" s="37" t="n">
        <v>17</v>
      </c>
      <c r="AK352" s="38" t="n">
        <v>374.716</v>
      </c>
      <c r="AL352" s="38">
        <f>IF(OR($Z352="Dar de baja en SAP",$Z352="Dar de alta en SAP"),$AJ352*$AK352,"")</f>
        <v/>
      </c>
      <c r="AM352" s="38">
        <f>$AI352*$AK352</f>
        <v/>
      </c>
      <c r="AN352" s="27" t="inlineStr"/>
      <c r="AO352" s="27" t="inlineStr">
        <is>
          <t>Cruce por nomenclatura: una nomenclatura no informa dosis; similitud 0.65.</t>
        </is>
      </c>
    </row>
    <row r="353">
      <c r="A353" s="5" t="inlineStr">
        <is>
          <t>2000532</t>
        </is>
      </c>
      <c r="B353" s="5" t="inlineStr">
        <is>
          <t>CURITAS TELA ELASTICA</t>
        </is>
      </c>
      <c r="C353" s="5" t="inlineStr"/>
      <c r="D353" s="5" t="inlineStr">
        <is>
          <t>033</t>
        </is>
      </c>
      <c r="E353" s="5" t="inlineStr">
        <is>
          <t>ZDES</t>
        </is>
      </c>
      <c r="F353" s="5" t="inlineStr">
        <is>
          <t>1120</t>
        </is>
      </c>
      <c r="G353" s="5" t="inlineStr">
        <is>
          <t>2010</t>
        </is>
      </c>
      <c r="H353" s="5" t="inlineStr">
        <is>
          <t>C/U</t>
        </is>
      </c>
      <c r="I353" s="6" t="n">
        <v>20</v>
      </c>
      <c r="J353" s="6" t="n">
        <v>0</v>
      </c>
      <c r="K353" s="5" t="inlineStr">
        <is>
          <t>ARS</t>
        </is>
      </c>
      <c r="L353" s="7" t="n">
        <v>0</v>
      </c>
      <c r="M353" s="7" t="n">
        <v>34047.2</v>
      </c>
      <c r="N353" s="5">
        <f>IFERROR(VLOOKUP(E353,[1]Total!$D$1:$M$446,10,0),0)</f>
        <v/>
      </c>
      <c r="O353" s="11">
        <f>M353/SUM($M$2:$M$679)</f>
        <v/>
      </c>
      <c r="P353" s="5">
        <f>IFERROR(M353/I353,0)</f>
        <v/>
      </c>
      <c r="Q353" s="39" t="n">
        <v>192</v>
      </c>
      <c r="R353" s="8">
        <f>I353-Q353</f>
        <v/>
      </c>
      <c r="S353" s="36">
        <f>P353*R353</f>
        <v/>
      </c>
      <c r="U353" s="27" t="inlineStr">
        <is>
          <t>Stock SAP</t>
        </is>
      </c>
      <c r="V353" s="27" t="inlineStr">
        <is>
          <t>Descartables</t>
        </is>
      </c>
      <c r="W353" s="27" t="inlineStr">
        <is>
          <t>Dentro del alcance</t>
        </is>
      </c>
      <c r="X353" s="25" t="inlineStr">
        <is>
          <t>Alta</t>
        </is>
      </c>
      <c r="Y353" s="27" t="inlineStr">
        <is>
          <t>Homologado – confianza Alta</t>
        </is>
      </c>
      <c r="Z353" s="25" t="inlineStr">
        <is>
          <t>Dar de alta en SAP</t>
        </is>
      </c>
      <c r="AA353" s="27" t="inlineStr">
        <is>
          <t>DESC52</t>
        </is>
      </c>
      <c r="AB353" s="27" t="inlineStr">
        <is>
          <t>Curitas x 1 ud</t>
        </is>
      </c>
      <c r="AC353" s="27" t="inlineStr">
        <is>
          <t>Homologación por código Avain (master D-146)</t>
        </is>
      </c>
      <c r="AD353" s="27" t="inlineStr">
        <is>
          <t>No</t>
        </is>
      </c>
      <c r="AE353" s="27" t="inlineStr"/>
      <c r="AF353" s="27" t="inlineStr">
        <is>
          <t>Sí</t>
        </is>
      </c>
      <c r="AG353" s="27" t="inlineStr">
        <is>
          <t>D-146</t>
        </is>
      </c>
      <c r="AH353" s="37" t="n">
        <v>40</v>
      </c>
      <c r="AI353" s="37" t="n">
        <v>192</v>
      </c>
      <c r="AJ353" s="37" t="n">
        <v>-152</v>
      </c>
      <c r="AK353" s="38" t="n">
        <v>1702.36</v>
      </c>
      <c r="AL353" s="38">
        <f>IF(OR($Z353="Dar de baja en SAP",$Z353="Dar de alta en SAP"),$AJ353*$AK353,"")</f>
        <v/>
      </c>
      <c r="AM353" s="38">
        <f>$AI353*$AK353</f>
        <v/>
      </c>
      <c r="AN353" s="27" t="inlineStr"/>
      <c r="AO353" s="27"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t="inlineStr"/>
      <c r="D354" s="5" t="inlineStr">
        <is>
          <t>033</t>
        </is>
      </c>
      <c r="E354" s="5" t="inlineStr">
        <is>
          <t>ZDES</t>
        </is>
      </c>
      <c r="F354" s="5" t="inlineStr">
        <is>
          <t>1120</t>
        </is>
      </c>
      <c r="G354" s="5" t="inlineStr">
        <is>
          <t>2021</t>
        </is>
      </c>
      <c r="H354" s="5" t="inlineStr">
        <is>
          <t>C/U</t>
        </is>
      </c>
      <c r="I354" s="6" t="n">
        <v>20</v>
      </c>
      <c r="J354" s="6" t="n">
        <v>0</v>
      </c>
      <c r="K354" s="5" t="inlineStr">
        <is>
          <t>ARS</t>
        </is>
      </c>
      <c r="L354" s="7" t="n">
        <v>0</v>
      </c>
      <c r="M354" s="7" t="n">
        <v>34047.2</v>
      </c>
      <c r="N354" s="5">
        <f>IFERROR(VLOOKUP(E354,[1]Total!$D$1:$M$446,10,0),0)</f>
        <v/>
      </c>
      <c r="O354" s="11">
        <f>M354/SUM($M$2:$M$679)</f>
        <v/>
      </c>
      <c r="P354" s="5">
        <f>IFERROR(M354/I354,0)</f>
        <v/>
      </c>
      <c r="R354" s="8">
        <f>I354-Q354</f>
        <v/>
      </c>
      <c r="S354" s="36">
        <f>P354*R354</f>
        <v/>
      </c>
      <c r="U354" s="27" t="inlineStr">
        <is>
          <t>Stock SAP</t>
        </is>
      </c>
      <c r="V354" s="27" t="inlineStr">
        <is>
          <t>Descartables</t>
        </is>
      </c>
      <c r="W354" s="27" t="inlineStr">
        <is>
          <t>Dentro del alcance</t>
        </is>
      </c>
      <c r="X354" s="25" t="inlineStr">
        <is>
          <t>Alta</t>
        </is>
      </c>
      <c r="Y354" s="27" t="inlineStr">
        <is>
          <t>Homologado – confianza Alta</t>
        </is>
      </c>
      <c r="Z354" s="25" t="inlineStr">
        <is>
          <t>Dar de alta en SAP</t>
        </is>
      </c>
      <c r="AA354" s="27" t="inlineStr">
        <is>
          <t>DESC52</t>
        </is>
      </c>
      <c r="AB354" s="27" t="inlineStr">
        <is>
          <t>Curitas x 1 ud</t>
        </is>
      </c>
      <c r="AC354" s="27" t="inlineStr">
        <is>
          <t>Homologación por código Avain (master D-146)</t>
        </is>
      </c>
      <c r="AD354" s="27" t="inlineStr">
        <is>
          <t>No</t>
        </is>
      </c>
      <c r="AE354" s="27" t="inlineStr"/>
      <c r="AF354" s="27" t="inlineStr">
        <is>
          <t>Sí</t>
        </is>
      </c>
      <c r="AG354" s="27" t="inlineStr">
        <is>
          <t>D-146</t>
        </is>
      </c>
      <c r="AH354" s="37" t="n">
        <v>40</v>
      </c>
      <c r="AI354" s="37" t="n">
        <v>192</v>
      </c>
      <c r="AJ354" s="37" t="n">
        <v>-152</v>
      </c>
      <c r="AK354" s="38" t="n">
        <v>1702.36</v>
      </c>
      <c r="AL354" s="38">
        <f>IF(OR($Z354="Dar de baja en SAP",$Z354="Dar de alta en SAP"),$AJ354*$AK354,"")</f>
        <v/>
      </c>
      <c r="AM354" s="38">
        <f>$AI354*$AK354</f>
        <v/>
      </c>
      <c r="AN354" s="27" t="inlineStr"/>
      <c r="AO354" s="27"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t="inlineStr"/>
      <c r="D355" s="5" t="inlineStr">
        <is>
          <t>033</t>
        </is>
      </c>
      <c r="E355" s="5" t="inlineStr">
        <is>
          <t>ZDES</t>
        </is>
      </c>
      <c r="F355" s="5" t="inlineStr">
        <is>
          <t>1120</t>
        </is>
      </c>
      <c r="G355" s="5" t="inlineStr">
        <is>
          <t>2021</t>
        </is>
      </c>
      <c r="H355" s="5" t="inlineStr">
        <is>
          <t>C/U</t>
        </is>
      </c>
      <c r="I355" s="6" t="n">
        <v>20</v>
      </c>
      <c r="J355" s="6" t="n">
        <v>0</v>
      </c>
      <c r="K355" s="5" t="inlineStr">
        <is>
          <t>ARS</t>
        </is>
      </c>
      <c r="L355" s="7" t="n">
        <v>0</v>
      </c>
      <c r="M355" s="7" t="n">
        <v>6372</v>
      </c>
      <c r="N355" s="5">
        <f>IFERROR(VLOOKUP(E355,[1]Total!$D$1:$M$446,10,0),0)</f>
        <v/>
      </c>
      <c r="O355" s="11">
        <f>M355/SUM($M$2:$M$679)</f>
        <v/>
      </c>
      <c r="P355" s="5">
        <f>IFERROR(M355/I355,0)</f>
        <v/>
      </c>
      <c r="R355" s="8">
        <f>I355-Q355</f>
        <v/>
      </c>
      <c r="S355" s="36">
        <f>P355*R355</f>
        <v/>
      </c>
      <c r="U355" s="27" t="inlineStr">
        <is>
          <t>Stock SAP</t>
        </is>
      </c>
      <c r="V355" s="27" t="inlineStr">
        <is>
          <t>Descartables</t>
        </is>
      </c>
      <c r="W355" s="27" t="inlineStr">
        <is>
          <t>Dentro del alcance</t>
        </is>
      </c>
      <c r="X355" s="27" t="inlineStr"/>
      <c r="Y355" s="27" t="inlineStr">
        <is>
          <t>Sin recuento físico en el inventario de Avain</t>
        </is>
      </c>
      <c r="Z355" s="28" t="inlineStr">
        <is>
          <t>Sin recuento físico</t>
        </is>
      </c>
      <c r="AA355" s="27" t="inlineStr"/>
      <c r="AB355" s="27" t="inlineStr"/>
      <c r="AC355" s="27" t="inlineStr"/>
      <c r="AD355" s="27" t="inlineStr"/>
      <c r="AE355" s="27" t="inlineStr"/>
      <c r="AF355" s="27" t="inlineStr"/>
      <c r="AG355" s="27" t="inlineStr"/>
      <c r="AH355" s="37" t="n">
        <v>20</v>
      </c>
      <c r="AI355" s="37" t="n">
        <v>0</v>
      </c>
      <c r="AJ355" s="37" t="n">
        <v>20</v>
      </c>
      <c r="AK355" s="38" t="n">
        <v>318.6</v>
      </c>
      <c r="AL355" s="38" t="n"/>
      <c r="AM355" s="38" t="n"/>
      <c r="AN355" s="27" t="inlineStr"/>
      <c r="AO355" s="27" t="inlineStr"/>
    </row>
    <row r="356">
      <c r="A356" s="5" t="inlineStr">
        <is>
          <t>2001530</t>
        </is>
      </c>
      <c r="B356" s="5" t="inlineStr">
        <is>
          <t>SONDA ASP CAMP QUIRUR T-K/67</t>
        </is>
      </c>
      <c r="C356" s="5" t="inlineStr"/>
      <c r="D356" s="5" t="inlineStr">
        <is>
          <t>MDES</t>
        </is>
      </c>
      <c r="E356" s="5" t="inlineStr">
        <is>
          <t>ZDES</t>
        </is>
      </c>
      <c r="F356" s="5" t="inlineStr">
        <is>
          <t>1120</t>
        </is>
      </c>
      <c r="G356" s="5" t="inlineStr">
        <is>
          <t>2021</t>
        </is>
      </c>
      <c r="H356" s="5" t="inlineStr">
        <is>
          <t>C/U</t>
        </is>
      </c>
      <c r="I356" s="6" t="n">
        <v>20</v>
      </c>
      <c r="J356" s="6" t="n">
        <v>0</v>
      </c>
      <c r="K356" s="5" t="inlineStr">
        <is>
          <t>ARS</t>
        </is>
      </c>
      <c r="L356" s="7" t="n">
        <v>0</v>
      </c>
      <c r="M356" s="7" t="n">
        <v>41384</v>
      </c>
      <c r="N356" s="5">
        <f>IFERROR(VLOOKUP(E356,[1]Total!$D$1:$M$446,10,0),0)</f>
        <v/>
      </c>
      <c r="O356" s="11">
        <f>M356/SUM($M$2:$M$679)</f>
        <v/>
      </c>
      <c r="P356" s="5">
        <f>IFERROR(M356/I356,0)</f>
        <v/>
      </c>
      <c r="R356" s="8">
        <f>I356-Q356</f>
        <v/>
      </c>
      <c r="S356" s="36">
        <f>P356*R356</f>
        <v/>
      </c>
      <c r="U356" s="27" t="inlineStr">
        <is>
          <t>Stock SAP</t>
        </is>
      </c>
      <c r="V356" s="27" t="inlineStr">
        <is>
          <t>Descartables</t>
        </is>
      </c>
      <c r="W356" s="27" t="inlineStr">
        <is>
          <t>Dentro del alcance</t>
        </is>
      </c>
      <c r="X356" s="27" t="inlineStr"/>
      <c r="Y356" s="27" t="inlineStr">
        <is>
          <t>Sin recuento físico en el inventario de Avain</t>
        </is>
      </c>
      <c r="Z356" s="28" t="inlineStr">
        <is>
          <t>Sin recuento físico</t>
        </is>
      </c>
      <c r="AA356" s="27" t="inlineStr"/>
      <c r="AB356" s="27" t="inlineStr"/>
      <c r="AC356" s="27" t="inlineStr"/>
      <c r="AD356" s="27" t="inlineStr"/>
      <c r="AE356" s="27" t="inlineStr"/>
      <c r="AF356" s="27" t="inlineStr"/>
      <c r="AG356" s="27" t="inlineStr"/>
      <c r="AH356" s="37" t="n">
        <v>20</v>
      </c>
      <c r="AI356" s="37" t="n">
        <v>0</v>
      </c>
      <c r="AJ356" s="37" t="n">
        <v>20</v>
      </c>
      <c r="AK356" s="38" t="n">
        <v>2069.2</v>
      </c>
      <c r="AL356" s="38" t="n"/>
      <c r="AM356" s="38" t="n"/>
      <c r="AN356" s="27" t="inlineStr"/>
      <c r="AO356" s="27" t="inlineStr"/>
    </row>
    <row r="357">
      <c r="A357" s="5" t="inlineStr">
        <is>
          <t>2002587</t>
        </is>
      </c>
      <c r="B357" s="5" t="inlineStr">
        <is>
          <t>VENDA OVATA 15CM</t>
        </is>
      </c>
      <c r="C357" s="5" t="inlineStr"/>
      <c r="D357" s="5" t="inlineStr">
        <is>
          <t>MDES</t>
        </is>
      </c>
      <c r="E357" s="5" t="inlineStr">
        <is>
          <t>ZDES</t>
        </is>
      </c>
      <c r="F357" s="5" t="inlineStr">
        <is>
          <t>1120</t>
        </is>
      </c>
      <c r="G357" s="5" t="inlineStr">
        <is>
          <t>2021</t>
        </is>
      </c>
      <c r="H357" s="5" t="inlineStr">
        <is>
          <t>C/U</t>
        </is>
      </c>
      <c r="I357" s="6" t="n">
        <v>20</v>
      </c>
      <c r="J357" s="6" t="n">
        <v>0</v>
      </c>
      <c r="K357" s="5" t="inlineStr">
        <is>
          <t>ARS</t>
        </is>
      </c>
      <c r="L357" s="7" t="n">
        <v>0</v>
      </c>
      <c r="M357" s="7" t="n">
        <v>23765</v>
      </c>
      <c r="N357" s="5">
        <f>IFERROR(VLOOKUP(E357,[1]Total!$D$1:$M$446,10,0),0)</f>
        <v/>
      </c>
      <c r="O357" s="11">
        <f>M357/SUM($M$2:$M$679)</f>
        <v/>
      </c>
      <c r="P357" s="5">
        <f>IFERROR(M357/I357,0)</f>
        <v/>
      </c>
      <c r="Q357" s="39" t="n">
        <v>8</v>
      </c>
      <c r="R357" s="8">
        <f>I357-Q357</f>
        <v/>
      </c>
      <c r="S357" s="36">
        <f>P357*R357</f>
        <v/>
      </c>
      <c r="U357" s="27" t="inlineStr">
        <is>
          <t>Stock SAP</t>
        </is>
      </c>
      <c r="V357" s="27" t="inlineStr">
        <is>
          <t>Descartables</t>
        </is>
      </c>
      <c r="W357" s="27" t="inlineStr">
        <is>
          <t>Dentro del alcance</t>
        </is>
      </c>
      <c r="X357" s="26" t="inlineStr">
        <is>
          <t>Baja</t>
        </is>
      </c>
      <c r="Y357" s="27" t="inlineStr">
        <is>
          <t>Homologado – confianza Baja – pendiente de validación</t>
        </is>
      </c>
      <c r="Z357" s="26" t="inlineStr">
        <is>
          <t>Dar de baja en SAP</t>
        </is>
      </c>
      <c r="AA357" s="27" t="inlineStr">
        <is>
          <t>DESC171</t>
        </is>
      </c>
      <c r="AB357" s="27" t="inlineStr">
        <is>
          <t>Vendas de 7 cm.</t>
        </is>
      </c>
      <c r="AC357" s="27" t="inlineStr">
        <is>
          <t>Cruce por nomenclatura SAP</t>
        </is>
      </c>
      <c r="AD357" s="27" t="inlineStr">
        <is>
          <t>No</t>
        </is>
      </c>
      <c r="AE357" s="27" t="inlineStr"/>
      <c r="AF357" s="27" t="inlineStr">
        <is>
          <t>Sí</t>
        </is>
      </c>
      <c r="AG357" s="27" t="inlineStr">
        <is>
          <t>D-143</t>
        </is>
      </c>
      <c r="AH357" s="37" t="n">
        <v>20</v>
      </c>
      <c r="AI357" s="37" t="n">
        <v>8</v>
      </c>
      <c r="AJ357" s="37" t="n">
        <v>12</v>
      </c>
      <c r="AK357" s="38" t="n">
        <v>1188.25</v>
      </c>
      <c r="AL357" s="38">
        <f>IF(OR($Z357="Dar de baja en SAP",$Z357="Dar de alta en SAP"),$AJ357*$AK357,"")</f>
        <v/>
      </c>
      <c r="AM357" s="38">
        <f>$AI357*$AK357</f>
        <v/>
      </c>
      <c r="AN357" s="27" t="inlineStr"/>
      <c r="AO357" s="27"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7" t="n">
        <v>0</v>
      </c>
      <c r="M358" s="7" t="n">
        <v>1194.94</v>
      </c>
      <c r="N358" s="5">
        <f>IFERROR(VLOOKUP(E358,[1]Total!$D$1:$M$446,10,0),0)</f>
        <v/>
      </c>
      <c r="O358" s="11">
        <f>M358/SUM($M$2:$M$679)</f>
        <v/>
      </c>
      <c r="P358" s="5">
        <f>IFERROR(M358/I358,0)</f>
        <v/>
      </c>
      <c r="R358" s="8">
        <f>I358-Q358</f>
        <v/>
      </c>
      <c r="S358" s="36">
        <f>P358*R358</f>
        <v/>
      </c>
      <c r="U358" s="27" t="inlineStr">
        <is>
          <t>Stock SAP</t>
        </is>
      </c>
      <c r="V358" s="27" t="inlineStr">
        <is>
          <t>Medicamentos</t>
        </is>
      </c>
      <c r="W358" s="27" t="inlineStr">
        <is>
          <t>Dentro del alcance</t>
        </is>
      </c>
      <c r="X358" s="25" t="inlineStr">
        <is>
          <t>Alta</t>
        </is>
      </c>
      <c r="Y358" s="27" t="inlineStr">
        <is>
          <t>Homologado – confianza Alta</t>
        </is>
      </c>
      <c r="Z358" s="26" t="inlineStr">
        <is>
          <t>Dar de baja en SAP</t>
        </is>
      </c>
      <c r="AA358" s="27" t="inlineStr">
        <is>
          <t>MED102</t>
        </is>
      </c>
      <c r="AB358" s="27" t="inlineStr">
        <is>
          <t>Ibuprofeno Comp x 600 mg</t>
        </is>
      </c>
      <c r="AC358" s="27" t="inlineStr">
        <is>
          <t>Homologación por código Avain (master M01-005)</t>
        </is>
      </c>
      <c r="AD358" s="27" t="inlineStr">
        <is>
          <t>No</t>
        </is>
      </c>
      <c r="AE358" s="27" t="inlineStr"/>
      <c r="AF358" s="27" t="inlineStr">
        <is>
          <t>Sí</t>
        </is>
      </c>
      <c r="AG358" s="27" t="inlineStr">
        <is>
          <t>M01-005</t>
        </is>
      </c>
      <c r="AH358" s="37" t="n">
        <v>5940</v>
      </c>
      <c r="AI358" s="37" t="n">
        <v>222</v>
      </c>
      <c r="AJ358" s="37" t="n">
        <v>5718</v>
      </c>
      <c r="AK358" s="38" t="n">
        <v>62.89131818181817</v>
      </c>
      <c r="AL358" s="38">
        <f>IF(OR($Z358="Dar de baja en SAP",$Z358="Dar de alta en SAP"),$AJ358*$AK358,"")</f>
        <v/>
      </c>
      <c r="AM358" s="38">
        <f>$AI358*$AK358</f>
        <v/>
      </c>
      <c r="AN358" s="27" t="inlineStr"/>
      <c r="AO358" s="27"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7" t="n">
        <v>0</v>
      </c>
      <c r="M359" s="7" t="n">
        <v>133393.68</v>
      </c>
      <c r="N359" s="5">
        <f>IFERROR(VLOOKUP(E359,[1]Total!$D$1:$M$446,10,0),0)</f>
        <v/>
      </c>
      <c r="O359" s="11">
        <f>M359/SUM($M$2:$M$679)</f>
        <v/>
      </c>
      <c r="P359" s="5">
        <f>IFERROR(M359/I359,0)</f>
        <v/>
      </c>
      <c r="R359" s="8">
        <f>I359-Q359</f>
        <v/>
      </c>
      <c r="S359" s="36">
        <f>P359*R359</f>
        <v/>
      </c>
      <c r="U359" s="27" t="inlineStr">
        <is>
          <t>Stock SAP</t>
        </is>
      </c>
      <c r="V359" s="27" t="inlineStr">
        <is>
          <t>Medicamentos</t>
        </is>
      </c>
      <c r="W359" s="27" t="inlineStr">
        <is>
          <t>Dentro del alcance</t>
        </is>
      </c>
      <c r="X359" s="27" t="inlineStr"/>
      <c r="Y359" s="27" t="inlineStr">
        <is>
          <t>Sin recuento físico en el inventario de Avain</t>
        </is>
      </c>
      <c r="Z359" s="28" t="inlineStr">
        <is>
          <t>Sin recuento físico</t>
        </is>
      </c>
      <c r="AA359" s="27" t="inlineStr"/>
      <c r="AB359" s="27" t="inlineStr"/>
      <c r="AC359" s="27" t="inlineStr"/>
      <c r="AD359" s="27" t="inlineStr"/>
      <c r="AE359" s="27" t="inlineStr"/>
      <c r="AF359" s="27" t="inlineStr"/>
      <c r="AG359" s="27" t="inlineStr"/>
      <c r="AH359" s="37" t="n">
        <v>109</v>
      </c>
      <c r="AI359" s="37" t="n">
        <v>0</v>
      </c>
      <c r="AJ359" s="37" t="n">
        <v>109</v>
      </c>
      <c r="AK359" s="38" t="n">
        <v>7020.720091743119</v>
      </c>
      <c r="AL359" s="38" t="n"/>
      <c r="AM359" s="38" t="n"/>
      <c r="AN359" s="27" t="inlineStr"/>
      <c r="AO359" s="27"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7" t="n">
        <v>0</v>
      </c>
      <c r="M360" s="7" t="n">
        <v>84025.71000000001</v>
      </c>
      <c r="N360" s="5">
        <f>IFERROR(VLOOKUP(E360,[1]Total!$D$1:$M$446,10,0),0)</f>
        <v/>
      </c>
      <c r="O360" s="11">
        <f>M360/SUM($M$2:$M$679)</f>
        <v/>
      </c>
      <c r="P360" s="5">
        <f>IFERROR(M360/I360,0)</f>
        <v/>
      </c>
      <c r="R360" s="8">
        <f>I360-Q360</f>
        <v/>
      </c>
      <c r="S360" s="36">
        <f>P360*R360</f>
        <v/>
      </c>
      <c r="U360" s="27" t="inlineStr">
        <is>
          <t>Stock SAP</t>
        </is>
      </c>
      <c r="V360" s="27" t="inlineStr">
        <is>
          <t>Medicamentos</t>
        </is>
      </c>
      <c r="W360" s="27" t="inlineStr">
        <is>
          <t>Dentro del alcance</t>
        </is>
      </c>
      <c r="X360" s="27" t="inlineStr"/>
      <c r="Y360" s="27" t="inlineStr">
        <is>
          <t>Sin recuento físico en el inventario de Avain</t>
        </is>
      </c>
      <c r="Z360" s="28" t="inlineStr">
        <is>
          <t>Sin recuento físico</t>
        </is>
      </c>
      <c r="AA360" s="27" t="inlineStr"/>
      <c r="AB360" s="27" t="inlineStr"/>
      <c r="AC360" s="27" t="inlineStr"/>
      <c r="AD360" s="27" t="inlineStr"/>
      <c r="AE360" s="27" t="inlineStr"/>
      <c r="AF360" s="27" t="inlineStr"/>
      <c r="AG360" s="27" t="inlineStr"/>
      <c r="AH360" s="37" t="n">
        <v>166</v>
      </c>
      <c r="AI360" s="37" t="n">
        <v>0</v>
      </c>
      <c r="AJ360" s="37" t="n">
        <v>166</v>
      </c>
      <c r="AK360" s="38" t="n">
        <v>4422.405602409638</v>
      </c>
      <c r="AL360" s="38" t="n"/>
      <c r="AM360" s="38" t="n"/>
      <c r="AN360" s="27" t="inlineStr"/>
      <c r="AO360" s="27" t="inlineStr">
        <is>
          <t>El material ocupa 4 filas en la hoja 1120 SJ (lote/almacén). La cantidad SAP y la física de esta vista son el total del material.</t>
        </is>
      </c>
    </row>
    <row r="361">
      <c r="A361" s="5" t="inlineStr">
        <is>
          <t>3000712</t>
        </is>
      </c>
      <c r="B361" s="5" t="inlineStr">
        <is>
          <t>PANTALON CARGO ANTI DESGARRO T42</t>
        </is>
      </c>
      <c r="C361" s="5" t="inlineStr"/>
      <c r="D361" s="5" t="inlineStr">
        <is>
          <t>INDU</t>
        </is>
      </c>
      <c r="E361" s="5" t="inlineStr">
        <is>
          <t>ZUNI</t>
        </is>
      </c>
      <c r="F361" s="5" t="inlineStr">
        <is>
          <t>1120</t>
        </is>
      </c>
      <c r="G361" s="5" t="inlineStr">
        <is>
          <t>2040</t>
        </is>
      </c>
      <c r="H361" s="5" t="inlineStr">
        <is>
          <t>C/U</t>
        </is>
      </c>
      <c r="I361" s="6" t="n">
        <v>19</v>
      </c>
      <c r="J361" s="6" t="n">
        <v>0</v>
      </c>
      <c r="K361" s="5" t="inlineStr">
        <is>
          <t>ARS</t>
        </is>
      </c>
      <c r="L361" s="7" t="n">
        <v>0</v>
      </c>
      <c r="M361" s="7" t="n">
        <v>754525.33</v>
      </c>
      <c r="N361" s="5">
        <f>IFERROR(VLOOKUP(E361,[1]Total!$D$1:$M$446,10,0),0)</f>
        <v/>
      </c>
      <c r="O361" s="11">
        <f>M361/SUM($M$2:$M$679)</f>
        <v/>
      </c>
      <c r="P361" s="5">
        <f>IFERROR(M361/I361,0)</f>
        <v/>
      </c>
      <c r="R361" s="8">
        <f>I361-Q361</f>
        <v/>
      </c>
      <c r="S361" s="36">
        <f>P361*R361</f>
        <v/>
      </c>
      <c r="U361" s="27" t="inlineStr">
        <is>
          <t>Stock SAP</t>
        </is>
      </c>
      <c r="V361" s="27" t="inlineStr">
        <is>
          <t>Uniformes</t>
        </is>
      </c>
      <c r="W361" s="27" t="inlineStr">
        <is>
          <t>Fuera del alcance</t>
        </is>
      </c>
      <c r="X361" s="27" t="inlineStr"/>
      <c r="Y361" s="27" t="inlineStr">
        <is>
          <t>No aplica: uniformes, clasificación que el inventario físico de Farmacia no releva</t>
        </is>
      </c>
      <c r="Z361" s="28" t="inlineStr">
        <is>
          <t>Fuera del alcance del inventario físico</t>
        </is>
      </c>
      <c r="AA361" s="27" t="inlineStr"/>
      <c r="AB361" s="27" t="inlineStr"/>
      <c r="AC361" s="27" t="inlineStr"/>
      <c r="AD361" s="27" t="inlineStr"/>
      <c r="AE361" s="27" t="inlineStr"/>
      <c r="AF361" s="27" t="inlineStr"/>
      <c r="AG361" s="27" t="inlineStr"/>
      <c r="AH361" s="37" t="n">
        <v>19</v>
      </c>
      <c r="AI361" s="37" t="n">
        <v>0</v>
      </c>
      <c r="AJ361" s="37" t="n">
        <v>19</v>
      </c>
      <c r="AK361" s="38" t="n">
        <v>39711.85947368421</v>
      </c>
      <c r="AL361" s="38" t="n"/>
      <c r="AM361" s="38" t="n"/>
      <c r="AN361" s="27" t="inlineStr"/>
      <c r="AO361" s="27" t="inlineStr"/>
    </row>
    <row r="362">
      <c r="A362" s="5" t="inlineStr">
        <is>
          <t>3001548</t>
        </is>
      </c>
      <c r="B362" s="5" t="inlineStr">
        <is>
          <t>ANTIPARRA C/INSERTO CC BANDA/PATILLA OSC</t>
        </is>
      </c>
      <c r="C362" s="5" t="inlineStr"/>
      <c r="D362" s="5" t="inlineStr">
        <is>
          <t>INDU</t>
        </is>
      </c>
      <c r="E362" s="5" t="inlineStr">
        <is>
          <t>ZUNI</t>
        </is>
      </c>
      <c r="F362" s="5" t="inlineStr">
        <is>
          <t>1120</t>
        </is>
      </c>
      <c r="G362" s="5" t="inlineStr">
        <is>
          <t>2040</t>
        </is>
      </c>
      <c r="H362" s="5" t="inlineStr">
        <is>
          <t>C/U</t>
        </is>
      </c>
      <c r="I362" s="6" t="n">
        <v>19</v>
      </c>
      <c r="J362" s="6" t="n">
        <v>0</v>
      </c>
      <c r="K362" s="5" t="inlineStr">
        <is>
          <t>ARS</t>
        </is>
      </c>
      <c r="L362" s="7" t="n">
        <v>0</v>
      </c>
      <c r="M362" s="7" t="n">
        <v>422703.79</v>
      </c>
      <c r="N362" s="5">
        <f>IFERROR(VLOOKUP(E362,[1]Total!$D$1:$M$446,10,0),0)</f>
        <v/>
      </c>
      <c r="O362" s="11">
        <f>M362/SUM($M$2:$M$679)</f>
        <v/>
      </c>
      <c r="P362" s="5">
        <f>IFERROR(M362/I362,0)</f>
        <v/>
      </c>
      <c r="R362" s="8">
        <f>I362-Q362</f>
        <v/>
      </c>
      <c r="S362" s="36">
        <f>P362*R362</f>
        <v/>
      </c>
      <c r="U362" s="27" t="inlineStr">
        <is>
          <t>Stock SAP</t>
        </is>
      </c>
      <c r="V362" s="27" t="inlineStr">
        <is>
          <t>Uniformes</t>
        </is>
      </c>
      <c r="W362" s="27" t="inlineStr">
        <is>
          <t>Fuera del alcance</t>
        </is>
      </c>
      <c r="X362" s="27" t="inlineStr"/>
      <c r="Y362" s="27" t="inlineStr">
        <is>
          <t>No aplica: uniformes, clasificación que el inventario físico de Farmacia no releva</t>
        </is>
      </c>
      <c r="Z362" s="28" t="inlineStr">
        <is>
          <t>Fuera del alcance del inventario físico</t>
        </is>
      </c>
      <c r="AA362" s="27" t="inlineStr"/>
      <c r="AB362" s="27" t="inlineStr"/>
      <c r="AC362" s="27" t="inlineStr"/>
      <c r="AD362" s="27" t="inlineStr"/>
      <c r="AE362" s="27" t="inlineStr"/>
      <c r="AF362" s="27" t="inlineStr"/>
      <c r="AG362" s="27" t="inlineStr"/>
      <c r="AH362" s="37" t="n">
        <v>19</v>
      </c>
      <c r="AI362" s="37" t="n">
        <v>0</v>
      </c>
      <c r="AJ362" s="37" t="n">
        <v>19</v>
      </c>
      <c r="AK362" s="38" t="n">
        <v>22247.56789473684</v>
      </c>
      <c r="AL362" s="38" t="n"/>
      <c r="AM362" s="38" t="n"/>
      <c r="AN362" s="27" t="inlineStr"/>
      <c r="AO362" s="27" t="inlineStr"/>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7" t="n">
        <v>0</v>
      </c>
      <c r="M363" s="7" t="n">
        <v>203217.48</v>
      </c>
      <c r="N363" s="5">
        <f>IFERROR(VLOOKUP(E363,[1]Total!$D$1:$M$446,10,0),0)</f>
        <v/>
      </c>
      <c r="O363" s="11">
        <f>M363/SUM($M$2:$M$679)</f>
        <v/>
      </c>
      <c r="P363" s="5">
        <f>IFERROR(M363/I363,0)</f>
        <v/>
      </c>
      <c r="R363" s="8">
        <f>I363-Q363</f>
        <v/>
      </c>
      <c r="S363" s="36">
        <f>P363*R363</f>
        <v/>
      </c>
      <c r="U363" s="27" t="inlineStr">
        <is>
          <t>Stock SAP</t>
        </is>
      </c>
      <c r="V363" s="27" t="inlineStr">
        <is>
          <t>Medicamentos</t>
        </is>
      </c>
      <c r="W363" s="27" t="inlineStr">
        <is>
          <t>Dentro del alcance</t>
        </is>
      </c>
      <c r="X363" s="27" t="inlineStr"/>
      <c r="Y363" s="27" t="inlineStr">
        <is>
          <t>Sin recuento físico en el inventario de Avain</t>
        </is>
      </c>
      <c r="Z363" s="28" t="inlineStr">
        <is>
          <t>Sin recuento físico</t>
        </is>
      </c>
      <c r="AA363" s="27" t="inlineStr"/>
      <c r="AB363" s="27" t="inlineStr"/>
      <c r="AC363" s="27" t="inlineStr"/>
      <c r="AD363" s="27" t="inlineStr"/>
      <c r="AE363" s="27" t="inlineStr"/>
      <c r="AF363" s="27" t="inlineStr"/>
      <c r="AG363" s="27" t="inlineStr"/>
      <c r="AH363" s="37" t="n">
        <v>18</v>
      </c>
      <c r="AI363" s="37" t="n">
        <v>0</v>
      </c>
      <c r="AJ363" s="37" t="n">
        <v>18</v>
      </c>
      <c r="AK363" s="38" t="n">
        <v>11289.86</v>
      </c>
      <c r="AL363" s="38" t="n"/>
      <c r="AM363" s="38" t="n"/>
      <c r="AN363" s="27" t="inlineStr"/>
      <c r="AO363" s="27" t="inlineStr"/>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7" t="n">
        <v>0</v>
      </c>
      <c r="M364" s="7" t="n">
        <v>36640.82</v>
      </c>
      <c r="N364" s="5">
        <f>IFERROR(VLOOKUP(E364,[1]Total!$D$1:$M$446,10,0),0)</f>
        <v/>
      </c>
      <c r="O364" s="11">
        <f>M364/SUM($M$2:$M$679)</f>
        <v/>
      </c>
      <c r="P364" s="5">
        <f>IFERROR(M364/I364,0)</f>
        <v/>
      </c>
      <c r="R364" s="8">
        <f>I364-Q364</f>
        <v/>
      </c>
      <c r="S364" s="36">
        <f>P364*R364</f>
        <v/>
      </c>
      <c r="U364" s="27" t="inlineStr">
        <is>
          <t>Stock SAP</t>
        </is>
      </c>
      <c r="V364" s="27" t="inlineStr">
        <is>
          <t>Medicamentos</t>
        </is>
      </c>
      <c r="W364" s="27" t="inlineStr">
        <is>
          <t>Dentro del alcance</t>
        </is>
      </c>
      <c r="X364" s="27" t="inlineStr"/>
      <c r="Y364" s="27" t="inlineStr">
        <is>
          <t>Sin recuento físico en el inventario de Avain</t>
        </is>
      </c>
      <c r="Z364" s="28" t="inlineStr">
        <is>
          <t>Sin recuento físico</t>
        </is>
      </c>
      <c r="AA364" s="27" t="inlineStr"/>
      <c r="AB364" s="27" t="inlineStr"/>
      <c r="AC364" s="27" t="inlineStr"/>
      <c r="AD364" s="27" t="inlineStr"/>
      <c r="AE364" s="27" t="inlineStr"/>
      <c r="AF364" s="27" t="inlineStr"/>
      <c r="AG364" s="27" t="inlineStr"/>
      <c r="AH364" s="37" t="n">
        <v>18</v>
      </c>
      <c r="AI364" s="37" t="n">
        <v>0</v>
      </c>
      <c r="AJ364" s="37" t="n">
        <v>18</v>
      </c>
      <c r="AK364" s="38" t="n">
        <v>2035.601111111111</v>
      </c>
      <c r="AL364" s="38" t="n"/>
      <c r="AM364" s="38" t="n"/>
      <c r="AN364" s="27" t="inlineStr"/>
      <c r="AO364" s="27" t="inlineStr"/>
    </row>
    <row r="365">
      <c r="A365" s="5" t="inlineStr">
        <is>
          <t>2000033</t>
        </is>
      </c>
      <c r="B365" s="5" t="inlineStr">
        <is>
          <t>STERI STRIP 3M REF 1547</t>
        </is>
      </c>
      <c r="C365" s="5" t="inlineStr"/>
      <c r="D365" s="5" t="inlineStr">
        <is>
          <t>033</t>
        </is>
      </c>
      <c r="E365" s="5" t="inlineStr">
        <is>
          <t>ZDES</t>
        </is>
      </c>
      <c r="F365" s="5" t="inlineStr">
        <is>
          <t>1120</t>
        </is>
      </c>
      <c r="G365" s="5" t="inlineStr">
        <is>
          <t>2021</t>
        </is>
      </c>
      <c r="H365" s="5" t="inlineStr">
        <is>
          <t>C/U</t>
        </is>
      </c>
      <c r="I365" s="6" t="n">
        <v>18</v>
      </c>
      <c r="J365" s="6" t="n">
        <v>0</v>
      </c>
      <c r="K365" s="5" t="inlineStr">
        <is>
          <t>ARS</t>
        </is>
      </c>
      <c r="L365" s="7" t="n">
        <v>0</v>
      </c>
      <c r="M365" s="7" t="n">
        <v>9794.52</v>
      </c>
      <c r="N365" s="5">
        <f>IFERROR(VLOOKUP(E365,[1]Total!$D$1:$M$446,10,0),0)</f>
        <v/>
      </c>
      <c r="O365" s="11">
        <f>M365/SUM($M$2:$M$679)</f>
        <v/>
      </c>
      <c r="P365" s="5">
        <f>IFERROR(M365/I365,0)</f>
        <v/>
      </c>
      <c r="R365" s="8">
        <f>I365-Q365</f>
        <v/>
      </c>
      <c r="S365" s="36">
        <f>P365*R365</f>
        <v/>
      </c>
      <c r="U365" s="27" t="inlineStr">
        <is>
          <t>Stock SAP</t>
        </is>
      </c>
      <c r="V365" s="27" t="inlineStr">
        <is>
          <t>Descartables</t>
        </is>
      </c>
      <c r="W365" s="27" t="inlineStr">
        <is>
          <t>Dentro del alcance</t>
        </is>
      </c>
      <c r="X365" s="27" t="inlineStr"/>
      <c r="Y365" s="27" t="inlineStr">
        <is>
          <t>Sin recuento físico en el inventario de Avain</t>
        </is>
      </c>
      <c r="Z365" s="28" t="inlineStr">
        <is>
          <t>Sin recuento físico</t>
        </is>
      </c>
      <c r="AA365" s="27" t="inlineStr"/>
      <c r="AB365" s="27" t="inlineStr"/>
      <c r="AC365" s="27" t="inlineStr"/>
      <c r="AD365" s="27" t="inlineStr"/>
      <c r="AE365" s="27" t="inlineStr"/>
      <c r="AF365" s="27" t="inlineStr"/>
      <c r="AG365" s="27" t="inlineStr"/>
      <c r="AH365" s="37" t="n">
        <v>18</v>
      </c>
      <c r="AI365" s="37" t="n">
        <v>0</v>
      </c>
      <c r="AJ365" s="37" t="n">
        <v>18</v>
      </c>
      <c r="AK365" s="38" t="n">
        <v>544.14</v>
      </c>
      <c r="AL365" s="38" t="n"/>
      <c r="AM365" s="38" t="n"/>
      <c r="AN365" s="27" t="inlineStr"/>
      <c r="AO365" s="27" t="inlineStr"/>
    </row>
    <row r="366">
      <c r="A366" s="5" t="inlineStr">
        <is>
          <t>2001912</t>
        </is>
      </c>
      <c r="B366" s="5" t="inlineStr">
        <is>
          <t>TWIST SCREEN SALIVA</t>
        </is>
      </c>
      <c r="C366" s="5" t="inlineStr"/>
      <c r="D366" s="5" t="inlineStr">
        <is>
          <t>MDES</t>
        </is>
      </c>
      <c r="E366" s="5" t="inlineStr">
        <is>
          <t>ZDES</t>
        </is>
      </c>
      <c r="F366" s="5" t="inlineStr">
        <is>
          <t>1120</t>
        </is>
      </c>
      <c r="G366" s="5" t="inlineStr">
        <is>
          <t>2021</t>
        </is>
      </c>
      <c r="H366" s="5" t="inlineStr">
        <is>
          <t>C/U</t>
        </is>
      </c>
      <c r="I366" s="6" t="n">
        <v>17</v>
      </c>
      <c r="J366" s="6" t="n">
        <v>0</v>
      </c>
      <c r="K366" s="5" t="inlineStr">
        <is>
          <t>ARS</t>
        </is>
      </c>
      <c r="L366" s="7" t="n">
        <v>0</v>
      </c>
      <c r="M366" s="7" t="n">
        <v>3736175.25</v>
      </c>
      <c r="N366" s="5">
        <f>IFERROR(VLOOKUP(E366,[1]Total!$D$1:$M$446,10,0),0)</f>
        <v/>
      </c>
      <c r="O366" s="11">
        <f>M366/SUM($M$2:$M$679)</f>
        <v/>
      </c>
      <c r="P366" s="5">
        <f>IFERROR(M366/I366,0)</f>
        <v/>
      </c>
      <c r="R366" s="8">
        <f>I366-Q366</f>
        <v/>
      </c>
      <c r="S366" s="36">
        <f>P366*R366</f>
        <v/>
      </c>
      <c r="U366" s="27" t="inlineStr">
        <is>
          <t>Stock SAP</t>
        </is>
      </c>
      <c r="V366" s="27" t="inlineStr">
        <is>
          <t>Descartables</t>
        </is>
      </c>
      <c r="W366" s="27" t="inlineStr">
        <is>
          <t>Dentro del alcance</t>
        </is>
      </c>
      <c r="X366" s="27" t="inlineStr"/>
      <c r="Y366" s="27" t="inlineStr">
        <is>
          <t>Sin recuento físico en el inventario de Avain</t>
        </is>
      </c>
      <c r="Z366" s="28" t="inlineStr">
        <is>
          <t>Sin recuento físico</t>
        </is>
      </c>
      <c r="AA366" s="27" t="inlineStr"/>
      <c r="AB366" s="27" t="inlineStr"/>
      <c r="AC366" s="27" t="inlineStr"/>
      <c r="AD366" s="27" t="inlineStr"/>
      <c r="AE366" s="27" t="inlineStr"/>
      <c r="AF366" s="27" t="inlineStr"/>
      <c r="AG366" s="27" t="inlineStr"/>
      <c r="AH366" s="37" t="n">
        <v>17</v>
      </c>
      <c r="AI366" s="37" t="n">
        <v>0</v>
      </c>
      <c r="AJ366" s="37" t="n">
        <v>17</v>
      </c>
      <c r="AK366" s="38" t="n">
        <v>219775.0147058823</v>
      </c>
      <c r="AL366" s="38" t="n"/>
      <c r="AM366" s="38" t="n"/>
      <c r="AN366" s="27" t="inlineStr"/>
      <c r="AO366" s="27" t="inlineStr"/>
    </row>
    <row r="367">
      <c r="A367" s="5" t="inlineStr">
        <is>
          <t>3000709</t>
        </is>
      </c>
      <c r="B367" s="5" t="inlineStr">
        <is>
          <t>PANTALON CARGO ANTI DESGARRO T40</t>
        </is>
      </c>
      <c r="C367" s="5" t="inlineStr"/>
      <c r="D367" s="5" t="inlineStr">
        <is>
          <t>INDU</t>
        </is>
      </c>
      <c r="E367" s="5" t="inlineStr">
        <is>
          <t>ZUNI</t>
        </is>
      </c>
      <c r="F367" s="5" t="inlineStr">
        <is>
          <t>1120</t>
        </is>
      </c>
      <c r="G367" s="5" t="inlineStr">
        <is>
          <t>2040</t>
        </is>
      </c>
      <c r="H367" s="5" t="inlineStr">
        <is>
          <t>C/U</t>
        </is>
      </c>
      <c r="I367" s="6" t="n">
        <v>17</v>
      </c>
      <c r="J367" s="6" t="n">
        <v>0</v>
      </c>
      <c r="K367" s="5" t="inlineStr">
        <is>
          <t>ARS</t>
        </is>
      </c>
      <c r="L367" s="7" t="n">
        <v>0</v>
      </c>
      <c r="M367" s="7" t="n">
        <v>673128.39</v>
      </c>
      <c r="N367" s="5">
        <f>IFERROR(VLOOKUP(E367,[1]Total!$D$1:$M$446,10,0),0)</f>
        <v/>
      </c>
      <c r="O367" s="11">
        <f>M367/SUM($M$2:$M$679)</f>
        <v/>
      </c>
      <c r="P367" s="5">
        <f>IFERROR(M367/I367,0)</f>
        <v/>
      </c>
      <c r="R367" s="8">
        <f>I367-Q367</f>
        <v/>
      </c>
      <c r="S367" s="36">
        <f>P367*R367</f>
        <v/>
      </c>
      <c r="U367" s="27" t="inlineStr">
        <is>
          <t>Stock SAP</t>
        </is>
      </c>
      <c r="V367" s="27" t="inlineStr">
        <is>
          <t>Uniformes</t>
        </is>
      </c>
      <c r="W367" s="27" t="inlineStr">
        <is>
          <t>Fuera del alcance</t>
        </is>
      </c>
      <c r="X367" s="27" t="inlineStr"/>
      <c r="Y367" s="27" t="inlineStr">
        <is>
          <t>No aplica: uniformes, clasificación que el inventario físico de Farmacia no releva</t>
        </is>
      </c>
      <c r="Z367" s="28" t="inlineStr">
        <is>
          <t>Fuera del alcance del inventario físico</t>
        </is>
      </c>
      <c r="AA367" s="27" t="inlineStr"/>
      <c r="AB367" s="27" t="inlineStr"/>
      <c r="AC367" s="27" t="inlineStr"/>
      <c r="AD367" s="27" t="inlineStr"/>
      <c r="AE367" s="27" t="inlineStr"/>
      <c r="AF367" s="27" t="inlineStr"/>
      <c r="AG367" s="27" t="inlineStr"/>
      <c r="AH367" s="37" t="n">
        <v>17</v>
      </c>
      <c r="AI367" s="37" t="n">
        <v>0</v>
      </c>
      <c r="AJ367" s="37" t="n">
        <v>17</v>
      </c>
      <c r="AK367" s="38" t="n">
        <v>39595.78764705882</v>
      </c>
      <c r="AL367" s="38" t="n"/>
      <c r="AM367" s="38" t="n"/>
      <c r="AN367" s="27" t="inlineStr"/>
      <c r="AO367" s="27" t="inlineStr"/>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7" t="n">
        <v>0</v>
      </c>
      <c r="M368" s="7" t="n">
        <v>204270.55</v>
      </c>
      <c r="N368" s="5">
        <f>IFERROR(VLOOKUP(E368,[1]Total!$D$1:$M$446,10,0),0)</f>
        <v/>
      </c>
      <c r="O368" s="11">
        <f>M368/SUM($M$2:$M$679)</f>
        <v/>
      </c>
      <c r="P368" s="5">
        <f>IFERROR(M368/I368,0)</f>
        <v/>
      </c>
      <c r="Q368" s="39" t="n">
        <v>5</v>
      </c>
      <c r="R368" s="8">
        <f>I368-Q368</f>
        <v/>
      </c>
      <c r="S368" s="36">
        <f>P368*R368</f>
        <v/>
      </c>
      <c r="U368" s="27" t="inlineStr">
        <is>
          <t>Stock SAP</t>
        </is>
      </c>
      <c r="V368" s="27" t="inlineStr">
        <is>
          <t>Medicamentos</t>
        </is>
      </c>
      <c r="W368" s="27" t="inlineStr">
        <is>
          <t>Dentro del alcance</t>
        </is>
      </c>
      <c r="X368" s="26" t="inlineStr">
        <is>
          <t>Baja</t>
        </is>
      </c>
      <c r="Y368" s="27" t="inlineStr">
        <is>
          <t>Homologado – confianza Baja – pendiente de validación</t>
        </is>
      </c>
      <c r="Z368" s="26" t="inlineStr">
        <is>
          <t>Dar de baja en SAP</t>
        </is>
      </c>
      <c r="AA368" s="27" t="inlineStr">
        <is>
          <t>MED160</t>
        </is>
      </c>
      <c r="AB368" s="27" t="inlineStr">
        <is>
          <t>Salbutamol 100 mcg inhal Aer x 200 dosis</t>
        </is>
      </c>
      <c r="AC368" s="27" t="inlineStr">
        <is>
          <t>Homologación por código Avain (master M05-001)</t>
        </is>
      </c>
      <c r="AD368" s="27" t="inlineStr">
        <is>
          <t>No</t>
        </is>
      </c>
      <c r="AE368" s="27" t="inlineStr"/>
      <c r="AF368" s="27" t="inlineStr">
        <is>
          <t>Sí</t>
        </is>
      </c>
      <c r="AG368" s="27" t="inlineStr">
        <is>
          <t>M05-001</t>
        </is>
      </c>
      <c r="AH368" s="37" t="n">
        <v>22</v>
      </c>
      <c r="AI368" s="37" t="n">
        <v>5</v>
      </c>
      <c r="AJ368" s="37" t="n">
        <v>17</v>
      </c>
      <c r="AK368" s="38" t="n">
        <v>12766.90909090909</v>
      </c>
      <c r="AL368" s="38">
        <f>IF(OR($Z368="Dar de baja en SAP",$Z368="Dar de alta en SAP"),$AJ368*$AK368,"")</f>
        <v/>
      </c>
      <c r="AM368" s="38">
        <f>$AI368*$AK368</f>
        <v/>
      </c>
      <c r="AN368" s="27" t="inlineStr"/>
      <c r="AO368" s="27"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t="inlineStr"/>
      <c r="D369" s="5" t="inlineStr">
        <is>
          <t>INDU</t>
        </is>
      </c>
      <c r="E369" s="5" t="inlineStr">
        <is>
          <t>ZUNI</t>
        </is>
      </c>
      <c r="F369" s="5" t="inlineStr">
        <is>
          <t>1120</t>
        </is>
      </c>
      <c r="G369" s="5" t="inlineStr">
        <is>
          <t>2040</t>
        </is>
      </c>
      <c r="H369" s="5" t="inlineStr">
        <is>
          <t>C/U</t>
        </is>
      </c>
      <c r="I369" s="6" t="n">
        <v>16</v>
      </c>
      <c r="J369" s="6" t="n">
        <v>0</v>
      </c>
      <c r="K369" s="5" t="inlineStr">
        <is>
          <t>ARS</t>
        </is>
      </c>
      <c r="L369" s="7" t="n">
        <v>0</v>
      </c>
      <c r="M369" s="7" t="n">
        <v>203958.06</v>
      </c>
      <c r="N369" s="5">
        <f>IFERROR(VLOOKUP(E369,[1]Total!$D$1:$M$446,10,0),0)</f>
        <v/>
      </c>
      <c r="O369" s="11">
        <f>M369/SUM($M$2:$M$679)</f>
        <v/>
      </c>
      <c r="P369" s="5">
        <f>IFERROR(M369/I369,0)</f>
        <v/>
      </c>
      <c r="R369" s="8">
        <f>I369-Q369</f>
        <v/>
      </c>
      <c r="S369" s="36">
        <f>P369*R369</f>
        <v/>
      </c>
      <c r="U369" s="27" t="inlineStr">
        <is>
          <t>Stock SAP</t>
        </is>
      </c>
      <c r="V369" s="27" t="inlineStr">
        <is>
          <t>Uniformes</t>
        </is>
      </c>
      <c r="W369" s="27" t="inlineStr">
        <is>
          <t>Fuera del alcance</t>
        </is>
      </c>
      <c r="X369" s="27" t="inlineStr"/>
      <c r="Y369" s="27" t="inlineStr">
        <is>
          <t>No aplica: uniformes, clasificación que el inventario físico de Farmacia no releva</t>
        </is>
      </c>
      <c r="Z369" s="28" t="inlineStr">
        <is>
          <t>Fuera del alcance del inventario físico</t>
        </is>
      </c>
      <c r="AA369" s="27" t="inlineStr"/>
      <c r="AB369" s="27" t="inlineStr"/>
      <c r="AC369" s="27" t="inlineStr"/>
      <c r="AD369" s="27" t="inlineStr"/>
      <c r="AE369" s="27" t="inlineStr"/>
      <c r="AF369" s="27" t="inlineStr"/>
      <c r="AG369" s="27" t="inlineStr"/>
      <c r="AH369" s="37" t="n">
        <v>16</v>
      </c>
      <c r="AI369" s="37" t="n">
        <v>0</v>
      </c>
      <c r="AJ369" s="37" t="n">
        <v>16</v>
      </c>
      <c r="AK369" s="38" t="n">
        <v>12747.37875</v>
      </c>
      <c r="AL369" s="38" t="n"/>
      <c r="AM369" s="38" t="n"/>
      <c r="AN369" s="27" t="inlineStr"/>
      <c r="AO369" s="27" t="inlineStr"/>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7" t="n">
        <v>0</v>
      </c>
      <c r="M370" s="7" t="n">
        <v>5027</v>
      </c>
      <c r="N370" s="5">
        <f>IFERROR(VLOOKUP(E370,[1]Total!$D$1:$M$446,10,0),0)</f>
        <v/>
      </c>
      <c r="O370" s="11">
        <f>M370/SUM($M$2:$M$679)</f>
        <v/>
      </c>
      <c r="P370" s="5">
        <f>IFERROR(M370/I370,0)</f>
        <v/>
      </c>
      <c r="Q370" s="39" t="n">
        <v>14</v>
      </c>
      <c r="R370" s="8">
        <f>I370-Q370</f>
        <v/>
      </c>
      <c r="S370" s="36">
        <f>P370*R370</f>
        <v/>
      </c>
      <c r="U370" s="27" t="inlineStr">
        <is>
          <t>Stock SAP</t>
        </is>
      </c>
      <c r="V370" s="27" t="inlineStr">
        <is>
          <t>Medicamentos</t>
        </is>
      </c>
      <c r="W370" s="27" t="inlineStr">
        <is>
          <t>Dentro del alcance</t>
        </is>
      </c>
      <c r="X370" s="26" t="inlineStr">
        <is>
          <t>Baja</t>
        </is>
      </c>
      <c r="Y370" s="27" t="inlineStr">
        <is>
          <t>Homologado – confianza Baja – pendiente de validación</t>
        </is>
      </c>
      <c r="Z370" s="26" t="inlineStr">
        <is>
          <t>Dar de baja en SAP</t>
        </is>
      </c>
      <c r="AA370" s="27" t="inlineStr">
        <is>
          <t>DESC291; DESC9</t>
        </is>
      </c>
      <c r="AB370" s="27" t="inlineStr">
        <is>
          <t>Agua Oxigenada 10 Vol x 500 ml; Agua oxigenada x 100ml</t>
        </is>
      </c>
      <c r="AC370" s="27" t="inlineStr">
        <is>
          <t>Cruce por nomenclatura SAP</t>
        </is>
      </c>
      <c r="AD370" s="27" t="inlineStr">
        <is>
          <t>No</t>
        </is>
      </c>
      <c r="AE370" s="27" t="inlineStr"/>
      <c r="AF370" s="27" t="inlineStr">
        <is>
          <t>Sí</t>
        </is>
      </c>
      <c r="AG370" s="27" t="inlineStr">
        <is>
          <t>D-176</t>
        </is>
      </c>
      <c r="AH370" s="37" t="n">
        <v>15</v>
      </c>
      <c r="AI370" s="37" t="n">
        <v>14</v>
      </c>
      <c r="AJ370" s="37" t="n">
        <v>1</v>
      </c>
      <c r="AK370" s="38" t="n">
        <v>335.1333333333333</v>
      </c>
      <c r="AL370" s="38">
        <f>IF(OR($Z370="Dar de baja en SAP",$Z370="Dar de alta en SAP"),$AJ370*$AK370,"")</f>
        <v/>
      </c>
      <c r="AM370" s="38">
        <f>$AI370*$AK370</f>
        <v/>
      </c>
      <c r="AN370" s="27" t="inlineStr"/>
      <c r="AO370" s="27"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7" t="n">
        <v>0</v>
      </c>
      <c r="M371" s="7" t="n">
        <v>6146.03</v>
      </c>
      <c r="N371" s="5">
        <f>IFERROR(VLOOKUP(E371,[1]Total!$D$1:$M$446,10,0),0)</f>
        <v/>
      </c>
      <c r="O371" s="11">
        <f>M371/SUM($M$2:$M$679)</f>
        <v/>
      </c>
      <c r="P371" s="5">
        <f>IFERROR(M371/I371,0)</f>
        <v/>
      </c>
      <c r="R371" s="8">
        <f>I371-Q371</f>
        <v/>
      </c>
      <c r="S371" s="36">
        <f>P371*R371</f>
        <v/>
      </c>
      <c r="U371" s="27" t="inlineStr">
        <is>
          <t>Stock SAP</t>
        </is>
      </c>
      <c r="V371" s="27" t="inlineStr">
        <is>
          <t>Medicamentos</t>
        </is>
      </c>
      <c r="W371" s="27" t="inlineStr">
        <is>
          <t>Dentro del alcance</t>
        </is>
      </c>
      <c r="X371" s="27" t="inlineStr"/>
      <c r="Y371" s="27" t="inlineStr">
        <is>
          <t>Sin recuento físico en el inventario de Avain</t>
        </is>
      </c>
      <c r="Z371" s="28" t="inlineStr">
        <is>
          <t>Sin recuento físico</t>
        </is>
      </c>
      <c r="AA371" s="27" t="inlineStr"/>
      <c r="AB371" s="27" t="inlineStr"/>
      <c r="AC371" s="27" t="inlineStr"/>
      <c r="AD371" s="27" t="inlineStr"/>
      <c r="AE371" s="27" t="inlineStr"/>
      <c r="AF371" s="27" t="inlineStr"/>
      <c r="AG371" s="27" t="inlineStr"/>
      <c r="AH371" s="37" t="n">
        <v>65</v>
      </c>
      <c r="AI371" s="37" t="n">
        <v>0</v>
      </c>
      <c r="AJ371" s="37" t="n">
        <v>65</v>
      </c>
      <c r="AK371" s="38" t="n">
        <v>409.7350769230769</v>
      </c>
      <c r="AL371" s="38" t="n"/>
      <c r="AM371" s="38" t="n"/>
      <c r="AN371" s="27" t="inlineStr"/>
      <c r="AO371" s="27"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7" t="n">
        <v>0</v>
      </c>
      <c r="M372" s="7" t="n">
        <v>951.42</v>
      </c>
      <c r="N372" s="5">
        <f>IFERROR(VLOOKUP(E372,[1]Total!$D$1:$M$446,10,0),0)</f>
        <v/>
      </c>
      <c r="O372" s="11">
        <f>M372/SUM($M$2:$M$679)</f>
        <v/>
      </c>
      <c r="P372" s="5">
        <f>IFERROR(M372/I372,0)</f>
        <v/>
      </c>
      <c r="R372" s="8">
        <f>I372-Q372</f>
        <v/>
      </c>
      <c r="S372" s="36">
        <f>P372*R372</f>
        <v/>
      </c>
      <c r="U372" s="27" t="inlineStr">
        <is>
          <t>Stock SAP</t>
        </is>
      </c>
      <c r="V372" s="27" t="inlineStr">
        <is>
          <t>Medicamentos</t>
        </is>
      </c>
      <c r="W372" s="27" t="inlineStr">
        <is>
          <t>Dentro del alcance</t>
        </is>
      </c>
      <c r="X372" s="25" t="inlineStr">
        <is>
          <t>Alta</t>
        </is>
      </c>
      <c r="Y372" s="27" t="inlineStr">
        <is>
          <t>Homologado – confianza Alta</t>
        </is>
      </c>
      <c r="Z372" s="26" t="inlineStr">
        <is>
          <t>Dar de baja en SAP</t>
        </is>
      </c>
      <c r="AA372" s="27" t="inlineStr">
        <is>
          <t>MED110</t>
        </is>
      </c>
      <c r="AB372" s="27" t="inlineStr">
        <is>
          <t>Ketorolac Comp SL X 10 mg</t>
        </is>
      </c>
      <c r="AC372" s="27" t="inlineStr">
        <is>
          <t>Homologación por código Avain (master M01-006)</t>
        </is>
      </c>
      <c r="AD372" s="27" t="inlineStr">
        <is>
          <t>No</t>
        </is>
      </c>
      <c r="AE372" s="27" t="inlineStr"/>
      <c r="AF372" s="27" t="inlineStr">
        <is>
          <t>Sí</t>
        </is>
      </c>
      <c r="AG372" s="27" t="inlineStr">
        <is>
          <t>M01-006</t>
        </is>
      </c>
      <c r="AH372" s="37" t="n">
        <v>1693</v>
      </c>
      <c r="AI372" s="37" t="n">
        <v>920</v>
      </c>
      <c r="AJ372" s="37" t="n">
        <v>773</v>
      </c>
      <c r="AK372" s="38" t="n">
        <v>63.42787950383934</v>
      </c>
      <c r="AL372" s="38">
        <f>IF(OR($Z372="Dar de baja en SAP",$Z372="Dar de alta en SAP"),$AJ372*$AK372,"")</f>
        <v/>
      </c>
      <c r="AM372" s="38">
        <f>$AI372*$AK372</f>
        <v/>
      </c>
      <c r="AN372" s="27" t="inlineStr"/>
      <c r="AO372"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7" t="n">
        <v>0</v>
      </c>
      <c r="M373" s="7" t="n">
        <v>31264.13</v>
      </c>
      <c r="N373" s="5">
        <f>IFERROR(VLOOKUP(E373,[1]Total!$D$1:$M$446,10,0),0)</f>
        <v/>
      </c>
      <c r="O373" s="11">
        <f>M373/SUM($M$2:$M$679)</f>
        <v/>
      </c>
      <c r="P373" s="5">
        <f>IFERROR(M373/I373,0)</f>
        <v/>
      </c>
      <c r="R373" s="8">
        <f>I373-Q373</f>
        <v/>
      </c>
      <c r="S373" s="36">
        <f>P373*R373</f>
        <v/>
      </c>
      <c r="U373" s="27" t="inlineStr">
        <is>
          <t>Stock SAP</t>
        </is>
      </c>
      <c r="V373" s="27" t="inlineStr">
        <is>
          <t>Medicamentos</t>
        </is>
      </c>
      <c r="W373" s="27" t="inlineStr">
        <is>
          <t>Dentro del alcance</t>
        </is>
      </c>
      <c r="X373" s="27" t="inlineStr"/>
      <c r="Y373" s="27" t="inlineStr">
        <is>
          <t>Sin recuento físico en el inventario de Avain</t>
        </is>
      </c>
      <c r="Z373" s="28" t="inlineStr">
        <is>
          <t>Sin recuento físico</t>
        </is>
      </c>
      <c r="AA373" s="27" t="inlineStr"/>
      <c r="AB373" s="27" t="inlineStr"/>
      <c r="AC373" s="27" t="inlineStr"/>
      <c r="AD373" s="27" t="inlineStr"/>
      <c r="AE373" s="27" t="inlineStr"/>
      <c r="AF373" s="27" t="inlineStr"/>
      <c r="AG373" s="27" t="inlineStr"/>
      <c r="AH373" s="37" t="n">
        <v>20</v>
      </c>
      <c r="AI373" s="37" t="n">
        <v>0</v>
      </c>
      <c r="AJ373" s="37" t="n">
        <v>20</v>
      </c>
      <c r="AK373" s="38" t="n">
        <v>2084.2755</v>
      </c>
      <c r="AL373" s="38" t="n"/>
      <c r="AM373" s="38" t="n"/>
      <c r="AN373" s="27" t="inlineStr"/>
      <c r="AO373" s="27"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7" t="n">
        <v>0</v>
      </c>
      <c r="M374" s="7" t="n">
        <v>2355.3</v>
      </c>
      <c r="N374" s="5">
        <f>IFERROR(VLOOKUP(E374,[1]Total!$D$1:$M$446,10,0),0)</f>
        <v/>
      </c>
      <c r="O374" s="11">
        <f>M374/SUM($M$2:$M$679)</f>
        <v/>
      </c>
      <c r="P374" s="5">
        <f>IFERROR(M374/I374,0)</f>
        <v/>
      </c>
      <c r="R374" s="8">
        <f>I374-Q374</f>
        <v/>
      </c>
      <c r="S374" s="36">
        <f>P374*R374</f>
        <v/>
      </c>
      <c r="U374" s="27" t="inlineStr">
        <is>
          <t>Stock SAP</t>
        </is>
      </c>
      <c r="V374" s="27" t="inlineStr">
        <is>
          <t>Medicamentos</t>
        </is>
      </c>
      <c r="W374" s="27" t="inlineStr">
        <is>
          <t>Dentro del alcance</t>
        </is>
      </c>
      <c r="X374" s="27" t="inlineStr"/>
      <c r="Y374" s="27" t="inlineStr">
        <is>
          <t>Sin recuento físico en el inventario de Avain</t>
        </is>
      </c>
      <c r="Z374" s="28" t="inlineStr">
        <is>
          <t>Sin recuento físico</t>
        </is>
      </c>
      <c r="AA374" s="27" t="inlineStr"/>
      <c r="AB374" s="27" t="inlineStr"/>
      <c r="AC374" s="27" t="inlineStr"/>
      <c r="AD374" s="27" t="inlineStr"/>
      <c r="AE374" s="27" t="inlineStr"/>
      <c r="AF374" s="27" t="inlineStr"/>
      <c r="AG374" s="27" t="inlineStr"/>
      <c r="AH374" s="37" t="n">
        <v>15</v>
      </c>
      <c r="AI374" s="37" t="n">
        <v>0</v>
      </c>
      <c r="AJ374" s="37" t="n">
        <v>15</v>
      </c>
      <c r="AK374" s="38" t="n">
        <v>157.02</v>
      </c>
      <c r="AL374" s="38" t="n"/>
      <c r="AM374" s="38" t="n"/>
      <c r="AN374" s="27" t="inlineStr"/>
      <c r="AO374" s="27" t="inlineStr"/>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7" t="n">
        <v>0</v>
      </c>
      <c r="M375" s="7" t="n">
        <v>216639.36</v>
      </c>
      <c r="N375" s="5">
        <f>IFERROR(VLOOKUP(E375,[1]Total!$D$1:$M$446,10,0),0)</f>
        <v/>
      </c>
      <c r="O375" s="11">
        <f>M375/SUM($M$2:$M$679)</f>
        <v/>
      </c>
      <c r="P375" s="5">
        <f>IFERROR(M375/I375,0)</f>
        <v/>
      </c>
      <c r="R375" s="8">
        <f>I375-Q375</f>
        <v/>
      </c>
      <c r="S375" s="36">
        <f>P375*R375</f>
        <v/>
      </c>
      <c r="U375" s="27" t="inlineStr">
        <is>
          <t>Stock SAP</t>
        </is>
      </c>
      <c r="V375" s="27" t="inlineStr">
        <is>
          <t>Medicamentos</t>
        </is>
      </c>
      <c r="W375" s="27" t="inlineStr">
        <is>
          <t>Dentro del alcance</t>
        </is>
      </c>
      <c r="X375" s="25" t="inlineStr">
        <is>
          <t>Alta</t>
        </is>
      </c>
      <c r="Y375" s="27" t="inlineStr">
        <is>
          <t>Homologado – confianza Alta</t>
        </is>
      </c>
      <c r="Z375" s="26" t="inlineStr">
        <is>
          <t>Dar de baja en SAP</t>
        </is>
      </c>
      <c r="AA375" s="27" t="inlineStr">
        <is>
          <t>DESC290</t>
        </is>
      </c>
      <c r="AB375" s="27" t="inlineStr">
        <is>
          <t>Protector solar Labial</t>
        </is>
      </c>
      <c r="AC375" s="27" t="inlineStr">
        <is>
          <t>Cruce por nomenclatura SAP</t>
        </is>
      </c>
      <c r="AD375" s="27" t="inlineStr">
        <is>
          <t>No</t>
        </is>
      </c>
      <c r="AE375" s="27" t="inlineStr"/>
      <c r="AF375" s="27" t="inlineStr">
        <is>
          <t>No</t>
        </is>
      </c>
      <c r="AG375" s="27" t="inlineStr"/>
      <c r="AH375" s="37" t="n">
        <v>73</v>
      </c>
      <c r="AI375" s="37" t="n">
        <v>9</v>
      </c>
      <c r="AJ375" s="37" t="n">
        <v>64</v>
      </c>
      <c r="AK375" s="38" t="n">
        <v>14442.62410958904</v>
      </c>
      <c r="AL375" s="38">
        <f>IF(OR($Z375="Dar de baja en SAP",$Z375="Dar de alta en SAP"),$AJ375*$AK375,"")</f>
        <v/>
      </c>
      <c r="AM375" s="38">
        <f>$AI375*$AK375</f>
        <v/>
      </c>
      <c r="AN375" s="27" t="inlineStr"/>
      <c r="AO375" s="27"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7" t="n">
        <v>0</v>
      </c>
      <c r="M376" s="7" t="n">
        <v>129225.89</v>
      </c>
      <c r="N376" s="5">
        <f>IFERROR(VLOOKUP(E376,[1]Total!$D$1:$M$446,10,0),0)</f>
        <v/>
      </c>
      <c r="O376" s="11">
        <f>M376/SUM($M$2:$M$679)</f>
        <v/>
      </c>
      <c r="P376" s="5">
        <f>IFERROR(M376/I376,0)</f>
        <v/>
      </c>
      <c r="Q376" s="39" t="n">
        <v>2</v>
      </c>
      <c r="R376" s="8">
        <f>I376-Q376</f>
        <v/>
      </c>
      <c r="S376" s="36">
        <f>P376*R376</f>
        <v/>
      </c>
      <c r="U376" s="27" t="inlineStr">
        <is>
          <t>Stock SAP</t>
        </is>
      </c>
      <c r="V376" s="27" t="inlineStr">
        <is>
          <t>Medicamentos</t>
        </is>
      </c>
      <c r="W376" s="27" t="inlineStr">
        <is>
          <t>Dentro del alcance</t>
        </is>
      </c>
      <c r="X376" s="26" t="inlineStr">
        <is>
          <t>Baja</t>
        </is>
      </c>
      <c r="Y376" s="27" t="inlineStr">
        <is>
          <t>Homologado – confianza Baja – pendiente de validación</t>
        </is>
      </c>
      <c r="Z376" s="26" t="inlineStr">
        <is>
          <t>Dar de baja en SAP</t>
        </is>
      </c>
      <c r="AA376" s="27" t="inlineStr">
        <is>
          <t>MED25</t>
        </is>
      </c>
      <c r="AB376" s="27" t="inlineStr">
        <is>
          <t>Budesonide (gotas para NBZ) x 20ml</t>
        </is>
      </c>
      <c r="AC376" s="27" t="inlineStr">
        <is>
          <t>Cruce por nomenclatura SAP</t>
        </is>
      </c>
      <c r="AD376" s="27" t="inlineStr">
        <is>
          <t>No</t>
        </is>
      </c>
      <c r="AE376" s="27" t="inlineStr"/>
      <c r="AF376" s="27" t="inlineStr">
        <is>
          <t>No</t>
        </is>
      </c>
      <c r="AG376" s="27" t="inlineStr"/>
      <c r="AH376" s="37" t="n">
        <v>20</v>
      </c>
      <c r="AI376" s="37" t="n">
        <v>2</v>
      </c>
      <c r="AJ376" s="37" t="n">
        <v>18</v>
      </c>
      <c r="AK376" s="38" t="n">
        <v>8615.059499999999</v>
      </c>
      <c r="AL376" s="38">
        <f>IF(OR($Z376="Dar de baja en SAP",$Z376="Dar de alta en SAP"),$AJ376*$AK376,"")</f>
        <v/>
      </c>
      <c r="AM376" s="38">
        <f>$AI376*$AK376</f>
        <v/>
      </c>
      <c r="AN376" s="27" t="inlineStr"/>
      <c r="AO376" s="27"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7" t="n">
        <v>0</v>
      </c>
      <c r="M377" s="7" t="n">
        <v>56362.93</v>
      </c>
      <c r="N377" s="5">
        <f>IFERROR(VLOOKUP(E377,[1]Total!$D$1:$M$446,10,0),0)</f>
        <v/>
      </c>
      <c r="O377" s="11">
        <f>M377/SUM($M$2:$M$679)</f>
        <v/>
      </c>
      <c r="P377" s="5">
        <f>IFERROR(M377/I377,0)</f>
        <v/>
      </c>
      <c r="R377" s="8">
        <f>I377-Q377</f>
        <v/>
      </c>
      <c r="S377" s="36">
        <f>P377*R377</f>
        <v/>
      </c>
      <c r="U377" s="27" t="inlineStr">
        <is>
          <t>Stock SAP</t>
        </is>
      </c>
      <c r="V377" s="27" t="inlineStr">
        <is>
          <t>Medicamentos</t>
        </is>
      </c>
      <c r="W377" s="27" t="inlineStr">
        <is>
          <t>Dentro del alcance</t>
        </is>
      </c>
      <c r="X377" s="26" t="inlineStr">
        <is>
          <t>Baja</t>
        </is>
      </c>
      <c r="Y377" s="27" t="inlineStr">
        <is>
          <t>Homologado – confianza Baja – pendiente de validación</t>
        </is>
      </c>
      <c r="Z377" s="26" t="inlineStr">
        <is>
          <t>Dar de baja en SAP</t>
        </is>
      </c>
      <c r="AA377" s="27" t="inlineStr">
        <is>
          <t>MED200</t>
        </is>
      </c>
      <c r="AB377" s="27" t="inlineStr">
        <is>
          <t>iodopovidona 100 ml sol/topica</t>
        </is>
      </c>
      <c r="AC377" s="27" t="inlineStr">
        <is>
          <t>Homologación por código Avain (master D-175)</t>
        </is>
      </c>
      <c r="AD377" s="27" t="inlineStr">
        <is>
          <t>No</t>
        </is>
      </c>
      <c r="AE377" s="27" t="inlineStr"/>
      <c r="AF377" s="27" t="inlineStr">
        <is>
          <t>Sí</t>
        </is>
      </c>
      <c r="AG377" s="27" t="inlineStr">
        <is>
          <t>D-175</t>
        </is>
      </c>
      <c r="AH377" s="37" t="n">
        <v>50</v>
      </c>
      <c r="AI377" s="37" t="n">
        <v>6</v>
      </c>
      <c r="AJ377" s="37" t="n">
        <v>44</v>
      </c>
      <c r="AK377" s="38" t="n">
        <v>3757.5288</v>
      </c>
      <c r="AL377" s="38">
        <f>IF(OR($Z377="Dar de baja en SAP",$Z377="Dar de alta en SAP"),$AJ377*$AK377,"")</f>
        <v/>
      </c>
      <c r="AM377" s="38">
        <f>$AI377*$AK377</f>
        <v/>
      </c>
      <c r="AN377" s="27" t="inlineStr"/>
      <c r="AO377" s="27"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7" t="n">
        <v>0</v>
      </c>
      <c r="M378" s="7" t="n">
        <v>54161.77</v>
      </c>
      <c r="N378" s="5">
        <f>IFERROR(VLOOKUP(E378,[1]Total!$D$1:$M$446,10,0),0)</f>
        <v/>
      </c>
      <c r="O378" s="11">
        <f>M378/SUM($M$2:$M$679)</f>
        <v/>
      </c>
      <c r="P378" s="5">
        <f>IFERROR(M378/I378,0)</f>
        <v/>
      </c>
      <c r="R378" s="8">
        <f>I378-Q378</f>
        <v/>
      </c>
      <c r="S378" s="36">
        <f>P378*R378</f>
        <v/>
      </c>
      <c r="U378" s="27" t="inlineStr">
        <is>
          <t>Stock SAP</t>
        </is>
      </c>
      <c r="V378" s="27" t="inlineStr">
        <is>
          <t>Medicamentos</t>
        </is>
      </c>
      <c r="W378" s="27" t="inlineStr">
        <is>
          <t>Dentro del alcance</t>
        </is>
      </c>
      <c r="X378" s="27" t="inlineStr"/>
      <c r="Y378" s="27" t="inlineStr">
        <is>
          <t>Sin recuento físico en el inventario de Avain</t>
        </is>
      </c>
      <c r="Z378" s="28" t="inlineStr">
        <is>
          <t>Sin recuento físico</t>
        </is>
      </c>
      <c r="AA378" s="27" t="inlineStr"/>
      <c r="AB378" s="27" t="inlineStr"/>
      <c r="AC378" s="27" t="inlineStr"/>
      <c r="AD378" s="27" t="inlineStr"/>
      <c r="AE378" s="27" t="inlineStr"/>
      <c r="AF378" s="27" t="inlineStr"/>
      <c r="AG378" s="27" t="inlineStr"/>
      <c r="AH378" s="37" t="n">
        <v>21</v>
      </c>
      <c r="AI378" s="37" t="n">
        <v>0</v>
      </c>
      <c r="AJ378" s="37" t="n">
        <v>21</v>
      </c>
      <c r="AK378" s="38" t="n">
        <v>3610.784761904762</v>
      </c>
      <c r="AL378" s="38" t="n"/>
      <c r="AM378" s="38" t="n"/>
      <c r="AN378" s="27" t="inlineStr"/>
      <c r="AO378" s="27"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7" t="n">
        <v>0</v>
      </c>
      <c r="M379" s="7" t="n">
        <v>46815.81</v>
      </c>
      <c r="N379" s="5">
        <f>IFERROR(VLOOKUP(E379,[1]Total!$D$1:$M$446,10,0),0)</f>
        <v/>
      </c>
      <c r="O379" s="11">
        <f>M379/SUM($M$2:$M$679)</f>
        <v/>
      </c>
      <c r="P379" s="5">
        <f>IFERROR(M379/I379,0)</f>
        <v/>
      </c>
      <c r="R379" s="8">
        <f>I379-Q379</f>
        <v/>
      </c>
      <c r="S379" s="36">
        <f>P379*R379</f>
        <v/>
      </c>
      <c r="U379" s="27" t="inlineStr">
        <is>
          <t>Stock SAP</t>
        </is>
      </c>
      <c r="V379" s="27" t="inlineStr">
        <is>
          <t>Medicamentos</t>
        </is>
      </c>
      <c r="W379" s="27" t="inlineStr">
        <is>
          <t>Dentro del alcance</t>
        </is>
      </c>
      <c r="X379" s="27" t="inlineStr"/>
      <c r="Y379" s="27" t="inlineStr">
        <is>
          <t>Sin recuento físico en el inventario de Avain</t>
        </is>
      </c>
      <c r="Z379" s="28" t="inlineStr">
        <is>
          <t>Sin recuento físico</t>
        </is>
      </c>
      <c r="AA379" s="27" t="inlineStr"/>
      <c r="AB379" s="27" t="inlineStr"/>
      <c r="AC379" s="27" t="inlineStr"/>
      <c r="AD379" s="27" t="inlineStr"/>
      <c r="AE379" s="27" t="inlineStr"/>
      <c r="AF379" s="27" t="inlineStr"/>
      <c r="AG379" s="27" t="inlineStr"/>
      <c r="AH379" s="37" t="n">
        <v>29</v>
      </c>
      <c r="AI379" s="37" t="n">
        <v>0</v>
      </c>
      <c r="AJ379" s="37" t="n">
        <v>29</v>
      </c>
      <c r="AK379" s="38" t="n">
        <v>3121.054137931035</v>
      </c>
      <c r="AL379" s="38" t="n"/>
      <c r="AM379" s="38" t="n"/>
      <c r="AN379" s="27" t="inlineStr"/>
      <c r="AO379" s="27"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7" t="n">
        <v>0</v>
      </c>
      <c r="M380" s="7" t="n">
        <v>29550</v>
      </c>
      <c r="N380" s="5">
        <f>IFERROR(VLOOKUP(E380,[1]Total!$D$1:$M$446,10,0),0)</f>
        <v/>
      </c>
      <c r="O380" s="11">
        <f>M380/SUM($M$2:$M$679)</f>
        <v/>
      </c>
      <c r="P380" s="5">
        <f>IFERROR(M380/I380,0)</f>
        <v/>
      </c>
      <c r="R380" s="8">
        <f>I380-Q380</f>
        <v/>
      </c>
      <c r="S380" s="36">
        <f>P380*R380</f>
        <v/>
      </c>
      <c r="U380" s="27" t="inlineStr">
        <is>
          <t>Stock SAP</t>
        </is>
      </c>
      <c r="V380" s="27" t="inlineStr">
        <is>
          <t>Medicamentos</t>
        </is>
      </c>
      <c r="W380" s="27" t="inlineStr">
        <is>
          <t>Dentro del alcance</t>
        </is>
      </c>
      <c r="X380" s="27" t="inlineStr"/>
      <c r="Y380" s="27" t="inlineStr">
        <is>
          <t>Sin recuento físico en el inventario de Avain</t>
        </is>
      </c>
      <c r="Z380" s="28" t="inlineStr">
        <is>
          <t>Sin recuento físico</t>
        </is>
      </c>
      <c r="AA380" s="27" t="inlineStr"/>
      <c r="AB380" s="27" t="inlineStr"/>
      <c r="AC380" s="27" t="inlineStr"/>
      <c r="AD380" s="27" t="inlineStr"/>
      <c r="AE380" s="27" t="inlineStr"/>
      <c r="AF380" s="27" t="inlineStr"/>
      <c r="AG380" s="27" t="inlineStr"/>
      <c r="AH380" s="37" t="n">
        <v>60</v>
      </c>
      <c r="AI380" s="37" t="n">
        <v>0</v>
      </c>
      <c r="AJ380" s="37" t="n">
        <v>60</v>
      </c>
      <c r="AK380" s="38" t="n">
        <v>1970</v>
      </c>
      <c r="AL380" s="38" t="n"/>
      <c r="AM380" s="38" t="n"/>
      <c r="AN380" s="27" t="inlineStr"/>
      <c r="AO380" s="27"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7" t="n">
        <v>0</v>
      </c>
      <c r="M381" s="7" t="n">
        <v>34521.6</v>
      </c>
      <c r="N381" s="5">
        <f>IFERROR(VLOOKUP(E381,[1]Total!$D$1:$M$446,10,0),0)</f>
        <v/>
      </c>
      <c r="O381" s="11">
        <f>M381/SUM($M$2:$M$679)</f>
        <v/>
      </c>
      <c r="P381" s="5">
        <f>IFERROR(M381/I381,0)</f>
        <v/>
      </c>
      <c r="R381" s="8">
        <f>I381-Q381</f>
        <v/>
      </c>
      <c r="S381" s="36">
        <f>P381*R381</f>
        <v/>
      </c>
      <c r="U381" s="27" t="inlineStr">
        <is>
          <t>Stock SAP</t>
        </is>
      </c>
      <c r="V381" s="27" t="inlineStr">
        <is>
          <t>Medicamentos</t>
        </is>
      </c>
      <c r="W381" s="27" t="inlineStr">
        <is>
          <t>Dentro del alcance</t>
        </is>
      </c>
      <c r="X381" s="27" t="inlineStr"/>
      <c r="Y381" s="27" t="inlineStr">
        <is>
          <t>Sin recuento físico en el inventario de Avain</t>
        </is>
      </c>
      <c r="Z381" s="28" t="inlineStr">
        <is>
          <t>Sin recuento físico</t>
        </is>
      </c>
      <c r="AA381" s="27" t="inlineStr"/>
      <c r="AB381" s="27" t="inlineStr"/>
      <c r="AC381" s="27" t="inlineStr"/>
      <c r="AD381" s="27" t="inlineStr"/>
      <c r="AE381" s="27" t="inlineStr"/>
      <c r="AF381" s="27" t="inlineStr"/>
      <c r="AG381" s="27" t="inlineStr"/>
      <c r="AH381" s="37" t="n">
        <v>46</v>
      </c>
      <c r="AI381" s="37" t="n">
        <v>0</v>
      </c>
      <c r="AJ381" s="37" t="n">
        <v>46</v>
      </c>
      <c r="AK381" s="38" t="n">
        <v>2301.44</v>
      </c>
      <c r="AL381" s="38" t="n"/>
      <c r="AM381" s="38" t="n"/>
      <c r="AN381" s="27" t="inlineStr"/>
      <c r="AO381" s="27"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7" t="n">
        <v>0</v>
      </c>
      <c r="M382" s="7" t="n">
        <v>147688.8</v>
      </c>
      <c r="N382" s="5">
        <f>IFERROR(VLOOKUP(E382,[1]Total!$D$1:$M$446,10,0),0)</f>
        <v/>
      </c>
      <c r="O382" s="11">
        <f>M382/SUM($M$2:$M$679)</f>
        <v/>
      </c>
      <c r="P382" s="5">
        <f>IFERROR(M382/I382,0)</f>
        <v/>
      </c>
      <c r="Q382" s="39" t="n">
        <v>2</v>
      </c>
      <c r="R382" s="8">
        <f>I382-Q382</f>
        <v/>
      </c>
      <c r="S382" s="36">
        <f>P382*R382</f>
        <v/>
      </c>
      <c r="U382" s="27" t="inlineStr">
        <is>
          <t>Stock SAP</t>
        </is>
      </c>
      <c r="V382" s="27" t="inlineStr">
        <is>
          <t>Medicamentos</t>
        </is>
      </c>
      <c r="W382" s="27" t="inlineStr">
        <is>
          <t>Dentro del alcance</t>
        </is>
      </c>
      <c r="X382" s="30" t="inlineStr">
        <is>
          <t>Media</t>
        </is>
      </c>
      <c r="Y382" s="27" t="inlineStr">
        <is>
          <t>Homologado – confianza Media – pendiente de validación</t>
        </is>
      </c>
      <c r="Z382" s="26" t="inlineStr">
        <is>
          <t>Dar de baja en SAP</t>
        </is>
      </c>
      <c r="AA382" s="27" t="inlineStr">
        <is>
          <t>MED166</t>
        </is>
      </c>
      <c r="AB382" s="27" t="inlineStr">
        <is>
          <t>Sincerum Gotas oticas x 5 ml</t>
        </is>
      </c>
      <c r="AC382" s="27" t="inlineStr">
        <is>
          <t>Cruce por nomenclatura SAP</t>
        </is>
      </c>
      <c r="AD382" s="27" t="inlineStr">
        <is>
          <t>No</t>
        </is>
      </c>
      <c r="AE382" s="27" t="inlineStr"/>
      <c r="AF382" s="27" t="inlineStr">
        <is>
          <t>No</t>
        </is>
      </c>
      <c r="AG382" s="27" t="inlineStr"/>
      <c r="AH382" s="37" t="n">
        <v>15</v>
      </c>
      <c r="AI382" s="37" t="n">
        <v>2</v>
      </c>
      <c r="AJ382" s="37" t="n">
        <v>13</v>
      </c>
      <c r="AK382" s="38" t="n">
        <v>9845.92</v>
      </c>
      <c r="AL382" s="38">
        <f>IF(OR($Z382="Dar de baja en SAP",$Z382="Dar de alta en SAP"),$AJ382*$AK382,"")</f>
        <v/>
      </c>
      <c r="AM382" s="38">
        <f>$AI382*$AK382</f>
        <v/>
      </c>
      <c r="AN382" s="27" t="inlineStr"/>
      <c r="AO382" s="27"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7" t="n">
        <v>0</v>
      </c>
      <c r="M383" s="7" t="n">
        <v>291564</v>
      </c>
      <c r="N383" s="5">
        <f>IFERROR(VLOOKUP(E383,[1]Total!$D$1:$M$446,10,0),0)</f>
        <v/>
      </c>
      <c r="O383" s="11">
        <f>M383/SUM($M$2:$M$679)</f>
        <v/>
      </c>
      <c r="P383" s="5">
        <f>IFERROR(M383/I383,0)</f>
        <v/>
      </c>
      <c r="R383" s="8">
        <f>I383-Q383</f>
        <v/>
      </c>
      <c r="S383" s="36">
        <f>P383*R383</f>
        <v/>
      </c>
      <c r="U383" s="27" t="inlineStr">
        <is>
          <t>Stock SAP</t>
        </is>
      </c>
      <c r="V383" s="27" t="inlineStr">
        <is>
          <t>Medicamentos</t>
        </is>
      </c>
      <c r="W383" s="27" t="inlineStr">
        <is>
          <t>Dentro del alcance</t>
        </is>
      </c>
      <c r="X383" s="27" t="inlineStr"/>
      <c r="Y383" s="27" t="inlineStr">
        <is>
          <t>Sin recuento físico en el inventario de Avain</t>
        </is>
      </c>
      <c r="Z383" s="28" t="inlineStr">
        <is>
          <t>Sin recuento físico</t>
        </is>
      </c>
      <c r="AA383" s="27" t="inlineStr"/>
      <c r="AB383" s="27" t="inlineStr"/>
      <c r="AC383" s="27" t="inlineStr"/>
      <c r="AD383" s="27" t="inlineStr"/>
      <c r="AE383" s="27" t="inlineStr"/>
      <c r="AF383" s="27" t="inlineStr"/>
      <c r="AG383" s="27" t="inlineStr"/>
      <c r="AH383" s="37" t="n">
        <v>15</v>
      </c>
      <c r="AI383" s="37" t="n">
        <v>0</v>
      </c>
      <c r="AJ383" s="37" t="n">
        <v>15</v>
      </c>
      <c r="AK383" s="38" t="n">
        <v>19437.6</v>
      </c>
      <c r="AL383" s="38" t="n"/>
      <c r="AM383" s="38" t="n"/>
      <c r="AN383" s="27" t="inlineStr"/>
      <c r="AO383" s="27" t="inlineStr"/>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7" t="n">
        <v>0</v>
      </c>
      <c r="M384" s="7" t="n">
        <v>324654</v>
      </c>
      <c r="N384" s="5">
        <f>IFERROR(VLOOKUP(E384,[1]Total!$D$1:$M$446,10,0),0)</f>
        <v/>
      </c>
      <c r="O384" s="11">
        <f>M384/SUM($M$2:$M$679)</f>
        <v/>
      </c>
      <c r="P384" s="5">
        <f>IFERROR(M384/I384,0)</f>
        <v/>
      </c>
      <c r="Q384" s="39" t="n">
        <v>2</v>
      </c>
      <c r="R384" s="8">
        <f>I384-Q384</f>
        <v/>
      </c>
      <c r="S384" s="36">
        <f>P384*R384</f>
        <v/>
      </c>
      <c r="U384" s="27" t="inlineStr">
        <is>
          <t>Stock SAP</t>
        </is>
      </c>
      <c r="V384" s="27" t="inlineStr">
        <is>
          <t>Medicamentos</t>
        </is>
      </c>
      <c r="W384" s="27" t="inlineStr">
        <is>
          <t>Dentro del alcance</t>
        </is>
      </c>
      <c r="X384" s="25" t="inlineStr">
        <is>
          <t>Alta</t>
        </is>
      </c>
      <c r="Y384" s="27" t="inlineStr">
        <is>
          <t>Homologado – confianza Alta</t>
        </is>
      </c>
      <c r="Z384" s="26" t="inlineStr">
        <is>
          <t>Dar de baja en SAP</t>
        </is>
      </c>
      <c r="AA384" s="27" t="inlineStr">
        <is>
          <t>MED90</t>
        </is>
      </c>
      <c r="AB384" s="27" t="inlineStr">
        <is>
          <t>Fusimed B Otonasal x 15 gr</t>
        </is>
      </c>
      <c r="AC384" s="27" t="inlineStr">
        <is>
          <t>Cruce por nomenclatura SAP</t>
        </is>
      </c>
      <c r="AD384" s="27" t="inlineStr">
        <is>
          <t>No</t>
        </is>
      </c>
      <c r="AE384" s="27" t="inlineStr"/>
      <c r="AF384" s="27" t="inlineStr">
        <is>
          <t>No</t>
        </is>
      </c>
      <c r="AG384" s="27" t="inlineStr"/>
      <c r="AH384" s="37" t="n">
        <v>15</v>
      </c>
      <c r="AI384" s="37" t="n">
        <v>2</v>
      </c>
      <c r="AJ384" s="37" t="n">
        <v>13</v>
      </c>
      <c r="AK384" s="38" t="n">
        <v>21643.6</v>
      </c>
      <c r="AL384" s="38">
        <f>IF(OR($Z384="Dar de baja en SAP",$Z384="Dar de alta en SAP"),$AJ384*$AK384,"")</f>
        <v/>
      </c>
      <c r="AM384" s="38">
        <f>$AI384*$AK384</f>
        <v/>
      </c>
      <c r="AN384" s="27" t="inlineStr"/>
      <c r="AO384" s="27"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7" t="n">
        <v>0</v>
      </c>
      <c r="M385" s="7" t="n">
        <v>227031.43</v>
      </c>
      <c r="N385" s="5">
        <f>IFERROR(VLOOKUP(E385,[1]Total!$D$1:$M$446,10,0),0)</f>
        <v/>
      </c>
      <c r="O385" s="11">
        <f>M385/SUM($M$2:$M$679)</f>
        <v/>
      </c>
      <c r="P385" s="5">
        <f>IFERROR(M385/I385,0)</f>
        <v/>
      </c>
      <c r="R385" s="8">
        <f>I385-Q385</f>
        <v/>
      </c>
      <c r="S385" s="36">
        <f>P385*R385</f>
        <v/>
      </c>
      <c r="U385" s="27" t="inlineStr">
        <is>
          <t>Stock SAP</t>
        </is>
      </c>
      <c r="V385" s="27" t="inlineStr">
        <is>
          <t>Medicamentos</t>
        </is>
      </c>
      <c r="W385" s="27" t="inlineStr">
        <is>
          <t>Dentro del alcance</t>
        </is>
      </c>
      <c r="X385" s="27" t="inlineStr"/>
      <c r="Y385" s="27" t="inlineStr">
        <is>
          <t>Sin recuento físico en el inventario de Avain</t>
        </is>
      </c>
      <c r="Z385" s="28" t="inlineStr">
        <is>
          <t>Sin recuento físico</t>
        </is>
      </c>
      <c r="AA385" s="27" t="inlineStr"/>
      <c r="AB385" s="27" t="inlineStr"/>
      <c r="AC385" s="27" t="inlineStr"/>
      <c r="AD385" s="27" t="inlineStr"/>
      <c r="AE385" s="27" t="inlineStr"/>
      <c r="AF385" s="27" t="inlineStr"/>
      <c r="AG385" s="27" t="inlineStr"/>
      <c r="AH385" s="37" t="n">
        <v>74</v>
      </c>
      <c r="AI385" s="37" t="n">
        <v>0</v>
      </c>
      <c r="AJ385" s="37" t="n">
        <v>74</v>
      </c>
      <c r="AK385" s="38" t="n">
        <v>15135.42851351351</v>
      </c>
      <c r="AL385" s="38" t="n"/>
      <c r="AM385" s="38" t="n"/>
      <c r="AN385" s="27" t="inlineStr"/>
      <c r="AO385" s="27" t="inlineStr">
        <is>
          <t>El material ocupa 4 filas en la hoja 1120 SJ (lote/almacén). La cantidad SAP y la física de esta vista son el total del material.</t>
        </is>
      </c>
    </row>
    <row r="386">
      <c r="A386" s="5" t="inlineStr">
        <is>
          <t>2000422</t>
        </is>
      </c>
      <c r="B386" s="5" t="inlineStr">
        <is>
          <t>DESCARTADOR EXCELENT E-1 X 1 LTR</t>
        </is>
      </c>
      <c r="C386" s="5" t="inlineStr"/>
      <c r="D386" s="5" t="inlineStr">
        <is>
          <t>033</t>
        </is>
      </c>
      <c r="E386" s="5" t="inlineStr">
        <is>
          <t>ZDES</t>
        </is>
      </c>
      <c r="F386" s="5" t="inlineStr">
        <is>
          <t>1120</t>
        </is>
      </c>
      <c r="G386" s="5" t="inlineStr">
        <is>
          <t>2010</t>
        </is>
      </c>
      <c r="H386" s="5" t="inlineStr">
        <is>
          <t>C/U</t>
        </is>
      </c>
      <c r="I386" s="6" t="n">
        <v>15</v>
      </c>
      <c r="J386" s="6" t="n">
        <v>0</v>
      </c>
      <c r="K386" s="5" t="inlineStr">
        <is>
          <t>ARS</t>
        </is>
      </c>
      <c r="L386" s="7" t="n">
        <v>0</v>
      </c>
      <c r="M386" s="7" t="n">
        <v>7095.75</v>
      </c>
      <c r="N386" s="5">
        <f>IFERROR(VLOOKUP(E386,[1]Total!$D$1:$M$446,10,0),0)</f>
        <v/>
      </c>
      <c r="O386" s="11">
        <f>M386/SUM($M$2:$M$679)</f>
        <v/>
      </c>
      <c r="P386" s="5">
        <f>IFERROR(M386/I386,0)</f>
        <v/>
      </c>
      <c r="R386" s="8">
        <f>I386-Q386</f>
        <v/>
      </c>
      <c r="S386" s="36">
        <f>P386*R386</f>
        <v/>
      </c>
      <c r="U386" s="27" t="inlineStr">
        <is>
          <t>Stock SAP</t>
        </is>
      </c>
      <c r="V386" s="27" t="inlineStr">
        <is>
          <t>Descartables</t>
        </is>
      </c>
      <c r="W386" s="27" t="inlineStr">
        <is>
          <t>Dentro del alcance</t>
        </is>
      </c>
      <c r="X386" s="27" t="inlineStr"/>
      <c r="Y386" s="27" t="inlineStr">
        <is>
          <t>Sin recuento físico en el inventario de Avain</t>
        </is>
      </c>
      <c r="Z386" s="28" t="inlineStr">
        <is>
          <t>Sin recuento físico</t>
        </is>
      </c>
      <c r="AA386" s="27" t="inlineStr"/>
      <c r="AB386" s="27" t="inlineStr"/>
      <c r="AC386" s="27" t="inlineStr"/>
      <c r="AD386" s="27" t="inlineStr"/>
      <c r="AE386" s="27" t="inlineStr"/>
      <c r="AF386" s="27" t="inlineStr"/>
      <c r="AG386" s="27" t="inlineStr"/>
      <c r="AH386" s="37" t="n">
        <v>15</v>
      </c>
      <c r="AI386" s="37" t="n">
        <v>0</v>
      </c>
      <c r="AJ386" s="37" t="n">
        <v>15</v>
      </c>
      <c r="AK386" s="38" t="n">
        <v>473.05</v>
      </c>
      <c r="AL386" s="38" t="n"/>
      <c r="AM386" s="38" t="n"/>
      <c r="AN386" s="27" t="inlineStr"/>
      <c r="AO386" s="27" t="inlineStr"/>
    </row>
    <row r="387">
      <c r="A387" s="5" t="inlineStr">
        <is>
          <t>2000936</t>
        </is>
      </c>
      <c r="B387" s="5" t="inlineStr">
        <is>
          <t>SONDA T/K-29 SHINOBI</t>
        </is>
      </c>
      <c r="C387" s="5" t="inlineStr"/>
      <c r="D387" s="5" t="inlineStr">
        <is>
          <t>033</t>
        </is>
      </c>
      <c r="E387" s="5" t="inlineStr">
        <is>
          <t>ZDES</t>
        </is>
      </c>
      <c r="F387" s="5" t="inlineStr">
        <is>
          <t>1120</t>
        </is>
      </c>
      <c r="G387" s="5" t="inlineStr">
        <is>
          <t>2021</t>
        </is>
      </c>
      <c r="H387" s="5" t="inlineStr">
        <is>
          <t>C/U</t>
        </is>
      </c>
      <c r="I387" s="6" t="n">
        <v>15</v>
      </c>
      <c r="J387" s="6" t="n">
        <v>0</v>
      </c>
      <c r="K387" s="5" t="inlineStr">
        <is>
          <t>ARS</t>
        </is>
      </c>
      <c r="L387" s="7" t="n">
        <v>0</v>
      </c>
      <c r="M387" s="7" t="n">
        <v>5390.1</v>
      </c>
      <c r="N387" s="5">
        <f>IFERROR(VLOOKUP(E387,[1]Total!$D$1:$M$446,10,0),0)</f>
        <v/>
      </c>
      <c r="O387" s="11">
        <f>M387/SUM($M$2:$M$679)</f>
        <v/>
      </c>
      <c r="P387" s="5">
        <f>IFERROR(M387/I387,0)</f>
        <v/>
      </c>
      <c r="R387" s="8">
        <f>I387-Q387</f>
        <v/>
      </c>
      <c r="S387" s="36">
        <f>P387*R387</f>
        <v/>
      </c>
      <c r="U387" s="27" t="inlineStr">
        <is>
          <t>Stock SAP</t>
        </is>
      </c>
      <c r="V387" s="27" t="inlineStr">
        <is>
          <t>Descartables</t>
        </is>
      </c>
      <c r="W387" s="27" t="inlineStr">
        <is>
          <t>Dentro del alcance</t>
        </is>
      </c>
      <c r="X387" s="27" t="inlineStr"/>
      <c r="Y387" s="27" t="inlineStr">
        <is>
          <t>Sin recuento físico en el inventario de Avain</t>
        </is>
      </c>
      <c r="Z387" s="28" t="inlineStr">
        <is>
          <t>Sin recuento físico</t>
        </is>
      </c>
      <c r="AA387" s="27" t="inlineStr"/>
      <c r="AB387" s="27" t="inlineStr"/>
      <c r="AC387" s="27" t="inlineStr"/>
      <c r="AD387" s="27" t="inlineStr"/>
      <c r="AE387" s="27" t="inlineStr"/>
      <c r="AF387" s="27" t="inlineStr"/>
      <c r="AG387" s="27" t="inlineStr"/>
      <c r="AH387" s="37" t="n">
        <v>15</v>
      </c>
      <c r="AI387" s="37" t="n">
        <v>0</v>
      </c>
      <c r="AJ387" s="37" t="n">
        <v>15</v>
      </c>
      <c r="AK387" s="38" t="n">
        <v>359.34</v>
      </c>
      <c r="AL387" s="38" t="n"/>
      <c r="AM387" s="38" t="n"/>
      <c r="AN387" s="27" t="inlineStr"/>
      <c r="AO387" s="27" t="inlineStr"/>
    </row>
    <row r="388">
      <c r="A388" s="5" t="inlineStr">
        <is>
          <t>2002612</t>
        </is>
      </c>
      <c r="B388" s="5" t="inlineStr">
        <is>
          <t>STERI STRIP 3M SUTURA 5T SOB. 3X7,5MM</t>
        </is>
      </c>
      <c r="C388" s="5" t="inlineStr"/>
      <c r="D388" s="5" t="inlineStr">
        <is>
          <t>033</t>
        </is>
      </c>
      <c r="E388" s="5" t="inlineStr">
        <is>
          <t>ZDES</t>
        </is>
      </c>
      <c r="F388" s="5" t="inlineStr">
        <is>
          <t>1120</t>
        </is>
      </c>
      <c r="G388" s="5" t="inlineStr">
        <is>
          <t>2021</t>
        </is>
      </c>
      <c r="H388" s="5" t="inlineStr">
        <is>
          <t>C/U</t>
        </is>
      </c>
      <c r="I388" s="6" t="n">
        <v>15</v>
      </c>
      <c r="J388" s="6" t="n">
        <v>0</v>
      </c>
      <c r="K388" s="5" t="inlineStr">
        <is>
          <t>ARS</t>
        </is>
      </c>
      <c r="L388" s="7" t="n">
        <v>0</v>
      </c>
      <c r="M388" s="7" t="n">
        <v>52853.1</v>
      </c>
      <c r="N388" s="5">
        <f>IFERROR(VLOOKUP(E388,[1]Total!$D$1:$M$446,10,0),0)</f>
        <v/>
      </c>
      <c r="O388" s="11">
        <f>M388/SUM($M$2:$M$679)</f>
        <v/>
      </c>
      <c r="P388" s="5">
        <f>IFERROR(M388/I388,0)</f>
        <v/>
      </c>
      <c r="R388" s="8">
        <f>I388-Q388</f>
        <v/>
      </c>
      <c r="S388" s="36">
        <f>P388*R388</f>
        <v/>
      </c>
      <c r="U388" s="27" t="inlineStr">
        <is>
          <t>Stock SAP</t>
        </is>
      </c>
      <c r="V388" s="27" t="inlineStr">
        <is>
          <t>Descartables</t>
        </is>
      </c>
      <c r="W388" s="27" t="inlineStr">
        <is>
          <t>Dentro del alcance</t>
        </is>
      </c>
      <c r="X388" s="27" t="inlineStr"/>
      <c r="Y388" s="27" t="inlineStr">
        <is>
          <t>Sin recuento físico en el inventario de Avain</t>
        </is>
      </c>
      <c r="Z388" s="28" t="inlineStr">
        <is>
          <t>Sin recuento físico</t>
        </is>
      </c>
      <c r="AA388" s="27" t="inlineStr"/>
      <c r="AB388" s="27" t="inlineStr"/>
      <c r="AC388" s="27" t="inlineStr"/>
      <c r="AD388" s="27" t="inlineStr"/>
      <c r="AE388" s="27" t="inlineStr"/>
      <c r="AF388" s="27" t="inlineStr"/>
      <c r="AG388" s="27" t="inlineStr"/>
      <c r="AH388" s="37" t="n">
        <v>15</v>
      </c>
      <c r="AI388" s="37" t="n">
        <v>0</v>
      </c>
      <c r="AJ388" s="37" t="n">
        <v>15</v>
      </c>
      <c r="AK388" s="38" t="n">
        <v>3523.54</v>
      </c>
      <c r="AL388" s="38" t="n"/>
      <c r="AM388" s="38" t="n"/>
      <c r="AN388" s="27" t="inlineStr"/>
      <c r="AO388" s="27" t="inlineStr"/>
    </row>
    <row r="389">
      <c r="A389" s="5" t="inlineStr">
        <is>
          <t>2002613</t>
        </is>
      </c>
      <c r="B389" s="5" t="inlineStr">
        <is>
          <t>STERI STRIP 3M SUTURA 5T SOB. 6.3X7,6MM</t>
        </is>
      </c>
      <c r="C389" s="5" t="inlineStr"/>
      <c r="D389" s="5" t="inlineStr">
        <is>
          <t>033</t>
        </is>
      </c>
      <c r="E389" s="5" t="inlineStr">
        <is>
          <t>ZDES</t>
        </is>
      </c>
      <c r="F389" s="5" t="inlineStr">
        <is>
          <t>1120</t>
        </is>
      </c>
      <c r="G389" s="5" t="inlineStr">
        <is>
          <t>2021</t>
        </is>
      </c>
      <c r="H389" s="5" t="inlineStr">
        <is>
          <t>C/U</t>
        </is>
      </c>
      <c r="I389" s="6" t="n">
        <v>15</v>
      </c>
      <c r="J389" s="6" t="n">
        <v>0</v>
      </c>
      <c r="K389" s="5" t="inlineStr">
        <is>
          <t>ARS</t>
        </is>
      </c>
      <c r="L389" s="7" t="n">
        <v>0</v>
      </c>
      <c r="M389" s="7" t="n">
        <v>114316.5</v>
      </c>
      <c r="N389" s="5">
        <f>IFERROR(VLOOKUP(E389,[1]Total!$D$1:$M$446,10,0),0)</f>
        <v/>
      </c>
      <c r="O389" s="11">
        <f>M389/SUM($M$2:$M$679)</f>
        <v/>
      </c>
      <c r="P389" s="5">
        <f>IFERROR(M389/I389,0)</f>
        <v/>
      </c>
      <c r="R389" s="8">
        <f>I389-Q389</f>
        <v/>
      </c>
      <c r="S389" s="36">
        <f>P389*R389</f>
        <v/>
      </c>
      <c r="U389" s="27" t="inlineStr">
        <is>
          <t>Stock SAP</t>
        </is>
      </c>
      <c r="V389" s="27" t="inlineStr">
        <is>
          <t>Descartables</t>
        </is>
      </c>
      <c r="W389" s="27" t="inlineStr">
        <is>
          <t>Dentro del alcance</t>
        </is>
      </c>
      <c r="X389" s="27" t="inlineStr"/>
      <c r="Y389" s="27" t="inlineStr">
        <is>
          <t>Sin recuento físico en el inventario de Avain</t>
        </is>
      </c>
      <c r="Z389" s="28" t="inlineStr">
        <is>
          <t>Sin recuento físico</t>
        </is>
      </c>
      <c r="AA389" s="27" t="inlineStr"/>
      <c r="AB389" s="27" t="inlineStr"/>
      <c r="AC389" s="27" t="inlineStr"/>
      <c r="AD389" s="27" t="inlineStr"/>
      <c r="AE389" s="27" t="inlineStr"/>
      <c r="AF389" s="27" t="inlineStr"/>
      <c r="AG389" s="27" t="inlineStr"/>
      <c r="AH389" s="37" t="n">
        <v>15</v>
      </c>
      <c r="AI389" s="37" t="n">
        <v>0</v>
      </c>
      <c r="AJ389" s="37" t="n">
        <v>15</v>
      </c>
      <c r="AK389" s="38" t="n">
        <v>7621.1</v>
      </c>
      <c r="AL389" s="38" t="n"/>
      <c r="AM389" s="38" t="n"/>
      <c r="AN389" s="27" t="inlineStr"/>
      <c r="AO389" s="27" t="inlineStr"/>
    </row>
    <row r="390">
      <c r="A390" s="5" t="inlineStr">
        <is>
          <t>2002614</t>
        </is>
      </c>
      <c r="B390" s="5" t="inlineStr">
        <is>
          <t>STERI STRIP 3M SUTURA 5T SOB. 60.3X102MM</t>
        </is>
      </c>
      <c r="C390" s="5" t="inlineStr"/>
      <c r="D390" s="5" t="inlineStr">
        <is>
          <t>033</t>
        </is>
      </c>
      <c r="E390" s="5" t="inlineStr">
        <is>
          <t>ZDES</t>
        </is>
      </c>
      <c r="F390" s="5" t="inlineStr">
        <is>
          <t>1120</t>
        </is>
      </c>
      <c r="G390" s="5" t="inlineStr">
        <is>
          <t>2021</t>
        </is>
      </c>
      <c r="H390" s="5" t="inlineStr">
        <is>
          <t>C/U</t>
        </is>
      </c>
      <c r="I390" s="6" t="n">
        <v>15</v>
      </c>
      <c r="J390" s="6" t="n">
        <v>0</v>
      </c>
      <c r="K390" s="5" t="inlineStr">
        <is>
          <t>ARS</t>
        </is>
      </c>
      <c r="L390" s="7" t="n">
        <v>0</v>
      </c>
      <c r="M390" s="7" t="n">
        <v>187377.45</v>
      </c>
      <c r="N390" s="5">
        <f>IFERROR(VLOOKUP(E390,[1]Total!$D$1:$M$446,10,0),0)</f>
        <v/>
      </c>
      <c r="O390" s="11">
        <f>M390/SUM($M$2:$M$679)</f>
        <v/>
      </c>
      <c r="P390" s="5">
        <f>IFERROR(M390/I390,0)</f>
        <v/>
      </c>
      <c r="R390" s="8">
        <f>I390-Q390</f>
        <v/>
      </c>
      <c r="S390" s="36">
        <f>P390*R390</f>
        <v/>
      </c>
      <c r="U390" s="27" t="inlineStr">
        <is>
          <t>Stock SAP</t>
        </is>
      </c>
      <c r="V390" s="27" t="inlineStr">
        <is>
          <t>Descartables</t>
        </is>
      </c>
      <c r="W390" s="27" t="inlineStr">
        <is>
          <t>Dentro del alcance</t>
        </is>
      </c>
      <c r="X390" s="27" t="inlineStr"/>
      <c r="Y390" s="27" t="inlineStr">
        <is>
          <t>Sin recuento físico en el inventario de Avain</t>
        </is>
      </c>
      <c r="Z390" s="28" t="inlineStr">
        <is>
          <t>Sin recuento físico</t>
        </is>
      </c>
      <c r="AA390" s="27" t="inlineStr"/>
      <c r="AB390" s="27" t="inlineStr"/>
      <c r="AC390" s="27" t="inlineStr"/>
      <c r="AD390" s="27" t="inlineStr"/>
      <c r="AE390" s="27" t="inlineStr"/>
      <c r="AF390" s="27" t="inlineStr"/>
      <c r="AG390" s="27" t="inlineStr"/>
      <c r="AH390" s="37" t="n">
        <v>15</v>
      </c>
      <c r="AI390" s="37" t="n">
        <v>0</v>
      </c>
      <c r="AJ390" s="37" t="n">
        <v>15</v>
      </c>
      <c r="AK390" s="38" t="n">
        <v>12491.83</v>
      </c>
      <c r="AL390" s="38" t="n"/>
      <c r="AM390" s="38" t="n"/>
      <c r="AN390" s="27" t="inlineStr"/>
      <c r="AO390" s="27" t="inlineStr"/>
    </row>
    <row r="391">
      <c r="A391" s="5" t="inlineStr">
        <is>
          <t>3001438</t>
        </is>
      </c>
      <c r="B391" s="5" t="inlineStr">
        <is>
          <t>CHOMBA NEGRA XXL</t>
        </is>
      </c>
      <c r="C391" s="5" t="inlineStr"/>
      <c r="D391" s="5" t="inlineStr">
        <is>
          <t>INDU</t>
        </is>
      </c>
      <c r="E391" s="5" t="inlineStr">
        <is>
          <t>ZUNI</t>
        </is>
      </c>
      <c r="F391" s="5" t="inlineStr">
        <is>
          <t>1120</t>
        </is>
      </c>
      <c r="G391" s="5" t="inlineStr">
        <is>
          <t>2040</t>
        </is>
      </c>
      <c r="H391" s="5" t="inlineStr">
        <is>
          <t>C/U</t>
        </is>
      </c>
      <c r="I391" s="6" t="n">
        <v>15</v>
      </c>
      <c r="J391" s="6" t="n">
        <v>0</v>
      </c>
      <c r="K391" s="5" t="inlineStr">
        <is>
          <t>ARS</t>
        </is>
      </c>
      <c r="L391" s="7" t="n">
        <v>0</v>
      </c>
      <c r="M391" s="7" t="n">
        <v>237246.71</v>
      </c>
      <c r="N391" s="5">
        <f>IFERROR(VLOOKUP(E391,[1]Total!$D$1:$M$446,10,0),0)</f>
        <v/>
      </c>
      <c r="O391" s="11">
        <f>M391/SUM($M$2:$M$679)</f>
        <v/>
      </c>
      <c r="P391" s="5">
        <f>IFERROR(M391/I391,0)</f>
        <v/>
      </c>
      <c r="R391" s="8">
        <f>I391-Q391</f>
        <v/>
      </c>
      <c r="S391" s="36">
        <f>P391*R391</f>
        <v/>
      </c>
      <c r="U391" s="27" t="inlineStr">
        <is>
          <t>Stock SAP</t>
        </is>
      </c>
      <c r="V391" s="27" t="inlineStr">
        <is>
          <t>Uniformes</t>
        </is>
      </c>
      <c r="W391" s="27" t="inlineStr">
        <is>
          <t>Fuera del alcance</t>
        </is>
      </c>
      <c r="X391" s="27" t="inlineStr"/>
      <c r="Y391" s="27" t="inlineStr">
        <is>
          <t>No aplica: uniformes, clasificación que el inventario físico de Farmacia no releva</t>
        </is>
      </c>
      <c r="Z391" s="28" t="inlineStr">
        <is>
          <t>Fuera del alcance del inventario físico</t>
        </is>
      </c>
      <c r="AA391" s="27" t="inlineStr"/>
      <c r="AB391" s="27" t="inlineStr"/>
      <c r="AC391" s="27" t="inlineStr"/>
      <c r="AD391" s="27" t="inlineStr"/>
      <c r="AE391" s="27" t="inlineStr"/>
      <c r="AF391" s="27" t="inlineStr"/>
      <c r="AG391" s="27" t="inlineStr"/>
      <c r="AH391" s="37" t="n">
        <v>15</v>
      </c>
      <c r="AI391" s="37" t="n">
        <v>0</v>
      </c>
      <c r="AJ391" s="37" t="n">
        <v>15</v>
      </c>
      <c r="AK391" s="38" t="n">
        <v>15816.44733333333</v>
      </c>
      <c r="AL391" s="38" t="n"/>
      <c r="AM391" s="38" t="n"/>
      <c r="AN391" s="27" t="inlineStr"/>
      <c r="AO391" s="27" t="inlineStr"/>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7" t="n">
        <v>0</v>
      </c>
      <c r="M392" s="7" t="n">
        <v>824.5599999999999</v>
      </c>
      <c r="N392" s="5">
        <f>IFERROR(VLOOKUP(E392,[1]Total!$D$1:$M$446,10,0),0)</f>
        <v/>
      </c>
      <c r="O392" s="11">
        <f>M392/SUM($M$2:$M$679)</f>
        <v/>
      </c>
      <c r="P392" s="5">
        <f>IFERROR(M392/I392,0)</f>
        <v/>
      </c>
      <c r="R392" s="8">
        <f>I392-Q392</f>
        <v/>
      </c>
      <c r="S392" s="36">
        <f>P392*R392</f>
        <v/>
      </c>
      <c r="U392" s="27" t="inlineStr">
        <is>
          <t>Stock SAP</t>
        </is>
      </c>
      <c r="V392" s="27" t="inlineStr">
        <is>
          <t>Medicamentos</t>
        </is>
      </c>
      <c r="W392" s="27" t="inlineStr">
        <is>
          <t>Dentro del alcance</t>
        </is>
      </c>
      <c r="X392" s="25" t="inlineStr">
        <is>
          <t>Alta</t>
        </is>
      </c>
      <c r="Y392" s="27" t="inlineStr">
        <is>
          <t>Homologado – confianza Alta</t>
        </is>
      </c>
      <c r="Z392" s="26" t="inlineStr">
        <is>
          <t>Dar de baja en SAP</t>
        </is>
      </c>
      <c r="AA392" s="27" t="inlineStr">
        <is>
          <t>MED110</t>
        </is>
      </c>
      <c r="AB392" s="27" t="inlineStr">
        <is>
          <t>Ketorolac Comp SL X 10 mg</t>
        </is>
      </c>
      <c r="AC392" s="27" t="inlineStr">
        <is>
          <t>Homologación por código Avain (master M01-006)</t>
        </is>
      </c>
      <c r="AD392" s="27" t="inlineStr">
        <is>
          <t>No</t>
        </is>
      </c>
      <c r="AE392" s="27" t="inlineStr"/>
      <c r="AF392" s="27" t="inlineStr">
        <is>
          <t>Sí</t>
        </is>
      </c>
      <c r="AG392" s="27" t="inlineStr">
        <is>
          <t>M01-006</t>
        </is>
      </c>
      <c r="AH392" s="37" t="n">
        <v>1693</v>
      </c>
      <c r="AI392" s="37" t="n">
        <v>920</v>
      </c>
      <c r="AJ392" s="37" t="n">
        <v>773</v>
      </c>
      <c r="AK392" s="38" t="n">
        <v>63.42787950383934</v>
      </c>
      <c r="AL392" s="38">
        <f>IF(OR($Z392="Dar de baja en SAP",$Z392="Dar de alta en SAP"),$AJ392*$AK392,"")</f>
        <v/>
      </c>
      <c r="AM392" s="38">
        <f>$AI392*$AK392</f>
        <v/>
      </c>
      <c r="AN392" s="27" t="inlineStr"/>
      <c r="AO392" s="27"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7" t="n">
        <v>0</v>
      </c>
      <c r="M393" s="7" t="n">
        <v>63906.25</v>
      </c>
      <c r="N393" s="5">
        <f>IFERROR(VLOOKUP(E393,[1]Total!$D$1:$M$446,10,0),0)</f>
        <v/>
      </c>
      <c r="O393" s="11">
        <f>M393/SUM($M$2:$M$679)</f>
        <v/>
      </c>
      <c r="P393" s="5">
        <f>IFERROR(M393/I393,0)</f>
        <v/>
      </c>
      <c r="R393" s="8">
        <f>I393-Q393</f>
        <v/>
      </c>
      <c r="S393" s="36">
        <f>P393*R393</f>
        <v/>
      </c>
      <c r="U393" s="27" t="inlineStr">
        <is>
          <t>Stock SAP</t>
        </is>
      </c>
      <c r="V393" s="27" t="inlineStr">
        <is>
          <t>Medicamentos</t>
        </is>
      </c>
      <c r="W393" s="27" t="inlineStr">
        <is>
          <t>Dentro del alcance</t>
        </is>
      </c>
      <c r="X393" s="25" t="inlineStr">
        <is>
          <t>Alta</t>
        </is>
      </c>
      <c r="Y393" s="27" t="inlineStr">
        <is>
          <t>Homologado – confianza Alta</t>
        </is>
      </c>
      <c r="Z393" s="26" t="inlineStr">
        <is>
          <t>Dar de baja en SAP</t>
        </is>
      </c>
      <c r="AA393" s="27" t="inlineStr">
        <is>
          <t>MED114</t>
        </is>
      </c>
      <c r="AB393" s="27" t="inlineStr">
        <is>
          <t>Lagrimas naturales Gotas oftalm 15ml</t>
        </is>
      </c>
      <c r="AC393" s="27" t="inlineStr">
        <is>
          <t>Cruce por nomenclatura SAP</t>
        </is>
      </c>
      <c r="AD393" s="27" t="inlineStr">
        <is>
          <t>No</t>
        </is>
      </c>
      <c r="AE393" s="27" t="inlineStr"/>
      <c r="AF393" s="27" t="inlineStr">
        <is>
          <t>Sí</t>
        </is>
      </c>
      <c r="AG393" s="27" t="inlineStr"/>
      <c r="AH393" s="37" t="n">
        <v>155</v>
      </c>
      <c r="AI393" s="37" t="n">
        <v>2</v>
      </c>
      <c r="AJ393" s="37" t="n">
        <v>153</v>
      </c>
      <c r="AK393" s="38" t="n">
        <v>4915.86535483871</v>
      </c>
      <c r="AL393" s="38">
        <f>IF(OR($Z393="Dar de baja en SAP",$Z393="Dar de alta en SAP"),$AJ393*$AK393,"")</f>
        <v/>
      </c>
      <c r="AM393" s="38">
        <f>$AI393*$AK393</f>
        <v/>
      </c>
      <c r="AN393" s="29" t="inlineStr">
        <is>
          <t>Valorización a validar: relación de cantidades 78 a 1 entre SAP y el recuento físico. Sugiere distinta unidad de medida (SAP por caja o envase y el recuento por unidad). La diferencia económica de esta fila no debe tomarse como definitiva.</t>
        </is>
      </c>
      <c r="AO393" s="27"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7" t="n">
        <v>0</v>
      </c>
      <c r="M394" s="7" t="n">
        <v>196760.57</v>
      </c>
      <c r="N394" s="5">
        <f>IFERROR(VLOOKUP(E394,[1]Total!$D$1:$M$446,10,0),0)</f>
        <v/>
      </c>
      <c r="O394" s="11">
        <f>M394/SUM($M$2:$M$679)</f>
        <v/>
      </c>
      <c r="P394" s="5">
        <f>IFERROR(M394/I394,0)</f>
        <v/>
      </c>
      <c r="R394" s="8">
        <f>I394-Q394</f>
        <v/>
      </c>
      <c r="S394" s="36">
        <f>P394*R394</f>
        <v/>
      </c>
      <c r="U394" s="27" t="inlineStr">
        <is>
          <t>Stock SAP</t>
        </is>
      </c>
      <c r="V394" s="27" t="inlineStr">
        <is>
          <t>Medicamentos</t>
        </is>
      </c>
      <c r="W394" s="27" t="inlineStr">
        <is>
          <t>Dentro del alcance</t>
        </is>
      </c>
      <c r="X394" s="27" t="inlineStr"/>
      <c r="Y394" s="27" t="inlineStr">
        <is>
          <t>Sin recuento físico en el inventario de Avain</t>
        </is>
      </c>
      <c r="Z394" s="28" t="inlineStr">
        <is>
          <t>Sin recuento físico</t>
        </is>
      </c>
      <c r="AA394" s="27" t="inlineStr"/>
      <c r="AB394" s="27" t="inlineStr"/>
      <c r="AC394" s="27" t="inlineStr"/>
      <c r="AD394" s="27" t="inlineStr"/>
      <c r="AE394" s="27" t="inlineStr"/>
      <c r="AF394" s="27" t="inlineStr"/>
      <c r="AG394" s="27" t="inlineStr"/>
      <c r="AH394" s="37" t="n">
        <v>74</v>
      </c>
      <c r="AI394" s="37" t="n">
        <v>0</v>
      </c>
      <c r="AJ394" s="37" t="n">
        <v>74</v>
      </c>
      <c r="AK394" s="38" t="n">
        <v>15135.42851351351</v>
      </c>
      <c r="AL394" s="38" t="n"/>
      <c r="AM394" s="38" t="n"/>
      <c r="AN394" s="27" t="inlineStr"/>
      <c r="AO394" s="27" t="inlineStr">
        <is>
          <t>El material ocupa 4 filas en la hoja 1120 SJ (lote/almacén). La cantidad SAP y la física de esta vista son el total del material.</t>
        </is>
      </c>
    </row>
    <row r="395">
      <c r="A395" s="5" t="inlineStr">
        <is>
          <t>2000396</t>
        </is>
      </c>
      <c r="B395" s="5" t="inlineStr">
        <is>
          <t>MASCARA LARINGEA Nº 3</t>
        </is>
      </c>
      <c r="C395" s="5" t="inlineStr"/>
      <c r="D395" s="5" t="inlineStr">
        <is>
          <t>033</t>
        </is>
      </c>
      <c r="E395" s="5" t="inlineStr">
        <is>
          <t>ZDES</t>
        </is>
      </c>
      <c r="F395" s="5" t="inlineStr">
        <is>
          <t>1120</t>
        </is>
      </c>
      <c r="G395" s="5" t="inlineStr">
        <is>
          <t>2021</t>
        </is>
      </c>
      <c r="H395" s="5" t="inlineStr">
        <is>
          <t>C/U</t>
        </is>
      </c>
      <c r="I395" s="6" t="n">
        <v>13</v>
      </c>
      <c r="J395" s="6" t="n">
        <v>0</v>
      </c>
      <c r="K395" s="5" t="inlineStr">
        <is>
          <t>ARS</t>
        </is>
      </c>
      <c r="L395" s="7" t="n">
        <v>0</v>
      </c>
      <c r="M395" s="7" t="n">
        <v>149071</v>
      </c>
      <c r="N395" s="5">
        <f>IFERROR(VLOOKUP(E395,[1]Total!$D$1:$M$446,10,0),0)</f>
        <v/>
      </c>
      <c r="O395" s="11">
        <f>M395/SUM($M$2:$M$679)</f>
        <v/>
      </c>
      <c r="P395" s="5">
        <f>IFERROR(M395/I395,0)</f>
        <v/>
      </c>
      <c r="R395" s="8">
        <f>I395-Q395</f>
        <v/>
      </c>
      <c r="S395" s="36">
        <f>P395*R395</f>
        <v/>
      </c>
      <c r="U395" s="27" t="inlineStr">
        <is>
          <t>Stock SAP</t>
        </is>
      </c>
      <c r="V395" s="27" t="inlineStr">
        <is>
          <t>Descartables</t>
        </is>
      </c>
      <c r="W395" s="27" t="inlineStr">
        <is>
          <t>Dentro del alcance</t>
        </is>
      </c>
      <c r="X395" s="27" t="inlineStr"/>
      <c r="Y395" s="27" t="inlineStr">
        <is>
          <t>Sin recuento físico en el inventario de Avain</t>
        </is>
      </c>
      <c r="Z395" s="28" t="inlineStr">
        <is>
          <t>Sin recuento físico</t>
        </is>
      </c>
      <c r="AA395" s="27" t="inlineStr"/>
      <c r="AB395" s="27" t="inlineStr"/>
      <c r="AC395" s="27" t="inlineStr"/>
      <c r="AD395" s="27" t="inlineStr"/>
      <c r="AE395" s="27" t="inlineStr"/>
      <c r="AF395" s="27" t="inlineStr"/>
      <c r="AG395" s="27" t="inlineStr"/>
      <c r="AH395" s="37" t="n">
        <v>13</v>
      </c>
      <c r="AI395" s="37" t="n">
        <v>0</v>
      </c>
      <c r="AJ395" s="37" t="n">
        <v>13</v>
      </c>
      <c r="AK395" s="38" t="n">
        <v>11467</v>
      </c>
      <c r="AL395" s="38" t="n"/>
      <c r="AM395" s="38" t="n"/>
      <c r="AN395" s="27" t="inlineStr"/>
      <c r="AO395" s="27" t="inlineStr"/>
    </row>
    <row r="396">
      <c r="A396" s="5" t="inlineStr">
        <is>
          <t>3001340</t>
        </is>
      </c>
      <c r="B396" s="5" t="inlineStr">
        <is>
          <t>PANTALON IMPERMEABLE S</t>
        </is>
      </c>
      <c r="C396" s="5" t="inlineStr"/>
      <c r="D396" s="5" t="inlineStr">
        <is>
          <t>INDU</t>
        </is>
      </c>
      <c r="E396" s="5" t="inlineStr">
        <is>
          <t>ZUNI</t>
        </is>
      </c>
      <c r="F396" s="5" t="inlineStr">
        <is>
          <t>1120</t>
        </is>
      </c>
      <c r="G396" s="5" t="inlineStr">
        <is>
          <t>2040</t>
        </is>
      </c>
      <c r="H396" s="5" t="inlineStr">
        <is>
          <t>C/U</t>
        </is>
      </c>
      <c r="I396" s="6" t="n">
        <v>13</v>
      </c>
      <c r="J396" s="6" t="n">
        <v>0</v>
      </c>
      <c r="K396" s="5" t="inlineStr">
        <is>
          <t>ARS</t>
        </is>
      </c>
      <c r="L396" s="7" t="n">
        <v>0</v>
      </c>
      <c r="M396" s="7" t="n">
        <v>903297.89</v>
      </c>
      <c r="N396" s="5">
        <f>IFERROR(VLOOKUP(E396,[1]Total!$D$1:$M$446,10,0),0)</f>
        <v/>
      </c>
      <c r="O396" s="11">
        <f>M396/SUM($M$2:$M$679)</f>
        <v/>
      </c>
      <c r="P396" s="5">
        <f>IFERROR(M396/I396,0)</f>
        <v/>
      </c>
      <c r="R396" s="8">
        <f>I396-Q396</f>
        <v/>
      </c>
      <c r="S396" s="36">
        <f>P396*R396</f>
        <v/>
      </c>
      <c r="U396" s="27" t="inlineStr">
        <is>
          <t>Stock SAP</t>
        </is>
      </c>
      <c r="V396" s="27" t="inlineStr">
        <is>
          <t>Uniformes</t>
        </is>
      </c>
      <c r="W396" s="27" t="inlineStr">
        <is>
          <t>Fuera del alcance</t>
        </is>
      </c>
      <c r="X396" s="27" t="inlineStr"/>
      <c r="Y396" s="27" t="inlineStr">
        <is>
          <t>No aplica: uniformes, clasificación que el inventario físico de Farmacia no releva</t>
        </is>
      </c>
      <c r="Z396" s="28" t="inlineStr">
        <is>
          <t>Fuera del alcance del inventario físico</t>
        </is>
      </c>
      <c r="AA396" s="27" t="inlineStr"/>
      <c r="AB396" s="27" t="inlineStr"/>
      <c r="AC396" s="27" t="inlineStr"/>
      <c r="AD396" s="27" t="inlineStr"/>
      <c r="AE396" s="27" t="inlineStr"/>
      <c r="AF396" s="27" t="inlineStr"/>
      <c r="AG396" s="27" t="inlineStr"/>
      <c r="AH396" s="37" t="n">
        <v>13</v>
      </c>
      <c r="AI396" s="37" t="n">
        <v>0</v>
      </c>
      <c r="AJ396" s="37" t="n">
        <v>13</v>
      </c>
      <c r="AK396" s="38" t="n">
        <v>69484.45307692308</v>
      </c>
      <c r="AL396" s="38" t="n"/>
      <c r="AM396" s="38" t="n"/>
      <c r="AN396" s="27" t="inlineStr"/>
      <c r="AO396" s="27" t="inlineStr"/>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7" t="n">
        <v>0</v>
      </c>
      <c r="M397" s="7" t="n">
        <v>7036.02</v>
      </c>
      <c r="N397" s="5">
        <f>IFERROR(VLOOKUP(E397,[1]Total!$D$1:$M$446,10,0),0)</f>
        <v/>
      </c>
      <c r="O397" s="11">
        <f>M397/SUM($M$2:$M$679)</f>
        <v/>
      </c>
      <c r="P397" s="5">
        <f>IFERROR(M397/I397,0)</f>
        <v/>
      </c>
      <c r="R397" s="8">
        <f>I397-Q397</f>
        <v/>
      </c>
      <c r="S397" s="36">
        <f>P397*R397</f>
        <v/>
      </c>
      <c r="U397" s="27" t="inlineStr">
        <is>
          <t>Stock SAP</t>
        </is>
      </c>
      <c r="V397" s="27" t="inlineStr">
        <is>
          <t>Medicamentos</t>
        </is>
      </c>
      <c r="W397" s="27" t="inlineStr">
        <is>
          <t>Dentro del alcance</t>
        </is>
      </c>
      <c r="X397" s="25" t="inlineStr">
        <is>
          <t>Alta</t>
        </is>
      </c>
      <c r="Y397" s="27" t="inlineStr">
        <is>
          <t>Homologado – confianza Alta</t>
        </is>
      </c>
      <c r="Z397" s="26" t="inlineStr">
        <is>
          <t>Dar de baja en SAP</t>
        </is>
      </c>
      <c r="AA397" s="27" t="inlineStr">
        <is>
          <t>MED109</t>
        </is>
      </c>
      <c r="AB397" s="27" t="inlineStr">
        <is>
          <t>Ketorolac 30mg Amp x 1 ml</t>
        </is>
      </c>
      <c r="AC397" s="27" t="inlineStr">
        <is>
          <t>Homologación por código Avain (master M01-007)</t>
        </is>
      </c>
      <c r="AD397" s="27" t="inlineStr">
        <is>
          <t>No</t>
        </is>
      </c>
      <c r="AE397" s="27" t="inlineStr"/>
      <c r="AF397" s="27" t="inlineStr">
        <is>
          <t>Sí</t>
        </is>
      </c>
      <c r="AG397" s="27" t="inlineStr">
        <is>
          <t>M01-007</t>
        </is>
      </c>
      <c r="AH397" s="37" t="n">
        <v>912</v>
      </c>
      <c r="AI397" s="37" t="n">
        <v>83</v>
      </c>
      <c r="AJ397" s="37" t="n">
        <v>829</v>
      </c>
      <c r="AK397" s="38" t="n">
        <v>586.3346710526315</v>
      </c>
      <c r="AL397" s="38">
        <f>IF(OR($Z397="Dar de baja en SAP",$Z397="Dar de alta en SAP"),$AJ397*$AK397,"")</f>
        <v/>
      </c>
      <c r="AM397" s="38">
        <f>$AI397*$AK397</f>
        <v/>
      </c>
      <c r="AN397" s="27" t="inlineStr"/>
      <c r="AO397" s="27"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7" t="n">
        <v>0</v>
      </c>
      <c r="M398" s="7" t="n">
        <v>181272</v>
      </c>
      <c r="N398" s="5">
        <f>IFERROR(VLOOKUP(E398,[1]Total!$D$1:$M$446,10,0),0)</f>
        <v/>
      </c>
      <c r="O398" s="11">
        <f>M398/SUM($M$2:$M$679)</f>
        <v/>
      </c>
      <c r="P398" s="5">
        <f>IFERROR(M398/I398,0)</f>
        <v/>
      </c>
      <c r="R398" s="8">
        <f>I398-Q398</f>
        <v/>
      </c>
      <c r="S398" s="36">
        <f>P398*R398</f>
        <v/>
      </c>
      <c r="U398" s="27" t="inlineStr">
        <is>
          <t>Stock SAP</t>
        </is>
      </c>
      <c r="V398" s="27" t="inlineStr">
        <is>
          <t>Medicamentos</t>
        </is>
      </c>
      <c r="W398" s="27" t="inlineStr">
        <is>
          <t>Dentro del alcance</t>
        </is>
      </c>
      <c r="X398" s="27" t="inlineStr"/>
      <c r="Y398" s="27" t="inlineStr">
        <is>
          <t>Sin recuento físico en el inventario de Avain</t>
        </is>
      </c>
      <c r="Z398" s="28" t="inlineStr">
        <is>
          <t>Sin recuento físico</t>
        </is>
      </c>
      <c r="AA398" s="27" t="inlineStr"/>
      <c r="AB398" s="27" t="inlineStr"/>
      <c r="AC398" s="27" t="inlineStr"/>
      <c r="AD398" s="27" t="inlineStr"/>
      <c r="AE398" s="27" t="inlineStr"/>
      <c r="AF398" s="27" t="inlineStr"/>
      <c r="AG398" s="27" t="inlineStr"/>
      <c r="AH398" s="37" t="n">
        <v>12</v>
      </c>
      <c r="AI398" s="37" t="n">
        <v>0</v>
      </c>
      <c r="AJ398" s="37" t="n">
        <v>12</v>
      </c>
      <c r="AK398" s="38" t="n">
        <v>15106</v>
      </c>
      <c r="AL398" s="38" t="n"/>
      <c r="AM398" s="38" t="n"/>
      <c r="AN398" s="27" t="inlineStr"/>
      <c r="AO398" s="27" t="inlineStr"/>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7" t="n">
        <v>0</v>
      </c>
      <c r="M399" s="7" t="n">
        <v>20212.59</v>
      </c>
      <c r="N399" s="5">
        <f>IFERROR(VLOOKUP(E399,[1]Total!$D$1:$M$446,10,0),0)</f>
        <v/>
      </c>
      <c r="O399" s="11">
        <f>M399/SUM($M$2:$M$679)</f>
        <v/>
      </c>
      <c r="P399" s="5">
        <f>IFERROR(M399/I399,0)</f>
        <v/>
      </c>
      <c r="R399" s="8">
        <f>I399-Q399</f>
        <v/>
      </c>
      <c r="S399" s="36">
        <f>P399*R399</f>
        <v/>
      </c>
      <c r="U399" s="27" t="inlineStr">
        <is>
          <t>Stock SAP</t>
        </is>
      </c>
      <c r="V399" s="27" t="inlineStr">
        <is>
          <t>Medicamentos</t>
        </is>
      </c>
      <c r="W399" s="27" t="inlineStr">
        <is>
          <t>Dentro del alcance</t>
        </is>
      </c>
      <c r="X399" s="30" t="inlineStr">
        <is>
          <t>Media</t>
        </is>
      </c>
      <c r="Y399" s="27" t="inlineStr">
        <is>
          <t>Homologado – confianza Media – pendiente de validación</t>
        </is>
      </c>
      <c r="Z399" s="26" t="inlineStr">
        <is>
          <t>Dar de baja en SAP</t>
        </is>
      </c>
      <c r="AA399" s="27" t="inlineStr">
        <is>
          <t>MED162</t>
        </is>
      </c>
      <c r="AB399" s="27" t="inlineStr">
        <is>
          <t>Sales de Rehidratación (FM) sobre x 28gr</t>
        </is>
      </c>
      <c r="AC399" s="27" t="inlineStr">
        <is>
          <t>Cruce por nomenclatura SAP</t>
        </is>
      </c>
      <c r="AD399" s="27" t="inlineStr">
        <is>
          <t>No</t>
        </is>
      </c>
      <c r="AE399" s="27" t="inlineStr"/>
      <c r="AF399" s="27" t="inlineStr">
        <is>
          <t>No</t>
        </is>
      </c>
      <c r="AG399" s="27" t="inlineStr"/>
      <c r="AH399" s="37" t="n">
        <v>152</v>
      </c>
      <c r="AI399" s="37" t="n">
        <v>2</v>
      </c>
      <c r="AJ399" s="37" t="n">
        <v>150</v>
      </c>
      <c r="AK399" s="38" t="n">
        <v>1684.382697368421</v>
      </c>
      <c r="AL399" s="38">
        <f>IF(OR($Z399="Dar de baja en SAP",$Z399="Dar de alta en SAP"),$AJ399*$AK399,"")</f>
        <v/>
      </c>
      <c r="AM399" s="38">
        <f>$AI399*$AK399</f>
        <v/>
      </c>
      <c r="AN399" s="29" t="inlineStr">
        <is>
          <t>Valorización a validar: relación de cantidades 76 a 1 entre SAP y el recuento físico. Sugiere distinta unidad de medida (SAP por caja o envase y el recuento por unidad). La diferencia económica de esta fila no debe tomarse como definitiva.</t>
        </is>
      </c>
      <c r="AO399" s="27"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7" t="n">
        <v>0</v>
      </c>
      <c r="M400" s="7" t="n">
        <v>96949.82000000001</v>
      </c>
      <c r="N400" s="5">
        <f>IFERROR(VLOOKUP(E400,[1]Total!$D$1:$M$446,10,0),0)</f>
        <v/>
      </c>
      <c r="O400" s="11">
        <f>M400/SUM($M$2:$M$679)</f>
        <v/>
      </c>
      <c r="P400" s="5">
        <f>IFERROR(M400/I400,0)</f>
        <v/>
      </c>
      <c r="R400" s="8">
        <f>I400-Q400</f>
        <v/>
      </c>
      <c r="S400" s="36">
        <f>P400*R400</f>
        <v/>
      </c>
      <c r="U400" s="27" t="inlineStr">
        <is>
          <t>Stock SAP</t>
        </is>
      </c>
      <c r="V400" s="27" t="inlineStr">
        <is>
          <t>Medicamentos</t>
        </is>
      </c>
      <c r="W400" s="27" t="inlineStr">
        <is>
          <t>Dentro del alcance</t>
        </is>
      </c>
      <c r="X400" s="27" t="inlineStr"/>
      <c r="Y400" s="27" t="inlineStr">
        <is>
          <t>Sin recuento físico en el inventario de Avain</t>
        </is>
      </c>
      <c r="Z400" s="28" t="inlineStr">
        <is>
          <t>Sin recuento físico</t>
        </is>
      </c>
      <c r="AA400" s="27" t="inlineStr"/>
      <c r="AB400" s="27" t="inlineStr"/>
      <c r="AC400" s="27" t="inlineStr"/>
      <c r="AD400" s="27" t="inlineStr"/>
      <c r="AE400" s="27" t="inlineStr"/>
      <c r="AF400" s="27" t="inlineStr"/>
      <c r="AG400" s="27" t="inlineStr"/>
      <c r="AH400" s="37" t="n">
        <v>24</v>
      </c>
      <c r="AI400" s="37" t="n">
        <v>0</v>
      </c>
      <c r="AJ400" s="37" t="n">
        <v>24</v>
      </c>
      <c r="AK400" s="38" t="n">
        <v>8079.151666666668</v>
      </c>
      <c r="AL400" s="38" t="n"/>
      <c r="AM400" s="38" t="n"/>
      <c r="AN400" s="27" t="inlineStr"/>
      <c r="AO400" s="27"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7" t="n">
        <v>0</v>
      </c>
      <c r="M401" s="7" t="n">
        <v>96949.82000000001</v>
      </c>
      <c r="N401" s="5">
        <f>IFERROR(VLOOKUP(E401,[1]Total!$D$1:$M$446,10,0),0)</f>
        <v/>
      </c>
      <c r="O401" s="11">
        <f>M401/SUM($M$2:$M$679)</f>
        <v/>
      </c>
      <c r="P401" s="5">
        <f>IFERROR(M401/I401,0)</f>
        <v/>
      </c>
      <c r="R401" s="8">
        <f>I401-Q401</f>
        <v/>
      </c>
      <c r="S401" s="36">
        <f>P401*R401</f>
        <v/>
      </c>
      <c r="U401" s="27" t="inlineStr">
        <is>
          <t>Stock SAP</t>
        </is>
      </c>
      <c r="V401" s="27" t="inlineStr">
        <is>
          <t>Medicamentos</t>
        </is>
      </c>
      <c r="W401" s="27" t="inlineStr">
        <is>
          <t>Dentro del alcance</t>
        </is>
      </c>
      <c r="X401" s="27" t="inlineStr"/>
      <c r="Y401" s="27" t="inlineStr">
        <is>
          <t>Sin recuento físico en el inventario de Avain</t>
        </is>
      </c>
      <c r="Z401" s="28" t="inlineStr">
        <is>
          <t>Sin recuento físico</t>
        </is>
      </c>
      <c r="AA401" s="27" t="inlineStr"/>
      <c r="AB401" s="27" t="inlineStr"/>
      <c r="AC401" s="27" t="inlineStr"/>
      <c r="AD401" s="27" t="inlineStr"/>
      <c r="AE401" s="27" t="inlineStr"/>
      <c r="AF401" s="27" t="inlineStr"/>
      <c r="AG401" s="27" t="inlineStr"/>
      <c r="AH401" s="37" t="n">
        <v>24</v>
      </c>
      <c r="AI401" s="37" t="n">
        <v>0</v>
      </c>
      <c r="AJ401" s="37" t="n">
        <v>24</v>
      </c>
      <c r="AK401" s="38" t="n">
        <v>8079.151666666668</v>
      </c>
      <c r="AL401" s="38" t="n"/>
      <c r="AM401" s="38" t="n"/>
      <c r="AN401" s="27" t="inlineStr"/>
      <c r="AO401" s="27"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7" t="n">
        <v>0</v>
      </c>
      <c r="M402" s="7" t="n">
        <v>146565.6</v>
      </c>
      <c r="N402" s="5">
        <f>IFERROR(VLOOKUP(E402,[1]Total!$D$1:$M$446,10,0),0)</f>
        <v/>
      </c>
      <c r="O402" s="11">
        <f>M402/SUM($M$2:$M$679)</f>
        <v/>
      </c>
      <c r="P402" s="5">
        <f>IFERROR(M402/I402,0)</f>
        <v/>
      </c>
      <c r="R402" s="8">
        <f>I402-Q402</f>
        <v/>
      </c>
      <c r="S402" s="36">
        <f>P402*R402</f>
        <v/>
      </c>
      <c r="U402" s="27" t="inlineStr">
        <is>
          <t>Stock SAP</t>
        </is>
      </c>
      <c r="V402" s="27" t="inlineStr">
        <is>
          <t>Medicamentos</t>
        </is>
      </c>
      <c r="W402" s="27" t="inlineStr">
        <is>
          <t>Dentro del alcance</t>
        </is>
      </c>
      <c r="X402" s="27" t="inlineStr"/>
      <c r="Y402" s="27" t="inlineStr">
        <is>
          <t>Sin recuento físico en el inventario de Avain</t>
        </is>
      </c>
      <c r="Z402" s="28" t="inlineStr">
        <is>
          <t>Sin recuento físico</t>
        </is>
      </c>
      <c r="AA402" s="27" t="inlineStr"/>
      <c r="AB402" s="27" t="inlineStr"/>
      <c r="AC402" s="27" t="inlineStr"/>
      <c r="AD402" s="27" t="inlineStr"/>
      <c r="AE402" s="27" t="inlineStr"/>
      <c r="AF402" s="27" t="inlineStr"/>
      <c r="AG402" s="27" t="inlineStr"/>
      <c r="AH402" s="37" t="n">
        <v>12</v>
      </c>
      <c r="AI402" s="37" t="n">
        <v>0</v>
      </c>
      <c r="AJ402" s="37" t="n">
        <v>12</v>
      </c>
      <c r="AK402" s="38" t="n">
        <v>12213.8</v>
      </c>
      <c r="AL402" s="38" t="n"/>
      <c r="AM402" s="38" t="n"/>
      <c r="AN402" s="27" t="inlineStr"/>
      <c r="AO402" s="27" t="inlineStr"/>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7" t="n">
        <v>0</v>
      </c>
      <c r="M403" s="7" t="n">
        <v>35568.13</v>
      </c>
      <c r="N403" s="5">
        <f>IFERROR(VLOOKUP(E403,[1]Total!$D$1:$M$446,10,0),0)</f>
        <v/>
      </c>
      <c r="O403" s="11">
        <f>M403/SUM($M$2:$M$679)</f>
        <v/>
      </c>
      <c r="P403" s="5">
        <f>IFERROR(M403/I403,0)</f>
        <v/>
      </c>
      <c r="R403" s="8">
        <f>I403-Q403</f>
        <v/>
      </c>
      <c r="S403" s="36">
        <f>P403*R403</f>
        <v/>
      </c>
      <c r="U403" s="27" t="inlineStr">
        <is>
          <t>Stock SAP</t>
        </is>
      </c>
      <c r="V403" s="27" t="inlineStr">
        <is>
          <t>Medicamentos</t>
        </is>
      </c>
      <c r="W403" s="27" t="inlineStr">
        <is>
          <t>Dentro del alcance</t>
        </is>
      </c>
      <c r="X403" s="26" t="inlineStr">
        <is>
          <t>Baja</t>
        </is>
      </c>
      <c r="Y403" s="27" t="inlineStr">
        <is>
          <t>Homologado – confianza Baja – pendiente de validación</t>
        </is>
      </c>
      <c r="Z403" s="26" t="inlineStr">
        <is>
          <t>Dar de baja en SAP</t>
        </is>
      </c>
      <c r="AA403" s="27" t="inlineStr">
        <is>
          <t>MED30</t>
        </is>
      </c>
      <c r="AB403" s="27" t="inlineStr">
        <is>
          <t>Caramelos antigripales con benzocaina 20.7mg</t>
        </is>
      </c>
      <c r="AC403" s="27" t="inlineStr">
        <is>
          <t>Homologación por código Avain (master M01-017)</t>
        </is>
      </c>
      <c r="AD403" s="27" t="inlineStr">
        <is>
          <t>No</t>
        </is>
      </c>
      <c r="AE403" s="27" t="inlineStr"/>
      <c r="AF403" s="27" t="inlineStr">
        <is>
          <t>Sí</t>
        </is>
      </c>
      <c r="AG403" s="27" t="inlineStr">
        <is>
          <t>M01-017</t>
        </is>
      </c>
      <c r="AH403" s="37" t="n">
        <v>964</v>
      </c>
      <c r="AI403" s="37" t="n">
        <v>351</v>
      </c>
      <c r="AJ403" s="37" t="n">
        <v>613</v>
      </c>
      <c r="AK403" s="38" t="n">
        <v>2964.011099585062</v>
      </c>
      <c r="AL403" s="38">
        <f>IF(OR($Z403="Dar de baja en SAP",$Z403="Dar de alta en SAP"),$AJ403*$AK403,"")</f>
        <v/>
      </c>
      <c r="AM403" s="38">
        <f>$AI403*$AK403</f>
        <v/>
      </c>
      <c r="AN403" s="27" t="inlineStr"/>
      <c r="AO403"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t="inlineStr"/>
      <c r="D404" s="5" t="inlineStr">
        <is>
          <t>033</t>
        </is>
      </c>
      <c r="E404" s="5" t="inlineStr">
        <is>
          <t>ZDES</t>
        </is>
      </c>
      <c r="F404" s="5" t="inlineStr">
        <is>
          <t>1120</t>
        </is>
      </c>
      <c r="G404" s="5" t="inlineStr">
        <is>
          <t>2021</t>
        </is>
      </c>
      <c r="H404" s="5" t="inlineStr">
        <is>
          <t>C/U</t>
        </is>
      </c>
      <c r="I404" s="6" t="n">
        <v>12</v>
      </c>
      <c r="J404" s="6" t="n">
        <v>0</v>
      </c>
      <c r="K404" s="5" t="inlineStr">
        <is>
          <t>ARS</t>
        </is>
      </c>
      <c r="L404" s="7" t="n">
        <v>0</v>
      </c>
      <c r="M404" s="7" t="n">
        <v>4200</v>
      </c>
      <c r="N404" s="5">
        <f>IFERROR(VLOOKUP(E404,[1]Total!$D$1:$M$446,10,0),0)</f>
        <v/>
      </c>
      <c r="O404" s="11">
        <f>M404/SUM($M$2:$M$679)</f>
        <v/>
      </c>
      <c r="P404" s="5">
        <f>IFERROR(M404/I404,0)</f>
        <v/>
      </c>
      <c r="R404" s="8">
        <f>I404-Q404</f>
        <v/>
      </c>
      <c r="S404" s="36">
        <f>P404*R404</f>
        <v/>
      </c>
      <c r="U404" s="27" t="inlineStr">
        <is>
          <t>Stock SAP</t>
        </is>
      </c>
      <c r="V404" s="27" t="inlineStr">
        <is>
          <t>Descartables</t>
        </is>
      </c>
      <c r="W404" s="27" t="inlineStr">
        <is>
          <t>Dentro del alcance</t>
        </is>
      </c>
      <c r="X404" s="27" t="inlineStr"/>
      <c r="Y404" s="27" t="inlineStr">
        <is>
          <t>Sin recuento físico en el inventario de Avain</t>
        </is>
      </c>
      <c r="Z404" s="28" t="inlineStr">
        <is>
          <t>Sin recuento físico</t>
        </is>
      </c>
      <c r="AA404" s="27" t="inlineStr"/>
      <c r="AB404" s="27" t="inlineStr"/>
      <c r="AC404" s="27" t="inlineStr"/>
      <c r="AD404" s="27" t="inlineStr"/>
      <c r="AE404" s="27" t="inlineStr"/>
      <c r="AF404" s="27" t="inlineStr"/>
      <c r="AG404" s="27" t="inlineStr"/>
      <c r="AH404" s="37" t="n">
        <v>12</v>
      </c>
      <c r="AI404" s="37" t="n">
        <v>0</v>
      </c>
      <c r="AJ404" s="37" t="n">
        <v>12</v>
      </c>
      <c r="AK404" s="38" t="n">
        <v>350</v>
      </c>
      <c r="AL404" s="38" t="n"/>
      <c r="AM404" s="38" t="n"/>
      <c r="AN404" s="27" t="inlineStr"/>
      <c r="AO404" s="27" t="inlineStr"/>
    </row>
    <row r="405">
      <c r="A405" s="5" t="inlineStr">
        <is>
          <t>2001551</t>
        </is>
      </c>
      <c r="B405" s="5" t="inlineStr">
        <is>
          <t>PROLONGADOR PT35 150CM</t>
        </is>
      </c>
      <c r="C405" s="5" t="inlineStr"/>
      <c r="D405" s="5" t="inlineStr">
        <is>
          <t>MDES</t>
        </is>
      </c>
      <c r="E405" s="5" t="inlineStr">
        <is>
          <t>ZDES</t>
        </is>
      </c>
      <c r="F405" s="5" t="inlineStr">
        <is>
          <t>1120</t>
        </is>
      </c>
      <c r="G405" s="5" t="inlineStr">
        <is>
          <t>2021</t>
        </is>
      </c>
      <c r="H405" s="5" t="inlineStr">
        <is>
          <t>C/U</t>
        </is>
      </c>
      <c r="I405" s="6" t="n">
        <v>12</v>
      </c>
      <c r="J405" s="6" t="n">
        <v>0</v>
      </c>
      <c r="K405" s="5" t="inlineStr">
        <is>
          <t>ARS</t>
        </is>
      </c>
      <c r="L405" s="7" t="n">
        <v>0</v>
      </c>
      <c r="M405" s="7" t="n">
        <v>9116.040000000001</v>
      </c>
      <c r="N405" s="5">
        <f>IFERROR(VLOOKUP(E405,[1]Total!$D$1:$M$446,10,0),0)</f>
        <v/>
      </c>
      <c r="O405" s="11">
        <f>M405/SUM($M$2:$M$679)</f>
        <v/>
      </c>
      <c r="P405" s="5">
        <f>IFERROR(M405/I405,0)</f>
        <v/>
      </c>
      <c r="R405" s="8">
        <f>I405-Q405</f>
        <v/>
      </c>
      <c r="S405" s="36">
        <f>P405*R405</f>
        <v/>
      </c>
      <c r="U405" s="27" t="inlineStr">
        <is>
          <t>Stock SAP</t>
        </is>
      </c>
      <c r="V405" s="27" t="inlineStr">
        <is>
          <t>Descartables</t>
        </is>
      </c>
      <c r="W405" s="27" t="inlineStr">
        <is>
          <t>Dentro del alcance</t>
        </is>
      </c>
      <c r="X405" s="27" t="inlineStr"/>
      <c r="Y405" s="27" t="inlineStr">
        <is>
          <t>Sin recuento físico en el inventario de Avain</t>
        </is>
      </c>
      <c r="Z405" s="28" t="inlineStr">
        <is>
          <t>Sin recuento físico</t>
        </is>
      </c>
      <c r="AA405" s="27" t="inlineStr"/>
      <c r="AB405" s="27" t="inlineStr"/>
      <c r="AC405" s="27" t="inlineStr"/>
      <c r="AD405" s="27" t="inlineStr"/>
      <c r="AE405" s="27" t="inlineStr"/>
      <c r="AF405" s="27" t="inlineStr"/>
      <c r="AG405" s="27" t="inlineStr"/>
      <c r="AH405" s="37" t="n">
        <v>12</v>
      </c>
      <c r="AI405" s="37" t="n">
        <v>0</v>
      </c>
      <c r="AJ405" s="37" t="n">
        <v>12</v>
      </c>
      <c r="AK405" s="38" t="n">
        <v>759.6700000000001</v>
      </c>
      <c r="AL405" s="38" t="n"/>
      <c r="AM405" s="38" t="n"/>
      <c r="AN405" s="27" t="inlineStr"/>
      <c r="AO405" s="27" t="inlineStr"/>
    </row>
    <row r="406">
      <c r="A406" s="5" t="inlineStr">
        <is>
          <t>3001463</t>
        </is>
      </c>
      <c r="B406" s="5" t="inlineStr">
        <is>
          <t>CONJUNTO PRIMERA PIEL XL</t>
        </is>
      </c>
      <c r="C406" s="5" t="inlineStr"/>
      <c r="D406" s="5" t="inlineStr">
        <is>
          <t>INDU</t>
        </is>
      </c>
      <c r="E406" s="5" t="inlineStr">
        <is>
          <t>ZUNI</t>
        </is>
      </c>
      <c r="F406" s="5" t="inlineStr">
        <is>
          <t>1120</t>
        </is>
      </c>
      <c r="G406" s="5" t="inlineStr">
        <is>
          <t>2040</t>
        </is>
      </c>
      <c r="H406" s="5" t="inlineStr">
        <is>
          <t>C/U</t>
        </is>
      </c>
      <c r="I406" s="6" t="n">
        <v>12</v>
      </c>
      <c r="J406" s="6" t="n">
        <v>0</v>
      </c>
      <c r="K406" s="5" t="inlineStr">
        <is>
          <t>ARS</t>
        </is>
      </c>
      <c r="L406" s="7" t="n">
        <v>0</v>
      </c>
      <c r="M406" s="7" t="n">
        <v>280223.03</v>
      </c>
      <c r="N406" s="5">
        <f>IFERROR(VLOOKUP(E406,[1]Total!$D$1:$M$446,10,0),0)</f>
        <v/>
      </c>
      <c r="O406" s="11">
        <f>M406/SUM($M$2:$M$679)</f>
        <v/>
      </c>
      <c r="P406" s="5">
        <f>IFERROR(M406/I406,0)</f>
        <v/>
      </c>
      <c r="R406" s="8">
        <f>I406-Q406</f>
        <v/>
      </c>
      <c r="S406" s="36">
        <f>P406*R406</f>
        <v/>
      </c>
      <c r="U406" s="27" t="inlineStr">
        <is>
          <t>Stock SAP</t>
        </is>
      </c>
      <c r="V406" s="27" t="inlineStr">
        <is>
          <t>Uniformes</t>
        </is>
      </c>
      <c r="W406" s="27" t="inlineStr">
        <is>
          <t>Fuera del alcance</t>
        </is>
      </c>
      <c r="X406" s="27" t="inlineStr"/>
      <c r="Y406" s="27" t="inlineStr">
        <is>
          <t>No aplica: uniformes, clasificación que el inventario físico de Farmacia no releva</t>
        </is>
      </c>
      <c r="Z406" s="28" t="inlineStr">
        <is>
          <t>Fuera del alcance del inventario físico</t>
        </is>
      </c>
      <c r="AA406" s="27" t="inlineStr"/>
      <c r="AB406" s="27" t="inlineStr"/>
      <c r="AC406" s="27" t="inlineStr"/>
      <c r="AD406" s="27" t="inlineStr"/>
      <c r="AE406" s="27" t="inlineStr"/>
      <c r="AF406" s="27" t="inlineStr"/>
      <c r="AG406" s="27" t="inlineStr"/>
      <c r="AH406" s="37" t="n">
        <v>12</v>
      </c>
      <c r="AI406" s="37" t="n">
        <v>0</v>
      </c>
      <c r="AJ406" s="37" t="n">
        <v>12</v>
      </c>
      <c r="AK406" s="38" t="n">
        <v>23351.91916666667</v>
      </c>
      <c r="AL406" s="38" t="n"/>
      <c r="AM406" s="38" t="n"/>
      <c r="AN406" s="27" t="inlineStr"/>
      <c r="AO406" s="27" t="inlineStr"/>
    </row>
    <row r="407">
      <c r="A407" s="5" t="inlineStr">
        <is>
          <t>3001543</t>
        </is>
      </c>
      <c r="B407" s="5" t="inlineStr">
        <is>
          <t>CAMPERA DE POLAR C/LOGO + REFLEC XXL</t>
        </is>
      </c>
      <c r="C407" s="5" t="inlineStr"/>
      <c r="D407" s="5" t="inlineStr">
        <is>
          <t>INDU</t>
        </is>
      </c>
      <c r="E407" s="5" t="inlineStr">
        <is>
          <t>ZUNI</t>
        </is>
      </c>
      <c r="F407" s="5" t="inlineStr">
        <is>
          <t>1120</t>
        </is>
      </c>
      <c r="G407" s="5" t="inlineStr">
        <is>
          <t>2040</t>
        </is>
      </c>
      <c r="H407" s="5" t="inlineStr">
        <is>
          <t>C/U</t>
        </is>
      </c>
      <c r="I407" s="6" t="n">
        <v>12</v>
      </c>
      <c r="J407" s="6" t="n">
        <v>0</v>
      </c>
      <c r="K407" s="5" t="inlineStr">
        <is>
          <t>ARS</t>
        </is>
      </c>
      <c r="L407" s="7" t="n">
        <v>0</v>
      </c>
      <c r="M407" s="7" t="n">
        <v>458506.76</v>
      </c>
      <c r="N407" s="5">
        <f>IFERROR(VLOOKUP(E407,[1]Total!$D$1:$M$446,10,0),0)</f>
        <v/>
      </c>
      <c r="O407" s="11">
        <f>M407/SUM($M$2:$M$679)</f>
        <v/>
      </c>
      <c r="P407" s="5">
        <f>IFERROR(M407/I407,0)</f>
        <v/>
      </c>
      <c r="R407" s="8">
        <f>I407-Q407</f>
        <v/>
      </c>
      <c r="S407" s="36">
        <f>P407*R407</f>
        <v/>
      </c>
      <c r="U407" s="27" t="inlineStr">
        <is>
          <t>Stock SAP</t>
        </is>
      </c>
      <c r="V407" s="27" t="inlineStr">
        <is>
          <t>Uniformes</t>
        </is>
      </c>
      <c r="W407" s="27" t="inlineStr">
        <is>
          <t>Fuera del alcance</t>
        </is>
      </c>
      <c r="X407" s="27" t="inlineStr"/>
      <c r="Y407" s="27" t="inlineStr">
        <is>
          <t>No aplica: uniformes, clasificación que el inventario físico de Farmacia no releva</t>
        </is>
      </c>
      <c r="Z407" s="28" t="inlineStr">
        <is>
          <t>Fuera del alcance del inventario físico</t>
        </is>
      </c>
      <c r="AA407" s="27" t="inlineStr"/>
      <c r="AB407" s="27" t="inlineStr"/>
      <c r="AC407" s="27" t="inlineStr"/>
      <c r="AD407" s="27" t="inlineStr"/>
      <c r="AE407" s="27" t="inlineStr"/>
      <c r="AF407" s="27" t="inlineStr"/>
      <c r="AG407" s="27" t="inlineStr"/>
      <c r="AH407" s="37" t="n">
        <v>12</v>
      </c>
      <c r="AI407" s="37" t="n">
        <v>0</v>
      </c>
      <c r="AJ407" s="37" t="n">
        <v>12</v>
      </c>
      <c r="AK407" s="38" t="n">
        <v>38208.89666666667</v>
      </c>
      <c r="AL407" s="38" t="n"/>
      <c r="AM407" s="38" t="n"/>
      <c r="AN407" s="27" t="inlineStr"/>
      <c r="AO407" s="27" t="inlineStr"/>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7" t="n">
        <v>0</v>
      </c>
      <c r="M408" s="7" t="n">
        <v>10077.17</v>
      </c>
      <c r="N408" s="5">
        <f>IFERROR(VLOOKUP(E408,[1]Total!$D$1:$M$446,10,0),0)</f>
        <v/>
      </c>
      <c r="O408" s="11">
        <f>M408/SUM($M$2:$M$679)</f>
        <v/>
      </c>
      <c r="P408" s="5">
        <f>IFERROR(M408/I408,0)</f>
        <v/>
      </c>
      <c r="R408" s="8">
        <f>I408-Q408</f>
        <v/>
      </c>
      <c r="S408" s="36">
        <f>P408*R408</f>
        <v/>
      </c>
      <c r="U408" s="27" t="inlineStr">
        <is>
          <t>Stock SAP</t>
        </is>
      </c>
      <c r="V408" s="27" t="inlineStr">
        <is>
          <t>Medicamentos</t>
        </is>
      </c>
      <c r="W408" s="27" t="inlineStr">
        <is>
          <t>Dentro del alcance</t>
        </is>
      </c>
      <c r="X408" s="26" t="inlineStr">
        <is>
          <t>Baja</t>
        </is>
      </c>
      <c r="Y408" s="27" t="inlineStr">
        <is>
          <t>Homologado – confianza Baja – pendiente de validación</t>
        </is>
      </c>
      <c r="Z408" s="26" t="inlineStr">
        <is>
          <t>Dar de baja en SAP</t>
        </is>
      </c>
      <c r="AA408" s="27" t="inlineStr">
        <is>
          <t>MED139</t>
        </is>
      </c>
      <c r="AB408" s="27" t="inlineStr">
        <is>
          <t>N-Acetilcisteina 600 COMP/SOBRE EFERV</t>
        </is>
      </c>
      <c r="AC408" s="27" t="inlineStr">
        <is>
          <t>Cruce por nomenclatura SAP</t>
        </is>
      </c>
      <c r="AD408" s="27" t="inlineStr">
        <is>
          <t>No</t>
        </is>
      </c>
      <c r="AE408" s="27" t="inlineStr"/>
      <c r="AF408" s="27" t="inlineStr">
        <is>
          <t>No</t>
        </is>
      </c>
      <c r="AG408" s="27" t="inlineStr"/>
      <c r="AH408" s="37" t="n">
        <v>226</v>
      </c>
      <c r="AI408" s="37" t="n">
        <v>9</v>
      </c>
      <c r="AJ408" s="37" t="n">
        <v>217</v>
      </c>
      <c r="AK408" s="38" t="n">
        <v>916.1061946902655</v>
      </c>
      <c r="AL408" s="38">
        <f>IF(OR($Z408="Dar de baja en SAP",$Z408="Dar de alta en SAP"),$AJ408*$AK408,"")</f>
        <v/>
      </c>
      <c r="AM408" s="38">
        <f>$AI408*$AK408</f>
        <v/>
      </c>
      <c r="AN408" s="27" t="inlineStr"/>
      <c r="AO408" s="27"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t="inlineStr"/>
      <c r="D409" s="5" t="inlineStr">
        <is>
          <t>INDU</t>
        </is>
      </c>
      <c r="E409" s="5" t="inlineStr">
        <is>
          <t>ZUNI</t>
        </is>
      </c>
      <c r="F409" s="5" t="inlineStr">
        <is>
          <t>1120</t>
        </is>
      </c>
      <c r="G409" s="5" t="inlineStr">
        <is>
          <t>2040</t>
        </is>
      </c>
      <c r="H409" s="5" t="inlineStr">
        <is>
          <t>C/U</t>
        </is>
      </c>
      <c r="I409" s="6" t="n">
        <v>11</v>
      </c>
      <c r="J409" s="6" t="n">
        <v>0</v>
      </c>
      <c r="K409" s="5" t="inlineStr">
        <is>
          <t>ARS</t>
        </is>
      </c>
      <c r="L409" s="7" t="n">
        <v>0</v>
      </c>
      <c r="M409" s="7" t="n">
        <v>1373780.24</v>
      </c>
      <c r="N409" s="5">
        <f>IFERROR(VLOOKUP(E409,[1]Total!$D$1:$M$446,10,0),0)</f>
        <v/>
      </c>
      <c r="O409" s="11">
        <f>M409/SUM($M$2:$M$679)</f>
        <v/>
      </c>
      <c r="P409" s="5">
        <f>IFERROR(M409/I409,0)</f>
        <v/>
      </c>
      <c r="R409" s="8">
        <f>I409-Q409</f>
        <v/>
      </c>
      <c r="S409" s="36">
        <f>P409*R409</f>
        <v/>
      </c>
      <c r="U409" s="27" t="inlineStr">
        <is>
          <t>Stock SAP</t>
        </is>
      </c>
      <c r="V409" s="27" t="inlineStr">
        <is>
          <t>Uniformes</t>
        </is>
      </c>
      <c r="W409" s="27" t="inlineStr">
        <is>
          <t>Fuera del alcance</t>
        </is>
      </c>
      <c r="X409" s="27" t="inlineStr"/>
      <c r="Y409" s="27" t="inlineStr">
        <is>
          <t>No aplica: uniformes, clasificación que el inventario físico de Farmacia no releva</t>
        </is>
      </c>
      <c r="Z409" s="28" t="inlineStr">
        <is>
          <t>Fuera del alcance del inventario físico</t>
        </is>
      </c>
      <c r="AA409" s="27" t="inlineStr"/>
      <c r="AB409" s="27" t="inlineStr"/>
      <c r="AC409" s="27" t="inlineStr"/>
      <c r="AD409" s="27" t="inlineStr"/>
      <c r="AE409" s="27" t="inlineStr"/>
      <c r="AF409" s="27" t="inlineStr"/>
      <c r="AG409" s="27" t="inlineStr"/>
      <c r="AH409" s="37" t="n">
        <v>11</v>
      </c>
      <c r="AI409" s="37" t="n">
        <v>0</v>
      </c>
      <c r="AJ409" s="37" t="n">
        <v>11</v>
      </c>
      <c r="AK409" s="38" t="n">
        <v>124889.1127272727</v>
      </c>
      <c r="AL409" s="38" t="n"/>
      <c r="AM409" s="38" t="n"/>
      <c r="AN409" s="27" t="inlineStr"/>
      <c r="AO409" s="27" t="inlineStr"/>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7" t="n">
        <v>0</v>
      </c>
      <c r="M410" s="7" t="n">
        <v>19834.74</v>
      </c>
      <c r="N410" s="5">
        <f>IFERROR(VLOOKUP(E410,[1]Total!$D$1:$M$446,10,0),0)</f>
        <v/>
      </c>
      <c r="O410" s="11">
        <f>M410/SUM($M$2:$M$679)</f>
        <v/>
      </c>
      <c r="P410" s="5">
        <f>IFERROR(M410/I410,0)</f>
        <v/>
      </c>
      <c r="R410" s="8">
        <f>I410-Q410</f>
        <v/>
      </c>
      <c r="S410" s="36">
        <f>P410*R410</f>
        <v/>
      </c>
      <c r="U410" s="27" t="inlineStr">
        <is>
          <t>Stock SAP</t>
        </is>
      </c>
      <c r="V410" s="27" t="inlineStr">
        <is>
          <t>Medicamentos</t>
        </is>
      </c>
      <c r="W410" s="27" t="inlineStr">
        <is>
          <t>Dentro del alcance</t>
        </is>
      </c>
      <c r="X410" s="25" t="inlineStr">
        <is>
          <t>Alta</t>
        </is>
      </c>
      <c r="Y410" s="27" t="inlineStr">
        <is>
          <t>Homologado – confianza Alta</t>
        </is>
      </c>
      <c r="Z410" s="25" t="inlineStr">
        <is>
          <t>Dar de alta en SAP</t>
        </is>
      </c>
      <c r="AA410" s="27" t="inlineStr">
        <is>
          <t>MED11</t>
        </is>
      </c>
      <c r="AB410" s="27" t="inlineStr">
        <is>
          <t>Amiodarona 150 mg Amp x 3 ml</t>
        </is>
      </c>
      <c r="AC410" s="27" t="inlineStr">
        <is>
          <t>Homologación por código Avain (master M03-003)</t>
        </is>
      </c>
      <c r="AD410" s="27" t="inlineStr">
        <is>
          <t>No</t>
        </is>
      </c>
      <c r="AE410" s="27" t="inlineStr"/>
      <c r="AF410" s="27" t="inlineStr">
        <is>
          <t>Sí</t>
        </is>
      </c>
      <c r="AG410" s="27" t="inlineStr">
        <is>
          <t>M03-003</t>
        </is>
      </c>
      <c r="AH410" s="37" t="n">
        <v>55</v>
      </c>
      <c r="AI410" s="37" t="n">
        <v>75</v>
      </c>
      <c r="AJ410" s="37" t="n">
        <v>-20</v>
      </c>
      <c r="AK410" s="38" t="n">
        <v>1983.474363636364</v>
      </c>
      <c r="AL410" s="38">
        <f>IF(OR($Z410="Dar de baja en SAP",$Z410="Dar de alta en SAP"),$AJ410*$AK410,"")</f>
        <v/>
      </c>
      <c r="AM410" s="38">
        <f>$AI410*$AK410</f>
        <v/>
      </c>
      <c r="AN410" s="27" t="inlineStr"/>
      <c r="AO410" s="27"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7" t="n">
        <v>0</v>
      </c>
      <c r="M411" s="7" t="n">
        <v>5902.96</v>
      </c>
      <c r="N411" s="5">
        <f>IFERROR(VLOOKUP(E411,[1]Total!$D$1:$M$446,10,0),0)</f>
        <v/>
      </c>
      <c r="O411" s="11">
        <f>M411/SUM($M$2:$M$679)</f>
        <v/>
      </c>
      <c r="P411" s="5">
        <f>IFERROR(M411/I411,0)</f>
        <v/>
      </c>
      <c r="R411" s="8">
        <f>I411-Q411</f>
        <v/>
      </c>
      <c r="S411" s="36">
        <f>P411*R411</f>
        <v/>
      </c>
      <c r="U411" s="27" t="inlineStr">
        <is>
          <t>Stock SAP</t>
        </is>
      </c>
      <c r="V411" s="27" t="inlineStr">
        <is>
          <t>Medicamentos</t>
        </is>
      </c>
      <c r="W411" s="27" t="inlineStr">
        <is>
          <t>Dentro del alcance</t>
        </is>
      </c>
      <c r="X411" s="25" t="inlineStr">
        <is>
          <t>Alta</t>
        </is>
      </c>
      <c r="Y411" s="27" t="inlineStr">
        <is>
          <t>Homologado – confianza Alta</t>
        </is>
      </c>
      <c r="Z411" s="26" t="inlineStr">
        <is>
          <t>Dar de baja en SAP</t>
        </is>
      </c>
      <c r="AA411" s="27" t="inlineStr">
        <is>
          <t>MED69</t>
        </is>
      </c>
      <c r="AB411" s="27" t="inlineStr">
        <is>
          <t>Dipirona 1gr Amp x 2 ml</t>
        </is>
      </c>
      <c r="AC411" s="27" t="inlineStr">
        <is>
          <t>Cruce por nomenclatura SAP</t>
        </is>
      </c>
      <c r="AD411" s="27" t="inlineStr">
        <is>
          <t>No</t>
        </is>
      </c>
      <c r="AE411" s="27" t="inlineStr"/>
      <c r="AF411" s="27" t="inlineStr">
        <is>
          <t>Sí</t>
        </is>
      </c>
      <c r="AG411" s="27" t="inlineStr"/>
      <c r="AH411" s="37" t="n">
        <v>670</v>
      </c>
      <c r="AI411" s="37" t="n">
        <v>93</v>
      </c>
      <c r="AJ411" s="37" t="n">
        <v>577</v>
      </c>
      <c r="AK411" s="38" t="n">
        <v>590.2961940298508</v>
      </c>
      <c r="AL411" s="38">
        <f>IF(OR($Z411="Dar de baja en SAP",$Z411="Dar de alta en SAP"),$AJ411*$AK411,"")</f>
        <v/>
      </c>
      <c r="AM411" s="38">
        <f>$AI411*$AK411</f>
        <v/>
      </c>
      <c r="AN411" s="27" t="inlineStr"/>
      <c r="AO411" s="27"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7" t="n">
        <v>0</v>
      </c>
      <c r="M412" s="7" t="n">
        <v>5278.9</v>
      </c>
      <c r="N412" s="5">
        <f>IFERROR(VLOOKUP(E412,[1]Total!$D$1:$M$446,10,0),0)</f>
        <v/>
      </c>
      <c r="O412" s="11">
        <f>M412/SUM($M$2:$M$679)</f>
        <v/>
      </c>
      <c r="P412" s="5">
        <f>IFERROR(M412/I412,0)</f>
        <v/>
      </c>
      <c r="R412" s="8">
        <f>I412-Q412</f>
        <v/>
      </c>
      <c r="S412" s="36">
        <f>P412*R412</f>
        <v/>
      </c>
      <c r="U412" s="27" t="inlineStr">
        <is>
          <t>Stock SAP</t>
        </is>
      </c>
      <c r="V412" s="27" t="inlineStr">
        <is>
          <t>Medicamentos</t>
        </is>
      </c>
      <c r="W412" s="27" t="inlineStr">
        <is>
          <t>Dentro del alcance</t>
        </is>
      </c>
      <c r="X412" s="25" t="inlineStr">
        <is>
          <t>Alta</t>
        </is>
      </c>
      <c r="Y412" s="27" t="inlineStr">
        <is>
          <t>Homologado – confianza Alta</t>
        </is>
      </c>
      <c r="Z412" s="26" t="inlineStr">
        <is>
          <t>Dar de baja en SAP</t>
        </is>
      </c>
      <c r="AA412" s="27" t="inlineStr">
        <is>
          <t>MED62</t>
        </is>
      </c>
      <c r="AB412" s="27" t="inlineStr">
        <is>
          <t>Diclofenac 75mg Amp x 3ml</t>
        </is>
      </c>
      <c r="AC412" s="27" t="inlineStr">
        <is>
          <t>Homologación por código Avain (master M01-003)</t>
        </is>
      </c>
      <c r="AD412" s="27" t="inlineStr">
        <is>
          <t>No</t>
        </is>
      </c>
      <c r="AE412" s="27" t="inlineStr"/>
      <c r="AF412" s="27" t="inlineStr">
        <is>
          <t>Sí</t>
        </is>
      </c>
      <c r="AG412" s="27" t="inlineStr">
        <is>
          <t>M01-003</t>
        </is>
      </c>
      <c r="AH412" s="37" t="n">
        <v>1959</v>
      </c>
      <c r="AI412" s="37" t="n">
        <v>400</v>
      </c>
      <c r="AJ412" s="37" t="n">
        <v>1559</v>
      </c>
      <c r="AK412" s="38" t="n">
        <v>527.8899489535477</v>
      </c>
      <c r="AL412" s="38">
        <f>IF(OR($Z412="Dar de baja en SAP",$Z412="Dar de alta en SAP"),$AJ412*$AK412,"")</f>
        <v/>
      </c>
      <c r="AM412" s="38">
        <f>$AI412*$AK412</f>
        <v/>
      </c>
      <c r="AN412" s="27" t="inlineStr"/>
      <c r="AO412"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7" t="n">
        <v>0</v>
      </c>
      <c r="M413" s="7" t="n">
        <v>5374.24</v>
      </c>
      <c r="N413" s="5">
        <f>IFERROR(VLOOKUP(E413,[1]Total!$D$1:$M$446,10,0),0)</f>
        <v/>
      </c>
      <c r="O413" s="11">
        <f>M413/SUM($M$2:$M$679)</f>
        <v/>
      </c>
      <c r="P413" s="5">
        <f>IFERROR(M413/I413,0)</f>
        <v/>
      </c>
      <c r="R413" s="8">
        <f>I413-Q413</f>
        <v/>
      </c>
      <c r="S413" s="36">
        <f>P413*R413</f>
        <v/>
      </c>
      <c r="U413" s="27" t="inlineStr">
        <is>
          <t>Stock SAP</t>
        </is>
      </c>
      <c r="V413" s="27" t="inlineStr">
        <is>
          <t>Medicamentos</t>
        </is>
      </c>
      <c r="W413" s="27" t="inlineStr">
        <is>
          <t>Dentro del alcance</t>
        </is>
      </c>
      <c r="X413" s="30" t="inlineStr">
        <is>
          <t>Media</t>
        </is>
      </c>
      <c r="Y413" s="27" t="inlineStr">
        <is>
          <t>Homologado – confianza Media – pendiente de validación</t>
        </is>
      </c>
      <c r="Z413" s="26" t="inlineStr">
        <is>
          <t>Dar de baja en SAP</t>
        </is>
      </c>
      <c r="AA413" s="27" t="inlineStr">
        <is>
          <t>MED100</t>
        </is>
      </c>
      <c r="AB413" s="27" t="inlineStr">
        <is>
          <t>Hioscina x 20 mg Amp x 1 ml</t>
        </is>
      </c>
      <c r="AC413" s="27" t="inlineStr">
        <is>
          <t>Homologación por código Avain (master M08-003)</t>
        </is>
      </c>
      <c r="AD413" s="27" t="inlineStr">
        <is>
          <t>No</t>
        </is>
      </c>
      <c r="AE413" s="27" t="inlineStr"/>
      <c r="AF413" s="27" t="inlineStr">
        <is>
          <t>Sí</t>
        </is>
      </c>
      <c r="AG413" s="27" t="inlineStr">
        <is>
          <t>M08-003</t>
        </is>
      </c>
      <c r="AH413" s="37" t="n">
        <v>600</v>
      </c>
      <c r="AI413" s="37" t="n">
        <v>117</v>
      </c>
      <c r="AJ413" s="37" t="n">
        <v>483</v>
      </c>
      <c r="AK413" s="38" t="n">
        <v>537.4241166666667</v>
      </c>
      <c r="AL413" s="38">
        <f>IF(OR($Z413="Dar de baja en SAP",$Z413="Dar de alta en SAP"),$AJ413*$AK413,"")</f>
        <v/>
      </c>
      <c r="AM413" s="38">
        <f>$AI413*$AK413</f>
        <v/>
      </c>
      <c r="AN413" s="27" t="inlineStr"/>
      <c r="AO413" s="27"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7" t="n">
        <v>0</v>
      </c>
      <c r="M414" s="7" t="n">
        <v>5374.24</v>
      </c>
      <c r="N414" s="5">
        <f>IFERROR(VLOOKUP(E414,[1]Total!$D$1:$M$446,10,0),0)</f>
        <v/>
      </c>
      <c r="O414" s="11">
        <f>M414/SUM($M$2:$M$679)</f>
        <v/>
      </c>
      <c r="P414" s="5">
        <f>IFERROR(M414/I414,0)</f>
        <v/>
      </c>
      <c r="R414" s="8">
        <f>I414-Q414</f>
        <v/>
      </c>
      <c r="S414" s="36">
        <f>P414*R414</f>
        <v/>
      </c>
      <c r="U414" s="27" t="inlineStr">
        <is>
          <t>Stock SAP</t>
        </is>
      </c>
      <c r="V414" s="27" t="inlineStr">
        <is>
          <t>Medicamentos</t>
        </is>
      </c>
      <c r="W414" s="27" t="inlineStr">
        <is>
          <t>Dentro del alcance</t>
        </is>
      </c>
      <c r="X414" s="30" t="inlineStr">
        <is>
          <t>Media</t>
        </is>
      </c>
      <c r="Y414" s="27" t="inlineStr">
        <is>
          <t>Homologado – confianza Media – pendiente de validación</t>
        </is>
      </c>
      <c r="Z414" s="26" t="inlineStr">
        <is>
          <t>Dar de baja en SAP</t>
        </is>
      </c>
      <c r="AA414" s="27" t="inlineStr">
        <is>
          <t>MED100</t>
        </is>
      </c>
      <c r="AB414" s="27" t="inlineStr">
        <is>
          <t>Hioscina x 20 mg Amp x 1 ml</t>
        </is>
      </c>
      <c r="AC414" s="27" t="inlineStr">
        <is>
          <t>Homologación por código Avain (master M08-003)</t>
        </is>
      </c>
      <c r="AD414" s="27" t="inlineStr">
        <is>
          <t>No</t>
        </is>
      </c>
      <c r="AE414" s="27" t="inlineStr"/>
      <c r="AF414" s="27" t="inlineStr">
        <is>
          <t>Sí</t>
        </is>
      </c>
      <c r="AG414" s="27" t="inlineStr">
        <is>
          <t>M08-003</t>
        </is>
      </c>
      <c r="AH414" s="37" t="n">
        <v>600</v>
      </c>
      <c r="AI414" s="37" t="n">
        <v>117</v>
      </c>
      <c r="AJ414" s="37" t="n">
        <v>483</v>
      </c>
      <c r="AK414" s="38" t="n">
        <v>537.4241166666667</v>
      </c>
      <c r="AL414" s="38">
        <f>IF(OR($Z414="Dar de baja en SAP",$Z414="Dar de alta en SAP"),$AJ414*$AK414,"")</f>
        <v/>
      </c>
      <c r="AM414" s="38">
        <f>$AI414*$AK414</f>
        <v/>
      </c>
      <c r="AN414" s="27" t="inlineStr"/>
      <c r="AO414" s="27"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7" t="n">
        <v>0</v>
      </c>
      <c r="M415" s="7" t="n">
        <v>7884.18</v>
      </c>
      <c r="N415" s="5">
        <f>IFERROR(VLOOKUP(E415,[1]Total!$D$1:$M$446,10,0),0)</f>
        <v/>
      </c>
      <c r="O415" s="11">
        <f>M415/SUM($M$2:$M$679)</f>
        <v/>
      </c>
      <c r="P415" s="5">
        <f>IFERROR(M415/I415,0)</f>
        <v/>
      </c>
      <c r="Q415" s="39" t="n">
        <v>3</v>
      </c>
      <c r="R415" s="8">
        <f>I415-Q415</f>
        <v/>
      </c>
      <c r="S415" s="36">
        <f>P415*R415</f>
        <v/>
      </c>
      <c r="U415" s="27" t="inlineStr">
        <is>
          <t>Stock SAP</t>
        </is>
      </c>
      <c r="V415" s="27" t="inlineStr">
        <is>
          <t>Medicamentos</t>
        </is>
      </c>
      <c r="W415" s="27" t="inlineStr">
        <is>
          <t>Dentro del alcance</t>
        </is>
      </c>
      <c r="X415" s="26" t="inlineStr">
        <is>
          <t>Baja</t>
        </is>
      </c>
      <c r="Y415" s="27" t="inlineStr">
        <is>
          <t>Homologado – confianza Baja – pendiente de validación</t>
        </is>
      </c>
      <c r="Z415" s="26" t="inlineStr">
        <is>
          <t>Dar de baja en SAP</t>
        </is>
      </c>
      <c r="AA415" s="27" t="inlineStr">
        <is>
          <t>MED161</t>
        </is>
      </c>
      <c r="AB415" s="27" t="inlineStr">
        <is>
          <t>Salbutamol solución x 5 mg/ml gtas p/nzb x 20ml</t>
        </is>
      </c>
      <c r="AC415" s="27" t="inlineStr">
        <is>
          <t>Homologación por código Avain (master M05-002)</t>
        </is>
      </c>
      <c r="AD415" s="27" t="inlineStr">
        <is>
          <t>No</t>
        </is>
      </c>
      <c r="AE415" s="27" t="inlineStr"/>
      <c r="AF415" s="27" t="inlineStr">
        <is>
          <t>Sí</t>
        </is>
      </c>
      <c r="AG415" s="27" t="inlineStr">
        <is>
          <t>M05-002</t>
        </is>
      </c>
      <c r="AH415" s="37" t="n">
        <v>30</v>
      </c>
      <c r="AI415" s="37" t="n">
        <v>3</v>
      </c>
      <c r="AJ415" s="37" t="n">
        <v>27</v>
      </c>
      <c r="AK415" s="38" t="n">
        <v>788.418</v>
      </c>
      <c r="AL415" s="38">
        <f>IF(OR($Z415="Dar de baja en SAP",$Z415="Dar de alta en SAP"),$AJ415*$AK415,"")</f>
        <v/>
      </c>
      <c r="AM415" s="38">
        <f>$AI415*$AK415</f>
        <v/>
      </c>
      <c r="AN415" s="27" t="inlineStr"/>
      <c r="AO415" s="27"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7" t="n">
        <v>0</v>
      </c>
      <c r="M416" s="7" t="n">
        <v>7884.18</v>
      </c>
      <c r="N416" s="5">
        <f>IFERROR(VLOOKUP(E416,[1]Total!$D$1:$M$446,10,0),0)</f>
        <v/>
      </c>
      <c r="O416" s="11">
        <f>M416/SUM($M$2:$M$679)</f>
        <v/>
      </c>
      <c r="P416" s="5">
        <f>IFERROR(M416/I416,0)</f>
        <v/>
      </c>
      <c r="R416" s="8">
        <f>I416-Q416</f>
        <v/>
      </c>
      <c r="S416" s="36">
        <f>P416*R416</f>
        <v/>
      </c>
      <c r="U416" s="27" t="inlineStr">
        <is>
          <t>Stock SAP</t>
        </is>
      </c>
      <c r="V416" s="27" t="inlineStr">
        <is>
          <t>Medicamentos</t>
        </is>
      </c>
      <c r="W416" s="27" t="inlineStr">
        <is>
          <t>Dentro del alcance</t>
        </is>
      </c>
      <c r="X416" s="26" t="inlineStr">
        <is>
          <t>Baja</t>
        </is>
      </c>
      <c r="Y416" s="27" t="inlineStr">
        <is>
          <t>Homologado – confianza Baja – pendiente de validación</t>
        </is>
      </c>
      <c r="Z416" s="26" t="inlineStr">
        <is>
          <t>Dar de baja en SAP</t>
        </is>
      </c>
      <c r="AA416" s="27" t="inlineStr">
        <is>
          <t>MED161</t>
        </is>
      </c>
      <c r="AB416" s="27" t="inlineStr">
        <is>
          <t>Salbutamol solución x 5 mg/ml gtas p/nzb x 20ml</t>
        </is>
      </c>
      <c r="AC416" s="27" t="inlineStr">
        <is>
          <t>Homologación por código Avain (master M05-002)</t>
        </is>
      </c>
      <c r="AD416" s="27" t="inlineStr">
        <is>
          <t>No</t>
        </is>
      </c>
      <c r="AE416" s="27" t="inlineStr"/>
      <c r="AF416" s="27" t="inlineStr">
        <is>
          <t>Sí</t>
        </is>
      </c>
      <c r="AG416" s="27" t="inlineStr">
        <is>
          <t>M05-002</t>
        </is>
      </c>
      <c r="AH416" s="37" t="n">
        <v>30</v>
      </c>
      <c r="AI416" s="37" t="n">
        <v>3</v>
      </c>
      <c r="AJ416" s="37" t="n">
        <v>27</v>
      </c>
      <c r="AK416" s="38" t="n">
        <v>788.418</v>
      </c>
      <c r="AL416" s="38">
        <f>IF(OR($Z416="Dar de baja en SAP",$Z416="Dar de alta en SAP"),$AJ416*$AK416,"")</f>
        <v/>
      </c>
      <c r="AM416" s="38">
        <f>$AI416*$AK416</f>
        <v/>
      </c>
      <c r="AN416" s="27" t="inlineStr"/>
      <c r="AO416" s="27"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7" t="n">
        <v>0</v>
      </c>
      <c r="M417" s="7" t="n">
        <v>7884.18</v>
      </c>
      <c r="N417" s="5">
        <f>IFERROR(VLOOKUP(E417,[1]Total!$D$1:$M$446,10,0),0)</f>
        <v/>
      </c>
      <c r="O417" s="11">
        <f>M417/SUM($M$2:$M$679)</f>
        <v/>
      </c>
      <c r="P417" s="5">
        <f>IFERROR(M417/I417,0)</f>
        <v/>
      </c>
      <c r="R417" s="8">
        <f>I417-Q417</f>
        <v/>
      </c>
      <c r="S417" s="36">
        <f>P417*R417</f>
        <v/>
      </c>
      <c r="U417" s="27" t="inlineStr">
        <is>
          <t>Stock SAP</t>
        </is>
      </c>
      <c r="V417" s="27" t="inlineStr">
        <is>
          <t>Medicamentos</t>
        </is>
      </c>
      <c r="W417" s="27" t="inlineStr">
        <is>
          <t>Dentro del alcance</t>
        </is>
      </c>
      <c r="X417" s="26" t="inlineStr">
        <is>
          <t>Baja</t>
        </is>
      </c>
      <c r="Y417" s="27" t="inlineStr">
        <is>
          <t>Homologado – confianza Baja – pendiente de validación</t>
        </is>
      </c>
      <c r="Z417" s="26" t="inlineStr">
        <is>
          <t>Dar de baja en SAP</t>
        </is>
      </c>
      <c r="AA417" s="27" t="inlineStr">
        <is>
          <t>MED161</t>
        </is>
      </c>
      <c r="AB417" s="27" t="inlineStr">
        <is>
          <t>Salbutamol solución x 5 mg/ml gtas p/nzb x 20ml</t>
        </is>
      </c>
      <c r="AC417" s="27" t="inlineStr">
        <is>
          <t>Homologación por código Avain (master M05-002)</t>
        </is>
      </c>
      <c r="AD417" s="27" t="inlineStr">
        <is>
          <t>No</t>
        </is>
      </c>
      <c r="AE417" s="27" t="inlineStr"/>
      <c r="AF417" s="27" t="inlineStr">
        <is>
          <t>Sí</t>
        </is>
      </c>
      <c r="AG417" s="27" t="inlineStr">
        <is>
          <t>M05-002</t>
        </is>
      </c>
      <c r="AH417" s="37" t="n">
        <v>30</v>
      </c>
      <c r="AI417" s="37" t="n">
        <v>3</v>
      </c>
      <c r="AJ417" s="37" t="n">
        <v>27</v>
      </c>
      <c r="AK417" s="38" t="n">
        <v>788.418</v>
      </c>
      <c r="AL417" s="38">
        <f>IF(OR($Z417="Dar de baja en SAP",$Z417="Dar de alta en SAP"),$AJ417*$AK417,"")</f>
        <v/>
      </c>
      <c r="AM417" s="38">
        <f>$AI417*$AK417</f>
        <v/>
      </c>
      <c r="AN417" s="27" t="inlineStr"/>
      <c r="AO417" s="27"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7" t="n">
        <v>0</v>
      </c>
      <c r="M418" s="7" t="n">
        <v>19521.2</v>
      </c>
      <c r="N418" s="5">
        <f>IFERROR(VLOOKUP(E418,[1]Total!$D$1:$M$446,10,0),0)</f>
        <v/>
      </c>
      <c r="O418" s="11">
        <f>M418/SUM($M$2:$M$679)</f>
        <v/>
      </c>
      <c r="P418" s="5">
        <f>IFERROR(M418/I418,0)</f>
        <v/>
      </c>
      <c r="R418" s="8">
        <f>I418-Q418</f>
        <v/>
      </c>
      <c r="S418" s="36">
        <f>P418*R418</f>
        <v/>
      </c>
      <c r="U418" s="27" t="inlineStr">
        <is>
          <t>Stock SAP</t>
        </is>
      </c>
      <c r="V418" s="27" t="inlineStr">
        <is>
          <t>Medicamentos</t>
        </is>
      </c>
      <c r="W418" s="27" t="inlineStr">
        <is>
          <t>Dentro del alcance</t>
        </is>
      </c>
      <c r="X418" s="27" t="inlineStr"/>
      <c r="Y418" s="27" t="inlineStr">
        <is>
          <t>Sin recuento físico en el inventario de Avain</t>
        </is>
      </c>
      <c r="Z418" s="28" t="inlineStr">
        <is>
          <t>Sin recuento físico</t>
        </is>
      </c>
      <c r="AA418" s="27" t="inlineStr"/>
      <c r="AB418" s="27" t="inlineStr"/>
      <c r="AC418" s="27" t="inlineStr"/>
      <c r="AD418" s="27" t="inlineStr"/>
      <c r="AE418" s="27" t="inlineStr"/>
      <c r="AF418" s="27" t="inlineStr"/>
      <c r="AG418" s="27" t="inlineStr"/>
      <c r="AH418" s="37" t="n">
        <v>10</v>
      </c>
      <c r="AI418" s="37" t="n">
        <v>0</v>
      </c>
      <c r="AJ418" s="37" t="n">
        <v>10</v>
      </c>
      <c r="AK418" s="38" t="n">
        <v>1952.12</v>
      </c>
      <c r="AL418" s="38" t="n"/>
      <c r="AM418" s="38" t="n"/>
      <c r="AN418" s="27" t="inlineStr"/>
      <c r="AO418" s="27" t="inlineStr"/>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7" t="n">
        <v>0</v>
      </c>
      <c r="M419" s="7" t="n">
        <v>25886.99</v>
      </c>
      <c r="N419" s="5">
        <f>IFERROR(VLOOKUP(E419,[1]Total!$D$1:$M$446,10,0),0)</f>
        <v/>
      </c>
      <c r="O419" s="11">
        <f>M419/SUM($M$2:$M$679)</f>
        <v/>
      </c>
      <c r="P419" s="5">
        <f>IFERROR(M419/I419,0)</f>
        <v/>
      </c>
      <c r="R419" s="8">
        <f>I419-Q419</f>
        <v/>
      </c>
      <c r="S419" s="36">
        <f>P419*R419</f>
        <v/>
      </c>
      <c r="U419" s="27" t="inlineStr">
        <is>
          <t>Stock SAP</t>
        </is>
      </c>
      <c r="V419" s="27" t="inlineStr">
        <is>
          <t>Medicamentos</t>
        </is>
      </c>
      <c r="W419" s="27" t="inlineStr">
        <is>
          <t>Dentro del alcance</t>
        </is>
      </c>
      <c r="X419" s="27" t="inlineStr"/>
      <c r="Y419" s="27" t="inlineStr">
        <is>
          <t>Sin recuento físico en el inventario de Avain</t>
        </is>
      </c>
      <c r="Z419" s="28" t="inlineStr">
        <is>
          <t>Sin recuento físico</t>
        </is>
      </c>
      <c r="AA419" s="27" t="inlineStr"/>
      <c r="AB419" s="27" t="inlineStr"/>
      <c r="AC419" s="27" t="inlineStr"/>
      <c r="AD419" s="27" t="inlineStr"/>
      <c r="AE419" s="27" t="inlineStr"/>
      <c r="AF419" s="27" t="inlineStr"/>
      <c r="AG419" s="27" t="inlineStr"/>
      <c r="AH419" s="37" t="n">
        <v>95</v>
      </c>
      <c r="AI419" s="37" t="n">
        <v>0</v>
      </c>
      <c r="AJ419" s="37" t="n">
        <v>95</v>
      </c>
      <c r="AK419" s="38" t="n">
        <v>2588.699368421052</v>
      </c>
      <c r="AL419" s="38" t="n"/>
      <c r="AM419" s="38" t="n"/>
      <c r="AN419" s="27" t="inlineStr"/>
      <c r="AO419" s="27"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7" t="n">
        <v>0</v>
      </c>
      <c r="M420" s="7" t="n">
        <v>25886.99</v>
      </c>
      <c r="N420" s="5">
        <f>IFERROR(VLOOKUP(E420,[1]Total!$D$1:$M$446,10,0),0)</f>
        <v/>
      </c>
      <c r="O420" s="11">
        <f>M420/SUM($M$2:$M$679)</f>
        <v/>
      </c>
      <c r="P420" s="5">
        <f>IFERROR(M420/I420,0)</f>
        <v/>
      </c>
      <c r="R420" s="8">
        <f>I420-Q420</f>
        <v/>
      </c>
      <c r="S420" s="36">
        <f>P420*R420</f>
        <v/>
      </c>
      <c r="U420" s="27" t="inlineStr">
        <is>
          <t>Stock SAP</t>
        </is>
      </c>
      <c r="V420" s="27" t="inlineStr">
        <is>
          <t>Medicamentos</t>
        </is>
      </c>
      <c r="W420" s="27" t="inlineStr">
        <is>
          <t>Dentro del alcance</t>
        </is>
      </c>
      <c r="X420" s="27" t="inlineStr"/>
      <c r="Y420" s="27" t="inlineStr">
        <is>
          <t>Sin recuento físico en el inventario de Avain</t>
        </is>
      </c>
      <c r="Z420" s="28" t="inlineStr">
        <is>
          <t>Sin recuento físico</t>
        </is>
      </c>
      <c r="AA420" s="27" t="inlineStr"/>
      <c r="AB420" s="27" t="inlineStr"/>
      <c r="AC420" s="27" t="inlineStr"/>
      <c r="AD420" s="27" t="inlineStr"/>
      <c r="AE420" s="27" t="inlineStr"/>
      <c r="AF420" s="27" t="inlineStr"/>
      <c r="AG420" s="27" t="inlineStr"/>
      <c r="AH420" s="37" t="n">
        <v>95</v>
      </c>
      <c r="AI420" s="37" t="n">
        <v>0</v>
      </c>
      <c r="AJ420" s="37" t="n">
        <v>95</v>
      </c>
      <c r="AK420" s="38" t="n">
        <v>2588.699368421052</v>
      </c>
      <c r="AL420" s="38" t="n"/>
      <c r="AM420" s="38" t="n"/>
      <c r="AN420" s="27" t="inlineStr"/>
      <c r="AO420" s="27"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7" t="n">
        <v>0</v>
      </c>
      <c r="M421" s="7" t="n">
        <v>25886.99</v>
      </c>
      <c r="N421" s="5">
        <f>IFERROR(VLOOKUP(E421,[1]Total!$D$1:$M$446,10,0),0)</f>
        <v/>
      </c>
      <c r="O421" s="11">
        <f>M421/SUM($M$2:$M$679)</f>
        <v/>
      </c>
      <c r="P421" s="5">
        <f>IFERROR(M421/I421,0)</f>
        <v/>
      </c>
      <c r="R421" s="8">
        <f>I421-Q421</f>
        <v/>
      </c>
      <c r="S421" s="36">
        <f>P421*R421</f>
        <v/>
      </c>
      <c r="U421" s="27" t="inlineStr">
        <is>
          <t>Stock SAP</t>
        </is>
      </c>
      <c r="V421" s="27" t="inlineStr">
        <is>
          <t>Medicamentos</t>
        </is>
      </c>
      <c r="W421" s="27" t="inlineStr">
        <is>
          <t>Dentro del alcance</t>
        </is>
      </c>
      <c r="X421" s="27" t="inlineStr"/>
      <c r="Y421" s="27" t="inlineStr">
        <is>
          <t>Sin recuento físico en el inventario de Avain</t>
        </is>
      </c>
      <c r="Z421" s="28" t="inlineStr">
        <is>
          <t>Sin recuento físico</t>
        </is>
      </c>
      <c r="AA421" s="27" t="inlineStr"/>
      <c r="AB421" s="27" t="inlineStr"/>
      <c r="AC421" s="27" t="inlineStr"/>
      <c r="AD421" s="27" t="inlineStr"/>
      <c r="AE421" s="27" t="inlineStr"/>
      <c r="AF421" s="27" t="inlineStr"/>
      <c r="AG421" s="27" t="inlineStr"/>
      <c r="AH421" s="37" t="n">
        <v>95</v>
      </c>
      <c r="AI421" s="37" t="n">
        <v>0</v>
      </c>
      <c r="AJ421" s="37" t="n">
        <v>95</v>
      </c>
      <c r="AK421" s="38" t="n">
        <v>2588.699368421052</v>
      </c>
      <c r="AL421" s="38" t="n"/>
      <c r="AM421" s="38" t="n"/>
      <c r="AN421" s="27" t="inlineStr"/>
      <c r="AO421" s="27"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7" t="n">
        <v>0</v>
      </c>
      <c r="M422" s="7" t="n">
        <v>27645.1</v>
      </c>
      <c r="N422" s="5">
        <f>IFERROR(VLOOKUP(E422,[1]Total!$D$1:$M$446,10,0),0)</f>
        <v/>
      </c>
      <c r="O422" s="11">
        <f>M422/SUM($M$2:$M$679)</f>
        <v/>
      </c>
      <c r="P422" s="5">
        <f>IFERROR(M422/I422,0)</f>
        <v/>
      </c>
      <c r="R422" s="8">
        <f>I422-Q422</f>
        <v/>
      </c>
      <c r="S422" s="36">
        <f>P422*R422</f>
        <v/>
      </c>
      <c r="U422" s="27" t="inlineStr">
        <is>
          <t>Stock SAP</t>
        </is>
      </c>
      <c r="V422" s="27" t="inlineStr">
        <is>
          <t>Medicamentos</t>
        </is>
      </c>
      <c r="W422" s="27" t="inlineStr">
        <is>
          <t>Dentro del alcance</t>
        </is>
      </c>
      <c r="X422" s="27" t="inlineStr"/>
      <c r="Y422" s="27" t="inlineStr">
        <is>
          <t>Sin recuento físico en el inventario de Avain</t>
        </is>
      </c>
      <c r="Z422" s="28" t="inlineStr">
        <is>
          <t>Sin recuento físico</t>
        </is>
      </c>
      <c r="AA422" s="27" t="inlineStr"/>
      <c r="AB422" s="27" t="inlineStr"/>
      <c r="AC422" s="27" t="inlineStr"/>
      <c r="AD422" s="27" t="inlineStr"/>
      <c r="AE422" s="27" t="inlineStr"/>
      <c r="AF422" s="27" t="inlineStr"/>
      <c r="AG422" s="27" t="inlineStr"/>
      <c r="AH422" s="37" t="n">
        <v>10</v>
      </c>
      <c r="AI422" s="37" t="n">
        <v>0</v>
      </c>
      <c r="AJ422" s="37" t="n">
        <v>10</v>
      </c>
      <c r="AK422" s="38" t="n">
        <v>2764.51</v>
      </c>
      <c r="AL422" s="38" t="n"/>
      <c r="AM422" s="38" t="n"/>
      <c r="AN422" s="27" t="inlineStr"/>
      <c r="AO422" s="27" t="inlineStr"/>
    </row>
    <row r="423">
      <c r="A423" s="5" t="inlineStr">
        <is>
          <t>1000309</t>
        </is>
      </c>
      <c r="B423" s="5" t="inlineStr">
        <is>
          <t>LORAZEPAM AMP 4mg/1ml</t>
        </is>
      </c>
      <c r="C423" s="5" t="inlineStr"/>
      <c r="D423" s="5" t="inlineStr">
        <is>
          <t>033</t>
        </is>
      </c>
      <c r="E423" s="5" t="inlineStr">
        <is>
          <t>ZMED</t>
        </is>
      </c>
      <c r="F423" s="5" t="inlineStr">
        <is>
          <t>1120</t>
        </is>
      </c>
      <c r="G423" s="5" t="inlineStr">
        <is>
          <t>2021</t>
        </is>
      </c>
      <c r="H423" s="5" t="inlineStr">
        <is>
          <t>C/U</t>
        </is>
      </c>
      <c r="I423" s="6" t="n">
        <v>10</v>
      </c>
      <c r="J423" s="6" t="n">
        <v>0</v>
      </c>
      <c r="K423" s="5" t="inlineStr">
        <is>
          <t>ARS</t>
        </is>
      </c>
      <c r="L423" s="7" t="n">
        <v>0</v>
      </c>
      <c r="M423" s="7" t="n">
        <v>42883.43</v>
      </c>
      <c r="N423" s="5">
        <f>IFERROR(VLOOKUP(E423,[1]Total!$D$1:$M$446,10,0),0)</f>
        <v/>
      </c>
      <c r="O423" s="11">
        <f>M423/SUM($M$2:$M$679)</f>
        <v/>
      </c>
      <c r="P423" s="5">
        <f>IFERROR(M423/I423,0)</f>
        <v/>
      </c>
      <c r="R423" s="8">
        <f>I423-Q423</f>
        <v/>
      </c>
      <c r="S423" s="36">
        <f>P423*R423</f>
        <v/>
      </c>
      <c r="U423" s="27" t="inlineStr">
        <is>
          <t>Stock SAP</t>
        </is>
      </c>
      <c r="V423" s="27" t="inlineStr">
        <is>
          <t>Medicamentos</t>
        </is>
      </c>
      <c r="W423" s="27" t="inlineStr">
        <is>
          <t>Dentro del alcance</t>
        </is>
      </c>
      <c r="X423" s="27" t="inlineStr"/>
      <c r="Y423" s="27" t="inlineStr">
        <is>
          <t>Sin recuento físico en el inventario de Avain</t>
        </is>
      </c>
      <c r="Z423" s="28" t="inlineStr">
        <is>
          <t>Sin recuento físico</t>
        </is>
      </c>
      <c r="AA423" s="27" t="inlineStr"/>
      <c r="AB423" s="27" t="inlineStr"/>
      <c r="AC423" s="27" t="inlineStr"/>
      <c r="AD423" s="27" t="inlineStr"/>
      <c r="AE423" s="27" t="inlineStr"/>
      <c r="AF423" s="27" t="inlineStr"/>
      <c r="AG423" s="27" t="inlineStr"/>
      <c r="AH423" s="37" t="n">
        <v>10</v>
      </c>
      <c r="AI423" s="37" t="n">
        <v>0</v>
      </c>
      <c r="AJ423" s="37" t="n">
        <v>10</v>
      </c>
      <c r="AK423" s="38" t="n">
        <v>4288.343</v>
      </c>
      <c r="AL423" s="38" t="n"/>
      <c r="AM423" s="38" t="n"/>
      <c r="AN423" s="27" t="inlineStr"/>
      <c r="AO423" s="27" t="inlineStr"/>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7" t="n">
        <v>0</v>
      </c>
      <c r="M424" s="7" t="n">
        <v>70207.2</v>
      </c>
      <c r="N424" s="5">
        <f>IFERROR(VLOOKUP(E424,[1]Total!$D$1:$M$446,10,0),0)</f>
        <v/>
      </c>
      <c r="O424" s="11">
        <f>M424/SUM($M$2:$M$679)</f>
        <v/>
      </c>
      <c r="P424" s="5">
        <f>IFERROR(M424/I424,0)</f>
        <v/>
      </c>
      <c r="R424" s="8">
        <f>I424-Q424</f>
        <v/>
      </c>
      <c r="S424" s="36">
        <f>P424*R424</f>
        <v/>
      </c>
      <c r="U424" s="27" t="inlineStr">
        <is>
          <t>Stock SAP</t>
        </is>
      </c>
      <c r="V424" s="27" t="inlineStr">
        <is>
          <t>Medicamentos</t>
        </is>
      </c>
      <c r="W424" s="27" t="inlineStr">
        <is>
          <t>Dentro del alcance</t>
        </is>
      </c>
      <c r="X424" s="27" t="inlineStr"/>
      <c r="Y424" s="27" t="inlineStr">
        <is>
          <t>Sin recuento físico en el inventario de Avain</t>
        </is>
      </c>
      <c r="Z424" s="28" t="inlineStr">
        <is>
          <t>Sin recuento físico</t>
        </is>
      </c>
      <c r="AA424" s="27" t="inlineStr"/>
      <c r="AB424" s="27" t="inlineStr"/>
      <c r="AC424" s="27" t="inlineStr"/>
      <c r="AD424" s="27" t="inlineStr"/>
      <c r="AE424" s="27" t="inlineStr"/>
      <c r="AF424" s="27" t="inlineStr"/>
      <c r="AG424" s="27" t="inlineStr"/>
      <c r="AH424" s="37" t="n">
        <v>109</v>
      </c>
      <c r="AI424" s="37" t="n">
        <v>0</v>
      </c>
      <c r="AJ424" s="37" t="n">
        <v>109</v>
      </c>
      <c r="AK424" s="38" t="n">
        <v>7020.720091743119</v>
      </c>
      <c r="AL424" s="38" t="n"/>
      <c r="AM424" s="38" t="n"/>
      <c r="AN424" s="27" t="inlineStr"/>
      <c r="AO424" s="27"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7" t="n">
        <v>0</v>
      </c>
      <c r="M425" s="7" t="n">
        <v>175709.7</v>
      </c>
      <c r="N425" s="5">
        <f>IFERROR(VLOOKUP(E425,[1]Total!$D$1:$M$446,10,0),0)</f>
        <v/>
      </c>
      <c r="O425" s="11">
        <f>M425/SUM($M$2:$M$679)</f>
        <v/>
      </c>
      <c r="P425" s="5">
        <f>IFERROR(M425/I425,0)</f>
        <v/>
      </c>
      <c r="R425" s="8">
        <f>I425-Q425</f>
        <v/>
      </c>
      <c r="S425" s="36">
        <f>P425*R425</f>
        <v/>
      </c>
      <c r="U425" s="27" t="inlineStr">
        <is>
          <t>Stock SAP</t>
        </is>
      </c>
      <c r="V425" s="27" t="inlineStr">
        <is>
          <t>Medicamentos</t>
        </is>
      </c>
      <c r="W425" s="27" t="inlineStr">
        <is>
          <t>Dentro del alcance</t>
        </is>
      </c>
      <c r="X425" s="27" t="inlineStr"/>
      <c r="Y425" s="27" t="inlineStr">
        <is>
          <t>Sin recuento físico en el inventario de Avain</t>
        </is>
      </c>
      <c r="Z425" s="28" t="inlineStr">
        <is>
          <t>Sin recuento físico</t>
        </is>
      </c>
      <c r="AA425" s="27" t="inlineStr"/>
      <c r="AB425" s="27" t="inlineStr"/>
      <c r="AC425" s="27" t="inlineStr"/>
      <c r="AD425" s="27" t="inlineStr"/>
      <c r="AE425" s="27" t="inlineStr"/>
      <c r="AF425" s="27" t="inlineStr"/>
      <c r="AG425" s="27" t="inlineStr"/>
      <c r="AH425" s="37" t="n">
        <v>10</v>
      </c>
      <c r="AI425" s="37" t="n">
        <v>0</v>
      </c>
      <c r="AJ425" s="37" t="n">
        <v>10</v>
      </c>
      <c r="AK425" s="38" t="n">
        <v>17570.97</v>
      </c>
      <c r="AL425" s="38" t="n"/>
      <c r="AM425" s="38" t="n"/>
      <c r="AN425" s="27" t="inlineStr"/>
      <c r="AO425" s="27" t="inlineStr"/>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7" t="n">
        <v>0</v>
      </c>
      <c r="M426" s="7" t="n">
        <v>7027.04</v>
      </c>
      <c r="N426" s="5">
        <f>IFERROR(VLOOKUP(E426,[1]Total!$D$1:$M$446,10,0),0)</f>
        <v/>
      </c>
      <c r="O426" s="11">
        <f>M426/SUM($M$2:$M$679)</f>
        <v/>
      </c>
      <c r="P426" s="5">
        <f>IFERROR(M426/I426,0)</f>
        <v/>
      </c>
      <c r="R426" s="8">
        <f>I426-Q426</f>
        <v/>
      </c>
      <c r="S426" s="36">
        <f>P426*R426</f>
        <v/>
      </c>
      <c r="U426" s="27" t="inlineStr">
        <is>
          <t>Stock SAP</t>
        </is>
      </c>
      <c r="V426" s="27" t="inlineStr">
        <is>
          <t>Medicamentos</t>
        </is>
      </c>
      <c r="W426" s="27" t="inlineStr">
        <is>
          <t>Dentro del alcance</t>
        </is>
      </c>
      <c r="X426" s="25" t="inlineStr">
        <is>
          <t>Alta</t>
        </is>
      </c>
      <c r="Y426" s="27" t="inlineStr">
        <is>
          <t>Homologado – confianza Alta</t>
        </is>
      </c>
      <c r="Z426" s="26" t="inlineStr">
        <is>
          <t>Dar de baja en SAP</t>
        </is>
      </c>
      <c r="AA426" s="27" t="inlineStr">
        <is>
          <t>MED55</t>
        </is>
      </c>
      <c r="AB426" s="27" t="inlineStr">
        <is>
          <t>Dexametasona 8mg Amp x 2 ml</t>
        </is>
      </c>
      <c r="AC426" s="27" t="inlineStr">
        <is>
          <t>Homologación por código Avain (master M06-001)</t>
        </is>
      </c>
      <c r="AD426" s="27" t="inlineStr">
        <is>
          <t>No</t>
        </is>
      </c>
      <c r="AE426" s="27" t="inlineStr"/>
      <c r="AF426" s="27" t="inlineStr">
        <is>
          <t>Sí</t>
        </is>
      </c>
      <c r="AG426" s="27" t="inlineStr">
        <is>
          <t>M06-001</t>
        </is>
      </c>
      <c r="AH426" s="37" t="n">
        <v>2853</v>
      </c>
      <c r="AI426" s="37" t="n">
        <v>100</v>
      </c>
      <c r="AJ426" s="37" t="n">
        <v>2753</v>
      </c>
      <c r="AK426" s="38" t="n">
        <v>702.7041044514547</v>
      </c>
      <c r="AL426" s="38">
        <f>IF(OR($Z426="Dar de baja en SAP",$Z426="Dar de alta en SAP"),$AJ426*$AK426,"")</f>
        <v/>
      </c>
      <c r="AM426" s="38">
        <f>$AI426*$AK426</f>
        <v/>
      </c>
      <c r="AN426" s="27" t="inlineStr"/>
      <c r="AO426" s="27"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7" t="n">
        <v>0</v>
      </c>
      <c r="M427" s="7" t="n">
        <v>1950.53</v>
      </c>
      <c r="N427" s="5">
        <f>IFERROR(VLOOKUP(E427,[1]Total!$D$1:$M$446,10,0),0)</f>
        <v/>
      </c>
      <c r="O427" s="11">
        <f>M427/SUM($M$2:$M$679)</f>
        <v/>
      </c>
      <c r="P427" s="5">
        <f>IFERROR(M427/I427,0)</f>
        <v/>
      </c>
      <c r="R427" s="8">
        <f>I427-Q427</f>
        <v/>
      </c>
      <c r="S427" s="36">
        <f>P427*R427</f>
        <v/>
      </c>
      <c r="U427" s="27" t="inlineStr">
        <is>
          <t>Stock SAP</t>
        </is>
      </c>
      <c r="V427" s="27" t="inlineStr">
        <is>
          <t>Medicamentos</t>
        </is>
      </c>
      <c r="W427" s="27" t="inlineStr">
        <is>
          <t>Dentro del alcance</t>
        </is>
      </c>
      <c r="X427" s="25" t="inlineStr">
        <is>
          <t>Alta</t>
        </is>
      </c>
      <c r="Y427" s="27" t="inlineStr">
        <is>
          <t>Homologado – confianza Alta</t>
        </is>
      </c>
      <c r="Z427" s="26" t="inlineStr">
        <is>
          <t>Dar de baja en SAP</t>
        </is>
      </c>
      <c r="AA427" s="27" t="inlineStr">
        <is>
          <t>MED111</t>
        </is>
      </c>
      <c r="AB427" s="27" t="inlineStr">
        <is>
          <t>Ketorolac Comp x 20 mg</t>
        </is>
      </c>
      <c r="AC427" s="27" t="inlineStr">
        <is>
          <t>Homologación por código Avain (master M01-018)</t>
        </is>
      </c>
      <c r="AD427" s="27" t="inlineStr">
        <is>
          <t>No</t>
        </is>
      </c>
      <c r="AE427" s="27" t="inlineStr"/>
      <c r="AF427" s="27" t="inlineStr">
        <is>
          <t>Sí</t>
        </is>
      </c>
      <c r="AG427" s="27" t="inlineStr">
        <is>
          <t>M01-018</t>
        </is>
      </c>
      <c r="AH427" s="37" t="n">
        <v>441</v>
      </c>
      <c r="AI427" s="37" t="n">
        <v>240</v>
      </c>
      <c r="AJ427" s="37" t="n">
        <v>201</v>
      </c>
      <c r="AK427" s="38" t="n">
        <v>195.0533106575964</v>
      </c>
      <c r="AL427" s="38">
        <f>IF(OR($Z427="Dar de baja en SAP",$Z427="Dar de alta en SAP"),$AJ427*$AK427,"")</f>
        <v/>
      </c>
      <c r="AM427" s="38">
        <f>$AI427*$AK427</f>
        <v/>
      </c>
      <c r="AN427" s="27" t="inlineStr"/>
      <c r="AO427" s="27"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7" t="n">
        <v>0</v>
      </c>
      <c r="M428" s="7" t="n">
        <v>31464.37</v>
      </c>
      <c r="N428" s="5">
        <f>IFERROR(VLOOKUP(E428,[1]Total!$D$1:$M$446,10,0),0)</f>
        <v/>
      </c>
      <c r="O428" s="11">
        <f>M428/SUM($M$2:$M$679)</f>
        <v/>
      </c>
      <c r="P428" s="5">
        <f>IFERROR(M428/I428,0)</f>
        <v/>
      </c>
      <c r="R428" s="8">
        <f>I428-Q428</f>
        <v/>
      </c>
      <c r="S428" s="36">
        <f>P428*R428</f>
        <v/>
      </c>
      <c r="U428" s="27" t="inlineStr">
        <is>
          <t>Stock SAP</t>
        </is>
      </c>
      <c r="V428" s="27" t="inlineStr">
        <is>
          <t>Medicamentos</t>
        </is>
      </c>
      <c r="W428" s="27" t="inlineStr">
        <is>
          <t>Dentro del alcance</t>
        </is>
      </c>
      <c r="X428" s="27" t="inlineStr"/>
      <c r="Y428" s="27" t="inlineStr">
        <is>
          <t>Sin recuento físico en el inventario de Avain</t>
        </is>
      </c>
      <c r="Z428" s="28" t="inlineStr">
        <is>
          <t>Sin recuento físico</t>
        </is>
      </c>
      <c r="AA428" s="27" t="inlineStr"/>
      <c r="AB428" s="27" t="inlineStr"/>
      <c r="AC428" s="27" t="inlineStr"/>
      <c r="AD428" s="27" t="inlineStr"/>
      <c r="AE428" s="27" t="inlineStr"/>
      <c r="AF428" s="27" t="inlineStr"/>
      <c r="AG428" s="27" t="inlineStr"/>
      <c r="AH428" s="37" t="n">
        <v>10</v>
      </c>
      <c r="AI428" s="37" t="n">
        <v>0</v>
      </c>
      <c r="AJ428" s="37" t="n">
        <v>10</v>
      </c>
      <c r="AK428" s="38" t="n">
        <v>3146.437</v>
      </c>
      <c r="AL428" s="38" t="n"/>
      <c r="AM428" s="38" t="n"/>
      <c r="AN428" s="27" t="inlineStr"/>
      <c r="AO428" s="27" t="inlineStr"/>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7" t="n">
        <v>0</v>
      </c>
      <c r="M429" s="7" t="n">
        <v>48377.68</v>
      </c>
      <c r="N429" s="5">
        <f>IFERROR(VLOOKUP(E429,[1]Total!$D$1:$M$446,10,0),0)</f>
        <v/>
      </c>
      <c r="O429" s="11">
        <f>M429/SUM($M$2:$M$679)</f>
        <v/>
      </c>
      <c r="P429" s="5">
        <f>IFERROR(M429/I429,0)</f>
        <v/>
      </c>
      <c r="R429" s="8">
        <f>I429-Q429</f>
        <v/>
      </c>
      <c r="S429" s="36">
        <f>P429*R429</f>
        <v/>
      </c>
      <c r="U429" s="27" t="inlineStr">
        <is>
          <t>Stock SAP</t>
        </is>
      </c>
      <c r="V429" s="27" t="inlineStr">
        <is>
          <t>Medicamentos</t>
        </is>
      </c>
      <c r="W429" s="27" t="inlineStr">
        <is>
          <t>Dentro del alcance</t>
        </is>
      </c>
      <c r="X429" s="27" t="inlineStr"/>
      <c r="Y429" s="27" t="inlineStr">
        <is>
          <t>Sin recuento físico en el inventario de Avain</t>
        </is>
      </c>
      <c r="Z429" s="28" t="inlineStr">
        <is>
          <t>Sin recuento físico</t>
        </is>
      </c>
      <c r="AA429" s="27" t="inlineStr"/>
      <c r="AB429" s="27" t="inlineStr"/>
      <c r="AC429" s="27" t="inlineStr"/>
      <c r="AD429" s="27" t="inlineStr"/>
      <c r="AE429" s="27" t="inlineStr"/>
      <c r="AF429" s="27" t="inlineStr"/>
      <c r="AG429" s="27" t="inlineStr"/>
      <c r="AH429" s="37" t="n">
        <v>16</v>
      </c>
      <c r="AI429" s="37" t="n">
        <v>0</v>
      </c>
      <c r="AJ429" s="37" t="n">
        <v>16</v>
      </c>
      <c r="AK429" s="38" t="n">
        <v>4837.768125000001</v>
      </c>
      <c r="AL429" s="38" t="n"/>
      <c r="AM429" s="38" t="n"/>
      <c r="AN429" s="27" t="inlineStr"/>
      <c r="AO429" s="27"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7" t="n">
        <v>0</v>
      </c>
      <c r="M430" s="7" t="n">
        <v>90413.23</v>
      </c>
      <c r="N430" s="5">
        <f>IFERROR(VLOOKUP(E430,[1]Total!$D$1:$M$446,10,0),0)</f>
        <v/>
      </c>
      <c r="O430" s="11">
        <f>M430/SUM($M$2:$M$679)</f>
        <v/>
      </c>
      <c r="P430" s="5">
        <f>IFERROR(M430/I430,0)</f>
        <v/>
      </c>
      <c r="R430" s="8">
        <f>I430-Q430</f>
        <v/>
      </c>
      <c r="S430" s="36">
        <f>P430*R430</f>
        <v/>
      </c>
      <c r="U430" s="27" t="inlineStr">
        <is>
          <t>Stock SAP</t>
        </is>
      </c>
      <c r="V430" s="27" t="inlineStr">
        <is>
          <t>Medicamentos</t>
        </is>
      </c>
      <c r="W430" s="27" t="inlineStr">
        <is>
          <t>Dentro del alcance</t>
        </is>
      </c>
      <c r="X430" s="27" t="inlineStr"/>
      <c r="Y430" s="27" t="inlineStr">
        <is>
          <t>Sin recuento físico en el inventario de Avain</t>
        </is>
      </c>
      <c r="Z430" s="28" t="inlineStr">
        <is>
          <t>Sin recuento físico</t>
        </is>
      </c>
      <c r="AA430" s="27" t="inlineStr"/>
      <c r="AB430" s="27" t="inlineStr"/>
      <c r="AC430" s="27" t="inlineStr"/>
      <c r="AD430" s="27" t="inlineStr"/>
      <c r="AE430" s="27" t="inlineStr"/>
      <c r="AF430" s="27" t="inlineStr"/>
      <c r="AG430" s="27" t="inlineStr"/>
      <c r="AH430" s="37" t="n">
        <v>10</v>
      </c>
      <c r="AI430" s="37" t="n">
        <v>0</v>
      </c>
      <c r="AJ430" s="37" t="n">
        <v>10</v>
      </c>
      <c r="AK430" s="38" t="n">
        <v>9041.323</v>
      </c>
      <c r="AL430" s="38" t="n"/>
      <c r="AM430" s="38" t="n"/>
      <c r="AN430" s="27" t="inlineStr"/>
      <c r="AO430" s="27" t="inlineStr"/>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7" t="n">
        <v>0</v>
      </c>
      <c r="M431" s="7" t="n">
        <v>4000</v>
      </c>
      <c r="N431" s="5">
        <f>IFERROR(VLOOKUP(E431,[1]Total!$D$1:$M$446,10,0),0)</f>
        <v/>
      </c>
      <c r="O431" s="11">
        <f>M431/SUM($M$2:$M$679)</f>
        <v/>
      </c>
      <c r="P431" s="5">
        <f>IFERROR(M431/I431,0)</f>
        <v/>
      </c>
      <c r="R431" s="8">
        <f>I431-Q431</f>
        <v/>
      </c>
      <c r="S431" s="36">
        <f>P431*R431</f>
        <v/>
      </c>
      <c r="U431" s="27" t="inlineStr">
        <is>
          <t>Stock SAP</t>
        </is>
      </c>
      <c r="V431" s="27" t="inlineStr">
        <is>
          <t>Medicamentos</t>
        </is>
      </c>
      <c r="W431" s="27" t="inlineStr">
        <is>
          <t>Dentro del alcance</t>
        </is>
      </c>
      <c r="X431" s="27" t="inlineStr"/>
      <c r="Y431" s="27" t="inlineStr">
        <is>
          <t>Sin recuento físico en el inventario de Avain</t>
        </is>
      </c>
      <c r="Z431" s="28" t="inlineStr">
        <is>
          <t>Sin recuento físico</t>
        </is>
      </c>
      <c r="AA431" s="27" t="inlineStr"/>
      <c r="AB431" s="27" t="inlineStr"/>
      <c r="AC431" s="27" t="inlineStr"/>
      <c r="AD431" s="27" t="inlineStr"/>
      <c r="AE431" s="27" t="inlineStr"/>
      <c r="AF431" s="27" t="inlineStr"/>
      <c r="AG431" s="27" t="inlineStr"/>
      <c r="AH431" s="37" t="n">
        <v>10</v>
      </c>
      <c r="AI431" s="37" t="n">
        <v>0</v>
      </c>
      <c r="AJ431" s="37" t="n">
        <v>10</v>
      </c>
      <c r="AK431" s="38" t="n">
        <v>400</v>
      </c>
      <c r="AL431" s="38" t="n"/>
      <c r="AM431" s="38" t="n"/>
      <c r="AN431" s="27" t="inlineStr"/>
      <c r="AO431" s="27" t="inlineStr"/>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7" t="n">
        <v>0</v>
      </c>
      <c r="M432" s="7" t="n">
        <v>19700</v>
      </c>
      <c r="N432" s="5">
        <f>IFERROR(VLOOKUP(E432,[1]Total!$D$1:$M$446,10,0),0)</f>
        <v/>
      </c>
      <c r="O432" s="11">
        <f>M432/SUM($M$2:$M$679)</f>
        <v/>
      </c>
      <c r="P432" s="5">
        <f>IFERROR(M432/I432,0)</f>
        <v/>
      </c>
      <c r="R432" s="8">
        <f>I432-Q432</f>
        <v/>
      </c>
      <c r="S432" s="36">
        <f>P432*R432</f>
        <v/>
      </c>
      <c r="U432" s="27" t="inlineStr">
        <is>
          <t>Stock SAP</t>
        </is>
      </c>
      <c r="V432" s="27" t="inlineStr">
        <is>
          <t>Medicamentos</t>
        </is>
      </c>
      <c r="W432" s="27" t="inlineStr">
        <is>
          <t>Dentro del alcance</t>
        </is>
      </c>
      <c r="X432" s="27" t="inlineStr"/>
      <c r="Y432" s="27" t="inlineStr">
        <is>
          <t>Sin recuento físico en el inventario de Avain</t>
        </is>
      </c>
      <c r="Z432" s="28" t="inlineStr">
        <is>
          <t>Sin recuento físico</t>
        </is>
      </c>
      <c r="AA432" s="27" t="inlineStr"/>
      <c r="AB432" s="27" t="inlineStr"/>
      <c r="AC432" s="27" t="inlineStr"/>
      <c r="AD432" s="27" t="inlineStr"/>
      <c r="AE432" s="27" t="inlineStr"/>
      <c r="AF432" s="27" t="inlineStr"/>
      <c r="AG432" s="27" t="inlineStr"/>
      <c r="AH432" s="37" t="n">
        <v>60</v>
      </c>
      <c r="AI432" s="37" t="n">
        <v>0</v>
      </c>
      <c r="AJ432" s="37" t="n">
        <v>60</v>
      </c>
      <c r="AK432" s="38" t="n">
        <v>1970</v>
      </c>
      <c r="AL432" s="38" t="n"/>
      <c r="AM432" s="38" t="n"/>
      <c r="AN432" s="27" t="inlineStr"/>
      <c r="AO432" s="27"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7" t="n">
        <v>0</v>
      </c>
      <c r="M433" s="7" t="n">
        <v>23014.4</v>
      </c>
      <c r="N433" s="5">
        <f>IFERROR(VLOOKUP(E433,[1]Total!$D$1:$M$446,10,0),0)</f>
        <v/>
      </c>
      <c r="O433" s="11">
        <f>M433/SUM($M$2:$M$679)</f>
        <v/>
      </c>
      <c r="P433" s="5">
        <f>IFERROR(M433/I433,0)</f>
        <v/>
      </c>
      <c r="R433" s="8">
        <f>I433-Q433</f>
        <v/>
      </c>
      <c r="S433" s="36">
        <f>P433*R433</f>
        <v/>
      </c>
      <c r="U433" s="27" t="inlineStr">
        <is>
          <t>Stock SAP</t>
        </is>
      </c>
      <c r="V433" s="27" t="inlineStr">
        <is>
          <t>Medicamentos</t>
        </is>
      </c>
      <c r="W433" s="27" t="inlineStr">
        <is>
          <t>Dentro del alcance</t>
        </is>
      </c>
      <c r="X433" s="27" t="inlineStr"/>
      <c r="Y433" s="27" t="inlineStr">
        <is>
          <t>Sin recuento físico en el inventario de Avain</t>
        </is>
      </c>
      <c r="Z433" s="28" t="inlineStr">
        <is>
          <t>Sin recuento físico</t>
        </is>
      </c>
      <c r="AA433" s="27" t="inlineStr"/>
      <c r="AB433" s="27" t="inlineStr"/>
      <c r="AC433" s="27" t="inlineStr"/>
      <c r="AD433" s="27" t="inlineStr"/>
      <c r="AE433" s="27" t="inlineStr"/>
      <c r="AF433" s="27" t="inlineStr"/>
      <c r="AG433" s="27" t="inlineStr"/>
      <c r="AH433" s="37" t="n">
        <v>46</v>
      </c>
      <c r="AI433" s="37" t="n">
        <v>0</v>
      </c>
      <c r="AJ433" s="37" t="n">
        <v>46</v>
      </c>
      <c r="AK433" s="38" t="n">
        <v>2301.44</v>
      </c>
      <c r="AL433" s="38" t="n"/>
      <c r="AM433" s="38" t="n"/>
      <c r="AN433" s="27" t="inlineStr"/>
      <c r="AO433" s="27"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7" t="n">
        <v>0</v>
      </c>
      <c r="M434" s="7" t="n">
        <v>23014.4</v>
      </c>
      <c r="N434" s="5">
        <f>IFERROR(VLOOKUP(E434,[1]Total!$D$1:$M$446,10,0),0)</f>
        <v/>
      </c>
      <c r="O434" s="11">
        <f>M434/SUM($M$2:$M$679)</f>
        <v/>
      </c>
      <c r="P434" s="5">
        <f>IFERROR(M434/I434,0)</f>
        <v/>
      </c>
      <c r="R434" s="8">
        <f>I434-Q434</f>
        <v/>
      </c>
      <c r="S434" s="36">
        <f>P434*R434</f>
        <v/>
      </c>
      <c r="U434" s="27" t="inlineStr">
        <is>
          <t>Stock SAP</t>
        </is>
      </c>
      <c r="V434" s="27" t="inlineStr">
        <is>
          <t>Medicamentos</t>
        </is>
      </c>
      <c r="W434" s="27" t="inlineStr">
        <is>
          <t>Dentro del alcance</t>
        </is>
      </c>
      <c r="X434" s="27" t="inlineStr"/>
      <c r="Y434" s="27" t="inlineStr">
        <is>
          <t>Sin recuento físico en el inventario de Avain</t>
        </is>
      </c>
      <c r="Z434" s="28" t="inlineStr">
        <is>
          <t>Sin recuento físico</t>
        </is>
      </c>
      <c r="AA434" s="27" t="inlineStr"/>
      <c r="AB434" s="27" t="inlineStr"/>
      <c r="AC434" s="27" t="inlineStr"/>
      <c r="AD434" s="27" t="inlineStr"/>
      <c r="AE434" s="27" t="inlineStr"/>
      <c r="AF434" s="27" t="inlineStr"/>
      <c r="AG434" s="27" t="inlineStr"/>
      <c r="AH434" s="37" t="n">
        <v>46</v>
      </c>
      <c r="AI434" s="37" t="n">
        <v>0</v>
      </c>
      <c r="AJ434" s="37" t="n">
        <v>46</v>
      </c>
      <c r="AK434" s="38" t="n">
        <v>2301.44</v>
      </c>
      <c r="AL434" s="38" t="n"/>
      <c r="AM434" s="38" t="n"/>
      <c r="AN434" s="27" t="inlineStr"/>
      <c r="AO434" s="27"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7" t="n">
        <v>0</v>
      </c>
      <c r="M435" s="7" t="n">
        <v>23014.4</v>
      </c>
      <c r="N435" s="5">
        <f>IFERROR(VLOOKUP(E435,[1]Total!$D$1:$M$446,10,0),0)</f>
        <v/>
      </c>
      <c r="O435" s="11">
        <f>M435/SUM($M$2:$M$679)</f>
        <v/>
      </c>
      <c r="P435" s="5">
        <f>IFERROR(M435/I435,0)</f>
        <v/>
      </c>
      <c r="R435" s="8">
        <f>I435-Q435</f>
        <v/>
      </c>
      <c r="S435" s="36">
        <f>P435*R435</f>
        <v/>
      </c>
      <c r="U435" s="27" t="inlineStr">
        <is>
          <t>Stock SAP</t>
        </is>
      </c>
      <c r="V435" s="27" t="inlineStr">
        <is>
          <t>Medicamentos</t>
        </is>
      </c>
      <c r="W435" s="27" t="inlineStr">
        <is>
          <t>Dentro del alcance</t>
        </is>
      </c>
      <c r="X435" s="27" t="inlineStr"/>
      <c r="Y435" s="27" t="inlineStr">
        <is>
          <t>Sin recuento físico en el inventario de Avain</t>
        </is>
      </c>
      <c r="Z435" s="28" t="inlineStr">
        <is>
          <t>Sin recuento físico</t>
        </is>
      </c>
      <c r="AA435" s="27" t="inlineStr"/>
      <c r="AB435" s="27" t="inlineStr"/>
      <c r="AC435" s="27" t="inlineStr"/>
      <c r="AD435" s="27" t="inlineStr"/>
      <c r="AE435" s="27" t="inlineStr"/>
      <c r="AF435" s="27" t="inlineStr"/>
      <c r="AG435" s="27" t="inlineStr"/>
      <c r="AH435" s="37" t="n">
        <v>46</v>
      </c>
      <c r="AI435" s="37" t="n">
        <v>0</v>
      </c>
      <c r="AJ435" s="37" t="n">
        <v>46</v>
      </c>
      <c r="AK435" s="38" t="n">
        <v>2301.44</v>
      </c>
      <c r="AL435" s="38" t="n"/>
      <c r="AM435" s="38" t="n"/>
      <c r="AN435" s="27" t="inlineStr"/>
      <c r="AO435" s="27"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7" t="n">
        <v>0</v>
      </c>
      <c r="M436" s="7" t="n">
        <v>248458.39</v>
      </c>
      <c r="N436" s="5">
        <f>IFERROR(VLOOKUP(E436,[1]Total!$D$1:$M$446,10,0),0)</f>
        <v/>
      </c>
      <c r="O436" s="11">
        <f>M436/SUM($M$2:$M$679)</f>
        <v/>
      </c>
      <c r="P436" s="5">
        <f>IFERROR(M436/I436,0)</f>
        <v/>
      </c>
      <c r="Q436" s="39" t="n">
        <v>2</v>
      </c>
      <c r="R436" s="8">
        <f>I436-Q436</f>
        <v/>
      </c>
      <c r="S436" s="36">
        <f>P436*R436</f>
        <v/>
      </c>
      <c r="U436" s="27" t="inlineStr">
        <is>
          <t>Stock SAP</t>
        </is>
      </c>
      <c r="V436" s="27" t="inlineStr">
        <is>
          <t>Medicamentos</t>
        </is>
      </c>
      <c r="W436" s="27" t="inlineStr">
        <is>
          <t>Dentro del alcance</t>
        </is>
      </c>
      <c r="X436" s="30" t="inlineStr">
        <is>
          <t>Media</t>
        </is>
      </c>
      <c r="Y436" s="27" t="inlineStr">
        <is>
          <t>Homologado – confianza Media – pendiente de validación</t>
        </is>
      </c>
      <c r="Z436" s="26" t="inlineStr">
        <is>
          <t>Dar de baja en SAP</t>
        </is>
      </c>
      <c r="AA436" s="27" t="inlineStr">
        <is>
          <t>MED89</t>
        </is>
      </c>
      <c r="AB436" s="27" t="inlineStr">
        <is>
          <t>Fusimed B 2% x 50gr Emulsion</t>
        </is>
      </c>
      <c r="AC436" s="27" t="inlineStr">
        <is>
          <t>Cruce por nomenclatura SAP</t>
        </is>
      </c>
      <c r="AD436" s="27" t="inlineStr">
        <is>
          <t>No</t>
        </is>
      </c>
      <c r="AE436" s="27" t="inlineStr"/>
      <c r="AF436" s="27" t="inlineStr">
        <is>
          <t>No</t>
        </is>
      </c>
      <c r="AG436" s="27" t="inlineStr"/>
      <c r="AH436" s="37" t="n">
        <v>15</v>
      </c>
      <c r="AI436" s="37" t="n">
        <v>2</v>
      </c>
      <c r="AJ436" s="37" t="n">
        <v>13</v>
      </c>
      <c r="AK436" s="38" t="n">
        <v>24845.83933333333</v>
      </c>
      <c r="AL436" s="38">
        <f>IF(OR($Z436="Dar de baja en SAP",$Z436="Dar de alta en SAP"),$AJ436*$AK436,"")</f>
        <v/>
      </c>
      <c r="AM436" s="38">
        <f>$AI436*$AK436</f>
        <v/>
      </c>
      <c r="AN436" s="27" t="inlineStr"/>
      <c r="AO436" s="27"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7" t="n">
        <v>0</v>
      </c>
      <c r="M437" s="7" t="n">
        <v>29640.11</v>
      </c>
      <c r="N437" s="5">
        <f>IFERROR(VLOOKUP(E437,[1]Total!$D$1:$M$446,10,0),0)</f>
        <v/>
      </c>
      <c r="O437" s="11">
        <f>M437/SUM($M$2:$M$679)</f>
        <v/>
      </c>
      <c r="P437" s="5">
        <f>IFERROR(M437/I437,0)</f>
        <v/>
      </c>
      <c r="R437" s="8">
        <f>I437-Q437</f>
        <v/>
      </c>
      <c r="S437" s="36">
        <f>P437*R437</f>
        <v/>
      </c>
      <c r="U437" s="27" t="inlineStr">
        <is>
          <t>Stock SAP</t>
        </is>
      </c>
      <c r="V437" s="27" t="inlineStr">
        <is>
          <t>Medicamentos</t>
        </is>
      </c>
      <c r="W437" s="27" t="inlineStr">
        <is>
          <t>Dentro del alcance</t>
        </is>
      </c>
      <c r="X437" s="26" t="inlineStr">
        <is>
          <t>Baja</t>
        </is>
      </c>
      <c r="Y437" s="27" t="inlineStr">
        <is>
          <t>Homologado – confianza Baja – pendiente de validación</t>
        </is>
      </c>
      <c r="Z437" s="26" t="inlineStr">
        <is>
          <t>Dar de baja en SAP</t>
        </is>
      </c>
      <c r="AA437" s="27" t="inlineStr">
        <is>
          <t>MED30</t>
        </is>
      </c>
      <c r="AB437" s="27" t="inlineStr">
        <is>
          <t>Caramelos antigripales con benzocaina 20.7mg</t>
        </is>
      </c>
      <c r="AC437" s="27" t="inlineStr">
        <is>
          <t>Homologación por código Avain (master M01-017)</t>
        </is>
      </c>
      <c r="AD437" s="27" t="inlineStr">
        <is>
          <t>No</t>
        </is>
      </c>
      <c r="AE437" s="27" t="inlineStr"/>
      <c r="AF437" s="27" t="inlineStr">
        <is>
          <t>Sí</t>
        </is>
      </c>
      <c r="AG437" s="27" t="inlineStr">
        <is>
          <t>M01-017</t>
        </is>
      </c>
      <c r="AH437" s="37" t="n">
        <v>964</v>
      </c>
      <c r="AI437" s="37" t="n">
        <v>351</v>
      </c>
      <c r="AJ437" s="37" t="n">
        <v>613</v>
      </c>
      <c r="AK437" s="38" t="n">
        <v>2964.011099585062</v>
      </c>
      <c r="AL437" s="38">
        <f>IF(OR($Z437="Dar de baja en SAP",$Z437="Dar de alta en SAP"),$AJ437*$AK437,"")</f>
        <v/>
      </c>
      <c r="AM437" s="38">
        <f>$AI437*$AK437</f>
        <v/>
      </c>
      <c r="AN437" s="27" t="inlineStr"/>
      <c r="AO437"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7" t="n">
        <v>0</v>
      </c>
      <c r="M438" s="7" t="n">
        <v>262851.9</v>
      </c>
      <c r="N438" s="5">
        <f>IFERROR(VLOOKUP(E438,[1]Total!$D$1:$M$446,10,0),0)</f>
        <v/>
      </c>
      <c r="O438" s="11">
        <f>M438/SUM($M$2:$M$679)</f>
        <v/>
      </c>
      <c r="P438" s="5">
        <f>IFERROR(M438/I438,0)</f>
        <v/>
      </c>
      <c r="R438" s="8">
        <f>I438-Q438</f>
        <v/>
      </c>
      <c r="S438" s="36">
        <f>P438*R438</f>
        <v/>
      </c>
      <c r="U438" s="27" t="inlineStr">
        <is>
          <t>Stock SAP</t>
        </is>
      </c>
      <c r="V438" s="27" t="inlineStr">
        <is>
          <t>Medicamentos</t>
        </is>
      </c>
      <c r="W438" s="27" t="inlineStr">
        <is>
          <t>Dentro del alcance</t>
        </is>
      </c>
      <c r="X438" s="27" t="inlineStr"/>
      <c r="Y438" s="27" t="inlineStr">
        <is>
          <t>Sin recuento físico en el inventario de Avain</t>
        </is>
      </c>
      <c r="Z438" s="28" t="inlineStr">
        <is>
          <t>Sin recuento físico</t>
        </is>
      </c>
      <c r="AA438" s="27" t="inlineStr"/>
      <c r="AB438" s="27" t="inlineStr"/>
      <c r="AC438" s="27" t="inlineStr"/>
      <c r="AD438" s="27" t="inlineStr"/>
      <c r="AE438" s="27" t="inlineStr"/>
      <c r="AF438" s="27" t="inlineStr"/>
      <c r="AG438" s="27" t="inlineStr"/>
      <c r="AH438" s="37" t="n">
        <v>10</v>
      </c>
      <c r="AI438" s="37" t="n">
        <v>0</v>
      </c>
      <c r="AJ438" s="37" t="n">
        <v>10</v>
      </c>
      <c r="AK438" s="38" t="n">
        <v>26285.19</v>
      </c>
      <c r="AL438" s="38" t="n"/>
      <c r="AM438" s="38" t="n"/>
      <c r="AN438" s="27" t="inlineStr"/>
      <c r="AO438" s="27" t="inlineStr"/>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7" t="n">
        <v>0</v>
      </c>
      <c r="M439" s="7" t="n">
        <v>3562.48</v>
      </c>
      <c r="N439" s="5">
        <f>IFERROR(VLOOKUP(E439,[1]Total!$D$1:$M$446,10,0),0)</f>
        <v/>
      </c>
      <c r="O439" s="11">
        <f>M439/SUM($M$2:$M$679)</f>
        <v/>
      </c>
      <c r="P439" s="5">
        <f>IFERROR(M439/I439,0)</f>
        <v/>
      </c>
      <c r="R439" s="8">
        <f>I439-Q439</f>
        <v/>
      </c>
      <c r="S439" s="36">
        <f>P439*R439</f>
        <v/>
      </c>
      <c r="U439" s="27" t="inlineStr">
        <is>
          <t>Stock SAP</t>
        </is>
      </c>
      <c r="V439" s="27" t="inlineStr">
        <is>
          <t>Medicamentos</t>
        </is>
      </c>
      <c r="W439" s="27" t="inlineStr">
        <is>
          <t>Dentro del alcance</t>
        </is>
      </c>
      <c r="X439" s="25" t="inlineStr">
        <is>
          <t>Alta</t>
        </is>
      </c>
      <c r="Y439" s="27" t="inlineStr">
        <is>
          <t>Homologado – confianza Alta</t>
        </is>
      </c>
      <c r="Z439" s="26" t="inlineStr">
        <is>
          <t>Dar de baja en SAP</t>
        </is>
      </c>
      <c r="AA439" s="27" t="inlineStr">
        <is>
          <t>MED65</t>
        </is>
      </c>
      <c r="AB439" s="27" t="inlineStr">
        <is>
          <t>Difenhidramina 10mg Amp x 1 ml</t>
        </is>
      </c>
      <c r="AC439" s="27" t="inlineStr">
        <is>
          <t>Homologación por código Avain (master M07-001)</t>
        </is>
      </c>
      <c r="AD439" s="27" t="inlineStr">
        <is>
          <t>No</t>
        </is>
      </c>
      <c r="AE439" s="27" t="inlineStr"/>
      <c r="AF439" s="27" t="inlineStr">
        <is>
          <t>Sí</t>
        </is>
      </c>
      <c r="AG439" s="27" t="inlineStr">
        <is>
          <t>M07-001</t>
        </is>
      </c>
      <c r="AH439" s="37" t="n">
        <v>292</v>
      </c>
      <c r="AI439" s="37" t="n">
        <v>11</v>
      </c>
      <c r="AJ439" s="37" t="n">
        <v>281</v>
      </c>
      <c r="AK439" s="38" t="n">
        <v>356.2476027397261</v>
      </c>
      <c r="AL439" s="38">
        <f>IF(OR($Z439="Dar de baja en SAP",$Z439="Dar de alta en SAP"),$AJ439*$AK439,"")</f>
        <v/>
      </c>
      <c r="AM439" s="38">
        <f>$AI439*$AK439</f>
        <v/>
      </c>
      <c r="AN439" s="27" t="inlineStr"/>
      <c r="AO439" s="27"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7" t="n">
        <v>0</v>
      </c>
      <c r="M440" s="7" t="n">
        <v>39502</v>
      </c>
      <c r="N440" s="5">
        <f>IFERROR(VLOOKUP(E440,[1]Total!$D$1:$M$446,10,0),0)</f>
        <v/>
      </c>
      <c r="O440" s="11">
        <f>M440/SUM($M$2:$M$679)</f>
        <v/>
      </c>
      <c r="P440" s="5">
        <f>IFERROR(M440/I440,0)</f>
        <v/>
      </c>
      <c r="R440" s="8">
        <f>I440-Q440</f>
        <v/>
      </c>
      <c r="S440" s="36">
        <f>P440*R440</f>
        <v/>
      </c>
      <c r="U440" s="27" t="inlineStr">
        <is>
          <t>Stock SAP</t>
        </is>
      </c>
      <c r="V440" s="27" t="inlineStr">
        <is>
          <t>Medicamentos</t>
        </is>
      </c>
      <c r="W440" s="27" t="inlineStr">
        <is>
          <t>Dentro del alcance</t>
        </is>
      </c>
      <c r="X440" s="27" t="inlineStr"/>
      <c r="Y440" s="27" t="inlineStr">
        <is>
          <t>Sin recuento físico en el inventario de Avain</t>
        </is>
      </c>
      <c r="Z440" s="28" t="inlineStr">
        <is>
          <t>Sin recuento físico</t>
        </is>
      </c>
      <c r="AA440" s="27" t="inlineStr"/>
      <c r="AB440" s="27" t="inlineStr"/>
      <c r="AC440" s="27" t="inlineStr"/>
      <c r="AD440" s="27" t="inlineStr"/>
      <c r="AE440" s="27" t="inlineStr"/>
      <c r="AF440" s="27" t="inlineStr"/>
      <c r="AG440" s="27" t="inlineStr"/>
      <c r="AH440" s="37" t="n">
        <v>30</v>
      </c>
      <c r="AI440" s="37" t="n">
        <v>0</v>
      </c>
      <c r="AJ440" s="37" t="n">
        <v>30</v>
      </c>
      <c r="AK440" s="38" t="n">
        <v>3950.2</v>
      </c>
      <c r="AL440" s="38" t="n"/>
      <c r="AM440" s="38" t="n"/>
      <c r="AN440" s="27" t="inlineStr"/>
      <c r="AO440" s="27"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7" t="n">
        <v>0</v>
      </c>
      <c r="M441" s="7" t="n">
        <v>66000</v>
      </c>
      <c r="N441" s="5">
        <f>IFERROR(VLOOKUP(E441,[1]Total!$D$1:$M$446,10,0),0)</f>
        <v/>
      </c>
      <c r="O441" s="11">
        <f>M441/SUM($M$2:$M$679)</f>
        <v/>
      </c>
      <c r="P441" s="5">
        <f>IFERROR(M441/I441,0)</f>
        <v/>
      </c>
      <c r="R441" s="8">
        <f>I441-Q441</f>
        <v/>
      </c>
      <c r="S441" s="36">
        <f>P441*R441</f>
        <v/>
      </c>
      <c r="U441" s="27" t="inlineStr">
        <is>
          <t>Stock SAP</t>
        </is>
      </c>
      <c r="V441" s="27" t="inlineStr">
        <is>
          <t>Medicamentos</t>
        </is>
      </c>
      <c r="W441" s="27" t="inlineStr">
        <is>
          <t>Dentro del alcance</t>
        </is>
      </c>
      <c r="X441" s="27" t="inlineStr"/>
      <c r="Y441" s="27" t="inlineStr">
        <is>
          <t>Sin recuento físico en el inventario de Avain</t>
        </is>
      </c>
      <c r="Z441" s="28" t="inlineStr">
        <is>
          <t>Sin recuento físico</t>
        </is>
      </c>
      <c r="AA441" s="27" t="inlineStr"/>
      <c r="AB441" s="27" t="inlineStr"/>
      <c r="AC441" s="27" t="inlineStr"/>
      <c r="AD441" s="27" t="inlineStr"/>
      <c r="AE441" s="27" t="inlineStr"/>
      <c r="AF441" s="27" t="inlineStr"/>
      <c r="AG441" s="27" t="inlineStr"/>
      <c r="AH441" s="37" t="n">
        <v>10</v>
      </c>
      <c r="AI441" s="37" t="n">
        <v>0</v>
      </c>
      <c r="AJ441" s="37" t="n">
        <v>10</v>
      </c>
      <c r="AK441" s="38" t="n">
        <v>6600</v>
      </c>
      <c r="AL441" s="38" t="n"/>
      <c r="AM441" s="38" t="n"/>
      <c r="AN441" s="27" t="inlineStr"/>
      <c r="AO441" s="27" t="inlineStr"/>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7" t="n">
        <v>0</v>
      </c>
      <c r="M442" s="7" t="n">
        <v>40812.5</v>
      </c>
      <c r="N442" s="5">
        <f>IFERROR(VLOOKUP(E442,[1]Total!$D$1:$M$446,10,0),0)</f>
        <v/>
      </c>
      <c r="O442" s="11">
        <f>M442/SUM($M$2:$M$679)</f>
        <v/>
      </c>
      <c r="P442" s="5">
        <f>IFERROR(M442/I442,0)</f>
        <v/>
      </c>
      <c r="R442" s="8">
        <f>I442-Q442</f>
        <v/>
      </c>
      <c r="S442" s="36">
        <f>P442*R442</f>
        <v/>
      </c>
      <c r="U442" s="27" t="inlineStr">
        <is>
          <t>Stock SAP</t>
        </is>
      </c>
      <c r="V442" s="27" t="inlineStr">
        <is>
          <t>Medicamentos</t>
        </is>
      </c>
      <c r="W442" s="27" t="inlineStr">
        <is>
          <t>Dentro del alcance</t>
        </is>
      </c>
      <c r="X442" s="27" t="inlineStr"/>
      <c r="Y442" s="27" t="inlineStr">
        <is>
          <t>Sin recuento físico en el inventario de Avain</t>
        </is>
      </c>
      <c r="Z442" s="28" t="inlineStr">
        <is>
          <t>Sin recuento físico</t>
        </is>
      </c>
      <c r="AA442" s="27" t="inlineStr"/>
      <c r="AB442" s="27" t="inlineStr"/>
      <c r="AC442" s="27" t="inlineStr"/>
      <c r="AD442" s="27" t="inlineStr"/>
      <c r="AE442" s="27" t="inlineStr"/>
      <c r="AF442" s="27" t="inlineStr"/>
      <c r="AG442" s="27" t="inlineStr"/>
      <c r="AH442" s="37" t="n">
        <v>35</v>
      </c>
      <c r="AI442" s="37" t="n">
        <v>0</v>
      </c>
      <c r="AJ442" s="37" t="n">
        <v>35</v>
      </c>
      <c r="AK442" s="38" t="n">
        <v>4081.25</v>
      </c>
      <c r="AL442" s="38" t="n"/>
      <c r="AM442" s="38" t="n"/>
      <c r="AN442" s="27" t="inlineStr"/>
      <c r="AO442" s="27"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7" t="n">
        <v>0</v>
      </c>
      <c r="M443" s="7" t="n">
        <v>22400</v>
      </c>
      <c r="N443" s="5">
        <f>IFERROR(VLOOKUP(E443,[1]Total!$D$1:$M$446,10,0),0)</f>
        <v/>
      </c>
      <c r="O443" s="11">
        <f>M443/SUM($M$2:$M$679)</f>
        <v/>
      </c>
      <c r="P443" s="5">
        <f>IFERROR(M443/I443,0)</f>
        <v/>
      </c>
      <c r="R443" s="8">
        <f>I443-Q443</f>
        <v/>
      </c>
      <c r="S443" s="36">
        <f>P443*R443</f>
        <v/>
      </c>
      <c r="U443" s="27" t="inlineStr">
        <is>
          <t>Stock SAP</t>
        </is>
      </c>
      <c r="V443" s="27" t="inlineStr">
        <is>
          <t>Medicamentos</t>
        </is>
      </c>
      <c r="W443" s="27" t="inlineStr">
        <is>
          <t>Dentro del alcance</t>
        </is>
      </c>
      <c r="X443" s="27" t="inlineStr"/>
      <c r="Y443" s="27" t="inlineStr">
        <is>
          <t>Sin recuento físico en el inventario de Avain</t>
        </is>
      </c>
      <c r="Z443" s="28" t="inlineStr">
        <is>
          <t>Sin recuento físico</t>
        </is>
      </c>
      <c r="AA443" s="27" t="inlineStr"/>
      <c r="AB443" s="27" t="inlineStr"/>
      <c r="AC443" s="27" t="inlineStr"/>
      <c r="AD443" s="27" t="inlineStr"/>
      <c r="AE443" s="27" t="inlineStr"/>
      <c r="AF443" s="27" t="inlineStr"/>
      <c r="AG443" s="27" t="inlineStr"/>
      <c r="AH443" s="37" t="n">
        <v>10</v>
      </c>
      <c r="AI443" s="37" t="n">
        <v>0</v>
      </c>
      <c r="AJ443" s="37" t="n">
        <v>10</v>
      </c>
      <c r="AK443" s="38" t="n">
        <v>2240</v>
      </c>
      <c r="AL443" s="38" t="n"/>
      <c r="AM443" s="38" t="n"/>
      <c r="AN443" s="27" t="inlineStr"/>
      <c r="AO443" s="27" t="inlineStr"/>
    </row>
    <row r="444">
      <c r="A444" s="5" t="inlineStr">
        <is>
          <t>2000018</t>
        </is>
      </c>
      <c r="B444" s="5" t="inlineStr">
        <is>
          <t>TUBO ENDOTRAQ N° 6.5 C/BALON</t>
        </is>
      </c>
      <c r="C444" s="5" t="inlineStr"/>
      <c r="D444" s="5" t="inlineStr">
        <is>
          <t>033</t>
        </is>
      </c>
      <c r="E444" s="5" t="inlineStr">
        <is>
          <t>ZDES</t>
        </is>
      </c>
      <c r="F444" s="5" t="inlineStr">
        <is>
          <t>1120</t>
        </is>
      </c>
      <c r="G444" s="5" t="inlineStr">
        <is>
          <t>2021</t>
        </is>
      </c>
      <c r="H444" s="5" t="inlineStr">
        <is>
          <t>C/U</t>
        </is>
      </c>
      <c r="I444" s="6" t="n">
        <v>10</v>
      </c>
      <c r="J444" s="6" t="n">
        <v>0</v>
      </c>
      <c r="K444" s="5" t="inlineStr">
        <is>
          <t>ARS</t>
        </is>
      </c>
      <c r="L444" s="7" t="n">
        <v>0</v>
      </c>
      <c r="M444" s="7" t="n">
        <v>36444.7</v>
      </c>
      <c r="N444" s="5">
        <f>IFERROR(VLOOKUP(E444,[1]Total!$D$1:$M$446,10,0),0)</f>
        <v/>
      </c>
      <c r="O444" s="11">
        <f>M444/SUM($M$2:$M$679)</f>
        <v/>
      </c>
      <c r="P444" s="5">
        <f>IFERROR(M444/I444,0)</f>
        <v/>
      </c>
      <c r="R444" s="8">
        <f>I444-Q444</f>
        <v/>
      </c>
      <c r="S444" s="36">
        <f>P444*R444</f>
        <v/>
      </c>
      <c r="U444" s="27" t="inlineStr">
        <is>
          <t>Stock SAP</t>
        </is>
      </c>
      <c r="V444" s="27" t="inlineStr">
        <is>
          <t>Descartables</t>
        </is>
      </c>
      <c r="W444" s="27" t="inlineStr">
        <is>
          <t>Dentro del alcance</t>
        </is>
      </c>
      <c r="X444" s="27" t="inlineStr"/>
      <c r="Y444" s="27" t="inlineStr">
        <is>
          <t>Sin recuento físico en el inventario de Avain</t>
        </is>
      </c>
      <c r="Z444" s="28" t="inlineStr">
        <is>
          <t>Sin recuento físico</t>
        </is>
      </c>
      <c r="AA444" s="27" t="inlineStr"/>
      <c r="AB444" s="27" t="inlineStr"/>
      <c r="AC444" s="27" t="inlineStr"/>
      <c r="AD444" s="27" t="inlineStr"/>
      <c r="AE444" s="27" t="inlineStr"/>
      <c r="AF444" s="27" t="inlineStr"/>
      <c r="AG444" s="27" t="inlineStr"/>
      <c r="AH444" s="37" t="n">
        <v>10</v>
      </c>
      <c r="AI444" s="37" t="n">
        <v>0</v>
      </c>
      <c r="AJ444" s="37" t="n">
        <v>10</v>
      </c>
      <c r="AK444" s="38" t="n">
        <v>3644.47</v>
      </c>
      <c r="AL444" s="38" t="n"/>
      <c r="AM444" s="38" t="n"/>
      <c r="AN444" s="27" t="inlineStr"/>
      <c r="AO444" s="27" t="inlineStr"/>
    </row>
    <row r="445">
      <c r="A445" s="5" t="inlineStr">
        <is>
          <t>2000078</t>
        </is>
      </c>
      <c r="B445" s="5" t="inlineStr">
        <is>
          <t>TUBO ENDOTRAQ N° 8 C/BALON</t>
        </is>
      </c>
      <c r="C445" s="5" t="inlineStr"/>
      <c r="D445" s="5" t="inlineStr">
        <is>
          <t>033</t>
        </is>
      </c>
      <c r="E445" s="5" t="inlineStr">
        <is>
          <t>ZDES</t>
        </is>
      </c>
      <c r="F445" s="5" t="inlineStr">
        <is>
          <t>1120</t>
        </is>
      </c>
      <c r="G445" s="5" t="inlineStr">
        <is>
          <t>2010</t>
        </is>
      </c>
      <c r="H445" s="5" t="inlineStr">
        <is>
          <t>C/U</t>
        </is>
      </c>
      <c r="I445" s="6" t="n">
        <v>10</v>
      </c>
      <c r="J445" s="6" t="n">
        <v>0</v>
      </c>
      <c r="K445" s="5" t="inlineStr">
        <is>
          <t>ARS</t>
        </is>
      </c>
      <c r="L445" s="7" t="n">
        <v>0</v>
      </c>
      <c r="M445" s="7" t="n">
        <v>1926.6</v>
      </c>
      <c r="N445" s="5">
        <f>IFERROR(VLOOKUP(E445,[1]Total!$D$1:$M$446,10,0),0)</f>
        <v/>
      </c>
      <c r="O445" s="11">
        <f>M445/SUM($M$2:$M$679)</f>
        <v/>
      </c>
      <c r="P445" s="5">
        <f>IFERROR(M445/I445,0)</f>
        <v/>
      </c>
      <c r="R445" s="8">
        <f>I445-Q445</f>
        <v/>
      </c>
      <c r="S445" s="36">
        <f>P445*R445</f>
        <v/>
      </c>
      <c r="U445" s="27" t="inlineStr">
        <is>
          <t>Stock SAP</t>
        </is>
      </c>
      <c r="V445" s="27" t="inlineStr">
        <is>
          <t>Descartables</t>
        </is>
      </c>
      <c r="W445" s="27" t="inlineStr">
        <is>
          <t>Dentro del alcance</t>
        </is>
      </c>
      <c r="X445" s="27" t="inlineStr"/>
      <c r="Y445" s="27" t="inlineStr">
        <is>
          <t>Sin recuento físico en el inventario de Avain</t>
        </is>
      </c>
      <c r="Z445" s="28" t="inlineStr">
        <is>
          <t>Sin recuento físico</t>
        </is>
      </c>
      <c r="AA445" s="27" t="inlineStr"/>
      <c r="AB445" s="27" t="inlineStr"/>
      <c r="AC445" s="27" t="inlineStr"/>
      <c r="AD445" s="27" t="inlineStr"/>
      <c r="AE445" s="27" t="inlineStr"/>
      <c r="AF445" s="27" t="inlineStr"/>
      <c r="AG445" s="27" t="inlineStr"/>
      <c r="AH445" s="37" t="n">
        <v>10</v>
      </c>
      <c r="AI445" s="37" t="n">
        <v>0</v>
      </c>
      <c r="AJ445" s="37" t="n">
        <v>10</v>
      </c>
      <c r="AK445" s="38" t="n">
        <v>192.66</v>
      </c>
      <c r="AL445" s="38" t="n"/>
      <c r="AM445" s="38" t="n"/>
      <c r="AN445" s="27" t="inlineStr"/>
      <c r="AO445" s="27" t="inlineStr"/>
    </row>
    <row r="446">
      <c r="A446" s="5" t="inlineStr">
        <is>
          <t>2000205</t>
        </is>
      </c>
      <c r="B446" s="5" t="inlineStr">
        <is>
          <t>TELA ADHE HIPOALERGENICA DE SEDA 5CM</t>
        </is>
      </c>
      <c r="C446" s="5" t="inlineStr"/>
      <c r="D446" s="5" t="inlineStr">
        <is>
          <t>033</t>
        </is>
      </c>
      <c r="E446" s="5" t="inlineStr">
        <is>
          <t>ZDES</t>
        </is>
      </c>
      <c r="F446" s="5" t="inlineStr">
        <is>
          <t>1120</t>
        </is>
      </c>
      <c r="G446" s="5" t="inlineStr">
        <is>
          <t>2021</t>
        </is>
      </c>
      <c r="H446" s="5" t="inlineStr">
        <is>
          <t>C/U</t>
        </is>
      </c>
      <c r="I446" s="6" t="n">
        <v>10</v>
      </c>
      <c r="J446" s="6" t="n">
        <v>0</v>
      </c>
      <c r="K446" s="5" t="inlineStr">
        <is>
          <t>ARS</t>
        </is>
      </c>
      <c r="L446" s="7" t="n">
        <v>0</v>
      </c>
      <c r="M446" s="7" t="n">
        <v>1627.25</v>
      </c>
      <c r="N446" s="5">
        <f>IFERROR(VLOOKUP(E446,[1]Total!$D$1:$M$446,10,0),0)</f>
        <v/>
      </c>
      <c r="O446" s="11">
        <f>M446/SUM($M$2:$M$679)</f>
        <v/>
      </c>
      <c r="P446" s="5">
        <f>IFERROR(M446/I446,0)</f>
        <v/>
      </c>
      <c r="Q446" s="39" t="n">
        <v>32</v>
      </c>
      <c r="R446" s="8">
        <f>I446-Q446</f>
        <v/>
      </c>
      <c r="S446" s="36">
        <f>P446*R446</f>
        <v/>
      </c>
      <c r="U446" s="27" t="inlineStr">
        <is>
          <t>Stock SAP</t>
        </is>
      </c>
      <c r="V446" s="27" t="inlineStr">
        <is>
          <t>Descartables</t>
        </is>
      </c>
      <c r="W446" s="27" t="inlineStr">
        <is>
          <t>Dentro del alcance</t>
        </is>
      </c>
      <c r="X446" s="26" t="inlineStr">
        <is>
          <t>Baja</t>
        </is>
      </c>
      <c r="Y446" s="27" t="inlineStr">
        <is>
          <t>Homologado – confianza Baja – pendiente de validación</t>
        </is>
      </c>
      <c r="Z446" s="25" t="inlineStr">
        <is>
          <t>Dar de alta en SAP</t>
        </is>
      </c>
      <c r="AA446" s="27" t="inlineStr">
        <is>
          <t>DESC134; DESC135</t>
        </is>
      </c>
      <c r="AB446" s="27" t="inlineStr">
        <is>
          <t>Tela Hipoalergénica 2.5 cm; Tela Hipoalergénica 5cm</t>
        </is>
      </c>
      <c r="AC446" s="27" t="inlineStr">
        <is>
          <t>Cruce por nomenclatura SAP; Homologación por código Avain (master D-145)</t>
        </is>
      </c>
      <c r="AD446" s="27" t="inlineStr">
        <is>
          <t>No</t>
        </is>
      </c>
      <c r="AE446" s="27" t="inlineStr"/>
      <c r="AF446" s="27" t="inlineStr">
        <is>
          <t>Sí</t>
        </is>
      </c>
      <c r="AG446" s="27" t="inlineStr">
        <is>
          <t>D-145</t>
        </is>
      </c>
      <c r="AH446" s="37" t="n">
        <v>10</v>
      </c>
      <c r="AI446" s="37" t="n">
        <v>32</v>
      </c>
      <c r="AJ446" s="37" t="n">
        <v>-22</v>
      </c>
      <c r="AK446" s="38" t="n">
        <v>162.725</v>
      </c>
      <c r="AL446" s="38">
        <f>IF(OR($Z446="Dar de baja en SAP",$Z446="Dar de alta en SAP"),$AJ446*$AK446,"")</f>
        <v/>
      </c>
      <c r="AM446" s="38">
        <f>$AI446*$AK446</f>
        <v/>
      </c>
      <c r="AN446" s="27" t="inlineStr"/>
      <c r="AO446" s="27"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t="inlineStr"/>
      <c r="D447" s="5" t="inlineStr">
        <is>
          <t>033</t>
        </is>
      </c>
      <c r="E447" s="5" t="inlineStr">
        <is>
          <t>ZDES</t>
        </is>
      </c>
      <c r="F447" s="5" t="inlineStr">
        <is>
          <t>1120</t>
        </is>
      </c>
      <c r="G447" s="5" t="inlineStr">
        <is>
          <t>2021</t>
        </is>
      </c>
      <c r="H447" s="5" t="inlineStr">
        <is>
          <t>C/U</t>
        </is>
      </c>
      <c r="I447" s="6" t="n">
        <v>10</v>
      </c>
      <c r="J447" s="6" t="n">
        <v>0</v>
      </c>
      <c r="K447" s="5" t="inlineStr">
        <is>
          <t>ARS</t>
        </is>
      </c>
      <c r="L447" s="7" t="n">
        <v>0</v>
      </c>
      <c r="M447" s="7" t="n">
        <v>1938.96</v>
      </c>
      <c r="N447" s="5">
        <f>IFERROR(VLOOKUP(E447,[1]Total!$D$1:$M$446,10,0),0)</f>
        <v/>
      </c>
      <c r="O447" s="11">
        <f>M447/SUM($M$2:$M$679)</f>
        <v/>
      </c>
      <c r="P447" s="5">
        <f>IFERROR(M447/I447,0)</f>
        <v/>
      </c>
      <c r="R447" s="8">
        <f>I447-Q447</f>
        <v/>
      </c>
      <c r="S447" s="36">
        <f>P447*R447</f>
        <v/>
      </c>
      <c r="U447" s="27" t="inlineStr">
        <is>
          <t>Stock SAP</t>
        </is>
      </c>
      <c r="V447" s="27" t="inlineStr">
        <is>
          <t>Descartables</t>
        </is>
      </c>
      <c r="W447" s="27" t="inlineStr">
        <is>
          <t>Dentro del alcance</t>
        </is>
      </c>
      <c r="X447" s="27" t="inlineStr"/>
      <c r="Y447" s="27" t="inlineStr">
        <is>
          <t>Sin recuento físico en el inventario de Avain</t>
        </is>
      </c>
      <c r="Z447" s="28" t="inlineStr">
        <is>
          <t>Sin recuento físico</t>
        </is>
      </c>
      <c r="AA447" s="27" t="inlineStr"/>
      <c r="AB447" s="27" t="inlineStr"/>
      <c r="AC447" s="27" t="inlineStr"/>
      <c r="AD447" s="27" t="inlineStr"/>
      <c r="AE447" s="27" t="inlineStr"/>
      <c r="AF447" s="27" t="inlineStr"/>
      <c r="AG447" s="27" t="inlineStr"/>
      <c r="AH447" s="37" t="n">
        <v>10</v>
      </c>
      <c r="AI447" s="37" t="n">
        <v>0</v>
      </c>
      <c r="AJ447" s="37" t="n">
        <v>10</v>
      </c>
      <c r="AK447" s="38" t="n">
        <v>193.896</v>
      </c>
      <c r="AL447" s="38" t="n"/>
      <c r="AM447" s="38" t="n"/>
      <c r="AN447" s="27" t="inlineStr"/>
      <c r="AO447" s="27" t="inlineStr"/>
    </row>
    <row r="448">
      <c r="A448" s="5" t="inlineStr">
        <is>
          <t>2000330</t>
        </is>
      </c>
      <c r="B448" s="5" t="inlineStr">
        <is>
          <t>SONDA FOLEY 2 VIAS Nº 18 100% SILICONA</t>
        </is>
      </c>
      <c r="C448" s="5" t="inlineStr"/>
      <c r="D448" s="5" t="inlineStr">
        <is>
          <t>033</t>
        </is>
      </c>
      <c r="E448" s="5" t="inlineStr">
        <is>
          <t>ZDES</t>
        </is>
      </c>
      <c r="F448" s="5" t="inlineStr">
        <is>
          <t>1120</t>
        </is>
      </c>
      <c r="G448" s="5" t="inlineStr">
        <is>
          <t>2021</t>
        </is>
      </c>
      <c r="H448" s="5" t="inlineStr">
        <is>
          <t>C/U</t>
        </is>
      </c>
      <c r="I448" s="6" t="n">
        <v>10</v>
      </c>
      <c r="J448" s="6" t="n">
        <v>0</v>
      </c>
      <c r="K448" s="5" t="inlineStr">
        <is>
          <t>ARS</t>
        </is>
      </c>
      <c r="L448" s="7" t="n">
        <v>0</v>
      </c>
      <c r="M448" s="7" t="n">
        <v>8995</v>
      </c>
      <c r="N448" s="5">
        <f>IFERROR(VLOOKUP(E448,[1]Total!$D$1:$M$446,10,0),0)</f>
        <v/>
      </c>
      <c r="O448" s="11">
        <f>M448/SUM($M$2:$M$679)</f>
        <v/>
      </c>
      <c r="P448" s="5">
        <f>IFERROR(M448/I448,0)</f>
        <v/>
      </c>
      <c r="R448" s="8">
        <f>I448-Q448</f>
        <v/>
      </c>
      <c r="S448" s="36">
        <f>P448*R448</f>
        <v/>
      </c>
      <c r="U448" s="27" t="inlineStr">
        <is>
          <t>Stock SAP</t>
        </is>
      </c>
      <c r="V448" s="27" t="inlineStr">
        <is>
          <t>Descartables</t>
        </is>
      </c>
      <c r="W448" s="27" t="inlineStr">
        <is>
          <t>Dentro del alcance</t>
        </is>
      </c>
      <c r="X448" s="27" t="inlineStr"/>
      <c r="Y448" s="27" t="inlineStr">
        <is>
          <t>Sin recuento físico en el inventario de Avain</t>
        </is>
      </c>
      <c r="Z448" s="28" t="inlineStr">
        <is>
          <t>Sin recuento físico</t>
        </is>
      </c>
      <c r="AA448" s="27" t="inlineStr"/>
      <c r="AB448" s="27" t="inlineStr"/>
      <c r="AC448" s="27" t="inlineStr"/>
      <c r="AD448" s="27" t="inlineStr"/>
      <c r="AE448" s="27" t="inlineStr"/>
      <c r="AF448" s="27" t="inlineStr"/>
      <c r="AG448" s="27" t="inlineStr"/>
      <c r="AH448" s="37" t="n">
        <v>10</v>
      </c>
      <c r="AI448" s="37" t="n">
        <v>0</v>
      </c>
      <c r="AJ448" s="37" t="n">
        <v>10</v>
      </c>
      <c r="AK448" s="38" t="n">
        <v>899.5</v>
      </c>
      <c r="AL448" s="38" t="n"/>
      <c r="AM448" s="38" t="n"/>
      <c r="AN448" s="27" t="inlineStr"/>
      <c r="AO448" s="27" t="inlineStr"/>
    </row>
    <row r="449">
      <c r="A449" s="5" t="inlineStr">
        <is>
          <t>2000938</t>
        </is>
      </c>
      <c r="B449" s="5" t="inlineStr">
        <is>
          <t>SONDA T/K-10 SHINOBI</t>
        </is>
      </c>
      <c r="C449" s="5" t="inlineStr"/>
      <c r="D449" s="5" t="inlineStr">
        <is>
          <t>033</t>
        </is>
      </c>
      <c r="E449" s="5" t="inlineStr">
        <is>
          <t>ZDES</t>
        </is>
      </c>
      <c r="F449" s="5" t="inlineStr">
        <is>
          <t>1120</t>
        </is>
      </c>
      <c r="G449" s="5" t="inlineStr">
        <is>
          <t>2021</t>
        </is>
      </c>
      <c r="H449" s="5" t="inlineStr">
        <is>
          <t>C/U</t>
        </is>
      </c>
      <c r="I449" s="6" t="n">
        <v>10</v>
      </c>
      <c r="J449" s="6" t="n">
        <v>0</v>
      </c>
      <c r="K449" s="5" t="inlineStr">
        <is>
          <t>ARS</t>
        </is>
      </c>
      <c r="L449" s="7" t="n">
        <v>0</v>
      </c>
      <c r="M449" s="7" t="n">
        <v>5068</v>
      </c>
      <c r="N449" s="5">
        <f>IFERROR(VLOOKUP(E449,[1]Total!$D$1:$M$446,10,0),0)</f>
        <v/>
      </c>
      <c r="O449" s="11">
        <f>M449/SUM($M$2:$M$679)</f>
        <v/>
      </c>
      <c r="P449" s="5">
        <f>IFERROR(M449/I449,0)</f>
        <v/>
      </c>
      <c r="R449" s="8">
        <f>I449-Q449</f>
        <v/>
      </c>
      <c r="S449" s="36">
        <f>P449*R449</f>
        <v/>
      </c>
      <c r="U449" s="27" t="inlineStr">
        <is>
          <t>Stock SAP</t>
        </is>
      </c>
      <c r="V449" s="27" t="inlineStr">
        <is>
          <t>Descartables</t>
        </is>
      </c>
      <c r="W449" s="27" t="inlineStr">
        <is>
          <t>Dentro del alcance</t>
        </is>
      </c>
      <c r="X449" s="27" t="inlineStr"/>
      <c r="Y449" s="27" t="inlineStr">
        <is>
          <t>Sin recuento físico en el inventario de Avain</t>
        </is>
      </c>
      <c r="Z449" s="28" t="inlineStr">
        <is>
          <t>Sin recuento físico</t>
        </is>
      </c>
      <c r="AA449" s="27" t="inlineStr"/>
      <c r="AB449" s="27" t="inlineStr"/>
      <c r="AC449" s="27" t="inlineStr"/>
      <c r="AD449" s="27" t="inlineStr"/>
      <c r="AE449" s="27" t="inlineStr"/>
      <c r="AF449" s="27" t="inlineStr"/>
      <c r="AG449" s="27" t="inlineStr"/>
      <c r="AH449" s="37" t="n">
        <v>10</v>
      </c>
      <c r="AI449" s="37" t="n">
        <v>0</v>
      </c>
      <c r="AJ449" s="37" t="n">
        <v>10</v>
      </c>
      <c r="AK449" s="38" t="n">
        <v>506.8</v>
      </c>
      <c r="AL449" s="38" t="n"/>
      <c r="AM449" s="38" t="n"/>
      <c r="AN449" s="27" t="inlineStr"/>
      <c r="AO449" s="27" t="inlineStr"/>
    </row>
    <row r="450">
      <c r="A450" s="5" t="inlineStr">
        <is>
          <t>2002477</t>
        </is>
      </c>
      <c r="B450" s="5" t="inlineStr">
        <is>
          <t>CANULA DE GUEDEL 60MM NEGRO</t>
        </is>
      </c>
      <c r="C450" s="5" t="inlineStr"/>
      <c r="D450" s="5" t="inlineStr">
        <is>
          <t>033</t>
        </is>
      </c>
      <c r="E450" s="5" t="inlineStr">
        <is>
          <t>ZDES</t>
        </is>
      </c>
      <c r="F450" s="5" t="inlineStr">
        <is>
          <t>1120</t>
        </is>
      </c>
      <c r="G450" s="5" t="inlineStr">
        <is>
          <t>2021</t>
        </is>
      </c>
      <c r="H450" s="5" t="inlineStr">
        <is>
          <t>C/U</t>
        </is>
      </c>
      <c r="I450" s="6" t="n">
        <v>10</v>
      </c>
      <c r="J450" s="6" t="n">
        <v>0</v>
      </c>
      <c r="K450" s="5" t="inlineStr">
        <is>
          <t>ARS</t>
        </is>
      </c>
      <c r="L450" s="7" t="n">
        <v>0</v>
      </c>
      <c r="M450" s="7" t="n">
        <v>5040.19</v>
      </c>
      <c r="N450" s="5">
        <f>IFERROR(VLOOKUP(E450,[1]Total!$D$1:$M$446,10,0),0)</f>
        <v/>
      </c>
      <c r="O450" s="11">
        <f>M450/SUM($M$2:$M$679)</f>
        <v/>
      </c>
      <c r="P450" s="5">
        <f>IFERROR(M450/I450,0)</f>
        <v/>
      </c>
      <c r="R450" s="8">
        <f>I450-Q450</f>
        <v/>
      </c>
      <c r="S450" s="36">
        <f>P450*R450</f>
        <v/>
      </c>
      <c r="U450" s="27" t="inlineStr">
        <is>
          <t>Stock SAP</t>
        </is>
      </c>
      <c r="V450" s="27" t="inlineStr">
        <is>
          <t>Descartables</t>
        </is>
      </c>
      <c r="W450" s="27" t="inlineStr">
        <is>
          <t>Dentro del alcance</t>
        </is>
      </c>
      <c r="X450" s="27" t="inlineStr"/>
      <c r="Y450" s="27" t="inlineStr">
        <is>
          <t>Sin recuento físico en el inventario de Avain</t>
        </is>
      </c>
      <c r="Z450" s="28" t="inlineStr">
        <is>
          <t>Sin recuento físico</t>
        </is>
      </c>
      <c r="AA450" s="27" t="inlineStr"/>
      <c r="AB450" s="27" t="inlineStr"/>
      <c r="AC450" s="27" t="inlineStr"/>
      <c r="AD450" s="27" t="inlineStr"/>
      <c r="AE450" s="27" t="inlineStr"/>
      <c r="AF450" s="27" t="inlineStr"/>
      <c r="AG450" s="27" t="inlineStr"/>
      <c r="AH450" s="37" t="n">
        <v>10</v>
      </c>
      <c r="AI450" s="37" t="n">
        <v>0</v>
      </c>
      <c r="AJ450" s="37" t="n">
        <v>10</v>
      </c>
      <c r="AK450" s="38" t="n">
        <v>504.0189999999999</v>
      </c>
      <c r="AL450" s="38" t="n"/>
      <c r="AM450" s="38" t="n"/>
      <c r="AN450" s="27" t="inlineStr"/>
      <c r="AO450" s="27" t="inlineStr"/>
    </row>
    <row r="451">
      <c r="A451" s="5" t="inlineStr">
        <is>
          <t>3001332</t>
        </is>
      </c>
      <c r="B451" s="5" t="inlineStr">
        <is>
          <t>CAMPERA ALTA MONTAÑA S</t>
        </is>
      </c>
      <c r="C451" s="5" t="inlineStr"/>
      <c r="D451" s="5" t="inlineStr">
        <is>
          <t>INDU</t>
        </is>
      </c>
      <c r="E451" s="5" t="inlineStr">
        <is>
          <t>ZUNI</t>
        </is>
      </c>
      <c r="F451" s="5" t="inlineStr">
        <is>
          <t>1120</t>
        </is>
      </c>
      <c r="G451" s="5" t="inlineStr">
        <is>
          <t>2040</t>
        </is>
      </c>
      <c r="H451" s="5" t="inlineStr">
        <is>
          <t>C/U</t>
        </is>
      </c>
      <c r="I451" s="6" t="n">
        <v>10</v>
      </c>
      <c r="J451" s="6" t="n">
        <v>0</v>
      </c>
      <c r="K451" s="5" t="inlineStr">
        <is>
          <t>ARS</t>
        </is>
      </c>
      <c r="L451" s="7" t="n">
        <v>0</v>
      </c>
      <c r="M451" s="7" t="n">
        <v>1079989.55</v>
      </c>
      <c r="N451" s="5">
        <f>IFERROR(VLOOKUP(E451,[1]Total!$D$1:$M$446,10,0),0)</f>
        <v/>
      </c>
      <c r="O451" s="11">
        <f>M451/SUM($M$2:$M$679)</f>
        <v/>
      </c>
      <c r="P451" s="5">
        <f>IFERROR(M451/I451,0)</f>
        <v/>
      </c>
      <c r="R451" s="8">
        <f>I451-Q451</f>
        <v/>
      </c>
      <c r="S451" s="36">
        <f>P451*R451</f>
        <v/>
      </c>
      <c r="U451" s="27" t="inlineStr">
        <is>
          <t>Stock SAP</t>
        </is>
      </c>
      <c r="V451" s="27" t="inlineStr">
        <is>
          <t>Uniformes</t>
        </is>
      </c>
      <c r="W451" s="27" t="inlineStr">
        <is>
          <t>Fuera del alcance</t>
        </is>
      </c>
      <c r="X451" s="27" t="inlineStr"/>
      <c r="Y451" s="27" t="inlineStr">
        <is>
          <t>No aplica: uniformes, clasificación que el inventario físico de Farmacia no releva</t>
        </is>
      </c>
      <c r="Z451" s="28" t="inlineStr">
        <is>
          <t>Fuera del alcance del inventario físico</t>
        </is>
      </c>
      <c r="AA451" s="27" t="inlineStr"/>
      <c r="AB451" s="27" t="inlineStr"/>
      <c r="AC451" s="27" t="inlineStr"/>
      <c r="AD451" s="27" t="inlineStr"/>
      <c r="AE451" s="27" t="inlineStr"/>
      <c r="AF451" s="27" t="inlineStr"/>
      <c r="AG451" s="27" t="inlineStr"/>
      <c r="AH451" s="37" t="n">
        <v>10</v>
      </c>
      <c r="AI451" s="37" t="n">
        <v>0</v>
      </c>
      <c r="AJ451" s="37" t="n">
        <v>10</v>
      </c>
      <c r="AK451" s="38" t="n">
        <v>107998.955</v>
      </c>
      <c r="AL451" s="38" t="n"/>
      <c r="AM451" s="38" t="n"/>
      <c r="AN451" s="27" t="inlineStr"/>
      <c r="AO451" s="27" t="inlineStr"/>
    </row>
    <row r="452">
      <c r="A452" s="5" t="inlineStr">
        <is>
          <t>3001549</t>
        </is>
      </c>
      <c r="B452" s="5" t="inlineStr">
        <is>
          <t>CRAMPONES PARA NIEVE</t>
        </is>
      </c>
      <c r="C452" s="5" t="inlineStr"/>
      <c r="D452" s="5" t="inlineStr">
        <is>
          <t>INDU</t>
        </is>
      </c>
      <c r="E452" s="5" t="inlineStr">
        <is>
          <t>ZUNI</t>
        </is>
      </c>
      <c r="F452" s="5" t="inlineStr">
        <is>
          <t>1120</t>
        </is>
      </c>
      <c r="G452" s="5" t="inlineStr">
        <is>
          <t>2040</t>
        </is>
      </c>
      <c r="H452" s="5" t="inlineStr">
        <is>
          <t>C/U</t>
        </is>
      </c>
      <c r="I452" s="6" t="n">
        <v>10</v>
      </c>
      <c r="J452" s="6" t="n">
        <v>0</v>
      </c>
      <c r="K452" s="5" t="inlineStr">
        <is>
          <t>ARS</t>
        </is>
      </c>
      <c r="L452" s="7" t="n">
        <v>0</v>
      </c>
      <c r="M452" s="7" t="n">
        <v>350000</v>
      </c>
      <c r="N452" s="5">
        <f>IFERROR(VLOOKUP(E452,[1]Total!$D$1:$M$446,10,0),0)</f>
        <v/>
      </c>
      <c r="O452" s="11">
        <f>M452/SUM($M$2:$M$679)</f>
        <v/>
      </c>
      <c r="P452" s="5">
        <f>IFERROR(M452/I452,0)</f>
        <v/>
      </c>
      <c r="R452" s="8">
        <f>I452-Q452</f>
        <v/>
      </c>
      <c r="S452" s="36">
        <f>P452*R452</f>
        <v/>
      </c>
      <c r="U452" s="27" t="inlineStr">
        <is>
          <t>Stock SAP</t>
        </is>
      </c>
      <c r="V452" s="27" t="inlineStr">
        <is>
          <t>Uniformes</t>
        </is>
      </c>
      <c r="W452" s="27" t="inlineStr">
        <is>
          <t>Fuera del alcance</t>
        </is>
      </c>
      <c r="X452" s="27" t="inlineStr"/>
      <c r="Y452" s="27" t="inlineStr">
        <is>
          <t>No aplica: uniformes, clasificación que el inventario físico de Farmacia no releva</t>
        </is>
      </c>
      <c r="Z452" s="28" t="inlineStr">
        <is>
          <t>Fuera del alcance del inventario físico</t>
        </is>
      </c>
      <c r="AA452" s="27" t="inlineStr"/>
      <c r="AB452" s="27" t="inlineStr"/>
      <c r="AC452" s="27" t="inlineStr"/>
      <c r="AD452" s="27" t="inlineStr"/>
      <c r="AE452" s="27" t="inlineStr"/>
      <c r="AF452" s="27" t="inlineStr"/>
      <c r="AG452" s="27" t="inlineStr"/>
      <c r="AH452" s="37" t="n">
        <v>10</v>
      </c>
      <c r="AI452" s="37" t="n">
        <v>0</v>
      </c>
      <c r="AJ452" s="37" t="n">
        <v>10</v>
      </c>
      <c r="AK452" s="38" t="n">
        <v>35000</v>
      </c>
      <c r="AL452" s="38" t="n"/>
      <c r="AM452" s="38" t="n"/>
      <c r="AN452" s="27" t="inlineStr"/>
      <c r="AO452" s="27" t="inlineStr"/>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7" t="n">
        <v>0</v>
      </c>
      <c r="M453" s="7" t="n">
        <v>3343.92</v>
      </c>
      <c r="N453" s="5">
        <f>IFERROR(VLOOKUP(E453,[1]Total!$D$1:$M$446,10,0),0)</f>
        <v/>
      </c>
      <c r="O453" s="11">
        <f>M453/SUM($M$2:$M$679)</f>
        <v/>
      </c>
      <c r="P453" s="5">
        <f>IFERROR(M453/I453,0)</f>
        <v/>
      </c>
      <c r="R453" s="8">
        <f>I453-Q453</f>
        <v/>
      </c>
      <c r="S453" s="36">
        <f>P453*R453</f>
        <v/>
      </c>
      <c r="U453" s="27" t="inlineStr">
        <is>
          <t>Stock SAP</t>
        </is>
      </c>
      <c r="V453" s="27" t="inlineStr">
        <is>
          <t>Medicamentos</t>
        </is>
      </c>
      <c r="W453" s="27" t="inlineStr">
        <is>
          <t>Dentro del alcance</t>
        </is>
      </c>
      <c r="X453" s="27" t="inlineStr"/>
      <c r="Y453" s="27" t="inlineStr">
        <is>
          <t>Sin recuento físico en el inventario de Avain</t>
        </is>
      </c>
      <c r="Z453" s="28" t="inlineStr">
        <is>
          <t>Sin recuento físico</t>
        </is>
      </c>
      <c r="AA453" s="27" t="inlineStr"/>
      <c r="AB453" s="27" t="inlineStr"/>
      <c r="AC453" s="27" t="inlineStr"/>
      <c r="AD453" s="27" t="inlineStr"/>
      <c r="AE453" s="27" t="inlineStr"/>
      <c r="AF453" s="27" t="inlineStr"/>
      <c r="AG453" s="27" t="inlineStr"/>
      <c r="AH453" s="37" t="n">
        <v>990</v>
      </c>
      <c r="AI453" s="37" t="n">
        <v>0</v>
      </c>
      <c r="AJ453" s="37" t="n">
        <v>990</v>
      </c>
      <c r="AK453" s="38" t="n">
        <v>371.5461515151515</v>
      </c>
      <c r="AL453" s="38" t="n"/>
      <c r="AM453" s="38" t="n"/>
      <c r="AN453" s="27" t="inlineStr"/>
      <c r="AO453" s="27"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7" t="n">
        <v>0</v>
      </c>
      <c r="M454" s="7" t="n">
        <v>15159.44</v>
      </c>
      <c r="N454" s="5">
        <f>IFERROR(VLOOKUP(E454,[1]Total!$D$1:$M$446,10,0),0)</f>
        <v/>
      </c>
      <c r="O454" s="11">
        <f>M454/SUM($M$2:$M$679)</f>
        <v/>
      </c>
      <c r="P454" s="5">
        <f>IFERROR(M454/I454,0)</f>
        <v/>
      </c>
      <c r="R454" s="8">
        <f>I454-Q454</f>
        <v/>
      </c>
      <c r="S454" s="36">
        <f>P454*R454</f>
        <v/>
      </c>
      <c r="U454" s="27" t="inlineStr">
        <is>
          <t>Stock SAP</t>
        </is>
      </c>
      <c r="V454" s="27" t="inlineStr">
        <is>
          <t>Medicamentos</t>
        </is>
      </c>
      <c r="W454" s="27" t="inlineStr">
        <is>
          <t>Dentro del alcance</t>
        </is>
      </c>
      <c r="X454" s="30" t="inlineStr">
        <is>
          <t>Media</t>
        </is>
      </c>
      <c r="Y454" s="27" t="inlineStr">
        <is>
          <t>Homologado – confianza Media – pendiente de validación</t>
        </is>
      </c>
      <c r="Z454" s="26" t="inlineStr">
        <is>
          <t>Dar de baja en SAP</t>
        </is>
      </c>
      <c r="AA454" s="27" t="inlineStr">
        <is>
          <t>MED162</t>
        </is>
      </c>
      <c r="AB454" s="27" t="inlineStr">
        <is>
          <t>Sales de Rehidratación (FM) sobre x 28gr</t>
        </is>
      </c>
      <c r="AC454" s="27" t="inlineStr">
        <is>
          <t>Cruce por nomenclatura SAP</t>
        </is>
      </c>
      <c r="AD454" s="27" t="inlineStr">
        <is>
          <t>No</t>
        </is>
      </c>
      <c r="AE454" s="27" t="inlineStr"/>
      <c r="AF454" s="27" t="inlineStr">
        <is>
          <t>No</t>
        </is>
      </c>
      <c r="AG454" s="27" t="inlineStr"/>
      <c r="AH454" s="37" t="n">
        <v>152</v>
      </c>
      <c r="AI454" s="37" t="n">
        <v>2</v>
      </c>
      <c r="AJ454" s="37" t="n">
        <v>150</v>
      </c>
      <c r="AK454" s="38" t="n">
        <v>1684.382697368421</v>
      </c>
      <c r="AL454" s="38">
        <f>IF(OR($Z454="Dar de baja en SAP",$Z454="Dar de alta en SAP"),$AJ454*$AK454,"")</f>
        <v/>
      </c>
      <c r="AM454" s="38">
        <f>$AI454*$AK454</f>
        <v/>
      </c>
      <c r="AN454" s="29" t="inlineStr">
        <is>
          <t>Valorización a validar: relación de cantidades 76 a 1 entre SAP y el recuento físico. Sugiere distinta unidad de medida (SAP por caja o envase y el recuento por unidad). La diferencia económica de esta fila no debe tomarse como definitiva.</t>
        </is>
      </c>
      <c r="AO454" s="27"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7" t="n">
        <v>0</v>
      </c>
      <c r="M455" s="7" t="n">
        <v>26676.1</v>
      </c>
      <c r="N455" s="5">
        <f>IFERROR(VLOOKUP(E455,[1]Total!$D$1:$M$446,10,0),0)</f>
        <v/>
      </c>
      <c r="O455" s="11">
        <f>M455/SUM($M$2:$M$679)</f>
        <v/>
      </c>
      <c r="P455" s="5">
        <f>IFERROR(M455/I455,0)</f>
        <v/>
      </c>
      <c r="R455" s="8">
        <f>I455-Q455</f>
        <v/>
      </c>
      <c r="S455" s="36">
        <f>P455*R455</f>
        <v/>
      </c>
      <c r="U455" s="27" t="inlineStr">
        <is>
          <t>Stock SAP</t>
        </is>
      </c>
      <c r="V455" s="27" t="inlineStr">
        <is>
          <t>Medicamentos</t>
        </is>
      </c>
      <c r="W455" s="27" t="inlineStr">
        <is>
          <t>Dentro del alcance</t>
        </is>
      </c>
      <c r="X455" s="26" t="inlineStr">
        <is>
          <t>Baja</t>
        </is>
      </c>
      <c r="Y455" s="27" t="inlineStr">
        <is>
          <t>Homologado – confianza Baja – pendiente de validación</t>
        </is>
      </c>
      <c r="Z455" s="26" t="inlineStr">
        <is>
          <t>Dar de baja en SAP</t>
        </is>
      </c>
      <c r="AA455" s="27" t="inlineStr">
        <is>
          <t>MED30</t>
        </is>
      </c>
      <c r="AB455" s="27" t="inlineStr">
        <is>
          <t>Caramelos antigripales con benzocaina 20.7mg</t>
        </is>
      </c>
      <c r="AC455" s="27" t="inlineStr">
        <is>
          <t>Homologación por código Avain (master M01-017)</t>
        </is>
      </c>
      <c r="AD455" s="27" t="inlineStr">
        <is>
          <t>No</t>
        </is>
      </c>
      <c r="AE455" s="27" t="inlineStr"/>
      <c r="AF455" s="27" t="inlineStr">
        <is>
          <t>Sí</t>
        </is>
      </c>
      <c r="AG455" s="27" t="inlineStr">
        <is>
          <t>M01-017</t>
        </is>
      </c>
      <c r="AH455" s="37" t="n">
        <v>964</v>
      </c>
      <c r="AI455" s="37" t="n">
        <v>351</v>
      </c>
      <c r="AJ455" s="37" t="n">
        <v>613</v>
      </c>
      <c r="AK455" s="38" t="n">
        <v>2964.011099585062</v>
      </c>
      <c r="AL455" s="38">
        <f>IF(OR($Z455="Dar de baja en SAP",$Z455="Dar de alta en SAP"),$AJ455*$AK455,"")</f>
        <v/>
      </c>
      <c r="AM455" s="38">
        <f>$AI455*$AK455</f>
        <v/>
      </c>
      <c r="AN455" s="27" t="inlineStr"/>
      <c r="AO455"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t="inlineStr"/>
      <c r="D456" s="5" t="inlineStr">
        <is>
          <t>033</t>
        </is>
      </c>
      <c r="E456" s="5" t="inlineStr">
        <is>
          <t>ZDES</t>
        </is>
      </c>
      <c r="F456" s="5" t="inlineStr">
        <is>
          <t>1120</t>
        </is>
      </c>
      <c r="G456" s="5" t="inlineStr">
        <is>
          <t>2021</t>
        </is>
      </c>
      <c r="H456" s="5" t="inlineStr">
        <is>
          <t>C/U</t>
        </is>
      </c>
      <c r="I456" s="6" t="n">
        <v>9</v>
      </c>
      <c r="J456" s="6" t="n">
        <v>0</v>
      </c>
      <c r="K456" s="5" t="inlineStr">
        <is>
          <t>ARS</t>
        </is>
      </c>
      <c r="L456" s="7" t="n">
        <v>0</v>
      </c>
      <c r="M456" s="7" t="n">
        <v>103203</v>
      </c>
      <c r="N456" s="5">
        <f>IFERROR(VLOOKUP(E456,[1]Total!$D$1:$M$446,10,0),0)</f>
        <v/>
      </c>
      <c r="O456" s="11">
        <f>M456/SUM($M$2:$M$679)</f>
        <v/>
      </c>
      <c r="P456" s="5">
        <f>IFERROR(M456/I456,0)</f>
        <v/>
      </c>
      <c r="R456" s="8">
        <f>I456-Q456</f>
        <v/>
      </c>
      <c r="S456" s="36">
        <f>P456*R456</f>
        <v/>
      </c>
      <c r="U456" s="27" t="inlineStr">
        <is>
          <t>Stock SAP</t>
        </is>
      </c>
      <c r="V456" s="27" t="inlineStr">
        <is>
          <t>Descartables</t>
        </is>
      </c>
      <c r="W456" s="27" t="inlineStr">
        <is>
          <t>Dentro del alcance</t>
        </is>
      </c>
      <c r="X456" s="27" t="inlineStr"/>
      <c r="Y456" s="27" t="inlineStr">
        <is>
          <t>Sin recuento físico en el inventario de Avain</t>
        </is>
      </c>
      <c r="Z456" s="28" t="inlineStr">
        <is>
          <t>Sin recuento físico</t>
        </is>
      </c>
      <c r="AA456" s="27" t="inlineStr"/>
      <c r="AB456" s="27" t="inlineStr"/>
      <c r="AC456" s="27" t="inlineStr"/>
      <c r="AD456" s="27" t="inlineStr"/>
      <c r="AE456" s="27" t="inlineStr"/>
      <c r="AF456" s="27" t="inlineStr"/>
      <c r="AG456" s="27" t="inlineStr"/>
      <c r="AH456" s="37" t="n">
        <v>9</v>
      </c>
      <c r="AI456" s="37" t="n">
        <v>0</v>
      </c>
      <c r="AJ456" s="37" t="n">
        <v>9</v>
      </c>
      <c r="AK456" s="38" t="n">
        <v>11467</v>
      </c>
      <c r="AL456" s="38" t="n"/>
      <c r="AM456" s="38" t="n"/>
      <c r="AN456" s="27" t="inlineStr"/>
      <c r="AO456" s="27" t="inlineStr"/>
    </row>
    <row r="457">
      <c r="A457" s="5" t="inlineStr">
        <is>
          <t>2001219</t>
        </is>
      </c>
      <c r="B457" s="5" t="inlineStr">
        <is>
          <t>OXIMETRO DE PULSO</t>
        </is>
      </c>
      <c r="C457" s="5" t="inlineStr"/>
      <c r="D457" s="5" t="inlineStr">
        <is>
          <t>033</t>
        </is>
      </c>
      <c r="E457" s="5" t="inlineStr">
        <is>
          <t>ZDES</t>
        </is>
      </c>
      <c r="F457" s="5" t="inlineStr">
        <is>
          <t>1120</t>
        </is>
      </c>
      <c r="G457" s="5" t="inlineStr">
        <is>
          <t>2021</t>
        </is>
      </c>
      <c r="H457" s="5" t="inlineStr">
        <is>
          <t>C/U</t>
        </is>
      </c>
      <c r="I457" s="6" t="n">
        <v>9</v>
      </c>
      <c r="J457" s="6" t="n">
        <v>0</v>
      </c>
      <c r="K457" s="5" t="inlineStr">
        <is>
          <t>ARS</t>
        </is>
      </c>
      <c r="L457" s="7" t="n">
        <v>0</v>
      </c>
      <c r="M457" s="7" t="n">
        <v>120152.68</v>
      </c>
      <c r="N457" s="5">
        <f>IFERROR(VLOOKUP(E457,[1]Total!$D$1:$M$446,10,0),0)</f>
        <v/>
      </c>
      <c r="O457" s="11">
        <f>M457/SUM($M$2:$M$679)</f>
        <v/>
      </c>
      <c r="P457" s="5">
        <f>IFERROR(M457/I457,0)</f>
        <v/>
      </c>
      <c r="Q457" s="39" t="n">
        <v>4</v>
      </c>
      <c r="R457" s="8">
        <f>I457-Q457</f>
        <v/>
      </c>
      <c r="S457" s="36">
        <f>P457*R457</f>
        <v/>
      </c>
      <c r="U457" s="27" t="inlineStr">
        <is>
          <t>Stock SAP</t>
        </is>
      </c>
      <c r="V457" s="27" t="inlineStr">
        <is>
          <t>Descartables</t>
        </is>
      </c>
      <c r="W457" s="27" t="inlineStr">
        <is>
          <t>Dentro del alcance</t>
        </is>
      </c>
      <c r="X457" s="30" t="inlineStr">
        <is>
          <t>Media</t>
        </is>
      </c>
      <c r="Y457" s="27" t="inlineStr">
        <is>
          <t>Homologado – confianza Media – pendiente de validación</t>
        </is>
      </c>
      <c r="Z457" s="26" t="inlineStr">
        <is>
          <t>Dar de baja en SAP</t>
        </is>
      </c>
      <c r="AA457" s="27" t="inlineStr">
        <is>
          <t>DESC113</t>
        </is>
      </c>
      <c r="AB457" s="27" t="inlineStr">
        <is>
          <t>Saturómetro</t>
        </is>
      </c>
      <c r="AC457" s="27" t="inlineStr">
        <is>
          <t>Homologación por código Avain (master E-183)</t>
        </is>
      </c>
      <c r="AD457" s="27" t="inlineStr">
        <is>
          <t>No</t>
        </is>
      </c>
      <c r="AE457" s="27" t="inlineStr"/>
      <c r="AF457" s="27" t="inlineStr">
        <is>
          <t>Sí</t>
        </is>
      </c>
      <c r="AG457" s="27" t="inlineStr">
        <is>
          <t>E-183</t>
        </is>
      </c>
      <c r="AH457" s="37" t="n">
        <v>9</v>
      </c>
      <c r="AI457" s="37" t="n">
        <v>4</v>
      </c>
      <c r="AJ457" s="37" t="n">
        <v>5</v>
      </c>
      <c r="AK457" s="38" t="n">
        <v>13350.29777777778</v>
      </c>
      <c r="AL457" s="38">
        <f>IF(OR($Z457="Dar de baja en SAP",$Z457="Dar de alta en SAP"),$AJ457*$AK457,"")</f>
        <v/>
      </c>
      <c r="AM457" s="38">
        <f>$AI457*$AK457</f>
        <v/>
      </c>
      <c r="AN457" s="27" t="inlineStr"/>
      <c r="AO457" s="27"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7" t="n">
        <v>0</v>
      </c>
      <c r="M458" s="7" t="n">
        <v>56477.3</v>
      </c>
      <c r="N458" s="5">
        <f>IFERROR(VLOOKUP(E458,[1]Total!$D$1:$M$446,10,0),0)</f>
        <v/>
      </c>
      <c r="O458" s="11">
        <f>M458/SUM($M$2:$M$679)</f>
        <v/>
      </c>
      <c r="P458" s="5">
        <f>IFERROR(M458/I458,0)</f>
        <v/>
      </c>
      <c r="R458" s="8">
        <f>I458-Q458</f>
        <v/>
      </c>
      <c r="S458" s="36">
        <f>P458*R458</f>
        <v/>
      </c>
      <c r="U458" s="27" t="inlineStr">
        <is>
          <t>Stock SAP</t>
        </is>
      </c>
      <c r="V458" s="27" t="inlineStr">
        <is>
          <t>Medicamentos</t>
        </is>
      </c>
      <c r="W458" s="27" t="inlineStr">
        <is>
          <t>Dentro del alcance</t>
        </is>
      </c>
      <c r="X458" s="27" t="inlineStr"/>
      <c r="Y458" s="27" t="inlineStr">
        <is>
          <t>Sin recuento físico en el inventario de Avain</t>
        </is>
      </c>
      <c r="Z458" s="28" t="inlineStr">
        <is>
          <t>Sin recuento físico</t>
        </is>
      </c>
      <c r="AA458" s="27" t="inlineStr"/>
      <c r="AB458" s="27" t="inlineStr"/>
      <c r="AC458" s="27" t="inlineStr"/>
      <c r="AD458" s="27" t="inlineStr"/>
      <c r="AE458" s="27" t="inlineStr"/>
      <c r="AF458" s="27" t="inlineStr"/>
      <c r="AG458" s="27" t="inlineStr"/>
      <c r="AH458" s="37" t="n">
        <v>10</v>
      </c>
      <c r="AI458" s="37" t="n">
        <v>0</v>
      </c>
      <c r="AJ458" s="37" t="n">
        <v>10</v>
      </c>
      <c r="AK458" s="38" t="n">
        <v>7059.661999999999</v>
      </c>
      <c r="AL458" s="38" t="n"/>
      <c r="AM458" s="38" t="n"/>
      <c r="AN458" s="27" t="inlineStr"/>
      <c r="AO458" s="27"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7" t="n">
        <v>0</v>
      </c>
      <c r="M459" s="7" t="n">
        <v>29960.54</v>
      </c>
      <c r="N459" s="5">
        <f>IFERROR(VLOOKUP(E459,[1]Total!$D$1:$M$446,10,0),0)</f>
        <v/>
      </c>
      <c r="O459" s="11">
        <f>M459/SUM($M$2:$M$679)</f>
        <v/>
      </c>
      <c r="P459" s="5">
        <f>IFERROR(M459/I459,0)</f>
        <v/>
      </c>
      <c r="R459" s="8">
        <f>I459-Q459</f>
        <v/>
      </c>
      <c r="S459" s="36">
        <f>P459*R459</f>
        <v/>
      </c>
      <c r="U459" s="27" t="inlineStr">
        <is>
          <t>Stock SAP</t>
        </is>
      </c>
      <c r="V459" s="27" t="inlineStr">
        <is>
          <t>Medicamentos</t>
        </is>
      </c>
      <c r="W459" s="27" t="inlineStr">
        <is>
          <t>Dentro del alcance</t>
        </is>
      </c>
      <c r="X459" s="27" t="inlineStr"/>
      <c r="Y459" s="27" t="inlineStr">
        <is>
          <t>Sin recuento físico en el inventario de Avain</t>
        </is>
      </c>
      <c r="Z459" s="28" t="inlineStr">
        <is>
          <t>Sin recuento físico</t>
        </is>
      </c>
      <c r="AA459" s="27" t="inlineStr"/>
      <c r="AB459" s="27" t="inlineStr"/>
      <c r="AC459" s="27" t="inlineStr"/>
      <c r="AD459" s="27" t="inlineStr"/>
      <c r="AE459" s="27" t="inlineStr"/>
      <c r="AF459" s="27" t="inlineStr"/>
      <c r="AG459" s="27" t="inlineStr"/>
      <c r="AH459" s="37" t="n">
        <v>8</v>
      </c>
      <c r="AI459" s="37" t="n">
        <v>0</v>
      </c>
      <c r="AJ459" s="37" t="n">
        <v>8</v>
      </c>
      <c r="AK459" s="38" t="n">
        <v>3745.0675</v>
      </c>
      <c r="AL459" s="38" t="n"/>
      <c r="AM459" s="38" t="n"/>
      <c r="AN459" s="27" t="inlineStr"/>
      <c r="AO459" s="27" t="inlineStr"/>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7" t="n">
        <v>0</v>
      </c>
      <c r="M460" s="7" t="n">
        <v>235736.24</v>
      </c>
      <c r="N460" s="5">
        <f>IFERROR(VLOOKUP(E460,[1]Total!$D$1:$M$446,10,0),0)</f>
        <v/>
      </c>
      <c r="O460" s="11">
        <f>M460/SUM($M$2:$M$679)</f>
        <v/>
      </c>
      <c r="P460" s="5">
        <f>IFERROR(M460/I460,0)</f>
        <v/>
      </c>
      <c r="R460" s="8">
        <f>I460-Q460</f>
        <v/>
      </c>
      <c r="S460" s="36">
        <f>P460*R460</f>
        <v/>
      </c>
      <c r="U460" s="27" t="inlineStr">
        <is>
          <t>Stock SAP</t>
        </is>
      </c>
      <c r="V460" s="27" t="inlineStr">
        <is>
          <t>Medicamentos</t>
        </is>
      </c>
      <c r="W460" s="27" t="inlineStr">
        <is>
          <t>Dentro del alcance</t>
        </is>
      </c>
      <c r="X460" s="27" t="inlineStr"/>
      <c r="Y460" s="27" t="inlineStr">
        <is>
          <t>Sin recuento físico en el inventario de Avain</t>
        </is>
      </c>
      <c r="Z460" s="28" t="inlineStr">
        <is>
          <t>Sin recuento físico</t>
        </is>
      </c>
      <c r="AA460" s="27" t="inlineStr"/>
      <c r="AB460" s="27" t="inlineStr"/>
      <c r="AC460" s="27" t="inlineStr"/>
      <c r="AD460" s="27" t="inlineStr"/>
      <c r="AE460" s="27" t="inlineStr"/>
      <c r="AF460" s="27" t="inlineStr"/>
      <c r="AG460" s="27" t="inlineStr"/>
      <c r="AH460" s="37" t="n">
        <v>10</v>
      </c>
      <c r="AI460" s="37" t="n">
        <v>0</v>
      </c>
      <c r="AJ460" s="37" t="n">
        <v>10</v>
      </c>
      <c r="AK460" s="38" t="n">
        <v>29467.03</v>
      </c>
      <c r="AL460" s="38" t="n"/>
      <c r="AM460" s="38" t="n"/>
      <c r="AN460" s="27" t="inlineStr"/>
      <c r="AO460" s="27" t="inlineStr">
        <is>
          <t>El material ocupa 2 filas en la hoja 1120 SJ (lote/almacén). La cantidad SAP y la física de esta vista son el total del material.</t>
        </is>
      </c>
    </row>
    <row r="461">
      <c r="A461" s="5" t="inlineStr">
        <is>
          <t>3001347</t>
        </is>
      </c>
      <c r="B461" s="5" t="inlineStr">
        <is>
          <t>CHALECO REFLECTIVO S</t>
        </is>
      </c>
      <c r="C461" s="5" t="inlineStr"/>
      <c r="D461" s="5" t="inlineStr">
        <is>
          <t>INDU</t>
        </is>
      </c>
      <c r="E461" s="5" t="inlineStr">
        <is>
          <t>ZUNI</t>
        </is>
      </c>
      <c r="F461" s="5" t="inlineStr">
        <is>
          <t>1120</t>
        </is>
      </c>
      <c r="G461" s="5" t="inlineStr">
        <is>
          <t>2040</t>
        </is>
      </c>
      <c r="H461" s="5" t="inlineStr">
        <is>
          <t>C/U</t>
        </is>
      </c>
      <c r="I461" s="6" t="n">
        <v>8</v>
      </c>
      <c r="J461" s="6" t="n">
        <v>0</v>
      </c>
      <c r="K461" s="5" t="inlineStr">
        <is>
          <t>ARS</t>
        </is>
      </c>
      <c r="L461" s="7" t="n">
        <v>0</v>
      </c>
      <c r="M461" s="7" t="n">
        <v>255283.55</v>
      </c>
      <c r="N461" s="5">
        <f>IFERROR(VLOOKUP(E461,[1]Total!$D$1:$M$446,10,0),0)</f>
        <v/>
      </c>
      <c r="O461" s="11">
        <f>M461/SUM($M$2:$M$679)</f>
        <v/>
      </c>
      <c r="P461" s="5">
        <f>IFERROR(M461/I461,0)</f>
        <v/>
      </c>
      <c r="R461" s="8">
        <f>I461-Q461</f>
        <v/>
      </c>
      <c r="S461" s="36">
        <f>P461*R461</f>
        <v/>
      </c>
      <c r="U461" s="27" t="inlineStr">
        <is>
          <t>Stock SAP</t>
        </is>
      </c>
      <c r="V461" s="27" t="inlineStr">
        <is>
          <t>Uniformes</t>
        </is>
      </c>
      <c r="W461" s="27" t="inlineStr">
        <is>
          <t>Fuera del alcance</t>
        </is>
      </c>
      <c r="X461" s="27" t="inlineStr"/>
      <c r="Y461" s="27" t="inlineStr">
        <is>
          <t>No aplica: uniformes, clasificación que el inventario físico de Farmacia no releva</t>
        </is>
      </c>
      <c r="Z461" s="28" t="inlineStr">
        <is>
          <t>Fuera del alcance del inventario físico</t>
        </is>
      </c>
      <c r="AA461" s="27" t="inlineStr"/>
      <c r="AB461" s="27" t="inlineStr"/>
      <c r="AC461" s="27" t="inlineStr"/>
      <c r="AD461" s="27" t="inlineStr"/>
      <c r="AE461" s="27" t="inlineStr"/>
      <c r="AF461" s="27" t="inlineStr"/>
      <c r="AG461" s="27" t="inlineStr"/>
      <c r="AH461" s="37" t="n">
        <v>8</v>
      </c>
      <c r="AI461" s="37" t="n">
        <v>0</v>
      </c>
      <c r="AJ461" s="37" t="n">
        <v>8</v>
      </c>
      <c r="AK461" s="38" t="n">
        <v>31910.44375</v>
      </c>
      <c r="AL461" s="38" t="n"/>
      <c r="AM461" s="38" t="n"/>
      <c r="AN461" s="27" t="inlineStr"/>
      <c r="AO461" s="27" t="inlineStr"/>
    </row>
    <row r="462">
      <c r="A462" s="5" t="inlineStr">
        <is>
          <t>3001439</t>
        </is>
      </c>
      <c r="B462" s="5" t="inlineStr">
        <is>
          <t>CHOMBA NEGRA XXXL</t>
        </is>
      </c>
      <c r="C462" s="5" t="inlineStr"/>
      <c r="D462" s="5" t="inlineStr">
        <is>
          <t>INDU</t>
        </is>
      </c>
      <c r="E462" s="5" t="inlineStr">
        <is>
          <t>ZUNI</t>
        </is>
      </c>
      <c r="F462" s="5" t="inlineStr">
        <is>
          <t>1120</t>
        </is>
      </c>
      <c r="G462" s="5" t="inlineStr">
        <is>
          <t>2040</t>
        </is>
      </c>
      <c r="H462" s="5" t="inlineStr">
        <is>
          <t>C/U</t>
        </is>
      </c>
      <c r="I462" s="6" t="n">
        <v>8</v>
      </c>
      <c r="J462" s="6" t="n">
        <v>0</v>
      </c>
      <c r="K462" s="5" t="inlineStr">
        <is>
          <t>ARS</t>
        </is>
      </c>
      <c r="L462" s="7" t="n">
        <v>0</v>
      </c>
      <c r="M462" s="7" t="n">
        <v>130482.84</v>
      </c>
      <c r="N462" s="5">
        <f>IFERROR(VLOOKUP(E462,[1]Total!$D$1:$M$446,10,0),0)</f>
        <v/>
      </c>
      <c r="O462" s="11">
        <f>M462/SUM($M$2:$M$679)</f>
        <v/>
      </c>
      <c r="P462" s="5">
        <f>IFERROR(M462/I462,0)</f>
        <v/>
      </c>
      <c r="R462" s="8">
        <f>I462-Q462</f>
        <v/>
      </c>
      <c r="S462" s="36">
        <f>P462*R462</f>
        <v/>
      </c>
      <c r="U462" s="27" t="inlineStr">
        <is>
          <t>Stock SAP</t>
        </is>
      </c>
      <c r="V462" s="27" t="inlineStr">
        <is>
          <t>Uniformes</t>
        </is>
      </c>
      <c r="W462" s="27" t="inlineStr">
        <is>
          <t>Fuera del alcance</t>
        </is>
      </c>
      <c r="X462" s="27" t="inlineStr"/>
      <c r="Y462" s="27" t="inlineStr">
        <is>
          <t>No aplica: uniformes, clasificación que el inventario físico de Farmacia no releva</t>
        </is>
      </c>
      <c r="Z462" s="28" t="inlineStr">
        <is>
          <t>Fuera del alcance del inventario físico</t>
        </is>
      </c>
      <c r="AA462" s="27" t="inlineStr"/>
      <c r="AB462" s="27" t="inlineStr"/>
      <c r="AC462" s="27" t="inlineStr"/>
      <c r="AD462" s="27" t="inlineStr"/>
      <c r="AE462" s="27" t="inlineStr"/>
      <c r="AF462" s="27" t="inlineStr"/>
      <c r="AG462" s="27" t="inlineStr"/>
      <c r="AH462" s="37" t="n">
        <v>8</v>
      </c>
      <c r="AI462" s="37" t="n">
        <v>0</v>
      </c>
      <c r="AJ462" s="37" t="n">
        <v>8</v>
      </c>
      <c r="AK462" s="38" t="n">
        <v>16310.355</v>
      </c>
      <c r="AL462" s="38" t="n"/>
      <c r="AM462" s="38" t="n"/>
      <c r="AN462" s="27" t="inlineStr"/>
      <c r="AO462" s="27" t="inlineStr"/>
    </row>
    <row r="463">
      <c r="A463" s="5" t="inlineStr">
        <is>
          <t>3001469</t>
        </is>
      </c>
      <c r="B463" s="5" t="inlineStr">
        <is>
          <t>CHALECO REFLECTIVO XXL</t>
        </is>
      </c>
      <c r="C463" s="5" t="inlineStr"/>
      <c r="D463" s="5" t="inlineStr">
        <is>
          <t>INDU</t>
        </is>
      </c>
      <c r="E463" s="5" t="inlineStr">
        <is>
          <t>ZUNI</t>
        </is>
      </c>
      <c r="F463" s="5" t="inlineStr">
        <is>
          <t>1120</t>
        </is>
      </c>
      <c r="G463" s="5" t="inlineStr">
        <is>
          <t>2040</t>
        </is>
      </c>
      <c r="H463" s="5" t="inlineStr">
        <is>
          <t>C/U</t>
        </is>
      </c>
      <c r="I463" s="6" t="n">
        <v>8</v>
      </c>
      <c r="J463" s="6" t="n">
        <v>0</v>
      </c>
      <c r="K463" s="5" t="inlineStr">
        <is>
          <t>ARS</t>
        </is>
      </c>
      <c r="L463" s="7" t="n">
        <v>0</v>
      </c>
      <c r="M463" s="7" t="n">
        <v>234723.1</v>
      </c>
      <c r="N463" s="5">
        <f>IFERROR(VLOOKUP(E463,[1]Total!$D$1:$M$446,10,0),0)</f>
        <v/>
      </c>
      <c r="O463" s="11">
        <f>M463/SUM($M$2:$M$679)</f>
        <v/>
      </c>
      <c r="P463" s="5">
        <f>IFERROR(M463/I463,0)</f>
        <v/>
      </c>
      <c r="R463" s="8">
        <f>I463-Q463</f>
        <v/>
      </c>
      <c r="S463" s="36">
        <f>P463*R463</f>
        <v/>
      </c>
      <c r="U463" s="27" t="inlineStr">
        <is>
          <t>Stock SAP</t>
        </is>
      </c>
      <c r="V463" s="27" t="inlineStr">
        <is>
          <t>Uniformes</t>
        </is>
      </c>
      <c r="W463" s="27" t="inlineStr">
        <is>
          <t>Fuera del alcance</t>
        </is>
      </c>
      <c r="X463" s="27" t="inlineStr"/>
      <c r="Y463" s="27" t="inlineStr">
        <is>
          <t>No aplica: uniformes, clasificación que el inventario físico de Farmacia no releva</t>
        </is>
      </c>
      <c r="Z463" s="28" t="inlineStr">
        <is>
          <t>Fuera del alcance del inventario físico</t>
        </is>
      </c>
      <c r="AA463" s="27" t="inlineStr"/>
      <c r="AB463" s="27" t="inlineStr"/>
      <c r="AC463" s="27" t="inlineStr"/>
      <c r="AD463" s="27" t="inlineStr"/>
      <c r="AE463" s="27" t="inlineStr"/>
      <c r="AF463" s="27" t="inlineStr"/>
      <c r="AG463" s="27" t="inlineStr"/>
      <c r="AH463" s="37" t="n">
        <v>8</v>
      </c>
      <c r="AI463" s="37" t="n">
        <v>0</v>
      </c>
      <c r="AJ463" s="37" t="n">
        <v>8</v>
      </c>
      <c r="AK463" s="38" t="n">
        <v>29340.3875</v>
      </c>
      <c r="AL463" s="38" t="n"/>
      <c r="AM463" s="38" t="n"/>
      <c r="AN463" s="27" t="inlineStr"/>
      <c r="AO463" s="27" t="inlineStr"/>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7" t="n">
        <v>0</v>
      </c>
      <c r="M464" s="7" t="n">
        <v>6159.28</v>
      </c>
      <c r="N464" s="5">
        <f>IFERROR(VLOOKUP(E464,[1]Total!$D$1:$M$446,10,0),0)</f>
        <v/>
      </c>
      <c r="O464" s="11">
        <f>M464/SUM($M$2:$M$679)</f>
        <v/>
      </c>
      <c r="P464" s="5">
        <f>IFERROR(M464/I464,0)</f>
        <v/>
      </c>
      <c r="Q464" s="39" t="n">
        <v>5</v>
      </c>
      <c r="R464" s="8">
        <f>I464-Q464</f>
        <v/>
      </c>
      <c r="S464" s="36">
        <f>P464*R464</f>
        <v/>
      </c>
      <c r="U464" s="27" t="inlineStr">
        <is>
          <t>Stock SAP</t>
        </is>
      </c>
      <c r="V464" s="27" t="inlineStr">
        <is>
          <t>Medicamentos</t>
        </is>
      </c>
      <c r="W464" s="27" t="inlineStr">
        <is>
          <t>Dentro del alcance</t>
        </is>
      </c>
      <c r="X464" s="25" t="inlineStr">
        <is>
          <t>Alta</t>
        </is>
      </c>
      <c r="Y464" s="27" t="inlineStr">
        <is>
          <t>Homologado – confianza Alta</t>
        </is>
      </c>
      <c r="Z464" s="26" t="inlineStr">
        <is>
          <t>Dar de baja en SAP</t>
        </is>
      </c>
      <c r="AA464" s="27" t="inlineStr">
        <is>
          <t>MED8</t>
        </is>
      </c>
      <c r="AB464" s="27" t="inlineStr">
        <is>
          <t>Adenosina Amp x 2 ml</t>
        </is>
      </c>
      <c r="AC464" s="27" t="inlineStr">
        <is>
          <t>Homologación por código Avain (master M03-004)</t>
        </is>
      </c>
      <c r="AD464" s="27" t="inlineStr">
        <is>
          <t>No</t>
        </is>
      </c>
      <c r="AE464" s="27" t="inlineStr"/>
      <c r="AF464" s="27" t="inlineStr">
        <is>
          <t>Sí</t>
        </is>
      </c>
      <c r="AG464" s="27" t="inlineStr">
        <is>
          <t>M03-004</t>
        </is>
      </c>
      <c r="AH464" s="37" t="n">
        <v>7</v>
      </c>
      <c r="AI464" s="37" t="n">
        <v>5</v>
      </c>
      <c r="AJ464" s="37" t="n">
        <v>2</v>
      </c>
      <c r="AK464" s="38" t="n">
        <v>879.8971428571429</v>
      </c>
      <c r="AL464" s="38">
        <f>IF(OR($Z464="Dar de baja en SAP",$Z464="Dar de alta en SAP"),$AJ464*$AK464,"")</f>
        <v/>
      </c>
      <c r="AM464" s="38">
        <f>$AI464*$AK464</f>
        <v/>
      </c>
      <c r="AN464" s="27" t="inlineStr"/>
      <c r="AO464" s="27"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7" t="n">
        <v>0</v>
      </c>
      <c r="M465" s="7" t="n">
        <v>610.1</v>
      </c>
      <c r="N465" s="5">
        <f>IFERROR(VLOOKUP(E465,[1]Total!$D$1:$M$446,10,0),0)</f>
        <v/>
      </c>
      <c r="O465" s="11">
        <f>M465/SUM($M$2:$M$679)</f>
        <v/>
      </c>
      <c r="P465" s="5">
        <f>IFERROR(M465/I465,0)</f>
        <v/>
      </c>
      <c r="R465" s="8">
        <f>I465-Q465</f>
        <v/>
      </c>
      <c r="S465" s="36">
        <f>P465*R465</f>
        <v/>
      </c>
      <c r="U465" s="27" t="inlineStr">
        <is>
          <t>Stock SAP</t>
        </is>
      </c>
      <c r="V465" s="27" t="inlineStr">
        <is>
          <t>Medicamentos</t>
        </is>
      </c>
      <c r="W465" s="27" t="inlineStr">
        <is>
          <t>Dentro del alcance</t>
        </is>
      </c>
      <c r="X465" s="26" t="inlineStr">
        <is>
          <t>Baja</t>
        </is>
      </c>
      <c r="Y465" s="27" t="inlineStr">
        <is>
          <t>Homologado – confianza Baja – pendiente de validación</t>
        </is>
      </c>
      <c r="Z465" s="26" t="inlineStr">
        <is>
          <t>Dar de baja en SAP</t>
        </is>
      </c>
      <c r="AA465" s="27" t="inlineStr">
        <is>
          <t>MED150</t>
        </is>
      </c>
      <c r="AB465" s="27" t="inlineStr">
        <is>
          <t>Paracetamol Comp x 1 gr</t>
        </is>
      </c>
      <c r="AC465" s="27" t="inlineStr">
        <is>
          <t>Homologación por código Avain (master M01-008)</t>
        </is>
      </c>
      <c r="AD465" s="27" t="inlineStr">
        <is>
          <t>No</t>
        </is>
      </c>
      <c r="AE465" s="27" t="inlineStr"/>
      <c r="AF465" s="27" t="inlineStr">
        <is>
          <t>Sí</t>
        </is>
      </c>
      <c r="AG465" s="27" t="inlineStr">
        <is>
          <t>M01-008</t>
        </is>
      </c>
      <c r="AH465" s="37" t="n">
        <v>3831</v>
      </c>
      <c r="AI465" s="37" t="n">
        <v>1048</v>
      </c>
      <c r="AJ465" s="37" t="n">
        <v>2783</v>
      </c>
      <c r="AK465" s="38" t="n">
        <v>87.15712346645783</v>
      </c>
      <c r="AL465" s="38">
        <f>IF(OR($Z465="Dar de baja en SAP",$Z465="Dar de alta en SAP"),$AJ465*$AK465,"")</f>
        <v/>
      </c>
      <c r="AM465" s="38">
        <f>$AI465*$AK465</f>
        <v/>
      </c>
      <c r="AN465" s="27" t="inlineStr"/>
      <c r="AO465" s="27"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7" t="n">
        <v>0</v>
      </c>
      <c r="M466" s="7" t="n">
        <v>34411.06</v>
      </c>
      <c r="N466" s="5">
        <f>IFERROR(VLOOKUP(E466,[1]Total!$D$1:$M$446,10,0),0)</f>
        <v/>
      </c>
      <c r="O466" s="11">
        <f>M466/SUM($M$2:$M$679)</f>
        <v/>
      </c>
      <c r="P466" s="5">
        <f>IFERROR(M466/I466,0)</f>
        <v/>
      </c>
      <c r="R466" s="8">
        <f>I466-Q466</f>
        <v/>
      </c>
      <c r="S466" s="36">
        <f>P466*R466</f>
        <v/>
      </c>
      <c r="U466" s="27" t="inlineStr">
        <is>
          <t>Stock SAP</t>
        </is>
      </c>
      <c r="V466" s="27" t="inlineStr">
        <is>
          <t>Medicamentos</t>
        </is>
      </c>
      <c r="W466" s="27" t="inlineStr">
        <is>
          <t>Dentro del alcance</t>
        </is>
      </c>
      <c r="X466" s="25" t="inlineStr">
        <is>
          <t>Alta</t>
        </is>
      </c>
      <c r="Y466" s="27" t="inlineStr">
        <is>
          <t>Homologado – confianza Alta</t>
        </is>
      </c>
      <c r="Z466" s="26" t="inlineStr">
        <is>
          <t>Dar de baja en SAP</t>
        </is>
      </c>
      <c r="AA466" s="27" t="inlineStr">
        <is>
          <t>MED114</t>
        </is>
      </c>
      <c r="AB466" s="27" t="inlineStr">
        <is>
          <t>Lagrimas naturales Gotas oftalm 15ml</t>
        </is>
      </c>
      <c r="AC466" s="27" t="inlineStr">
        <is>
          <t>Cruce por nomenclatura SAP</t>
        </is>
      </c>
      <c r="AD466" s="27" t="inlineStr">
        <is>
          <t>No</t>
        </is>
      </c>
      <c r="AE466" s="27" t="inlineStr"/>
      <c r="AF466" s="27" t="inlineStr">
        <is>
          <t>Sí</t>
        </is>
      </c>
      <c r="AG466" s="27" t="inlineStr"/>
      <c r="AH466" s="37" t="n">
        <v>155</v>
      </c>
      <c r="AI466" s="37" t="n">
        <v>2</v>
      </c>
      <c r="AJ466" s="37" t="n">
        <v>153</v>
      </c>
      <c r="AK466" s="38" t="n">
        <v>4915.86535483871</v>
      </c>
      <c r="AL466" s="38">
        <f>IF(OR($Z466="Dar de baja en SAP",$Z466="Dar de alta en SAP"),$AJ466*$AK466,"")</f>
        <v/>
      </c>
      <c r="AM466" s="38">
        <f>$AI466*$AK466</f>
        <v/>
      </c>
      <c r="AN466" s="29" t="inlineStr">
        <is>
          <t>Valorización a validar: relación de cantidades 78 a 1 entre SAP y el recuento físico. Sugiere distinta unidad de medida (SAP por caja o envase y el recuento por unidad). La diferencia económica de esta fila no debe tomarse como definitiva.</t>
        </is>
      </c>
      <c r="AO466" s="27"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7" t="n">
        <v>0</v>
      </c>
      <c r="M467" s="7" t="n">
        <v>36914.02</v>
      </c>
      <c r="N467" s="5">
        <f>IFERROR(VLOOKUP(E467,[1]Total!$D$1:$M$446,10,0),0)</f>
        <v/>
      </c>
      <c r="O467" s="11">
        <f>M467/SUM($M$2:$M$679)</f>
        <v/>
      </c>
      <c r="P467" s="5">
        <f>IFERROR(M467/I467,0)</f>
        <v/>
      </c>
      <c r="R467" s="8">
        <f>I467-Q467</f>
        <v/>
      </c>
      <c r="S467" s="36">
        <f>P467*R467</f>
        <v/>
      </c>
      <c r="U467" s="27" t="inlineStr">
        <is>
          <t>Stock SAP</t>
        </is>
      </c>
      <c r="V467" s="27" t="inlineStr">
        <is>
          <t>Medicamentos</t>
        </is>
      </c>
      <c r="W467" s="27" t="inlineStr">
        <is>
          <t>Dentro del alcance</t>
        </is>
      </c>
      <c r="X467" s="27" t="inlineStr"/>
      <c r="Y467" s="27" t="inlineStr">
        <is>
          <t>Sin recuento físico en el inventario de Avain</t>
        </is>
      </c>
      <c r="Z467" s="28" t="inlineStr">
        <is>
          <t>Sin recuento físico</t>
        </is>
      </c>
      <c r="AA467" s="27" t="inlineStr"/>
      <c r="AB467" s="27" t="inlineStr"/>
      <c r="AC467" s="27" t="inlineStr"/>
      <c r="AD467" s="27" t="inlineStr"/>
      <c r="AE467" s="27" t="inlineStr"/>
      <c r="AF467" s="27" t="inlineStr"/>
      <c r="AG467" s="27" t="inlineStr"/>
      <c r="AH467" s="37" t="n">
        <v>157</v>
      </c>
      <c r="AI467" s="37" t="n">
        <v>0</v>
      </c>
      <c r="AJ467" s="37" t="n">
        <v>157</v>
      </c>
      <c r="AK467" s="38" t="n">
        <v>5273.431592356688</v>
      </c>
      <c r="AL467" s="38" t="n"/>
      <c r="AM467" s="38" t="n"/>
      <c r="AN467" s="27" t="inlineStr"/>
      <c r="AO467" s="27"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7" t="n">
        <v>0</v>
      </c>
      <c r="M468" s="7" t="n">
        <v>28105.68</v>
      </c>
      <c r="N468" s="5">
        <f>IFERROR(VLOOKUP(E468,[1]Total!$D$1:$M$446,10,0),0)</f>
        <v/>
      </c>
      <c r="O468" s="11">
        <f>M468/SUM($M$2:$M$679)</f>
        <v/>
      </c>
      <c r="P468" s="5">
        <f>IFERROR(M468/I468,0)</f>
        <v/>
      </c>
      <c r="R468" s="8">
        <f>I468-Q468</f>
        <v/>
      </c>
      <c r="S468" s="36">
        <f>P468*R468</f>
        <v/>
      </c>
      <c r="U468" s="27" t="inlineStr">
        <is>
          <t>Stock SAP</t>
        </is>
      </c>
      <c r="V468" s="27" t="inlineStr">
        <is>
          <t>Medicamentos</t>
        </is>
      </c>
      <c r="W468" s="27" t="inlineStr">
        <is>
          <t>Dentro del alcance</t>
        </is>
      </c>
      <c r="X468" s="27" t="inlineStr"/>
      <c r="Y468" s="27" t="inlineStr">
        <is>
          <t>Sin recuento físico en el inventario de Avain</t>
        </is>
      </c>
      <c r="Z468" s="28" t="inlineStr">
        <is>
          <t>Sin recuento físico</t>
        </is>
      </c>
      <c r="AA468" s="27" t="inlineStr"/>
      <c r="AB468" s="27" t="inlineStr"/>
      <c r="AC468" s="27" t="inlineStr"/>
      <c r="AD468" s="27" t="inlineStr"/>
      <c r="AE468" s="27" t="inlineStr"/>
      <c r="AF468" s="27" t="inlineStr"/>
      <c r="AG468" s="27" t="inlineStr"/>
      <c r="AH468" s="37" t="n">
        <v>47</v>
      </c>
      <c r="AI468" s="37" t="n">
        <v>0</v>
      </c>
      <c r="AJ468" s="37" t="n">
        <v>47</v>
      </c>
      <c r="AK468" s="38" t="n">
        <v>4015.097234042553</v>
      </c>
      <c r="AL468" s="38" t="n"/>
      <c r="AM468" s="38" t="n"/>
      <c r="AN468" s="27" t="inlineStr"/>
      <c r="AO468" s="27"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7" t="n">
        <v>0</v>
      </c>
      <c r="M469" s="7" t="n">
        <v>6648.11</v>
      </c>
      <c r="N469" s="5">
        <f>IFERROR(VLOOKUP(E469,[1]Total!$D$1:$M$446,10,0),0)</f>
        <v/>
      </c>
      <c r="O469" s="11">
        <f>M469/SUM($M$2:$M$679)</f>
        <v/>
      </c>
      <c r="P469" s="5">
        <f>IFERROR(M469/I469,0)</f>
        <v/>
      </c>
      <c r="R469" s="8">
        <f>I469-Q469</f>
        <v/>
      </c>
      <c r="S469" s="36">
        <f>P469*R469</f>
        <v/>
      </c>
      <c r="U469" s="27" t="inlineStr">
        <is>
          <t>Stock SAP</t>
        </is>
      </c>
      <c r="V469" s="27" t="inlineStr">
        <is>
          <t>Medicamentos</t>
        </is>
      </c>
      <c r="W469" s="27" t="inlineStr">
        <is>
          <t>Dentro del alcance</t>
        </is>
      </c>
      <c r="X469" s="27" t="inlineStr"/>
      <c r="Y469" s="27" t="inlineStr">
        <is>
          <t>Sin recuento físico en el inventario de Avain</t>
        </is>
      </c>
      <c r="Z469" s="28" t="inlineStr">
        <is>
          <t>Sin recuento físico</t>
        </is>
      </c>
      <c r="AA469" s="27" t="inlineStr"/>
      <c r="AB469" s="27" t="inlineStr"/>
      <c r="AC469" s="27" t="inlineStr"/>
      <c r="AD469" s="27" t="inlineStr"/>
      <c r="AE469" s="27" t="inlineStr"/>
      <c r="AF469" s="27" t="inlineStr"/>
      <c r="AG469" s="27" t="inlineStr"/>
      <c r="AH469" s="37" t="n">
        <v>7</v>
      </c>
      <c r="AI469" s="37" t="n">
        <v>0</v>
      </c>
      <c r="AJ469" s="37" t="n">
        <v>7</v>
      </c>
      <c r="AK469" s="38" t="n">
        <v>949.7299999999999</v>
      </c>
      <c r="AL469" s="38" t="n"/>
      <c r="AM469" s="38" t="n"/>
      <c r="AN469" s="27" t="inlineStr"/>
      <c r="AO469" s="27" t="inlineStr"/>
    </row>
    <row r="470">
      <c r="A470" s="5" t="inlineStr">
        <is>
          <t>2001232</t>
        </is>
      </c>
      <c r="B470" s="5" t="inlineStr">
        <is>
          <t>HILO DE SUTURA SUPRALON 4</t>
        </is>
      </c>
      <c r="C470" s="5" t="inlineStr"/>
      <c r="D470" s="5" t="inlineStr">
        <is>
          <t>033</t>
        </is>
      </c>
      <c r="E470" s="5" t="inlineStr">
        <is>
          <t>ZDES</t>
        </is>
      </c>
      <c r="F470" s="5" t="inlineStr">
        <is>
          <t>1120</t>
        </is>
      </c>
      <c r="G470" s="5" t="inlineStr">
        <is>
          <t>2021</t>
        </is>
      </c>
      <c r="H470" s="5" t="inlineStr">
        <is>
          <t>C/U</t>
        </is>
      </c>
      <c r="I470" s="6" t="n">
        <v>7</v>
      </c>
      <c r="J470" s="6" t="n">
        <v>0</v>
      </c>
      <c r="K470" s="5" t="inlineStr">
        <is>
          <t>ARS</t>
        </is>
      </c>
      <c r="L470" s="7" t="n">
        <v>0</v>
      </c>
      <c r="M470" s="7" t="n">
        <v>5241.6</v>
      </c>
      <c r="N470" s="5">
        <f>IFERROR(VLOOKUP(E470,[1]Total!$D$1:$M$446,10,0),0)</f>
        <v/>
      </c>
      <c r="O470" s="11">
        <f>M470/SUM($M$2:$M$679)</f>
        <v/>
      </c>
      <c r="P470" s="5">
        <f>IFERROR(M470/I470,0)</f>
        <v/>
      </c>
      <c r="R470" s="8">
        <f>I470-Q470</f>
        <v/>
      </c>
      <c r="S470" s="36">
        <f>P470*R470</f>
        <v/>
      </c>
      <c r="U470" s="27" t="inlineStr">
        <is>
          <t>Stock SAP</t>
        </is>
      </c>
      <c r="V470" s="27" t="inlineStr">
        <is>
          <t>Descartables</t>
        </is>
      </c>
      <c r="W470" s="27" t="inlineStr">
        <is>
          <t>Dentro del alcance</t>
        </is>
      </c>
      <c r="X470" s="27" t="inlineStr"/>
      <c r="Y470" s="27" t="inlineStr">
        <is>
          <t>Sin recuento físico en el inventario de Avain</t>
        </is>
      </c>
      <c r="Z470" s="28" t="inlineStr">
        <is>
          <t>Sin recuento físico</t>
        </is>
      </c>
      <c r="AA470" s="27" t="inlineStr"/>
      <c r="AB470" s="27" t="inlineStr"/>
      <c r="AC470" s="27" t="inlineStr"/>
      <c r="AD470" s="27" t="inlineStr"/>
      <c r="AE470" s="27" t="inlineStr"/>
      <c r="AF470" s="27" t="inlineStr"/>
      <c r="AG470" s="27" t="inlineStr"/>
      <c r="AH470" s="37" t="n">
        <v>7</v>
      </c>
      <c r="AI470" s="37" t="n">
        <v>0</v>
      </c>
      <c r="AJ470" s="37" t="n">
        <v>7</v>
      </c>
      <c r="AK470" s="38" t="n">
        <v>748.8000000000001</v>
      </c>
      <c r="AL470" s="38" t="n"/>
      <c r="AM470" s="38" t="n"/>
      <c r="AN470" s="27" t="inlineStr"/>
      <c r="AO470" s="27" t="inlineStr"/>
    </row>
    <row r="471">
      <c r="A471" s="5" t="inlineStr">
        <is>
          <t>2002615</t>
        </is>
      </c>
      <c r="B471" s="5" t="inlineStr">
        <is>
          <t>VARA/INTROD. ESCHMANN ADULT 70</t>
        </is>
      </c>
      <c r="C471" s="5" t="inlineStr"/>
      <c r="D471" s="5" t="inlineStr">
        <is>
          <t>MDES</t>
        </is>
      </c>
      <c r="E471" s="5" t="inlineStr">
        <is>
          <t>ZDES</t>
        </is>
      </c>
      <c r="F471" s="5" t="inlineStr">
        <is>
          <t>1120</t>
        </is>
      </c>
      <c r="G471" s="5" t="inlineStr">
        <is>
          <t>2021</t>
        </is>
      </c>
      <c r="H471" s="5" t="inlineStr">
        <is>
          <t>C/U</t>
        </is>
      </c>
      <c r="I471" s="6" t="n">
        <v>7</v>
      </c>
      <c r="J471" s="6" t="n">
        <v>0</v>
      </c>
      <c r="K471" s="5" t="inlineStr">
        <is>
          <t>ARS</t>
        </is>
      </c>
      <c r="L471" s="7" t="n">
        <v>0</v>
      </c>
      <c r="M471" s="7" t="n">
        <v>296025.45</v>
      </c>
      <c r="N471" s="5">
        <f>IFERROR(VLOOKUP(E471,[1]Total!$D$1:$M$446,10,0),0)</f>
        <v/>
      </c>
      <c r="O471" s="11">
        <f>M471/SUM($M$2:$M$679)</f>
        <v/>
      </c>
      <c r="P471" s="5">
        <f>IFERROR(M471/I471,0)</f>
        <v/>
      </c>
      <c r="R471" s="8">
        <f>I471-Q471</f>
        <v/>
      </c>
      <c r="S471" s="36">
        <f>P471*R471</f>
        <v/>
      </c>
      <c r="U471" s="27" t="inlineStr">
        <is>
          <t>Stock SAP</t>
        </is>
      </c>
      <c r="V471" s="27" t="inlineStr">
        <is>
          <t>Descartables</t>
        </is>
      </c>
      <c r="W471" s="27" t="inlineStr">
        <is>
          <t>Dentro del alcance</t>
        </is>
      </c>
      <c r="X471" s="27" t="inlineStr"/>
      <c r="Y471" s="27" t="inlineStr">
        <is>
          <t>Sin recuento físico en el inventario de Avain</t>
        </is>
      </c>
      <c r="Z471" s="28" t="inlineStr">
        <is>
          <t>Sin recuento físico</t>
        </is>
      </c>
      <c r="AA471" s="27" t="inlineStr"/>
      <c r="AB471" s="27" t="inlineStr"/>
      <c r="AC471" s="27" t="inlineStr"/>
      <c r="AD471" s="27" t="inlineStr"/>
      <c r="AE471" s="27" t="inlineStr"/>
      <c r="AF471" s="27" t="inlineStr"/>
      <c r="AG471" s="27" t="inlineStr"/>
      <c r="AH471" s="37" t="n">
        <v>7</v>
      </c>
      <c r="AI471" s="37" t="n">
        <v>0</v>
      </c>
      <c r="AJ471" s="37" t="n">
        <v>7</v>
      </c>
      <c r="AK471" s="38" t="n">
        <v>42289.35</v>
      </c>
      <c r="AL471" s="38" t="n"/>
      <c r="AM471" s="38" t="n"/>
      <c r="AN471" s="27" t="inlineStr"/>
      <c r="AO471" s="27" t="inlineStr"/>
    </row>
    <row r="472">
      <c r="A472" s="5" t="inlineStr">
        <is>
          <t>3001334</t>
        </is>
      </c>
      <c r="B472" s="5" t="inlineStr">
        <is>
          <t>CAMPERA ALTA MONTAÑA M</t>
        </is>
      </c>
      <c r="C472" s="5" t="inlineStr"/>
      <c r="D472" s="5" t="inlineStr">
        <is>
          <t>INDU</t>
        </is>
      </c>
      <c r="E472" s="5" t="inlineStr">
        <is>
          <t>ZUNI</t>
        </is>
      </c>
      <c r="F472" s="5" t="inlineStr">
        <is>
          <t>1120</t>
        </is>
      </c>
      <c r="G472" s="5" t="inlineStr">
        <is>
          <t>2040</t>
        </is>
      </c>
      <c r="H472" s="5" t="inlineStr">
        <is>
          <t>C/U</t>
        </is>
      </c>
      <c r="I472" s="6" t="n">
        <v>7</v>
      </c>
      <c r="J472" s="6" t="n">
        <v>0</v>
      </c>
      <c r="K472" s="5" t="inlineStr">
        <is>
          <t>ARS</t>
        </is>
      </c>
      <c r="L472" s="7" t="n">
        <v>0</v>
      </c>
      <c r="M472" s="7" t="n">
        <v>751893.61</v>
      </c>
      <c r="N472" s="5">
        <f>IFERROR(VLOOKUP(E472,[1]Total!$D$1:$M$446,10,0),0)</f>
        <v/>
      </c>
      <c r="O472" s="11">
        <f>M472/SUM($M$2:$M$679)</f>
        <v/>
      </c>
      <c r="P472" s="5">
        <f>IFERROR(M472/I472,0)</f>
        <v/>
      </c>
      <c r="R472" s="8">
        <f>I472-Q472</f>
        <v/>
      </c>
      <c r="S472" s="36">
        <f>P472*R472</f>
        <v/>
      </c>
      <c r="U472" s="27" t="inlineStr">
        <is>
          <t>Stock SAP</t>
        </is>
      </c>
      <c r="V472" s="27" t="inlineStr">
        <is>
          <t>Uniformes</t>
        </is>
      </c>
      <c r="W472" s="27" t="inlineStr">
        <is>
          <t>Fuera del alcance</t>
        </is>
      </c>
      <c r="X472" s="27" t="inlineStr"/>
      <c r="Y472" s="27" t="inlineStr">
        <is>
          <t>No aplica: uniformes, clasificación que el inventario físico de Farmacia no releva</t>
        </is>
      </c>
      <c r="Z472" s="28" t="inlineStr">
        <is>
          <t>Fuera del alcance del inventario físico</t>
        </is>
      </c>
      <c r="AA472" s="27" t="inlineStr"/>
      <c r="AB472" s="27" t="inlineStr"/>
      <c r="AC472" s="27" t="inlineStr"/>
      <c r="AD472" s="27" t="inlineStr"/>
      <c r="AE472" s="27" t="inlineStr"/>
      <c r="AF472" s="27" t="inlineStr"/>
      <c r="AG472" s="27" t="inlineStr"/>
      <c r="AH472" s="37" t="n">
        <v>7</v>
      </c>
      <c r="AI472" s="37" t="n">
        <v>0</v>
      </c>
      <c r="AJ472" s="37" t="n">
        <v>7</v>
      </c>
      <c r="AK472" s="38" t="n">
        <v>107413.3728571429</v>
      </c>
      <c r="AL472" s="38" t="n"/>
      <c r="AM472" s="38" t="n"/>
      <c r="AN472" s="27" t="inlineStr"/>
      <c r="AO472" s="27" t="inlineStr"/>
    </row>
    <row r="473">
      <c r="A473" s="5" t="inlineStr">
        <is>
          <t>3001544</t>
        </is>
      </c>
      <c r="B473" s="5" t="inlineStr">
        <is>
          <t>CAMPERA DE POLAR C/LOGO + REFLEC XXXL</t>
        </is>
      </c>
      <c r="C473" s="5" t="inlineStr"/>
      <c r="D473" s="5" t="inlineStr">
        <is>
          <t>INDU</t>
        </is>
      </c>
      <c r="E473" s="5" t="inlineStr">
        <is>
          <t>ZUNI</t>
        </is>
      </c>
      <c r="F473" s="5" t="inlineStr">
        <is>
          <t>1120</t>
        </is>
      </c>
      <c r="G473" s="5" t="inlineStr">
        <is>
          <t>2040</t>
        </is>
      </c>
      <c r="H473" s="5" t="inlineStr">
        <is>
          <t>C/U</t>
        </is>
      </c>
      <c r="I473" s="6" t="n">
        <v>7</v>
      </c>
      <c r="J473" s="6" t="n">
        <v>0</v>
      </c>
      <c r="K473" s="5" t="inlineStr">
        <is>
          <t>ARS</t>
        </is>
      </c>
      <c r="L473" s="7" t="n">
        <v>0</v>
      </c>
      <c r="M473" s="7" t="n">
        <v>270127.93</v>
      </c>
      <c r="N473" s="5">
        <f>IFERROR(VLOOKUP(E473,[1]Total!$D$1:$M$446,10,0),0)</f>
        <v/>
      </c>
      <c r="O473" s="11">
        <f>M473/SUM($M$2:$M$679)</f>
        <v/>
      </c>
      <c r="P473" s="5">
        <f>IFERROR(M473/I473,0)</f>
        <v/>
      </c>
      <c r="R473" s="8">
        <f>I473-Q473</f>
        <v/>
      </c>
      <c r="S473" s="36">
        <f>P473*R473</f>
        <v/>
      </c>
      <c r="U473" s="27" t="inlineStr">
        <is>
          <t>Stock SAP</t>
        </is>
      </c>
      <c r="V473" s="27" t="inlineStr">
        <is>
          <t>Uniformes</t>
        </is>
      </c>
      <c r="W473" s="27" t="inlineStr">
        <is>
          <t>Fuera del alcance</t>
        </is>
      </c>
      <c r="X473" s="27" t="inlineStr"/>
      <c r="Y473" s="27" t="inlineStr">
        <is>
          <t>No aplica: uniformes, clasificación que el inventario físico de Farmacia no releva</t>
        </is>
      </c>
      <c r="Z473" s="28" t="inlineStr">
        <is>
          <t>Fuera del alcance del inventario físico</t>
        </is>
      </c>
      <c r="AA473" s="27" t="inlineStr"/>
      <c r="AB473" s="27" t="inlineStr"/>
      <c r="AC473" s="27" t="inlineStr"/>
      <c r="AD473" s="27" t="inlineStr"/>
      <c r="AE473" s="27" t="inlineStr"/>
      <c r="AF473" s="27" t="inlineStr"/>
      <c r="AG473" s="27" t="inlineStr"/>
      <c r="AH473" s="37" t="n">
        <v>7</v>
      </c>
      <c r="AI473" s="37" t="n">
        <v>0</v>
      </c>
      <c r="AJ473" s="37" t="n">
        <v>7</v>
      </c>
      <c r="AK473" s="38" t="n">
        <v>38589.70428571429</v>
      </c>
      <c r="AL473" s="38" t="n"/>
      <c r="AM473" s="38" t="n"/>
      <c r="AN473" s="27" t="inlineStr"/>
      <c r="AO473" s="27" t="inlineStr"/>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7" t="n">
        <v>0</v>
      </c>
      <c r="M474" s="7" t="n">
        <v>13762.83</v>
      </c>
      <c r="N474" s="5">
        <f>IFERROR(VLOOKUP(E474,[1]Total!$D$1:$M$446,10,0),0)</f>
        <v/>
      </c>
      <c r="O474" s="11">
        <f>M474/SUM($M$2:$M$679)</f>
        <v/>
      </c>
      <c r="P474" s="5">
        <f>IFERROR(M474/I474,0)</f>
        <v/>
      </c>
      <c r="R474" s="8">
        <f>I474-Q474</f>
        <v/>
      </c>
      <c r="S474" s="36">
        <f>P474*R474</f>
        <v/>
      </c>
      <c r="U474" s="27" t="inlineStr">
        <is>
          <t>Stock SAP</t>
        </is>
      </c>
      <c r="V474" s="27" t="inlineStr">
        <is>
          <t>Medicamentos</t>
        </is>
      </c>
      <c r="W474" s="27" t="inlineStr">
        <is>
          <t>Dentro del alcance</t>
        </is>
      </c>
      <c r="X474" s="26" t="inlineStr">
        <is>
          <t>Baja</t>
        </is>
      </c>
      <c r="Y474" s="27" t="inlineStr">
        <is>
          <t>Homologado – confianza Baja – pendiente de validación</t>
        </is>
      </c>
      <c r="Z474" s="26" t="inlineStr">
        <is>
          <t>Dar de baja en SAP</t>
        </is>
      </c>
      <c r="AA474" s="27" t="inlineStr">
        <is>
          <t>MED143</t>
        </is>
      </c>
      <c r="AB474" s="27" t="inlineStr">
        <is>
          <t>Nitroglicerina 5mg/ml Amp x 5 ml</t>
        </is>
      </c>
      <c r="AC474" s="27" t="inlineStr">
        <is>
          <t>Cruce por nomenclatura SAP</t>
        </is>
      </c>
      <c r="AD474" s="27" t="inlineStr">
        <is>
          <t>No</t>
        </is>
      </c>
      <c r="AE474" s="27" t="inlineStr"/>
      <c r="AF474" s="27" t="inlineStr">
        <is>
          <t>Sí</t>
        </is>
      </c>
      <c r="AG474" s="27" t="inlineStr"/>
      <c r="AH474" s="37" t="n">
        <v>37</v>
      </c>
      <c r="AI474" s="37" t="n">
        <v>30</v>
      </c>
      <c r="AJ474" s="37" t="n">
        <v>7</v>
      </c>
      <c r="AK474" s="38" t="n">
        <v>2293.805675675676</v>
      </c>
      <c r="AL474" s="38">
        <f>IF(OR($Z474="Dar de baja en SAP",$Z474="Dar de alta en SAP"),$AJ474*$AK474,"")</f>
        <v/>
      </c>
      <c r="AM474" s="38">
        <f>$AI474*$AK474</f>
        <v/>
      </c>
      <c r="AN474" s="27" t="inlineStr"/>
      <c r="AO474" s="27"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7" t="n">
        <v>0</v>
      </c>
      <c r="M475" s="7" t="n">
        <v>8754.040000000001</v>
      </c>
      <c r="N475" s="5">
        <f>IFERROR(VLOOKUP(E475,[1]Total!$D$1:$M$446,10,0),0)</f>
        <v/>
      </c>
      <c r="O475" s="11">
        <f>M475/SUM($M$2:$M$679)</f>
        <v/>
      </c>
      <c r="P475" s="5">
        <f>IFERROR(M475/I475,0)</f>
        <v/>
      </c>
      <c r="R475" s="8">
        <f>I475-Q475</f>
        <v/>
      </c>
      <c r="S475" s="36">
        <f>P475*R475</f>
        <v/>
      </c>
      <c r="U475" s="27" t="inlineStr">
        <is>
          <t>Stock SAP</t>
        </is>
      </c>
      <c r="V475" s="27" t="inlineStr">
        <is>
          <t>Medicamentos</t>
        </is>
      </c>
      <c r="W475" s="27" t="inlineStr">
        <is>
          <t>Dentro del alcance</t>
        </is>
      </c>
      <c r="X475" s="30" t="inlineStr">
        <is>
          <t>Media</t>
        </is>
      </c>
      <c r="Y475" s="27" t="inlineStr">
        <is>
          <t>Homologado – confianza Media – pendiente de validación</t>
        </is>
      </c>
      <c r="Z475" s="26" t="inlineStr">
        <is>
          <t>Dar de baja en SAP</t>
        </is>
      </c>
      <c r="AA475" s="27" t="inlineStr">
        <is>
          <t>MED58</t>
        </is>
      </c>
      <c r="AB475" s="27" t="inlineStr">
        <is>
          <t>Dextrosa al 5% x 500 ml sachet</t>
        </is>
      </c>
      <c r="AC475" s="27" t="inlineStr">
        <is>
          <t>Homologación por código Avain (master M13-002)</t>
        </is>
      </c>
      <c r="AD475" s="27" t="inlineStr">
        <is>
          <t>No</t>
        </is>
      </c>
      <c r="AE475" s="27" t="inlineStr"/>
      <c r="AF475" s="27" t="inlineStr">
        <is>
          <t>Sí</t>
        </is>
      </c>
      <c r="AG475" s="27" t="inlineStr">
        <is>
          <t>M13-002</t>
        </is>
      </c>
      <c r="AH475" s="37" t="n">
        <v>108</v>
      </c>
      <c r="AI475" s="37" t="n">
        <v>36</v>
      </c>
      <c r="AJ475" s="37" t="n">
        <v>72</v>
      </c>
      <c r="AK475" s="38" t="n">
        <v>1459.006666666667</v>
      </c>
      <c r="AL475" s="38">
        <f>IF(OR($Z475="Dar de baja en SAP",$Z475="Dar de alta en SAP"),$AJ475*$AK475,"")</f>
        <v/>
      </c>
      <c r="AM475" s="38">
        <f>$AI475*$AK475</f>
        <v/>
      </c>
      <c r="AN475" s="27" t="inlineStr"/>
      <c r="AO475" s="27"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7" t="n">
        <v>0</v>
      </c>
      <c r="M476" s="7" t="n">
        <v>76601.45</v>
      </c>
      <c r="N476" s="5">
        <f>IFERROR(VLOOKUP(E476,[1]Total!$D$1:$M$446,10,0),0)</f>
        <v/>
      </c>
      <c r="O476" s="11">
        <f>M476/SUM($M$2:$M$679)</f>
        <v/>
      </c>
      <c r="P476" s="5">
        <f>IFERROR(M476/I476,0)</f>
        <v/>
      </c>
      <c r="R476" s="8">
        <f>I476-Q476</f>
        <v/>
      </c>
      <c r="S476" s="36">
        <f>P476*R476</f>
        <v/>
      </c>
      <c r="U476" s="27" t="inlineStr">
        <is>
          <t>Stock SAP</t>
        </is>
      </c>
      <c r="V476" s="27" t="inlineStr">
        <is>
          <t>Medicamentos</t>
        </is>
      </c>
      <c r="W476" s="27" t="inlineStr">
        <is>
          <t>Dentro del alcance</t>
        </is>
      </c>
      <c r="X476" s="26" t="inlineStr">
        <is>
          <t>Baja</t>
        </is>
      </c>
      <c r="Y476" s="27" t="inlineStr">
        <is>
          <t>Homologado – confianza Baja – pendiente de validación</t>
        </is>
      </c>
      <c r="Z476" s="26" t="inlineStr">
        <is>
          <t>Dar de baja en SAP</t>
        </is>
      </c>
      <c r="AA476" s="27" t="inlineStr">
        <is>
          <t>MED160</t>
        </is>
      </c>
      <c r="AB476" s="27" t="inlineStr">
        <is>
          <t>Salbutamol 100 mcg inhal Aer x 200 dosis</t>
        </is>
      </c>
      <c r="AC476" s="27" t="inlineStr">
        <is>
          <t>Homologación por código Avain (master M05-001)</t>
        </is>
      </c>
      <c r="AD476" s="27" t="inlineStr">
        <is>
          <t>No</t>
        </is>
      </c>
      <c r="AE476" s="27" t="inlineStr"/>
      <c r="AF476" s="27" t="inlineStr">
        <is>
          <t>Sí</t>
        </is>
      </c>
      <c r="AG476" s="27" t="inlineStr">
        <is>
          <t>M05-001</t>
        </is>
      </c>
      <c r="AH476" s="37" t="n">
        <v>22</v>
      </c>
      <c r="AI476" s="37" t="n">
        <v>5</v>
      </c>
      <c r="AJ476" s="37" t="n">
        <v>17</v>
      </c>
      <c r="AK476" s="38" t="n">
        <v>12766.90909090909</v>
      </c>
      <c r="AL476" s="38">
        <f>IF(OR($Z476="Dar de baja en SAP",$Z476="Dar de alta en SAP"),$AJ476*$AK476,"")</f>
        <v/>
      </c>
      <c r="AM476" s="38">
        <f>$AI476*$AK476</f>
        <v/>
      </c>
      <c r="AN476" s="27" t="inlineStr"/>
      <c r="AO476" s="27"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7" t="n">
        <v>0</v>
      </c>
      <c r="M477" s="7" t="n">
        <v>29026.61</v>
      </c>
      <c r="N477" s="5">
        <f>IFERROR(VLOOKUP(E477,[1]Total!$D$1:$M$446,10,0),0)</f>
        <v/>
      </c>
      <c r="O477" s="11">
        <f>M477/SUM($M$2:$M$679)</f>
        <v/>
      </c>
      <c r="P477" s="5">
        <f>IFERROR(M477/I477,0)</f>
        <v/>
      </c>
      <c r="R477" s="8">
        <f>I477-Q477</f>
        <v/>
      </c>
      <c r="S477" s="36">
        <f>P477*R477</f>
        <v/>
      </c>
      <c r="U477" s="27" t="inlineStr">
        <is>
          <t>Stock SAP</t>
        </is>
      </c>
      <c r="V477" s="27" t="inlineStr">
        <is>
          <t>Medicamentos</t>
        </is>
      </c>
      <c r="W477" s="27" t="inlineStr">
        <is>
          <t>Dentro del alcance</t>
        </is>
      </c>
      <c r="X477" s="27" t="inlineStr"/>
      <c r="Y477" s="27" t="inlineStr">
        <is>
          <t>Sin recuento físico en el inventario de Avain</t>
        </is>
      </c>
      <c r="Z477" s="28" t="inlineStr">
        <is>
          <t>Sin recuento físico</t>
        </is>
      </c>
      <c r="AA477" s="27" t="inlineStr"/>
      <c r="AB477" s="27" t="inlineStr"/>
      <c r="AC477" s="27" t="inlineStr"/>
      <c r="AD477" s="27" t="inlineStr"/>
      <c r="AE477" s="27" t="inlineStr"/>
      <c r="AF477" s="27" t="inlineStr"/>
      <c r="AG477" s="27" t="inlineStr"/>
      <c r="AH477" s="37" t="n">
        <v>16</v>
      </c>
      <c r="AI477" s="37" t="n">
        <v>0</v>
      </c>
      <c r="AJ477" s="37" t="n">
        <v>16</v>
      </c>
      <c r="AK477" s="38" t="n">
        <v>4837.768125000001</v>
      </c>
      <c r="AL477" s="38" t="n"/>
      <c r="AM477" s="38" t="n"/>
      <c r="AN477" s="27" t="inlineStr"/>
      <c r="AO477" s="27"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7" t="n">
        <v>0</v>
      </c>
      <c r="M478" s="7" t="n">
        <v>21664.71</v>
      </c>
      <c r="N478" s="5">
        <f>IFERROR(VLOOKUP(E478,[1]Total!$D$1:$M$446,10,0),0)</f>
        <v/>
      </c>
      <c r="O478" s="11">
        <f>M478/SUM($M$2:$M$679)</f>
        <v/>
      </c>
      <c r="P478" s="5">
        <f>IFERROR(M478/I478,0)</f>
        <v/>
      </c>
      <c r="R478" s="8">
        <f>I478-Q478</f>
        <v/>
      </c>
      <c r="S478" s="36">
        <f>P478*R478</f>
        <v/>
      </c>
      <c r="U478" s="27" t="inlineStr">
        <is>
          <t>Stock SAP</t>
        </is>
      </c>
      <c r="V478" s="27" t="inlineStr">
        <is>
          <t>Medicamentos</t>
        </is>
      </c>
      <c r="W478" s="27" t="inlineStr">
        <is>
          <t>Dentro del alcance</t>
        </is>
      </c>
      <c r="X478" s="27" t="inlineStr"/>
      <c r="Y478" s="27" t="inlineStr">
        <is>
          <t>Sin recuento físico en el inventario de Avain</t>
        </is>
      </c>
      <c r="Z478" s="28" t="inlineStr">
        <is>
          <t>Sin recuento físico</t>
        </is>
      </c>
      <c r="AA478" s="27" t="inlineStr"/>
      <c r="AB478" s="27" t="inlineStr"/>
      <c r="AC478" s="27" t="inlineStr"/>
      <c r="AD478" s="27" t="inlineStr"/>
      <c r="AE478" s="27" t="inlineStr"/>
      <c r="AF478" s="27" t="inlineStr"/>
      <c r="AG478" s="27" t="inlineStr"/>
      <c r="AH478" s="37" t="n">
        <v>21</v>
      </c>
      <c r="AI478" s="37" t="n">
        <v>0</v>
      </c>
      <c r="AJ478" s="37" t="n">
        <v>21</v>
      </c>
      <c r="AK478" s="38" t="n">
        <v>3610.784761904762</v>
      </c>
      <c r="AL478" s="38" t="n"/>
      <c r="AM478" s="38" t="n"/>
      <c r="AN478" s="27" t="inlineStr"/>
      <c r="AO478" s="27"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7" t="n">
        <v>0</v>
      </c>
      <c r="M479" s="7" t="n">
        <v>25139.76</v>
      </c>
      <c r="N479" s="5">
        <f>IFERROR(VLOOKUP(E479,[1]Total!$D$1:$M$446,10,0),0)</f>
        <v/>
      </c>
      <c r="O479" s="11">
        <f>M479/SUM($M$2:$M$679)</f>
        <v/>
      </c>
      <c r="P479" s="5">
        <f>IFERROR(M479/I479,0)</f>
        <v/>
      </c>
      <c r="R479" s="8">
        <f>I479-Q479</f>
        <v/>
      </c>
      <c r="S479" s="36">
        <f>P479*R479</f>
        <v/>
      </c>
      <c r="U479" s="27" t="inlineStr">
        <is>
          <t>Stock SAP</t>
        </is>
      </c>
      <c r="V479" s="27" t="inlineStr">
        <is>
          <t>Medicamentos</t>
        </is>
      </c>
      <c r="W479" s="27" t="inlineStr">
        <is>
          <t>Dentro del alcance</t>
        </is>
      </c>
      <c r="X479" s="27" t="inlineStr"/>
      <c r="Y479" s="27" t="inlineStr">
        <is>
          <t>Sin recuento físico en el inventario de Avain</t>
        </is>
      </c>
      <c r="Z479" s="28" t="inlineStr">
        <is>
          <t>Sin recuento físico</t>
        </is>
      </c>
      <c r="AA479" s="27" t="inlineStr"/>
      <c r="AB479" s="27" t="inlineStr"/>
      <c r="AC479" s="27" t="inlineStr"/>
      <c r="AD479" s="27" t="inlineStr"/>
      <c r="AE479" s="27" t="inlineStr"/>
      <c r="AF479" s="27" t="inlineStr"/>
      <c r="AG479" s="27" t="inlineStr"/>
      <c r="AH479" s="37" t="n">
        <v>6</v>
      </c>
      <c r="AI479" s="37" t="n">
        <v>0</v>
      </c>
      <c r="AJ479" s="37" t="n">
        <v>6</v>
      </c>
      <c r="AK479" s="38" t="n">
        <v>4189.96</v>
      </c>
      <c r="AL479" s="38" t="n"/>
      <c r="AM479" s="38" t="n"/>
      <c r="AN479" s="27" t="inlineStr"/>
      <c r="AO479" s="27" t="inlineStr"/>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7" t="n">
        <v>0</v>
      </c>
      <c r="M480" s="7" t="n">
        <v>655.65</v>
      </c>
      <c r="N480" s="5">
        <f>IFERROR(VLOOKUP(E480,[1]Total!$D$1:$M$446,10,0),0)</f>
        <v/>
      </c>
      <c r="O480" s="11">
        <f>M480/SUM($M$2:$M$679)</f>
        <v/>
      </c>
      <c r="P480" s="5">
        <f>IFERROR(M480/I480,0)</f>
        <v/>
      </c>
      <c r="R480" s="8">
        <f>I480-Q480</f>
        <v/>
      </c>
      <c r="S480" s="36">
        <f>P480*R480</f>
        <v/>
      </c>
      <c r="U480" s="27" t="inlineStr">
        <is>
          <t>Stock SAP</t>
        </is>
      </c>
      <c r="V480" s="27" t="inlineStr">
        <is>
          <t>Medicamentos</t>
        </is>
      </c>
      <c r="W480" s="27" t="inlineStr">
        <is>
          <t>Dentro del alcance</t>
        </is>
      </c>
      <c r="X480" s="25" t="inlineStr">
        <is>
          <t>Alta</t>
        </is>
      </c>
      <c r="Y480" s="27" t="inlineStr">
        <is>
          <t>Homologado – confianza Alta</t>
        </is>
      </c>
      <c r="Z480" s="26" t="inlineStr">
        <is>
          <t>Dar de baja en SAP</t>
        </is>
      </c>
      <c r="AA480" s="27" t="inlineStr">
        <is>
          <t>MED61</t>
        </is>
      </c>
      <c r="AB480" s="27" t="inlineStr">
        <is>
          <t>Diclofenac + Pridinol Comp x 50/4 mg</t>
        </is>
      </c>
      <c r="AC480" s="27" t="inlineStr">
        <is>
          <t>Homologación por código Avain (master M01-004)</t>
        </is>
      </c>
      <c r="AD480" s="27" t="inlineStr">
        <is>
          <t>No</t>
        </is>
      </c>
      <c r="AE480" s="27" t="inlineStr"/>
      <c r="AF480" s="27" t="inlineStr">
        <is>
          <t>Sí</t>
        </is>
      </c>
      <c r="AG480" s="27" t="inlineStr">
        <is>
          <t>M01-004</t>
        </is>
      </c>
      <c r="AH480" s="37" t="n">
        <v>386</v>
      </c>
      <c r="AI480" s="37" t="n">
        <v>5</v>
      </c>
      <c r="AJ480" s="37" t="n">
        <v>381</v>
      </c>
      <c r="AK480" s="38" t="n">
        <v>109.2744041450777</v>
      </c>
      <c r="AL480" s="38">
        <f>IF(OR($Z480="Dar de baja en SAP",$Z480="Dar de alta en SAP"),$AJ480*$AK480,"")</f>
        <v/>
      </c>
      <c r="AM480" s="38">
        <f>$AI480*$AK480</f>
        <v/>
      </c>
      <c r="AN480" s="29" t="inlineStr">
        <is>
          <t>Valorización a validar: relación de cantidades 77 a 1 entre SAP y el recuento físico. Sugiere distinta unidad de medida (SAP por caja o envase y el recuento por unidad). La diferencia económica de esta fila no debe tomarse como definitiva.</t>
        </is>
      </c>
      <c r="AO480" s="27"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7" t="n">
        <v>0</v>
      </c>
      <c r="M481" s="7" t="n">
        <v>17784.07</v>
      </c>
      <c r="N481" s="5">
        <f>IFERROR(VLOOKUP(E481,[1]Total!$D$1:$M$446,10,0),0)</f>
        <v/>
      </c>
      <c r="O481" s="11">
        <f>M481/SUM($M$2:$M$679)</f>
        <v/>
      </c>
      <c r="P481" s="5">
        <f>IFERROR(M481/I481,0)</f>
        <v/>
      </c>
      <c r="R481" s="8">
        <f>I481-Q481</f>
        <v/>
      </c>
      <c r="S481" s="36">
        <f>P481*R481</f>
        <v/>
      </c>
      <c r="U481" s="27" t="inlineStr">
        <is>
          <t>Stock SAP</t>
        </is>
      </c>
      <c r="V481" s="27" t="inlineStr">
        <is>
          <t>Medicamentos</t>
        </is>
      </c>
      <c r="W481" s="27" t="inlineStr">
        <is>
          <t>Dentro del alcance</t>
        </is>
      </c>
      <c r="X481" s="26" t="inlineStr">
        <is>
          <t>Baja</t>
        </is>
      </c>
      <c r="Y481" s="27" t="inlineStr">
        <is>
          <t>Homologado – confianza Baja – pendiente de validación</t>
        </is>
      </c>
      <c r="Z481" s="26" t="inlineStr">
        <is>
          <t>Dar de baja en SAP</t>
        </is>
      </c>
      <c r="AA481" s="27" t="inlineStr">
        <is>
          <t>MED30</t>
        </is>
      </c>
      <c r="AB481" s="27" t="inlineStr">
        <is>
          <t>Caramelos antigripales con benzocaina 20.7mg</t>
        </is>
      </c>
      <c r="AC481" s="27" t="inlineStr">
        <is>
          <t>Homologación por código Avain (master M01-017)</t>
        </is>
      </c>
      <c r="AD481" s="27" t="inlineStr">
        <is>
          <t>No</t>
        </is>
      </c>
      <c r="AE481" s="27" t="inlineStr"/>
      <c r="AF481" s="27" t="inlineStr">
        <is>
          <t>Sí</t>
        </is>
      </c>
      <c r="AG481" s="27" t="inlineStr">
        <is>
          <t>M01-017</t>
        </is>
      </c>
      <c r="AH481" s="37" t="n">
        <v>964</v>
      </c>
      <c r="AI481" s="37" t="n">
        <v>351</v>
      </c>
      <c r="AJ481" s="37" t="n">
        <v>613</v>
      </c>
      <c r="AK481" s="38" t="n">
        <v>2964.011099585062</v>
      </c>
      <c r="AL481" s="38">
        <f>IF(OR($Z481="Dar de baja en SAP",$Z481="Dar de alta en SAP"),$AJ481*$AK481,"")</f>
        <v/>
      </c>
      <c r="AM481" s="38">
        <f>$AI481*$AK481</f>
        <v/>
      </c>
      <c r="AN481" s="27" t="inlineStr"/>
      <c r="AO481"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t="inlineStr"/>
      <c r="D482" s="5" t="inlineStr">
        <is>
          <t>033</t>
        </is>
      </c>
      <c r="E482" s="5" t="inlineStr">
        <is>
          <t>ZDES</t>
        </is>
      </c>
      <c r="F482" s="5" t="inlineStr">
        <is>
          <t>1120</t>
        </is>
      </c>
      <c r="G482" s="5" t="inlineStr">
        <is>
          <t>2010</t>
        </is>
      </c>
      <c r="H482" s="5" t="inlineStr">
        <is>
          <t>C/U</t>
        </is>
      </c>
      <c r="I482" s="6" t="n">
        <v>6</v>
      </c>
      <c r="J482" s="6" t="n">
        <v>0</v>
      </c>
      <c r="K482" s="5" t="inlineStr">
        <is>
          <t>ARS</t>
        </is>
      </c>
      <c r="L482" s="7" t="n">
        <v>0</v>
      </c>
      <c r="M482" s="7" t="n">
        <v>207480</v>
      </c>
      <c r="N482" s="5">
        <f>IFERROR(VLOOKUP(E482,[1]Total!$D$1:$M$446,10,0),0)</f>
        <v/>
      </c>
      <c r="O482" s="11">
        <f>M482/SUM($M$2:$M$679)</f>
        <v/>
      </c>
      <c r="P482" s="5">
        <f>IFERROR(M482/I482,0)</f>
        <v/>
      </c>
      <c r="R482" s="8">
        <f>I482-Q482</f>
        <v/>
      </c>
      <c r="S482" s="36">
        <f>P482*R482</f>
        <v/>
      </c>
      <c r="U482" s="27" t="inlineStr">
        <is>
          <t>Stock SAP</t>
        </is>
      </c>
      <c r="V482" s="27" t="inlineStr">
        <is>
          <t>Descartables</t>
        </is>
      </c>
      <c r="W482" s="27" t="inlineStr">
        <is>
          <t>Dentro del alcance</t>
        </is>
      </c>
      <c r="X482" s="27" t="inlineStr"/>
      <c r="Y482" s="27" t="inlineStr">
        <is>
          <t>Sin recuento físico en el inventario de Avain</t>
        </is>
      </c>
      <c r="Z482" s="28" t="inlineStr">
        <is>
          <t>Sin recuento físico</t>
        </is>
      </c>
      <c r="AA482" s="27" t="inlineStr"/>
      <c r="AB482" s="27" t="inlineStr"/>
      <c r="AC482" s="27" t="inlineStr"/>
      <c r="AD482" s="27" t="inlineStr"/>
      <c r="AE482" s="27" t="inlineStr"/>
      <c r="AF482" s="27" t="inlineStr"/>
      <c r="AG482" s="27" t="inlineStr"/>
      <c r="AH482" s="37" t="n">
        <v>6</v>
      </c>
      <c r="AI482" s="37" t="n">
        <v>0</v>
      </c>
      <c r="AJ482" s="37" t="n">
        <v>6</v>
      </c>
      <c r="AK482" s="38" t="n">
        <v>34580</v>
      </c>
      <c r="AL482" s="38" t="n"/>
      <c r="AM482" s="38" t="n"/>
      <c r="AN482" s="27" t="inlineStr"/>
      <c r="AO482" s="27" t="inlineStr"/>
    </row>
    <row r="483">
      <c r="A483" s="5" t="inlineStr">
        <is>
          <t>2002511</t>
        </is>
      </c>
      <c r="B483" s="5" t="inlineStr">
        <is>
          <t>VALVAS LARINGOSCOPIO McGRATH COVIDEN</t>
        </is>
      </c>
      <c r="C483" s="5" t="inlineStr"/>
      <c r="D483" s="5" t="inlineStr">
        <is>
          <t>033</t>
        </is>
      </c>
      <c r="E483" s="5" t="inlineStr">
        <is>
          <t>ZDES</t>
        </is>
      </c>
      <c r="F483" s="5" t="inlineStr">
        <is>
          <t>1120</t>
        </is>
      </c>
      <c r="G483" s="5" t="inlineStr">
        <is>
          <t>2021</t>
        </is>
      </c>
      <c r="H483" s="5" t="inlineStr">
        <is>
          <t>C/U</t>
        </is>
      </c>
      <c r="I483" s="6" t="n">
        <v>6</v>
      </c>
      <c r="J483" s="6" t="n">
        <v>0</v>
      </c>
      <c r="K483" s="5" t="inlineStr">
        <is>
          <t>ARS</t>
        </is>
      </c>
      <c r="L483" s="7" t="n">
        <v>0</v>
      </c>
      <c r="M483" s="7" t="n">
        <v>85668</v>
      </c>
      <c r="N483" s="5">
        <f>IFERROR(VLOOKUP(E483,[1]Total!$D$1:$M$446,10,0),0)</f>
        <v/>
      </c>
      <c r="O483" s="11">
        <f>M483/SUM($M$2:$M$679)</f>
        <v/>
      </c>
      <c r="P483" s="5">
        <f>IFERROR(M483/I483,0)</f>
        <v/>
      </c>
      <c r="R483" s="8">
        <f>I483-Q483</f>
        <v/>
      </c>
      <c r="S483" s="36">
        <f>P483*R483</f>
        <v/>
      </c>
      <c r="U483" s="27" t="inlineStr">
        <is>
          <t>Stock SAP</t>
        </is>
      </c>
      <c r="V483" s="27" t="inlineStr">
        <is>
          <t>Descartables</t>
        </is>
      </c>
      <c r="W483" s="27" t="inlineStr">
        <is>
          <t>Dentro del alcance</t>
        </is>
      </c>
      <c r="X483" s="27" t="inlineStr"/>
      <c r="Y483" s="27" t="inlineStr">
        <is>
          <t>Sin recuento físico en el inventario de Avain</t>
        </is>
      </c>
      <c r="Z483" s="28" t="inlineStr">
        <is>
          <t>Sin recuento físico</t>
        </is>
      </c>
      <c r="AA483" s="27" t="inlineStr"/>
      <c r="AB483" s="27" t="inlineStr"/>
      <c r="AC483" s="27" t="inlineStr"/>
      <c r="AD483" s="27" t="inlineStr"/>
      <c r="AE483" s="27" t="inlineStr"/>
      <c r="AF483" s="27" t="inlineStr"/>
      <c r="AG483" s="27" t="inlineStr"/>
      <c r="AH483" s="37" t="n">
        <v>6</v>
      </c>
      <c r="AI483" s="37" t="n">
        <v>0</v>
      </c>
      <c r="AJ483" s="37" t="n">
        <v>6</v>
      </c>
      <c r="AK483" s="38" t="n">
        <v>14278</v>
      </c>
      <c r="AL483" s="38" t="n"/>
      <c r="AM483" s="38" t="n"/>
      <c r="AN483" s="27" t="inlineStr"/>
      <c r="AO483" s="27" t="inlineStr"/>
    </row>
    <row r="484">
      <c r="A484" s="5" t="inlineStr">
        <is>
          <t>3001215</t>
        </is>
      </c>
      <c r="B484" s="5" t="inlineStr">
        <is>
          <t>BOTAS CAÑA ALTA IMPERMEABLE TERM. T36</t>
        </is>
      </c>
      <c r="C484" s="5" t="inlineStr"/>
      <c r="D484" s="5" t="inlineStr">
        <is>
          <t>INDU</t>
        </is>
      </c>
      <c r="E484" s="5" t="inlineStr">
        <is>
          <t>ZUNI</t>
        </is>
      </c>
      <c r="F484" s="5" t="inlineStr">
        <is>
          <t>1120</t>
        </is>
      </c>
      <c r="G484" s="5" t="inlineStr">
        <is>
          <t>2040</t>
        </is>
      </c>
      <c r="H484" s="5" t="inlineStr">
        <is>
          <t>C/U</t>
        </is>
      </c>
      <c r="I484" s="6" t="n">
        <v>6</v>
      </c>
      <c r="J484" s="6" t="n">
        <v>0</v>
      </c>
      <c r="K484" s="5" t="inlineStr">
        <is>
          <t>ARS</t>
        </is>
      </c>
      <c r="L484" s="7" t="n">
        <v>0</v>
      </c>
      <c r="M484" s="7" t="n">
        <v>861942</v>
      </c>
      <c r="N484" s="5">
        <f>IFERROR(VLOOKUP(E484,[1]Total!$D$1:$M$446,10,0),0)</f>
        <v/>
      </c>
      <c r="O484" s="11">
        <f>M484/SUM($M$2:$M$679)</f>
        <v/>
      </c>
      <c r="P484" s="5">
        <f>IFERROR(M484/I484,0)</f>
        <v/>
      </c>
      <c r="R484" s="8">
        <f>I484-Q484</f>
        <v/>
      </c>
      <c r="S484" s="36">
        <f>P484*R484</f>
        <v/>
      </c>
      <c r="U484" s="27" t="inlineStr">
        <is>
          <t>Stock SAP</t>
        </is>
      </c>
      <c r="V484" s="27" t="inlineStr">
        <is>
          <t>Uniformes</t>
        </is>
      </c>
      <c r="W484" s="27" t="inlineStr">
        <is>
          <t>Fuera del alcance</t>
        </is>
      </c>
      <c r="X484" s="27" t="inlineStr"/>
      <c r="Y484" s="27" t="inlineStr">
        <is>
          <t>No aplica: uniformes, clasificación que el inventario físico de Farmacia no releva</t>
        </is>
      </c>
      <c r="Z484" s="28" t="inlineStr">
        <is>
          <t>Fuera del alcance del inventario físico</t>
        </is>
      </c>
      <c r="AA484" s="27" t="inlineStr"/>
      <c r="AB484" s="27" t="inlineStr"/>
      <c r="AC484" s="27" t="inlineStr"/>
      <c r="AD484" s="27" t="inlineStr"/>
      <c r="AE484" s="27" t="inlineStr"/>
      <c r="AF484" s="27" t="inlineStr"/>
      <c r="AG484" s="27" t="inlineStr"/>
      <c r="AH484" s="37" t="n">
        <v>6</v>
      </c>
      <c r="AI484" s="37" t="n">
        <v>0</v>
      </c>
      <c r="AJ484" s="37" t="n">
        <v>6</v>
      </c>
      <c r="AK484" s="38" t="n">
        <v>143657</v>
      </c>
      <c r="AL484" s="38" t="n"/>
      <c r="AM484" s="38" t="n"/>
      <c r="AN484" s="27" t="inlineStr"/>
      <c r="AO484" s="27" t="inlineStr"/>
    </row>
    <row r="485">
      <c r="A485" s="5" t="inlineStr">
        <is>
          <t>3001221</t>
        </is>
      </c>
      <c r="B485" s="5" t="inlineStr">
        <is>
          <t>BOTAS CAÑA ALTA IMPERMEABLE TERM. T42</t>
        </is>
      </c>
      <c r="C485" s="5" t="inlineStr"/>
      <c r="D485" s="5" t="inlineStr">
        <is>
          <t>INDU</t>
        </is>
      </c>
      <c r="E485" s="5" t="inlineStr">
        <is>
          <t>ZUNI</t>
        </is>
      </c>
      <c r="F485" s="5" t="inlineStr">
        <is>
          <t>1120</t>
        </is>
      </c>
      <c r="G485" s="5" t="inlineStr">
        <is>
          <t>2040</t>
        </is>
      </c>
      <c r="H485" s="5" t="inlineStr">
        <is>
          <t>C/U</t>
        </is>
      </c>
      <c r="I485" s="6" t="n">
        <v>6</v>
      </c>
      <c r="J485" s="6" t="n">
        <v>0</v>
      </c>
      <c r="K485" s="5" t="inlineStr">
        <is>
          <t>ARS</t>
        </is>
      </c>
      <c r="L485" s="7" t="n">
        <v>0</v>
      </c>
      <c r="M485" s="7" t="n">
        <v>1213192.5</v>
      </c>
      <c r="N485" s="5">
        <f>IFERROR(VLOOKUP(E485,[1]Total!$D$1:$M$446,10,0),0)</f>
        <v/>
      </c>
      <c r="O485" s="11">
        <f>M485/SUM($M$2:$M$679)</f>
        <v/>
      </c>
      <c r="P485" s="5">
        <f>IFERROR(M485/I485,0)</f>
        <v/>
      </c>
      <c r="R485" s="8">
        <f>I485-Q485</f>
        <v/>
      </c>
      <c r="S485" s="36">
        <f>P485*R485</f>
        <v/>
      </c>
      <c r="U485" s="27" t="inlineStr">
        <is>
          <t>Stock SAP</t>
        </is>
      </c>
      <c r="V485" s="27" t="inlineStr">
        <is>
          <t>Uniformes</t>
        </is>
      </c>
      <c r="W485" s="27" t="inlineStr">
        <is>
          <t>Fuera del alcance</t>
        </is>
      </c>
      <c r="X485" s="27" t="inlineStr"/>
      <c r="Y485" s="27" t="inlineStr">
        <is>
          <t>No aplica: uniformes, clasificación que el inventario físico de Farmacia no releva</t>
        </is>
      </c>
      <c r="Z485" s="28" t="inlineStr">
        <is>
          <t>Fuera del alcance del inventario físico</t>
        </is>
      </c>
      <c r="AA485" s="27" t="inlineStr"/>
      <c r="AB485" s="27" t="inlineStr"/>
      <c r="AC485" s="27" t="inlineStr"/>
      <c r="AD485" s="27" t="inlineStr"/>
      <c r="AE485" s="27" t="inlineStr"/>
      <c r="AF485" s="27" t="inlineStr"/>
      <c r="AG485" s="27" t="inlineStr"/>
      <c r="AH485" s="37" t="n">
        <v>6</v>
      </c>
      <c r="AI485" s="37" t="n">
        <v>0</v>
      </c>
      <c r="AJ485" s="37" t="n">
        <v>6</v>
      </c>
      <c r="AK485" s="38" t="n">
        <v>202198.75</v>
      </c>
      <c r="AL485" s="38" t="n"/>
      <c r="AM485" s="38" t="n"/>
      <c r="AN485" s="27" t="inlineStr"/>
      <c r="AO485" s="27" t="inlineStr"/>
    </row>
    <row r="486">
      <c r="A486" s="5" t="inlineStr">
        <is>
          <t>3001341</t>
        </is>
      </c>
      <c r="B486" s="5" t="inlineStr">
        <is>
          <t>PANTALON IMPERMEABLE M</t>
        </is>
      </c>
      <c r="C486" s="5" t="inlineStr"/>
      <c r="D486" s="5" t="inlineStr">
        <is>
          <t>INDU</t>
        </is>
      </c>
      <c r="E486" s="5" t="inlineStr">
        <is>
          <t>ZUNI</t>
        </is>
      </c>
      <c r="F486" s="5" t="inlineStr">
        <is>
          <t>1120</t>
        </is>
      </c>
      <c r="G486" s="5" t="inlineStr">
        <is>
          <t>2040</t>
        </is>
      </c>
      <c r="H486" s="5" t="inlineStr">
        <is>
          <t>C/U</t>
        </is>
      </c>
      <c r="I486" s="6" t="n">
        <v>6</v>
      </c>
      <c r="J486" s="6" t="n">
        <v>0</v>
      </c>
      <c r="K486" s="5" t="inlineStr">
        <is>
          <t>ARS</t>
        </is>
      </c>
      <c r="L486" s="7" t="n">
        <v>0</v>
      </c>
      <c r="M486" s="7" t="n">
        <v>428875.21</v>
      </c>
      <c r="N486" s="5">
        <f>IFERROR(VLOOKUP(E486,[1]Total!$D$1:$M$446,10,0),0)</f>
        <v/>
      </c>
      <c r="O486" s="11">
        <f>M486/SUM($M$2:$M$679)</f>
        <v/>
      </c>
      <c r="P486" s="5">
        <f>IFERROR(M486/I486,0)</f>
        <v/>
      </c>
      <c r="R486" s="8">
        <f>I486-Q486</f>
        <v/>
      </c>
      <c r="S486" s="36">
        <f>P486*R486</f>
        <v/>
      </c>
      <c r="U486" s="27" t="inlineStr">
        <is>
          <t>Stock SAP</t>
        </is>
      </c>
      <c r="V486" s="27" t="inlineStr">
        <is>
          <t>Uniformes</t>
        </is>
      </c>
      <c r="W486" s="27" t="inlineStr">
        <is>
          <t>Fuera del alcance</t>
        </is>
      </c>
      <c r="X486" s="27" t="inlineStr"/>
      <c r="Y486" s="27" t="inlineStr">
        <is>
          <t>No aplica: uniformes, clasificación que el inventario físico de Farmacia no releva</t>
        </is>
      </c>
      <c r="Z486" s="28" t="inlineStr">
        <is>
          <t>Fuera del alcance del inventario físico</t>
        </is>
      </c>
      <c r="AA486" s="27" t="inlineStr"/>
      <c r="AB486" s="27" t="inlineStr"/>
      <c r="AC486" s="27" t="inlineStr"/>
      <c r="AD486" s="27" t="inlineStr"/>
      <c r="AE486" s="27" t="inlineStr"/>
      <c r="AF486" s="27" t="inlineStr"/>
      <c r="AG486" s="27" t="inlineStr"/>
      <c r="AH486" s="37" t="n">
        <v>6</v>
      </c>
      <c r="AI486" s="37" t="n">
        <v>0</v>
      </c>
      <c r="AJ486" s="37" t="n">
        <v>6</v>
      </c>
      <c r="AK486" s="38" t="n">
        <v>71479.20166666668</v>
      </c>
      <c r="AL486" s="38" t="n"/>
      <c r="AM486" s="38" t="n"/>
      <c r="AN486" s="27" t="inlineStr"/>
      <c r="AO486" s="27" t="inlineStr"/>
    </row>
    <row r="487">
      <c r="A487" s="5" t="inlineStr">
        <is>
          <t>3001413</t>
        </is>
      </c>
      <c r="B487" s="5" t="inlineStr">
        <is>
          <t>CAMPERA DE POLAR C/LOGO + REFLEC  XL</t>
        </is>
      </c>
      <c r="C487" s="5" t="inlineStr"/>
      <c r="D487" s="5" t="inlineStr">
        <is>
          <t>INDU</t>
        </is>
      </c>
      <c r="E487" s="5" t="inlineStr">
        <is>
          <t>ZUNI</t>
        </is>
      </c>
      <c r="F487" s="5" t="inlineStr">
        <is>
          <t>1120</t>
        </is>
      </c>
      <c r="G487" s="5" t="inlineStr">
        <is>
          <t>2040</t>
        </is>
      </c>
      <c r="H487" s="5" t="inlineStr">
        <is>
          <t>C/U</t>
        </is>
      </c>
      <c r="I487" s="6" t="n">
        <v>6</v>
      </c>
      <c r="J487" s="6" t="n">
        <v>0</v>
      </c>
      <c r="K487" s="5" t="inlineStr">
        <is>
          <t>ARS</t>
        </is>
      </c>
      <c r="L487" s="7" t="n">
        <v>0</v>
      </c>
      <c r="M487" s="7" t="n">
        <v>212624.94</v>
      </c>
      <c r="N487" s="5">
        <f>IFERROR(VLOOKUP(E487,[1]Total!$D$1:$M$446,10,0),0)</f>
        <v/>
      </c>
      <c r="O487" s="11">
        <f>M487/SUM($M$2:$M$679)</f>
        <v/>
      </c>
      <c r="P487" s="5">
        <f>IFERROR(M487/I487,0)</f>
        <v/>
      </c>
      <c r="R487" s="8">
        <f>I487-Q487</f>
        <v/>
      </c>
      <c r="S487" s="36">
        <f>P487*R487</f>
        <v/>
      </c>
      <c r="U487" s="27" t="inlineStr">
        <is>
          <t>Stock SAP</t>
        </is>
      </c>
      <c r="V487" s="27" t="inlineStr">
        <is>
          <t>Uniformes</t>
        </is>
      </c>
      <c r="W487" s="27" t="inlineStr">
        <is>
          <t>Fuera del alcance</t>
        </is>
      </c>
      <c r="X487" s="27" t="inlineStr"/>
      <c r="Y487" s="27" t="inlineStr">
        <is>
          <t>No aplica: uniformes, clasificación que el inventario físico de Farmacia no releva</t>
        </is>
      </c>
      <c r="Z487" s="28" t="inlineStr">
        <is>
          <t>Fuera del alcance del inventario físico</t>
        </is>
      </c>
      <c r="AA487" s="27" t="inlineStr"/>
      <c r="AB487" s="27" t="inlineStr"/>
      <c r="AC487" s="27" t="inlineStr"/>
      <c r="AD487" s="27" t="inlineStr"/>
      <c r="AE487" s="27" t="inlineStr"/>
      <c r="AF487" s="27" t="inlineStr"/>
      <c r="AG487" s="27" t="inlineStr"/>
      <c r="AH487" s="37" t="n">
        <v>6</v>
      </c>
      <c r="AI487" s="37" t="n">
        <v>0</v>
      </c>
      <c r="AJ487" s="37" t="n">
        <v>6</v>
      </c>
      <c r="AK487" s="38" t="n">
        <v>35437.49</v>
      </c>
      <c r="AL487" s="38" t="n"/>
      <c r="AM487" s="38" t="n"/>
      <c r="AN487" s="27" t="inlineStr"/>
      <c r="AO487" s="27" t="inlineStr"/>
    </row>
    <row r="488">
      <c r="A488" s="5" t="inlineStr">
        <is>
          <t>3001437</t>
        </is>
      </c>
      <c r="B488" s="5" t="inlineStr">
        <is>
          <t>CHOMBA NEGRA XL</t>
        </is>
      </c>
      <c r="C488" s="5" t="inlineStr"/>
      <c r="D488" s="5" t="inlineStr">
        <is>
          <t>INDU</t>
        </is>
      </c>
      <c r="E488" s="5" t="inlineStr">
        <is>
          <t>ZUNI</t>
        </is>
      </c>
      <c r="F488" s="5" t="inlineStr">
        <is>
          <t>1120</t>
        </is>
      </c>
      <c r="G488" s="5" t="inlineStr">
        <is>
          <t>2040</t>
        </is>
      </c>
      <c r="H488" s="5" t="inlineStr">
        <is>
          <t>C/U</t>
        </is>
      </c>
      <c r="I488" s="6" t="n">
        <v>6</v>
      </c>
      <c r="J488" s="6" t="n">
        <v>0</v>
      </c>
      <c r="K488" s="5" t="inlineStr">
        <is>
          <t>ARS</t>
        </is>
      </c>
      <c r="L488" s="7" t="n">
        <v>0</v>
      </c>
      <c r="M488" s="7" t="n">
        <v>78250.07000000001</v>
      </c>
      <c r="N488" s="5">
        <f>IFERROR(VLOOKUP(E488,[1]Total!$D$1:$M$446,10,0),0)</f>
        <v/>
      </c>
      <c r="O488" s="11">
        <f>M488/SUM($M$2:$M$679)</f>
        <v/>
      </c>
      <c r="P488" s="5">
        <f>IFERROR(M488/I488,0)</f>
        <v/>
      </c>
      <c r="R488" s="8">
        <f>I488-Q488</f>
        <v/>
      </c>
      <c r="S488" s="36">
        <f>P488*R488</f>
        <v/>
      </c>
      <c r="U488" s="27" t="inlineStr">
        <is>
          <t>Stock SAP</t>
        </is>
      </c>
      <c r="V488" s="27" t="inlineStr">
        <is>
          <t>Uniformes</t>
        </is>
      </c>
      <c r="W488" s="27" t="inlineStr">
        <is>
          <t>Fuera del alcance</t>
        </is>
      </c>
      <c r="X488" s="27" t="inlineStr"/>
      <c r="Y488" s="27" t="inlineStr">
        <is>
          <t>No aplica: uniformes, clasificación que el inventario físico de Farmacia no releva</t>
        </is>
      </c>
      <c r="Z488" s="28" t="inlineStr">
        <is>
          <t>Fuera del alcance del inventario físico</t>
        </is>
      </c>
      <c r="AA488" s="27" t="inlineStr"/>
      <c r="AB488" s="27" t="inlineStr"/>
      <c r="AC488" s="27" t="inlineStr"/>
      <c r="AD488" s="27" t="inlineStr"/>
      <c r="AE488" s="27" t="inlineStr"/>
      <c r="AF488" s="27" t="inlineStr"/>
      <c r="AG488" s="27" t="inlineStr"/>
      <c r="AH488" s="37" t="n">
        <v>6</v>
      </c>
      <c r="AI488" s="37" t="n">
        <v>0</v>
      </c>
      <c r="AJ488" s="37" t="n">
        <v>6</v>
      </c>
      <c r="AK488" s="38" t="n">
        <v>13041.67833333334</v>
      </c>
      <c r="AL488" s="38" t="n"/>
      <c r="AM488" s="38" t="n"/>
      <c r="AN488" s="27" t="inlineStr"/>
      <c r="AO488" s="27" t="inlineStr"/>
    </row>
    <row r="489">
      <c r="A489" s="5" t="inlineStr">
        <is>
          <t>3002062</t>
        </is>
      </c>
      <c r="B489" s="5" t="inlineStr">
        <is>
          <t>CAMPERA ALTA MONTAÑA M GEO GORETEX</t>
        </is>
      </c>
      <c r="C489" s="5" t="inlineStr"/>
      <c r="D489" s="5" t="inlineStr">
        <is>
          <t>INDU</t>
        </is>
      </c>
      <c r="E489" s="5" t="inlineStr">
        <is>
          <t>ZUNI</t>
        </is>
      </c>
      <c r="F489" s="5" t="inlineStr">
        <is>
          <t>1120</t>
        </is>
      </c>
      <c r="G489" s="5" t="inlineStr">
        <is>
          <t>2040</t>
        </is>
      </c>
      <c r="H489" s="5" t="inlineStr">
        <is>
          <t>C/U</t>
        </is>
      </c>
      <c r="I489" s="6" t="n">
        <v>6</v>
      </c>
      <c r="J489" s="6" t="n">
        <v>0</v>
      </c>
      <c r="K489" s="5" t="inlineStr">
        <is>
          <t>ARS</t>
        </is>
      </c>
      <c r="L489" s="7" t="n">
        <v>0</v>
      </c>
      <c r="M489" s="7" t="n">
        <v>2584977.84</v>
      </c>
      <c r="N489" s="5">
        <f>IFERROR(VLOOKUP(E489,[1]Total!$D$1:$M$446,10,0),0)</f>
        <v/>
      </c>
      <c r="O489" s="11">
        <f>M489/SUM($M$2:$M$679)</f>
        <v/>
      </c>
      <c r="P489" s="5">
        <f>IFERROR(M489/I489,0)</f>
        <v/>
      </c>
      <c r="R489" s="8">
        <f>I489-Q489</f>
        <v/>
      </c>
      <c r="S489" s="36">
        <f>P489*R489</f>
        <v/>
      </c>
      <c r="U489" s="27" t="inlineStr">
        <is>
          <t>Stock SAP</t>
        </is>
      </c>
      <c r="V489" s="27" t="inlineStr">
        <is>
          <t>Uniformes</t>
        </is>
      </c>
      <c r="W489" s="27" t="inlineStr">
        <is>
          <t>Fuera del alcance</t>
        </is>
      </c>
      <c r="X489" s="27" t="inlineStr"/>
      <c r="Y489" s="27" t="inlineStr">
        <is>
          <t>No aplica: uniformes, clasificación que el inventario físico de Farmacia no releva</t>
        </is>
      </c>
      <c r="Z489" s="28" t="inlineStr">
        <is>
          <t>Fuera del alcance del inventario físico</t>
        </is>
      </c>
      <c r="AA489" s="27" t="inlineStr"/>
      <c r="AB489" s="27" t="inlineStr"/>
      <c r="AC489" s="27" t="inlineStr"/>
      <c r="AD489" s="27" t="inlineStr"/>
      <c r="AE489" s="27" t="inlineStr"/>
      <c r="AF489" s="27" t="inlineStr"/>
      <c r="AG489" s="27" t="inlineStr"/>
      <c r="AH489" s="37" t="n">
        <v>6</v>
      </c>
      <c r="AI489" s="37" t="n">
        <v>0</v>
      </c>
      <c r="AJ489" s="37" t="n">
        <v>6</v>
      </c>
      <c r="AK489" s="38" t="n">
        <v>430829.64</v>
      </c>
      <c r="AL489" s="38" t="n"/>
      <c r="AM489" s="38" t="n"/>
      <c r="AN489" s="27" t="inlineStr"/>
      <c r="AO489" s="27" t="inlineStr"/>
    </row>
    <row r="490">
      <c r="A490" s="5" t="inlineStr">
        <is>
          <t>3002063</t>
        </is>
      </c>
      <c r="B490" s="5" t="inlineStr">
        <is>
          <t>CAMPERA ALTA MONTAÑA S GEO GORETEX</t>
        </is>
      </c>
      <c r="C490" s="5" t="inlineStr"/>
      <c r="D490" s="5" t="inlineStr">
        <is>
          <t>INDU</t>
        </is>
      </c>
      <c r="E490" s="5" t="inlineStr">
        <is>
          <t>ZUNI</t>
        </is>
      </c>
      <c r="F490" s="5" t="inlineStr">
        <is>
          <t>1120</t>
        </is>
      </c>
      <c r="G490" s="5" t="inlineStr">
        <is>
          <t>2040</t>
        </is>
      </c>
      <c r="H490" s="5" t="inlineStr">
        <is>
          <t>C/U</t>
        </is>
      </c>
      <c r="I490" s="6" t="n">
        <v>6</v>
      </c>
      <c r="J490" s="6" t="n">
        <v>0</v>
      </c>
      <c r="K490" s="5" t="inlineStr">
        <is>
          <t>ARS</t>
        </is>
      </c>
      <c r="L490" s="7" t="n">
        <v>0</v>
      </c>
      <c r="M490" s="7" t="n">
        <v>2584977.84</v>
      </c>
      <c r="N490" s="5">
        <f>IFERROR(VLOOKUP(E490,[1]Total!$D$1:$M$446,10,0),0)</f>
        <v/>
      </c>
      <c r="O490" s="11">
        <f>M490/SUM($M$2:$M$679)</f>
        <v/>
      </c>
      <c r="P490" s="5">
        <f>IFERROR(M490/I490,0)</f>
        <v/>
      </c>
      <c r="R490" s="8">
        <f>I490-Q490</f>
        <v/>
      </c>
      <c r="S490" s="36">
        <f>P490*R490</f>
        <v/>
      </c>
      <c r="U490" s="27" t="inlineStr">
        <is>
          <t>Stock SAP</t>
        </is>
      </c>
      <c r="V490" s="27" t="inlineStr">
        <is>
          <t>Uniformes</t>
        </is>
      </c>
      <c r="W490" s="27" t="inlineStr">
        <is>
          <t>Fuera del alcance</t>
        </is>
      </c>
      <c r="X490" s="27" t="inlineStr"/>
      <c r="Y490" s="27" t="inlineStr">
        <is>
          <t>No aplica: uniformes, clasificación que el inventario físico de Farmacia no releva</t>
        </is>
      </c>
      <c r="Z490" s="28" t="inlineStr">
        <is>
          <t>Fuera del alcance del inventario físico</t>
        </is>
      </c>
      <c r="AA490" s="27" t="inlineStr"/>
      <c r="AB490" s="27" t="inlineStr"/>
      <c r="AC490" s="27" t="inlineStr"/>
      <c r="AD490" s="27" t="inlineStr"/>
      <c r="AE490" s="27" t="inlineStr"/>
      <c r="AF490" s="27" t="inlineStr"/>
      <c r="AG490" s="27" t="inlineStr"/>
      <c r="AH490" s="37" t="n">
        <v>6</v>
      </c>
      <c r="AI490" s="37" t="n">
        <v>0</v>
      </c>
      <c r="AJ490" s="37" t="n">
        <v>6</v>
      </c>
      <c r="AK490" s="38" t="n">
        <v>430829.64</v>
      </c>
      <c r="AL490" s="38" t="n"/>
      <c r="AM490" s="38" t="n"/>
      <c r="AN490" s="27" t="inlineStr"/>
      <c r="AO490" s="27" t="inlineStr"/>
    </row>
    <row r="491">
      <c r="A491" s="5" t="inlineStr">
        <is>
          <t>3002068</t>
        </is>
      </c>
      <c r="B491" s="5" t="inlineStr">
        <is>
          <t>JARDINERO S GEO GORETEX</t>
        </is>
      </c>
      <c r="C491" s="5" t="inlineStr"/>
      <c r="D491" s="5" t="inlineStr">
        <is>
          <t>INDU</t>
        </is>
      </c>
      <c r="E491" s="5" t="inlineStr">
        <is>
          <t>ZUNI</t>
        </is>
      </c>
      <c r="F491" s="5" t="inlineStr">
        <is>
          <t>1120</t>
        </is>
      </c>
      <c r="G491" s="5" t="inlineStr">
        <is>
          <t>2040</t>
        </is>
      </c>
      <c r="H491" s="5" t="inlineStr">
        <is>
          <t>C/U</t>
        </is>
      </c>
      <c r="I491" s="6" t="n">
        <v>6</v>
      </c>
      <c r="J491" s="6" t="n">
        <v>0</v>
      </c>
      <c r="K491" s="5" t="inlineStr">
        <is>
          <t>ARS</t>
        </is>
      </c>
      <c r="L491" s="7" t="n">
        <v>0</v>
      </c>
      <c r="M491" s="7" t="n">
        <v>2118099.36</v>
      </c>
      <c r="N491" s="5">
        <f>IFERROR(VLOOKUP(E491,[1]Total!$D$1:$M$446,10,0),0)</f>
        <v/>
      </c>
      <c r="O491" s="11">
        <f>M491/SUM($M$2:$M$679)</f>
        <v/>
      </c>
      <c r="P491" s="5">
        <f>IFERROR(M491/I491,0)</f>
        <v/>
      </c>
      <c r="R491" s="8">
        <f>I491-Q491</f>
        <v/>
      </c>
      <c r="S491" s="36">
        <f>P491*R491</f>
        <v/>
      </c>
      <c r="U491" s="27" t="inlineStr">
        <is>
          <t>Stock SAP</t>
        </is>
      </c>
      <c r="V491" s="27" t="inlineStr">
        <is>
          <t>Uniformes</t>
        </is>
      </c>
      <c r="W491" s="27" t="inlineStr">
        <is>
          <t>Fuera del alcance</t>
        </is>
      </c>
      <c r="X491" s="27" t="inlineStr"/>
      <c r="Y491" s="27" t="inlineStr">
        <is>
          <t>No aplica: uniformes, clasificación que el inventario físico de Farmacia no releva</t>
        </is>
      </c>
      <c r="Z491" s="28" t="inlineStr">
        <is>
          <t>Fuera del alcance del inventario físico</t>
        </is>
      </c>
      <c r="AA491" s="27" t="inlineStr"/>
      <c r="AB491" s="27" t="inlineStr"/>
      <c r="AC491" s="27" t="inlineStr"/>
      <c r="AD491" s="27" t="inlineStr"/>
      <c r="AE491" s="27" t="inlineStr"/>
      <c r="AF491" s="27" t="inlineStr"/>
      <c r="AG491" s="27" t="inlineStr"/>
      <c r="AH491" s="37" t="n">
        <v>6</v>
      </c>
      <c r="AI491" s="37" t="n">
        <v>0</v>
      </c>
      <c r="AJ491" s="37" t="n">
        <v>6</v>
      </c>
      <c r="AK491" s="38" t="n">
        <v>353016.56</v>
      </c>
      <c r="AL491" s="38" t="n"/>
      <c r="AM491" s="38" t="n"/>
      <c r="AN491" s="27" t="inlineStr"/>
      <c r="AO491" s="27" t="inlineStr"/>
    </row>
    <row r="492">
      <c r="A492" s="5" t="inlineStr">
        <is>
          <t>3002069</t>
        </is>
      </c>
      <c r="B492" s="5" t="inlineStr">
        <is>
          <t>JARDINERO M GEO GORETEX</t>
        </is>
      </c>
      <c r="C492" s="5" t="inlineStr"/>
      <c r="D492" s="5" t="inlineStr">
        <is>
          <t>INDU</t>
        </is>
      </c>
      <c r="E492" s="5" t="inlineStr">
        <is>
          <t>ZUNI</t>
        </is>
      </c>
      <c r="F492" s="5" t="inlineStr">
        <is>
          <t>1120</t>
        </is>
      </c>
      <c r="G492" s="5" t="inlineStr">
        <is>
          <t>2040</t>
        </is>
      </c>
      <c r="H492" s="5" t="inlineStr">
        <is>
          <t>C/U</t>
        </is>
      </c>
      <c r="I492" s="6" t="n">
        <v>6</v>
      </c>
      <c r="J492" s="6" t="n">
        <v>0</v>
      </c>
      <c r="K492" s="5" t="inlineStr">
        <is>
          <t>ARS</t>
        </is>
      </c>
      <c r="L492" s="7" t="n">
        <v>0</v>
      </c>
      <c r="M492" s="7" t="n">
        <v>2118099.36</v>
      </c>
      <c r="N492" s="5">
        <f>IFERROR(VLOOKUP(E492,[1]Total!$D$1:$M$446,10,0),0)</f>
        <v/>
      </c>
      <c r="O492" s="11">
        <f>M492/SUM($M$2:$M$679)</f>
        <v/>
      </c>
      <c r="P492" s="5">
        <f>IFERROR(M492/I492,0)</f>
        <v/>
      </c>
      <c r="R492" s="8">
        <f>I492-Q492</f>
        <v/>
      </c>
      <c r="S492" s="36">
        <f>P492*R492</f>
        <v/>
      </c>
      <c r="U492" s="27" t="inlineStr">
        <is>
          <t>Stock SAP</t>
        </is>
      </c>
      <c r="V492" s="27" t="inlineStr">
        <is>
          <t>Uniformes</t>
        </is>
      </c>
      <c r="W492" s="27" t="inlineStr">
        <is>
          <t>Fuera del alcance</t>
        </is>
      </c>
      <c r="X492" s="27" t="inlineStr"/>
      <c r="Y492" s="27" t="inlineStr">
        <is>
          <t>No aplica: uniformes, clasificación que el inventario físico de Farmacia no releva</t>
        </is>
      </c>
      <c r="Z492" s="28" t="inlineStr">
        <is>
          <t>Fuera del alcance del inventario físico</t>
        </is>
      </c>
      <c r="AA492" s="27" t="inlineStr"/>
      <c r="AB492" s="27" t="inlineStr"/>
      <c r="AC492" s="27" t="inlineStr"/>
      <c r="AD492" s="27" t="inlineStr"/>
      <c r="AE492" s="27" t="inlineStr"/>
      <c r="AF492" s="27" t="inlineStr"/>
      <c r="AG492" s="27" t="inlineStr"/>
      <c r="AH492" s="37" t="n">
        <v>6</v>
      </c>
      <c r="AI492" s="37" t="n">
        <v>0</v>
      </c>
      <c r="AJ492" s="37" t="n">
        <v>6</v>
      </c>
      <c r="AK492" s="38" t="n">
        <v>353016.56</v>
      </c>
      <c r="AL492" s="38" t="n"/>
      <c r="AM492" s="38" t="n"/>
      <c r="AN492" s="27" t="inlineStr"/>
      <c r="AO492" s="27" t="inlineStr"/>
    </row>
    <row r="493">
      <c r="A493" s="5" t="inlineStr">
        <is>
          <t>3002074</t>
        </is>
      </c>
      <c r="B493" s="5" t="inlineStr">
        <is>
          <t>CAMPERA POLARTEC QUEHUAR 8 PRO TS</t>
        </is>
      </c>
      <c r="C493" s="5" t="inlineStr"/>
      <c r="D493" s="5" t="inlineStr">
        <is>
          <t>INDU</t>
        </is>
      </c>
      <c r="E493" s="5" t="inlineStr">
        <is>
          <t>ZUNI</t>
        </is>
      </c>
      <c r="F493" s="5" t="inlineStr">
        <is>
          <t>1120</t>
        </is>
      </c>
      <c r="G493" s="5" t="inlineStr">
        <is>
          <t>2040</t>
        </is>
      </c>
      <c r="H493" s="5" t="inlineStr">
        <is>
          <t>C/U</t>
        </is>
      </c>
      <c r="I493" s="6" t="n">
        <v>6</v>
      </c>
      <c r="J493" s="6" t="n">
        <v>0</v>
      </c>
      <c r="K493" s="5" t="inlineStr">
        <is>
          <t>ARS</t>
        </is>
      </c>
      <c r="L493" s="7" t="n">
        <v>0</v>
      </c>
      <c r="M493" s="7" t="n">
        <v>801271.2</v>
      </c>
      <c r="N493" s="5">
        <f>IFERROR(VLOOKUP(E493,[1]Total!$D$1:$M$446,10,0),0)</f>
        <v/>
      </c>
      <c r="O493" s="11">
        <f>M493/SUM($M$2:$M$679)</f>
        <v/>
      </c>
      <c r="P493" s="5">
        <f>IFERROR(M493/I493,0)</f>
        <v/>
      </c>
      <c r="R493" s="8">
        <f>I493-Q493</f>
        <v/>
      </c>
      <c r="S493" s="36">
        <f>P493*R493</f>
        <v/>
      </c>
      <c r="U493" s="27" t="inlineStr">
        <is>
          <t>Stock SAP</t>
        </is>
      </c>
      <c r="V493" s="27" t="inlineStr">
        <is>
          <t>Uniformes</t>
        </is>
      </c>
      <c r="W493" s="27" t="inlineStr">
        <is>
          <t>Fuera del alcance</t>
        </is>
      </c>
      <c r="X493" s="27" t="inlineStr"/>
      <c r="Y493" s="27" t="inlineStr">
        <is>
          <t>No aplica: uniformes, clasificación que el inventario físico de Farmacia no releva</t>
        </is>
      </c>
      <c r="Z493" s="28" t="inlineStr">
        <is>
          <t>Fuera del alcance del inventario físico</t>
        </is>
      </c>
      <c r="AA493" s="27" t="inlineStr"/>
      <c r="AB493" s="27" t="inlineStr"/>
      <c r="AC493" s="27" t="inlineStr"/>
      <c r="AD493" s="27" t="inlineStr"/>
      <c r="AE493" s="27" t="inlineStr"/>
      <c r="AF493" s="27" t="inlineStr"/>
      <c r="AG493" s="27" t="inlineStr"/>
      <c r="AH493" s="37" t="n">
        <v>6</v>
      </c>
      <c r="AI493" s="37" t="n">
        <v>0</v>
      </c>
      <c r="AJ493" s="37" t="n">
        <v>6</v>
      </c>
      <c r="AK493" s="38" t="n">
        <v>133545.2</v>
      </c>
      <c r="AL493" s="38" t="n"/>
      <c r="AM493" s="38" t="n"/>
      <c r="AN493" s="27" t="inlineStr"/>
      <c r="AO493" s="27" t="inlineStr"/>
    </row>
    <row r="494">
      <c r="A494" s="5" t="inlineStr">
        <is>
          <t>3002075</t>
        </is>
      </c>
      <c r="B494" s="5" t="inlineStr">
        <is>
          <t>CAMPERA POLARTEC QUEHUAR 8 PRO TM</t>
        </is>
      </c>
      <c r="C494" s="5" t="inlineStr"/>
      <c r="D494" s="5" t="inlineStr">
        <is>
          <t>INDU</t>
        </is>
      </c>
      <c r="E494" s="5" t="inlineStr">
        <is>
          <t>ZUNI</t>
        </is>
      </c>
      <c r="F494" s="5" t="inlineStr">
        <is>
          <t>1120</t>
        </is>
      </c>
      <c r="G494" s="5" t="inlineStr">
        <is>
          <t>2040</t>
        </is>
      </c>
      <c r="H494" s="5" t="inlineStr">
        <is>
          <t>C/U</t>
        </is>
      </c>
      <c r="I494" s="6" t="n">
        <v>6</v>
      </c>
      <c r="J494" s="6" t="n">
        <v>0</v>
      </c>
      <c r="K494" s="5" t="inlineStr">
        <is>
          <t>ARS</t>
        </is>
      </c>
      <c r="L494" s="7" t="n">
        <v>0</v>
      </c>
      <c r="M494" s="7" t="n">
        <v>801271.2</v>
      </c>
      <c r="N494" s="5">
        <f>IFERROR(VLOOKUP(E494,[1]Total!$D$1:$M$446,10,0),0)</f>
        <v/>
      </c>
      <c r="O494" s="11">
        <f>M494/SUM($M$2:$M$679)</f>
        <v/>
      </c>
      <c r="P494" s="5">
        <f>IFERROR(M494/I494,0)</f>
        <v/>
      </c>
      <c r="R494" s="8">
        <f>I494-Q494</f>
        <v/>
      </c>
      <c r="S494" s="36">
        <f>P494*R494</f>
        <v/>
      </c>
      <c r="U494" s="27" t="inlineStr">
        <is>
          <t>Stock SAP</t>
        </is>
      </c>
      <c r="V494" s="27" t="inlineStr">
        <is>
          <t>Uniformes</t>
        </is>
      </c>
      <c r="W494" s="27" t="inlineStr">
        <is>
          <t>Fuera del alcance</t>
        </is>
      </c>
      <c r="X494" s="27" t="inlineStr"/>
      <c r="Y494" s="27" t="inlineStr">
        <is>
          <t>No aplica: uniformes, clasificación que el inventario físico de Farmacia no releva</t>
        </is>
      </c>
      <c r="Z494" s="28" t="inlineStr">
        <is>
          <t>Fuera del alcance del inventario físico</t>
        </is>
      </c>
      <c r="AA494" s="27" t="inlineStr"/>
      <c r="AB494" s="27" t="inlineStr"/>
      <c r="AC494" s="27" t="inlineStr"/>
      <c r="AD494" s="27" t="inlineStr"/>
      <c r="AE494" s="27" t="inlineStr"/>
      <c r="AF494" s="27" t="inlineStr"/>
      <c r="AG494" s="27" t="inlineStr"/>
      <c r="AH494" s="37" t="n">
        <v>6</v>
      </c>
      <c r="AI494" s="37" t="n">
        <v>0</v>
      </c>
      <c r="AJ494" s="37" t="n">
        <v>6</v>
      </c>
      <c r="AK494" s="38" t="n">
        <v>133545.2</v>
      </c>
      <c r="AL494" s="38" t="n"/>
      <c r="AM494" s="38" t="n"/>
      <c r="AN494" s="27" t="inlineStr"/>
      <c r="AO494" s="27" t="inlineStr"/>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7" t="n">
        <v>0</v>
      </c>
      <c r="M495" s="7" t="n">
        <v>31856.64</v>
      </c>
      <c r="N495" s="5">
        <f>IFERROR(VLOOKUP(E495,[1]Total!$D$1:$M$446,10,0),0)</f>
        <v/>
      </c>
      <c r="O495" s="11">
        <f>M495/SUM($M$2:$M$679)</f>
        <v/>
      </c>
      <c r="P495" s="5">
        <f>IFERROR(M495/I495,0)</f>
        <v/>
      </c>
      <c r="R495" s="8">
        <f>I495-Q495</f>
        <v/>
      </c>
      <c r="S495" s="36">
        <f>P495*R495</f>
        <v/>
      </c>
      <c r="U495" s="27" t="inlineStr">
        <is>
          <t>Stock SAP</t>
        </is>
      </c>
      <c r="V495" s="27" t="inlineStr">
        <is>
          <t>Medicamentos</t>
        </is>
      </c>
      <c r="W495" s="27" t="inlineStr">
        <is>
          <t>Dentro del alcance</t>
        </is>
      </c>
      <c r="X495" s="25" t="inlineStr">
        <is>
          <t>Alta</t>
        </is>
      </c>
      <c r="Y495" s="27" t="inlineStr">
        <is>
          <t>Homologado – confianza Alta</t>
        </is>
      </c>
      <c r="Z495" s="26" t="inlineStr">
        <is>
          <t>Dar de baja en SAP</t>
        </is>
      </c>
      <c r="AA495" s="27" t="inlineStr">
        <is>
          <t>MED96</t>
        </is>
      </c>
      <c r="AB495" s="27" t="inlineStr">
        <is>
          <t>Hidrocortisona Fco amp polvo p/rest 500 mg</t>
        </is>
      </c>
      <c r="AC495" s="27" t="inlineStr">
        <is>
          <t>Homologación por código Avain (master M06-003)</t>
        </is>
      </c>
      <c r="AD495" s="27" t="inlineStr">
        <is>
          <t>No</t>
        </is>
      </c>
      <c r="AE495" s="27" t="inlineStr"/>
      <c r="AF495" s="27" t="inlineStr">
        <is>
          <t>Sí</t>
        </is>
      </c>
      <c r="AG495" s="27" t="inlineStr">
        <is>
          <t>M06-003</t>
        </is>
      </c>
      <c r="AH495" s="37" t="n">
        <v>33</v>
      </c>
      <c r="AI495" s="37" t="n">
        <v>4</v>
      </c>
      <c r="AJ495" s="37" t="n">
        <v>29</v>
      </c>
      <c r="AK495" s="38" t="n">
        <v>6371.327272727273</v>
      </c>
      <c r="AL495" s="38">
        <f>IF(OR($Z495="Dar de baja en SAP",$Z495="Dar de alta en SAP"),$AJ495*$AK495,"")</f>
        <v/>
      </c>
      <c r="AM495" s="38">
        <f>$AI495*$AK495</f>
        <v/>
      </c>
      <c r="AN495" s="27" t="inlineStr"/>
      <c r="AO495" s="27"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7" t="n">
        <v>0</v>
      </c>
      <c r="M496" s="7" t="n">
        <v>2951.48</v>
      </c>
      <c r="N496" s="5">
        <f>IFERROR(VLOOKUP(E496,[1]Total!$D$1:$M$446,10,0),0)</f>
        <v/>
      </c>
      <c r="O496" s="11">
        <f>M496/SUM($M$2:$M$679)</f>
        <v/>
      </c>
      <c r="P496" s="5">
        <f>IFERROR(M496/I496,0)</f>
        <v/>
      </c>
      <c r="R496" s="8">
        <f>I496-Q496</f>
        <v/>
      </c>
      <c r="S496" s="36">
        <f>P496*R496</f>
        <v/>
      </c>
      <c r="U496" s="27" t="inlineStr">
        <is>
          <t>Stock SAP</t>
        </is>
      </c>
      <c r="V496" s="27" t="inlineStr">
        <is>
          <t>Medicamentos</t>
        </is>
      </c>
      <c r="W496" s="27" t="inlineStr">
        <is>
          <t>Dentro del alcance</t>
        </is>
      </c>
      <c r="X496" s="25" t="inlineStr">
        <is>
          <t>Alta</t>
        </is>
      </c>
      <c r="Y496" s="27" t="inlineStr">
        <is>
          <t>Homologado – confianza Alta</t>
        </is>
      </c>
      <c r="Z496" s="26" t="inlineStr">
        <is>
          <t>Dar de baja en SAP</t>
        </is>
      </c>
      <c r="AA496" s="27" t="inlineStr">
        <is>
          <t>MED69</t>
        </is>
      </c>
      <c r="AB496" s="27" t="inlineStr">
        <is>
          <t>Dipirona 1gr Amp x 2 ml</t>
        </is>
      </c>
      <c r="AC496" s="27" t="inlineStr">
        <is>
          <t>Cruce por nomenclatura SAP</t>
        </is>
      </c>
      <c r="AD496" s="27" t="inlineStr">
        <is>
          <t>No</t>
        </is>
      </c>
      <c r="AE496" s="27" t="inlineStr"/>
      <c r="AF496" s="27" t="inlineStr">
        <is>
          <t>Sí</t>
        </is>
      </c>
      <c r="AG496" s="27" t="inlineStr"/>
      <c r="AH496" s="37" t="n">
        <v>670</v>
      </c>
      <c r="AI496" s="37" t="n">
        <v>93</v>
      </c>
      <c r="AJ496" s="37" t="n">
        <v>577</v>
      </c>
      <c r="AK496" s="38" t="n">
        <v>590.2961940298508</v>
      </c>
      <c r="AL496" s="38">
        <f>IF(OR($Z496="Dar de baja en SAP",$Z496="Dar de alta en SAP"),$AJ496*$AK496,"")</f>
        <v/>
      </c>
      <c r="AM496" s="38">
        <f>$AI496*$AK496</f>
        <v/>
      </c>
      <c r="AN496" s="27" t="inlineStr"/>
      <c r="AO496" s="27"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7" t="n">
        <v>0</v>
      </c>
      <c r="M497" s="7" t="n">
        <v>2639.45</v>
      </c>
      <c r="N497" s="5">
        <f>IFERROR(VLOOKUP(E497,[1]Total!$D$1:$M$446,10,0),0)</f>
        <v/>
      </c>
      <c r="O497" s="11">
        <f>M497/SUM($M$2:$M$679)</f>
        <v/>
      </c>
      <c r="P497" s="5">
        <f>IFERROR(M497/I497,0)</f>
        <v/>
      </c>
      <c r="R497" s="8">
        <f>I497-Q497</f>
        <v/>
      </c>
      <c r="S497" s="36">
        <f>P497*R497</f>
        <v/>
      </c>
      <c r="U497" s="27" t="inlineStr">
        <is>
          <t>Stock SAP</t>
        </is>
      </c>
      <c r="V497" s="27" t="inlineStr">
        <is>
          <t>Medicamentos</t>
        </is>
      </c>
      <c r="W497" s="27" t="inlineStr">
        <is>
          <t>Dentro del alcance</t>
        </is>
      </c>
      <c r="X497" s="25" t="inlineStr">
        <is>
          <t>Alta</t>
        </is>
      </c>
      <c r="Y497" s="27" t="inlineStr">
        <is>
          <t>Homologado – confianza Alta</t>
        </is>
      </c>
      <c r="Z497" s="26" t="inlineStr">
        <is>
          <t>Dar de baja en SAP</t>
        </is>
      </c>
      <c r="AA497" s="27" t="inlineStr">
        <is>
          <t>MED62</t>
        </is>
      </c>
      <c r="AB497" s="27" t="inlineStr">
        <is>
          <t>Diclofenac 75mg Amp x 3ml</t>
        </is>
      </c>
      <c r="AC497" s="27" t="inlineStr">
        <is>
          <t>Homologación por código Avain (master M01-003)</t>
        </is>
      </c>
      <c r="AD497" s="27" t="inlineStr">
        <is>
          <t>No</t>
        </is>
      </c>
      <c r="AE497" s="27" t="inlineStr"/>
      <c r="AF497" s="27" t="inlineStr">
        <is>
          <t>Sí</t>
        </is>
      </c>
      <c r="AG497" s="27" t="inlineStr">
        <is>
          <t>M01-003</t>
        </is>
      </c>
      <c r="AH497" s="37" t="n">
        <v>1959</v>
      </c>
      <c r="AI497" s="37" t="n">
        <v>400</v>
      </c>
      <c r="AJ497" s="37" t="n">
        <v>1559</v>
      </c>
      <c r="AK497" s="38" t="n">
        <v>527.8899489535477</v>
      </c>
      <c r="AL497" s="38">
        <f>IF(OR($Z497="Dar de baja en SAP",$Z497="Dar de alta en SAP"),$AJ497*$AK497,"")</f>
        <v/>
      </c>
      <c r="AM497" s="38">
        <f>$AI497*$AK497</f>
        <v/>
      </c>
      <c r="AN497" s="27" t="inlineStr"/>
      <c r="AO497" s="27"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7" t="n">
        <v>0</v>
      </c>
      <c r="M498" s="7" t="n">
        <v>45000</v>
      </c>
      <c r="N498" s="5">
        <f>IFERROR(VLOOKUP(E498,[1]Total!$D$1:$M$446,10,0),0)</f>
        <v/>
      </c>
      <c r="O498" s="11">
        <f>M498/SUM($M$2:$M$679)</f>
        <v/>
      </c>
      <c r="P498" s="5">
        <f>IFERROR(M498/I498,0)</f>
        <v/>
      </c>
      <c r="R498" s="8">
        <f>I498-Q498</f>
        <v/>
      </c>
      <c r="S498" s="36">
        <f>P498*R498</f>
        <v/>
      </c>
      <c r="U498" s="27" t="inlineStr">
        <is>
          <t>Stock SAP</t>
        </is>
      </c>
      <c r="V498" s="27" t="inlineStr">
        <is>
          <t>Medicamentos</t>
        </is>
      </c>
      <c r="W498" s="27" t="inlineStr">
        <is>
          <t>Dentro del alcance</t>
        </is>
      </c>
      <c r="X498" s="27" t="inlineStr"/>
      <c r="Y498" s="27" t="inlineStr">
        <is>
          <t>Sin recuento físico en el inventario de Avain</t>
        </is>
      </c>
      <c r="Z498" s="28" t="inlineStr">
        <is>
          <t>Sin recuento físico</t>
        </is>
      </c>
      <c r="AA498" s="27" t="inlineStr"/>
      <c r="AB498" s="27" t="inlineStr"/>
      <c r="AC498" s="27" t="inlineStr"/>
      <c r="AD498" s="27" t="inlineStr"/>
      <c r="AE498" s="27" t="inlineStr"/>
      <c r="AF498" s="27" t="inlineStr"/>
      <c r="AG498" s="27" t="inlineStr"/>
      <c r="AH498" s="37" t="n">
        <v>5</v>
      </c>
      <c r="AI498" s="37" t="n">
        <v>0</v>
      </c>
      <c r="AJ498" s="37" t="n">
        <v>5</v>
      </c>
      <c r="AK498" s="38" t="n">
        <v>9000</v>
      </c>
      <c r="AL498" s="38" t="n"/>
      <c r="AM498" s="38" t="n"/>
      <c r="AN498" s="27" t="inlineStr"/>
      <c r="AO498" s="27" t="inlineStr"/>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7" t="n">
        <v>0</v>
      </c>
      <c r="M499" s="7" t="n">
        <v>9219.280000000001</v>
      </c>
      <c r="N499" s="5">
        <f>IFERROR(VLOOKUP(E499,[1]Total!$D$1:$M$446,10,0),0)</f>
        <v/>
      </c>
      <c r="O499" s="11">
        <f>M499/SUM($M$2:$M$679)</f>
        <v/>
      </c>
      <c r="P499" s="5">
        <f>IFERROR(M499/I499,0)</f>
        <v/>
      </c>
      <c r="R499" s="8">
        <f>I499-Q499</f>
        <v/>
      </c>
      <c r="S499" s="36">
        <f>P499*R499</f>
        <v/>
      </c>
      <c r="U499" s="27" t="inlineStr">
        <is>
          <t>Stock SAP</t>
        </is>
      </c>
      <c r="V499" s="27" t="inlineStr">
        <is>
          <t>Medicamentos</t>
        </is>
      </c>
      <c r="W499" s="27" t="inlineStr">
        <is>
          <t>Dentro del alcance</t>
        </is>
      </c>
      <c r="X499" s="27" t="inlineStr"/>
      <c r="Y499" s="27" t="inlineStr">
        <is>
          <t>Sin recuento físico en el inventario de Avain</t>
        </is>
      </c>
      <c r="Z499" s="28" t="inlineStr">
        <is>
          <t>Sin recuento físico</t>
        </is>
      </c>
      <c r="AA499" s="27" t="inlineStr"/>
      <c r="AB499" s="27" t="inlineStr"/>
      <c r="AC499" s="27" t="inlineStr"/>
      <c r="AD499" s="27" t="inlineStr"/>
      <c r="AE499" s="27" t="inlineStr"/>
      <c r="AF499" s="27" t="inlineStr"/>
      <c r="AG499" s="27" t="inlineStr"/>
      <c r="AH499" s="37" t="n">
        <v>5</v>
      </c>
      <c r="AI499" s="37" t="n">
        <v>0</v>
      </c>
      <c r="AJ499" s="37" t="n">
        <v>5</v>
      </c>
      <c r="AK499" s="38" t="n">
        <v>1843.856</v>
      </c>
      <c r="AL499" s="38" t="n"/>
      <c r="AM499" s="38" t="n"/>
      <c r="AN499" s="27" t="inlineStr"/>
      <c r="AO499" s="27" t="inlineStr"/>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7" t="n">
        <v>0</v>
      </c>
      <c r="M500" s="7" t="n">
        <v>10421.38</v>
      </c>
      <c r="N500" s="5">
        <f>IFERROR(VLOOKUP(E500,[1]Total!$D$1:$M$446,10,0),0)</f>
        <v/>
      </c>
      <c r="O500" s="11">
        <f>M500/SUM($M$2:$M$679)</f>
        <v/>
      </c>
      <c r="P500" s="5">
        <f>IFERROR(M500/I500,0)</f>
        <v/>
      </c>
      <c r="R500" s="8">
        <f>I500-Q500</f>
        <v/>
      </c>
      <c r="S500" s="36">
        <f>P500*R500</f>
        <v/>
      </c>
      <c r="U500" s="27" t="inlineStr">
        <is>
          <t>Stock SAP</t>
        </is>
      </c>
      <c r="V500" s="27" t="inlineStr">
        <is>
          <t>Medicamentos</t>
        </is>
      </c>
      <c r="W500" s="27" t="inlineStr">
        <is>
          <t>Dentro del alcance</t>
        </is>
      </c>
      <c r="X500" s="27" t="inlineStr"/>
      <c r="Y500" s="27" t="inlineStr">
        <is>
          <t>Sin recuento físico en el inventario de Avain</t>
        </is>
      </c>
      <c r="Z500" s="28" t="inlineStr">
        <is>
          <t>Sin recuento físico</t>
        </is>
      </c>
      <c r="AA500" s="27" t="inlineStr"/>
      <c r="AB500" s="27" t="inlineStr"/>
      <c r="AC500" s="27" t="inlineStr"/>
      <c r="AD500" s="27" t="inlineStr"/>
      <c r="AE500" s="27" t="inlineStr"/>
      <c r="AF500" s="27" t="inlineStr"/>
      <c r="AG500" s="27" t="inlineStr"/>
      <c r="AH500" s="37" t="n">
        <v>20</v>
      </c>
      <c r="AI500" s="37" t="n">
        <v>0</v>
      </c>
      <c r="AJ500" s="37" t="n">
        <v>20</v>
      </c>
      <c r="AK500" s="38" t="n">
        <v>2084.2755</v>
      </c>
      <c r="AL500" s="38" t="n"/>
      <c r="AM500" s="38" t="n"/>
      <c r="AN500" s="27" t="inlineStr"/>
      <c r="AO500" s="27"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7" t="n">
        <v>0</v>
      </c>
      <c r="M501" s="7" t="n">
        <v>178571.65</v>
      </c>
      <c r="N501" s="5">
        <f>IFERROR(VLOOKUP(E501,[1]Total!$D$1:$M$446,10,0),0)</f>
        <v/>
      </c>
      <c r="O501" s="11">
        <f>M501/SUM($M$2:$M$679)</f>
        <v/>
      </c>
      <c r="P501" s="5">
        <f>IFERROR(M501/I501,0)</f>
        <v/>
      </c>
      <c r="R501" s="8">
        <f>I501-Q501</f>
        <v/>
      </c>
      <c r="S501" s="36">
        <f>P501*R501</f>
        <v/>
      </c>
      <c r="U501" s="27" t="inlineStr">
        <is>
          <t>Stock SAP</t>
        </is>
      </c>
      <c r="V501" s="27" t="inlineStr">
        <is>
          <t>Medicamentos</t>
        </is>
      </c>
      <c r="W501" s="27" t="inlineStr">
        <is>
          <t>Dentro del alcance</t>
        </is>
      </c>
      <c r="X501" s="27" t="inlineStr"/>
      <c r="Y501" s="27" t="inlineStr">
        <is>
          <t>Sin recuento físico en el inventario de Avain</t>
        </is>
      </c>
      <c r="Z501" s="28" t="inlineStr">
        <is>
          <t>Sin recuento físico</t>
        </is>
      </c>
      <c r="AA501" s="27" t="inlineStr"/>
      <c r="AB501" s="27" t="inlineStr"/>
      <c r="AC501" s="27" t="inlineStr"/>
      <c r="AD501" s="27" t="inlineStr"/>
      <c r="AE501" s="27" t="inlineStr"/>
      <c r="AF501" s="27" t="inlineStr"/>
      <c r="AG501" s="27" t="inlineStr"/>
      <c r="AH501" s="37" t="n">
        <v>5</v>
      </c>
      <c r="AI501" s="37" t="n">
        <v>0</v>
      </c>
      <c r="AJ501" s="37" t="n">
        <v>5</v>
      </c>
      <c r="AK501" s="38" t="n">
        <v>35714.33</v>
      </c>
      <c r="AL501" s="38" t="n"/>
      <c r="AM501" s="38" t="n"/>
      <c r="AN501" s="27" t="inlineStr"/>
      <c r="AO501" s="27" t="inlineStr"/>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7" t="n">
        <v>0</v>
      </c>
      <c r="M502" s="7" t="n">
        <v>43075.3</v>
      </c>
      <c r="N502" s="5">
        <f>IFERROR(VLOOKUP(E502,[1]Total!$D$1:$M$446,10,0),0)</f>
        <v/>
      </c>
      <c r="O502" s="11">
        <f>M502/SUM($M$2:$M$679)</f>
        <v/>
      </c>
      <c r="P502" s="5">
        <f>IFERROR(M502/I502,0)</f>
        <v/>
      </c>
      <c r="R502" s="8">
        <f>I502-Q502</f>
        <v/>
      </c>
      <c r="S502" s="36">
        <f>P502*R502</f>
        <v/>
      </c>
      <c r="U502" s="27" t="inlineStr">
        <is>
          <t>Stock SAP</t>
        </is>
      </c>
      <c r="V502" s="27" t="inlineStr">
        <is>
          <t>Medicamentos</t>
        </is>
      </c>
      <c r="W502" s="27" t="inlineStr">
        <is>
          <t>Dentro del alcance</t>
        </is>
      </c>
      <c r="X502" s="26" t="inlineStr">
        <is>
          <t>Baja</t>
        </is>
      </c>
      <c r="Y502" s="27" t="inlineStr">
        <is>
          <t>Homologado – confianza Baja – pendiente de validación</t>
        </is>
      </c>
      <c r="Z502" s="26" t="inlineStr">
        <is>
          <t>Dar de baja en SAP</t>
        </is>
      </c>
      <c r="AA502" s="27" t="inlineStr">
        <is>
          <t>MED25</t>
        </is>
      </c>
      <c r="AB502" s="27" t="inlineStr">
        <is>
          <t>Budesonide (gotas para NBZ) x 20ml</t>
        </is>
      </c>
      <c r="AC502" s="27" t="inlineStr">
        <is>
          <t>Cruce por nomenclatura SAP</t>
        </is>
      </c>
      <c r="AD502" s="27" t="inlineStr">
        <is>
          <t>No</t>
        </is>
      </c>
      <c r="AE502" s="27" t="inlineStr"/>
      <c r="AF502" s="27" t="inlineStr">
        <is>
          <t>No</t>
        </is>
      </c>
      <c r="AG502" s="27" t="inlineStr"/>
      <c r="AH502" s="37" t="n">
        <v>20</v>
      </c>
      <c r="AI502" s="37" t="n">
        <v>2</v>
      </c>
      <c r="AJ502" s="37" t="n">
        <v>18</v>
      </c>
      <c r="AK502" s="38" t="n">
        <v>8615.059499999999</v>
      </c>
      <c r="AL502" s="38">
        <f>IF(OR($Z502="Dar de baja en SAP",$Z502="Dar de alta en SAP"),$AJ502*$AK502,"")</f>
        <v/>
      </c>
      <c r="AM502" s="38">
        <f>$AI502*$AK502</f>
        <v/>
      </c>
      <c r="AN502" s="27" t="inlineStr"/>
      <c r="AO502" s="27"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7" t="n">
        <v>0</v>
      </c>
      <c r="M503" s="7" t="n">
        <v>2206.83</v>
      </c>
      <c r="N503" s="5">
        <f>IFERROR(VLOOKUP(E503,[1]Total!$D$1:$M$446,10,0),0)</f>
        <v/>
      </c>
      <c r="O503" s="11">
        <f>M503/SUM($M$2:$M$679)</f>
        <v/>
      </c>
      <c r="P503" s="5">
        <f>IFERROR(M503/I503,0)</f>
        <v/>
      </c>
      <c r="R503" s="8">
        <f>I503-Q503</f>
        <v/>
      </c>
      <c r="S503" s="36">
        <f>P503*R503</f>
        <v/>
      </c>
      <c r="U503" s="27" t="inlineStr">
        <is>
          <t>Stock SAP</t>
        </is>
      </c>
      <c r="V503" s="27" t="inlineStr">
        <is>
          <t>Medicamentos</t>
        </is>
      </c>
      <c r="W503" s="27" t="inlineStr">
        <is>
          <t>Dentro del alcance</t>
        </is>
      </c>
      <c r="X503" s="25" t="inlineStr">
        <is>
          <t>Alta</t>
        </is>
      </c>
      <c r="Y503" s="27" t="inlineStr">
        <is>
          <t>Homologado – confianza Alta</t>
        </is>
      </c>
      <c r="Z503" s="26" t="inlineStr">
        <is>
          <t>Dar de baja en SAP</t>
        </is>
      </c>
      <c r="AA503" s="27" t="inlineStr">
        <is>
          <t>MED18</t>
        </is>
      </c>
      <c r="AB503" s="27" t="inlineStr">
        <is>
          <t>Azitromicina Comp x 500 mg</t>
        </is>
      </c>
      <c r="AC503" s="27" t="inlineStr">
        <is>
          <t>Cruce por nomenclatura SAP</t>
        </is>
      </c>
      <c r="AD503" s="27" t="inlineStr">
        <is>
          <t>No</t>
        </is>
      </c>
      <c r="AE503" s="27" t="inlineStr"/>
      <c r="AF503" s="27" t="inlineStr">
        <is>
          <t>Sí</t>
        </is>
      </c>
      <c r="AG503" s="27" t="inlineStr"/>
      <c r="AH503" s="37" t="n">
        <v>164</v>
      </c>
      <c r="AI503" s="37" t="n">
        <v>6</v>
      </c>
      <c r="AJ503" s="37" t="n">
        <v>158</v>
      </c>
      <c r="AK503" s="38" t="n">
        <v>441.3656707317073</v>
      </c>
      <c r="AL503" s="38">
        <f>IF(OR($Z503="Dar de baja en SAP",$Z503="Dar de alta en SAP"),$AJ503*$AK503,"")</f>
        <v/>
      </c>
      <c r="AM503" s="38">
        <f>$AI503*$AK503</f>
        <v/>
      </c>
      <c r="AN503" s="27" t="inlineStr"/>
      <c r="AO503" s="27"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7" t="n">
        <v>0</v>
      </c>
      <c r="M504" s="7" t="n">
        <v>12773.2</v>
      </c>
      <c r="N504" s="5">
        <f>IFERROR(VLOOKUP(E504,[1]Total!$D$1:$M$446,10,0),0)</f>
        <v/>
      </c>
      <c r="O504" s="11">
        <f>M504/SUM($M$2:$M$679)</f>
        <v/>
      </c>
      <c r="P504" s="5">
        <f>IFERROR(M504/I504,0)</f>
        <v/>
      </c>
      <c r="R504" s="8">
        <f>I504-Q504</f>
        <v/>
      </c>
      <c r="S504" s="36">
        <f>P504*R504</f>
        <v/>
      </c>
      <c r="U504" s="27" t="inlineStr">
        <is>
          <t>Stock SAP</t>
        </is>
      </c>
      <c r="V504" s="27" t="inlineStr">
        <is>
          <t>Medicamentos</t>
        </is>
      </c>
      <c r="W504" s="27" t="inlineStr">
        <is>
          <t>Dentro del alcance</t>
        </is>
      </c>
      <c r="X504" s="27" t="inlineStr"/>
      <c r="Y504" s="27" t="inlineStr">
        <is>
          <t>Sin recuento físico en el inventario de Avain</t>
        </is>
      </c>
      <c r="Z504" s="28" t="inlineStr">
        <is>
          <t>Sin recuento físico</t>
        </is>
      </c>
      <c r="AA504" s="27" t="inlineStr"/>
      <c r="AB504" s="27" t="inlineStr"/>
      <c r="AC504" s="27" t="inlineStr"/>
      <c r="AD504" s="27" t="inlineStr"/>
      <c r="AE504" s="27" t="inlineStr"/>
      <c r="AF504" s="27" t="inlineStr"/>
      <c r="AG504" s="27" t="inlineStr"/>
      <c r="AH504" s="37" t="n">
        <v>15</v>
      </c>
      <c r="AI504" s="37" t="n">
        <v>0</v>
      </c>
      <c r="AJ504" s="37" t="n">
        <v>15</v>
      </c>
      <c r="AK504" s="38" t="n">
        <v>2554.64</v>
      </c>
      <c r="AL504" s="38" t="n"/>
      <c r="AM504" s="38" t="n"/>
      <c r="AN504" s="27" t="inlineStr"/>
      <c r="AO504" s="27"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7" t="n">
        <v>0</v>
      </c>
      <c r="M505" s="7" t="n">
        <v>12773.2</v>
      </c>
      <c r="N505" s="5">
        <f>IFERROR(VLOOKUP(E505,[1]Total!$D$1:$M$446,10,0),0)</f>
        <v/>
      </c>
      <c r="O505" s="11">
        <f>M505/SUM($M$2:$M$679)</f>
        <v/>
      </c>
      <c r="P505" s="5">
        <f>IFERROR(M505/I505,0)</f>
        <v/>
      </c>
      <c r="R505" s="8">
        <f>I505-Q505</f>
        <v/>
      </c>
      <c r="S505" s="36">
        <f>P505*R505</f>
        <v/>
      </c>
      <c r="U505" s="27" t="inlineStr">
        <is>
          <t>Stock SAP</t>
        </is>
      </c>
      <c r="V505" s="27" t="inlineStr">
        <is>
          <t>Medicamentos</t>
        </is>
      </c>
      <c r="W505" s="27" t="inlineStr">
        <is>
          <t>Dentro del alcance</t>
        </is>
      </c>
      <c r="X505" s="27" t="inlineStr"/>
      <c r="Y505" s="27" t="inlineStr">
        <is>
          <t>Sin recuento físico en el inventario de Avain</t>
        </is>
      </c>
      <c r="Z505" s="28" t="inlineStr">
        <is>
          <t>Sin recuento físico</t>
        </is>
      </c>
      <c r="AA505" s="27" t="inlineStr"/>
      <c r="AB505" s="27" t="inlineStr"/>
      <c r="AC505" s="27" t="inlineStr"/>
      <c r="AD505" s="27" t="inlineStr"/>
      <c r="AE505" s="27" t="inlineStr"/>
      <c r="AF505" s="27" t="inlineStr"/>
      <c r="AG505" s="27" t="inlineStr"/>
      <c r="AH505" s="37" t="n">
        <v>15</v>
      </c>
      <c r="AI505" s="37" t="n">
        <v>0</v>
      </c>
      <c r="AJ505" s="37" t="n">
        <v>15</v>
      </c>
      <c r="AK505" s="38" t="n">
        <v>2554.64</v>
      </c>
      <c r="AL505" s="38" t="n"/>
      <c r="AM505" s="38" t="n"/>
      <c r="AN505" s="27" t="inlineStr"/>
      <c r="AO505" s="27"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7" t="n">
        <v>0</v>
      </c>
      <c r="M506" s="7" t="n">
        <v>12773.2</v>
      </c>
      <c r="N506" s="5">
        <f>IFERROR(VLOOKUP(E506,[1]Total!$D$1:$M$446,10,0),0)</f>
        <v/>
      </c>
      <c r="O506" s="11">
        <f>M506/SUM($M$2:$M$679)</f>
        <v/>
      </c>
      <c r="P506" s="5">
        <f>IFERROR(M506/I506,0)</f>
        <v/>
      </c>
      <c r="R506" s="8">
        <f>I506-Q506</f>
        <v/>
      </c>
      <c r="S506" s="36">
        <f>P506*R506</f>
        <v/>
      </c>
      <c r="U506" s="27" t="inlineStr">
        <is>
          <t>Stock SAP</t>
        </is>
      </c>
      <c r="V506" s="27" t="inlineStr">
        <is>
          <t>Medicamentos</t>
        </is>
      </c>
      <c r="W506" s="27" t="inlineStr">
        <is>
          <t>Dentro del alcance</t>
        </is>
      </c>
      <c r="X506" s="27" t="inlineStr"/>
      <c r="Y506" s="27" t="inlineStr">
        <is>
          <t>Sin recuento físico en el inventario de Avain</t>
        </is>
      </c>
      <c r="Z506" s="28" t="inlineStr">
        <is>
          <t>Sin recuento físico</t>
        </is>
      </c>
      <c r="AA506" s="27" t="inlineStr"/>
      <c r="AB506" s="27" t="inlineStr"/>
      <c r="AC506" s="27" t="inlineStr"/>
      <c r="AD506" s="27" t="inlineStr"/>
      <c r="AE506" s="27" t="inlineStr"/>
      <c r="AF506" s="27" t="inlineStr"/>
      <c r="AG506" s="27" t="inlineStr"/>
      <c r="AH506" s="37" t="n">
        <v>15</v>
      </c>
      <c r="AI506" s="37" t="n">
        <v>0</v>
      </c>
      <c r="AJ506" s="37" t="n">
        <v>15</v>
      </c>
      <c r="AK506" s="38" t="n">
        <v>2554.64</v>
      </c>
      <c r="AL506" s="38" t="n"/>
      <c r="AM506" s="38" t="n"/>
      <c r="AN506" s="27" t="inlineStr"/>
      <c r="AO506" s="27"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7" t="n">
        <v>0</v>
      </c>
      <c r="M507" s="7" t="n">
        <v>15605.27</v>
      </c>
      <c r="N507" s="5">
        <f>IFERROR(VLOOKUP(E507,[1]Total!$D$1:$M$446,10,0),0)</f>
        <v/>
      </c>
      <c r="O507" s="11">
        <f>M507/SUM($M$2:$M$679)</f>
        <v/>
      </c>
      <c r="P507" s="5">
        <f>IFERROR(M507/I507,0)</f>
        <v/>
      </c>
      <c r="R507" s="8">
        <f>I507-Q507</f>
        <v/>
      </c>
      <c r="S507" s="36">
        <f>P507*R507</f>
        <v/>
      </c>
      <c r="U507" s="27" t="inlineStr">
        <is>
          <t>Stock SAP</t>
        </is>
      </c>
      <c r="V507" s="27" t="inlineStr">
        <is>
          <t>Medicamentos</t>
        </is>
      </c>
      <c r="W507" s="27" t="inlineStr">
        <is>
          <t>Dentro del alcance</t>
        </is>
      </c>
      <c r="X507" s="27" t="inlineStr"/>
      <c r="Y507" s="27" t="inlineStr">
        <is>
          <t>Sin recuento físico en el inventario de Avain</t>
        </is>
      </c>
      <c r="Z507" s="28" t="inlineStr">
        <is>
          <t>Sin recuento físico</t>
        </is>
      </c>
      <c r="AA507" s="27" t="inlineStr"/>
      <c r="AB507" s="27" t="inlineStr"/>
      <c r="AC507" s="27" t="inlineStr"/>
      <c r="AD507" s="27" t="inlineStr"/>
      <c r="AE507" s="27" t="inlineStr"/>
      <c r="AF507" s="27" t="inlineStr"/>
      <c r="AG507" s="27" t="inlineStr"/>
      <c r="AH507" s="37" t="n">
        <v>29</v>
      </c>
      <c r="AI507" s="37" t="n">
        <v>0</v>
      </c>
      <c r="AJ507" s="37" t="n">
        <v>29</v>
      </c>
      <c r="AK507" s="38" t="n">
        <v>3121.054137931035</v>
      </c>
      <c r="AL507" s="38" t="n"/>
      <c r="AM507" s="38" t="n"/>
      <c r="AN507" s="27" t="inlineStr"/>
      <c r="AO507" s="27"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7" t="n">
        <v>0</v>
      </c>
      <c r="M508" s="7" t="n">
        <v>15605.27</v>
      </c>
      <c r="N508" s="5">
        <f>IFERROR(VLOOKUP(E508,[1]Total!$D$1:$M$446,10,0),0)</f>
        <v/>
      </c>
      <c r="O508" s="11">
        <f>M508/SUM($M$2:$M$679)</f>
        <v/>
      </c>
      <c r="P508" s="5">
        <f>IFERROR(M508/I508,0)</f>
        <v/>
      </c>
      <c r="R508" s="8">
        <f>I508-Q508</f>
        <v/>
      </c>
      <c r="S508" s="36">
        <f>P508*R508</f>
        <v/>
      </c>
      <c r="U508" s="27" t="inlineStr">
        <is>
          <t>Stock SAP</t>
        </is>
      </c>
      <c r="V508" s="27" t="inlineStr">
        <is>
          <t>Medicamentos</t>
        </is>
      </c>
      <c r="W508" s="27" t="inlineStr">
        <is>
          <t>Dentro del alcance</t>
        </is>
      </c>
      <c r="X508" s="27" t="inlineStr"/>
      <c r="Y508" s="27" t="inlineStr">
        <is>
          <t>Sin recuento físico en el inventario de Avain</t>
        </is>
      </c>
      <c r="Z508" s="28" t="inlineStr">
        <is>
          <t>Sin recuento físico</t>
        </is>
      </c>
      <c r="AA508" s="27" t="inlineStr"/>
      <c r="AB508" s="27" t="inlineStr"/>
      <c r="AC508" s="27" t="inlineStr"/>
      <c r="AD508" s="27" t="inlineStr"/>
      <c r="AE508" s="27" t="inlineStr"/>
      <c r="AF508" s="27" t="inlineStr"/>
      <c r="AG508" s="27" t="inlineStr"/>
      <c r="AH508" s="37" t="n">
        <v>29</v>
      </c>
      <c r="AI508" s="37" t="n">
        <v>0</v>
      </c>
      <c r="AJ508" s="37" t="n">
        <v>29</v>
      </c>
      <c r="AK508" s="38" t="n">
        <v>3121.054137931035</v>
      </c>
      <c r="AL508" s="38" t="n"/>
      <c r="AM508" s="38" t="n"/>
      <c r="AN508" s="27" t="inlineStr"/>
      <c r="AO508" s="27"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7" t="n">
        <v>0</v>
      </c>
      <c r="M509" s="7" t="n">
        <v>124229.2</v>
      </c>
      <c r="N509" s="5">
        <f>IFERROR(VLOOKUP(E509,[1]Total!$D$1:$M$446,10,0),0)</f>
        <v/>
      </c>
      <c r="O509" s="11">
        <f>M509/SUM($M$2:$M$679)</f>
        <v/>
      </c>
      <c r="P509" s="5">
        <f>IFERROR(M509/I509,0)</f>
        <v/>
      </c>
      <c r="R509" s="8">
        <f>I509-Q509</f>
        <v/>
      </c>
      <c r="S509" s="36">
        <f>P509*R509</f>
        <v/>
      </c>
      <c r="U509" s="27" t="inlineStr">
        <is>
          <t>Stock SAP</t>
        </is>
      </c>
      <c r="V509" s="27" t="inlineStr">
        <is>
          <t>Medicamentos</t>
        </is>
      </c>
      <c r="W509" s="27" t="inlineStr">
        <is>
          <t>Dentro del alcance</t>
        </is>
      </c>
      <c r="X509" s="30" t="inlineStr">
        <is>
          <t>Media</t>
        </is>
      </c>
      <c r="Y509" s="27" t="inlineStr">
        <is>
          <t>Homologado – confianza Media – pendiente de validación</t>
        </is>
      </c>
      <c r="Z509" s="26" t="inlineStr">
        <is>
          <t>Dar de baja en SAP</t>
        </is>
      </c>
      <c r="AA509" s="27" t="inlineStr">
        <is>
          <t>MED89</t>
        </is>
      </c>
      <c r="AB509" s="27" t="inlineStr">
        <is>
          <t>Fusimed B 2% x 50gr Emulsion</t>
        </is>
      </c>
      <c r="AC509" s="27" t="inlineStr">
        <is>
          <t>Cruce por nomenclatura SAP</t>
        </is>
      </c>
      <c r="AD509" s="27" t="inlineStr">
        <is>
          <t>No</t>
        </is>
      </c>
      <c r="AE509" s="27" t="inlineStr"/>
      <c r="AF509" s="27" t="inlineStr">
        <is>
          <t>No</t>
        </is>
      </c>
      <c r="AG509" s="27" t="inlineStr"/>
      <c r="AH509" s="37" t="n">
        <v>15</v>
      </c>
      <c r="AI509" s="37" t="n">
        <v>2</v>
      </c>
      <c r="AJ509" s="37" t="n">
        <v>13</v>
      </c>
      <c r="AK509" s="38" t="n">
        <v>24845.83933333333</v>
      </c>
      <c r="AL509" s="38">
        <f>IF(OR($Z509="Dar de baja en SAP",$Z509="Dar de alta en SAP"),$AJ509*$AK509,"")</f>
        <v/>
      </c>
      <c r="AM509" s="38">
        <f>$AI509*$AK509</f>
        <v/>
      </c>
      <c r="AN509" s="27" t="inlineStr"/>
      <c r="AO509" s="27"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7" t="n">
        <v>0</v>
      </c>
      <c r="M510" s="7" t="n">
        <v>9340.59</v>
      </c>
      <c r="N510" s="5">
        <f>IFERROR(VLOOKUP(E510,[1]Total!$D$1:$M$446,10,0),0)</f>
        <v/>
      </c>
      <c r="O510" s="11">
        <f>M510/SUM($M$2:$M$679)</f>
        <v/>
      </c>
      <c r="P510" s="5">
        <f>IFERROR(M510/I510,0)</f>
        <v/>
      </c>
      <c r="R510" s="8">
        <f>I510-Q510</f>
        <v/>
      </c>
      <c r="S510" s="36">
        <f>P510*R510</f>
        <v/>
      </c>
      <c r="U510" s="27" t="inlineStr">
        <is>
          <t>Stock SAP</t>
        </is>
      </c>
      <c r="V510" s="27" t="inlineStr">
        <is>
          <t>Medicamentos</t>
        </is>
      </c>
      <c r="W510" s="27" t="inlineStr">
        <is>
          <t>Dentro del alcance</t>
        </is>
      </c>
      <c r="X510" s="27" t="inlineStr"/>
      <c r="Y510" s="27" t="inlineStr">
        <is>
          <t>Sin recuento físico en el inventario de Avain</t>
        </is>
      </c>
      <c r="Z510" s="28" t="inlineStr">
        <is>
          <t>Sin recuento físico</t>
        </is>
      </c>
      <c r="AA510" s="27" t="inlineStr"/>
      <c r="AB510" s="27" t="inlineStr"/>
      <c r="AC510" s="27" t="inlineStr"/>
      <c r="AD510" s="27" t="inlineStr"/>
      <c r="AE510" s="27" t="inlineStr"/>
      <c r="AF510" s="27" t="inlineStr"/>
      <c r="AG510" s="27" t="inlineStr"/>
      <c r="AH510" s="37" t="n">
        <v>5</v>
      </c>
      <c r="AI510" s="37" t="n">
        <v>0</v>
      </c>
      <c r="AJ510" s="37" t="n">
        <v>5</v>
      </c>
      <c r="AK510" s="38" t="n">
        <v>1868.118</v>
      </c>
      <c r="AL510" s="38" t="n"/>
      <c r="AM510" s="38" t="n"/>
      <c r="AN510" s="27" t="inlineStr"/>
      <c r="AO510" s="27" t="inlineStr"/>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7" t="n">
        <v>0</v>
      </c>
      <c r="M511" s="7" t="n">
        <v>29312.91</v>
      </c>
      <c r="N511" s="5">
        <f>IFERROR(VLOOKUP(E511,[1]Total!$D$1:$M$446,10,0),0)</f>
        <v/>
      </c>
      <c r="O511" s="11">
        <f>M511/SUM($M$2:$M$679)</f>
        <v/>
      </c>
      <c r="P511" s="5">
        <f>IFERROR(M511/I511,0)</f>
        <v/>
      </c>
      <c r="R511" s="8">
        <f>I511-Q511</f>
        <v/>
      </c>
      <c r="S511" s="36">
        <f>P511*R511</f>
        <v/>
      </c>
      <c r="U511" s="27" t="inlineStr">
        <is>
          <t>Stock SAP</t>
        </is>
      </c>
      <c r="V511" s="27" t="inlineStr">
        <is>
          <t>Medicamentos</t>
        </is>
      </c>
      <c r="W511" s="27" t="inlineStr">
        <is>
          <t>Dentro del alcance</t>
        </is>
      </c>
      <c r="X511" s="27" t="inlineStr"/>
      <c r="Y511" s="27" t="inlineStr">
        <is>
          <t>Sin recuento físico en el inventario de Avain</t>
        </is>
      </c>
      <c r="Z511" s="28" t="inlineStr">
        <is>
          <t>Sin recuento físico</t>
        </is>
      </c>
      <c r="AA511" s="27" t="inlineStr"/>
      <c r="AB511" s="27" t="inlineStr"/>
      <c r="AC511" s="27" t="inlineStr"/>
      <c r="AD511" s="27" t="inlineStr"/>
      <c r="AE511" s="27" t="inlineStr"/>
      <c r="AF511" s="27" t="inlineStr"/>
      <c r="AG511" s="27" t="inlineStr"/>
      <c r="AH511" s="37" t="n">
        <v>25</v>
      </c>
      <c r="AI511" s="37" t="n">
        <v>0</v>
      </c>
      <c r="AJ511" s="37" t="n">
        <v>25</v>
      </c>
      <c r="AK511" s="38" t="n">
        <v>5862.581999999999</v>
      </c>
      <c r="AL511" s="38" t="n"/>
      <c r="AM511" s="38" t="n"/>
      <c r="AN511" s="27" t="inlineStr"/>
      <c r="AO511" s="27"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7" t="n">
        <v>0</v>
      </c>
      <c r="M512" s="7" t="n">
        <v>14820.06</v>
      </c>
      <c r="N512" s="5">
        <f>IFERROR(VLOOKUP(E512,[1]Total!$D$1:$M$446,10,0),0)</f>
        <v/>
      </c>
      <c r="O512" s="11">
        <f>M512/SUM($M$2:$M$679)</f>
        <v/>
      </c>
      <c r="P512" s="5">
        <f>IFERROR(M512/I512,0)</f>
        <v/>
      </c>
      <c r="R512" s="8">
        <f>I512-Q512</f>
        <v/>
      </c>
      <c r="S512" s="36">
        <f>P512*R512</f>
        <v/>
      </c>
      <c r="U512" s="27" t="inlineStr">
        <is>
          <t>Stock SAP</t>
        </is>
      </c>
      <c r="V512" s="27" t="inlineStr">
        <is>
          <t>Medicamentos</t>
        </is>
      </c>
      <c r="W512" s="27" t="inlineStr">
        <is>
          <t>Dentro del alcance</t>
        </is>
      </c>
      <c r="X512" s="26" t="inlineStr">
        <is>
          <t>Baja</t>
        </is>
      </c>
      <c r="Y512" s="27" t="inlineStr">
        <is>
          <t>Homologado – confianza Baja – pendiente de validación</t>
        </is>
      </c>
      <c r="Z512" s="26" t="inlineStr">
        <is>
          <t>Dar de baja en SAP</t>
        </is>
      </c>
      <c r="AA512" s="27" t="inlineStr">
        <is>
          <t>MED30</t>
        </is>
      </c>
      <c r="AB512" s="27" t="inlineStr">
        <is>
          <t>Caramelos antigripales con benzocaina 20.7mg</t>
        </is>
      </c>
      <c r="AC512" s="27" t="inlineStr">
        <is>
          <t>Homologación por código Avain (master M01-017)</t>
        </is>
      </c>
      <c r="AD512" s="27" t="inlineStr">
        <is>
          <t>No</t>
        </is>
      </c>
      <c r="AE512" s="27" t="inlineStr"/>
      <c r="AF512" s="27" t="inlineStr">
        <is>
          <t>Sí</t>
        </is>
      </c>
      <c r="AG512" s="27" t="inlineStr">
        <is>
          <t>M01-017</t>
        </is>
      </c>
      <c r="AH512" s="37" t="n">
        <v>964</v>
      </c>
      <c r="AI512" s="37" t="n">
        <v>351</v>
      </c>
      <c r="AJ512" s="37" t="n">
        <v>613</v>
      </c>
      <c r="AK512" s="38" t="n">
        <v>2964.011099585062</v>
      </c>
      <c r="AL512" s="38">
        <f>IF(OR($Z512="Dar de baja en SAP",$Z512="Dar de alta en SAP"),$AJ512*$AK512,"")</f>
        <v/>
      </c>
      <c r="AM512" s="38">
        <f>$AI512*$AK512</f>
        <v/>
      </c>
      <c r="AN512" s="27" t="inlineStr"/>
      <c r="AO512" s="27"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7" t="n">
        <v>0</v>
      </c>
      <c r="M513" s="7" t="n">
        <v>22164.45</v>
      </c>
      <c r="N513" s="5">
        <f>IFERROR(VLOOKUP(E513,[1]Total!$D$1:$M$446,10,0),0)</f>
        <v/>
      </c>
      <c r="O513" s="11">
        <f>M513/SUM($M$2:$M$679)</f>
        <v/>
      </c>
      <c r="P513" s="5">
        <f>IFERROR(M513/I513,0)</f>
        <v/>
      </c>
      <c r="R513" s="8">
        <f>I513-Q513</f>
        <v/>
      </c>
      <c r="S513" s="36">
        <f>P513*R513</f>
        <v/>
      </c>
      <c r="U513" s="27" t="inlineStr">
        <is>
          <t>Stock SAP</t>
        </is>
      </c>
      <c r="V513" s="27" t="inlineStr">
        <is>
          <t>Medicamentos</t>
        </is>
      </c>
      <c r="W513" s="27" t="inlineStr">
        <is>
          <t>Dentro del alcance</t>
        </is>
      </c>
      <c r="X513" s="27" t="inlineStr"/>
      <c r="Y513" s="27" t="inlineStr">
        <is>
          <t>Sin recuento físico en el inventario de Avain</t>
        </is>
      </c>
      <c r="Z513" s="28" t="inlineStr">
        <is>
          <t>Sin recuento físico</t>
        </is>
      </c>
      <c r="AA513" s="27" t="inlineStr"/>
      <c r="AB513" s="27" t="inlineStr"/>
      <c r="AC513" s="27" t="inlineStr"/>
      <c r="AD513" s="27" t="inlineStr"/>
      <c r="AE513" s="27" t="inlineStr"/>
      <c r="AF513" s="27" t="inlineStr"/>
      <c r="AG513" s="27" t="inlineStr"/>
      <c r="AH513" s="37" t="n">
        <v>5</v>
      </c>
      <c r="AI513" s="37" t="n">
        <v>0</v>
      </c>
      <c r="AJ513" s="37" t="n">
        <v>5</v>
      </c>
      <c r="AK513" s="38" t="n">
        <v>4432.89</v>
      </c>
      <c r="AL513" s="38" t="n"/>
      <c r="AM513" s="38" t="n"/>
      <c r="AN513" s="27" t="inlineStr"/>
      <c r="AO513" s="27" t="inlineStr"/>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7" t="n">
        <v>0</v>
      </c>
      <c r="M514" s="7" t="n">
        <v>33529.95</v>
      </c>
      <c r="N514" s="5">
        <f>IFERROR(VLOOKUP(E514,[1]Total!$D$1:$M$446,10,0),0)</f>
        <v/>
      </c>
      <c r="O514" s="11">
        <f>M514/SUM($M$2:$M$679)</f>
        <v/>
      </c>
      <c r="P514" s="5">
        <f>IFERROR(M514/I514,0)</f>
        <v/>
      </c>
      <c r="R514" s="8">
        <f>I514-Q514</f>
        <v/>
      </c>
      <c r="S514" s="36">
        <f>P514*R514</f>
        <v/>
      </c>
      <c r="U514" s="27" t="inlineStr">
        <is>
          <t>Stock SAP</t>
        </is>
      </c>
      <c r="V514" s="27" t="inlineStr">
        <is>
          <t>Medicamentos</t>
        </is>
      </c>
      <c r="W514" s="27" t="inlineStr">
        <is>
          <t>Dentro del alcance</t>
        </is>
      </c>
      <c r="X514" s="27" t="inlineStr"/>
      <c r="Y514" s="27" t="inlineStr">
        <is>
          <t>Sin recuento físico en el inventario de Avain</t>
        </is>
      </c>
      <c r="Z514" s="28" t="inlineStr">
        <is>
          <t>Sin recuento físico</t>
        </is>
      </c>
      <c r="AA514" s="27" t="inlineStr"/>
      <c r="AB514" s="27" t="inlineStr"/>
      <c r="AC514" s="27" t="inlineStr"/>
      <c r="AD514" s="27" t="inlineStr"/>
      <c r="AE514" s="27" t="inlineStr"/>
      <c r="AF514" s="27" t="inlineStr"/>
      <c r="AG514" s="27" t="inlineStr"/>
      <c r="AH514" s="37" t="n">
        <v>5</v>
      </c>
      <c r="AI514" s="37" t="n">
        <v>0</v>
      </c>
      <c r="AJ514" s="37" t="n">
        <v>5</v>
      </c>
      <c r="AK514" s="38" t="n">
        <v>6705.99</v>
      </c>
      <c r="AL514" s="38" t="n"/>
      <c r="AM514" s="38" t="n"/>
      <c r="AN514" s="27" t="inlineStr"/>
      <c r="AO514" s="27" t="inlineStr"/>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7" t="n">
        <v>0</v>
      </c>
      <c r="M515" s="7" t="n">
        <v>45454.5</v>
      </c>
      <c r="N515" s="5">
        <f>IFERROR(VLOOKUP(E515,[1]Total!$D$1:$M$446,10,0),0)</f>
        <v/>
      </c>
      <c r="O515" s="11">
        <f>M515/SUM($M$2:$M$679)</f>
        <v/>
      </c>
      <c r="P515" s="5">
        <f>IFERROR(M515/I515,0)</f>
        <v/>
      </c>
      <c r="R515" s="8">
        <f>I515-Q515</f>
        <v/>
      </c>
      <c r="S515" s="36">
        <f>P515*R515</f>
        <v/>
      </c>
      <c r="U515" s="27" t="inlineStr">
        <is>
          <t>Stock SAP</t>
        </is>
      </c>
      <c r="V515" s="27" t="inlineStr">
        <is>
          <t>Medicamentos</t>
        </is>
      </c>
      <c r="W515" s="27" t="inlineStr">
        <is>
          <t>Dentro del alcance</t>
        </is>
      </c>
      <c r="X515" s="27" t="inlineStr"/>
      <c r="Y515" s="27" t="inlineStr">
        <is>
          <t>Sin recuento físico en el inventario de Avain</t>
        </is>
      </c>
      <c r="Z515" s="28" t="inlineStr">
        <is>
          <t>Sin recuento físico</t>
        </is>
      </c>
      <c r="AA515" s="27" t="inlineStr"/>
      <c r="AB515" s="27" t="inlineStr"/>
      <c r="AC515" s="27" t="inlineStr"/>
      <c r="AD515" s="27" t="inlineStr"/>
      <c r="AE515" s="27" t="inlineStr"/>
      <c r="AF515" s="27" t="inlineStr"/>
      <c r="AG515" s="27" t="inlineStr"/>
      <c r="AH515" s="37" t="n">
        <v>5</v>
      </c>
      <c r="AI515" s="37" t="n">
        <v>0</v>
      </c>
      <c r="AJ515" s="37" t="n">
        <v>5</v>
      </c>
      <c r="AK515" s="38" t="n">
        <v>9090.9</v>
      </c>
      <c r="AL515" s="38" t="n"/>
      <c r="AM515" s="38" t="n"/>
      <c r="AN515" s="27" t="inlineStr"/>
      <c r="AO515" s="27" t="inlineStr"/>
    </row>
    <row r="516">
      <c r="A516" s="5" t="inlineStr">
        <is>
          <t>2000016</t>
        </is>
      </c>
      <c r="B516" s="5" t="inlineStr">
        <is>
          <t>ESTETOSCOPIO ADULTO</t>
        </is>
      </c>
      <c r="C516" s="5" t="inlineStr"/>
      <c r="D516" s="5" t="inlineStr">
        <is>
          <t>033</t>
        </is>
      </c>
      <c r="E516" s="5" t="inlineStr">
        <is>
          <t>ZDES</t>
        </is>
      </c>
      <c r="F516" s="5" t="inlineStr">
        <is>
          <t>1120</t>
        </is>
      </c>
      <c r="G516" s="5" t="inlineStr">
        <is>
          <t>2021</t>
        </is>
      </c>
      <c r="H516" s="5" t="inlineStr">
        <is>
          <t>C/U</t>
        </is>
      </c>
      <c r="I516" s="6" t="n">
        <v>5</v>
      </c>
      <c r="J516" s="6" t="n">
        <v>0</v>
      </c>
      <c r="K516" s="5" t="inlineStr">
        <is>
          <t>ARS</t>
        </is>
      </c>
      <c r="L516" s="7" t="n">
        <v>0</v>
      </c>
      <c r="M516" s="7" t="n">
        <v>4472.5</v>
      </c>
      <c r="N516" s="5">
        <f>IFERROR(VLOOKUP(E516,[1]Total!$D$1:$M$446,10,0),0)</f>
        <v/>
      </c>
      <c r="O516" s="11">
        <f>M516/SUM($M$2:$M$679)</f>
        <v/>
      </c>
      <c r="P516" s="5">
        <f>IFERROR(M516/I516,0)</f>
        <v/>
      </c>
      <c r="Q516" s="39" t="n">
        <v>3</v>
      </c>
      <c r="R516" s="8">
        <f>I516-Q516</f>
        <v/>
      </c>
      <c r="S516" s="36">
        <f>P516*R516</f>
        <v/>
      </c>
      <c r="U516" s="27" t="inlineStr">
        <is>
          <t>Stock SAP</t>
        </is>
      </c>
      <c r="V516" s="27" t="inlineStr">
        <is>
          <t>Descartables</t>
        </is>
      </c>
      <c r="W516" s="27" t="inlineStr">
        <is>
          <t>Dentro del alcance</t>
        </is>
      </c>
      <c r="X516" s="26" t="inlineStr">
        <is>
          <t>Baja</t>
        </is>
      </c>
      <c r="Y516" s="27" t="inlineStr">
        <is>
          <t>Homologado – confianza Baja – pendiente de validación</t>
        </is>
      </c>
      <c r="Z516" s="26" t="inlineStr">
        <is>
          <t>Dar de baja en SAP</t>
        </is>
      </c>
      <c r="AA516" s="27" t="inlineStr">
        <is>
          <t>DESC175; DESC136</t>
        </is>
      </c>
      <c r="AB516" s="27" t="inlineStr">
        <is>
          <t>Estetoscopio; Tensiómetro c/estetoscopio Adulto</t>
        </is>
      </c>
      <c r="AC516" s="27" t="inlineStr">
        <is>
          <t>Cruce por nomenclatura SAP; Homologación por código Avain (master E-207)</t>
        </is>
      </c>
      <c r="AD516" s="27" t="inlineStr">
        <is>
          <t>Sí</t>
        </is>
      </c>
      <c r="AE516" s="27" t="inlineStr">
        <is>
          <t>2000016, 2000035</t>
        </is>
      </c>
      <c r="AF516" s="27" t="inlineStr">
        <is>
          <t>Sí</t>
        </is>
      </c>
      <c r="AG516" s="27" t="inlineStr">
        <is>
          <t>E-207</t>
        </is>
      </c>
      <c r="AH516" s="37" t="n">
        <v>5</v>
      </c>
      <c r="AI516" s="37" t="n">
        <v>3</v>
      </c>
      <c r="AJ516" s="37" t="n">
        <v>2</v>
      </c>
      <c r="AK516" s="38" t="n">
        <v>894.5</v>
      </c>
      <c r="AL516" s="38">
        <f>IF(OR($Z516="Dar de baja en SAP",$Z516="Dar de alta en SAP"),$AJ516*$AK516,"")</f>
        <v/>
      </c>
      <c r="AM516" s="38">
        <f>$AI516*$AK516</f>
        <v/>
      </c>
      <c r="AN516" s="27" t="inlineStr"/>
      <c r="AO516" s="27"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t="inlineStr"/>
      <c r="D517" s="5" t="inlineStr">
        <is>
          <t>033</t>
        </is>
      </c>
      <c r="E517" s="5" t="inlineStr">
        <is>
          <t>ZDES</t>
        </is>
      </c>
      <c r="F517" s="5" t="inlineStr">
        <is>
          <t>1120</t>
        </is>
      </c>
      <c r="G517" s="5" t="inlineStr">
        <is>
          <t>2021</t>
        </is>
      </c>
      <c r="H517" s="5" t="inlineStr">
        <is>
          <t>C/U</t>
        </is>
      </c>
      <c r="I517" s="6" t="n">
        <v>5</v>
      </c>
      <c r="J517" s="6" t="n">
        <v>0</v>
      </c>
      <c r="K517" s="5" t="inlineStr">
        <is>
          <t>ARS</t>
        </is>
      </c>
      <c r="L517" s="7" t="n">
        <v>0</v>
      </c>
      <c r="M517" s="7" t="n">
        <v>70697.03999999999</v>
      </c>
      <c r="N517" s="5">
        <f>IFERROR(VLOOKUP(E517,[1]Total!$D$1:$M$446,10,0),0)</f>
        <v/>
      </c>
      <c r="O517" s="11">
        <f>M517/SUM($M$2:$M$679)</f>
        <v/>
      </c>
      <c r="P517" s="5">
        <f>IFERROR(M517/I517,0)</f>
        <v/>
      </c>
      <c r="Q517" s="39" t="n">
        <v>6</v>
      </c>
      <c r="R517" s="8">
        <f>I517-Q517</f>
        <v/>
      </c>
      <c r="S517" s="36">
        <f>P517*R517</f>
        <v/>
      </c>
      <c r="U517" s="27" t="inlineStr">
        <is>
          <t>Stock SAP</t>
        </is>
      </c>
      <c r="V517" s="27" t="inlineStr">
        <is>
          <t>Descartables</t>
        </is>
      </c>
      <c r="W517" s="27" t="inlineStr">
        <is>
          <t>Dentro del alcance</t>
        </is>
      </c>
      <c r="X517" s="25" t="inlineStr">
        <is>
          <t>Alta</t>
        </is>
      </c>
      <c r="Y517" s="27" t="inlineStr">
        <is>
          <t>Homologado – confianza Alta</t>
        </is>
      </c>
      <c r="Z517" s="25" t="inlineStr">
        <is>
          <t>Dar de alta en SAP</t>
        </is>
      </c>
      <c r="AA517" s="27" t="inlineStr">
        <is>
          <t>DESC27</t>
        </is>
      </c>
      <c r="AB517" s="27" t="inlineStr">
        <is>
          <t>Bolsa de Resucitación manual (tipo Ambú) con reservorio adulto</t>
        </is>
      </c>
      <c r="AC517" s="27" t="inlineStr">
        <is>
          <t>Cruce por nomenclatura SAP</t>
        </is>
      </c>
      <c r="AD517" s="27" t="inlineStr">
        <is>
          <t>No</t>
        </is>
      </c>
      <c r="AE517" s="27" t="inlineStr"/>
      <c r="AF517" s="27" t="inlineStr">
        <is>
          <t>Sí</t>
        </is>
      </c>
      <c r="AG517" s="27" t="inlineStr"/>
      <c r="AH517" s="37" t="n">
        <v>5</v>
      </c>
      <c r="AI517" s="37" t="n">
        <v>6</v>
      </c>
      <c r="AJ517" s="37" t="n">
        <v>-1</v>
      </c>
      <c r="AK517" s="38" t="n">
        <v>14139.408</v>
      </c>
      <c r="AL517" s="38">
        <f>IF(OR($Z517="Dar de baja en SAP",$Z517="Dar de alta en SAP"),$AJ517*$AK517,"")</f>
        <v/>
      </c>
      <c r="AM517" s="38">
        <f>$AI517*$AK517</f>
        <v/>
      </c>
      <c r="AN517" s="27" t="inlineStr"/>
      <c r="AO517" s="27"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7" t="n">
        <v>0</v>
      </c>
      <c r="M518" s="7" t="n">
        <v>27451.67</v>
      </c>
      <c r="N518" s="5">
        <f>IFERROR(VLOOKUP(E518,[1]Total!$D$1:$M$446,10,0),0)</f>
        <v/>
      </c>
      <c r="O518" s="11">
        <f>M518/SUM($M$2:$M$679)</f>
        <v/>
      </c>
      <c r="P518" s="5">
        <f>IFERROR(M518/I518,0)</f>
        <v/>
      </c>
      <c r="R518" s="8">
        <f>I518-Q518</f>
        <v/>
      </c>
      <c r="S518" s="36">
        <f>P518*R518</f>
        <v/>
      </c>
      <c r="U518" s="27" t="inlineStr">
        <is>
          <t>Stock SAP</t>
        </is>
      </c>
      <c r="V518" s="27" t="inlineStr">
        <is>
          <t>Descartables</t>
        </is>
      </c>
      <c r="W518" s="27" t="inlineStr">
        <is>
          <t>Dentro del alcance</t>
        </is>
      </c>
      <c r="X518" s="27" t="inlineStr"/>
      <c r="Y518" s="27" t="inlineStr">
        <is>
          <t>Sin recuento físico en el inventario de Avain</t>
        </is>
      </c>
      <c r="Z518" s="28" t="inlineStr">
        <is>
          <t>Sin recuento físico</t>
        </is>
      </c>
      <c r="AA518" s="27" t="inlineStr"/>
      <c r="AB518" s="27" t="inlineStr"/>
      <c r="AC518" s="27" t="inlineStr"/>
      <c r="AD518" s="27" t="inlineStr"/>
      <c r="AE518" s="27" t="inlineStr"/>
      <c r="AF518" s="27" t="inlineStr"/>
      <c r="AG518" s="27" t="inlineStr"/>
      <c r="AH518" s="37" t="n">
        <v>6</v>
      </c>
      <c r="AI518" s="37" t="n">
        <v>0</v>
      </c>
      <c r="AJ518" s="37" t="n">
        <v>6</v>
      </c>
      <c r="AK518" s="38" t="n">
        <v>5490.333333333333</v>
      </c>
      <c r="AL518" s="38" t="n"/>
      <c r="AM518" s="38" t="n"/>
      <c r="AN518" s="27" t="inlineStr"/>
      <c r="AO518" s="27"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t="inlineStr"/>
      <c r="D519" s="5" t="inlineStr">
        <is>
          <t>033</t>
        </is>
      </c>
      <c r="E519" s="5" t="inlineStr">
        <is>
          <t>ZDES</t>
        </is>
      </c>
      <c r="F519" s="5" t="inlineStr">
        <is>
          <t>1120</t>
        </is>
      </c>
      <c r="G519" s="5" t="inlineStr">
        <is>
          <t>2021</t>
        </is>
      </c>
      <c r="H519" s="5" t="inlineStr">
        <is>
          <t>C/U</t>
        </is>
      </c>
      <c r="I519" s="6" t="n">
        <v>5</v>
      </c>
      <c r="J519" s="6" t="n">
        <v>0</v>
      </c>
      <c r="K519" s="5" t="inlineStr">
        <is>
          <t>ARS</t>
        </is>
      </c>
      <c r="L519" s="7" t="n">
        <v>0</v>
      </c>
      <c r="M519" s="7" t="n">
        <v>497500</v>
      </c>
      <c r="N519" s="5">
        <f>IFERROR(VLOOKUP(E519,[1]Total!$D$1:$M$446,10,0),0)</f>
        <v/>
      </c>
      <c r="O519" s="11">
        <f>M519/SUM($M$2:$M$679)</f>
        <v/>
      </c>
      <c r="P519" s="5">
        <f>IFERROR(M519/I519,0)</f>
        <v/>
      </c>
      <c r="R519" s="8">
        <f>I519-Q519</f>
        <v/>
      </c>
      <c r="S519" s="36">
        <f>P519*R519</f>
        <v/>
      </c>
      <c r="U519" s="27" t="inlineStr">
        <is>
          <t>Stock SAP</t>
        </is>
      </c>
      <c r="V519" s="27" t="inlineStr">
        <is>
          <t>Descartables</t>
        </is>
      </c>
      <c r="W519" s="27" t="inlineStr">
        <is>
          <t>Dentro del alcance</t>
        </is>
      </c>
      <c r="X519" s="27" t="inlineStr"/>
      <c r="Y519" s="27" t="inlineStr">
        <is>
          <t>Sin recuento físico en el inventario de Avain</t>
        </is>
      </c>
      <c r="Z519" s="28" t="inlineStr">
        <is>
          <t>Sin recuento físico</t>
        </is>
      </c>
      <c r="AA519" s="27" t="inlineStr"/>
      <c r="AB519" s="27" t="inlineStr"/>
      <c r="AC519" s="27" t="inlineStr"/>
      <c r="AD519" s="27" t="inlineStr"/>
      <c r="AE519" s="27" t="inlineStr"/>
      <c r="AF519" s="27" t="inlineStr"/>
      <c r="AG519" s="27" t="inlineStr"/>
      <c r="AH519" s="37" t="n">
        <v>5</v>
      </c>
      <c r="AI519" s="37" t="n">
        <v>0</v>
      </c>
      <c r="AJ519" s="37" t="n">
        <v>5</v>
      </c>
      <c r="AK519" s="38" t="n">
        <v>99500</v>
      </c>
      <c r="AL519" s="38" t="n"/>
      <c r="AM519" s="38" t="n"/>
      <c r="AN519" s="27" t="inlineStr"/>
      <c r="AO519" s="27" t="inlineStr"/>
    </row>
    <row r="520">
      <c r="A520" s="5" t="inlineStr">
        <is>
          <t>3000217</t>
        </is>
      </c>
      <c r="B520" s="5" t="inlineStr">
        <is>
          <t>BOTIN DE SEGURIDAD T38</t>
        </is>
      </c>
      <c r="C520" s="5" t="inlineStr"/>
      <c r="D520" s="5" t="inlineStr">
        <is>
          <t>INDU</t>
        </is>
      </c>
      <c r="E520" s="5" t="inlineStr">
        <is>
          <t>ZUNI</t>
        </is>
      </c>
      <c r="F520" s="5" t="inlineStr">
        <is>
          <t>1120</t>
        </is>
      </c>
      <c r="G520" s="5" t="inlineStr">
        <is>
          <t>2040</t>
        </is>
      </c>
      <c r="H520" s="5" t="inlineStr">
        <is>
          <t>C/U</t>
        </is>
      </c>
      <c r="I520" s="6" t="n">
        <v>5</v>
      </c>
      <c r="J520" s="6" t="n">
        <v>0</v>
      </c>
      <c r="K520" s="5" t="inlineStr">
        <is>
          <t>ARS</t>
        </is>
      </c>
      <c r="L520" s="7" t="n">
        <v>0</v>
      </c>
      <c r="M520" s="7" t="n">
        <v>559478.3100000001</v>
      </c>
      <c r="N520" s="5">
        <f>IFERROR(VLOOKUP(E520,[1]Total!$D$1:$M$446,10,0),0)</f>
        <v/>
      </c>
      <c r="O520" s="11">
        <f>M520/SUM($M$2:$M$679)</f>
        <v/>
      </c>
      <c r="P520" s="5">
        <f>IFERROR(M520/I520,0)</f>
        <v/>
      </c>
      <c r="R520" s="8">
        <f>I520-Q520</f>
        <v/>
      </c>
      <c r="S520" s="36">
        <f>P520*R520</f>
        <v/>
      </c>
      <c r="U520" s="27" t="inlineStr">
        <is>
          <t>Stock SAP</t>
        </is>
      </c>
      <c r="V520" s="27" t="inlineStr">
        <is>
          <t>Uniformes</t>
        </is>
      </c>
      <c r="W520" s="27" t="inlineStr">
        <is>
          <t>Fuera del alcance</t>
        </is>
      </c>
      <c r="X520" s="27" t="inlineStr"/>
      <c r="Y520" s="27" t="inlineStr">
        <is>
          <t>No aplica: uniformes, clasificación que el inventario físico de Farmacia no releva</t>
        </is>
      </c>
      <c r="Z520" s="28" t="inlineStr">
        <is>
          <t>Fuera del alcance del inventario físico</t>
        </is>
      </c>
      <c r="AA520" s="27" t="inlineStr"/>
      <c r="AB520" s="27" t="inlineStr"/>
      <c r="AC520" s="27" t="inlineStr"/>
      <c r="AD520" s="27" t="inlineStr"/>
      <c r="AE520" s="27" t="inlineStr"/>
      <c r="AF520" s="27" t="inlineStr"/>
      <c r="AG520" s="27" t="inlineStr"/>
      <c r="AH520" s="37" t="n">
        <v>5</v>
      </c>
      <c r="AI520" s="37" t="n">
        <v>0</v>
      </c>
      <c r="AJ520" s="37" t="n">
        <v>5</v>
      </c>
      <c r="AK520" s="38" t="n">
        <v>111895.662</v>
      </c>
      <c r="AL520" s="38" t="n"/>
      <c r="AM520" s="38" t="n"/>
      <c r="AN520" s="27" t="inlineStr"/>
      <c r="AO520" s="27" t="inlineStr"/>
    </row>
    <row r="521">
      <c r="A521" s="5" t="inlineStr">
        <is>
          <t>3000219</t>
        </is>
      </c>
      <c r="B521" s="5" t="inlineStr">
        <is>
          <t>BOTIN DE SEGURIDAD T41</t>
        </is>
      </c>
      <c r="C521" s="5" t="inlineStr"/>
      <c r="D521" s="5" t="inlineStr">
        <is>
          <t>INDU</t>
        </is>
      </c>
      <c r="E521" s="5" t="inlineStr">
        <is>
          <t>ZUNI</t>
        </is>
      </c>
      <c r="F521" s="5" t="inlineStr">
        <is>
          <t>1120</t>
        </is>
      </c>
      <c r="G521" s="5" t="inlineStr">
        <is>
          <t>2040</t>
        </is>
      </c>
      <c r="H521" s="5" t="inlineStr">
        <is>
          <t>C/U</t>
        </is>
      </c>
      <c r="I521" s="6" t="n">
        <v>5</v>
      </c>
      <c r="J521" s="6" t="n">
        <v>0</v>
      </c>
      <c r="K521" s="5" t="inlineStr">
        <is>
          <t>ARS</t>
        </is>
      </c>
      <c r="L521" s="7" t="n">
        <v>0</v>
      </c>
      <c r="M521" s="7" t="n">
        <v>462903.44</v>
      </c>
      <c r="N521" s="5">
        <f>IFERROR(VLOOKUP(E521,[1]Total!$D$1:$M$446,10,0),0)</f>
        <v/>
      </c>
      <c r="O521" s="11">
        <f>M521/SUM($M$2:$M$679)</f>
        <v/>
      </c>
      <c r="P521" s="5">
        <f>IFERROR(M521/I521,0)</f>
        <v/>
      </c>
      <c r="R521" s="8">
        <f>I521-Q521</f>
        <v/>
      </c>
      <c r="S521" s="36">
        <f>P521*R521</f>
        <v/>
      </c>
      <c r="U521" s="27" t="inlineStr">
        <is>
          <t>Stock SAP</t>
        </is>
      </c>
      <c r="V521" s="27" t="inlineStr">
        <is>
          <t>Uniformes</t>
        </is>
      </c>
      <c r="W521" s="27" t="inlineStr">
        <is>
          <t>Fuera del alcance</t>
        </is>
      </c>
      <c r="X521" s="27" t="inlineStr"/>
      <c r="Y521" s="27" t="inlineStr">
        <is>
          <t>No aplica: uniformes, clasificación que el inventario físico de Farmacia no releva</t>
        </is>
      </c>
      <c r="Z521" s="28" t="inlineStr">
        <is>
          <t>Fuera del alcance del inventario físico</t>
        </is>
      </c>
      <c r="AA521" s="27" t="inlineStr"/>
      <c r="AB521" s="27" t="inlineStr"/>
      <c r="AC521" s="27" t="inlineStr"/>
      <c r="AD521" s="27" t="inlineStr"/>
      <c r="AE521" s="27" t="inlineStr"/>
      <c r="AF521" s="27" t="inlineStr"/>
      <c r="AG521" s="27" t="inlineStr"/>
      <c r="AH521" s="37" t="n">
        <v>5</v>
      </c>
      <c r="AI521" s="37" t="n">
        <v>0</v>
      </c>
      <c r="AJ521" s="37" t="n">
        <v>5</v>
      </c>
      <c r="AK521" s="38" t="n">
        <v>92580.68799999999</v>
      </c>
      <c r="AL521" s="38" t="n"/>
      <c r="AM521" s="38" t="n"/>
      <c r="AN521" s="27" t="inlineStr"/>
      <c r="AO521" s="27" t="inlineStr"/>
    </row>
    <row r="522">
      <c r="A522" s="5" t="inlineStr">
        <is>
          <t>3000252</t>
        </is>
      </c>
      <c r="B522" s="5" t="inlineStr">
        <is>
          <t>BOTIN DE SEGURIDAD T40</t>
        </is>
      </c>
      <c r="C522" s="5" t="inlineStr"/>
      <c r="D522" s="5" t="inlineStr">
        <is>
          <t>INDU</t>
        </is>
      </c>
      <c r="E522" s="5" t="inlineStr">
        <is>
          <t>ZUNI</t>
        </is>
      </c>
      <c r="F522" s="5" t="inlineStr">
        <is>
          <t>1120</t>
        </is>
      </c>
      <c r="G522" s="5" t="inlineStr">
        <is>
          <t>2040</t>
        </is>
      </c>
      <c r="H522" s="5" t="inlineStr">
        <is>
          <t>C/U</t>
        </is>
      </c>
      <c r="I522" s="6" t="n">
        <v>5</v>
      </c>
      <c r="J522" s="6" t="n">
        <v>0</v>
      </c>
      <c r="K522" s="5" t="inlineStr">
        <is>
          <t>ARS</t>
        </is>
      </c>
      <c r="L522" s="7" t="n">
        <v>0</v>
      </c>
      <c r="M522" s="7" t="n">
        <v>564306.1899999999</v>
      </c>
      <c r="N522" s="5">
        <f>IFERROR(VLOOKUP(E522,[1]Total!$D$1:$M$446,10,0),0)</f>
        <v/>
      </c>
      <c r="O522" s="11">
        <f>M522/SUM($M$2:$M$679)</f>
        <v/>
      </c>
      <c r="P522" s="5">
        <f>IFERROR(M522/I522,0)</f>
        <v/>
      </c>
      <c r="R522" s="8">
        <f>I522-Q522</f>
        <v/>
      </c>
      <c r="S522" s="36">
        <f>P522*R522</f>
        <v/>
      </c>
      <c r="U522" s="27" t="inlineStr">
        <is>
          <t>Stock SAP</t>
        </is>
      </c>
      <c r="V522" s="27" t="inlineStr">
        <is>
          <t>Uniformes</t>
        </is>
      </c>
      <c r="W522" s="27" t="inlineStr">
        <is>
          <t>Fuera del alcance</t>
        </is>
      </c>
      <c r="X522" s="27" t="inlineStr"/>
      <c r="Y522" s="27" t="inlineStr">
        <is>
          <t>No aplica: uniformes, clasificación que el inventario físico de Farmacia no releva</t>
        </is>
      </c>
      <c r="Z522" s="28" t="inlineStr">
        <is>
          <t>Fuera del alcance del inventario físico</t>
        </is>
      </c>
      <c r="AA522" s="27" t="inlineStr"/>
      <c r="AB522" s="27" t="inlineStr"/>
      <c r="AC522" s="27" t="inlineStr"/>
      <c r="AD522" s="27" t="inlineStr"/>
      <c r="AE522" s="27" t="inlineStr"/>
      <c r="AF522" s="27" t="inlineStr"/>
      <c r="AG522" s="27" t="inlineStr"/>
      <c r="AH522" s="37" t="n">
        <v>5</v>
      </c>
      <c r="AI522" s="37" t="n">
        <v>0</v>
      </c>
      <c r="AJ522" s="37" t="n">
        <v>5</v>
      </c>
      <c r="AK522" s="38" t="n">
        <v>112861.238</v>
      </c>
      <c r="AL522" s="38" t="n"/>
      <c r="AM522" s="38" t="n"/>
      <c r="AN522" s="27" t="inlineStr"/>
      <c r="AO522" s="27" t="inlineStr"/>
    </row>
    <row r="523">
      <c r="A523" s="5" t="inlineStr">
        <is>
          <t>3000526</t>
        </is>
      </c>
      <c r="B523" s="5" t="inlineStr">
        <is>
          <t>PROTECTOR AUDITIVO P/CASCO SORDINA</t>
        </is>
      </c>
      <c r="C523" s="5" t="inlineStr"/>
      <c r="D523" s="5" t="inlineStr">
        <is>
          <t>INDU</t>
        </is>
      </c>
      <c r="E523" s="5" t="inlineStr">
        <is>
          <t>ZUNI</t>
        </is>
      </c>
      <c r="F523" s="5" t="inlineStr">
        <is>
          <t>1120</t>
        </is>
      </c>
      <c r="G523" s="5" t="inlineStr">
        <is>
          <t>2040</t>
        </is>
      </c>
      <c r="H523" s="5" t="inlineStr">
        <is>
          <t>C/U</t>
        </is>
      </c>
      <c r="I523" s="6" t="n">
        <v>5</v>
      </c>
      <c r="J523" s="6" t="n">
        <v>0</v>
      </c>
      <c r="K523" s="5" t="inlineStr">
        <is>
          <t>ARS</t>
        </is>
      </c>
      <c r="L523" s="7" t="n">
        <v>0</v>
      </c>
      <c r="M523" s="7" t="n">
        <v>170892.4</v>
      </c>
      <c r="N523" s="5">
        <f>IFERROR(VLOOKUP(E523,[1]Total!$D$1:$M$446,10,0),0)</f>
        <v/>
      </c>
      <c r="O523" s="11">
        <f>M523/SUM($M$2:$M$679)</f>
        <v/>
      </c>
      <c r="P523" s="5">
        <f>IFERROR(M523/I523,0)</f>
        <v/>
      </c>
      <c r="R523" s="8">
        <f>I523-Q523</f>
        <v/>
      </c>
      <c r="S523" s="36">
        <f>P523*R523</f>
        <v/>
      </c>
      <c r="U523" s="27" t="inlineStr">
        <is>
          <t>Stock SAP</t>
        </is>
      </c>
      <c r="V523" s="27" t="inlineStr">
        <is>
          <t>Uniformes</t>
        </is>
      </c>
      <c r="W523" s="27" t="inlineStr">
        <is>
          <t>Fuera del alcance</t>
        </is>
      </c>
      <c r="X523" s="27" t="inlineStr"/>
      <c r="Y523" s="27" t="inlineStr">
        <is>
          <t>No aplica: uniformes, clasificación que el inventario físico de Farmacia no releva</t>
        </is>
      </c>
      <c r="Z523" s="28" t="inlineStr">
        <is>
          <t>Fuera del alcance del inventario físico</t>
        </is>
      </c>
      <c r="AA523" s="27" t="inlineStr"/>
      <c r="AB523" s="27" t="inlineStr"/>
      <c r="AC523" s="27" t="inlineStr"/>
      <c r="AD523" s="27" t="inlineStr"/>
      <c r="AE523" s="27" t="inlineStr"/>
      <c r="AF523" s="27" t="inlineStr"/>
      <c r="AG523" s="27" t="inlineStr"/>
      <c r="AH523" s="37" t="n">
        <v>5</v>
      </c>
      <c r="AI523" s="37" t="n">
        <v>0</v>
      </c>
      <c r="AJ523" s="37" t="n">
        <v>5</v>
      </c>
      <c r="AK523" s="38" t="n">
        <v>34178.48</v>
      </c>
      <c r="AL523" s="38" t="n"/>
      <c r="AM523" s="38" t="n"/>
      <c r="AN523" s="27" t="inlineStr"/>
      <c r="AO523" s="27" t="inlineStr"/>
    </row>
    <row r="524">
      <c r="A524" s="5" t="inlineStr">
        <is>
          <t>3001218</t>
        </is>
      </c>
      <c r="B524" s="5" t="inlineStr">
        <is>
          <t>BOTAS CAÑA ALTA IMPERMEABLE TERM. T39</t>
        </is>
      </c>
      <c r="C524" s="5" t="inlineStr"/>
      <c r="D524" s="5" t="inlineStr">
        <is>
          <t>INDU</t>
        </is>
      </c>
      <c r="E524" s="5" t="inlineStr">
        <is>
          <t>ZUNI</t>
        </is>
      </c>
      <c r="F524" s="5" t="inlineStr">
        <is>
          <t>1120</t>
        </is>
      </c>
      <c r="G524" s="5" t="inlineStr">
        <is>
          <t>2040</t>
        </is>
      </c>
      <c r="H524" s="5" t="inlineStr">
        <is>
          <t>C/U</t>
        </is>
      </c>
      <c r="I524" s="6" t="n">
        <v>5</v>
      </c>
      <c r="J524" s="6" t="n">
        <v>0</v>
      </c>
      <c r="K524" s="5" t="inlineStr">
        <is>
          <t>ARS</t>
        </is>
      </c>
      <c r="L524" s="7" t="n">
        <v>0</v>
      </c>
      <c r="M524" s="7" t="n">
        <v>893910.25</v>
      </c>
      <c r="N524" s="5">
        <f>IFERROR(VLOOKUP(E524,[1]Total!$D$1:$M$446,10,0),0)</f>
        <v/>
      </c>
      <c r="O524" s="11">
        <f>M524/SUM($M$2:$M$679)</f>
        <v/>
      </c>
      <c r="P524" s="5">
        <f>IFERROR(M524/I524,0)</f>
        <v/>
      </c>
      <c r="R524" s="8">
        <f>I524-Q524</f>
        <v/>
      </c>
      <c r="S524" s="36">
        <f>P524*R524</f>
        <v/>
      </c>
      <c r="U524" s="27" t="inlineStr">
        <is>
          <t>Stock SAP</t>
        </is>
      </c>
      <c r="V524" s="27" t="inlineStr">
        <is>
          <t>Uniformes</t>
        </is>
      </c>
      <c r="W524" s="27" t="inlineStr">
        <is>
          <t>Fuera del alcance</t>
        </is>
      </c>
      <c r="X524" s="27" t="inlineStr"/>
      <c r="Y524" s="27" t="inlineStr">
        <is>
          <t>No aplica: uniformes, clasificación que el inventario físico de Farmacia no releva</t>
        </is>
      </c>
      <c r="Z524" s="28" t="inlineStr">
        <is>
          <t>Fuera del alcance del inventario físico</t>
        </is>
      </c>
      <c r="AA524" s="27" t="inlineStr"/>
      <c r="AB524" s="27" t="inlineStr"/>
      <c r="AC524" s="27" t="inlineStr"/>
      <c r="AD524" s="27" t="inlineStr"/>
      <c r="AE524" s="27" t="inlineStr"/>
      <c r="AF524" s="27" t="inlineStr"/>
      <c r="AG524" s="27" t="inlineStr"/>
      <c r="AH524" s="37" t="n">
        <v>5</v>
      </c>
      <c r="AI524" s="37" t="n">
        <v>0</v>
      </c>
      <c r="AJ524" s="37" t="n">
        <v>5</v>
      </c>
      <c r="AK524" s="38" t="n">
        <v>178782.05</v>
      </c>
      <c r="AL524" s="38" t="n"/>
      <c r="AM524" s="38" t="n"/>
      <c r="AN524" s="27" t="inlineStr"/>
      <c r="AO524" s="27" t="inlineStr"/>
    </row>
    <row r="525">
      <c r="A525" s="5" t="inlineStr">
        <is>
          <t>3001222</t>
        </is>
      </c>
      <c r="B525" s="5" t="inlineStr">
        <is>
          <t>BOTAS CAÑA ALTA IMPERMEABLE TERM. T43</t>
        </is>
      </c>
      <c r="C525" s="5" t="inlineStr"/>
      <c r="D525" s="5" t="inlineStr">
        <is>
          <t>INDU</t>
        </is>
      </c>
      <c r="E525" s="5" t="inlineStr">
        <is>
          <t>ZUNI</t>
        </is>
      </c>
      <c r="F525" s="5" t="inlineStr">
        <is>
          <t>1120</t>
        </is>
      </c>
      <c r="G525" s="5" t="inlineStr">
        <is>
          <t>2040</t>
        </is>
      </c>
      <c r="H525" s="5" t="inlineStr">
        <is>
          <t>C/U</t>
        </is>
      </c>
      <c r="I525" s="6" t="n">
        <v>5</v>
      </c>
      <c r="J525" s="6" t="n">
        <v>0</v>
      </c>
      <c r="K525" s="5" t="inlineStr">
        <is>
          <t>ARS</t>
        </is>
      </c>
      <c r="L525" s="7" t="n">
        <v>0</v>
      </c>
      <c r="M525" s="7" t="n">
        <v>1010993.75</v>
      </c>
      <c r="N525" s="5">
        <f>IFERROR(VLOOKUP(E525,[1]Total!$D$1:$M$446,10,0),0)</f>
        <v/>
      </c>
      <c r="O525" s="11">
        <f>M525/SUM($M$2:$M$679)</f>
        <v/>
      </c>
      <c r="P525" s="5">
        <f>IFERROR(M525/I525,0)</f>
        <v/>
      </c>
      <c r="R525" s="8">
        <f>I525-Q525</f>
        <v/>
      </c>
      <c r="S525" s="36">
        <f>P525*R525</f>
        <v/>
      </c>
      <c r="U525" s="27" t="inlineStr">
        <is>
          <t>Stock SAP</t>
        </is>
      </c>
      <c r="V525" s="27" t="inlineStr">
        <is>
          <t>Uniformes</t>
        </is>
      </c>
      <c r="W525" s="27" t="inlineStr">
        <is>
          <t>Fuera del alcance</t>
        </is>
      </c>
      <c r="X525" s="27" t="inlineStr"/>
      <c r="Y525" s="27" t="inlineStr">
        <is>
          <t>No aplica: uniformes, clasificación que el inventario físico de Farmacia no releva</t>
        </is>
      </c>
      <c r="Z525" s="28" t="inlineStr">
        <is>
          <t>Fuera del alcance del inventario físico</t>
        </is>
      </c>
      <c r="AA525" s="27" t="inlineStr"/>
      <c r="AB525" s="27" t="inlineStr"/>
      <c r="AC525" s="27" t="inlineStr"/>
      <c r="AD525" s="27" t="inlineStr"/>
      <c r="AE525" s="27" t="inlineStr"/>
      <c r="AF525" s="27" t="inlineStr"/>
      <c r="AG525" s="27" t="inlineStr"/>
      <c r="AH525" s="37" t="n">
        <v>5</v>
      </c>
      <c r="AI525" s="37" t="n">
        <v>0</v>
      </c>
      <c r="AJ525" s="37" t="n">
        <v>5</v>
      </c>
      <c r="AK525" s="38" t="n">
        <v>202198.75</v>
      </c>
      <c r="AL525" s="38" t="n"/>
      <c r="AM525" s="38" t="n"/>
      <c r="AN525" s="27" t="inlineStr"/>
      <c r="AO525" s="27" t="inlineStr"/>
    </row>
    <row r="526">
      <c r="A526" s="5" t="inlineStr">
        <is>
          <t>3001436</t>
        </is>
      </c>
      <c r="B526" s="5" t="inlineStr">
        <is>
          <t>CHOMBA NEGRA L</t>
        </is>
      </c>
      <c r="C526" s="5" t="inlineStr"/>
      <c r="D526" s="5" t="inlineStr">
        <is>
          <t>INDU</t>
        </is>
      </c>
      <c r="E526" s="5" t="inlineStr">
        <is>
          <t>ZUNI</t>
        </is>
      </c>
      <c r="F526" s="5" t="inlineStr">
        <is>
          <t>1120</t>
        </is>
      </c>
      <c r="G526" s="5" t="inlineStr">
        <is>
          <t>2040</t>
        </is>
      </c>
      <c r="H526" s="5" t="inlineStr">
        <is>
          <t>C/U</t>
        </is>
      </c>
      <c r="I526" s="6" t="n">
        <v>5</v>
      </c>
      <c r="J526" s="6" t="n">
        <v>0</v>
      </c>
      <c r="K526" s="5" t="inlineStr">
        <is>
          <t>ARS</t>
        </is>
      </c>
      <c r="L526" s="7" t="n">
        <v>0</v>
      </c>
      <c r="M526" s="7" t="n">
        <v>64589.81</v>
      </c>
      <c r="N526" s="5">
        <f>IFERROR(VLOOKUP(E526,[1]Total!$D$1:$M$446,10,0),0)</f>
        <v/>
      </c>
      <c r="O526" s="11">
        <f>M526/SUM($M$2:$M$679)</f>
        <v/>
      </c>
      <c r="P526" s="5">
        <f>IFERROR(M526/I526,0)</f>
        <v/>
      </c>
      <c r="R526" s="8">
        <f>I526-Q526</f>
        <v/>
      </c>
      <c r="S526" s="36">
        <f>P526*R526</f>
        <v/>
      </c>
      <c r="U526" s="27" t="inlineStr">
        <is>
          <t>Stock SAP</t>
        </is>
      </c>
      <c r="V526" s="27" t="inlineStr">
        <is>
          <t>Uniformes</t>
        </is>
      </c>
      <c r="W526" s="27" t="inlineStr">
        <is>
          <t>Fuera del alcance</t>
        </is>
      </c>
      <c r="X526" s="27" t="inlineStr"/>
      <c r="Y526" s="27" t="inlineStr">
        <is>
          <t>No aplica: uniformes, clasificación que el inventario físico de Farmacia no releva</t>
        </is>
      </c>
      <c r="Z526" s="28" t="inlineStr">
        <is>
          <t>Fuera del alcance del inventario físico</t>
        </is>
      </c>
      <c r="AA526" s="27" t="inlineStr"/>
      <c r="AB526" s="27" t="inlineStr"/>
      <c r="AC526" s="27" t="inlineStr"/>
      <c r="AD526" s="27" t="inlineStr"/>
      <c r="AE526" s="27" t="inlineStr"/>
      <c r="AF526" s="27" t="inlineStr"/>
      <c r="AG526" s="27" t="inlineStr"/>
      <c r="AH526" s="37" t="n">
        <v>5</v>
      </c>
      <c r="AI526" s="37" t="n">
        <v>0</v>
      </c>
      <c r="AJ526" s="37" t="n">
        <v>5</v>
      </c>
      <c r="AK526" s="38" t="n">
        <v>12917.962</v>
      </c>
      <c r="AL526" s="38" t="n"/>
      <c r="AM526" s="38" t="n"/>
      <c r="AN526" s="27" t="inlineStr"/>
      <c r="AO526" s="27" t="inlineStr"/>
    </row>
    <row r="527">
      <c r="A527" s="5" t="inlineStr">
        <is>
          <t>3001460</t>
        </is>
      </c>
      <c r="B527" s="5" t="inlineStr">
        <is>
          <t>CONJUNTO PRIMERA PIEL S</t>
        </is>
      </c>
      <c r="C527" s="5" t="inlineStr"/>
      <c r="D527" s="5" t="inlineStr">
        <is>
          <t>INDU</t>
        </is>
      </c>
      <c r="E527" s="5" t="inlineStr">
        <is>
          <t>ZUNI</t>
        </is>
      </c>
      <c r="F527" s="5" t="inlineStr">
        <is>
          <t>1120</t>
        </is>
      </c>
      <c r="G527" s="5" t="inlineStr">
        <is>
          <t>2040</t>
        </is>
      </c>
      <c r="H527" s="5" t="inlineStr">
        <is>
          <t>C/U</t>
        </is>
      </c>
      <c r="I527" s="6" t="n">
        <v>5</v>
      </c>
      <c r="J527" s="6" t="n">
        <v>0</v>
      </c>
      <c r="K527" s="5" t="inlineStr">
        <is>
          <t>ARS</t>
        </is>
      </c>
      <c r="L527" s="7" t="n">
        <v>0</v>
      </c>
      <c r="M527" s="7" t="n">
        <v>110483.15</v>
      </c>
      <c r="N527" s="5">
        <f>IFERROR(VLOOKUP(E527,[1]Total!$D$1:$M$446,10,0),0)</f>
        <v/>
      </c>
      <c r="O527" s="11">
        <f>M527/SUM($M$2:$M$679)</f>
        <v/>
      </c>
      <c r="P527" s="5">
        <f>IFERROR(M527/I527,0)</f>
        <v/>
      </c>
      <c r="R527" s="8">
        <f>I527-Q527</f>
        <v/>
      </c>
      <c r="S527" s="36">
        <f>P527*R527</f>
        <v/>
      </c>
      <c r="U527" s="27" t="inlineStr">
        <is>
          <t>Stock SAP</t>
        </is>
      </c>
      <c r="V527" s="27" t="inlineStr">
        <is>
          <t>Uniformes</t>
        </is>
      </c>
      <c r="W527" s="27" t="inlineStr">
        <is>
          <t>Fuera del alcance</t>
        </is>
      </c>
      <c r="X527" s="27" t="inlineStr"/>
      <c r="Y527" s="27" t="inlineStr">
        <is>
          <t>No aplica: uniformes, clasificación que el inventario físico de Farmacia no releva</t>
        </is>
      </c>
      <c r="Z527" s="28" t="inlineStr">
        <is>
          <t>Fuera del alcance del inventario físico</t>
        </is>
      </c>
      <c r="AA527" s="27" t="inlineStr"/>
      <c r="AB527" s="27" t="inlineStr"/>
      <c r="AC527" s="27" t="inlineStr"/>
      <c r="AD527" s="27" t="inlineStr"/>
      <c r="AE527" s="27" t="inlineStr"/>
      <c r="AF527" s="27" t="inlineStr"/>
      <c r="AG527" s="27" t="inlineStr"/>
      <c r="AH527" s="37" t="n">
        <v>5</v>
      </c>
      <c r="AI527" s="37" t="n">
        <v>0</v>
      </c>
      <c r="AJ527" s="37" t="n">
        <v>5</v>
      </c>
      <c r="AK527" s="38" t="n">
        <v>22096.63</v>
      </c>
      <c r="AL527" s="38" t="n"/>
      <c r="AM527" s="38" t="n"/>
      <c r="AN527" s="27" t="inlineStr"/>
      <c r="AO527" s="27" t="inlineStr"/>
    </row>
    <row r="528">
      <c r="A528" s="5" t="inlineStr">
        <is>
          <t>3001461</t>
        </is>
      </c>
      <c r="B528" s="5" t="inlineStr">
        <is>
          <t>CONJUNTO PRIMERA PIEL M</t>
        </is>
      </c>
      <c r="C528" s="5" t="inlineStr"/>
      <c r="D528" s="5" t="inlineStr">
        <is>
          <t>INDU</t>
        </is>
      </c>
      <c r="E528" s="5" t="inlineStr">
        <is>
          <t>ZUNI</t>
        </is>
      </c>
      <c r="F528" s="5" t="inlineStr">
        <is>
          <t>1120</t>
        </is>
      </c>
      <c r="G528" s="5" t="inlineStr">
        <is>
          <t>2040</t>
        </is>
      </c>
      <c r="H528" s="5" t="inlineStr">
        <is>
          <t>C/U</t>
        </is>
      </c>
      <c r="I528" s="6" t="n">
        <v>5</v>
      </c>
      <c r="J528" s="6" t="n">
        <v>0</v>
      </c>
      <c r="K528" s="5" t="inlineStr">
        <is>
          <t>ARS</t>
        </is>
      </c>
      <c r="L528" s="7" t="n">
        <v>0</v>
      </c>
      <c r="M528" s="7" t="n">
        <v>104658.4</v>
      </c>
      <c r="N528" s="5">
        <f>IFERROR(VLOOKUP(E528,[1]Total!$D$1:$M$446,10,0),0)</f>
        <v/>
      </c>
      <c r="O528" s="11">
        <f>M528/SUM($M$2:$M$679)</f>
        <v/>
      </c>
      <c r="P528" s="5">
        <f>IFERROR(M528/I528,0)</f>
        <v/>
      </c>
      <c r="R528" s="8">
        <f>I528-Q528</f>
        <v/>
      </c>
      <c r="S528" s="36">
        <f>P528*R528</f>
        <v/>
      </c>
      <c r="U528" s="27" t="inlineStr">
        <is>
          <t>Stock SAP</t>
        </is>
      </c>
      <c r="V528" s="27" t="inlineStr">
        <is>
          <t>Uniformes</t>
        </is>
      </c>
      <c r="W528" s="27" t="inlineStr">
        <is>
          <t>Fuera del alcance</t>
        </is>
      </c>
      <c r="X528" s="27" t="inlineStr"/>
      <c r="Y528" s="27" t="inlineStr">
        <is>
          <t>No aplica: uniformes, clasificación que el inventario físico de Farmacia no releva</t>
        </is>
      </c>
      <c r="Z528" s="28" t="inlineStr">
        <is>
          <t>Fuera del alcance del inventario físico</t>
        </is>
      </c>
      <c r="AA528" s="27" t="inlineStr"/>
      <c r="AB528" s="27" t="inlineStr"/>
      <c r="AC528" s="27" t="inlineStr"/>
      <c r="AD528" s="27" t="inlineStr"/>
      <c r="AE528" s="27" t="inlineStr"/>
      <c r="AF528" s="27" t="inlineStr"/>
      <c r="AG528" s="27" t="inlineStr"/>
      <c r="AH528" s="37" t="n">
        <v>5</v>
      </c>
      <c r="AI528" s="37" t="n">
        <v>0</v>
      </c>
      <c r="AJ528" s="37" t="n">
        <v>5</v>
      </c>
      <c r="AK528" s="38" t="n">
        <v>20931.68</v>
      </c>
      <c r="AL528" s="38" t="n"/>
      <c r="AM528" s="38" t="n"/>
      <c r="AN528" s="27" t="inlineStr"/>
      <c r="AO528" s="27" t="inlineStr"/>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7" t="n">
        <v>0</v>
      </c>
      <c r="M529" s="7" t="n">
        <v>2832.2</v>
      </c>
      <c r="N529" s="5">
        <f>IFERROR(VLOOKUP(E529,[1]Total!$D$1:$M$446,10,0),0)</f>
        <v/>
      </c>
      <c r="O529" s="11">
        <f>M529/SUM($M$2:$M$679)</f>
        <v/>
      </c>
      <c r="P529" s="5">
        <f>IFERROR(M529/I529,0)</f>
        <v/>
      </c>
      <c r="Q529" s="39" t="n">
        <v>4</v>
      </c>
      <c r="R529" s="8">
        <f>I529-Q529</f>
        <v/>
      </c>
      <c r="S529" s="36">
        <f>P529*R529</f>
        <v/>
      </c>
      <c r="U529" s="27" t="inlineStr">
        <is>
          <t>Stock SAP</t>
        </is>
      </c>
      <c r="V529" s="27" t="inlineStr">
        <is>
          <t>Medicamentos</t>
        </is>
      </c>
      <c r="W529" s="27" t="inlineStr">
        <is>
          <t>Dentro del alcance</t>
        </is>
      </c>
      <c r="X529" s="26" t="inlineStr">
        <is>
          <t>Baja</t>
        </is>
      </c>
      <c r="Y529" s="27" t="inlineStr">
        <is>
          <t>Homologado – confianza Baja – pendiente de validación</t>
        </is>
      </c>
      <c r="Z529" s="31" t="inlineStr">
        <is>
          <t>Sin diferencia</t>
        </is>
      </c>
      <c r="AA529" s="27" t="inlineStr">
        <is>
          <t>MED167</t>
        </is>
      </c>
      <c r="AB529" s="27" t="inlineStr">
        <is>
          <t>Solucion Fisiologica 100ml Gotero</t>
        </is>
      </c>
      <c r="AC529" s="27" t="inlineStr">
        <is>
          <t>Cruce por nomenclatura SAP</t>
        </is>
      </c>
      <c r="AD529" s="27" t="inlineStr">
        <is>
          <t>No</t>
        </is>
      </c>
      <c r="AE529" s="27" t="inlineStr"/>
      <c r="AF529" s="27" t="inlineStr">
        <is>
          <t>No</t>
        </is>
      </c>
      <c r="AG529" s="27" t="inlineStr"/>
      <c r="AH529" s="37" t="n">
        <v>4</v>
      </c>
      <c r="AI529" s="37" t="n">
        <v>4</v>
      </c>
      <c r="AJ529" s="37" t="n">
        <v>0</v>
      </c>
      <c r="AK529" s="38" t="n">
        <v>708.05</v>
      </c>
      <c r="AL529" s="38">
        <f>IF(OR($Z529="Dar de baja en SAP",$Z529="Dar de alta en SAP"),$AJ529*$AK529,"")</f>
        <v/>
      </c>
      <c r="AM529" s="38">
        <f>$AI529*$AK529</f>
        <v/>
      </c>
      <c r="AN529" s="27" t="inlineStr"/>
      <c r="AO529" s="27"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7" t="n">
        <v>0</v>
      </c>
      <c r="M530" s="7" t="n">
        <v>20494.12</v>
      </c>
      <c r="N530" s="5">
        <f>IFERROR(VLOOKUP(E530,[1]Total!$D$1:$M$446,10,0),0)</f>
        <v/>
      </c>
      <c r="O530" s="11">
        <f>M530/SUM($M$2:$M$679)</f>
        <v/>
      </c>
      <c r="P530" s="5">
        <f>IFERROR(M530/I530,0)</f>
        <v/>
      </c>
      <c r="R530" s="8">
        <f>I530-Q530</f>
        <v/>
      </c>
      <c r="S530" s="36">
        <f>P530*R530</f>
        <v/>
      </c>
      <c r="U530" s="27" t="inlineStr">
        <is>
          <t>Stock SAP</t>
        </is>
      </c>
      <c r="V530" s="27" t="inlineStr">
        <is>
          <t>Medicamentos</t>
        </is>
      </c>
      <c r="W530" s="27" t="inlineStr">
        <is>
          <t>Dentro del alcance</t>
        </is>
      </c>
      <c r="X530" s="27" t="inlineStr"/>
      <c r="Y530" s="27" t="inlineStr">
        <is>
          <t>Sin recuento físico en el inventario de Avain</t>
        </is>
      </c>
      <c r="Z530" s="28" t="inlineStr">
        <is>
          <t>Sin recuento físico</t>
        </is>
      </c>
      <c r="AA530" s="27" t="inlineStr"/>
      <c r="AB530" s="27" t="inlineStr"/>
      <c r="AC530" s="27" t="inlineStr"/>
      <c r="AD530" s="27" t="inlineStr"/>
      <c r="AE530" s="27" t="inlineStr"/>
      <c r="AF530" s="27" t="inlineStr"/>
      <c r="AG530" s="27" t="inlineStr"/>
      <c r="AH530" s="37" t="n">
        <v>34</v>
      </c>
      <c r="AI530" s="37" t="n">
        <v>0</v>
      </c>
      <c r="AJ530" s="37" t="n">
        <v>34</v>
      </c>
      <c r="AK530" s="38" t="n">
        <v>5123.529411764706</v>
      </c>
      <c r="AL530" s="38" t="n"/>
      <c r="AM530" s="38" t="n"/>
      <c r="AN530" s="27" t="inlineStr"/>
      <c r="AO530" s="27"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7" t="n">
        <v>0</v>
      </c>
      <c r="M531" s="7" t="n">
        <v>11314</v>
      </c>
      <c r="N531" s="5">
        <f>IFERROR(VLOOKUP(E531,[1]Total!$D$1:$M$446,10,0),0)</f>
        <v/>
      </c>
      <c r="O531" s="11">
        <f>M531/SUM($M$2:$M$679)</f>
        <v/>
      </c>
      <c r="P531" s="5">
        <f>IFERROR(M531/I531,0)</f>
        <v/>
      </c>
      <c r="R531" s="8">
        <f>I531-Q531</f>
        <v/>
      </c>
      <c r="S531" s="36">
        <f>P531*R531</f>
        <v/>
      </c>
      <c r="U531" s="27" t="inlineStr">
        <is>
          <t>Stock SAP</t>
        </is>
      </c>
      <c r="V531" s="27" t="inlineStr">
        <is>
          <t>Medicamentos</t>
        </is>
      </c>
      <c r="W531" s="27" t="inlineStr">
        <is>
          <t>Dentro del alcance</t>
        </is>
      </c>
      <c r="X531" s="27" t="inlineStr"/>
      <c r="Y531" s="27" t="inlineStr">
        <is>
          <t>Sin recuento físico en el inventario de Avain</t>
        </is>
      </c>
      <c r="Z531" s="28" t="inlineStr">
        <is>
          <t>Sin recuento físico</t>
        </is>
      </c>
      <c r="AA531" s="27" t="inlineStr"/>
      <c r="AB531" s="27" t="inlineStr"/>
      <c r="AC531" s="27" t="inlineStr"/>
      <c r="AD531" s="27" t="inlineStr"/>
      <c r="AE531" s="27" t="inlineStr"/>
      <c r="AF531" s="27" t="inlineStr"/>
      <c r="AG531" s="27" t="inlineStr"/>
      <c r="AH531" s="37" t="n">
        <v>4</v>
      </c>
      <c r="AI531" s="37" t="n">
        <v>0</v>
      </c>
      <c r="AJ531" s="37" t="n">
        <v>4</v>
      </c>
      <c r="AK531" s="38" t="n">
        <v>2828.5</v>
      </c>
      <c r="AL531" s="38" t="n"/>
      <c r="AM531" s="38" t="n"/>
      <c r="AN531" s="27" t="inlineStr"/>
      <c r="AO531" s="27" t="inlineStr"/>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7" t="n">
        <v>0</v>
      </c>
      <c r="M532" s="7" t="n">
        <v>12484.22</v>
      </c>
      <c r="N532" s="5">
        <f>IFERROR(VLOOKUP(E532,[1]Total!$D$1:$M$446,10,0),0)</f>
        <v/>
      </c>
      <c r="O532" s="11">
        <f>M532/SUM($M$2:$M$679)</f>
        <v/>
      </c>
      <c r="P532" s="5">
        <f>IFERROR(M532/I532,0)</f>
        <v/>
      </c>
      <c r="R532" s="8">
        <f>I532-Q532</f>
        <v/>
      </c>
      <c r="S532" s="36">
        <f>P532*R532</f>
        <v/>
      </c>
      <c r="U532" s="27" t="inlineStr">
        <is>
          <t>Stock SAP</t>
        </is>
      </c>
      <c r="V532" s="27" t="inlineStr">
        <is>
          <t>Medicamentos</t>
        </is>
      </c>
      <c r="W532" s="27" t="inlineStr">
        <is>
          <t>Dentro del alcance</t>
        </is>
      </c>
      <c r="X532" s="27" t="inlineStr"/>
      <c r="Y532" s="27" t="inlineStr">
        <is>
          <t>Sin recuento físico en el inventario de Avain</t>
        </is>
      </c>
      <c r="Z532" s="28" t="inlineStr">
        <is>
          <t>Sin recuento físico</t>
        </is>
      </c>
      <c r="AA532" s="27" t="inlineStr"/>
      <c r="AB532" s="27" t="inlineStr"/>
      <c r="AC532" s="27" t="inlineStr"/>
      <c r="AD532" s="27" t="inlineStr"/>
      <c r="AE532" s="27" t="inlineStr"/>
      <c r="AF532" s="27" t="inlineStr"/>
      <c r="AG532" s="27" t="inlineStr"/>
      <c r="AH532" s="37" t="n">
        <v>29</v>
      </c>
      <c r="AI532" s="37" t="n">
        <v>0</v>
      </c>
      <c r="AJ532" s="37" t="n">
        <v>29</v>
      </c>
      <c r="AK532" s="38" t="n">
        <v>3121.054137931035</v>
      </c>
      <c r="AL532" s="38" t="n"/>
      <c r="AM532" s="38" t="n"/>
      <c r="AN532" s="27" t="inlineStr"/>
      <c r="AO532" s="27"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7" t="n">
        <v>0</v>
      </c>
      <c r="M533" s="7" t="n">
        <v>17689.62</v>
      </c>
      <c r="N533" s="5">
        <f>IFERROR(VLOOKUP(E533,[1]Total!$D$1:$M$446,10,0),0)</f>
        <v/>
      </c>
      <c r="O533" s="11">
        <f>M533/SUM($M$2:$M$679)</f>
        <v/>
      </c>
      <c r="P533" s="5">
        <f>IFERROR(M533/I533,0)</f>
        <v/>
      </c>
      <c r="R533" s="8">
        <f>I533-Q533</f>
        <v/>
      </c>
      <c r="S533" s="36">
        <f>P533*R533</f>
        <v/>
      </c>
      <c r="U533" s="27" t="inlineStr">
        <is>
          <t>Stock SAP</t>
        </is>
      </c>
      <c r="V533" s="27" t="inlineStr">
        <is>
          <t>Medicamentos</t>
        </is>
      </c>
      <c r="W533" s="27" t="inlineStr">
        <is>
          <t>Dentro del alcance</t>
        </is>
      </c>
      <c r="X533" s="27" t="inlineStr"/>
      <c r="Y533" s="27" t="inlineStr">
        <is>
          <t>Sin recuento físico en el inventario de Avain</t>
        </is>
      </c>
      <c r="Z533" s="28" t="inlineStr">
        <is>
          <t>Sin recuento físico</t>
        </is>
      </c>
      <c r="AA533" s="27" t="inlineStr"/>
      <c r="AB533" s="27" t="inlineStr"/>
      <c r="AC533" s="27" t="inlineStr"/>
      <c r="AD533" s="27" t="inlineStr"/>
      <c r="AE533" s="27" t="inlineStr"/>
      <c r="AF533" s="27" t="inlineStr"/>
      <c r="AG533" s="27" t="inlineStr"/>
      <c r="AH533" s="37" t="n">
        <v>166</v>
      </c>
      <c r="AI533" s="37" t="n">
        <v>0</v>
      </c>
      <c r="AJ533" s="37" t="n">
        <v>166</v>
      </c>
      <c r="AK533" s="38" t="n">
        <v>4422.405602409638</v>
      </c>
      <c r="AL533" s="38" t="n"/>
      <c r="AM533" s="38" t="n"/>
      <c r="AN533" s="27" t="inlineStr"/>
      <c r="AO533" s="27"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7" t="n">
        <v>0</v>
      </c>
      <c r="M534" s="7" t="n">
        <v>6046.33</v>
      </c>
      <c r="N534" s="5">
        <f>IFERROR(VLOOKUP(E534,[1]Total!$D$1:$M$446,10,0),0)</f>
        <v/>
      </c>
      <c r="O534" s="11">
        <f>M534/SUM($M$2:$M$679)</f>
        <v/>
      </c>
      <c r="P534" s="5">
        <f>IFERROR(M534/I534,0)</f>
        <v/>
      </c>
      <c r="R534" s="8">
        <f>I534-Q534</f>
        <v/>
      </c>
      <c r="S534" s="36">
        <f>P534*R534</f>
        <v/>
      </c>
      <c r="U534" s="27" t="inlineStr">
        <is>
          <t>Stock SAP</t>
        </is>
      </c>
      <c r="V534" s="27" t="inlineStr">
        <is>
          <t>Medicamentos</t>
        </is>
      </c>
      <c r="W534" s="27" t="inlineStr">
        <is>
          <t>Dentro del alcance</t>
        </is>
      </c>
      <c r="X534" s="30" t="inlineStr">
        <is>
          <t>Media</t>
        </is>
      </c>
      <c r="Y534" s="27" t="inlineStr">
        <is>
          <t>Homologado – confianza Media – pendiente de validación</t>
        </is>
      </c>
      <c r="Z534" s="26" t="inlineStr">
        <is>
          <t>Dar de baja en SAP</t>
        </is>
      </c>
      <c r="AA534" s="27" t="inlineStr">
        <is>
          <t>MED156</t>
        </is>
      </c>
      <c r="AB534" s="27" t="inlineStr">
        <is>
          <t>Antigripal comp</t>
        </is>
      </c>
      <c r="AC534" s="27" t="inlineStr">
        <is>
          <t>Cruce por nomenclatura SAP</t>
        </is>
      </c>
      <c r="AD534" s="27" t="inlineStr">
        <is>
          <t>No</t>
        </is>
      </c>
      <c r="AE534" s="27" t="inlineStr"/>
      <c r="AF534" s="27" t="inlineStr">
        <is>
          <t>No</t>
        </is>
      </c>
      <c r="AG534" s="27" t="inlineStr"/>
      <c r="AH534" s="37" t="n">
        <v>672</v>
      </c>
      <c r="AI534" s="37" t="n">
        <v>60</v>
      </c>
      <c r="AJ534" s="37" t="n">
        <v>612</v>
      </c>
      <c r="AK534" s="38" t="n">
        <v>1511.582633928571</v>
      </c>
      <c r="AL534" s="38">
        <f>IF(OR($Z534="Dar de baja en SAP",$Z534="Dar de alta en SAP"),$AJ534*$AK534,"")</f>
        <v/>
      </c>
      <c r="AM534" s="38">
        <f>$AI534*$AK534</f>
        <v/>
      </c>
      <c r="AN534" s="27" t="inlineStr"/>
      <c r="AO534" s="27"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7" t="n">
        <v>0</v>
      </c>
      <c r="M535" s="7" t="n">
        <v>44498.08</v>
      </c>
      <c r="N535" s="5">
        <f>IFERROR(VLOOKUP(E535,[1]Total!$D$1:$M$446,10,0),0)</f>
        <v/>
      </c>
      <c r="O535" s="11">
        <f>M535/SUM($M$2:$M$679)</f>
        <v/>
      </c>
      <c r="P535" s="5">
        <f>IFERROR(M535/I535,0)</f>
        <v/>
      </c>
      <c r="R535" s="8">
        <f>I535-Q535</f>
        <v/>
      </c>
      <c r="S535" s="36">
        <f>P535*R535</f>
        <v/>
      </c>
      <c r="U535" s="27" t="inlineStr">
        <is>
          <t>Stock SAP</t>
        </is>
      </c>
      <c r="V535" s="27" t="inlineStr">
        <is>
          <t>Medicamentos</t>
        </is>
      </c>
      <c r="W535" s="27" t="inlineStr">
        <is>
          <t>Dentro del alcance</t>
        </is>
      </c>
      <c r="X535" s="27" t="inlineStr"/>
      <c r="Y535" s="27" t="inlineStr">
        <is>
          <t>Sin recuento físico en el inventario de Avain</t>
        </is>
      </c>
      <c r="Z535" s="28" t="inlineStr">
        <is>
          <t>Sin recuento físico</t>
        </is>
      </c>
      <c r="AA535" s="27" t="inlineStr"/>
      <c r="AB535" s="27" t="inlineStr"/>
      <c r="AC535" s="27" t="inlineStr"/>
      <c r="AD535" s="27" t="inlineStr"/>
      <c r="AE535" s="27" t="inlineStr"/>
      <c r="AF535" s="27" t="inlineStr"/>
      <c r="AG535" s="27" t="inlineStr"/>
      <c r="AH535" s="37" t="n">
        <v>5</v>
      </c>
      <c r="AI535" s="37" t="n">
        <v>0</v>
      </c>
      <c r="AJ535" s="37" t="n">
        <v>5</v>
      </c>
      <c r="AK535" s="38" t="n">
        <v>11124.52</v>
      </c>
      <c r="AL535" s="38" t="n"/>
      <c r="AM535" s="38" t="n"/>
      <c r="AN535" s="27" t="inlineStr"/>
      <c r="AO535" s="27" t="inlineStr">
        <is>
          <t>El material ocupa 2 filas en la hoja 1120 SJ (lote/almacén). La cantidad SAP y la física de esta vista son el total del material.</t>
        </is>
      </c>
    </row>
    <row r="536">
      <c r="A536" s="5" t="inlineStr">
        <is>
          <t>2000029</t>
        </is>
      </c>
      <c r="B536" s="5" t="inlineStr">
        <is>
          <t>JERINGA 20 ML</t>
        </is>
      </c>
      <c r="C536" s="5" t="inlineStr"/>
      <c r="D536" s="5" t="inlineStr">
        <is>
          <t>033</t>
        </is>
      </c>
      <c r="E536" s="5" t="inlineStr">
        <is>
          <t>ZDES</t>
        </is>
      </c>
      <c r="F536" s="5" t="inlineStr">
        <is>
          <t>1120</t>
        </is>
      </c>
      <c r="G536" s="5" t="inlineStr">
        <is>
          <t>2021</t>
        </is>
      </c>
      <c r="H536" s="5" t="inlineStr">
        <is>
          <t>C/U</t>
        </is>
      </c>
      <c r="I536" s="6" t="n">
        <v>4</v>
      </c>
      <c r="J536" s="6" t="n">
        <v>0</v>
      </c>
      <c r="K536" s="5" t="inlineStr">
        <is>
          <t>ARS</t>
        </is>
      </c>
      <c r="L536" s="7" t="n">
        <v>0</v>
      </c>
      <c r="M536" s="7" t="n">
        <v>24536.99</v>
      </c>
      <c r="N536" s="5">
        <f>IFERROR(VLOOKUP(E536,[1]Total!$D$1:$M$446,10,0),0)</f>
        <v/>
      </c>
      <c r="O536" s="11">
        <f>M536/SUM($M$2:$M$679)</f>
        <v/>
      </c>
      <c r="P536" s="5">
        <f>IFERROR(M536/I536,0)</f>
        <v/>
      </c>
      <c r="Q536" s="39" t="n">
        <v>26</v>
      </c>
      <c r="R536" s="8">
        <f>I536-Q536</f>
        <v/>
      </c>
      <c r="S536" s="36">
        <f>P536*R536</f>
        <v/>
      </c>
      <c r="U536" s="27" t="inlineStr">
        <is>
          <t>Stock SAP</t>
        </is>
      </c>
      <c r="V536" s="27" t="inlineStr">
        <is>
          <t>Descartables</t>
        </is>
      </c>
      <c r="W536" s="27" t="inlineStr">
        <is>
          <t>Dentro del alcance</t>
        </is>
      </c>
      <c r="X536" s="25" t="inlineStr">
        <is>
          <t>Alta</t>
        </is>
      </c>
      <c r="Y536" s="27" t="inlineStr">
        <is>
          <t>Homologado – confianza Alta</t>
        </is>
      </c>
      <c r="Z536" s="25" t="inlineStr">
        <is>
          <t>Dar de alta en SAP</t>
        </is>
      </c>
      <c r="AA536" s="27" t="inlineStr">
        <is>
          <t>DESC79</t>
        </is>
      </c>
      <c r="AB536" s="27" t="inlineStr">
        <is>
          <t>Jeringas 20 cc</t>
        </is>
      </c>
      <c r="AC536" s="27" t="inlineStr">
        <is>
          <t>Homologación por código Avain (master D-137)</t>
        </is>
      </c>
      <c r="AD536" s="27" t="inlineStr">
        <is>
          <t>No</t>
        </is>
      </c>
      <c r="AE536" s="27" t="inlineStr"/>
      <c r="AF536" s="27" t="inlineStr">
        <is>
          <t>Sí</t>
        </is>
      </c>
      <c r="AG536" s="27" t="inlineStr">
        <is>
          <t>D-137</t>
        </is>
      </c>
      <c r="AH536" s="37" t="n">
        <v>4</v>
      </c>
      <c r="AI536" s="37" t="n">
        <v>26</v>
      </c>
      <c r="AJ536" s="37" t="n">
        <v>-22</v>
      </c>
      <c r="AK536" s="38" t="n">
        <v>6134.2475</v>
      </c>
      <c r="AL536" s="38">
        <f>IF(OR($Z536="Dar de baja en SAP",$Z536="Dar de alta en SAP"),$AJ536*$AK536,"")</f>
        <v/>
      </c>
      <c r="AM536" s="38">
        <f>$AI536*$AK536</f>
        <v/>
      </c>
      <c r="AN536" s="27" t="inlineStr"/>
      <c r="AO536" s="27"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t="inlineStr"/>
      <c r="D537" s="5" t="inlineStr">
        <is>
          <t>033</t>
        </is>
      </c>
      <c r="E537" s="5" t="inlineStr">
        <is>
          <t>ZDES</t>
        </is>
      </c>
      <c r="F537" s="5" t="inlineStr">
        <is>
          <t>1120</t>
        </is>
      </c>
      <c r="G537" s="5" t="inlineStr">
        <is>
          <t>2010</t>
        </is>
      </c>
      <c r="H537" s="5" t="inlineStr">
        <is>
          <t>C/U</t>
        </is>
      </c>
      <c r="I537" s="6" t="n">
        <v>4</v>
      </c>
      <c r="J537" s="6" t="n">
        <v>0</v>
      </c>
      <c r="K537" s="5" t="inlineStr">
        <is>
          <t>ARS</t>
        </is>
      </c>
      <c r="L537" s="7" t="n">
        <v>0</v>
      </c>
      <c r="M537" s="7" t="n">
        <v>770.64</v>
      </c>
      <c r="N537" s="5">
        <f>IFERROR(VLOOKUP(E537,[1]Total!$D$1:$M$446,10,0),0)</f>
        <v/>
      </c>
      <c r="O537" s="11">
        <f>M537/SUM($M$2:$M$679)</f>
        <v/>
      </c>
      <c r="P537" s="5">
        <f>IFERROR(M537/I537,0)</f>
        <v/>
      </c>
      <c r="R537" s="8">
        <f>I537-Q537</f>
        <v/>
      </c>
      <c r="S537" s="36">
        <f>P537*R537</f>
        <v/>
      </c>
      <c r="U537" s="27" t="inlineStr">
        <is>
          <t>Stock SAP</t>
        </is>
      </c>
      <c r="V537" s="27" t="inlineStr">
        <is>
          <t>Descartables</t>
        </is>
      </c>
      <c r="W537" s="27" t="inlineStr">
        <is>
          <t>Dentro del alcance</t>
        </is>
      </c>
      <c r="X537" s="27" t="inlineStr"/>
      <c r="Y537" s="27" t="inlineStr">
        <is>
          <t>Sin recuento físico en el inventario de Avain</t>
        </is>
      </c>
      <c r="Z537" s="28" t="inlineStr">
        <is>
          <t>Sin recuento físico</t>
        </is>
      </c>
      <c r="AA537" s="27" t="inlineStr"/>
      <c r="AB537" s="27" t="inlineStr"/>
      <c r="AC537" s="27" t="inlineStr"/>
      <c r="AD537" s="27" t="inlineStr"/>
      <c r="AE537" s="27" t="inlineStr"/>
      <c r="AF537" s="27" t="inlineStr"/>
      <c r="AG537" s="27" t="inlineStr"/>
      <c r="AH537" s="37" t="n">
        <v>4</v>
      </c>
      <c r="AI537" s="37" t="n">
        <v>0</v>
      </c>
      <c r="AJ537" s="37" t="n">
        <v>4</v>
      </c>
      <c r="AK537" s="38" t="n">
        <v>192.66</v>
      </c>
      <c r="AL537" s="38" t="n"/>
      <c r="AM537" s="38" t="n"/>
      <c r="AN537" s="27" t="inlineStr"/>
      <c r="AO537" s="27" t="inlineStr"/>
    </row>
    <row r="538">
      <c r="A538" s="5" t="inlineStr">
        <is>
          <t>2000077</t>
        </is>
      </c>
      <c r="B538" s="5" t="inlineStr">
        <is>
          <t>TUBO ENDOTRAQ Nº 7 C/BALON</t>
        </is>
      </c>
      <c r="C538" s="5" t="inlineStr"/>
      <c r="D538" s="5" t="inlineStr">
        <is>
          <t>033</t>
        </is>
      </c>
      <c r="E538" s="5" t="inlineStr">
        <is>
          <t>ZDES</t>
        </is>
      </c>
      <c r="F538" s="5" t="inlineStr">
        <is>
          <t>1120</t>
        </is>
      </c>
      <c r="G538" s="5" t="inlineStr">
        <is>
          <t>2010</t>
        </is>
      </c>
      <c r="H538" s="5" t="inlineStr">
        <is>
          <t>C/U</t>
        </is>
      </c>
      <c r="I538" s="6" t="n">
        <v>4</v>
      </c>
      <c r="J538" s="6" t="n">
        <v>0</v>
      </c>
      <c r="K538" s="5" t="inlineStr">
        <is>
          <t>ARS</t>
        </is>
      </c>
      <c r="L538" s="7" t="n">
        <v>0</v>
      </c>
      <c r="M538" s="7" t="n">
        <v>770.64</v>
      </c>
      <c r="N538" s="5">
        <f>IFERROR(VLOOKUP(E538,[1]Total!$D$1:$M$446,10,0),0)</f>
        <v/>
      </c>
      <c r="O538" s="11">
        <f>M538/SUM($M$2:$M$679)</f>
        <v/>
      </c>
      <c r="P538" s="5">
        <f>IFERROR(M538/I538,0)</f>
        <v/>
      </c>
      <c r="Q538" s="39" t="n">
        <v>3</v>
      </c>
      <c r="R538" s="8">
        <f>I538-Q538</f>
        <v/>
      </c>
      <c r="S538" s="36">
        <f>P538*R538</f>
        <v/>
      </c>
      <c r="U538" s="27" t="inlineStr">
        <is>
          <t>Stock SAP</t>
        </is>
      </c>
      <c r="V538" s="27" t="inlineStr">
        <is>
          <t>Descartables</t>
        </is>
      </c>
      <c r="W538" s="27" t="inlineStr">
        <is>
          <t>Dentro del alcance</t>
        </is>
      </c>
      <c r="X538" s="26" t="inlineStr">
        <is>
          <t>Baja</t>
        </is>
      </c>
      <c r="Y538" s="27" t="inlineStr">
        <is>
          <t>Homologado – confianza Baja – pendiente de validación</t>
        </is>
      </c>
      <c r="Z538" s="26" t="inlineStr">
        <is>
          <t>Dar de baja en SAP</t>
        </is>
      </c>
      <c r="AA538" s="27" t="inlineStr">
        <is>
          <t>DESC156</t>
        </is>
      </c>
      <c r="AB538" s="27" t="inlineStr">
        <is>
          <t>Tubo endotraqueal N7.5</t>
        </is>
      </c>
      <c r="AC538" s="27" t="inlineStr">
        <is>
          <t>Homologación por código Avain (master D-166)</t>
        </is>
      </c>
      <c r="AD538" s="27" t="inlineStr">
        <is>
          <t>Sí</t>
        </is>
      </c>
      <c r="AE538" s="27" t="inlineStr">
        <is>
          <t>2000077, 2000078</t>
        </is>
      </c>
      <c r="AF538" s="27" t="inlineStr">
        <is>
          <t>Sí</t>
        </is>
      </c>
      <c r="AG538" s="27" t="inlineStr">
        <is>
          <t>D-166</t>
        </is>
      </c>
      <c r="AH538" s="37" t="n">
        <v>4</v>
      </c>
      <c r="AI538" s="37" t="n">
        <v>3</v>
      </c>
      <c r="AJ538" s="37" t="n">
        <v>1</v>
      </c>
      <c r="AK538" s="38" t="n">
        <v>192.66</v>
      </c>
      <c r="AL538" s="38">
        <f>IF(OR($Z538="Dar de baja en SAP",$Z538="Dar de alta en SAP"),$AJ538*$AK538,"")</f>
        <v/>
      </c>
      <c r="AM538" s="38">
        <f>$AI538*$AK538</f>
        <v/>
      </c>
      <c r="AN538" s="27" t="inlineStr"/>
      <c r="AO538" s="27"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t="inlineStr"/>
      <c r="D539" s="5" t="inlineStr">
        <is>
          <t>033</t>
        </is>
      </c>
      <c r="E539" s="5" t="inlineStr">
        <is>
          <t>ZDES</t>
        </is>
      </c>
      <c r="F539" s="5" t="inlineStr">
        <is>
          <t>1120</t>
        </is>
      </c>
      <c r="G539" s="5" t="inlineStr">
        <is>
          <t>2021</t>
        </is>
      </c>
      <c r="H539" s="5" t="inlineStr">
        <is>
          <t>C/U</t>
        </is>
      </c>
      <c r="I539" s="6" t="n">
        <v>4</v>
      </c>
      <c r="J539" s="6" t="n">
        <v>0</v>
      </c>
      <c r="K539" s="5" t="inlineStr">
        <is>
          <t>ARS</t>
        </is>
      </c>
      <c r="L539" s="7" t="n">
        <v>0</v>
      </c>
      <c r="M539" s="7" t="n">
        <v>3547.23</v>
      </c>
      <c r="N539" s="5">
        <f>IFERROR(VLOOKUP(E539,[1]Total!$D$1:$M$446,10,0),0)</f>
        <v/>
      </c>
      <c r="O539" s="11">
        <f>M539/SUM($M$2:$M$679)</f>
        <v/>
      </c>
      <c r="P539" s="5">
        <f>IFERROR(M539/I539,0)</f>
        <v/>
      </c>
      <c r="R539" s="8">
        <f>I539-Q539</f>
        <v/>
      </c>
      <c r="S539" s="36">
        <f>P539*R539</f>
        <v/>
      </c>
      <c r="U539" s="27" t="inlineStr">
        <is>
          <t>Stock SAP</t>
        </is>
      </c>
      <c r="V539" s="27" t="inlineStr">
        <is>
          <t>Descartables</t>
        </is>
      </c>
      <c r="W539" s="27" t="inlineStr">
        <is>
          <t>Dentro del alcance</t>
        </is>
      </c>
      <c r="X539" s="27" t="inlineStr"/>
      <c r="Y539" s="27" t="inlineStr">
        <is>
          <t>Sin recuento físico en el inventario de Avain</t>
        </is>
      </c>
      <c r="Z539" s="28" t="inlineStr">
        <is>
          <t>Sin recuento físico</t>
        </is>
      </c>
      <c r="AA539" s="27" t="inlineStr"/>
      <c r="AB539" s="27" t="inlineStr"/>
      <c r="AC539" s="27" t="inlineStr"/>
      <c r="AD539" s="27" t="inlineStr"/>
      <c r="AE539" s="27" t="inlineStr"/>
      <c r="AF539" s="27" t="inlineStr"/>
      <c r="AG539" s="27" t="inlineStr"/>
      <c r="AH539" s="37" t="n">
        <v>4</v>
      </c>
      <c r="AI539" s="37" t="n">
        <v>0</v>
      </c>
      <c r="AJ539" s="37" t="n">
        <v>4</v>
      </c>
      <c r="AK539" s="38" t="n">
        <v>886.8075</v>
      </c>
      <c r="AL539" s="38" t="n"/>
      <c r="AM539" s="38" t="n"/>
      <c r="AN539" s="27" t="inlineStr"/>
      <c r="AO539" s="27" t="inlineStr"/>
    </row>
    <row r="540">
      <c r="A540" s="5" t="inlineStr">
        <is>
          <t>3000216</t>
        </is>
      </c>
      <c r="B540" s="5" t="inlineStr">
        <is>
          <t>BOTIN DE SEGURIDAD T37</t>
        </is>
      </c>
      <c r="C540" s="5" t="inlineStr"/>
      <c r="D540" s="5" t="inlineStr">
        <is>
          <t>INDU</t>
        </is>
      </c>
      <c r="E540" s="5" t="inlineStr">
        <is>
          <t>ZUNI</t>
        </is>
      </c>
      <c r="F540" s="5" t="inlineStr">
        <is>
          <t>1120</t>
        </is>
      </c>
      <c r="G540" s="5" t="inlineStr">
        <is>
          <t>2040</t>
        </is>
      </c>
      <c r="H540" s="5" t="inlineStr">
        <is>
          <t>C/U</t>
        </is>
      </c>
      <c r="I540" s="6" t="n">
        <v>4</v>
      </c>
      <c r="J540" s="6" t="n">
        <v>0</v>
      </c>
      <c r="K540" s="5" t="inlineStr">
        <is>
          <t>ARS</t>
        </is>
      </c>
      <c r="L540" s="7" t="n">
        <v>0</v>
      </c>
      <c r="M540" s="7" t="n">
        <v>430299.14</v>
      </c>
      <c r="N540" s="5">
        <f>IFERROR(VLOOKUP(E540,[1]Total!$D$1:$M$446,10,0),0)</f>
        <v/>
      </c>
      <c r="O540" s="11">
        <f>M540/SUM($M$2:$M$679)</f>
        <v/>
      </c>
      <c r="P540" s="5">
        <f>IFERROR(M540/I540,0)</f>
        <v/>
      </c>
      <c r="R540" s="8">
        <f>I540-Q540</f>
        <v/>
      </c>
      <c r="S540" s="36">
        <f>P540*R540</f>
        <v/>
      </c>
      <c r="U540" s="27" t="inlineStr">
        <is>
          <t>Stock SAP</t>
        </is>
      </c>
      <c r="V540" s="27" t="inlineStr">
        <is>
          <t>Uniformes</t>
        </is>
      </c>
      <c r="W540" s="27" t="inlineStr">
        <is>
          <t>Fuera del alcance</t>
        </is>
      </c>
      <c r="X540" s="27" t="inlineStr"/>
      <c r="Y540" s="27" t="inlineStr">
        <is>
          <t>No aplica: uniformes, clasificación que el inventario físico de Farmacia no releva</t>
        </is>
      </c>
      <c r="Z540" s="28" t="inlineStr">
        <is>
          <t>Fuera del alcance del inventario físico</t>
        </is>
      </c>
      <c r="AA540" s="27" t="inlineStr"/>
      <c r="AB540" s="27" t="inlineStr"/>
      <c r="AC540" s="27" t="inlineStr"/>
      <c r="AD540" s="27" t="inlineStr"/>
      <c r="AE540" s="27" t="inlineStr"/>
      <c r="AF540" s="27" t="inlineStr"/>
      <c r="AG540" s="27" t="inlineStr"/>
      <c r="AH540" s="37" t="n">
        <v>4</v>
      </c>
      <c r="AI540" s="37" t="n">
        <v>0</v>
      </c>
      <c r="AJ540" s="37" t="n">
        <v>4</v>
      </c>
      <c r="AK540" s="38" t="n">
        <v>107574.785</v>
      </c>
      <c r="AL540" s="38" t="n"/>
      <c r="AM540" s="38" t="n"/>
      <c r="AN540" s="27" t="inlineStr"/>
      <c r="AO540" s="27" t="inlineStr"/>
    </row>
    <row r="541">
      <c r="A541" s="5" t="inlineStr">
        <is>
          <t>3000915</t>
        </is>
      </c>
      <c r="B541" s="5" t="inlineStr">
        <is>
          <t>BOTIN DE SEGURIDAD T43</t>
        </is>
      </c>
      <c r="C541" s="5" t="inlineStr"/>
      <c r="D541" s="5" t="inlineStr">
        <is>
          <t>INDU</t>
        </is>
      </c>
      <c r="E541" s="5" t="inlineStr">
        <is>
          <t>ZUNI</t>
        </is>
      </c>
      <c r="F541" s="5" t="inlineStr">
        <is>
          <t>1120</t>
        </is>
      </c>
      <c r="G541" s="5" t="inlineStr">
        <is>
          <t>2040</t>
        </is>
      </c>
      <c r="H541" s="5" t="inlineStr">
        <is>
          <t>C/U</t>
        </is>
      </c>
      <c r="I541" s="6" t="n">
        <v>4</v>
      </c>
      <c r="J541" s="6" t="n">
        <v>0</v>
      </c>
      <c r="K541" s="5" t="inlineStr">
        <is>
          <t>ARS</t>
        </is>
      </c>
      <c r="L541" s="7" t="n">
        <v>0</v>
      </c>
      <c r="M541" s="7" t="n">
        <v>458225.01</v>
      </c>
      <c r="N541" s="5">
        <f>IFERROR(VLOOKUP(E541,[1]Total!$D$1:$M$446,10,0),0)</f>
        <v/>
      </c>
      <c r="O541" s="11">
        <f>M541/SUM($M$2:$M$679)</f>
        <v/>
      </c>
      <c r="P541" s="5">
        <f>IFERROR(M541/I541,0)</f>
        <v/>
      </c>
      <c r="R541" s="8">
        <f>I541-Q541</f>
        <v/>
      </c>
      <c r="S541" s="36">
        <f>P541*R541</f>
        <v/>
      </c>
      <c r="U541" s="27" t="inlineStr">
        <is>
          <t>Stock SAP</t>
        </is>
      </c>
      <c r="V541" s="27" t="inlineStr">
        <is>
          <t>Uniformes</t>
        </is>
      </c>
      <c r="W541" s="27" t="inlineStr">
        <is>
          <t>Fuera del alcance</t>
        </is>
      </c>
      <c r="X541" s="27" t="inlineStr"/>
      <c r="Y541" s="27" t="inlineStr">
        <is>
          <t>No aplica: uniformes, clasificación que el inventario físico de Farmacia no releva</t>
        </is>
      </c>
      <c r="Z541" s="28" t="inlineStr">
        <is>
          <t>Fuera del alcance del inventario físico</t>
        </is>
      </c>
      <c r="AA541" s="27" t="inlineStr"/>
      <c r="AB541" s="27" t="inlineStr"/>
      <c r="AC541" s="27" t="inlineStr"/>
      <c r="AD541" s="27" t="inlineStr"/>
      <c r="AE541" s="27" t="inlineStr"/>
      <c r="AF541" s="27" t="inlineStr"/>
      <c r="AG541" s="27" t="inlineStr"/>
      <c r="AH541" s="37" t="n">
        <v>4</v>
      </c>
      <c r="AI541" s="37" t="n">
        <v>0</v>
      </c>
      <c r="AJ541" s="37" t="n">
        <v>4</v>
      </c>
      <c r="AK541" s="38" t="n">
        <v>114556.2525</v>
      </c>
      <c r="AL541" s="38" t="n"/>
      <c r="AM541" s="38" t="n"/>
      <c r="AN541" s="27" t="inlineStr"/>
      <c r="AO541" s="27" t="inlineStr"/>
    </row>
    <row r="542">
      <c r="A542" s="5" t="inlineStr">
        <is>
          <t>3001337</t>
        </is>
      </c>
      <c r="B542" s="5" t="inlineStr">
        <is>
          <t>CAMPERA ALTA MONTAÑA XXL</t>
        </is>
      </c>
      <c r="C542" s="5" t="inlineStr"/>
      <c r="D542" s="5" t="inlineStr">
        <is>
          <t>INDU</t>
        </is>
      </c>
      <c r="E542" s="5" t="inlineStr">
        <is>
          <t>ZUNI</t>
        </is>
      </c>
      <c r="F542" s="5" t="inlineStr">
        <is>
          <t>1120</t>
        </is>
      </c>
      <c r="G542" s="5" t="inlineStr">
        <is>
          <t>2040</t>
        </is>
      </c>
      <c r="H542" s="5" t="inlineStr">
        <is>
          <t>C/U</t>
        </is>
      </c>
      <c r="I542" s="6" t="n">
        <v>4</v>
      </c>
      <c r="J542" s="6" t="n">
        <v>0</v>
      </c>
      <c r="K542" s="5" t="inlineStr">
        <is>
          <t>ARS</t>
        </is>
      </c>
      <c r="L542" s="7" t="n">
        <v>0</v>
      </c>
      <c r="M542" s="7" t="n">
        <v>505764.68</v>
      </c>
      <c r="N542" s="5">
        <f>IFERROR(VLOOKUP(E542,[1]Total!$D$1:$M$446,10,0),0)</f>
        <v/>
      </c>
      <c r="O542" s="11">
        <f>M542/SUM($M$2:$M$679)</f>
        <v/>
      </c>
      <c r="P542" s="5">
        <f>IFERROR(M542/I542,0)</f>
        <v/>
      </c>
      <c r="R542" s="8">
        <f>I542-Q542</f>
        <v/>
      </c>
      <c r="S542" s="36">
        <f>P542*R542</f>
        <v/>
      </c>
      <c r="U542" s="27" t="inlineStr">
        <is>
          <t>Stock SAP</t>
        </is>
      </c>
      <c r="V542" s="27" t="inlineStr">
        <is>
          <t>Uniformes</t>
        </is>
      </c>
      <c r="W542" s="27" t="inlineStr">
        <is>
          <t>Fuera del alcance</t>
        </is>
      </c>
      <c r="X542" s="27" t="inlineStr"/>
      <c r="Y542" s="27" t="inlineStr">
        <is>
          <t>No aplica: uniformes, clasificación que el inventario físico de Farmacia no releva</t>
        </is>
      </c>
      <c r="Z542" s="28" t="inlineStr">
        <is>
          <t>Fuera del alcance del inventario físico</t>
        </is>
      </c>
      <c r="AA542" s="27" t="inlineStr"/>
      <c r="AB542" s="27" t="inlineStr"/>
      <c r="AC542" s="27" t="inlineStr"/>
      <c r="AD542" s="27" t="inlineStr"/>
      <c r="AE542" s="27" t="inlineStr"/>
      <c r="AF542" s="27" t="inlineStr"/>
      <c r="AG542" s="27" t="inlineStr"/>
      <c r="AH542" s="37" t="n">
        <v>4</v>
      </c>
      <c r="AI542" s="37" t="n">
        <v>0</v>
      </c>
      <c r="AJ542" s="37" t="n">
        <v>4</v>
      </c>
      <c r="AK542" s="38" t="n">
        <v>126441.17</v>
      </c>
      <c r="AL542" s="38" t="n"/>
      <c r="AM542" s="38" t="n"/>
      <c r="AN542" s="27" t="inlineStr"/>
      <c r="AO542" s="27" t="inlineStr"/>
    </row>
    <row r="543">
      <c r="A543" s="5" t="inlineStr">
        <is>
          <t>3001345</t>
        </is>
      </c>
      <c r="B543" s="5" t="inlineStr">
        <is>
          <t>PANTALON IMPERMEABLE XXXL</t>
        </is>
      </c>
      <c r="C543" s="5" t="inlineStr"/>
      <c r="D543" s="5" t="inlineStr">
        <is>
          <t>INDU</t>
        </is>
      </c>
      <c r="E543" s="5" t="inlineStr">
        <is>
          <t>ZUNI</t>
        </is>
      </c>
      <c r="F543" s="5" t="inlineStr">
        <is>
          <t>1120</t>
        </is>
      </c>
      <c r="G543" s="5" t="inlineStr">
        <is>
          <t>2040</t>
        </is>
      </c>
      <c r="H543" s="5" t="inlineStr">
        <is>
          <t>C/U</t>
        </is>
      </c>
      <c r="I543" s="6" t="n">
        <v>4</v>
      </c>
      <c r="J543" s="6" t="n">
        <v>0</v>
      </c>
      <c r="K543" s="5" t="inlineStr">
        <is>
          <t>ARS</t>
        </is>
      </c>
      <c r="L543" s="7" t="n">
        <v>0</v>
      </c>
      <c r="M543" s="7" t="n">
        <v>307212.98</v>
      </c>
      <c r="N543" s="5">
        <f>IFERROR(VLOOKUP(E543,[1]Total!$D$1:$M$446,10,0),0)</f>
        <v/>
      </c>
      <c r="O543" s="11">
        <f>M543/SUM($M$2:$M$679)</f>
        <v/>
      </c>
      <c r="P543" s="5">
        <f>IFERROR(M543/I543,0)</f>
        <v/>
      </c>
      <c r="R543" s="8">
        <f>I543-Q543</f>
        <v/>
      </c>
      <c r="S543" s="36">
        <f>P543*R543</f>
        <v/>
      </c>
      <c r="U543" s="27" t="inlineStr">
        <is>
          <t>Stock SAP</t>
        </is>
      </c>
      <c r="V543" s="27" t="inlineStr">
        <is>
          <t>Uniformes</t>
        </is>
      </c>
      <c r="W543" s="27" t="inlineStr">
        <is>
          <t>Fuera del alcance</t>
        </is>
      </c>
      <c r="X543" s="27" t="inlineStr"/>
      <c r="Y543" s="27" t="inlineStr">
        <is>
          <t>No aplica: uniformes, clasificación que el inventario físico de Farmacia no releva</t>
        </is>
      </c>
      <c r="Z543" s="28" t="inlineStr">
        <is>
          <t>Fuera del alcance del inventario físico</t>
        </is>
      </c>
      <c r="AA543" s="27" t="inlineStr"/>
      <c r="AB543" s="27" t="inlineStr"/>
      <c r="AC543" s="27" t="inlineStr"/>
      <c r="AD543" s="27" t="inlineStr"/>
      <c r="AE543" s="27" t="inlineStr"/>
      <c r="AF543" s="27" t="inlineStr"/>
      <c r="AG543" s="27" t="inlineStr"/>
      <c r="AH543" s="37" t="n">
        <v>4</v>
      </c>
      <c r="AI543" s="37" t="n">
        <v>0</v>
      </c>
      <c r="AJ543" s="37" t="n">
        <v>4</v>
      </c>
      <c r="AK543" s="38" t="n">
        <v>76803.245</v>
      </c>
      <c r="AL543" s="38" t="n"/>
      <c r="AM543" s="38" t="n"/>
      <c r="AN543" s="27" t="inlineStr"/>
      <c r="AO543" s="27" t="inlineStr"/>
    </row>
    <row r="544">
      <c r="A544" s="5" t="inlineStr">
        <is>
          <t>3001465</t>
        </is>
      </c>
      <c r="B544" s="5" t="inlineStr">
        <is>
          <t>CONJUNTO PRIMERA PIEL XXXL</t>
        </is>
      </c>
      <c r="C544" s="5" t="inlineStr"/>
      <c r="D544" s="5" t="inlineStr">
        <is>
          <t>INDU</t>
        </is>
      </c>
      <c r="E544" s="5" t="inlineStr">
        <is>
          <t>ZUNI</t>
        </is>
      </c>
      <c r="F544" s="5" t="inlineStr">
        <is>
          <t>1120</t>
        </is>
      </c>
      <c r="G544" s="5" t="inlineStr">
        <is>
          <t>2040</t>
        </is>
      </c>
      <c r="H544" s="5" t="inlineStr">
        <is>
          <t>C/U</t>
        </is>
      </c>
      <c r="I544" s="6" t="n">
        <v>4</v>
      </c>
      <c r="J544" s="6" t="n">
        <v>0</v>
      </c>
      <c r="K544" s="5" t="inlineStr">
        <is>
          <t>ARS</t>
        </is>
      </c>
      <c r="L544" s="7" t="n">
        <v>0</v>
      </c>
      <c r="M544" s="7" t="n">
        <v>91642.42</v>
      </c>
      <c r="N544" s="5">
        <f>IFERROR(VLOOKUP(E544,[1]Total!$D$1:$M$446,10,0),0)</f>
        <v/>
      </c>
      <c r="O544" s="11">
        <f>M544/SUM($M$2:$M$679)</f>
        <v/>
      </c>
      <c r="P544" s="5">
        <f>IFERROR(M544/I544,0)</f>
        <v/>
      </c>
      <c r="R544" s="8">
        <f>I544-Q544</f>
        <v/>
      </c>
      <c r="S544" s="36">
        <f>P544*R544</f>
        <v/>
      </c>
      <c r="U544" s="27" t="inlineStr">
        <is>
          <t>Stock SAP</t>
        </is>
      </c>
      <c r="V544" s="27" t="inlineStr">
        <is>
          <t>Uniformes</t>
        </is>
      </c>
      <c r="W544" s="27" t="inlineStr">
        <is>
          <t>Fuera del alcance</t>
        </is>
      </c>
      <c r="X544" s="27" t="inlineStr"/>
      <c r="Y544" s="27" t="inlineStr">
        <is>
          <t>No aplica: uniformes, clasificación que el inventario físico de Farmacia no releva</t>
        </is>
      </c>
      <c r="Z544" s="28" t="inlineStr">
        <is>
          <t>Fuera del alcance del inventario físico</t>
        </is>
      </c>
      <c r="AA544" s="27" t="inlineStr"/>
      <c r="AB544" s="27" t="inlineStr"/>
      <c r="AC544" s="27" t="inlineStr"/>
      <c r="AD544" s="27" t="inlineStr"/>
      <c r="AE544" s="27" t="inlineStr"/>
      <c r="AF544" s="27" t="inlineStr"/>
      <c r="AG544" s="27" t="inlineStr"/>
      <c r="AH544" s="37" t="n">
        <v>4</v>
      </c>
      <c r="AI544" s="37" t="n">
        <v>0</v>
      </c>
      <c r="AJ544" s="37" t="n">
        <v>4</v>
      </c>
      <c r="AK544" s="38" t="n">
        <v>22910.605</v>
      </c>
      <c r="AL544" s="38" t="n"/>
      <c r="AM544" s="38" t="n"/>
      <c r="AN544" s="27" t="inlineStr"/>
      <c r="AO544" s="27" t="inlineStr"/>
    </row>
    <row r="545">
      <c r="A545" s="5" t="inlineStr">
        <is>
          <t>3001466</t>
        </is>
      </c>
      <c r="B545" s="5" t="inlineStr">
        <is>
          <t>CHALECO REFLECTIVO M</t>
        </is>
      </c>
      <c r="C545" s="5" t="inlineStr"/>
      <c r="D545" s="5" t="inlineStr">
        <is>
          <t>INDU</t>
        </is>
      </c>
      <c r="E545" s="5" t="inlineStr">
        <is>
          <t>ZUNI</t>
        </is>
      </c>
      <c r="F545" s="5" t="inlineStr">
        <is>
          <t>1120</t>
        </is>
      </c>
      <c r="G545" s="5" t="inlineStr">
        <is>
          <t>2040</t>
        </is>
      </c>
      <c r="H545" s="5" t="inlineStr">
        <is>
          <t>C/U</t>
        </is>
      </c>
      <c r="I545" s="6" t="n">
        <v>4</v>
      </c>
      <c r="J545" s="6" t="n">
        <v>0</v>
      </c>
      <c r="K545" s="5" t="inlineStr">
        <is>
          <t>ARS</t>
        </is>
      </c>
      <c r="L545" s="7" t="n">
        <v>0</v>
      </c>
      <c r="M545" s="7" t="n">
        <v>116293.79</v>
      </c>
      <c r="N545" s="5">
        <f>IFERROR(VLOOKUP(E545,[1]Total!$D$1:$M$446,10,0),0)</f>
        <v/>
      </c>
      <c r="O545" s="11">
        <f>M545/SUM($M$2:$M$679)</f>
        <v/>
      </c>
      <c r="P545" s="5">
        <f>IFERROR(M545/I545,0)</f>
        <v/>
      </c>
      <c r="R545" s="8">
        <f>I545-Q545</f>
        <v/>
      </c>
      <c r="S545" s="36">
        <f>P545*R545</f>
        <v/>
      </c>
      <c r="U545" s="27" t="inlineStr">
        <is>
          <t>Stock SAP</t>
        </is>
      </c>
      <c r="V545" s="27" t="inlineStr">
        <is>
          <t>Uniformes</t>
        </is>
      </c>
      <c r="W545" s="27" t="inlineStr">
        <is>
          <t>Fuera del alcance</t>
        </is>
      </c>
      <c r="X545" s="27" t="inlineStr"/>
      <c r="Y545" s="27" t="inlineStr">
        <is>
          <t>No aplica: uniformes, clasificación que el inventario físico de Farmacia no releva</t>
        </is>
      </c>
      <c r="Z545" s="28" t="inlineStr">
        <is>
          <t>Fuera del alcance del inventario físico</t>
        </is>
      </c>
      <c r="AA545" s="27" t="inlineStr"/>
      <c r="AB545" s="27" t="inlineStr"/>
      <c r="AC545" s="27" t="inlineStr"/>
      <c r="AD545" s="27" t="inlineStr"/>
      <c r="AE545" s="27" t="inlineStr"/>
      <c r="AF545" s="27" t="inlineStr"/>
      <c r="AG545" s="27" t="inlineStr"/>
      <c r="AH545" s="37" t="n">
        <v>4</v>
      </c>
      <c r="AI545" s="37" t="n">
        <v>0</v>
      </c>
      <c r="AJ545" s="37" t="n">
        <v>4</v>
      </c>
      <c r="AK545" s="38" t="n">
        <v>29073.4475</v>
      </c>
      <c r="AL545" s="38" t="n"/>
      <c r="AM545" s="38" t="n"/>
      <c r="AN545" s="27" t="inlineStr"/>
      <c r="AO545" s="27" t="inlineStr"/>
    </row>
    <row r="546">
      <c r="A546" s="5" t="inlineStr">
        <is>
          <t>3001470</t>
        </is>
      </c>
      <c r="B546" s="5" t="inlineStr">
        <is>
          <t>CHALECO REFLECTIVO XXXL</t>
        </is>
      </c>
      <c r="C546" s="5" t="inlineStr"/>
      <c r="D546" s="5" t="inlineStr">
        <is>
          <t>INDU</t>
        </is>
      </c>
      <c r="E546" s="5" t="inlineStr">
        <is>
          <t>ZUNI</t>
        </is>
      </c>
      <c r="F546" s="5" t="inlineStr">
        <is>
          <t>1120</t>
        </is>
      </c>
      <c r="G546" s="5" t="inlineStr">
        <is>
          <t>2040</t>
        </is>
      </c>
      <c r="H546" s="5" t="inlineStr">
        <is>
          <t>C/U</t>
        </is>
      </c>
      <c r="I546" s="6" t="n">
        <v>4</v>
      </c>
      <c r="J546" s="6" t="n">
        <v>0</v>
      </c>
      <c r="K546" s="5" t="inlineStr">
        <is>
          <t>ARS</t>
        </is>
      </c>
      <c r="L546" s="7" t="n">
        <v>0</v>
      </c>
      <c r="M546" s="7" t="n">
        <v>94276</v>
      </c>
      <c r="N546" s="5">
        <f>IFERROR(VLOOKUP(E546,[1]Total!$D$1:$M$446,10,0),0)</f>
        <v/>
      </c>
      <c r="O546" s="11">
        <f>M546/SUM($M$2:$M$679)</f>
        <v/>
      </c>
      <c r="P546" s="5">
        <f>IFERROR(M546/I546,0)</f>
        <v/>
      </c>
      <c r="R546" s="8">
        <f>I546-Q546</f>
        <v/>
      </c>
      <c r="S546" s="36">
        <f>P546*R546</f>
        <v/>
      </c>
      <c r="U546" s="27" t="inlineStr">
        <is>
          <t>Stock SAP</t>
        </is>
      </c>
      <c r="V546" s="27" t="inlineStr">
        <is>
          <t>Uniformes</t>
        </is>
      </c>
      <c r="W546" s="27" t="inlineStr">
        <is>
          <t>Fuera del alcance</t>
        </is>
      </c>
      <c r="X546" s="27" t="inlineStr"/>
      <c r="Y546" s="27" t="inlineStr">
        <is>
          <t>No aplica: uniformes, clasificación que el inventario físico de Farmacia no releva</t>
        </is>
      </c>
      <c r="Z546" s="28" t="inlineStr">
        <is>
          <t>Fuera del alcance del inventario físico</t>
        </is>
      </c>
      <c r="AA546" s="27" t="inlineStr"/>
      <c r="AB546" s="27" t="inlineStr"/>
      <c r="AC546" s="27" t="inlineStr"/>
      <c r="AD546" s="27" t="inlineStr"/>
      <c r="AE546" s="27" t="inlineStr"/>
      <c r="AF546" s="27" t="inlineStr"/>
      <c r="AG546" s="27" t="inlineStr"/>
      <c r="AH546" s="37" t="n">
        <v>4</v>
      </c>
      <c r="AI546" s="37" t="n">
        <v>0</v>
      </c>
      <c r="AJ546" s="37" t="n">
        <v>4</v>
      </c>
      <c r="AK546" s="38" t="n">
        <v>23569</v>
      </c>
      <c r="AL546" s="38" t="n"/>
      <c r="AM546" s="38" t="n"/>
      <c r="AN546" s="27" t="inlineStr"/>
      <c r="AO546" s="27" t="inlineStr"/>
    </row>
    <row r="547">
      <c r="A547" s="5" t="inlineStr">
        <is>
          <t>3002060</t>
        </is>
      </c>
      <c r="B547" s="5" t="inlineStr">
        <is>
          <t>CAMPERA ALTA MONTAÑA XL GEO GORETEX</t>
        </is>
      </c>
      <c r="C547" s="5" t="inlineStr"/>
      <c r="D547" s="5" t="inlineStr">
        <is>
          <t>INDU</t>
        </is>
      </c>
      <c r="E547" s="5" t="inlineStr">
        <is>
          <t>ZUNI</t>
        </is>
      </c>
      <c r="F547" s="5" t="inlineStr">
        <is>
          <t>1120</t>
        </is>
      </c>
      <c r="G547" s="5" t="inlineStr">
        <is>
          <t>2040</t>
        </is>
      </c>
      <c r="H547" s="5" t="inlineStr">
        <is>
          <t>C/U</t>
        </is>
      </c>
      <c r="I547" s="6" t="n">
        <v>4</v>
      </c>
      <c r="J547" s="6" t="n">
        <v>0</v>
      </c>
      <c r="K547" s="5" t="inlineStr">
        <is>
          <t>ARS</t>
        </is>
      </c>
      <c r="L547" s="7" t="n">
        <v>0</v>
      </c>
      <c r="M547" s="7" t="n">
        <v>1723318.56</v>
      </c>
      <c r="N547" s="5">
        <f>IFERROR(VLOOKUP(E547,[1]Total!$D$1:$M$446,10,0),0)</f>
        <v/>
      </c>
      <c r="O547" s="11">
        <f>M547/SUM($M$2:$M$679)</f>
        <v/>
      </c>
      <c r="P547" s="5">
        <f>IFERROR(M547/I547,0)</f>
        <v/>
      </c>
      <c r="R547" s="8">
        <f>I547-Q547</f>
        <v/>
      </c>
      <c r="S547" s="36">
        <f>P547*R547</f>
        <v/>
      </c>
      <c r="U547" s="27" t="inlineStr">
        <is>
          <t>Stock SAP</t>
        </is>
      </c>
      <c r="V547" s="27" t="inlineStr">
        <is>
          <t>Uniformes</t>
        </is>
      </c>
      <c r="W547" s="27" t="inlineStr">
        <is>
          <t>Fuera del alcance</t>
        </is>
      </c>
      <c r="X547" s="27" t="inlineStr"/>
      <c r="Y547" s="27" t="inlineStr">
        <is>
          <t>No aplica: uniformes, clasificación que el inventario físico de Farmacia no releva</t>
        </is>
      </c>
      <c r="Z547" s="28" t="inlineStr">
        <is>
          <t>Fuera del alcance del inventario físico</t>
        </is>
      </c>
      <c r="AA547" s="27" t="inlineStr"/>
      <c r="AB547" s="27" t="inlineStr"/>
      <c r="AC547" s="27" t="inlineStr"/>
      <c r="AD547" s="27" t="inlineStr"/>
      <c r="AE547" s="27" t="inlineStr"/>
      <c r="AF547" s="27" t="inlineStr"/>
      <c r="AG547" s="27" t="inlineStr"/>
      <c r="AH547" s="37" t="n">
        <v>4</v>
      </c>
      <c r="AI547" s="37" t="n">
        <v>0</v>
      </c>
      <c r="AJ547" s="37" t="n">
        <v>4</v>
      </c>
      <c r="AK547" s="38" t="n">
        <v>430829.64</v>
      </c>
      <c r="AL547" s="38" t="n"/>
      <c r="AM547" s="38" t="n"/>
      <c r="AN547" s="27" t="inlineStr"/>
      <c r="AO547" s="27" t="inlineStr"/>
    </row>
    <row r="548">
      <c r="A548" s="5" t="inlineStr">
        <is>
          <t>3002061</t>
        </is>
      </c>
      <c r="B548" s="5" t="inlineStr">
        <is>
          <t>CAMPERA ALTA MONTAÑA L GEO GORETEX</t>
        </is>
      </c>
      <c r="C548" s="5" t="inlineStr"/>
      <c r="D548" s="5" t="inlineStr">
        <is>
          <t>INDU</t>
        </is>
      </c>
      <c r="E548" s="5" t="inlineStr">
        <is>
          <t>ZUNI</t>
        </is>
      </c>
      <c r="F548" s="5" t="inlineStr">
        <is>
          <t>1120</t>
        </is>
      </c>
      <c r="G548" s="5" t="inlineStr">
        <is>
          <t>2040</t>
        </is>
      </c>
      <c r="H548" s="5" t="inlineStr">
        <is>
          <t>C/U</t>
        </is>
      </c>
      <c r="I548" s="6" t="n">
        <v>4</v>
      </c>
      <c r="J548" s="6" t="n">
        <v>0</v>
      </c>
      <c r="K548" s="5" t="inlineStr">
        <is>
          <t>ARS</t>
        </is>
      </c>
      <c r="L548" s="7" t="n">
        <v>0</v>
      </c>
      <c r="M548" s="7" t="n">
        <v>1723318.56</v>
      </c>
      <c r="N548" s="5">
        <f>IFERROR(VLOOKUP(E548,[1]Total!$D$1:$M$446,10,0),0)</f>
        <v/>
      </c>
      <c r="O548" s="11">
        <f>M548/SUM($M$2:$M$679)</f>
        <v/>
      </c>
      <c r="P548" s="5">
        <f>IFERROR(M548/I548,0)</f>
        <v/>
      </c>
      <c r="R548" s="8">
        <f>I548-Q548</f>
        <v/>
      </c>
      <c r="S548" s="36">
        <f>P548*R548</f>
        <v/>
      </c>
      <c r="U548" s="27" t="inlineStr">
        <is>
          <t>Stock SAP</t>
        </is>
      </c>
      <c r="V548" s="27" t="inlineStr">
        <is>
          <t>Uniformes</t>
        </is>
      </c>
      <c r="W548" s="27" t="inlineStr">
        <is>
          <t>Fuera del alcance</t>
        </is>
      </c>
      <c r="X548" s="27" t="inlineStr"/>
      <c r="Y548" s="27" t="inlineStr">
        <is>
          <t>No aplica: uniformes, clasificación que el inventario físico de Farmacia no releva</t>
        </is>
      </c>
      <c r="Z548" s="28" t="inlineStr">
        <is>
          <t>Fuera del alcance del inventario físico</t>
        </is>
      </c>
      <c r="AA548" s="27" t="inlineStr"/>
      <c r="AB548" s="27" t="inlineStr"/>
      <c r="AC548" s="27" t="inlineStr"/>
      <c r="AD548" s="27" t="inlineStr"/>
      <c r="AE548" s="27" t="inlineStr"/>
      <c r="AF548" s="27" t="inlineStr"/>
      <c r="AG548" s="27" t="inlineStr"/>
      <c r="AH548" s="37" t="n">
        <v>4</v>
      </c>
      <c r="AI548" s="37" t="n">
        <v>0</v>
      </c>
      <c r="AJ548" s="37" t="n">
        <v>4</v>
      </c>
      <c r="AK548" s="38" t="n">
        <v>430829.64</v>
      </c>
      <c r="AL548" s="38" t="n"/>
      <c r="AM548" s="38" t="n"/>
      <c r="AN548" s="27" t="inlineStr"/>
      <c r="AO548" s="27" t="inlineStr"/>
    </row>
    <row r="549">
      <c r="A549" s="5" t="inlineStr">
        <is>
          <t>3002070</t>
        </is>
      </c>
      <c r="B549" s="5" t="inlineStr">
        <is>
          <t>JARDINERO L GEO GORETEX</t>
        </is>
      </c>
      <c r="C549" s="5" t="inlineStr"/>
      <c r="D549" s="5" t="inlineStr">
        <is>
          <t>INDU</t>
        </is>
      </c>
      <c r="E549" s="5" t="inlineStr">
        <is>
          <t>ZUNI</t>
        </is>
      </c>
      <c r="F549" s="5" t="inlineStr">
        <is>
          <t>1120</t>
        </is>
      </c>
      <c r="G549" s="5" t="inlineStr">
        <is>
          <t>2040</t>
        </is>
      </c>
      <c r="H549" s="5" t="inlineStr">
        <is>
          <t>C/U</t>
        </is>
      </c>
      <c r="I549" s="6" t="n">
        <v>4</v>
      </c>
      <c r="J549" s="6" t="n">
        <v>0</v>
      </c>
      <c r="K549" s="5" t="inlineStr">
        <is>
          <t>ARS</t>
        </is>
      </c>
      <c r="L549" s="7" t="n">
        <v>0</v>
      </c>
      <c r="M549" s="7" t="n">
        <v>1412066.24</v>
      </c>
      <c r="N549" s="5">
        <f>IFERROR(VLOOKUP(E549,[1]Total!$D$1:$M$446,10,0),0)</f>
        <v/>
      </c>
      <c r="O549" s="11">
        <f>M549/SUM($M$2:$M$679)</f>
        <v/>
      </c>
      <c r="P549" s="5">
        <f>IFERROR(M549/I549,0)</f>
        <v/>
      </c>
      <c r="R549" s="8">
        <f>I549-Q549</f>
        <v/>
      </c>
      <c r="S549" s="36">
        <f>P549*R549</f>
        <v/>
      </c>
      <c r="U549" s="27" t="inlineStr">
        <is>
          <t>Stock SAP</t>
        </is>
      </c>
      <c r="V549" s="27" t="inlineStr">
        <is>
          <t>Uniformes</t>
        </is>
      </c>
      <c r="W549" s="27" t="inlineStr">
        <is>
          <t>Fuera del alcance</t>
        </is>
      </c>
      <c r="X549" s="27" t="inlineStr"/>
      <c r="Y549" s="27" t="inlineStr">
        <is>
          <t>No aplica: uniformes, clasificación que el inventario físico de Farmacia no releva</t>
        </is>
      </c>
      <c r="Z549" s="28" t="inlineStr">
        <is>
          <t>Fuera del alcance del inventario físico</t>
        </is>
      </c>
      <c r="AA549" s="27" t="inlineStr"/>
      <c r="AB549" s="27" t="inlineStr"/>
      <c r="AC549" s="27" t="inlineStr"/>
      <c r="AD549" s="27" t="inlineStr"/>
      <c r="AE549" s="27" t="inlineStr"/>
      <c r="AF549" s="27" t="inlineStr"/>
      <c r="AG549" s="27" t="inlineStr"/>
      <c r="AH549" s="37" t="n">
        <v>4</v>
      </c>
      <c r="AI549" s="37" t="n">
        <v>0</v>
      </c>
      <c r="AJ549" s="37" t="n">
        <v>4</v>
      </c>
      <c r="AK549" s="38" t="n">
        <v>353016.56</v>
      </c>
      <c r="AL549" s="38" t="n"/>
      <c r="AM549" s="38" t="n"/>
      <c r="AN549" s="27" t="inlineStr"/>
      <c r="AO549" s="27" t="inlineStr"/>
    </row>
    <row r="550">
      <c r="A550" s="5" t="inlineStr">
        <is>
          <t>3002071</t>
        </is>
      </c>
      <c r="B550" s="5" t="inlineStr">
        <is>
          <t>JARDINERO XL GEO GORETEX</t>
        </is>
      </c>
      <c r="C550" s="5" t="inlineStr"/>
      <c r="D550" s="5" t="inlineStr">
        <is>
          <t>INDU</t>
        </is>
      </c>
      <c r="E550" s="5" t="inlineStr">
        <is>
          <t>ZUNI</t>
        </is>
      </c>
      <c r="F550" s="5" t="inlineStr">
        <is>
          <t>1120</t>
        </is>
      </c>
      <c r="G550" s="5" t="inlineStr">
        <is>
          <t>2040</t>
        </is>
      </c>
      <c r="H550" s="5" t="inlineStr">
        <is>
          <t>C/U</t>
        </is>
      </c>
      <c r="I550" s="6" t="n">
        <v>4</v>
      </c>
      <c r="J550" s="6" t="n">
        <v>0</v>
      </c>
      <c r="K550" s="5" t="inlineStr">
        <is>
          <t>ARS</t>
        </is>
      </c>
      <c r="L550" s="7" t="n">
        <v>0</v>
      </c>
      <c r="M550" s="7" t="n">
        <v>1412066.24</v>
      </c>
      <c r="N550" s="5">
        <f>IFERROR(VLOOKUP(E550,[1]Total!$D$1:$M$446,10,0),0)</f>
        <v/>
      </c>
      <c r="O550" s="11">
        <f>M550/SUM($M$2:$M$679)</f>
        <v/>
      </c>
      <c r="P550" s="5">
        <f>IFERROR(M550/I550,0)</f>
        <v/>
      </c>
      <c r="R550" s="8">
        <f>I550-Q550</f>
        <v/>
      </c>
      <c r="S550" s="36">
        <f>P550*R550</f>
        <v/>
      </c>
      <c r="U550" s="27" t="inlineStr">
        <is>
          <t>Stock SAP</t>
        </is>
      </c>
      <c r="V550" s="27" t="inlineStr">
        <is>
          <t>Uniformes</t>
        </is>
      </c>
      <c r="W550" s="27" t="inlineStr">
        <is>
          <t>Fuera del alcance</t>
        </is>
      </c>
      <c r="X550" s="27" t="inlineStr"/>
      <c r="Y550" s="27" t="inlineStr">
        <is>
          <t>No aplica: uniformes, clasificación que el inventario físico de Farmacia no releva</t>
        </is>
      </c>
      <c r="Z550" s="28" t="inlineStr">
        <is>
          <t>Fuera del alcance del inventario físico</t>
        </is>
      </c>
      <c r="AA550" s="27" t="inlineStr"/>
      <c r="AB550" s="27" t="inlineStr"/>
      <c r="AC550" s="27" t="inlineStr"/>
      <c r="AD550" s="27" t="inlineStr"/>
      <c r="AE550" s="27" t="inlineStr"/>
      <c r="AF550" s="27" t="inlineStr"/>
      <c r="AG550" s="27" t="inlineStr"/>
      <c r="AH550" s="37" t="n">
        <v>4</v>
      </c>
      <c r="AI550" s="37" t="n">
        <v>0</v>
      </c>
      <c r="AJ550" s="37" t="n">
        <v>4</v>
      </c>
      <c r="AK550" s="38" t="n">
        <v>353016.56</v>
      </c>
      <c r="AL550" s="38" t="n"/>
      <c r="AM550" s="38" t="n"/>
      <c r="AN550" s="27" t="inlineStr"/>
      <c r="AO550" s="27" t="inlineStr"/>
    </row>
    <row r="551">
      <c r="A551" s="5" t="inlineStr">
        <is>
          <t>3002076</t>
        </is>
      </c>
      <c r="B551" s="5" t="inlineStr">
        <is>
          <t>CAMPERA POLARTEC QUEHUAR 8 PRO TL</t>
        </is>
      </c>
      <c r="C551" s="5" t="inlineStr"/>
      <c r="D551" s="5" t="inlineStr">
        <is>
          <t>INDU</t>
        </is>
      </c>
      <c r="E551" s="5" t="inlineStr">
        <is>
          <t>ZUNI</t>
        </is>
      </c>
      <c r="F551" s="5" t="inlineStr">
        <is>
          <t>1120</t>
        </is>
      </c>
      <c r="G551" s="5" t="inlineStr">
        <is>
          <t>2040</t>
        </is>
      </c>
      <c r="H551" s="5" t="inlineStr">
        <is>
          <t>C/U</t>
        </is>
      </c>
      <c r="I551" s="6" t="n">
        <v>4</v>
      </c>
      <c r="J551" s="6" t="n">
        <v>0</v>
      </c>
      <c r="K551" s="5" t="inlineStr">
        <is>
          <t>ARS</t>
        </is>
      </c>
      <c r="L551" s="7" t="n">
        <v>0</v>
      </c>
      <c r="M551" s="7" t="n">
        <v>534180.8</v>
      </c>
      <c r="N551" s="5">
        <f>IFERROR(VLOOKUP(E551,[1]Total!$D$1:$M$446,10,0),0)</f>
        <v/>
      </c>
      <c r="O551" s="11">
        <f>M551/SUM($M$2:$M$679)</f>
        <v/>
      </c>
      <c r="P551" s="5">
        <f>IFERROR(M551/I551,0)</f>
        <v/>
      </c>
      <c r="R551" s="8">
        <f>I551-Q551</f>
        <v/>
      </c>
      <c r="S551" s="36">
        <f>P551*R551</f>
        <v/>
      </c>
      <c r="U551" s="27" t="inlineStr">
        <is>
          <t>Stock SAP</t>
        </is>
      </c>
      <c r="V551" s="27" t="inlineStr">
        <is>
          <t>Uniformes</t>
        </is>
      </c>
      <c r="W551" s="27" t="inlineStr">
        <is>
          <t>Fuera del alcance</t>
        </is>
      </c>
      <c r="X551" s="27" t="inlineStr"/>
      <c r="Y551" s="27" t="inlineStr">
        <is>
          <t>No aplica: uniformes, clasificación que el inventario físico de Farmacia no releva</t>
        </is>
      </c>
      <c r="Z551" s="28" t="inlineStr">
        <is>
          <t>Fuera del alcance del inventario físico</t>
        </is>
      </c>
      <c r="AA551" s="27" t="inlineStr"/>
      <c r="AB551" s="27" t="inlineStr"/>
      <c r="AC551" s="27" t="inlineStr"/>
      <c r="AD551" s="27" t="inlineStr"/>
      <c r="AE551" s="27" t="inlineStr"/>
      <c r="AF551" s="27" t="inlineStr"/>
      <c r="AG551" s="27" t="inlineStr"/>
      <c r="AH551" s="37" t="n">
        <v>4</v>
      </c>
      <c r="AI551" s="37" t="n">
        <v>0</v>
      </c>
      <c r="AJ551" s="37" t="n">
        <v>4</v>
      </c>
      <c r="AK551" s="38" t="n">
        <v>133545.2</v>
      </c>
      <c r="AL551" s="38" t="n"/>
      <c r="AM551" s="38" t="n"/>
      <c r="AN551" s="27" t="inlineStr"/>
      <c r="AO551" s="27" t="inlineStr"/>
    </row>
    <row r="552">
      <c r="A552" s="5" t="inlineStr">
        <is>
          <t>3002077</t>
        </is>
      </c>
      <c r="B552" s="5" t="inlineStr">
        <is>
          <t>CAMPERA POLARTEC QUEHUAR 8 PRO TXL</t>
        </is>
      </c>
      <c r="C552" s="5" t="inlineStr"/>
      <c r="D552" s="5" t="inlineStr">
        <is>
          <t>INDU</t>
        </is>
      </c>
      <c r="E552" s="5" t="inlineStr">
        <is>
          <t>ZUNI</t>
        </is>
      </c>
      <c r="F552" s="5" t="inlineStr">
        <is>
          <t>1120</t>
        </is>
      </c>
      <c r="G552" s="5" t="inlineStr">
        <is>
          <t>2040</t>
        </is>
      </c>
      <c r="H552" s="5" t="inlineStr">
        <is>
          <t>C/U</t>
        </is>
      </c>
      <c r="I552" s="6" t="n">
        <v>4</v>
      </c>
      <c r="J552" s="6" t="n">
        <v>0</v>
      </c>
      <c r="K552" s="5" t="inlineStr">
        <is>
          <t>ARS</t>
        </is>
      </c>
      <c r="L552" s="7" t="n">
        <v>0</v>
      </c>
      <c r="M552" s="7" t="n">
        <v>534180.8</v>
      </c>
      <c r="N552" s="5">
        <f>IFERROR(VLOOKUP(E552,[1]Total!$D$1:$M$446,10,0),0)</f>
        <v/>
      </c>
      <c r="O552" s="11">
        <f>M552/SUM($M$2:$M$679)</f>
        <v/>
      </c>
      <c r="P552" s="5">
        <f>IFERROR(M552/I552,0)</f>
        <v/>
      </c>
      <c r="R552" s="8">
        <f>I552-Q552</f>
        <v/>
      </c>
      <c r="S552" s="36">
        <f>P552*R552</f>
        <v/>
      </c>
      <c r="U552" s="27" t="inlineStr">
        <is>
          <t>Stock SAP</t>
        </is>
      </c>
      <c r="V552" s="27" t="inlineStr">
        <is>
          <t>Uniformes</t>
        </is>
      </c>
      <c r="W552" s="27" t="inlineStr">
        <is>
          <t>Fuera del alcance</t>
        </is>
      </c>
      <c r="X552" s="27" t="inlineStr"/>
      <c r="Y552" s="27" t="inlineStr">
        <is>
          <t>No aplica: uniformes, clasificación que el inventario físico de Farmacia no releva</t>
        </is>
      </c>
      <c r="Z552" s="28" t="inlineStr">
        <is>
          <t>Fuera del alcance del inventario físico</t>
        </is>
      </c>
      <c r="AA552" s="27" t="inlineStr"/>
      <c r="AB552" s="27" t="inlineStr"/>
      <c r="AC552" s="27" t="inlineStr"/>
      <c r="AD552" s="27" t="inlineStr"/>
      <c r="AE552" s="27" t="inlineStr"/>
      <c r="AF552" s="27" t="inlineStr"/>
      <c r="AG552" s="27" t="inlineStr"/>
      <c r="AH552" s="37" t="n">
        <v>4</v>
      </c>
      <c r="AI552" s="37" t="n">
        <v>0</v>
      </c>
      <c r="AJ552" s="37" t="n">
        <v>4</v>
      </c>
      <c r="AK552" s="38" t="n">
        <v>133545.2</v>
      </c>
      <c r="AL552" s="38" t="n"/>
      <c r="AM552" s="38" t="n"/>
      <c r="AN552" s="27" t="inlineStr"/>
      <c r="AO552" s="27" t="inlineStr"/>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7" t="n">
        <v>0</v>
      </c>
      <c r="M553" s="7" t="n">
        <v>19113.98</v>
      </c>
      <c r="N553" s="5">
        <f>IFERROR(VLOOKUP(E553,[1]Total!$D$1:$M$446,10,0),0)</f>
        <v/>
      </c>
      <c r="O553" s="11">
        <f>M553/SUM($M$2:$M$679)</f>
        <v/>
      </c>
      <c r="P553" s="5">
        <f>IFERROR(M553/I553,0)</f>
        <v/>
      </c>
      <c r="R553" s="8">
        <f>I553-Q553</f>
        <v/>
      </c>
      <c r="S553" s="36">
        <f>P553*R553</f>
        <v/>
      </c>
      <c r="U553" s="27" t="inlineStr">
        <is>
          <t>Stock SAP</t>
        </is>
      </c>
      <c r="V553" s="27" t="inlineStr">
        <is>
          <t>Medicamentos</t>
        </is>
      </c>
      <c r="W553" s="27" t="inlineStr">
        <is>
          <t>Dentro del alcance</t>
        </is>
      </c>
      <c r="X553" s="25" t="inlineStr">
        <is>
          <t>Alta</t>
        </is>
      </c>
      <c r="Y553" s="27" t="inlineStr">
        <is>
          <t>Homologado – confianza Alta</t>
        </is>
      </c>
      <c r="Z553" s="26" t="inlineStr">
        <is>
          <t>Dar de baja en SAP</t>
        </is>
      </c>
      <c r="AA553" s="27" t="inlineStr">
        <is>
          <t>MED96</t>
        </is>
      </c>
      <c r="AB553" s="27" t="inlineStr">
        <is>
          <t>Hidrocortisona Fco amp polvo p/rest 500 mg</t>
        </is>
      </c>
      <c r="AC553" s="27" t="inlineStr">
        <is>
          <t>Homologación por código Avain (master M06-003)</t>
        </is>
      </c>
      <c r="AD553" s="27" t="inlineStr">
        <is>
          <t>No</t>
        </is>
      </c>
      <c r="AE553" s="27" t="inlineStr"/>
      <c r="AF553" s="27" t="inlineStr">
        <is>
          <t>Sí</t>
        </is>
      </c>
      <c r="AG553" s="27" t="inlineStr">
        <is>
          <t>M06-003</t>
        </is>
      </c>
      <c r="AH553" s="37" t="n">
        <v>33</v>
      </c>
      <c r="AI553" s="37" t="n">
        <v>4</v>
      </c>
      <c r="AJ553" s="37" t="n">
        <v>29</v>
      </c>
      <c r="AK553" s="38" t="n">
        <v>6371.327272727273</v>
      </c>
      <c r="AL553" s="38">
        <f>IF(OR($Z553="Dar de baja en SAP",$Z553="Dar de alta en SAP"),$AJ553*$AK553,"")</f>
        <v/>
      </c>
      <c r="AM553" s="38">
        <f>$AI553*$AK553</f>
        <v/>
      </c>
      <c r="AN553" s="27" t="inlineStr"/>
      <c r="AO553" s="27"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7" t="n">
        <v>0</v>
      </c>
      <c r="M554" s="7" t="n">
        <v>12783.88</v>
      </c>
      <c r="N554" s="5">
        <f>IFERROR(VLOOKUP(E554,[1]Total!$D$1:$M$446,10,0),0)</f>
        <v/>
      </c>
      <c r="O554" s="11">
        <f>M554/SUM($M$2:$M$679)</f>
        <v/>
      </c>
      <c r="P554" s="5">
        <f>IFERROR(M554/I554,0)</f>
        <v/>
      </c>
      <c r="R554" s="8">
        <f>I554-Q554</f>
        <v/>
      </c>
      <c r="S554" s="36">
        <f>P554*R554</f>
        <v/>
      </c>
      <c r="U554" s="27" t="inlineStr">
        <is>
          <t>Stock SAP</t>
        </is>
      </c>
      <c r="V554" s="27" t="inlineStr">
        <is>
          <t>Medicamentos</t>
        </is>
      </c>
      <c r="W554" s="27" t="inlineStr">
        <is>
          <t>Dentro del alcance</t>
        </is>
      </c>
      <c r="X554" s="27" t="inlineStr"/>
      <c r="Y554" s="27" t="inlineStr">
        <is>
          <t>Sin recuento físico en el inventario de Avain</t>
        </is>
      </c>
      <c r="Z554" s="28" t="inlineStr">
        <is>
          <t>Sin recuento físico</t>
        </is>
      </c>
      <c r="AA554" s="27" t="inlineStr"/>
      <c r="AB554" s="27" t="inlineStr"/>
      <c r="AC554" s="27" t="inlineStr"/>
      <c r="AD554" s="27" t="inlineStr"/>
      <c r="AE554" s="27" t="inlineStr"/>
      <c r="AF554" s="27" t="inlineStr"/>
      <c r="AG554" s="27" t="inlineStr"/>
      <c r="AH554" s="37" t="n">
        <v>3</v>
      </c>
      <c r="AI554" s="37" t="n">
        <v>0</v>
      </c>
      <c r="AJ554" s="37" t="n">
        <v>3</v>
      </c>
      <c r="AK554" s="38" t="n">
        <v>4261.293333333333</v>
      </c>
      <c r="AL554" s="38" t="n"/>
      <c r="AM554" s="38" t="n"/>
      <c r="AN554" s="27" t="inlineStr"/>
      <c r="AO554" s="27" t="inlineStr"/>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7" t="n">
        <v>0</v>
      </c>
      <c r="M555" s="7" t="n">
        <v>7819.54</v>
      </c>
      <c r="N555" s="5">
        <f>IFERROR(VLOOKUP(E555,[1]Total!$D$1:$M$446,10,0),0)</f>
        <v/>
      </c>
      <c r="O555" s="11">
        <f>M555/SUM($M$2:$M$679)</f>
        <v/>
      </c>
      <c r="P555" s="5">
        <f>IFERROR(M555/I555,0)</f>
        <v/>
      </c>
      <c r="R555" s="8">
        <f>I555-Q555</f>
        <v/>
      </c>
      <c r="S555" s="36">
        <f>P555*R555</f>
        <v/>
      </c>
      <c r="U555" s="27" t="inlineStr">
        <is>
          <t>Stock SAP</t>
        </is>
      </c>
      <c r="V555" s="27" t="inlineStr">
        <is>
          <t>Medicamentos</t>
        </is>
      </c>
      <c r="W555" s="27" t="inlineStr">
        <is>
          <t>Dentro del alcance</t>
        </is>
      </c>
      <c r="X555" s="25" t="inlineStr">
        <is>
          <t>Alta</t>
        </is>
      </c>
      <c r="Y555" s="27" t="inlineStr">
        <is>
          <t>Homologado – confianza Alta</t>
        </is>
      </c>
      <c r="Z555" s="26" t="inlineStr">
        <is>
          <t>Dar de baja en SAP</t>
        </is>
      </c>
      <c r="AA555" s="27" t="inlineStr">
        <is>
          <t>DESC15</t>
        </is>
      </c>
      <c r="AB555" s="27" t="inlineStr">
        <is>
          <t>Alcohol 96% x 1000ml</t>
        </is>
      </c>
      <c r="AC555" s="27" t="inlineStr">
        <is>
          <t>Homologación por código Avain (master D-174)</t>
        </is>
      </c>
      <c r="AD555" s="27" t="inlineStr">
        <is>
          <t>No</t>
        </is>
      </c>
      <c r="AE555" s="27" t="inlineStr"/>
      <c r="AF555" s="27" t="inlineStr">
        <is>
          <t>Sí</t>
        </is>
      </c>
      <c r="AG555" s="27" t="inlineStr">
        <is>
          <t>D-174</t>
        </is>
      </c>
      <c r="AH555" s="37" t="n">
        <v>51</v>
      </c>
      <c r="AI555" s="37" t="n">
        <v>3</v>
      </c>
      <c r="AJ555" s="37" t="n">
        <v>48</v>
      </c>
      <c r="AK555" s="38" t="n">
        <v>2606.512941176471</v>
      </c>
      <c r="AL555" s="38">
        <f>IF(OR($Z555="Dar de baja en SAP",$Z555="Dar de alta en SAP"),$AJ555*$AK555,"")</f>
        <v/>
      </c>
      <c r="AM555" s="38">
        <f>$AI555*$AK555</f>
        <v/>
      </c>
      <c r="AN555" s="27" t="inlineStr"/>
      <c r="AO555" s="27"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7" t="n">
        <v>0</v>
      </c>
      <c r="M556" s="7" t="n">
        <v>21524.48</v>
      </c>
      <c r="N556" s="5">
        <f>IFERROR(VLOOKUP(E556,[1]Total!$D$1:$M$446,10,0),0)</f>
        <v/>
      </c>
      <c r="O556" s="11">
        <f>M556/SUM($M$2:$M$679)</f>
        <v/>
      </c>
      <c r="P556" s="5">
        <f>IFERROR(M556/I556,0)</f>
        <v/>
      </c>
      <c r="R556" s="8">
        <f>I556-Q556</f>
        <v/>
      </c>
      <c r="S556" s="36">
        <f>P556*R556</f>
        <v/>
      </c>
      <c r="U556" s="27" t="inlineStr">
        <is>
          <t>Stock SAP</t>
        </is>
      </c>
      <c r="V556" s="27" t="inlineStr">
        <is>
          <t>Medicamentos</t>
        </is>
      </c>
      <c r="W556" s="27" t="inlineStr">
        <is>
          <t>Dentro del alcance</t>
        </is>
      </c>
      <c r="X556" s="27" t="inlineStr"/>
      <c r="Y556" s="27" t="inlineStr">
        <is>
          <t>Sin recuento físico en el inventario de Avain</t>
        </is>
      </c>
      <c r="Z556" s="28" t="inlineStr">
        <is>
          <t>Sin recuento físico</t>
        </is>
      </c>
      <c r="AA556" s="27" t="inlineStr"/>
      <c r="AB556" s="27" t="inlineStr"/>
      <c r="AC556" s="27" t="inlineStr"/>
      <c r="AD556" s="27" t="inlineStr"/>
      <c r="AE556" s="27" t="inlineStr"/>
      <c r="AF556" s="27" t="inlineStr"/>
      <c r="AG556" s="27" t="inlineStr"/>
      <c r="AH556" s="37" t="n">
        <v>5</v>
      </c>
      <c r="AI556" s="37" t="n">
        <v>0</v>
      </c>
      <c r="AJ556" s="37" t="n">
        <v>5</v>
      </c>
      <c r="AK556" s="38" t="n">
        <v>7174.828</v>
      </c>
      <c r="AL556" s="38" t="n"/>
      <c r="AM556" s="38" t="n"/>
      <c r="AN556" s="27" t="inlineStr"/>
      <c r="AO556" s="27"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7" t="n">
        <v>0</v>
      </c>
      <c r="M557" s="7" t="n">
        <v>40848</v>
      </c>
      <c r="N557" s="5">
        <f>IFERROR(VLOOKUP(E557,[1]Total!$D$1:$M$446,10,0),0)</f>
        <v/>
      </c>
      <c r="O557" s="11">
        <f>M557/SUM($M$2:$M$679)</f>
        <v/>
      </c>
      <c r="P557" s="5">
        <f>IFERROR(M557/I557,0)</f>
        <v/>
      </c>
      <c r="R557" s="8">
        <f>I557-Q557</f>
        <v/>
      </c>
      <c r="S557" s="36">
        <f>P557*R557</f>
        <v/>
      </c>
      <c r="U557" s="27" t="inlineStr">
        <is>
          <t>Stock SAP</t>
        </is>
      </c>
      <c r="V557" s="27" t="inlineStr">
        <is>
          <t>Medicamentos</t>
        </is>
      </c>
      <c r="W557" s="27" t="inlineStr">
        <is>
          <t>Dentro del alcance</t>
        </is>
      </c>
      <c r="X557" s="27" t="inlineStr"/>
      <c r="Y557" s="27" t="inlineStr">
        <is>
          <t>Sin recuento físico en el inventario de Avain</t>
        </is>
      </c>
      <c r="Z557" s="28" t="inlineStr">
        <is>
          <t>Sin recuento físico</t>
        </is>
      </c>
      <c r="AA557" s="27" t="inlineStr"/>
      <c r="AB557" s="27" t="inlineStr"/>
      <c r="AC557" s="27" t="inlineStr"/>
      <c r="AD557" s="27" t="inlineStr"/>
      <c r="AE557" s="27" t="inlineStr"/>
      <c r="AF557" s="27" t="inlineStr"/>
      <c r="AG557" s="27" t="inlineStr"/>
      <c r="AH557" s="37" t="n">
        <v>3</v>
      </c>
      <c r="AI557" s="37" t="n">
        <v>0</v>
      </c>
      <c r="AJ557" s="37" t="n">
        <v>3</v>
      </c>
      <c r="AK557" s="38" t="n">
        <v>13616</v>
      </c>
      <c r="AL557" s="38" t="n"/>
      <c r="AM557" s="38" t="n"/>
      <c r="AN557" s="27" t="inlineStr"/>
      <c r="AO557" s="27" t="inlineStr"/>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7" t="n">
        <v>0</v>
      </c>
      <c r="M558" s="7" t="n">
        <v>40427.5</v>
      </c>
      <c r="N558" s="5">
        <f>IFERROR(VLOOKUP(E558,[1]Total!$D$1:$M$446,10,0),0)</f>
        <v/>
      </c>
      <c r="O558" s="11">
        <f>M558/SUM($M$2:$M$679)</f>
        <v/>
      </c>
      <c r="P558" s="5">
        <f>IFERROR(M558/I558,0)</f>
        <v/>
      </c>
      <c r="R558" s="8">
        <f>I558-Q558</f>
        <v/>
      </c>
      <c r="S558" s="36">
        <f>P558*R558</f>
        <v/>
      </c>
      <c r="U558" s="27" t="inlineStr">
        <is>
          <t>Stock SAP</t>
        </is>
      </c>
      <c r="V558" s="27" t="inlineStr">
        <is>
          <t>Medicamentos</t>
        </is>
      </c>
      <c r="W558" s="27" t="inlineStr">
        <is>
          <t>Dentro del alcance</t>
        </is>
      </c>
      <c r="X558" s="27" t="inlineStr"/>
      <c r="Y558" s="27" t="inlineStr">
        <is>
          <t>Sin recuento físico en el inventario de Avain</t>
        </is>
      </c>
      <c r="Z558" s="28" t="inlineStr">
        <is>
          <t>Sin recuento físico</t>
        </is>
      </c>
      <c r="AA558" s="27" t="inlineStr"/>
      <c r="AB558" s="27" t="inlineStr"/>
      <c r="AC558" s="27" t="inlineStr"/>
      <c r="AD558" s="27" t="inlineStr"/>
      <c r="AE558" s="27" t="inlineStr"/>
      <c r="AF558" s="27" t="inlineStr"/>
      <c r="AG558" s="27" t="inlineStr"/>
      <c r="AH558" s="37" t="n">
        <v>3</v>
      </c>
      <c r="AI558" s="37" t="n">
        <v>0</v>
      </c>
      <c r="AJ558" s="37" t="n">
        <v>3</v>
      </c>
      <c r="AK558" s="38" t="n">
        <v>13475.83333333333</v>
      </c>
      <c r="AL558" s="38" t="n"/>
      <c r="AM558" s="38" t="n"/>
      <c r="AN558" s="27" t="inlineStr"/>
      <c r="AO558" s="27" t="inlineStr"/>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7" t="n">
        <v>0</v>
      </c>
      <c r="M559" s="7" t="n">
        <v>43327.87</v>
      </c>
      <c r="N559" s="5">
        <f>IFERROR(VLOOKUP(E559,[1]Total!$D$1:$M$446,10,0),0)</f>
        <v/>
      </c>
      <c r="O559" s="11">
        <f>M559/SUM($M$2:$M$679)</f>
        <v/>
      </c>
      <c r="P559" s="5">
        <f>IFERROR(M559/I559,0)</f>
        <v/>
      </c>
      <c r="R559" s="8">
        <f>I559-Q559</f>
        <v/>
      </c>
      <c r="S559" s="36">
        <f>P559*R559</f>
        <v/>
      </c>
      <c r="U559" s="27" t="inlineStr">
        <is>
          <t>Stock SAP</t>
        </is>
      </c>
      <c r="V559" s="27" t="inlineStr">
        <is>
          <t>Medicamentos</t>
        </is>
      </c>
      <c r="W559" s="27" t="inlineStr">
        <is>
          <t>Dentro del alcance</t>
        </is>
      </c>
      <c r="X559" s="25" t="inlineStr">
        <is>
          <t>Alta</t>
        </is>
      </c>
      <c r="Y559" s="27" t="inlineStr">
        <is>
          <t>Homologado – confianza Alta</t>
        </is>
      </c>
      <c r="Z559" s="26" t="inlineStr">
        <is>
          <t>Dar de baja en SAP</t>
        </is>
      </c>
      <c r="AA559" s="27" t="inlineStr">
        <is>
          <t>DESC290</t>
        </is>
      </c>
      <c r="AB559" s="27" t="inlineStr">
        <is>
          <t>Protector solar Labial</t>
        </is>
      </c>
      <c r="AC559" s="27" t="inlineStr">
        <is>
          <t>Cruce por nomenclatura SAP</t>
        </is>
      </c>
      <c r="AD559" s="27" t="inlineStr">
        <is>
          <t>No</t>
        </is>
      </c>
      <c r="AE559" s="27" t="inlineStr"/>
      <c r="AF559" s="27" t="inlineStr">
        <is>
          <t>No</t>
        </is>
      </c>
      <c r="AG559" s="27" t="inlineStr"/>
      <c r="AH559" s="37" t="n">
        <v>73</v>
      </c>
      <c r="AI559" s="37" t="n">
        <v>9</v>
      </c>
      <c r="AJ559" s="37" t="n">
        <v>64</v>
      </c>
      <c r="AK559" s="38" t="n">
        <v>14442.62410958904</v>
      </c>
      <c r="AL559" s="38">
        <f>IF(OR($Z559="Dar de baja en SAP",$Z559="Dar de alta en SAP"),$AJ559*$AK559,"")</f>
        <v/>
      </c>
      <c r="AM559" s="38">
        <f>$AI559*$AK559</f>
        <v/>
      </c>
      <c r="AN559" s="27" t="inlineStr"/>
      <c r="AO559" s="27"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7" t="n">
        <v>0</v>
      </c>
      <c r="M560" s="7" t="n">
        <v>261.47</v>
      </c>
      <c r="N560" s="5">
        <f>IFERROR(VLOOKUP(E560,[1]Total!$D$1:$M$446,10,0),0)</f>
        <v/>
      </c>
      <c r="O560" s="11">
        <f>M560/SUM($M$2:$M$679)</f>
        <v/>
      </c>
      <c r="P560" s="5">
        <f>IFERROR(M560/I560,0)</f>
        <v/>
      </c>
      <c r="R560" s="8">
        <f>I560-Q560</f>
        <v/>
      </c>
      <c r="S560" s="36">
        <f>P560*R560</f>
        <v/>
      </c>
      <c r="U560" s="27" t="inlineStr">
        <is>
          <t>Stock SAP</t>
        </is>
      </c>
      <c r="V560" s="27" t="inlineStr">
        <is>
          <t>Medicamentos</t>
        </is>
      </c>
      <c r="W560" s="27" t="inlineStr">
        <is>
          <t>Dentro del alcance</t>
        </is>
      </c>
      <c r="X560" s="26" t="inlineStr">
        <is>
          <t>Baja</t>
        </is>
      </c>
      <c r="Y560" s="27" t="inlineStr">
        <is>
          <t>Homologado – confianza Baja – pendiente de validación</t>
        </is>
      </c>
      <c r="Z560" s="26" t="inlineStr">
        <is>
          <t>Dar de baja en SAP</t>
        </is>
      </c>
      <c r="AA560" s="27" t="inlineStr">
        <is>
          <t>MED150</t>
        </is>
      </c>
      <c r="AB560" s="27" t="inlineStr">
        <is>
          <t>Paracetamol Comp x 1 gr</t>
        </is>
      </c>
      <c r="AC560" s="27" t="inlineStr">
        <is>
          <t>Homologación por código Avain (master M01-008)</t>
        </is>
      </c>
      <c r="AD560" s="27" t="inlineStr">
        <is>
          <t>No</t>
        </is>
      </c>
      <c r="AE560" s="27" t="inlineStr"/>
      <c r="AF560" s="27" t="inlineStr">
        <is>
          <t>Sí</t>
        </is>
      </c>
      <c r="AG560" s="27" t="inlineStr">
        <is>
          <t>M01-008</t>
        </is>
      </c>
      <c r="AH560" s="37" t="n">
        <v>3831</v>
      </c>
      <c r="AI560" s="37" t="n">
        <v>1048</v>
      </c>
      <c r="AJ560" s="37" t="n">
        <v>2783</v>
      </c>
      <c r="AK560" s="38" t="n">
        <v>87.15712346645783</v>
      </c>
      <c r="AL560" s="38">
        <f>IF(OR($Z560="Dar de baja en SAP",$Z560="Dar de alta en SAP"),$AJ560*$AK560,"")</f>
        <v/>
      </c>
      <c r="AM560" s="38">
        <f>$AI560*$AK560</f>
        <v/>
      </c>
      <c r="AN560" s="27" t="inlineStr"/>
      <c r="AO560" s="27"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7" t="n">
        <v>0</v>
      </c>
      <c r="M561" s="7" t="n">
        <v>32069.18</v>
      </c>
      <c r="N561" s="5">
        <f>IFERROR(VLOOKUP(E561,[1]Total!$D$1:$M$446,10,0),0)</f>
        <v/>
      </c>
      <c r="O561" s="11">
        <f>M561/SUM($M$2:$M$679)</f>
        <v/>
      </c>
      <c r="P561" s="5">
        <f>IFERROR(M561/I561,0)</f>
        <v/>
      </c>
      <c r="Q561" s="39" t="n">
        <v>14</v>
      </c>
      <c r="R561" s="8">
        <f>I561-Q561</f>
        <v/>
      </c>
      <c r="S561" s="36">
        <f>P561*R561</f>
        <v/>
      </c>
      <c r="U561" s="27" t="inlineStr">
        <is>
          <t>Stock SAP</t>
        </is>
      </c>
      <c r="V561" s="27" t="inlineStr">
        <is>
          <t>Medicamentos</t>
        </is>
      </c>
      <c r="W561" s="27" t="inlineStr">
        <is>
          <t>Dentro del alcance</t>
        </is>
      </c>
      <c r="X561" s="25" t="inlineStr">
        <is>
          <t>Alta</t>
        </is>
      </c>
      <c r="Y561" s="27" t="inlineStr">
        <is>
          <t>Homologado – confianza Alta</t>
        </is>
      </c>
      <c r="Z561" s="25" t="inlineStr">
        <is>
          <t>Dar de alta en SAP</t>
        </is>
      </c>
      <c r="AA561" s="27" t="inlineStr">
        <is>
          <t>MED115</t>
        </is>
      </c>
      <c r="AB561" s="27" t="inlineStr">
        <is>
          <t>Levofloxacina Comp x 500 mg</t>
        </is>
      </c>
      <c r="AC561" s="27" t="inlineStr">
        <is>
          <t>Homologación por código Avain (master M11-005)</t>
        </is>
      </c>
      <c r="AD561" s="27" t="inlineStr">
        <is>
          <t>No</t>
        </is>
      </c>
      <c r="AE561" s="27" t="inlineStr"/>
      <c r="AF561" s="27" t="inlineStr">
        <is>
          <t>Sí</t>
        </is>
      </c>
      <c r="AG561" s="27" t="inlineStr">
        <is>
          <t>M11-005</t>
        </is>
      </c>
      <c r="AH561" s="37" t="n">
        <v>5</v>
      </c>
      <c r="AI561" s="37" t="n">
        <v>14</v>
      </c>
      <c r="AJ561" s="37" t="n">
        <v>-9</v>
      </c>
      <c r="AK561" s="38" t="n">
        <v>10689.728</v>
      </c>
      <c r="AL561" s="38">
        <f>IF(OR($Z561="Dar de baja en SAP",$Z561="Dar de alta en SAP"),$AJ561*$AK561,"")</f>
        <v/>
      </c>
      <c r="AM561" s="38">
        <f>$AI561*$AK561</f>
        <v/>
      </c>
      <c r="AN561" s="27" t="inlineStr"/>
      <c r="AO561" s="27"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7" t="n">
        <v>0</v>
      </c>
      <c r="M562" s="7" t="n">
        <v>31773.01</v>
      </c>
      <c r="N562" s="5">
        <f>IFERROR(VLOOKUP(E562,[1]Total!$D$1:$M$446,10,0),0)</f>
        <v/>
      </c>
      <c r="O562" s="11">
        <f>M562/SUM($M$2:$M$679)</f>
        <v/>
      </c>
      <c r="P562" s="5">
        <f>IFERROR(M562/I562,0)</f>
        <v/>
      </c>
      <c r="R562" s="8">
        <f>I562-Q562</f>
        <v/>
      </c>
      <c r="S562" s="36">
        <f>P562*R562</f>
        <v/>
      </c>
      <c r="U562" s="27" t="inlineStr">
        <is>
          <t>Stock SAP</t>
        </is>
      </c>
      <c r="V562" s="27" t="inlineStr">
        <is>
          <t>Medicamentos</t>
        </is>
      </c>
      <c r="W562" s="27" t="inlineStr">
        <is>
          <t>Dentro del alcance</t>
        </is>
      </c>
      <c r="X562" s="27" t="inlineStr"/>
      <c r="Y562" s="27" t="inlineStr">
        <is>
          <t>Sin recuento físico en el inventario de Avain</t>
        </is>
      </c>
      <c r="Z562" s="28" t="inlineStr">
        <is>
          <t>Sin recuento físico</t>
        </is>
      </c>
      <c r="AA562" s="27" t="inlineStr"/>
      <c r="AB562" s="27" t="inlineStr"/>
      <c r="AC562" s="27" t="inlineStr"/>
      <c r="AD562" s="27" t="inlineStr"/>
      <c r="AE562" s="27" t="inlineStr"/>
      <c r="AF562" s="27" t="inlineStr"/>
      <c r="AG562" s="27" t="inlineStr"/>
      <c r="AH562" s="37" t="n">
        <v>3</v>
      </c>
      <c r="AI562" s="37" t="n">
        <v>0</v>
      </c>
      <c r="AJ562" s="37" t="n">
        <v>3</v>
      </c>
      <c r="AK562" s="38" t="n">
        <v>10591.00333333333</v>
      </c>
      <c r="AL562" s="38" t="n"/>
      <c r="AM562" s="38" t="n"/>
      <c r="AN562" s="27" t="inlineStr"/>
      <c r="AO562" s="27" t="inlineStr"/>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7" t="n">
        <v>0</v>
      </c>
      <c r="M563" s="7" t="n">
        <v>1012.5</v>
      </c>
      <c r="N563" s="5">
        <f>IFERROR(VLOOKUP(E563,[1]Total!$D$1:$M$446,10,0),0)</f>
        <v/>
      </c>
      <c r="O563" s="11">
        <f>M563/SUM($M$2:$M$679)</f>
        <v/>
      </c>
      <c r="P563" s="5">
        <f>IFERROR(M563/I563,0)</f>
        <v/>
      </c>
      <c r="R563" s="8">
        <f>I563-Q563</f>
        <v/>
      </c>
      <c r="S563" s="36">
        <f>P563*R563</f>
        <v/>
      </c>
      <c r="U563" s="27" t="inlineStr">
        <is>
          <t>Stock SAP</t>
        </is>
      </c>
      <c r="V563" s="27" t="inlineStr">
        <is>
          <t>Medicamentos</t>
        </is>
      </c>
      <c r="W563" s="27" t="inlineStr">
        <is>
          <t>Dentro del alcance</t>
        </is>
      </c>
      <c r="X563" s="27" t="inlineStr"/>
      <c r="Y563" s="27" t="inlineStr">
        <is>
          <t>Sin recuento físico en el inventario de Avain</t>
        </is>
      </c>
      <c r="Z563" s="28" t="inlineStr">
        <is>
          <t>Sin recuento físico</t>
        </is>
      </c>
      <c r="AA563" s="27" t="inlineStr"/>
      <c r="AB563" s="27" t="inlineStr"/>
      <c r="AC563" s="27" t="inlineStr"/>
      <c r="AD563" s="27" t="inlineStr"/>
      <c r="AE563" s="27" t="inlineStr"/>
      <c r="AF563" s="27" t="inlineStr"/>
      <c r="AG563" s="27" t="inlineStr"/>
      <c r="AH563" s="37" t="n">
        <v>3</v>
      </c>
      <c r="AI563" s="37" t="n">
        <v>0</v>
      </c>
      <c r="AJ563" s="37" t="n">
        <v>3</v>
      </c>
      <c r="AK563" s="38" t="n">
        <v>337.5</v>
      </c>
      <c r="AL563" s="38" t="n"/>
      <c r="AM563" s="38" t="n"/>
      <c r="AN563" s="27" t="inlineStr"/>
      <c r="AO563" s="27" t="inlineStr"/>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7" t="n">
        <v>0</v>
      </c>
      <c r="M564" s="7" t="n">
        <v>811.78</v>
      </c>
      <c r="N564" s="5">
        <f>IFERROR(VLOOKUP(E564,[1]Total!$D$1:$M$446,10,0),0)</f>
        <v/>
      </c>
      <c r="O564" s="11">
        <f>M564/SUM($M$2:$M$679)</f>
        <v/>
      </c>
      <c r="P564" s="5">
        <f>IFERROR(M564/I564,0)</f>
        <v/>
      </c>
      <c r="R564" s="8">
        <f>I564-Q564</f>
        <v/>
      </c>
      <c r="S564" s="36">
        <f>P564*R564</f>
        <v/>
      </c>
      <c r="U564" s="27" t="inlineStr">
        <is>
          <t>Stock SAP</t>
        </is>
      </c>
      <c r="V564" s="27" t="inlineStr">
        <is>
          <t>Medicamentos</t>
        </is>
      </c>
      <c r="W564" s="27" t="inlineStr">
        <is>
          <t>Dentro del alcance</t>
        </is>
      </c>
      <c r="X564" s="25" t="inlineStr">
        <is>
          <t>Alta</t>
        </is>
      </c>
      <c r="Y564" s="27" t="inlineStr">
        <is>
          <t>Homologado – confianza Alta</t>
        </is>
      </c>
      <c r="Z564" s="26" t="inlineStr">
        <is>
          <t>Dar de baja en SAP</t>
        </is>
      </c>
      <c r="AA564" s="27" t="inlineStr">
        <is>
          <t>MED40</t>
        </is>
      </c>
      <c r="AB564" s="27" t="inlineStr">
        <is>
          <t>Clindamicina 300 mg (FM) comp</t>
        </is>
      </c>
      <c r="AC564" s="27" t="inlineStr">
        <is>
          <t>Homologación por código Avain (master M11-007)</t>
        </is>
      </c>
      <c r="AD564" s="27" t="inlineStr">
        <is>
          <t>No</t>
        </is>
      </c>
      <c r="AE564" s="27" t="inlineStr"/>
      <c r="AF564" s="27" t="inlineStr">
        <is>
          <t>Sí</t>
        </is>
      </c>
      <c r="AG564" s="27" t="inlineStr">
        <is>
          <t>M11-007</t>
        </is>
      </c>
      <c r="AH564" s="37" t="n">
        <v>83</v>
      </c>
      <c r="AI564" s="37" t="n">
        <v>4</v>
      </c>
      <c r="AJ564" s="37" t="n">
        <v>79</v>
      </c>
      <c r="AK564" s="38" t="n">
        <v>270.5930120481927</v>
      </c>
      <c r="AL564" s="38">
        <f>IF(OR($Z564="Dar de baja en SAP",$Z564="Dar de alta en SAP"),$AJ564*$AK564,"")</f>
        <v/>
      </c>
      <c r="AM564" s="38">
        <f>$AI564*$AK564</f>
        <v/>
      </c>
      <c r="AN564" s="27" t="inlineStr"/>
      <c r="AO564" s="27"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7" t="n">
        <v>0</v>
      </c>
      <c r="M565" s="7" t="n">
        <v>55980</v>
      </c>
      <c r="N565" s="5">
        <f>IFERROR(VLOOKUP(E565,[1]Total!$D$1:$M$446,10,0),0)</f>
        <v/>
      </c>
      <c r="O565" s="11">
        <f>M565/SUM($M$2:$M$679)</f>
        <v/>
      </c>
      <c r="P565" s="5">
        <f>IFERROR(M565/I565,0)</f>
        <v/>
      </c>
      <c r="R565" s="8">
        <f>I565-Q565</f>
        <v/>
      </c>
      <c r="S565" s="36">
        <f>P565*R565</f>
        <v/>
      </c>
      <c r="U565" s="27" t="inlineStr">
        <is>
          <t>Stock SAP</t>
        </is>
      </c>
      <c r="V565" s="27" t="inlineStr">
        <is>
          <t>Medicamentos</t>
        </is>
      </c>
      <c r="W565" s="27" t="inlineStr">
        <is>
          <t>Dentro del alcance</t>
        </is>
      </c>
      <c r="X565" s="27" t="inlineStr"/>
      <c r="Y565" s="27" t="inlineStr">
        <is>
          <t>Sin recuento físico en el inventario de Avain</t>
        </is>
      </c>
      <c r="Z565" s="28" t="inlineStr">
        <is>
          <t>Sin recuento físico</t>
        </is>
      </c>
      <c r="AA565" s="27" t="inlineStr"/>
      <c r="AB565" s="27" t="inlineStr"/>
      <c r="AC565" s="27" t="inlineStr"/>
      <c r="AD565" s="27" t="inlineStr"/>
      <c r="AE565" s="27" t="inlineStr"/>
      <c r="AF565" s="27" t="inlineStr"/>
      <c r="AG565" s="27" t="inlineStr"/>
      <c r="AH565" s="37" t="n">
        <v>3</v>
      </c>
      <c r="AI565" s="37" t="n">
        <v>0</v>
      </c>
      <c r="AJ565" s="37" t="n">
        <v>3</v>
      </c>
      <c r="AK565" s="38" t="n">
        <v>18660</v>
      </c>
      <c r="AL565" s="38" t="n"/>
      <c r="AM565" s="38" t="n"/>
      <c r="AN565" s="27" t="inlineStr"/>
      <c r="AO565" s="27" t="inlineStr"/>
    </row>
    <row r="566">
      <c r="A566" s="5" t="inlineStr">
        <is>
          <t>1001262</t>
        </is>
      </c>
      <c r="B566" s="5" t="inlineStr">
        <is>
          <t>CATETER IV N14</t>
        </is>
      </c>
      <c r="C566" s="5" t="inlineStr"/>
      <c r="D566" s="5" t="inlineStr">
        <is>
          <t>MDES</t>
        </is>
      </c>
      <c r="E566" s="5" t="inlineStr">
        <is>
          <t>ZMED</t>
        </is>
      </c>
      <c r="F566" s="5" t="inlineStr">
        <is>
          <t>1120</t>
        </is>
      </c>
      <c r="G566" s="5" t="inlineStr">
        <is>
          <t>2021</t>
        </is>
      </c>
      <c r="H566" s="5" t="inlineStr">
        <is>
          <t>C/U</t>
        </is>
      </c>
      <c r="I566" s="6" t="n">
        <v>3</v>
      </c>
      <c r="J566" s="6" t="n">
        <v>0</v>
      </c>
      <c r="K566" s="5" t="inlineStr">
        <is>
          <t>ARS</t>
        </is>
      </c>
      <c r="L566" s="7" t="n">
        <v>0</v>
      </c>
      <c r="M566" s="7" t="n">
        <v>1073.19</v>
      </c>
      <c r="N566" s="5">
        <f>IFERROR(VLOOKUP(E566,[1]Total!$D$1:$M$446,10,0),0)</f>
        <v/>
      </c>
      <c r="O566" s="11">
        <f>M566/SUM($M$2:$M$679)</f>
        <v/>
      </c>
      <c r="P566" s="5">
        <f>IFERROR(M566/I566,0)</f>
        <v/>
      </c>
      <c r="Q566" s="39" t="n">
        <v>8</v>
      </c>
      <c r="R566" s="8">
        <f>I566-Q566</f>
        <v/>
      </c>
      <c r="S566" s="36">
        <f>P566*R566</f>
        <v/>
      </c>
      <c r="U566" s="27" t="inlineStr">
        <is>
          <t>Stock SAP</t>
        </is>
      </c>
      <c r="V566" s="27" t="inlineStr">
        <is>
          <t>Medicamentos</t>
        </is>
      </c>
      <c r="W566" s="27" t="inlineStr">
        <is>
          <t>Dentro del alcance</t>
        </is>
      </c>
      <c r="X566" s="26" t="inlineStr">
        <is>
          <t>Baja</t>
        </is>
      </c>
      <c r="Y566" s="27" t="inlineStr">
        <is>
          <t>Homologado – confianza Baja – pendiente de validación</t>
        </is>
      </c>
      <c r="Z566" s="25" t="inlineStr">
        <is>
          <t>Dar de alta en SAP</t>
        </is>
      </c>
      <c r="AA566" s="27" t="inlineStr">
        <is>
          <t>DESC1</t>
        </is>
      </c>
      <c r="AB566" s="27" t="inlineStr">
        <is>
          <t>Abbocath Nº 14</t>
        </is>
      </c>
      <c r="AC566" s="27" t="inlineStr">
        <is>
          <t>Homologación por código Avain (master D-125)</t>
        </is>
      </c>
      <c r="AD566" s="27" t="inlineStr">
        <is>
          <t>No</t>
        </is>
      </c>
      <c r="AE566" s="27" t="inlineStr"/>
      <c r="AF566" s="27" t="inlineStr">
        <is>
          <t>Sí</t>
        </is>
      </c>
      <c r="AG566" s="27" t="inlineStr">
        <is>
          <t>D-125</t>
        </is>
      </c>
      <c r="AH566" s="37" t="n">
        <v>3</v>
      </c>
      <c r="AI566" s="37" t="n">
        <v>8</v>
      </c>
      <c r="AJ566" s="37" t="n">
        <v>-5</v>
      </c>
      <c r="AK566" s="38" t="n">
        <v>357.73</v>
      </c>
      <c r="AL566" s="38">
        <f>IF(OR($Z566="Dar de baja en SAP",$Z566="Dar de alta en SAP"),$AJ566*$AK566,"")</f>
        <v/>
      </c>
      <c r="AM566" s="38">
        <f>$AI566*$AK566</f>
        <v/>
      </c>
      <c r="AN566" s="27" t="inlineStr"/>
      <c r="AO566" s="2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7" t="n">
        <v>0</v>
      </c>
      <c r="M567" s="7" t="n">
        <v>33985.32</v>
      </c>
      <c r="N567" s="5">
        <f>IFERROR(VLOOKUP(E567,[1]Total!$D$1:$M$446,10,0),0)</f>
        <v/>
      </c>
      <c r="O567" s="11">
        <f>M567/SUM($M$2:$M$679)</f>
        <v/>
      </c>
      <c r="P567" s="5">
        <f>IFERROR(M567/I567,0)</f>
        <v/>
      </c>
      <c r="R567" s="8">
        <f>I567-Q567</f>
        <v/>
      </c>
      <c r="S567" s="36">
        <f>P567*R567</f>
        <v/>
      </c>
      <c r="U567" s="27" t="inlineStr">
        <is>
          <t>Stock SAP</t>
        </is>
      </c>
      <c r="V567" s="27" t="inlineStr">
        <is>
          <t>Medicamentos</t>
        </is>
      </c>
      <c r="W567" s="27" t="inlineStr">
        <is>
          <t>Dentro del alcance</t>
        </is>
      </c>
      <c r="X567" s="27" t="inlineStr"/>
      <c r="Y567" s="27" t="inlineStr">
        <is>
          <t>Sin recuento físico en el inventario de Avain</t>
        </is>
      </c>
      <c r="Z567" s="28" t="inlineStr">
        <is>
          <t>Sin recuento físico</t>
        </is>
      </c>
      <c r="AA567" s="27" t="inlineStr"/>
      <c r="AB567" s="27" t="inlineStr"/>
      <c r="AC567" s="27" t="inlineStr"/>
      <c r="AD567" s="27" t="inlineStr"/>
      <c r="AE567" s="27" t="inlineStr"/>
      <c r="AF567" s="27" t="inlineStr"/>
      <c r="AG567" s="27" t="inlineStr"/>
      <c r="AH567" s="37" t="n">
        <v>6</v>
      </c>
      <c r="AI567" s="37" t="n">
        <v>0</v>
      </c>
      <c r="AJ567" s="37" t="n">
        <v>6</v>
      </c>
      <c r="AK567" s="38" t="n">
        <v>11328.44</v>
      </c>
      <c r="AL567" s="38" t="n"/>
      <c r="AM567" s="38" t="n"/>
      <c r="AN567" s="27" t="inlineStr"/>
      <c r="AO567" s="27"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7" t="n">
        <v>0</v>
      </c>
      <c r="M568" s="7" t="n">
        <v>33985.32</v>
      </c>
      <c r="N568" s="5">
        <f>IFERROR(VLOOKUP(E568,[1]Total!$D$1:$M$446,10,0),0)</f>
        <v/>
      </c>
      <c r="O568" s="11">
        <f>M568/SUM($M$2:$M$679)</f>
        <v/>
      </c>
      <c r="P568" s="5">
        <f>IFERROR(M568/I568,0)</f>
        <v/>
      </c>
      <c r="R568" s="8">
        <f>I568-Q568</f>
        <v/>
      </c>
      <c r="S568" s="36">
        <f>P568*R568</f>
        <v/>
      </c>
      <c r="U568" s="27" t="inlineStr">
        <is>
          <t>Stock SAP</t>
        </is>
      </c>
      <c r="V568" s="27" t="inlineStr">
        <is>
          <t>Medicamentos</t>
        </is>
      </c>
      <c r="W568" s="27" t="inlineStr">
        <is>
          <t>Dentro del alcance</t>
        </is>
      </c>
      <c r="X568" s="27" t="inlineStr"/>
      <c r="Y568" s="27" t="inlineStr">
        <is>
          <t>Sin recuento físico en el inventario de Avain</t>
        </is>
      </c>
      <c r="Z568" s="28" t="inlineStr">
        <is>
          <t>Sin recuento físico</t>
        </is>
      </c>
      <c r="AA568" s="27" t="inlineStr"/>
      <c r="AB568" s="27" t="inlineStr"/>
      <c r="AC568" s="27" t="inlineStr"/>
      <c r="AD568" s="27" t="inlineStr"/>
      <c r="AE568" s="27" t="inlineStr"/>
      <c r="AF568" s="27" t="inlineStr"/>
      <c r="AG568" s="27" t="inlineStr"/>
      <c r="AH568" s="37" t="n">
        <v>6</v>
      </c>
      <c r="AI568" s="37" t="n">
        <v>0</v>
      </c>
      <c r="AJ568" s="37" t="n">
        <v>6</v>
      </c>
      <c r="AK568" s="38" t="n">
        <v>11328.44</v>
      </c>
      <c r="AL568" s="38" t="n"/>
      <c r="AM568" s="38" t="n"/>
      <c r="AN568" s="27" t="inlineStr"/>
      <c r="AO568" s="27"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7" t="n">
        <v>0</v>
      </c>
      <c r="M569" s="7" t="n">
        <v>117142.23</v>
      </c>
      <c r="N569" s="5">
        <f>IFERROR(VLOOKUP(E569,[1]Total!$D$1:$M$446,10,0),0)</f>
        <v/>
      </c>
      <c r="O569" s="11">
        <f>M569/SUM($M$2:$M$679)</f>
        <v/>
      </c>
      <c r="P569" s="5">
        <f>IFERROR(M569/I569,0)</f>
        <v/>
      </c>
      <c r="R569" s="8">
        <f>I569-Q569</f>
        <v/>
      </c>
      <c r="S569" s="36">
        <f>P569*R569</f>
        <v/>
      </c>
      <c r="U569" s="27" t="inlineStr">
        <is>
          <t>Stock SAP</t>
        </is>
      </c>
      <c r="V569" s="27" t="inlineStr">
        <is>
          <t>Medicamentos</t>
        </is>
      </c>
      <c r="W569" s="27" t="inlineStr">
        <is>
          <t>Dentro del alcance</t>
        </is>
      </c>
      <c r="X569" s="27" t="inlineStr"/>
      <c r="Y569" s="27" t="inlineStr">
        <is>
          <t>Sin recuento físico en el inventario de Avain</t>
        </is>
      </c>
      <c r="Z569" s="28" t="inlineStr">
        <is>
          <t>Sin recuento físico</t>
        </is>
      </c>
      <c r="AA569" s="27" t="inlineStr"/>
      <c r="AB569" s="27" t="inlineStr"/>
      <c r="AC569" s="27" t="inlineStr"/>
      <c r="AD569" s="27" t="inlineStr"/>
      <c r="AE569" s="27" t="inlineStr"/>
      <c r="AF569" s="27" t="inlineStr"/>
      <c r="AG569" s="27" t="inlineStr"/>
      <c r="AH569" s="37" t="n">
        <v>4</v>
      </c>
      <c r="AI569" s="37" t="n">
        <v>0</v>
      </c>
      <c r="AJ569" s="37" t="n">
        <v>4</v>
      </c>
      <c r="AK569" s="38" t="n">
        <v>39047.41</v>
      </c>
      <c r="AL569" s="38" t="n"/>
      <c r="AM569" s="38" t="n"/>
      <c r="AN569" s="27" t="inlineStr"/>
      <c r="AO569" s="27"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7" t="n">
        <v>0</v>
      </c>
      <c r="M570" s="7" t="n">
        <v>60805.45</v>
      </c>
      <c r="N570" s="5">
        <f>IFERROR(VLOOKUP(E570,[1]Total!$D$1:$M$446,10,0),0)</f>
        <v/>
      </c>
      <c r="O570" s="11">
        <f>M570/SUM($M$2:$M$679)</f>
        <v/>
      </c>
      <c r="P570" s="5">
        <f>IFERROR(M570/I570,0)</f>
        <v/>
      </c>
      <c r="R570" s="8">
        <f>I570-Q570</f>
        <v/>
      </c>
      <c r="S570" s="36">
        <f>P570*R570</f>
        <v/>
      </c>
      <c r="U570" s="27" t="inlineStr">
        <is>
          <t>Stock SAP</t>
        </is>
      </c>
      <c r="V570" s="27" t="inlineStr">
        <is>
          <t>Medicamentos</t>
        </is>
      </c>
      <c r="W570" s="27" t="inlineStr">
        <is>
          <t>Dentro del alcance</t>
        </is>
      </c>
      <c r="X570" s="27" t="inlineStr"/>
      <c r="Y570" s="27" t="inlineStr">
        <is>
          <t>Sin recuento físico en el inventario de Avain</t>
        </is>
      </c>
      <c r="Z570" s="28" t="inlineStr">
        <is>
          <t>Sin recuento físico</t>
        </is>
      </c>
      <c r="AA570" s="27" t="inlineStr"/>
      <c r="AB570" s="27" t="inlineStr"/>
      <c r="AC570" s="27" t="inlineStr"/>
      <c r="AD570" s="27" t="inlineStr"/>
      <c r="AE570" s="27" t="inlineStr"/>
      <c r="AF570" s="27" t="inlineStr"/>
      <c r="AG570" s="27" t="inlineStr"/>
      <c r="AH570" s="37" t="n">
        <v>4</v>
      </c>
      <c r="AI570" s="37" t="n">
        <v>0</v>
      </c>
      <c r="AJ570" s="37" t="n">
        <v>4</v>
      </c>
      <c r="AK570" s="38" t="n">
        <v>20268.4825</v>
      </c>
      <c r="AL570" s="38" t="n"/>
      <c r="AM570" s="38" t="n"/>
      <c r="AN570" s="27" t="inlineStr"/>
      <c r="AO570" s="27" t="inlineStr">
        <is>
          <t>El material ocupa 2 filas en la hoja 1120 SJ (lote/almacén). La cantidad SAP y la física de esta vista son el total del material.</t>
        </is>
      </c>
    </row>
    <row r="571">
      <c r="A571" s="5" t="inlineStr">
        <is>
          <t>2000015</t>
        </is>
      </c>
      <c r="B571" s="5" t="inlineStr">
        <is>
          <t>MANDRIL P/LARINGO ADULTO ESTERIL</t>
        </is>
      </c>
      <c r="C571" s="5" t="inlineStr"/>
      <c r="D571" s="5" t="inlineStr">
        <is>
          <t>033</t>
        </is>
      </c>
      <c r="E571" s="5" t="inlineStr">
        <is>
          <t>ZDES</t>
        </is>
      </c>
      <c r="F571" s="5" t="inlineStr">
        <is>
          <t>1120</t>
        </is>
      </c>
      <c r="G571" s="5" t="inlineStr">
        <is>
          <t>2021</t>
        </is>
      </c>
      <c r="H571" s="5" t="inlineStr">
        <is>
          <t>C/U</t>
        </is>
      </c>
      <c r="I571" s="6" t="n">
        <v>3</v>
      </c>
      <c r="J571" s="6" t="n">
        <v>0</v>
      </c>
      <c r="K571" s="5" t="inlineStr">
        <is>
          <t>ARS</t>
        </is>
      </c>
      <c r="L571" s="7" t="n">
        <v>0</v>
      </c>
      <c r="M571" s="7" t="n">
        <v>38978.53</v>
      </c>
      <c r="N571" s="5">
        <f>IFERROR(VLOOKUP(E571,[1]Total!$D$1:$M$446,10,0),0)</f>
        <v/>
      </c>
      <c r="O571" s="11">
        <f>M571/SUM($M$2:$M$679)</f>
        <v/>
      </c>
      <c r="P571" s="5">
        <f>IFERROR(M571/I571,0)</f>
        <v/>
      </c>
      <c r="R571" s="8">
        <f>I571-Q571</f>
        <v/>
      </c>
      <c r="S571" s="36">
        <f>P571*R571</f>
        <v/>
      </c>
      <c r="U571" s="27" t="inlineStr">
        <is>
          <t>Stock SAP</t>
        </is>
      </c>
      <c r="V571" s="27" t="inlineStr">
        <is>
          <t>Descartables</t>
        </is>
      </c>
      <c r="W571" s="27" t="inlineStr">
        <is>
          <t>Dentro del alcance</t>
        </is>
      </c>
      <c r="X571" s="27" t="inlineStr"/>
      <c r="Y571" s="27" t="inlineStr">
        <is>
          <t>Sin recuento físico en el inventario de Avain</t>
        </is>
      </c>
      <c r="Z571" s="28" t="inlineStr">
        <is>
          <t>Sin recuento físico</t>
        </is>
      </c>
      <c r="AA571" s="27" t="inlineStr"/>
      <c r="AB571" s="27" t="inlineStr"/>
      <c r="AC571" s="27" t="inlineStr"/>
      <c r="AD571" s="27" t="inlineStr"/>
      <c r="AE571" s="27" t="inlineStr"/>
      <c r="AF571" s="27" t="inlineStr"/>
      <c r="AG571" s="27" t="inlineStr"/>
      <c r="AH571" s="37" t="n">
        <v>23</v>
      </c>
      <c r="AI571" s="37" t="n">
        <v>0</v>
      </c>
      <c r="AJ571" s="37" t="n">
        <v>23</v>
      </c>
      <c r="AK571" s="38" t="n">
        <v>12992.8447826087</v>
      </c>
      <c r="AL571" s="38" t="n"/>
      <c r="AM571" s="38" t="n"/>
      <c r="AN571" s="27" t="inlineStr"/>
      <c r="AO571" s="27" t="inlineStr">
        <is>
          <t>El material ocupa 2 filas en la hoja 1120 SJ (lote/almacén). La cantidad SAP y la física de esta vista son el total del material.</t>
        </is>
      </c>
    </row>
    <row r="572">
      <c r="A572" s="5" t="inlineStr">
        <is>
          <t>2000035</t>
        </is>
      </c>
      <c r="B572" s="5" t="inlineStr">
        <is>
          <t>TENSIOMETRO ADULTO</t>
        </is>
      </c>
      <c r="C572" s="5" t="inlineStr"/>
      <c r="D572" s="5" t="inlineStr">
        <is>
          <t>033</t>
        </is>
      </c>
      <c r="E572" s="5" t="inlineStr">
        <is>
          <t>ZDES</t>
        </is>
      </c>
      <c r="F572" s="5" t="inlineStr">
        <is>
          <t>1120</t>
        </is>
      </c>
      <c r="G572" s="5" t="inlineStr">
        <is>
          <t>2010</t>
        </is>
      </c>
      <c r="H572" s="5" t="inlineStr">
        <is>
          <t>C/U</t>
        </is>
      </c>
      <c r="I572" s="6" t="n">
        <v>3</v>
      </c>
      <c r="J572" s="6" t="n">
        <v>0</v>
      </c>
      <c r="K572" s="5" t="inlineStr">
        <is>
          <t>ARS</t>
        </is>
      </c>
      <c r="L572" s="7" t="n">
        <v>0</v>
      </c>
      <c r="M572" s="7" t="n">
        <v>34876.44</v>
      </c>
      <c r="N572" s="5">
        <f>IFERROR(VLOOKUP(E572,[1]Total!$D$1:$M$446,10,0),0)</f>
        <v/>
      </c>
      <c r="O572" s="11">
        <f>M572/SUM($M$2:$M$679)</f>
        <v/>
      </c>
      <c r="P572" s="5">
        <f>IFERROR(M572/I572,0)</f>
        <v/>
      </c>
      <c r="R572" s="8">
        <f>I572-Q572</f>
        <v/>
      </c>
      <c r="S572" s="36">
        <f>P572*R572</f>
        <v/>
      </c>
      <c r="U572" s="27" t="inlineStr">
        <is>
          <t>Stock SAP</t>
        </is>
      </c>
      <c r="V572" s="27" t="inlineStr">
        <is>
          <t>Descartables</t>
        </is>
      </c>
      <c r="W572" s="27" t="inlineStr">
        <is>
          <t>Dentro del alcance</t>
        </is>
      </c>
      <c r="X572" s="27" t="inlineStr"/>
      <c r="Y572" s="27" t="inlineStr">
        <is>
          <t>Sin recuento físico en el inventario de Avain</t>
        </is>
      </c>
      <c r="Z572" s="28" t="inlineStr">
        <is>
          <t>Sin recuento físico</t>
        </is>
      </c>
      <c r="AA572" s="27" t="inlineStr"/>
      <c r="AB572" s="27" t="inlineStr"/>
      <c r="AC572" s="27" t="inlineStr"/>
      <c r="AD572" s="27" t="inlineStr"/>
      <c r="AE572" s="27" t="inlineStr"/>
      <c r="AF572" s="27" t="inlineStr"/>
      <c r="AG572" s="27" t="inlineStr"/>
      <c r="AH572" s="37" t="n">
        <v>3</v>
      </c>
      <c r="AI572" s="37" t="n">
        <v>0</v>
      </c>
      <c r="AJ572" s="37" t="n">
        <v>3</v>
      </c>
      <c r="AK572" s="38" t="n">
        <v>11625.48</v>
      </c>
      <c r="AL572" s="38" t="n"/>
      <c r="AM572" s="38" t="n"/>
      <c r="AN572" s="27" t="inlineStr"/>
      <c r="AO572" s="27" t="inlineStr"/>
    </row>
    <row r="573">
      <c r="A573" s="5" t="inlineStr">
        <is>
          <t>2000397</t>
        </is>
      </c>
      <c r="B573" s="5" t="inlineStr">
        <is>
          <t>MASCARA LARINGEA Nº 4</t>
        </is>
      </c>
      <c r="C573" s="5" t="inlineStr"/>
      <c r="D573" s="5" t="inlineStr">
        <is>
          <t>033</t>
        </is>
      </c>
      <c r="E573" s="5" t="inlineStr">
        <is>
          <t>ZDES</t>
        </is>
      </c>
      <c r="F573" s="5" t="inlineStr">
        <is>
          <t>1120</t>
        </is>
      </c>
      <c r="G573" s="5" t="inlineStr">
        <is>
          <t>2021</t>
        </is>
      </c>
      <c r="H573" s="5" t="inlineStr">
        <is>
          <t>C/U</t>
        </is>
      </c>
      <c r="I573" s="6" t="n">
        <v>3</v>
      </c>
      <c r="J573" s="6" t="n">
        <v>0</v>
      </c>
      <c r="K573" s="5" t="inlineStr">
        <is>
          <t>ARS</t>
        </is>
      </c>
      <c r="L573" s="7" t="n">
        <v>0</v>
      </c>
      <c r="M573" s="7" t="n">
        <v>26805.41</v>
      </c>
      <c r="N573" s="5">
        <f>IFERROR(VLOOKUP(E573,[1]Total!$D$1:$M$446,10,0),0)</f>
        <v/>
      </c>
      <c r="O573" s="11">
        <f>M573/SUM($M$2:$M$679)</f>
        <v/>
      </c>
      <c r="P573" s="5">
        <f>IFERROR(M573/I573,0)</f>
        <v/>
      </c>
      <c r="R573" s="8">
        <f>I573-Q573</f>
        <v/>
      </c>
      <c r="S573" s="36">
        <f>P573*R573</f>
        <v/>
      </c>
      <c r="U573" s="27" t="inlineStr">
        <is>
          <t>Stock SAP</t>
        </is>
      </c>
      <c r="V573" s="27" t="inlineStr">
        <is>
          <t>Descartables</t>
        </is>
      </c>
      <c r="W573" s="27" t="inlineStr">
        <is>
          <t>Dentro del alcance</t>
        </is>
      </c>
      <c r="X573" s="27" t="inlineStr"/>
      <c r="Y573" s="27" t="inlineStr">
        <is>
          <t>Sin recuento físico en el inventario de Avain</t>
        </is>
      </c>
      <c r="Z573" s="28" t="inlineStr">
        <is>
          <t>Sin recuento físico</t>
        </is>
      </c>
      <c r="AA573" s="27" t="inlineStr"/>
      <c r="AB573" s="27" t="inlineStr"/>
      <c r="AC573" s="27" t="inlineStr"/>
      <c r="AD573" s="27" t="inlineStr"/>
      <c r="AE573" s="27" t="inlineStr"/>
      <c r="AF573" s="27" t="inlineStr"/>
      <c r="AG573" s="27" t="inlineStr"/>
      <c r="AH573" s="37" t="n">
        <v>3</v>
      </c>
      <c r="AI573" s="37" t="n">
        <v>0</v>
      </c>
      <c r="AJ573" s="37" t="n">
        <v>3</v>
      </c>
      <c r="AK573" s="38" t="n">
        <v>8935.136666666667</v>
      </c>
      <c r="AL573" s="38" t="n"/>
      <c r="AM573" s="38" t="n"/>
      <c r="AN573" s="27" t="inlineStr"/>
      <c r="AO573" s="27" t="inlineStr"/>
    </row>
    <row r="574">
      <c r="A574" s="5" t="inlineStr">
        <is>
          <t>2000942</t>
        </is>
      </c>
      <c r="B574" s="5" t="inlineStr">
        <is>
          <t>AGUJA HIPODERMICA 21G x 2 - 50/8</t>
        </is>
      </c>
      <c r="C574" s="5" t="inlineStr"/>
      <c r="D574" s="5" t="inlineStr">
        <is>
          <t>033</t>
        </is>
      </c>
      <c r="E574" s="5" t="inlineStr">
        <is>
          <t>ZDES</t>
        </is>
      </c>
      <c r="F574" s="5" t="inlineStr">
        <is>
          <t>1120</t>
        </is>
      </c>
      <c r="G574" s="5" t="inlineStr">
        <is>
          <t>2021</t>
        </is>
      </c>
      <c r="H574" s="5" t="inlineStr">
        <is>
          <t>C/U</t>
        </is>
      </c>
      <c r="I574" s="6" t="n">
        <v>3</v>
      </c>
      <c r="J574" s="6" t="n">
        <v>0</v>
      </c>
      <c r="K574" s="5" t="inlineStr">
        <is>
          <t>ARS</t>
        </is>
      </c>
      <c r="L574" s="7" t="n">
        <v>0</v>
      </c>
      <c r="M574" s="7" t="n">
        <v>7083.84</v>
      </c>
      <c r="N574" s="5">
        <f>IFERROR(VLOOKUP(E574,[1]Total!$D$1:$M$446,10,0),0)</f>
        <v/>
      </c>
      <c r="O574" s="11">
        <f>M574/SUM($M$2:$M$679)</f>
        <v/>
      </c>
      <c r="P574" s="5">
        <f>IFERROR(M574/I574,0)</f>
        <v/>
      </c>
      <c r="R574" s="8">
        <f>I574-Q574</f>
        <v/>
      </c>
      <c r="S574" s="36">
        <f>P574*R574</f>
        <v/>
      </c>
      <c r="U574" s="27" t="inlineStr">
        <is>
          <t>Stock SAP</t>
        </is>
      </c>
      <c r="V574" s="27" t="inlineStr">
        <is>
          <t>Descartables</t>
        </is>
      </c>
      <c r="W574" s="27" t="inlineStr">
        <is>
          <t>Dentro del alcance</t>
        </is>
      </c>
      <c r="X574" s="27" t="inlineStr"/>
      <c r="Y574" s="27" t="inlineStr">
        <is>
          <t>Sin recuento físico en el inventario de Avain</t>
        </is>
      </c>
      <c r="Z574" s="28" t="inlineStr">
        <is>
          <t>Sin recuento físico</t>
        </is>
      </c>
      <c r="AA574" s="27" t="inlineStr"/>
      <c r="AB574" s="27" t="inlineStr"/>
      <c r="AC574" s="27" t="inlineStr"/>
      <c r="AD574" s="27" t="inlineStr"/>
      <c r="AE574" s="27" t="inlineStr"/>
      <c r="AF574" s="27" t="inlineStr"/>
      <c r="AG574" s="27" t="inlineStr"/>
      <c r="AH574" s="37" t="n">
        <v>3</v>
      </c>
      <c r="AI574" s="37" t="n">
        <v>0</v>
      </c>
      <c r="AJ574" s="37" t="n">
        <v>3</v>
      </c>
      <c r="AK574" s="38" t="n">
        <v>2361.28</v>
      </c>
      <c r="AL574" s="38" t="n"/>
      <c r="AM574" s="38" t="n"/>
      <c r="AN574" s="27" t="inlineStr"/>
      <c r="AO574" s="27" t="inlineStr"/>
    </row>
    <row r="575">
      <c r="A575" s="5" t="inlineStr">
        <is>
          <t>2001523</t>
        </is>
      </c>
      <c r="B575" s="5" t="inlineStr">
        <is>
          <t>CARTUCHO TROPONINA</t>
        </is>
      </c>
      <c r="C575" s="5" t="inlineStr"/>
      <c r="D575" s="5" t="inlineStr">
        <is>
          <t>MDES</t>
        </is>
      </c>
      <c r="E575" s="5" t="inlineStr">
        <is>
          <t>ZDES</t>
        </is>
      </c>
      <c r="F575" s="5" t="inlineStr">
        <is>
          <t>1120</t>
        </is>
      </c>
      <c r="G575" s="5" t="inlineStr">
        <is>
          <t>2010</t>
        </is>
      </c>
      <c r="H575" s="5" t="inlineStr">
        <is>
          <t>C/U</t>
        </is>
      </c>
      <c r="I575" s="6" t="n">
        <v>3</v>
      </c>
      <c r="J575" s="6" t="n">
        <v>0</v>
      </c>
      <c r="K575" s="5" t="inlineStr">
        <is>
          <t>ARS</t>
        </is>
      </c>
      <c r="L575" s="7" t="n">
        <v>0</v>
      </c>
      <c r="M575" s="7" t="n">
        <v>3523075</v>
      </c>
      <c r="N575" s="5">
        <f>IFERROR(VLOOKUP(E575,[1]Total!$D$1:$M$446,10,0),0)</f>
        <v/>
      </c>
      <c r="O575" s="11">
        <f>M575/SUM($M$2:$M$679)</f>
        <v/>
      </c>
      <c r="P575" s="5">
        <f>IFERROR(M575/I575,0)</f>
        <v/>
      </c>
      <c r="R575" s="8">
        <f>I575-Q575</f>
        <v/>
      </c>
      <c r="S575" s="36">
        <f>P575*R575</f>
        <v/>
      </c>
      <c r="U575" s="27" t="inlineStr">
        <is>
          <t>Stock SAP</t>
        </is>
      </c>
      <c r="V575" s="27" t="inlineStr">
        <is>
          <t>Descartables</t>
        </is>
      </c>
      <c r="W575" s="27" t="inlineStr">
        <is>
          <t>Dentro del alcance</t>
        </is>
      </c>
      <c r="X575" s="27" t="inlineStr"/>
      <c r="Y575" s="27" t="inlineStr">
        <is>
          <t>Sin recuento físico en el inventario de Avain</t>
        </is>
      </c>
      <c r="Z575" s="28" t="inlineStr">
        <is>
          <t>Sin recuento físico</t>
        </is>
      </c>
      <c r="AA575" s="27" t="inlineStr"/>
      <c r="AB575" s="27" t="inlineStr"/>
      <c r="AC575" s="27" t="inlineStr"/>
      <c r="AD575" s="27" t="inlineStr"/>
      <c r="AE575" s="27" t="inlineStr"/>
      <c r="AF575" s="27" t="inlineStr"/>
      <c r="AG575" s="27" t="inlineStr"/>
      <c r="AH575" s="37" t="n">
        <v>3</v>
      </c>
      <c r="AI575" s="37" t="n">
        <v>0</v>
      </c>
      <c r="AJ575" s="37" t="n">
        <v>3</v>
      </c>
      <c r="AK575" s="38" t="n">
        <v>1174358.333333333</v>
      </c>
      <c r="AL575" s="38" t="n"/>
      <c r="AM575" s="38" t="n"/>
      <c r="AN575" s="27" t="inlineStr"/>
      <c r="AO575" s="27" t="inlineStr"/>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7" t="n">
        <v>0</v>
      </c>
      <c r="M576" s="7" t="n">
        <v>32755.81</v>
      </c>
      <c r="N576" s="5">
        <f>IFERROR(VLOOKUP(E576,[1]Total!$D$1:$M$446,10,0),0)</f>
        <v/>
      </c>
      <c r="O576" s="11">
        <f>M576/SUM($M$2:$M$679)</f>
        <v/>
      </c>
      <c r="P576" s="5">
        <f>IFERROR(M576/I576,0)</f>
        <v/>
      </c>
      <c r="R576" s="8">
        <f>I576-Q576</f>
        <v/>
      </c>
      <c r="S576" s="36">
        <f>P576*R576</f>
        <v/>
      </c>
      <c r="U576" s="27" t="inlineStr">
        <is>
          <t>Stock SAP</t>
        </is>
      </c>
      <c r="V576" s="27" t="inlineStr">
        <is>
          <t>Medicamentos</t>
        </is>
      </c>
      <c r="W576" s="27" t="inlineStr">
        <is>
          <t>Dentro del alcance</t>
        </is>
      </c>
      <c r="X576" s="27" t="inlineStr"/>
      <c r="Y576" s="27" t="inlineStr">
        <is>
          <t>Sin recuento físico en el inventario de Avain</t>
        </is>
      </c>
      <c r="Z576" s="28" t="inlineStr">
        <is>
          <t>Sin recuento físico</t>
        </is>
      </c>
      <c r="AA576" s="27" t="inlineStr"/>
      <c r="AB576" s="27" t="inlineStr"/>
      <c r="AC576" s="27" t="inlineStr"/>
      <c r="AD576" s="27" t="inlineStr"/>
      <c r="AE576" s="27" t="inlineStr"/>
      <c r="AF576" s="27" t="inlineStr"/>
      <c r="AG576" s="27" t="inlineStr"/>
      <c r="AH576" s="37" t="n">
        <v>3</v>
      </c>
      <c r="AI576" s="37" t="n">
        <v>0</v>
      </c>
      <c r="AJ576" s="37" t="n">
        <v>3</v>
      </c>
      <c r="AK576" s="38" t="n">
        <v>10918.60333333333</v>
      </c>
      <c r="AL576" s="38" t="n"/>
      <c r="AM576" s="38" t="n"/>
      <c r="AN576" s="27" t="inlineStr"/>
      <c r="AO576" s="27" t="inlineStr"/>
    </row>
    <row r="577">
      <c r="A577" s="5" t="inlineStr">
        <is>
          <t>2002392</t>
        </is>
      </c>
      <c r="B577" s="5" t="inlineStr">
        <is>
          <t>NOVADERM MICROPOROUS TAPE 2.5CMX9M X12U</t>
        </is>
      </c>
      <c r="C577" s="5" t="inlineStr"/>
      <c r="D577" s="5" t="inlineStr">
        <is>
          <t>033</t>
        </is>
      </c>
      <c r="E577" s="5" t="inlineStr">
        <is>
          <t>ZDES</t>
        </is>
      </c>
      <c r="F577" s="5" t="inlineStr">
        <is>
          <t>1120</t>
        </is>
      </c>
      <c r="G577" s="5" t="inlineStr">
        <is>
          <t>2021</t>
        </is>
      </c>
      <c r="H577" s="5" t="inlineStr">
        <is>
          <t>C/U</t>
        </is>
      </c>
      <c r="I577" s="6" t="n">
        <v>3</v>
      </c>
      <c r="J577" s="6" t="n">
        <v>0</v>
      </c>
      <c r="K577" s="5" t="inlineStr">
        <is>
          <t>ARS</t>
        </is>
      </c>
      <c r="L577" s="7" t="n">
        <v>0</v>
      </c>
      <c r="M577" s="7" t="n">
        <v>18446.28</v>
      </c>
      <c r="N577" s="5">
        <f>IFERROR(VLOOKUP(E577,[1]Total!$D$1:$M$446,10,0),0)</f>
        <v/>
      </c>
      <c r="O577" s="11">
        <f>M577/SUM($M$2:$M$679)</f>
        <v/>
      </c>
      <c r="P577" s="5">
        <f>IFERROR(M577/I577,0)</f>
        <v/>
      </c>
      <c r="R577" s="8">
        <f>I577-Q577</f>
        <v/>
      </c>
      <c r="S577" s="36">
        <f>P577*R577</f>
        <v/>
      </c>
      <c r="U577" s="27" t="inlineStr">
        <is>
          <t>Stock SAP</t>
        </is>
      </c>
      <c r="V577" s="27" t="inlineStr">
        <is>
          <t>Descartables</t>
        </is>
      </c>
      <c r="W577" s="27" t="inlineStr">
        <is>
          <t>Dentro del alcance</t>
        </is>
      </c>
      <c r="X577" s="27" t="inlineStr"/>
      <c r="Y577" s="27" t="inlineStr">
        <is>
          <t>Sin recuento físico en el inventario de Avain</t>
        </is>
      </c>
      <c r="Z577" s="28" t="inlineStr">
        <is>
          <t>Sin recuento físico</t>
        </is>
      </c>
      <c r="AA577" s="27" t="inlineStr"/>
      <c r="AB577" s="27" t="inlineStr"/>
      <c r="AC577" s="27" t="inlineStr"/>
      <c r="AD577" s="27" t="inlineStr"/>
      <c r="AE577" s="27" t="inlineStr"/>
      <c r="AF577" s="27" t="inlineStr"/>
      <c r="AG577" s="27" t="inlineStr"/>
      <c r="AH577" s="37" t="n">
        <v>3</v>
      </c>
      <c r="AI577" s="37" t="n">
        <v>0</v>
      </c>
      <c r="AJ577" s="37" t="n">
        <v>3</v>
      </c>
      <c r="AK577" s="38" t="n">
        <v>6148.759999999999</v>
      </c>
      <c r="AL577" s="38" t="n"/>
      <c r="AM577" s="38" t="n"/>
      <c r="AN577" s="27" t="inlineStr"/>
      <c r="AO577" s="27" t="inlineStr"/>
    </row>
    <row r="578">
      <c r="A578" s="5" t="inlineStr">
        <is>
          <t>3000215</t>
        </is>
      </c>
      <c r="B578" s="5" t="inlineStr">
        <is>
          <t>BOTIN DE SEGURIDAD T36</t>
        </is>
      </c>
      <c r="C578" s="5" t="inlineStr"/>
      <c r="D578" s="5" t="inlineStr">
        <is>
          <t>INDU</t>
        </is>
      </c>
      <c r="E578" s="5" t="inlineStr">
        <is>
          <t>ZUNI</t>
        </is>
      </c>
      <c r="F578" s="5" t="inlineStr">
        <is>
          <t>1120</t>
        </is>
      </c>
      <c r="G578" s="5" t="inlineStr">
        <is>
          <t>2040</t>
        </is>
      </c>
      <c r="H578" s="5" t="inlineStr">
        <is>
          <t>C/U</t>
        </is>
      </c>
      <c r="I578" s="6" t="n">
        <v>3</v>
      </c>
      <c r="J578" s="6" t="n">
        <v>0</v>
      </c>
      <c r="K578" s="5" t="inlineStr">
        <is>
          <t>ARS</t>
        </is>
      </c>
      <c r="L578" s="7" t="n">
        <v>0</v>
      </c>
      <c r="M578" s="7" t="n">
        <v>327933.91</v>
      </c>
      <c r="N578" s="5">
        <f>IFERROR(VLOOKUP(E578,[1]Total!$D$1:$M$446,10,0),0)</f>
        <v/>
      </c>
      <c r="O578" s="11">
        <f>M578/SUM($M$2:$M$679)</f>
        <v/>
      </c>
      <c r="P578" s="5">
        <f>IFERROR(M578/I578,0)</f>
        <v/>
      </c>
      <c r="R578" s="8">
        <f>I578-Q578</f>
        <v/>
      </c>
      <c r="S578" s="36">
        <f>P578*R578</f>
        <v/>
      </c>
      <c r="U578" s="27" t="inlineStr">
        <is>
          <t>Stock SAP</t>
        </is>
      </c>
      <c r="V578" s="27" t="inlineStr">
        <is>
          <t>Uniformes</t>
        </is>
      </c>
      <c r="W578" s="27" t="inlineStr">
        <is>
          <t>Fuera del alcance</t>
        </is>
      </c>
      <c r="X578" s="27" t="inlineStr"/>
      <c r="Y578" s="27" t="inlineStr">
        <is>
          <t>No aplica: uniformes, clasificación que el inventario físico de Farmacia no releva</t>
        </is>
      </c>
      <c r="Z578" s="28" t="inlineStr">
        <is>
          <t>Fuera del alcance del inventario físico</t>
        </is>
      </c>
      <c r="AA578" s="27" t="inlineStr"/>
      <c r="AB578" s="27" t="inlineStr"/>
      <c r="AC578" s="27" t="inlineStr"/>
      <c r="AD578" s="27" t="inlineStr"/>
      <c r="AE578" s="27" t="inlineStr"/>
      <c r="AF578" s="27" t="inlineStr"/>
      <c r="AG578" s="27" t="inlineStr"/>
      <c r="AH578" s="37" t="n">
        <v>3</v>
      </c>
      <c r="AI578" s="37" t="n">
        <v>0</v>
      </c>
      <c r="AJ578" s="37" t="n">
        <v>3</v>
      </c>
      <c r="AK578" s="38" t="n">
        <v>109311.3033333333</v>
      </c>
      <c r="AL578" s="38" t="n"/>
      <c r="AM578" s="38" t="n"/>
      <c r="AN578" s="27" t="inlineStr"/>
      <c r="AO578" s="27" t="inlineStr"/>
    </row>
    <row r="579">
      <c r="A579" s="5" t="inlineStr">
        <is>
          <t>3000218</t>
        </is>
      </c>
      <c r="B579" s="5" t="inlineStr">
        <is>
          <t>BOTIN DE SEGURIDAD T39</t>
        </is>
      </c>
      <c r="C579" s="5" t="inlineStr"/>
      <c r="D579" s="5" t="inlineStr">
        <is>
          <t>INDU</t>
        </is>
      </c>
      <c r="E579" s="5" t="inlineStr">
        <is>
          <t>ZUNI</t>
        </is>
      </c>
      <c r="F579" s="5" t="inlineStr">
        <is>
          <t>1120</t>
        </is>
      </c>
      <c r="G579" s="5" t="inlineStr">
        <is>
          <t>2040</t>
        </is>
      </c>
      <c r="H579" s="5" t="inlineStr">
        <is>
          <t>C/U</t>
        </is>
      </c>
      <c r="I579" s="6" t="n">
        <v>3</v>
      </c>
      <c r="J579" s="6" t="n">
        <v>0</v>
      </c>
      <c r="K579" s="5" t="inlineStr">
        <is>
          <t>ARS</t>
        </is>
      </c>
      <c r="L579" s="7" t="n">
        <v>0</v>
      </c>
      <c r="M579" s="7" t="n">
        <v>356718.35</v>
      </c>
      <c r="N579" s="5">
        <f>IFERROR(VLOOKUP(E579,[1]Total!$D$1:$M$446,10,0),0)</f>
        <v/>
      </c>
      <c r="O579" s="11">
        <f>M579/SUM($M$2:$M$679)</f>
        <v/>
      </c>
      <c r="P579" s="5">
        <f>IFERROR(M579/I579,0)</f>
        <v/>
      </c>
      <c r="R579" s="8">
        <f>I579-Q579</f>
        <v/>
      </c>
      <c r="S579" s="36">
        <f>P579*R579</f>
        <v/>
      </c>
      <c r="U579" s="27" t="inlineStr">
        <is>
          <t>Stock SAP</t>
        </is>
      </c>
      <c r="V579" s="27" t="inlineStr">
        <is>
          <t>Uniformes</t>
        </is>
      </c>
      <c r="W579" s="27" t="inlineStr">
        <is>
          <t>Fuera del alcance</t>
        </is>
      </c>
      <c r="X579" s="27" t="inlineStr"/>
      <c r="Y579" s="27" t="inlineStr">
        <is>
          <t>No aplica: uniformes, clasificación que el inventario físico de Farmacia no releva</t>
        </is>
      </c>
      <c r="Z579" s="28" t="inlineStr">
        <is>
          <t>Fuera del alcance del inventario físico</t>
        </is>
      </c>
      <c r="AA579" s="27" t="inlineStr"/>
      <c r="AB579" s="27" t="inlineStr"/>
      <c r="AC579" s="27" t="inlineStr"/>
      <c r="AD579" s="27" t="inlineStr"/>
      <c r="AE579" s="27" t="inlineStr"/>
      <c r="AF579" s="27" t="inlineStr"/>
      <c r="AG579" s="27" t="inlineStr"/>
      <c r="AH579" s="37" t="n">
        <v>3</v>
      </c>
      <c r="AI579" s="37" t="n">
        <v>0</v>
      </c>
      <c r="AJ579" s="37" t="n">
        <v>3</v>
      </c>
      <c r="AK579" s="38" t="n">
        <v>118906.1166666667</v>
      </c>
      <c r="AL579" s="38" t="n"/>
      <c r="AM579" s="38" t="n"/>
      <c r="AN579" s="27" t="inlineStr"/>
      <c r="AO579" s="27" t="inlineStr"/>
    </row>
    <row r="580">
      <c r="A580" s="5" t="inlineStr">
        <is>
          <t>3001217</t>
        </is>
      </c>
      <c r="B580" s="5" t="inlineStr">
        <is>
          <t>BOTAS CAÑA ALTA IMPERMEABLE TERM. T38</t>
        </is>
      </c>
      <c r="C580" s="5" t="inlineStr"/>
      <c r="D580" s="5" t="inlineStr">
        <is>
          <t>INDU</t>
        </is>
      </c>
      <c r="E580" s="5" t="inlineStr">
        <is>
          <t>ZUNI</t>
        </is>
      </c>
      <c r="F580" s="5" t="inlineStr">
        <is>
          <t>1120</t>
        </is>
      </c>
      <c r="G580" s="5" t="inlineStr">
        <is>
          <t>2040</t>
        </is>
      </c>
      <c r="H580" s="5" t="inlineStr">
        <is>
          <t>C/U</t>
        </is>
      </c>
      <c r="I580" s="6" t="n">
        <v>3</v>
      </c>
      <c r="J580" s="6" t="n">
        <v>0</v>
      </c>
      <c r="K580" s="5" t="inlineStr">
        <is>
          <t>ARS</t>
        </is>
      </c>
      <c r="L580" s="7" t="n">
        <v>0</v>
      </c>
      <c r="M580" s="7" t="n">
        <v>548054.5</v>
      </c>
      <c r="N580" s="5">
        <f>IFERROR(VLOOKUP(E580,[1]Total!$D$1:$M$446,10,0),0)</f>
        <v/>
      </c>
      <c r="O580" s="11">
        <f>M580/SUM($M$2:$M$679)</f>
        <v/>
      </c>
      <c r="P580" s="5">
        <f>IFERROR(M580/I580,0)</f>
        <v/>
      </c>
      <c r="R580" s="8">
        <f>I580-Q580</f>
        <v/>
      </c>
      <c r="S580" s="36">
        <f>P580*R580</f>
        <v/>
      </c>
      <c r="U580" s="27" t="inlineStr">
        <is>
          <t>Stock SAP</t>
        </is>
      </c>
      <c r="V580" s="27" t="inlineStr">
        <is>
          <t>Uniformes</t>
        </is>
      </c>
      <c r="W580" s="27" t="inlineStr">
        <is>
          <t>Fuera del alcance</t>
        </is>
      </c>
      <c r="X580" s="27" t="inlineStr"/>
      <c r="Y580" s="27" t="inlineStr">
        <is>
          <t>No aplica: uniformes, clasificación que el inventario físico de Farmacia no releva</t>
        </is>
      </c>
      <c r="Z580" s="28" t="inlineStr">
        <is>
          <t>Fuera del alcance del inventario físico</t>
        </is>
      </c>
      <c r="AA580" s="27" t="inlineStr"/>
      <c r="AB580" s="27" t="inlineStr"/>
      <c r="AC580" s="27" t="inlineStr"/>
      <c r="AD580" s="27" t="inlineStr"/>
      <c r="AE580" s="27" t="inlineStr"/>
      <c r="AF580" s="27" t="inlineStr"/>
      <c r="AG580" s="27" t="inlineStr"/>
      <c r="AH580" s="37" t="n">
        <v>3</v>
      </c>
      <c r="AI580" s="37" t="n">
        <v>0</v>
      </c>
      <c r="AJ580" s="37" t="n">
        <v>3</v>
      </c>
      <c r="AK580" s="38" t="n">
        <v>182684.8333333333</v>
      </c>
      <c r="AL580" s="38" t="n"/>
      <c r="AM580" s="38" t="n"/>
      <c r="AN580" s="27" t="inlineStr"/>
      <c r="AO580" s="27" t="inlineStr"/>
    </row>
    <row r="581">
      <c r="A581" s="5" t="inlineStr">
        <is>
          <t>3001219</t>
        </is>
      </c>
      <c r="B581" s="5" t="inlineStr">
        <is>
          <t>BOTAS CAÑA ALTA IMPERMEABLE TERM. T40</t>
        </is>
      </c>
      <c r="C581" s="5" t="inlineStr"/>
      <c r="D581" s="5" t="inlineStr">
        <is>
          <t>INDU</t>
        </is>
      </c>
      <c r="E581" s="5" t="inlineStr">
        <is>
          <t>ZUNI</t>
        </is>
      </c>
      <c r="F581" s="5" t="inlineStr">
        <is>
          <t>1120</t>
        </is>
      </c>
      <c r="G581" s="5" t="inlineStr">
        <is>
          <t>2040</t>
        </is>
      </c>
      <c r="H581" s="5" t="inlineStr">
        <is>
          <t>C/U</t>
        </is>
      </c>
      <c r="I581" s="6" t="n">
        <v>3</v>
      </c>
      <c r="J581" s="6" t="n">
        <v>0</v>
      </c>
      <c r="K581" s="5" t="inlineStr">
        <is>
          <t>ARS</t>
        </is>
      </c>
      <c r="L581" s="7" t="n">
        <v>0</v>
      </c>
      <c r="M581" s="7" t="n">
        <v>430971</v>
      </c>
      <c r="N581" s="5">
        <f>IFERROR(VLOOKUP(E581,[1]Total!$D$1:$M$446,10,0),0)</f>
        <v/>
      </c>
      <c r="O581" s="11">
        <f>M581/SUM($M$2:$M$679)</f>
        <v/>
      </c>
      <c r="P581" s="5">
        <f>IFERROR(M581/I581,0)</f>
        <v/>
      </c>
      <c r="R581" s="8">
        <f>I581-Q581</f>
        <v/>
      </c>
      <c r="S581" s="36">
        <f>P581*R581</f>
        <v/>
      </c>
      <c r="U581" s="27" t="inlineStr">
        <is>
          <t>Stock SAP</t>
        </is>
      </c>
      <c r="V581" s="27" t="inlineStr">
        <is>
          <t>Uniformes</t>
        </is>
      </c>
      <c r="W581" s="27" t="inlineStr">
        <is>
          <t>Fuera del alcance</t>
        </is>
      </c>
      <c r="X581" s="27" t="inlineStr"/>
      <c r="Y581" s="27" t="inlineStr">
        <is>
          <t>No aplica: uniformes, clasificación que el inventario físico de Farmacia no releva</t>
        </is>
      </c>
      <c r="Z581" s="28" t="inlineStr">
        <is>
          <t>Fuera del alcance del inventario físico</t>
        </is>
      </c>
      <c r="AA581" s="27" t="inlineStr"/>
      <c r="AB581" s="27" t="inlineStr"/>
      <c r="AC581" s="27" t="inlineStr"/>
      <c r="AD581" s="27" t="inlineStr"/>
      <c r="AE581" s="27" t="inlineStr"/>
      <c r="AF581" s="27" t="inlineStr"/>
      <c r="AG581" s="27" t="inlineStr"/>
      <c r="AH581" s="37" t="n">
        <v>3</v>
      </c>
      <c r="AI581" s="37" t="n">
        <v>0</v>
      </c>
      <c r="AJ581" s="37" t="n">
        <v>3</v>
      </c>
      <c r="AK581" s="38" t="n">
        <v>143657</v>
      </c>
      <c r="AL581" s="38" t="n"/>
      <c r="AM581" s="38" t="n"/>
      <c r="AN581" s="27" t="inlineStr"/>
      <c r="AO581" s="27" t="inlineStr"/>
    </row>
    <row r="582">
      <c r="A582" s="5" t="inlineStr">
        <is>
          <t>3001223</t>
        </is>
      </c>
      <c r="B582" s="5" t="inlineStr">
        <is>
          <t>BOTAS CAÑA ALTA IMPERMEABLE TERM. T44</t>
        </is>
      </c>
      <c r="C582" s="5" t="inlineStr"/>
      <c r="D582" s="5" t="inlineStr">
        <is>
          <t>INDU</t>
        </is>
      </c>
      <c r="E582" s="5" t="inlineStr">
        <is>
          <t>ZUNI</t>
        </is>
      </c>
      <c r="F582" s="5" t="inlineStr">
        <is>
          <t>1120</t>
        </is>
      </c>
      <c r="G582" s="5" t="inlineStr">
        <is>
          <t>2040</t>
        </is>
      </c>
      <c r="H582" s="5" t="inlineStr">
        <is>
          <t>C/U</t>
        </is>
      </c>
      <c r="I582" s="6" t="n">
        <v>3</v>
      </c>
      <c r="J582" s="6" t="n">
        <v>0</v>
      </c>
      <c r="K582" s="5" t="inlineStr">
        <is>
          <t>ARS</t>
        </is>
      </c>
      <c r="L582" s="7" t="n">
        <v>0</v>
      </c>
      <c r="M582" s="7" t="n">
        <v>606596.25</v>
      </c>
      <c r="N582" s="5">
        <f>IFERROR(VLOOKUP(E582,[1]Total!$D$1:$M$446,10,0),0)</f>
        <v/>
      </c>
      <c r="O582" s="11">
        <f>M582/SUM($M$2:$M$679)</f>
        <v/>
      </c>
      <c r="P582" s="5">
        <f>IFERROR(M582/I582,0)</f>
        <v/>
      </c>
      <c r="R582" s="8">
        <f>I582-Q582</f>
        <v/>
      </c>
      <c r="S582" s="36">
        <f>P582*R582</f>
        <v/>
      </c>
      <c r="U582" s="27" t="inlineStr">
        <is>
          <t>Stock SAP</t>
        </is>
      </c>
      <c r="V582" s="27" t="inlineStr">
        <is>
          <t>Uniformes</t>
        </is>
      </c>
      <c r="W582" s="27" t="inlineStr">
        <is>
          <t>Fuera del alcance</t>
        </is>
      </c>
      <c r="X582" s="27" t="inlineStr"/>
      <c r="Y582" s="27" t="inlineStr">
        <is>
          <t>No aplica: uniformes, clasificación que el inventario físico de Farmacia no releva</t>
        </is>
      </c>
      <c r="Z582" s="28" t="inlineStr">
        <is>
          <t>Fuera del alcance del inventario físico</t>
        </is>
      </c>
      <c r="AA582" s="27" t="inlineStr"/>
      <c r="AB582" s="27" t="inlineStr"/>
      <c r="AC582" s="27" t="inlineStr"/>
      <c r="AD582" s="27" t="inlineStr"/>
      <c r="AE582" s="27" t="inlineStr"/>
      <c r="AF582" s="27" t="inlineStr"/>
      <c r="AG582" s="27" t="inlineStr"/>
      <c r="AH582" s="37" t="n">
        <v>3</v>
      </c>
      <c r="AI582" s="37" t="n">
        <v>0</v>
      </c>
      <c r="AJ582" s="37" t="n">
        <v>3</v>
      </c>
      <c r="AK582" s="38" t="n">
        <v>202198.75</v>
      </c>
      <c r="AL582" s="38" t="n"/>
      <c r="AM582" s="38" t="n"/>
      <c r="AN582" s="27" t="inlineStr"/>
      <c r="AO582" s="27" t="inlineStr"/>
    </row>
    <row r="583">
      <c r="A583" s="5" t="inlineStr">
        <is>
          <t>3001283</t>
        </is>
      </c>
      <c r="B583" s="5" t="inlineStr">
        <is>
          <t>ARNES CASCO DE SEGURIDAD</t>
        </is>
      </c>
      <c r="C583" s="5" t="inlineStr"/>
      <c r="D583" s="5" t="inlineStr">
        <is>
          <t>INDU</t>
        </is>
      </c>
      <c r="E583" s="5" t="inlineStr">
        <is>
          <t>ZUNI</t>
        </is>
      </c>
      <c r="F583" s="5" t="inlineStr">
        <is>
          <t>1120</t>
        </is>
      </c>
      <c r="G583" s="5" t="inlineStr">
        <is>
          <t>2040</t>
        </is>
      </c>
      <c r="H583" s="5" t="inlineStr">
        <is>
          <t>C/U</t>
        </is>
      </c>
      <c r="I583" s="6" t="n">
        <v>3</v>
      </c>
      <c r="J583" s="6" t="n">
        <v>0</v>
      </c>
      <c r="K583" s="5" t="inlineStr">
        <is>
          <t>ARS</t>
        </is>
      </c>
      <c r="L583" s="7" t="n">
        <v>0</v>
      </c>
      <c r="M583" s="7" t="n">
        <v>15368.52</v>
      </c>
      <c r="N583" s="5">
        <f>IFERROR(VLOOKUP(E583,[1]Total!$D$1:$M$446,10,0),0)</f>
        <v/>
      </c>
      <c r="O583" s="11">
        <f>M583/SUM($M$2:$M$679)</f>
        <v/>
      </c>
      <c r="P583" s="5">
        <f>IFERROR(M583/I583,0)</f>
        <v/>
      </c>
      <c r="R583" s="8">
        <f>I583-Q583</f>
        <v/>
      </c>
      <c r="S583" s="36">
        <f>P583*R583</f>
        <v/>
      </c>
      <c r="U583" s="27" t="inlineStr">
        <is>
          <t>Stock SAP</t>
        </is>
      </c>
      <c r="V583" s="27" t="inlineStr">
        <is>
          <t>Uniformes</t>
        </is>
      </c>
      <c r="W583" s="27" t="inlineStr">
        <is>
          <t>Fuera del alcance</t>
        </is>
      </c>
      <c r="X583" s="27" t="inlineStr"/>
      <c r="Y583" s="27" t="inlineStr">
        <is>
          <t>No aplica: uniformes, clasificación que el inventario físico de Farmacia no releva</t>
        </is>
      </c>
      <c r="Z583" s="28" t="inlineStr">
        <is>
          <t>Fuera del alcance del inventario físico</t>
        </is>
      </c>
      <c r="AA583" s="27" t="inlineStr"/>
      <c r="AB583" s="27" t="inlineStr"/>
      <c r="AC583" s="27" t="inlineStr"/>
      <c r="AD583" s="27" t="inlineStr"/>
      <c r="AE583" s="27" t="inlineStr"/>
      <c r="AF583" s="27" t="inlineStr"/>
      <c r="AG583" s="27" t="inlineStr"/>
      <c r="AH583" s="37" t="n">
        <v>3</v>
      </c>
      <c r="AI583" s="37" t="n">
        <v>0</v>
      </c>
      <c r="AJ583" s="37" t="n">
        <v>3</v>
      </c>
      <c r="AK583" s="38" t="n">
        <v>5122.84</v>
      </c>
      <c r="AL583" s="38" t="n"/>
      <c r="AM583" s="38" t="n"/>
      <c r="AN583" s="27" t="inlineStr"/>
      <c r="AO583" s="27" t="inlineStr"/>
    </row>
    <row r="584">
      <c r="A584" s="5" t="inlineStr">
        <is>
          <t>3001298</t>
        </is>
      </c>
      <c r="B584" s="5" t="inlineStr">
        <is>
          <t>MENTONERA CASCO SEGURIDAD</t>
        </is>
      </c>
      <c r="C584" s="5" t="inlineStr"/>
      <c r="D584" s="5" t="inlineStr">
        <is>
          <t>INDU</t>
        </is>
      </c>
      <c r="E584" s="5" t="inlineStr">
        <is>
          <t>ZUNI</t>
        </is>
      </c>
      <c r="F584" s="5" t="inlineStr">
        <is>
          <t>1120</t>
        </is>
      </c>
      <c r="G584" s="5" t="inlineStr">
        <is>
          <t>2010</t>
        </is>
      </c>
      <c r="H584" s="5" t="inlineStr">
        <is>
          <t>C/U</t>
        </is>
      </c>
      <c r="I584" s="6" t="n">
        <v>3</v>
      </c>
      <c r="J584" s="6" t="n">
        <v>0</v>
      </c>
      <c r="K584" s="5" t="inlineStr">
        <is>
          <t>ARS</t>
        </is>
      </c>
      <c r="L584" s="7" t="n">
        <v>0</v>
      </c>
      <c r="M584" s="7" t="n">
        <v>13934.03</v>
      </c>
      <c r="N584" s="5">
        <f>IFERROR(VLOOKUP(E584,[1]Total!$D$1:$M$446,10,0),0)</f>
        <v/>
      </c>
      <c r="O584" s="11">
        <f>M584/SUM($M$2:$M$679)</f>
        <v/>
      </c>
      <c r="P584" s="5">
        <f>IFERROR(M584/I584,0)</f>
        <v/>
      </c>
      <c r="R584" s="8">
        <f>I584-Q584</f>
        <v/>
      </c>
      <c r="S584" s="36">
        <f>P584*R584</f>
        <v/>
      </c>
      <c r="U584" s="27" t="inlineStr">
        <is>
          <t>Stock SAP</t>
        </is>
      </c>
      <c r="V584" s="27" t="inlineStr">
        <is>
          <t>Uniformes</t>
        </is>
      </c>
      <c r="W584" s="27" t="inlineStr">
        <is>
          <t>Fuera del alcance</t>
        </is>
      </c>
      <c r="X584" s="27" t="inlineStr"/>
      <c r="Y584" s="27" t="inlineStr">
        <is>
          <t>No aplica: uniformes, clasificación que el inventario físico de Farmacia no releva</t>
        </is>
      </c>
      <c r="Z584" s="28" t="inlineStr">
        <is>
          <t>Fuera del alcance del inventario físico</t>
        </is>
      </c>
      <c r="AA584" s="27" t="inlineStr"/>
      <c r="AB584" s="27" t="inlineStr"/>
      <c r="AC584" s="27" t="inlineStr"/>
      <c r="AD584" s="27" t="inlineStr"/>
      <c r="AE584" s="27" t="inlineStr"/>
      <c r="AF584" s="27" t="inlineStr"/>
      <c r="AG584" s="27" t="inlineStr"/>
      <c r="AH584" s="37" t="n">
        <v>6</v>
      </c>
      <c r="AI584" s="37" t="n">
        <v>0</v>
      </c>
      <c r="AJ584" s="37" t="n">
        <v>6</v>
      </c>
      <c r="AK584" s="38" t="n">
        <v>4644.676666666667</v>
      </c>
      <c r="AL584" s="38" t="n"/>
      <c r="AM584" s="38" t="n"/>
      <c r="AN584" s="27" t="inlineStr"/>
      <c r="AO584" s="27" t="inlineStr">
        <is>
          <t>El material ocupa 2 filas en la hoja 1120 SJ (lote/almacén). La cantidad SAP y la física de esta vista son el total del material.</t>
        </is>
      </c>
    </row>
    <row r="585">
      <c r="A585" s="5" t="inlineStr">
        <is>
          <t>3001298</t>
        </is>
      </c>
      <c r="B585" s="5" t="inlineStr">
        <is>
          <t>MENTONERA CASCO SEGURIDAD</t>
        </is>
      </c>
      <c r="C585" s="5" t="inlineStr"/>
      <c r="D585" s="5" t="inlineStr">
        <is>
          <t>INDU</t>
        </is>
      </c>
      <c r="E585" s="5" t="inlineStr">
        <is>
          <t>ZUNI</t>
        </is>
      </c>
      <c r="F585" s="5" t="inlineStr">
        <is>
          <t>1120</t>
        </is>
      </c>
      <c r="G585" s="5" t="inlineStr">
        <is>
          <t>2040</t>
        </is>
      </c>
      <c r="H585" s="5" t="inlineStr">
        <is>
          <t>C/U</t>
        </is>
      </c>
      <c r="I585" s="6" t="n">
        <v>3</v>
      </c>
      <c r="J585" s="6" t="n">
        <v>0</v>
      </c>
      <c r="K585" s="5" t="inlineStr">
        <is>
          <t>ARS</t>
        </is>
      </c>
      <c r="L585" s="7" t="n">
        <v>0</v>
      </c>
      <c r="M585" s="7" t="n">
        <v>13934.03</v>
      </c>
      <c r="N585" s="5">
        <f>IFERROR(VLOOKUP(E585,[1]Total!$D$1:$M$446,10,0),0)</f>
        <v/>
      </c>
      <c r="O585" s="11">
        <f>M585/SUM($M$2:$M$679)</f>
        <v/>
      </c>
      <c r="P585" s="5">
        <f>IFERROR(M585/I585,0)</f>
        <v/>
      </c>
      <c r="R585" s="8">
        <f>I585-Q585</f>
        <v/>
      </c>
      <c r="S585" s="36">
        <f>P585*R585</f>
        <v/>
      </c>
      <c r="U585" s="27" t="inlineStr">
        <is>
          <t>Stock SAP</t>
        </is>
      </c>
      <c r="V585" s="27" t="inlineStr">
        <is>
          <t>Uniformes</t>
        </is>
      </c>
      <c r="W585" s="27" t="inlineStr">
        <is>
          <t>Fuera del alcance</t>
        </is>
      </c>
      <c r="X585" s="27" t="inlineStr"/>
      <c r="Y585" s="27" t="inlineStr">
        <is>
          <t>No aplica: uniformes, clasificación que el inventario físico de Farmacia no releva</t>
        </is>
      </c>
      <c r="Z585" s="28" t="inlineStr">
        <is>
          <t>Fuera del alcance del inventario físico</t>
        </is>
      </c>
      <c r="AA585" s="27" t="inlineStr"/>
      <c r="AB585" s="27" t="inlineStr"/>
      <c r="AC585" s="27" t="inlineStr"/>
      <c r="AD585" s="27" t="inlineStr"/>
      <c r="AE585" s="27" t="inlineStr"/>
      <c r="AF585" s="27" t="inlineStr"/>
      <c r="AG585" s="27" t="inlineStr"/>
      <c r="AH585" s="37" t="n">
        <v>6</v>
      </c>
      <c r="AI585" s="37" t="n">
        <v>0</v>
      </c>
      <c r="AJ585" s="37" t="n">
        <v>6</v>
      </c>
      <c r="AK585" s="38" t="n">
        <v>4644.676666666667</v>
      </c>
      <c r="AL585" s="38" t="n"/>
      <c r="AM585" s="38" t="n"/>
      <c r="AN585" s="27" t="inlineStr"/>
      <c r="AO585" s="27" t="inlineStr">
        <is>
          <t>El material ocupa 2 filas en la hoja 1120 SJ (lote/almacén). La cantidad SAP y la física de esta vista son el total del material.</t>
        </is>
      </c>
    </row>
    <row r="586">
      <c r="A586" s="5" t="inlineStr">
        <is>
          <t>3001338</t>
        </is>
      </c>
      <c r="B586" s="5" t="inlineStr">
        <is>
          <t>CAMPERA ALTA MONTAÑA XXXL</t>
        </is>
      </c>
      <c r="C586" s="5" t="inlineStr"/>
      <c r="D586" s="5" t="inlineStr">
        <is>
          <t>INDU</t>
        </is>
      </c>
      <c r="E586" s="5" t="inlineStr">
        <is>
          <t>ZUNI</t>
        </is>
      </c>
      <c r="F586" s="5" t="inlineStr">
        <is>
          <t>1120</t>
        </is>
      </c>
      <c r="G586" s="5" t="inlineStr">
        <is>
          <t>2040</t>
        </is>
      </c>
      <c r="H586" s="5" t="inlineStr">
        <is>
          <t>C/U</t>
        </is>
      </c>
      <c r="I586" s="6" t="n">
        <v>3</v>
      </c>
      <c r="J586" s="6" t="n">
        <v>0</v>
      </c>
      <c r="K586" s="5" t="inlineStr">
        <is>
          <t>ARS</t>
        </is>
      </c>
      <c r="L586" s="7" t="n">
        <v>0</v>
      </c>
      <c r="M586" s="7" t="n">
        <v>357084.25</v>
      </c>
      <c r="N586" s="5">
        <f>IFERROR(VLOOKUP(E586,[1]Total!$D$1:$M$446,10,0),0)</f>
        <v/>
      </c>
      <c r="O586" s="11">
        <f>M586/SUM($M$2:$M$679)</f>
        <v/>
      </c>
      <c r="P586" s="5">
        <f>IFERROR(M586/I586,0)</f>
        <v/>
      </c>
      <c r="R586" s="8">
        <f>I586-Q586</f>
        <v/>
      </c>
      <c r="S586" s="36">
        <f>P586*R586</f>
        <v/>
      </c>
      <c r="U586" s="27" t="inlineStr">
        <is>
          <t>Stock SAP</t>
        </is>
      </c>
      <c r="V586" s="27" t="inlineStr">
        <is>
          <t>Uniformes</t>
        </is>
      </c>
      <c r="W586" s="27" t="inlineStr">
        <is>
          <t>Fuera del alcance</t>
        </is>
      </c>
      <c r="X586" s="27" t="inlineStr"/>
      <c r="Y586" s="27" t="inlineStr">
        <is>
          <t>No aplica: uniformes, clasificación que el inventario físico de Farmacia no releva</t>
        </is>
      </c>
      <c r="Z586" s="28" t="inlineStr">
        <is>
          <t>Fuera del alcance del inventario físico</t>
        </is>
      </c>
      <c r="AA586" s="27" t="inlineStr"/>
      <c r="AB586" s="27" t="inlineStr"/>
      <c r="AC586" s="27" t="inlineStr"/>
      <c r="AD586" s="27" t="inlineStr"/>
      <c r="AE586" s="27" t="inlineStr"/>
      <c r="AF586" s="27" t="inlineStr"/>
      <c r="AG586" s="27" t="inlineStr"/>
      <c r="AH586" s="37" t="n">
        <v>3</v>
      </c>
      <c r="AI586" s="37" t="n">
        <v>0</v>
      </c>
      <c r="AJ586" s="37" t="n">
        <v>3</v>
      </c>
      <c r="AK586" s="38" t="n">
        <v>119028.0833333333</v>
      </c>
      <c r="AL586" s="38" t="n"/>
      <c r="AM586" s="38" t="n"/>
      <c r="AN586" s="27" t="inlineStr"/>
      <c r="AO586" s="27" t="inlineStr"/>
    </row>
    <row r="587">
      <c r="A587" s="5" t="inlineStr">
        <is>
          <t>3001462</t>
        </is>
      </c>
      <c r="B587" s="5" t="inlineStr">
        <is>
          <t>CONJUNTO PRIMERA PIEL L</t>
        </is>
      </c>
      <c r="C587" s="5" t="inlineStr"/>
      <c r="D587" s="5" t="inlineStr">
        <is>
          <t>INDU</t>
        </is>
      </c>
      <c r="E587" s="5" t="inlineStr">
        <is>
          <t>ZUNI</t>
        </is>
      </c>
      <c r="F587" s="5" t="inlineStr">
        <is>
          <t>1120</t>
        </is>
      </c>
      <c r="G587" s="5" t="inlineStr">
        <is>
          <t>2040</t>
        </is>
      </c>
      <c r="H587" s="5" t="inlineStr">
        <is>
          <t>C/U</t>
        </is>
      </c>
      <c r="I587" s="6" t="n">
        <v>3</v>
      </c>
      <c r="J587" s="6" t="n">
        <v>0</v>
      </c>
      <c r="K587" s="5" t="inlineStr">
        <is>
          <t>ARS</t>
        </is>
      </c>
      <c r="L587" s="7" t="n">
        <v>0</v>
      </c>
      <c r="M587" s="7" t="n">
        <v>65181.49</v>
      </c>
      <c r="N587" s="5">
        <f>IFERROR(VLOOKUP(E587,[1]Total!$D$1:$M$446,10,0),0)</f>
        <v/>
      </c>
      <c r="O587" s="11">
        <f>M587/SUM($M$2:$M$679)</f>
        <v/>
      </c>
      <c r="P587" s="5">
        <f>IFERROR(M587/I587,0)</f>
        <v/>
      </c>
      <c r="R587" s="8">
        <f>I587-Q587</f>
        <v/>
      </c>
      <c r="S587" s="36">
        <f>P587*R587</f>
        <v/>
      </c>
      <c r="U587" s="27" t="inlineStr">
        <is>
          <t>Stock SAP</t>
        </is>
      </c>
      <c r="V587" s="27" t="inlineStr">
        <is>
          <t>Uniformes</t>
        </is>
      </c>
      <c r="W587" s="27" t="inlineStr">
        <is>
          <t>Fuera del alcance</t>
        </is>
      </c>
      <c r="X587" s="27" t="inlineStr"/>
      <c r="Y587" s="27" t="inlineStr">
        <is>
          <t>No aplica: uniformes, clasificación que el inventario físico de Farmacia no releva</t>
        </is>
      </c>
      <c r="Z587" s="28" t="inlineStr">
        <is>
          <t>Fuera del alcance del inventario físico</t>
        </is>
      </c>
      <c r="AA587" s="27" t="inlineStr"/>
      <c r="AB587" s="27" t="inlineStr"/>
      <c r="AC587" s="27" t="inlineStr"/>
      <c r="AD587" s="27" t="inlineStr"/>
      <c r="AE587" s="27" t="inlineStr"/>
      <c r="AF587" s="27" t="inlineStr"/>
      <c r="AG587" s="27" t="inlineStr"/>
      <c r="AH587" s="37" t="n">
        <v>3</v>
      </c>
      <c r="AI587" s="37" t="n">
        <v>0</v>
      </c>
      <c r="AJ587" s="37" t="n">
        <v>3</v>
      </c>
      <c r="AK587" s="38" t="n">
        <v>21727.16333333333</v>
      </c>
      <c r="AL587" s="38" t="n"/>
      <c r="AM587" s="38" t="n"/>
      <c r="AN587" s="27" t="inlineStr"/>
      <c r="AO587" s="27" t="inlineStr"/>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7" t="n">
        <v>0</v>
      </c>
      <c r="M588" s="7" t="n">
        <v>3436.65</v>
      </c>
      <c r="N588" s="5">
        <f>IFERROR(VLOOKUP(E588,[1]Total!$D$1:$M$446,10,0),0)</f>
        <v/>
      </c>
      <c r="O588" s="11">
        <f>M588/SUM($M$2:$M$679)</f>
        <v/>
      </c>
      <c r="P588" s="5">
        <f>IFERROR(M588/I588,0)</f>
        <v/>
      </c>
      <c r="R588" s="8">
        <f>I588-Q588</f>
        <v/>
      </c>
      <c r="S588" s="36">
        <f>P588*R588</f>
        <v/>
      </c>
      <c r="U588" s="27" t="inlineStr">
        <is>
          <t>Stock SAP</t>
        </is>
      </c>
      <c r="V588" s="27" t="inlineStr">
        <is>
          <t>Medicamentos</t>
        </is>
      </c>
      <c r="W588" s="27" t="inlineStr">
        <is>
          <t>Dentro del alcance</t>
        </is>
      </c>
      <c r="X588" s="27" t="inlineStr"/>
      <c r="Y588" s="27" t="inlineStr">
        <is>
          <t>Sin recuento físico en el inventario de Avain</t>
        </is>
      </c>
      <c r="Z588" s="28" t="inlineStr">
        <is>
          <t>Sin recuento físico</t>
        </is>
      </c>
      <c r="AA588" s="27" t="inlineStr"/>
      <c r="AB588" s="27" t="inlineStr"/>
      <c r="AC588" s="27" t="inlineStr"/>
      <c r="AD588" s="27" t="inlineStr"/>
      <c r="AE588" s="27" t="inlineStr"/>
      <c r="AF588" s="27" t="inlineStr"/>
      <c r="AG588" s="27" t="inlineStr"/>
      <c r="AH588" s="37" t="n">
        <v>42</v>
      </c>
      <c r="AI588" s="37" t="n">
        <v>0</v>
      </c>
      <c r="AJ588" s="37" t="n">
        <v>42</v>
      </c>
      <c r="AK588" s="38" t="n">
        <v>1718.323809523809</v>
      </c>
      <c r="AL588" s="38" t="n"/>
      <c r="AM588" s="38" t="n"/>
      <c r="AN588" s="27" t="inlineStr"/>
      <c r="AO588" s="27"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7" t="n">
        <v>0</v>
      </c>
      <c r="M589" s="7" t="n">
        <v>25056.4</v>
      </c>
      <c r="N589" s="5">
        <f>IFERROR(VLOOKUP(E589,[1]Total!$D$1:$M$446,10,0),0)</f>
        <v/>
      </c>
      <c r="O589" s="11">
        <f>M589/SUM($M$2:$M$679)</f>
        <v/>
      </c>
      <c r="P589" s="5">
        <f>IFERROR(M589/I589,0)</f>
        <v/>
      </c>
      <c r="R589" s="8">
        <f>I589-Q589</f>
        <v/>
      </c>
      <c r="S589" s="36">
        <f>P589*R589</f>
        <v/>
      </c>
      <c r="U589" s="27" t="inlineStr">
        <is>
          <t>Stock SAP</t>
        </is>
      </c>
      <c r="V589" s="27" t="inlineStr">
        <is>
          <t>Medicamentos</t>
        </is>
      </c>
      <c r="W589" s="27" t="inlineStr">
        <is>
          <t>Dentro del alcance</t>
        </is>
      </c>
      <c r="X589" s="27" t="inlineStr"/>
      <c r="Y589" s="27" t="inlineStr">
        <is>
          <t>Sin recuento físico en el inventario de Avain</t>
        </is>
      </c>
      <c r="Z589" s="28" t="inlineStr">
        <is>
          <t>Sin recuento físico</t>
        </is>
      </c>
      <c r="AA589" s="27" t="inlineStr"/>
      <c r="AB589" s="27" t="inlineStr"/>
      <c r="AC589" s="27" t="inlineStr"/>
      <c r="AD589" s="27" t="inlineStr"/>
      <c r="AE589" s="27" t="inlineStr"/>
      <c r="AF589" s="27" t="inlineStr"/>
      <c r="AG589" s="27" t="inlineStr"/>
      <c r="AH589" s="37" t="n">
        <v>5</v>
      </c>
      <c r="AI589" s="37" t="n">
        <v>0</v>
      </c>
      <c r="AJ589" s="37" t="n">
        <v>5</v>
      </c>
      <c r="AK589" s="38" t="n">
        <v>12528.2</v>
      </c>
      <c r="AL589" s="38" t="n"/>
      <c r="AM589" s="38" t="n"/>
      <c r="AN589" s="27" t="inlineStr"/>
      <c r="AO589" s="27"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7" t="n">
        <v>0</v>
      </c>
      <c r="M590" s="7" t="n">
        <v>25056.4</v>
      </c>
      <c r="N590" s="5">
        <f>IFERROR(VLOOKUP(E590,[1]Total!$D$1:$M$446,10,0),0)</f>
        <v/>
      </c>
      <c r="O590" s="11">
        <f>M590/SUM($M$2:$M$679)</f>
        <v/>
      </c>
      <c r="P590" s="5">
        <f>IFERROR(M590/I590,0)</f>
        <v/>
      </c>
      <c r="R590" s="8">
        <f>I590-Q590</f>
        <v/>
      </c>
      <c r="S590" s="36">
        <f>P590*R590</f>
        <v/>
      </c>
      <c r="U590" s="27" t="inlineStr">
        <is>
          <t>Stock SAP</t>
        </is>
      </c>
      <c r="V590" s="27" t="inlineStr">
        <is>
          <t>Medicamentos</t>
        </is>
      </c>
      <c r="W590" s="27" t="inlineStr">
        <is>
          <t>Dentro del alcance</t>
        </is>
      </c>
      <c r="X590" s="27" t="inlineStr"/>
      <c r="Y590" s="27" t="inlineStr">
        <is>
          <t>Sin recuento físico en el inventario de Avain</t>
        </is>
      </c>
      <c r="Z590" s="28" t="inlineStr">
        <is>
          <t>Sin recuento físico</t>
        </is>
      </c>
      <c r="AA590" s="27" t="inlineStr"/>
      <c r="AB590" s="27" t="inlineStr"/>
      <c r="AC590" s="27" t="inlineStr"/>
      <c r="AD590" s="27" t="inlineStr"/>
      <c r="AE590" s="27" t="inlineStr"/>
      <c r="AF590" s="27" t="inlineStr"/>
      <c r="AG590" s="27" t="inlineStr"/>
      <c r="AH590" s="37" t="n">
        <v>5</v>
      </c>
      <c r="AI590" s="37" t="n">
        <v>0</v>
      </c>
      <c r="AJ590" s="37" t="n">
        <v>5</v>
      </c>
      <c r="AK590" s="38" t="n">
        <v>12528.2</v>
      </c>
      <c r="AL590" s="38" t="n"/>
      <c r="AM590" s="38" t="n"/>
      <c r="AN590" s="27" t="inlineStr"/>
      <c r="AO590" s="27"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7" t="n">
        <v>0</v>
      </c>
      <c r="M591" s="7" t="n">
        <v>13553.98</v>
      </c>
      <c r="N591" s="5">
        <f>IFERROR(VLOOKUP(E591,[1]Total!$D$1:$M$446,10,0),0)</f>
        <v/>
      </c>
      <c r="O591" s="11">
        <f>M591/SUM($M$2:$M$679)</f>
        <v/>
      </c>
      <c r="P591" s="5">
        <f>IFERROR(M591/I591,0)</f>
        <v/>
      </c>
      <c r="R591" s="8">
        <f>I591-Q591</f>
        <v/>
      </c>
      <c r="S591" s="36">
        <f>P591*R591</f>
        <v/>
      </c>
      <c r="U591" s="27" t="inlineStr">
        <is>
          <t>Stock SAP</t>
        </is>
      </c>
      <c r="V591" s="27" t="inlineStr">
        <is>
          <t>Medicamentos</t>
        </is>
      </c>
      <c r="W591" s="27" t="inlineStr">
        <is>
          <t>Dentro del alcance</t>
        </is>
      </c>
      <c r="X591" s="27" t="inlineStr"/>
      <c r="Y591" s="27" t="inlineStr">
        <is>
          <t>Sin recuento físico en el inventario de Avain</t>
        </is>
      </c>
      <c r="Z591" s="28" t="inlineStr">
        <is>
          <t>Sin recuento físico</t>
        </is>
      </c>
      <c r="AA591" s="27" t="inlineStr"/>
      <c r="AB591" s="27" t="inlineStr"/>
      <c r="AC591" s="27" t="inlineStr"/>
      <c r="AD591" s="27" t="inlineStr"/>
      <c r="AE591" s="27" t="inlineStr"/>
      <c r="AF591" s="27" t="inlineStr"/>
      <c r="AG591" s="27" t="inlineStr"/>
      <c r="AH591" s="37" t="n">
        <v>58</v>
      </c>
      <c r="AI591" s="37" t="n">
        <v>0</v>
      </c>
      <c r="AJ591" s="37" t="n">
        <v>58</v>
      </c>
      <c r="AK591" s="38" t="n">
        <v>6776.990862068965</v>
      </c>
      <c r="AL591" s="38" t="n"/>
      <c r="AM591" s="38" t="n"/>
      <c r="AN591" s="27" t="inlineStr"/>
      <c r="AO591" s="27"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7" t="n">
        <v>0</v>
      </c>
      <c r="M592" s="7" t="n">
        <v>14119.32</v>
      </c>
      <c r="N592" s="5">
        <f>IFERROR(VLOOKUP(E592,[1]Total!$D$1:$M$446,10,0),0)</f>
        <v/>
      </c>
      <c r="O592" s="11">
        <f>M592/SUM($M$2:$M$679)</f>
        <v/>
      </c>
      <c r="P592" s="5">
        <f>IFERROR(M592/I592,0)</f>
        <v/>
      </c>
      <c r="R592" s="8">
        <f>I592-Q592</f>
        <v/>
      </c>
      <c r="S592" s="36">
        <f>P592*R592</f>
        <v/>
      </c>
      <c r="U592" s="27" t="inlineStr">
        <is>
          <t>Stock SAP</t>
        </is>
      </c>
      <c r="V592" s="27" t="inlineStr">
        <is>
          <t>Medicamentos</t>
        </is>
      </c>
      <c r="W592" s="27" t="inlineStr">
        <is>
          <t>Dentro del alcance</t>
        </is>
      </c>
      <c r="X592" s="27" t="inlineStr"/>
      <c r="Y592" s="27" t="inlineStr">
        <is>
          <t>Sin recuento físico en el inventario de Avain</t>
        </is>
      </c>
      <c r="Z592" s="28" t="inlineStr">
        <is>
          <t>Sin recuento físico</t>
        </is>
      </c>
      <c r="AA592" s="27" t="inlineStr"/>
      <c r="AB592" s="27" t="inlineStr"/>
      <c r="AC592" s="27" t="inlineStr"/>
      <c r="AD592" s="27" t="inlineStr"/>
      <c r="AE592" s="27" t="inlineStr"/>
      <c r="AF592" s="27" t="inlineStr"/>
      <c r="AG592" s="27" t="inlineStr"/>
      <c r="AH592" s="37" t="n">
        <v>10</v>
      </c>
      <c r="AI592" s="37" t="n">
        <v>0</v>
      </c>
      <c r="AJ592" s="37" t="n">
        <v>10</v>
      </c>
      <c r="AK592" s="38" t="n">
        <v>7059.661999999999</v>
      </c>
      <c r="AL592" s="38" t="n"/>
      <c r="AM592" s="38" t="n"/>
      <c r="AN592" s="27" t="inlineStr"/>
      <c r="AO592" s="27"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7" t="n">
        <v>0</v>
      </c>
      <c r="M593" s="7" t="n">
        <v>8004.92</v>
      </c>
      <c r="N593" s="5">
        <f>IFERROR(VLOOKUP(E593,[1]Total!$D$1:$M$446,10,0),0)</f>
        <v/>
      </c>
      <c r="O593" s="11">
        <f>M593/SUM($M$2:$M$679)</f>
        <v/>
      </c>
      <c r="P593" s="5">
        <f>IFERROR(M593/I593,0)</f>
        <v/>
      </c>
      <c r="R593" s="8">
        <f>I593-Q593</f>
        <v/>
      </c>
      <c r="S593" s="36">
        <f>P593*R593</f>
        <v/>
      </c>
      <c r="U593" s="27" t="inlineStr">
        <is>
          <t>Stock SAP</t>
        </is>
      </c>
      <c r="V593" s="27" t="inlineStr">
        <is>
          <t>Medicamentos</t>
        </is>
      </c>
      <c r="W593" s="27" t="inlineStr">
        <is>
          <t>Dentro del alcance</t>
        </is>
      </c>
      <c r="X593" s="27" t="inlineStr"/>
      <c r="Y593" s="27" t="inlineStr">
        <is>
          <t>Sin recuento físico en el inventario de Avain</t>
        </is>
      </c>
      <c r="Z593" s="28" t="inlineStr">
        <is>
          <t>Sin recuento físico</t>
        </is>
      </c>
      <c r="AA593" s="27" t="inlineStr"/>
      <c r="AB593" s="27" t="inlineStr"/>
      <c r="AC593" s="27" t="inlineStr"/>
      <c r="AD593" s="27" t="inlineStr"/>
      <c r="AE593" s="27" t="inlineStr"/>
      <c r="AF593" s="27" t="inlineStr"/>
      <c r="AG593" s="27" t="inlineStr"/>
      <c r="AH593" s="37" t="n">
        <v>73</v>
      </c>
      <c r="AI593" s="37" t="n">
        <v>0</v>
      </c>
      <c r="AJ593" s="37" t="n">
        <v>73</v>
      </c>
      <c r="AK593" s="38" t="n">
        <v>4002.46095890411</v>
      </c>
      <c r="AL593" s="38" t="n"/>
      <c r="AM593" s="38" t="n"/>
      <c r="AN593" s="27" t="inlineStr"/>
      <c r="AO593" s="27"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7" t="n">
        <v>0</v>
      </c>
      <c r="M594" s="7" t="n">
        <v>13338.36</v>
      </c>
      <c r="N594" s="5">
        <f>IFERROR(VLOOKUP(E594,[1]Total!$D$1:$M$446,10,0),0)</f>
        <v/>
      </c>
      <c r="O594" s="11">
        <f>M594/SUM($M$2:$M$679)</f>
        <v/>
      </c>
      <c r="P594" s="5">
        <f>IFERROR(M594/I594,0)</f>
        <v/>
      </c>
      <c r="R594" s="8">
        <f>I594-Q594</f>
        <v/>
      </c>
      <c r="S594" s="36">
        <f>P594*R594</f>
        <v/>
      </c>
      <c r="U594" s="27" t="inlineStr">
        <is>
          <t>Stock SAP</t>
        </is>
      </c>
      <c r="V594" s="27" t="inlineStr">
        <is>
          <t>Medicamentos</t>
        </is>
      </c>
      <c r="W594" s="27" t="inlineStr">
        <is>
          <t>Dentro del alcance</t>
        </is>
      </c>
      <c r="X594" s="27" t="inlineStr"/>
      <c r="Y594" s="27" t="inlineStr">
        <is>
          <t>Sin recuento físico en el inventario de Avain</t>
        </is>
      </c>
      <c r="Z594" s="28" t="inlineStr">
        <is>
          <t>Sin recuento físico</t>
        </is>
      </c>
      <c r="AA594" s="27" t="inlineStr"/>
      <c r="AB594" s="27" t="inlineStr"/>
      <c r="AC594" s="27" t="inlineStr"/>
      <c r="AD594" s="27" t="inlineStr"/>
      <c r="AE594" s="27" t="inlineStr"/>
      <c r="AF594" s="27" t="inlineStr"/>
      <c r="AG594" s="27" t="inlineStr"/>
      <c r="AH594" s="37" t="n">
        <v>50</v>
      </c>
      <c r="AI594" s="37" t="n">
        <v>0</v>
      </c>
      <c r="AJ594" s="37" t="n">
        <v>50</v>
      </c>
      <c r="AK594" s="38" t="n">
        <v>6669.177999999999</v>
      </c>
      <c r="AL594" s="38" t="n"/>
      <c r="AM594" s="38" t="n"/>
      <c r="AN594" s="27" t="inlineStr"/>
      <c r="AO594" s="27"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7" t="n">
        <v>0</v>
      </c>
      <c r="M595" s="7" t="n">
        <v>394.11</v>
      </c>
      <c r="N595" s="5">
        <f>IFERROR(VLOOKUP(E595,[1]Total!$D$1:$M$446,10,0),0)</f>
        <v/>
      </c>
      <c r="O595" s="11">
        <f>M595/SUM($M$2:$M$679)</f>
        <v/>
      </c>
      <c r="P595" s="5">
        <f>IFERROR(M595/I595,0)</f>
        <v/>
      </c>
      <c r="R595" s="8">
        <f>I595-Q595</f>
        <v/>
      </c>
      <c r="S595" s="36">
        <f>P595*R595</f>
        <v/>
      </c>
      <c r="U595" s="27" t="inlineStr">
        <is>
          <t>Stock SAP</t>
        </is>
      </c>
      <c r="V595" s="27" t="inlineStr">
        <is>
          <t>Medicamentos</t>
        </is>
      </c>
      <c r="W595" s="27" t="inlineStr">
        <is>
          <t>Dentro del alcance</t>
        </is>
      </c>
      <c r="X595" s="25" t="inlineStr">
        <is>
          <t>Alta</t>
        </is>
      </c>
      <c r="Y595" s="27" t="inlineStr">
        <is>
          <t>Homologado – confianza Alta</t>
        </is>
      </c>
      <c r="Z595" s="26" t="inlineStr">
        <is>
          <t>Dar de baja en SAP</t>
        </is>
      </c>
      <c r="AA595" s="27" t="inlineStr">
        <is>
          <t>MED66</t>
        </is>
      </c>
      <c r="AB595" s="27" t="inlineStr">
        <is>
          <t>Difenhidramina 50mg Comp</t>
        </is>
      </c>
      <c r="AC595" s="27" t="inlineStr">
        <is>
          <t>Cruce por nomenclatura SAP</t>
        </is>
      </c>
      <c r="AD595" s="27" t="inlineStr">
        <is>
          <t>No</t>
        </is>
      </c>
      <c r="AE595" s="27" t="inlineStr"/>
      <c r="AF595" s="27" t="inlineStr">
        <is>
          <t>No</t>
        </is>
      </c>
      <c r="AG595" s="27" t="inlineStr"/>
      <c r="AH595" s="37" t="n">
        <v>263</v>
      </c>
      <c r="AI595" s="37" t="n">
        <v>50</v>
      </c>
      <c r="AJ595" s="37" t="n">
        <v>213</v>
      </c>
      <c r="AK595" s="38" t="n">
        <v>197.0536882129278</v>
      </c>
      <c r="AL595" s="38">
        <f>IF(OR($Z595="Dar de baja en SAP",$Z595="Dar de alta en SAP"),$AJ595*$AK595,"")</f>
        <v/>
      </c>
      <c r="AM595" s="38">
        <f>$AI595*$AK595</f>
        <v/>
      </c>
      <c r="AN595" s="27" t="inlineStr"/>
      <c r="AO595" s="27"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7" t="n">
        <v>0</v>
      </c>
      <c r="M596" s="7" t="n">
        <v>21379.46</v>
      </c>
      <c r="N596" s="5">
        <f>IFERROR(VLOOKUP(E596,[1]Total!$D$1:$M$446,10,0),0)</f>
        <v/>
      </c>
      <c r="O596" s="11">
        <f>M596/SUM($M$2:$M$679)</f>
        <v/>
      </c>
      <c r="P596" s="5">
        <f>IFERROR(M596/I596,0)</f>
        <v/>
      </c>
      <c r="R596" s="8">
        <f>I596-Q596</f>
        <v/>
      </c>
      <c r="S596" s="36">
        <f>P596*R596</f>
        <v/>
      </c>
      <c r="U596" s="27" t="inlineStr">
        <is>
          <t>Stock SAP</t>
        </is>
      </c>
      <c r="V596" s="27" t="inlineStr">
        <is>
          <t>Medicamentos</t>
        </is>
      </c>
      <c r="W596" s="27" t="inlineStr">
        <is>
          <t>Dentro del alcance</t>
        </is>
      </c>
      <c r="X596" s="25" t="inlineStr">
        <is>
          <t>Alta</t>
        </is>
      </c>
      <c r="Y596" s="27" t="inlineStr">
        <is>
          <t>Homologado – confianza Alta</t>
        </is>
      </c>
      <c r="Z596" s="25" t="inlineStr">
        <is>
          <t>Dar de alta en SAP</t>
        </is>
      </c>
      <c r="AA596" s="27" t="inlineStr">
        <is>
          <t>MED115</t>
        </is>
      </c>
      <c r="AB596" s="27" t="inlineStr">
        <is>
          <t>Levofloxacina Comp x 500 mg</t>
        </is>
      </c>
      <c r="AC596" s="27" t="inlineStr">
        <is>
          <t>Homologación por código Avain (master M11-005)</t>
        </is>
      </c>
      <c r="AD596" s="27" t="inlineStr">
        <is>
          <t>No</t>
        </is>
      </c>
      <c r="AE596" s="27" t="inlineStr"/>
      <c r="AF596" s="27" t="inlineStr">
        <is>
          <t>Sí</t>
        </is>
      </c>
      <c r="AG596" s="27" t="inlineStr">
        <is>
          <t>M11-005</t>
        </is>
      </c>
      <c r="AH596" s="37" t="n">
        <v>5</v>
      </c>
      <c r="AI596" s="37" t="n">
        <v>14</v>
      </c>
      <c r="AJ596" s="37" t="n">
        <v>-9</v>
      </c>
      <c r="AK596" s="38" t="n">
        <v>10689.728</v>
      </c>
      <c r="AL596" s="38">
        <f>IF(OR($Z596="Dar de baja en SAP",$Z596="Dar de alta en SAP"),$AJ596*$AK596,"")</f>
        <v/>
      </c>
      <c r="AM596" s="38">
        <f>$AI596*$AK596</f>
        <v/>
      </c>
      <c r="AN596" s="27" t="inlineStr"/>
      <c r="AO596" s="27"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7" t="n">
        <v>0</v>
      </c>
      <c r="M597" s="7" t="n">
        <v>22828.75</v>
      </c>
      <c r="N597" s="5">
        <f>IFERROR(VLOOKUP(E597,[1]Total!$D$1:$M$446,10,0),0)</f>
        <v/>
      </c>
      <c r="O597" s="11">
        <f>M597/SUM($M$2:$M$679)</f>
        <v/>
      </c>
      <c r="P597" s="5">
        <f>IFERROR(M597/I597,0)</f>
        <v/>
      </c>
      <c r="R597" s="8">
        <f>I597-Q597</f>
        <v/>
      </c>
      <c r="S597" s="36">
        <f>P597*R597</f>
        <v/>
      </c>
      <c r="U597" s="27" t="inlineStr">
        <is>
          <t>Stock SAP</t>
        </is>
      </c>
      <c r="V597" s="27" t="inlineStr">
        <is>
          <t>Medicamentos</t>
        </is>
      </c>
      <c r="W597" s="27" t="inlineStr">
        <is>
          <t>Dentro del alcance</t>
        </is>
      </c>
      <c r="X597" s="27" t="inlineStr"/>
      <c r="Y597" s="27" t="inlineStr">
        <is>
          <t>Sin recuento físico en el inventario de Avain</t>
        </is>
      </c>
      <c r="Z597" s="28" t="inlineStr">
        <is>
          <t>Sin recuento físico</t>
        </is>
      </c>
      <c r="AA597" s="27" t="inlineStr"/>
      <c r="AB597" s="27" t="inlineStr"/>
      <c r="AC597" s="27" t="inlineStr"/>
      <c r="AD597" s="27" t="inlineStr"/>
      <c r="AE597" s="27" t="inlineStr"/>
      <c r="AF597" s="27" t="inlineStr"/>
      <c r="AG597" s="27" t="inlineStr"/>
      <c r="AH597" s="37" t="n">
        <v>3</v>
      </c>
      <c r="AI597" s="37" t="n">
        <v>0</v>
      </c>
      <c r="AJ597" s="37" t="n">
        <v>3</v>
      </c>
      <c r="AK597" s="38" t="n">
        <v>11414.37333333333</v>
      </c>
      <c r="AL597" s="38" t="n"/>
      <c r="AM597" s="38" t="n"/>
      <c r="AN597" s="27" t="inlineStr"/>
      <c r="AO597" s="27"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7" t="n">
        <v>0</v>
      </c>
      <c r="M598" s="7" t="n">
        <v>10920</v>
      </c>
      <c r="N598" s="5">
        <f>IFERROR(VLOOKUP(E598,[1]Total!$D$1:$M$446,10,0),0)</f>
        <v/>
      </c>
      <c r="O598" s="11">
        <f>M598/SUM($M$2:$M$679)</f>
        <v/>
      </c>
      <c r="P598" s="5">
        <f>IFERROR(M598/I598,0)</f>
        <v/>
      </c>
      <c r="R598" s="8">
        <f>I598-Q598</f>
        <v/>
      </c>
      <c r="S598" s="36">
        <f>P598*R598</f>
        <v/>
      </c>
      <c r="U598" s="27" t="inlineStr">
        <is>
          <t>Stock SAP</t>
        </is>
      </c>
      <c r="V598" s="27" t="inlineStr">
        <is>
          <t>Medicamentos</t>
        </is>
      </c>
      <c r="W598" s="27" t="inlineStr">
        <is>
          <t>Dentro del alcance</t>
        </is>
      </c>
      <c r="X598" s="27" t="inlineStr"/>
      <c r="Y598" s="27" t="inlineStr">
        <is>
          <t>Sin recuento físico en el inventario de Avain</t>
        </is>
      </c>
      <c r="Z598" s="28" t="inlineStr">
        <is>
          <t>Sin recuento físico</t>
        </is>
      </c>
      <c r="AA598" s="27" t="inlineStr"/>
      <c r="AB598" s="27" t="inlineStr"/>
      <c r="AC598" s="27" t="inlineStr"/>
      <c r="AD598" s="27" t="inlineStr"/>
      <c r="AE598" s="27" t="inlineStr"/>
      <c r="AF598" s="27" t="inlineStr"/>
      <c r="AG598" s="27" t="inlineStr"/>
      <c r="AH598" s="37" t="n">
        <v>2</v>
      </c>
      <c r="AI598" s="37" t="n">
        <v>0</v>
      </c>
      <c r="AJ598" s="37" t="n">
        <v>2</v>
      </c>
      <c r="AK598" s="38" t="n">
        <v>5460</v>
      </c>
      <c r="AL598" s="38" t="n"/>
      <c r="AM598" s="38" t="n"/>
      <c r="AN598" s="27" t="inlineStr"/>
      <c r="AO598" s="27" t="inlineStr"/>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7" t="n">
        <v>0</v>
      </c>
      <c r="M599" s="7" t="n">
        <v>58934.06</v>
      </c>
      <c r="N599" s="5">
        <f>IFERROR(VLOOKUP(E599,[1]Total!$D$1:$M$446,10,0),0)</f>
        <v/>
      </c>
      <c r="O599" s="11">
        <f>M599/SUM($M$2:$M$679)</f>
        <v/>
      </c>
      <c r="P599" s="5">
        <f>IFERROR(M599/I599,0)</f>
        <v/>
      </c>
      <c r="R599" s="8">
        <f>I599-Q599</f>
        <v/>
      </c>
      <c r="S599" s="36">
        <f>P599*R599</f>
        <v/>
      </c>
      <c r="U599" s="27" t="inlineStr">
        <is>
          <t>Stock SAP</t>
        </is>
      </c>
      <c r="V599" s="27" t="inlineStr">
        <is>
          <t>Medicamentos</t>
        </is>
      </c>
      <c r="W599" s="27" t="inlineStr">
        <is>
          <t>Dentro del alcance</t>
        </is>
      </c>
      <c r="X599" s="27" t="inlineStr"/>
      <c r="Y599" s="27" t="inlineStr">
        <is>
          <t>Sin recuento físico en el inventario de Avain</t>
        </is>
      </c>
      <c r="Z599" s="28" t="inlineStr">
        <is>
          <t>Sin recuento físico</t>
        </is>
      </c>
      <c r="AA599" s="27" t="inlineStr"/>
      <c r="AB599" s="27" t="inlineStr"/>
      <c r="AC599" s="27" t="inlineStr"/>
      <c r="AD599" s="27" t="inlineStr"/>
      <c r="AE599" s="27" t="inlineStr"/>
      <c r="AF599" s="27" t="inlineStr"/>
      <c r="AG599" s="27" t="inlineStr"/>
      <c r="AH599" s="37" t="n">
        <v>10</v>
      </c>
      <c r="AI599" s="37" t="n">
        <v>0</v>
      </c>
      <c r="AJ599" s="37" t="n">
        <v>10</v>
      </c>
      <c r="AK599" s="38" t="n">
        <v>29467.03</v>
      </c>
      <c r="AL599" s="38" t="n"/>
      <c r="AM599" s="38" t="n"/>
      <c r="AN599" s="27" t="inlineStr"/>
      <c r="AO599" s="27"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7" t="n">
        <v>0</v>
      </c>
      <c r="M600" s="7" t="n">
        <v>24349.34</v>
      </c>
      <c r="N600" s="5">
        <f>IFERROR(VLOOKUP(E600,[1]Total!$D$1:$M$446,10,0),0)</f>
        <v/>
      </c>
      <c r="O600" s="11">
        <f>M600/SUM($M$2:$M$679)</f>
        <v/>
      </c>
      <c r="P600" s="5">
        <f>IFERROR(M600/I600,0)</f>
        <v/>
      </c>
      <c r="R600" s="8">
        <f>I600-Q600</f>
        <v/>
      </c>
      <c r="S600" s="36">
        <f>P600*R600</f>
        <v/>
      </c>
      <c r="U600" s="27" t="inlineStr">
        <is>
          <t>Stock SAP</t>
        </is>
      </c>
      <c r="V600" s="27" t="inlineStr">
        <is>
          <t>Medicamentos</t>
        </is>
      </c>
      <c r="W600" s="27" t="inlineStr">
        <is>
          <t>Dentro del alcance</t>
        </is>
      </c>
      <c r="X600" s="27" t="inlineStr"/>
      <c r="Y600" s="27" t="inlineStr">
        <is>
          <t>Sin recuento físico en el inventario de Avain</t>
        </is>
      </c>
      <c r="Z600" s="28" t="inlineStr">
        <is>
          <t>Sin recuento físico</t>
        </is>
      </c>
      <c r="AA600" s="27" t="inlineStr"/>
      <c r="AB600" s="27" t="inlineStr"/>
      <c r="AC600" s="27" t="inlineStr"/>
      <c r="AD600" s="27" t="inlineStr"/>
      <c r="AE600" s="27" t="inlineStr"/>
      <c r="AF600" s="27" t="inlineStr"/>
      <c r="AG600" s="27" t="inlineStr"/>
      <c r="AH600" s="37" t="n">
        <v>5</v>
      </c>
      <c r="AI600" s="37" t="n">
        <v>0</v>
      </c>
      <c r="AJ600" s="37" t="n">
        <v>5</v>
      </c>
      <c r="AK600" s="38" t="n">
        <v>12174.67</v>
      </c>
      <c r="AL600" s="38" t="n"/>
      <c r="AM600" s="38" t="n"/>
      <c r="AN600" s="27" t="inlineStr"/>
      <c r="AO600" s="27"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7" t="n">
        <v>0</v>
      </c>
      <c r="M601" s="7" t="n">
        <v>17050.95</v>
      </c>
      <c r="N601" s="5">
        <f>IFERROR(VLOOKUP(E601,[1]Total!$D$1:$M$446,10,0),0)</f>
        <v/>
      </c>
      <c r="O601" s="11">
        <f>M601/SUM($M$2:$M$679)</f>
        <v/>
      </c>
      <c r="P601" s="5">
        <f>IFERROR(M601/I601,0)</f>
        <v/>
      </c>
      <c r="R601" s="8">
        <f>I601-Q601</f>
        <v/>
      </c>
      <c r="S601" s="36">
        <f>P601*R601</f>
        <v/>
      </c>
      <c r="U601" s="27" t="inlineStr">
        <is>
          <t>Stock SAP</t>
        </is>
      </c>
      <c r="V601" s="27" t="inlineStr">
        <is>
          <t>Medicamentos</t>
        </is>
      </c>
      <c r="W601" s="27" t="inlineStr">
        <is>
          <t>Dentro del alcance</t>
        </is>
      </c>
      <c r="X601" s="27" t="inlineStr"/>
      <c r="Y601" s="27" t="inlineStr">
        <is>
          <t>Sin recuento físico en el inventario de Avain</t>
        </is>
      </c>
      <c r="Z601" s="28" t="inlineStr">
        <is>
          <t>Sin recuento físico</t>
        </is>
      </c>
      <c r="AA601" s="27" t="inlineStr"/>
      <c r="AB601" s="27" t="inlineStr"/>
      <c r="AC601" s="27" t="inlineStr"/>
      <c r="AD601" s="27" t="inlineStr"/>
      <c r="AE601" s="27" t="inlineStr"/>
      <c r="AF601" s="27" t="inlineStr"/>
      <c r="AG601" s="27" t="inlineStr"/>
      <c r="AH601" s="37" t="n">
        <v>3</v>
      </c>
      <c r="AI601" s="37" t="n">
        <v>0</v>
      </c>
      <c r="AJ601" s="37" t="n">
        <v>3</v>
      </c>
      <c r="AK601" s="38" t="n">
        <v>8525.473333333333</v>
      </c>
      <c r="AL601" s="38" t="n"/>
      <c r="AM601" s="38" t="n"/>
      <c r="AN601" s="27" t="inlineStr"/>
      <c r="AO601" s="27"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7" t="n">
        <v>0</v>
      </c>
      <c r="M602" s="7" t="n">
        <v>19274.36</v>
      </c>
      <c r="N602" s="5">
        <f>IFERROR(VLOOKUP(E602,[1]Total!$D$1:$M$446,10,0),0)</f>
        <v/>
      </c>
      <c r="O602" s="11">
        <f>M602/SUM($M$2:$M$679)</f>
        <v/>
      </c>
      <c r="P602" s="5">
        <f>IFERROR(M602/I602,0)</f>
        <v/>
      </c>
      <c r="R602" s="8">
        <f>I602-Q602</f>
        <v/>
      </c>
      <c r="S602" s="36">
        <f>P602*R602</f>
        <v/>
      </c>
      <c r="U602" s="27" t="inlineStr">
        <is>
          <t>Stock SAP</t>
        </is>
      </c>
      <c r="V602" s="27" t="inlineStr">
        <is>
          <t>Medicamentos</t>
        </is>
      </c>
      <c r="W602" s="27" t="inlineStr">
        <is>
          <t>Dentro del alcance</t>
        </is>
      </c>
      <c r="X602" s="27" t="inlineStr"/>
      <c r="Y602" s="27" t="inlineStr">
        <is>
          <t>Sin recuento físico en el inventario de Avain</t>
        </is>
      </c>
      <c r="Z602" s="28" t="inlineStr">
        <is>
          <t>Sin recuento físico</t>
        </is>
      </c>
      <c r="AA602" s="27" t="inlineStr"/>
      <c r="AB602" s="27" t="inlineStr"/>
      <c r="AC602" s="27" t="inlineStr"/>
      <c r="AD602" s="27" t="inlineStr"/>
      <c r="AE602" s="27" t="inlineStr"/>
      <c r="AF602" s="27" t="inlineStr"/>
      <c r="AG602" s="27" t="inlineStr"/>
      <c r="AH602" s="37" t="n">
        <v>2</v>
      </c>
      <c r="AI602" s="37" t="n">
        <v>0</v>
      </c>
      <c r="AJ602" s="37" t="n">
        <v>2</v>
      </c>
      <c r="AK602" s="38" t="n">
        <v>9637.18</v>
      </c>
      <c r="AL602" s="38" t="n"/>
      <c r="AM602" s="38" t="n"/>
      <c r="AN602" s="27" t="inlineStr"/>
      <c r="AO602" s="27" t="inlineStr"/>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7" t="n">
        <v>0</v>
      </c>
      <c r="M603" s="7" t="n">
        <v>27558</v>
      </c>
      <c r="N603" s="5">
        <f>IFERROR(VLOOKUP(E603,[1]Total!$D$1:$M$446,10,0),0)</f>
        <v/>
      </c>
      <c r="O603" s="11">
        <f>M603/SUM($M$2:$M$679)</f>
        <v/>
      </c>
      <c r="P603" s="5">
        <f>IFERROR(M603/I603,0)</f>
        <v/>
      </c>
      <c r="R603" s="8">
        <f>I603-Q603</f>
        <v/>
      </c>
      <c r="S603" s="36">
        <f>P603*R603</f>
        <v/>
      </c>
      <c r="U603" s="27" t="inlineStr">
        <is>
          <t>Stock SAP</t>
        </is>
      </c>
      <c r="V603" s="27" t="inlineStr">
        <is>
          <t>Medicamentos</t>
        </is>
      </c>
      <c r="W603" s="27" t="inlineStr">
        <is>
          <t>Dentro del alcance</t>
        </is>
      </c>
      <c r="X603" s="27" t="inlineStr"/>
      <c r="Y603" s="27" t="inlineStr">
        <is>
          <t>Sin recuento físico en el inventario de Avain</t>
        </is>
      </c>
      <c r="Z603" s="28" t="inlineStr">
        <is>
          <t>Sin recuento físico</t>
        </is>
      </c>
      <c r="AA603" s="27" t="inlineStr"/>
      <c r="AB603" s="27" t="inlineStr"/>
      <c r="AC603" s="27" t="inlineStr"/>
      <c r="AD603" s="27" t="inlineStr"/>
      <c r="AE603" s="27" t="inlineStr"/>
      <c r="AF603" s="27" t="inlineStr"/>
      <c r="AG603" s="27" t="inlineStr"/>
      <c r="AH603" s="37" t="n">
        <v>2</v>
      </c>
      <c r="AI603" s="37" t="n">
        <v>0</v>
      </c>
      <c r="AJ603" s="37" t="n">
        <v>2</v>
      </c>
      <c r="AK603" s="38" t="n">
        <v>13779</v>
      </c>
      <c r="AL603" s="38" t="n"/>
      <c r="AM603" s="38" t="n"/>
      <c r="AN603" s="27" t="inlineStr"/>
      <c r="AO603" s="27" t="inlineStr"/>
    </row>
    <row r="604">
      <c r="A604" s="5" t="inlineStr">
        <is>
          <t>2000102</t>
        </is>
      </c>
      <c r="B604" s="5" t="inlineStr">
        <is>
          <t>CAMPOS ESTERILES 90x90</t>
        </is>
      </c>
      <c r="C604" s="5" t="inlineStr"/>
      <c r="D604" s="5" t="inlineStr">
        <is>
          <t>033</t>
        </is>
      </c>
      <c r="E604" s="5" t="inlineStr">
        <is>
          <t>ZDES</t>
        </is>
      </c>
      <c r="F604" s="5" t="inlineStr">
        <is>
          <t>1120</t>
        </is>
      </c>
      <c r="G604" s="5" t="inlineStr">
        <is>
          <t>2021</t>
        </is>
      </c>
      <c r="H604" s="5" t="inlineStr">
        <is>
          <t>C/U</t>
        </is>
      </c>
      <c r="I604" s="6" t="n">
        <v>2</v>
      </c>
      <c r="J604" s="6" t="n">
        <v>0</v>
      </c>
      <c r="K604" s="5" t="inlineStr">
        <is>
          <t>ARS</t>
        </is>
      </c>
      <c r="L604" s="7" t="n">
        <v>0</v>
      </c>
      <c r="M604" s="7" t="n">
        <v>12846.49</v>
      </c>
      <c r="N604" s="5">
        <f>IFERROR(VLOOKUP(E604,[1]Total!$D$1:$M$446,10,0),0)</f>
        <v/>
      </c>
      <c r="O604" s="11">
        <f>M604/SUM($M$2:$M$679)</f>
        <v/>
      </c>
      <c r="P604" s="5">
        <f>IFERROR(M604/I604,0)</f>
        <v/>
      </c>
      <c r="R604" s="8">
        <f>I604-Q604</f>
        <v/>
      </c>
      <c r="S604" s="36">
        <f>P604*R604</f>
        <v/>
      </c>
      <c r="U604" s="27" t="inlineStr">
        <is>
          <t>Stock SAP</t>
        </is>
      </c>
      <c r="V604" s="27" t="inlineStr">
        <is>
          <t>Descartables</t>
        </is>
      </c>
      <c r="W604" s="27" t="inlineStr">
        <is>
          <t>Dentro del alcance</t>
        </is>
      </c>
      <c r="X604" s="27" t="inlineStr"/>
      <c r="Y604" s="27" t="inlineStr">
        <is>
          <t>Sin recuento físico en el inventario de Avain</t>
        </is>
      </c>
      <c r="Z604" s="28" t="inlineStr">
        <is>
          <t>Sin recuento físico</t>
        </is>
      </c>
      <c r="AA604" s="27" t="inlineStr"/>
      <c r="AB604" s="27" t="inlineStr"/>
      <c r="AC604" s="27" t="inlineStr"/>
      <c r="AD604" s="27" t="inlineStr"/>
      <c r="AE604" s="27" t="inlineStr"/>
      <c r="AF604" s="27" t="inlineStr"/>
      <c r="AG604" s="27" t="inlineStr"/>
      <c r="AH604" s="37" t="n">
        <v>2</v>
      </c>
      <c r="AI604" s="37" t="n">
        <v>0</v>
      </c>
      <c r="AJ604" s="37" t="n">
        <v>2</v>
      </c>
      <c r="AK604" s="38" t="n">
        <v>6423.245</v>
      </c>
      <c r="AL604" s="38" t="n"/>
      <c r="AM604" s="38" t="n"/>
      <c r="AN604" s="27" t="inlineStr"/>
      <c r="AO604" s="27" t="inlineStr"/>
    </row>
    <row r="605">
      <c r="A605" s="5" t="inlineStr">
        <is>
          <t>2000350</t>
        </is>
      </c>
      <c r="B605" s="5" t="inlineStr">
        <is>
          <t>ASPIRADOR MANUAL RES Q VAC</t>
        </is>
      </c>
      <c r="C605" s="5" t="inlineStr"/>
      <c r="D605" s="5" t="inlineStr">
        <is>
          <t>033</t>
        </is>
      </c>
      <c r="E605" s="5" t="inlineStr">
        <is>
          <t>ZDES</t>
        </is>
      </c>
      <c r="F605" s="5" t="inlineStr">
        <is>
          <t>1120</t>
        </is>
      </c>
      <c r="G605" s="5" t="inlineStr">
        <is>
          <t>2021</t>
        </is>
      </c>
      <c r="H605" s="5" t="inlineStr">
        <is>
          <t>C/U</t>
        </is>
      </c>
      <c r="I605" s="6" t="n">
        <v>2</v>
      </c>
      <c r="J605" s="6" t="n">
        <v>0</v>
      </c>
      <c r="K605" s="5" t="inlineStr">
        <is>
          <t>ARS</t>
        </is>
      </c>
      <c r="L605" s="7" t="n">
        <v>0</v>
      </c>
      <c r="M605" s="7" t="n">
        <v>64119.05</v>
      </c>
      <c r="N605" s="5">
        <f>IFERROR(VLOOKUP(E605,[1]Total!$D$1:$M$446,10,0),0)</f>
        <v/>
      </c>
      <c r="O605" s="11">
        <f>M605/SUM($M$2:$M$679)</f>
        <v/>
      </c>
      <c r="P605" s="5">
        <f>IFERROR(M605/I605,0)</f>
        <v/>
      </c>
      <c r="R605" s="8">
        <f>I605-Q605</f>
        <v/>
      </c>
      <c r="S605" s="36">
        <f>P605*R605</f>
        <v/>
      </c>
      <c r="U605" s="27" t="inlineStr">
        <is>
          <t>Stock SAP</t>
        </is>
      </c>
      <c r="V605" s="27" t="inlineStr">
        <is>
          <t>Descartables</t>
        </is>
      </c>
      <c r="W605" s="27" t="inlineStr">
        <is>
          <t>Dentro del alcance</t>
        </is>
      </c>
      <c r="X605" s="27" t="inlineStr"/>
      <c r="Y605" s="27" t="inlineStr">
        <is>
          <t>Sin recuento físico en el inventario de Avain</t>
        </is>
      </c>
      <c r="Z605" s="28" t="inlineStr">
        <is>
          <t>Sin recuento físico</t>
        </is>
      </c>
      <c r="AA605" s="27" t="inlineStr"/>
      <c r="AB605" s="27" t="inlineStr"/>
      <c r="AC605" s="27" t="inlineStr"/>
      <c r="AD605" s="27" t="inlineStr"/>
      <c r="AE605" s="27" t="inlineStr"/>
      <c r="AF605" s="27" t="inlineStr"/>
      <c r="AG605" s="27" t="inlineStr"/>
      <c r="AH605" s="37" t="n">
        <v>2</v>
      </c>
      <c r="AI605" s="37" t="n">
        <v>0</v>
      </c>
      <c r="AJ605" s="37" t="n">
        <v>2</v>
      </c>
      <c r="AK605" s="38" t="n">
        <v>32059.525</v>
      </c>
      <c r="AL605" s="38" t="n"/>
      <c r="AM605" s="38" t="n"/>
      <c r="AN605" s="27" t="inlineStr"/>
      <c r="AO605" s="27" t="inlineStr"/>
    </row>
    <row r="606">
      <c r="A606" s="5" t="inlineStr">
        <is>
          <t>2000619</t>
        </is>
      </c>
      <c r="B606" s="5" t="inlineStr">
        <is>
          <t>CABLE PACIENTE ECG</t>
        </is>
      </c>
      <c r="C606" s="5" t="inlineStr"/>
      <c r="D606" s="5" t="inlineStr">
        <is>
          <t>033</t>
        </is>
      </c>
      <c r="E606" s="5" t="inlineStr">
        <is>
          <t>ZDES</t>
        </is>
      </c>
      <c r="F606" s="5" t="inlineStr">
        <is>
          <t>1120</t>
        </is>
      </c>
      <c r="G606" s="5" t="inlineStr">
        <is>
          <t>2010</t>
        </is>
      </c>
      <c r="H606" s="5" t="inlineStr">
        <is>
          <t>C/U</t>
        </is>
      </c>
      <c r="I606" s="6" t="n">
        <v>2</v>
      </c>
      <c r="J606" s="6" t="n">
        <v>0</v>
      </c>
      <c r="K606" s="5" t="inlineStr">
        <is>
          <t>ARS</t>
        </is>
      </c>
      <c r="L606" s="7" t="n">
        <v>0</v>
      </c>
      <c r="M606" s="7" t="n">
        <v>344000</v>
      </c>
      <c r="N606" s="5">
        <f>IFERROR(VLOOKUP(E606,[1]Total!$D$1:$M$446,10,0),0)</f>
        <v/>
      </c>
      <c r="O606" s="11">
        <f>M606/SUM($M$2:$M$679)</f>
        <v/>
      </c>
      <c r="P606" s="5">
        <f>IFERROR(M606/I606,0)</f>
        <v/>
      </c>
      <c r="R606" s="8">
        <f>I606-Q606</f>
        <v/>
      </c>
      <c r="S606" s="36">
        <f>P606*R606</f>
        <v/>
      </c>
      <c r="U606" s="27" t="inlineStr">
        <is>
          <t>Stock SAP</t>
        </is>
      </c>
      <c r="V606" s="27" t="inlineStr">
        <is>
          <t>Descartables</t>
        </is>
      </c>
      <c r="W606" s="27" t="inlineStr">
        <is>
          <t>Dentro del alcance</t>
        </is>
      </c>
      <c r="X606" s="27" t="inlineStr"/>
      <c r="Y606" s="27" t="inlineStr">
        <is>
          <t>Sin recuento físico en el inventario de Avain</t>
        </is>
      </c>
      <c r="Z606" s="28" t="inlineStr">
        <is>
          <t>Sin recuento físico</t>
        </is>
      </c>
      <c r="AA606" s="27" t="inlineStr"/>
      <c r="AB606" s="27" t="inlineStr"/>
      <c r="AC606" s="27" t="inlineStr"/>
      <c r="AD606" s="27" t="inlineStr"/>
      <c r="AE606" s="27" t="inlineStr"/>
      <c r="AF606" s="27" t="inlineStr"/>
      <c r="AG606" s="27" t="inlineStr"/>
      <c r="AH606" s="37" t="n">
        <v>2</v>
      </c>
      <c r="AI606" s="37" t="n">
        <v>0</v>
      </c>
      <c r="AJ606" s="37" t="n">
        <v>2</v>
      </c>
      <c r="AK606" s="38" t="n">
        <v>172000</v>
      </c>
      <c r="AL606" s="38" t="n"/>
      <c r="AM606" s="38" t="n"/>
      <c r="AN606" s="27" t="inlineStr"/>
      <c r="AO606" s="27" t="inlineStr"/>
    </row>
    <row r="607">
      <c r="A607" s="5" t="inlineStr">
        <is>
          <t>3000524</t>
        </is>
      </c>
      <c r="B607" s="5" t="inlineStr">
        <is>
          <t>CASCO DE SEGURIDAD + ARNES+MENTONERA</t>
        </is>
      </c>
      <c r="C607" s="5" t="inlineStr"/>
      <c r="D607" s="5" t="inlineStr">
        <is>
          <t>INDU</t>
        </is>
      </c>
      <c r="E607" s="5" t="inlineStr">
        <is>
          <t>ZUNI</t>
        </is>
      </c>
      <c r="F607" s="5" t="inlineStr">
        <is>
          <t>1120</t>
        </is>
      </c>
      <c r="G607" s="5" t="inlineStr">
        <is>
          <t>2010</t>
        </is>
      </c>
      <c r="H607" s="5" t="inlineStr">
        <is>
          <t>C/U</t>
        </is>
      </c>
      <c r="I607" s="6" t="n">
        <v>2</v>
      </c>
      <c r="J607" s="6" t="n">
        <v>0</v>
      </c>
      <c r="K607" s="5" t="inlineStr">
        <is>
          <t>ARS</t>
        </is>
      </c>
      <c r="L607" s="7" t="n">
        <v>0</v>
      </c>
      <c r="M607" s="7" t="n">
        <v>23371.92</v>
      </c>
      <c r="N607" s="5">
        <f>IFERROR(VLOOKUP(E607,[1]Total!$D$1:$M$446,10,0),0)</f>
        <v/>
      </c>
      <c r="O607" s="11">
        <f>M607/SUM($M$2:$M$679)</f>
        <v/>
      </c>
      <c r="P607" s="5">
        <f>IFERROR(M607/I607,0)</f>
        <v/>
      </c>
      <c r="R607" s="8">
        <f>I607-Q607</f>
        <v/>
      </c>
      <c r="S607" s="36">
        <f>P607*R607</f>
        <v/>
      </c>
      <c r="U607" s="27" t="inlineStr">
        <is>
          <t>Stock SAP</t>
        </is>
      </c>
      <c r="V607" s="27" t="inlineStr">
        <is>
          <t>Uniformes</t>
        </is>
      </c>
      <c r="W607" s="27" t="inlineStr">
        <is>
          <t>Fuera del alcance</t>
        </is>
      </c>
      <c r="X607" s="27" t="inlineStr"/>
      <c r="Y607" s="27" t="inlineStr">
        <is>
          <t>No aplica: uniformes, clasificación que el inventario físico de Farmacia no releva</t>
        </is>
      </c>
      <c r="Z607" s="28" t="inlineStr">
        <is>
          <t>Fuera del alcance del inventario físico</t>
        </is>
      </c>
      <c r="AA607" s="27" t="inlineStr"/>
      <c r="AB607" s="27" t="inlineStr"/>
      <c r="AC607" s="27" t="inlineStr"/>
      <c r="AD607" s="27" t="inlineStr"/>
      <c r="AE607" s="27" t="inlineStr"/>
      <c r="AF607" s="27" t="inlineStr"/>
      <c r="AG607" s="27" t="inlineStr"/>
      <c r="AH607" s="37" t="n">
        <v>2</v>
      </c>
      <c r="AI607" s="37" t="n">
        <v>0</v>
      </c>
      <c r="AJ607" s="37" t="n">
        <v>2</v>
      </c>
      <c r="AK607" s="38" t="n">
        <v>11685.96</v>
      </c>
      <c r="AL607" s="38" t="n"/>
      <c r="AM607" s="38" t="n"/>
      <c r="AN607" s="27" t="inlineStr"/>
      <c r="AO607" s="27" t="inlineStr"/>
    </row>
    <row r="608">
      <c r="A608" s="5" t="inlineStr">
        <is>
          <t>3000717</t>
        </is>
      </c>
      <c r="B608" s="5" t="inlineStr">
        <is>
          <t>PANTALON CARGO ANTI DESGARRO T50</t>
        </is>
      </c>
      <c r="C608" s="5" t="inlineStr"/>
      <c r="D608" s="5" t="inlineStr">
        <is>
          <t>INDU</t>
        </is>
      </c>
      <c r="E608" s="5" t="inlineStr">
        <is>
          <t>ZUNI</t>
        </is>
      </c>
      <c r="F608" s="5" t="inlineStr">
        <is>
          <t>1120</t>
        </is>
      </c>
      <c r="G608" s="5" t="inlineStr">
        <is>
          <t>2040</t>
        </is>
      </c>
      <c r="H608" s="5" t="inlineStr">
        <is>
          <t>C/U</t>
        </is>
      </c>
      <c r="I608" s="6" t="n">
        <v>2</v>
      </c>
      <c r="J608" s="6" t="n">
        <v>0</v>
      </c>
      <c r="K608" s="5" t="inlineStr">
        <is>
          <t>ARS</t>
        </is>
      </c>
      <c r="L608" s="7" t="n">
        <v>0</v>
      </c>
      <c r="M608" s="7" t="n">
        <v>99892.23</v>
      </c>
      <c r="N608" s="5">
        <f>IFERROR(VLOOKUP(E608,[1]Total!$D$1:$M$446,10,0),0)</f>
        <v/>
      </c>
      <c r="O608" s="11">
        <f>M608/SUM($M$2:$M$679)</f>
        <v/>
      </c>
      <c r="P608" s="5">
        <f>IFERROR(M608/I608,0)</f>
        <v/>
      </c>
      <c r="R608" s="8">
        <f>I608-Q608</f>
        <v/>
      </c>
      <c r="S608" s="36">
        <f>P608*R608</f>
        <v/>
      </c>
      <c r="U608" s="27" t="inlineStr">
        <is>
          <t>Stock SAP</t>
        </is>
      </c>
      <c r="V608" s="27" t="inlineStr">
        <is>
          <t>Uniformes</t>
        </is>
      </c>
      <c r="W608" s="27" t="inlineStr">
        <is>
          <t>Fuera del alcance</t>
        </is>
      </c>
      <c r="X608" s="27" t="inlineStr"/>
      <c r="Y608" s="27" t="inlineStr">
        <is>
          <t>No aplica: uniformes, clasificación que el inventario físico de Farmacia no releva</t>
        </is>
      </c>
      <c r="Z608" s="28" t="inlineStr">
        <is>
          <t>Fuera del alcance del inventario físico</t>
        </is>
      </c>
      <c r="AA608" s="27" t="inlineStr"/>
      <c r="AB608" s="27" t="inlineStr"/>
      <c r="AC608" s="27" t="inlineStr"/>
      <c r="AD608" s="27" t="inlineStr"/>
      <c r="AE608" s="27" t="inlineStr"/>
      <c r="AF608" s="27" t="inlineStr"/>
      <c r="AG608" s="27" t="inlineStr"/>
      <c r="AH608" s="37" t="n">
        <v>2</v>
      </c>
      <c r="AI608" s="37" t="n">
        <v>0</v>
      </c>
      <c r="AJ608" s="37" t="n">
        <v>2</v>
      </c>
      <c r="AK608" s="38" t="n">
        <v>49946.115</v>
      </c>
      <c r="AL608" s="38" t="n"/>
      <c r="AM608" s="38" t="n"/>
      <c r="AN608" s="27" t="inlineStr"/>
      <c r="AO608" s="27" t="inlineStr"/>
    </row>
    <row r="609">
      <c r="A609" s="5" t="inlineStr">
        <is>
          <t>3000719</t>
        </is>
      </c>
      <c r="B609" s="5" t="inlineStr">
        <is>
          <t>PANTALON CARGO ANTI DESGARRO T54</t>
        </is>
      </c>
      <c r="C609" s="5" t="inlineStr"/>
      <c r="D609" s="5" t="inlineStr">
        <is>
          <t>INDU</t>
        </is>
      </c>
      <c r="E609" s="5" t="inlineStr">
        <is>
          <t>ZUNI</t>
        </is>
      </c>
      <c r="F609" s="5" t="inlineStr">
        <is>
          <t>1120</t>
        </is>
      </c>
      <c r="G609" s="5" t="inlineStr">
        <is>
          <t>2040</t>
        </is>
      </c>
      <c r="H609" s="5" t="inlineStr">
        <is>
          <t>C/U</t>
        </is>
      </c>
      <c r="I609" s="6" t="n">
        <v>2</v>
      </c>
      <c r="J609" s="6" t="n">
        <v>0</v>
      </c>
      <c r="K609" s="5" t="inlineStr">
        <is>
          <t>ARS</t>
        </is>
      </c>
      <c r="L609" s="7" t="n">
        <v>0</v>
      </c>
      <c r="M609" s="7" t="n">
        <v>104701.37</v>
      </c>
      <c r="N609" s="5">
        <f>IFERROR(VLOOKUP(E609,[1]Total!$D$1:$M$446,10,0),0)</f>
        <v/>
      </c>
      <c r="O609" s="11">
        <f>M609/SUM($M$2:$M$679)</f>
        <v/>
      </c>
      <c r="P609" s="5">
        <f>IFERROR(M609/I609,0)</f>
        <v/>
      </c>
      <c r="R609" s="8">
        <f>I609-Q609</f>
        <v/>
      </c>
      <c r="S609" s="36">
        <f>P609*R609</f>
        <v/>
      </c>
      <c r="U609" s="27" t="inlineStr">
        <is>
          <t>Stock SAP</t>
        </is>
      </c>
      <c r="V609" s="27" t="inlineStr">
        <is>
          <t>Uniformes</t>
        </is>
      </c>
      <c r="W609" s="27" t="inlineStr">
        <is>
          <t>Fuera del alcance</t>
        </is>
      </c>
      <c r="X609" s="27" t="inlineStr"/>
      <c r="Y609" s="27" t="inlineStr">
        <is>
          <t>No aplica: uniformes, clasificación que el inventario físico de Farmacia no releva</t>
        </is>
      </c>
      <c r="Z609" s="28" t="inlineStr">
        <is>
          <t>Fuera del alcance del inventario físico</t>
        </is>
      </c>
      <c r="AA609" s="27" t="inlineStr"/>
      <c r="AB609" s="27" t="inlineStr"/>
      <c r="AC609" s="27" t="inlineStr"/>
      <c r="AD609" s="27" t="inlineStr"/>
      <c r="AE609" s="27" t="inlineStr"/>
      <c r="AF609" s="27" t="inlineStr"/>
      <c r="AG609" s="27" t="inlineStr"/>
      <c r="AH609" s="37" t="n">
        <v>2</v>
      </c>
      <c r="AI609" s="37" t="n">
        <v>0</v>
      </c>
      <c r="AJ609" s="37" t="n">
        <v>2</v>
      </c>
      <c r="AK609" s="38" t="n">
        <v>52350.685</v>
      </c>
      <c r="AL609" s="38" t="n"/>
      <c r="AM609" s="38" t="n"/>
      <c r="AN609" s="27" t="inlineStr"/>
      <c r="AO609" s="27" t="inlineStr"/>
    </row>
    <row r="610">
      <c r="A610" s="5" t="inlineStr">
        <is>
          <t>3000720</t>
        </is>
      </c>
      <c r="B610" s="5" t="inlineStr">
        <is>
          <t>PANTALON CARGO ANTI DESGARRO T56</t>
        </is>
      </c>
      <c r="C610" s="5" t="inlineStr"/>
      <c r="D610" s="5" t="inlineStr">
        <is>
          <t>INDU</t>
        </is>
      </c>
      <c r="E610" s="5" t="inlineStr">
        <is>
          <t>ZUNI</t>
        </is>
      </c>
      <c r="F610" s="5" t="inlineStr">
        <is>
          <t>1120</t>
        </is>
      </c>
      <c r="G610" s="5" t="inlineStr">
        <is>
          <t>2040</t>
        </is>
      </c>
      <c r="H610" s="5" t="inlineStr">
        <is>
          <t>C/U</t>
        </is>
      </c>
      <c r="I610" s="6" t="n">
        <v>2</v>
      </c>
      <c r="J610" s="6" t="n">
        <v>0</v>
      </c>
      <c r="K610" s="5" t="inlineStr">
        <is>
          <t>ARS</t>
        </is>
      </c>
      <c r="L610" s="7" t="n">
        <v>0</v>
      </c>
      <c r="M610" s="7" t="n">
        <v>117865.02</v>
      </c>
      <c r="N610" s="5">
        <f>IFERROR(VLOOKUP(E610,[1]Total!$D$1:$M$446,10,0),0)</f>
        <v/>
      </c>
      <c r="O610" s="11">
        <f>M610/SUM($M$2:$M$679)</f>
        <v/>
      </c>
      <c r="P610" s="5">
        <f>IFERROR(M610/I610,0)</f>
        <v/>
      </c>
      <c r="R610" s="8">
        <f>I610-Q610</f>
        <v/>
      </c>
      <c r="S610" s="36">
        <f>P610*R610</f>
        <v/>
      </c>
      <c r="U610" s="27" t="inlineStr">
        <is>
          <t>Stock SAP</t>
        </is>
      </c>
      <c r="V610" s="27" t="inlineStr">
        <is>
          <t>Uniformes</t>
        </is>
      </c>
      <c r="W610" s="27" t="inlineStr">
        <is>
          <t>Fuera del alcance</t>
        </is>
      </c>
      <c r="X610" s="27" t="inlineStr"/>
      <c r="Y610" s="27" t="inlineStr">
        <is>
          <t>No aplica: uniformes, clasificación que el inventario físico de Farmacia no releva</t>
        </is>
      </c>
      <c r="Z610" s="28" t="inlineStr">
        <is>
          <t>Fuera del alcance del inventario físico</t>
        </is>
      </c>
      <c r="AA610" s="27" t="inlineStr"/>
      <c r="AB610" s="27" t="inlineStr"/>
      <c r="AC610" s="27" t="inlineStr"/>
      <c r="AD610" s="27" t="inlineStr"/>
      <c r="AE610" s="27" t="inlineStr"/>
      <c r="AF610" s="27" t="inlineStr"/>
      <c r="AG610" s="27" t="inlineStr"/>
      <c r="AH610" s="37" t="n">
        <v>2</v>
      </c>
      <c r="AI610" s="37" t="n">
        <v>0</v>
      </c>
      <c r="AJ610" s="37" t="n">
        <v>2</v>
      </c>
      <c r="AK610" s="38" t="n">
        <v>58932.51</v>
      </c>
      <c r="AL610" s="38" t="n"/>
      <c r="AM610" s="38" t="n"/>
      <c r="AN610" s="27" t="inlineStr"/>
      <c r="AO610" s="27" t="inlineStr"/>
    </row>
    <row r="611">
      <c r="A611" s="5" t="inlineStr">
        <is>
          <t>3000721</t>
        </is>
      </c>
      <c r="B611" s="5" t="inlineStr">
        <is>
          <t>PANTALON CARGO ANTI DESGARRO T58</t>
        </is>
      </c>
      <c r="C611" s="5" t="inlineStr"/>
      <c r="D611" s="5" t="inlineStr">
        <is>
          <t>INDU</t>
        </is>
      </c>
      <c r="E611" s="5" t="inlineStr">
        <is>
          <t>ZUNI</t>
        </is>
      </c>
      <c r="F611" s="5" t="inlineStr">
        <is>
          <t>1120</t>
        </is>
      </c>
      <c r="G611" s="5" t="inlineStr">
        <is>
          <t>2040</t>
        </is>
      </c>
      <c r="H611" s="5" t="inlineStr">
        <is>
          <t>C/U</t>
        </is>
      </c>
      <c r="I611" s="6" t="n">
        <v>2</v>
      </c>
      <c r="J611" s="6" t="n">
        <v>0</v>
      </c>
      <c r="K611" s="5" t="inlineStr">
        <is>
          <t>ARS</t>
        </is>
      </c>
      <c r="L611" s="7" t="n">
        <v>0</v>
      </c>
      <c r="M611" s="7" t="n">
        <v>114432.04</v>
      </c>
      <c r="N611" s="5">
        <f>IFERROR(VLOOKUP(E611,[1]Total!$D$1:$M$446,10,0),0)</f>
        <v/>
      </c>
      <c r="O611" s="11">
        <f>M611/SUM($M$2:$M$679)</f>
        <v/>
      </c>
      <c r="P611" s="5">
        <f>IFERROR(M611/I611,0)</f>
        <v/>
      </c>
      <c r="R611" s="8">
        <f>I611-Q611</f>
        <v/>
      </c>
      <c r="S611" s="36">
        <f>P611*R611</f>
        <v/>
      </c>
      <c r="U611" s="27" t="inlineStr">
        <is>
          <t>Stock SAP</t>
        </is>
      </c>
      <c r="V611" s="27" t="inlineStr">
        <is>
          <t>Uniformes</t>
        </is>
      </c>
      <c r="W611" s="27" t="inlineStr">
        <is>
          <t>Fuera del alcance</t>
        </is>
      </c>
      <c r="X611" s="27" t="inlineStr"/>
      <c r="Y611" s="27" t="inlineStr">
        <is>
          <t>No aplica: uniformes, clasificación que el inventario físico de Farmacia no releva</t>
        </is>
      </c>
      <c r="Z611" s="28" t="inlineStr">
        <is>
          <t>Fuera del alcance del inventario físico</t>
        </is>
      </c>
      <c r="AA611" s="27" t="inlineStr"/>
      <c r="AB611" s="27" t="inlineStr"/>
      <c r="AC611" s="27" t="inlineStr"/>
      <c r="AD611" s="27" t="inlineStr"/>
      <c r="AE611" s="27" t="inlineStr"/>
      <c r="AF611" s="27" t="inlineStr"/>
      <c r="AG611" s="27" t="inlineStr"/>
      <c r="AH611" s="37" t="n">
        <v>2</v>
      </c>
      <c r="AI611" s="37" t="n">
        <v>0</v>
      </c>
      <c r="AJ611" s="37" t="n">
        <v>2</v>
      </c>
      <c r="AK611" s="38" t="n">
        <v>57216.02</v>
      </c>
      <c r="AL611" s="38" t="n"/>
      <c r="AM611" s="38" t="n"/>
      <c r="AN611" s="27" t="inlineStr"/>
      <c r="AO611" s="27" t="inlineStr"/>
    </row>
    <row r="612">
      <c r="A612" s="5" t="inlineStr">
        <is>
          <t>3001216</t>
        </is>
      </c>
      <c r="B612" s="5" t="inlineStr">
        <is>
          <t>BOTAS CAÑA ALTA IMPERMEABLE TERM. T37</t>
        </is>
      </c>
      <c r="C612" s="5" t="inlineStr"/>
      <c r="D612" s="5" t="inlineStr">
        <is>
          <t>INDU</t>
        </is>
      </c>
      <c r="E612" s="5" t="inlineStr">
        <is>
          <t>ZUNI</t>
        </is>
      </c>
      <c r="F612" s="5" t="inlineStr">
        <is>
          <t>1120</t>
        </is>
      </c>
      <c r="G612" s="5" t="inlineStr">
        <is>
          <t>2040</t>
        </is>
      </c>
      <c r="H612" s="5" t="inlineStr">
        <is>
          <t>C/U</t>
        </is>
      </c>
      <c r="I612" s="6" t="n">
        <v>2</v>
      </c>
      <c r="J612" s="6" t="n">
        <v>0</v>
      </c>
      <c r="K612" s="5" t="inlineStr">
        <is>
          <t>ARS</t>
        </is>
      </c>
      <c r="L612" s="7" t="n">
        <v>0</v>
      </c>
      <c r="M612" s="7" t="n">
        <v>287314</v>
      </c>
      <c r="N612" s="5">
        <f>IFERROR(VLOOKUP(E612,[1]Total!$D$1:$M$446,10,0),0)</f>
        <v/>
      </c>
      <c r="O612" s="11">
        <f>M612/SUM($M$2:$M$679)</f>
        <v/>
      </c>
      <c r="P612" s="5">
        <f>IFERROR(M612/I612,0)</f>
        <v/>
      </c>
      <c r="R612" s="8">
        <f>I612-Q612</f>
        <v/>
      </c>
      <c r="S612" s="36">
        <f>P612*R612</f>
        <v/>
      </c>
      <c r="U612" s="27" t="inlineStr">
        <is>
          <t>Stock SAP</t>
        </is>
      </c>
      <c r="V612" s="27" t="inlineStr">
        <is>
          <t>Uniformes</t>
        </is>
      </c>
      <c r="W612" s="27" t="inlineStr">
        <is>
          <t>Fuera del alcance</t>
        </is>
      </c>
      <c r="X612" s="27" t="inlineStr"/>
      <c r="Y612" s="27" t="inlineStr">
        <is>
          <t>No aplica: uniformes, clasificación que el inventario físico de Farmacia no releva</t>
        </is>
      </c>
      <c r="Z612" s="28" t="inlineStr">
        <is>
          <t>Fuera del alcance del inventario físico</t>
        </is>
      </c>
      <c r="AA612" s="27" t="inlineStr"/>
      <c r="AB612" s="27" t="inlineStr"/>
      <c r="AC612" s="27" t="inlineStr"/>
      <c r="AD612" s="27" t="inlineStr"/>
      <c r="AE612" s="27" t="inlineStr"/>
      <c r="AF612" s="27" t="inlineStr"/>
      <c r="AG612" s="27" t="inlineStr"/>
      <c r="AH612" s="37" t="n">
        <v>2</v>
      </c>
      <c r="AI612" s="37" t="n">
        <v>0</v>
      </c>
      <c r="AJ612" s="37" t="n">
        <v>2</v>
      </c>
      <c r="AK612" s="38" t="n">
        <v>143657</v>
      </c>
      <c r="AL612" s="38" t="n"/>
      <c r="AM612" s="38" t="n"/>
      <c r="AN612" s="27" t="inlineStr"/>
      <c r="AO612" s="27" t="inlineStr"/>
    </row>
    <row r="613">
      <c r="A613" s="5" t="inlineStr">
        <is>
          <t>3001220</t>
        </is>
      </c>
      <c r="B613" s="5" t="inlineStr">
        <is>
          <t>BOTAS CAÑA ALTA IMPERMEABLE TERM. T41</t>
        </is>
      </c>
      <c r="C613" s="5" t="inlineStr"/>
      <c r="D613" s="5" t="inlineStr">
        <is>
          <t>INDU</t>
        </is>
      </c>
      <c r="E613" s="5" t="inlineStr">
        <is>
          <t>ZUNI</t>
        </is>
      </c>
      <c r="F613" s="5" t="inlineStr">
        <is>
          <t>1120</t>
        </is>
      </c>
      <c r="G613" s="5" t="inlineStr">
        <is>
          <t>2040</t>
        </is>
      </c>
      <c r="H613" s="5" t="inlineStr">
        <is>
          <t>C/U</t>
        </is>
      </c>
      <c r="I613" s="6" t="n">
        <v>2</v>
      </c>
      <c r="J613" s="6" t="n">
        <v>0</v>
      </c>
      <c r="K613" s="5" t="inlineStr">
        <is>
          <t>ARS</t>
        </is>
      </c>
      <c r="L613" s="7" t="n">
        <v>0</v>
      </c>
      <c r="M613" s="7" t="n">
        <v>287314</v>
      </c>
      <c r="N613" s="5">
        <f>IFERROR(VLOOKUP(E613,[1]Total!$D$1:$M$446,10,0),0)</f>
        <v/>
      </c>
      <c r="O613" s="11">
        <f>M613/SUM($M$2:$M$679)</f>
        <v/>
      </c>
      <c r="P613" s="5">
        <f>IFERROR(M613/I613,0)</f>
        <v/>
      </c>
      <c r="R613" s="8">
        <f>I613-Q613</f>
        <v/>
      </c>
      <c r="S613" s="36">
        <f>P613*R613</f>
        <v/>
      </c>
      <c r="U613" s="27" t="inlineStr">
        <is>
          <t>Stock SAP</t>
        </is>
      </c>
      <c r="V613" s="27" t="inlineStr">
        <is>
          <t>Uniformes</t>
        </is>
      </c>
      <c r="W613" s="27" t="inlineStr">
        <is>
          <t>Fuera del alcance</t>
        </is>
      </c>
      <c r="X613" s="27" t="inlineStr"/>
      <c r="Y613" s="27" t="inlineStr">
        <is>
          <t>No aplica: uniformes, clasificación que el inventario físico de Farmacia no releva</t>
        </is>
      </c>
      <c r="Z613" s="28" t="inlineStr">
        <is>
          <t>Fuera del alcance del inventario físico</t>
        </is>
      </c>
      <c r="AA613" s="27" t="inlineStr"/>
      <c r="AB613" s="27" t="inlineStr"/>
      <c r="AC613" s="27" t="inlineStr"/>
      <c r="AD613" s="27" t="inlineStr"/>
      <c r="AE613" s="27" t="inlineStr"/>
      <c r="AF613" s="27" t="inlineStr"/>
      <c r="AG613" s="27" t="inlineStr"/>
      <c r="AH613" s="37" t="n">
        <v>2</v>
      </c>
      <c r="AI613" s="37" t="n">
        <v>0</v>
      </c>
      <c r="AJ613" s="37" t="n">
        <v>2</v>
      </c>
      <c r="AK613" s="38" t="n">
        <v>143657</v>
      </c>
      <c r="AL613" s="38" t="n"/>
      <c r="AM613" s="38" t="n"/>
      <c r="AN613" s="27" t="inlineStr"/>
      <c r="AO613" s="27" t="inlineStr"/>
    </row>
    <row r="614">
      <c r="A614" s="5" t="inlineStr">
        <is>
          <t>3001224</t>
        </is>
      </c>
      <c r="B614" s="5" t="inlineStr">
        <is>
          <t>BOTAS CAÑA ALTA IMPERMEABLE TERM. T45</t>
        </is>
      </c>
      <c r="C614" s="5" t="inlineStr"/>
      <c r="D614" s="5" t="inlineStr">
        <is>
          <t>INDU</t>
        </is>
      </c>
      <c r="E614" s="5" t="inlineStr">
        <is>
          <t>ZUNI</t>
        </is>
      </c>
      <c r="F614" s="5" t="inlineStr">
        <is>
          <t>1120</t>
        </is>
      </c>
      <c r="G614" s="5" t="inlineStr">
        <is>
          <t>2040</t>
        </is>
      </c>
      <c r="H614" s="5" t="inlineStr">
        <is>
          <t>C/U</t>
        </is>
      </c>
      <c r="I614" s="6" t="n">
        <v>2</v>
      </c>
      <c r="J614" s="6" t="n">
        <v>0</v>
      </c>
      <c r="K614" s="5" t="inlineStr">
        <is>
          <t>ARS</t>
        </is>
      </c>
      <c r="L614" s="7" t="n">
        <v>0</v>
      </c>
      <c r="M614" s="7" t="n">
        <v>404397.5</v>
      </c>
      <c r="N614" s="5">
        <f>IFERROR(VLOOKUP(E614,[1]Total!$D$1:$M$446,10,0),0)</f>
        <v/>
      </c>
      <c r="O614" s="11">
        <f>M614/SUM($M$2:$M$679)</f>
        <v/>
      </c>
      <c r="P614" s="5">
        <f>IFERROR(M614/I614,0)</f>
        <v/>
      </c>
      <c r="R614" s="8">
        <f>I614-Q614</f>
        <v/>
      </c>
      <c r="S614" s="36">
        <f>P614*R614</f>
        <v/>
      </c>
      <c r="U614" s="27" t="inlineStr">
        <is>
          <t>Stock SAP</t>
        </is>
      </c>
      <c r="V614" s="27" t="inlineStr">
        <is>
          <t>Uniformes</t>
        </is>
      </c>
      <c r="W614" s="27" t="inlineStr">
        <is>
          <t>Fuera del alcance</t>
        </is>
      </c>
      <c r="X614" s="27" t="inlineStr"/>
      <c r="Y614" s="27" t="inlineStr">
        <is>
          <t>No aplica: uniformes, clasificación que el inventario físico de Farmacia no releva</t>
        </is>
      </c>
      <c r="Z614" s="28" t="inlineStr">
        <is>
          <t>Fuera del alcance del inventario físico</t>
        </is>
      </c>
      <c r="AA614" s="27" t="inlineStr"/>
      <c r="AB614" s="27" t="inlineStr"/>
      <c r="AC614" s="27" t="inlineStr"/>
      <c r="AD614" s="27" t="inlineStr"/>
      <c r="AE614" s="27" t="inlineStr"/>
      <c r="AF614" s="27" t="inlineStr"/>
      <c r="AG614" s="27" t="inlineStr"/>
      <c r="AH614" s="37" t="n">
        <v>2</v>
      </c>
      <c r="AI614" s="37" t="n">
        <v>0</v>
      </c>
      <c r="AJ614" s="37" t="n">
        <v>2</v>
      </c>
      <c r="AK614" s="38" t="n">
        <v>202198.75</v>
      </c>
      <c r="AL614" s="38" t="n"/>
      <c r="AM614" s="38" t="n"/>
      <c r="AN614" s="27" t="inlineStr"/>
      <c r="AO614" s="27" t="inlineStr"/>
    </row>
    <row r="615">
      <c r="A615" s="5" t="inlineStr">
        <is>
          <t>3001336</t>
        </is>
      </c>
      <c r="B615" s="5" t="inlineStr">
        <is>
          <t>CAMPERA ALTA MONTAÑA XL</t>
        </is>
      </c>
      <c r="C615" s="5" t="inlineStr"/>
      <c r="D615" s="5" t="inlineStr">
        <is>
          <t>INDU</t>
        </is>
      </c>
      <c r="E615" s="5" t="inlineStr">
        <is>
          <t>ZUNI</t>
        </is>
      </c>
      <c r="F615" s="5" t="inlineStr">
        <is>
          <t>1120</t>
        </is>
      </c>
      <c r="G615" s="5" t="inlineStr">
        <is>
          <t>2040</t>
        </is>
      </c>
      <c r="H615" s="5" t="inlineStr">
        <is>
          <t>C/U</t>
        </is>
      </c>
      <c r="I615" s="6" t="n">
        <v>2</v>
      </c>
      <c r="J615" s="6" t="n">
        <v>0</v>
      </c>
      <c r="K615" s="5" t="inlineStr">
        <is>
          <t>ARS</t>
        </is>
      </c>
      <c r="L615" s="7" t="n">
        <v>0</v>
      </c>
      <c r="M615" s="7" t="n">
        <v>214837</v>
      </c>
      <c r="N615" s="5">
        <f>IFERROR(VLOOKUP(E615,[1]Total!$D$1:$M$446,10,0),0)</f>
        <v/>
      </c>
      <c r="O615" s="11">
        <f>M615/SUM($M$2:$M$679)</f>
        <v/>
      </c>
      <c r="P615" s="5">
        <f>IFERROR(M615/I615,0)</f>
        <v/>
      </c>
      <c r="R615" s="8">
        <f>I615-Q615</f>
        <v/>
      </c>
      <c r="S615" s="36">
        <f>P615*R615</f>
        <v/>
      </c>
      <c r="U615" s="27" t="inlineStr">
        <is>
          <t>Stock SAP</t>
        </is>
      </c>
      <c r="V615" s="27" t="inlineStr">
        <is>
          <t>Uniformes</t>
        </is>
      </c>
      <c r="W615" s="27" t="inlineStr">
        <is>
          <t>Fuera del alcance</t>
        </is>
      </c>
      <c r="X615" s="27" t="inlineStr"/>
      <c r="Y615" s="27" t="inlineStr">
        <is>
          <t>No aplica: uniformes, clasificación que el inventario físico de Farmacia no releva</t>
        </is>
      </c>
      <c r="Z615" s="28" t="inlineStr">
        <is>
          <t>Fuera del alcance del inventario físico</t>
        </is>
      </c>
      <c r="AA615" s="27" t="inlineStr"/>
      <c r="AB615" s="27" t="inlineStr"/>
      <c r="AC615" s="27" t="inlineStr"/>
      <c r="AD615" s="27" t="inlineStr"/>
      <c r="AE615" s="27" t="inlineStr"/>
      <c r="AF615" s="27" t="inlineStr"/>
      <c r="AG615" s="27" t="inlineStr"/>
      <c r="AH615" s="37" t="n">
        <v>2</v>
      </c>
      <c r="AI615" s="37" t="n">
        <v>0</v>
      </c>
      <c r="AJ615" s="37" t="n">
        <v>2</v>
      </c>
      <c r="AK615" s="38" t="n">
        <v>107418.5</v>
      </c>
      <c r="AL615" s="38" t="n"/>
      <c r="AM615" s="38" t="n"/>
      <c r="AN615" s="27" t="inlineStr"/>
      <c r="AO615" s="27" t="inlineStr"/>
    </row>
    <row r="616">
      <c r="A616" s="5" t="inlineStr">
        <is>
          <t>3001344</t>
        </is>
      </c>
      <c r="B616" s="5" t="inlineStr">
        <is>
          <t>PANTALON IMPERMEABLE XXL</t>
        </is>
      </c>
      <c r="C616" s="5" t="inlineStr"/>
      <c r="D616" s="5" t="inlineStr">
        <is>
          <t>INDU</t>
        </is>
      </c>
      <c r="E616" s="5" t="inlineStr">
        <is>
          <t>ZUNI</t>
        </is>
      </c>
      <c r="F616" s="5" t="inlineStr">
        <is>
          <t>1120</t>
        </is>
      </c>
      <c r="G616" s="5" t="inlineStr">
        <is>
          <t>2040</t>
        </is>
      </c>
      <c r="H616" s="5" t="inlineStr">
        <is>
          <t>C/U</t>
        </is>
      </c>
      <c r="I616" s="6" t="n">
        <v>2</v>
      </c>
      <c r="J616" s="6" t="n">
        <v>0</v>
      </c>
      <c r="K616" s="5" t="inlineStr">
        <is>
          <t>ARS</t>
        </is>
      </c>
      <c r="L616" s="7" t="n">
        <v>0</v>
      </c>
      <c r="M616" s="7" t="n">
        <v>156773.93</v>
      </c>
      <c r="N616" s="5">
        <f>IFERROR(VLOOKUP(E616,[1]Total!$D$1:$M$446,10,0),0)</f>
        <v/>
      </c>
      <c r="O616" s="11">
        <f>M616/SUM($M$2:$M$679)</f>
        <v/>
      </c>
      <c r="P616" s="5">
        <f>IFERROR(M616/I616,0)</f>
        <v/>
      </c>
      <c r="R616" s="8">
        <f>I616-Q616</f>
        <v/>
      </c>
      <c r="S616" s="36">
        <f>P616*R616</f>
        <v/>
      </c>
      <c r="U616" s="27" t="inlineStr">
        <is>
          <t>Stock SAP</t>
        </is>
      </c>
      <c r="V616" s="27" t="inlineStr">
        <is>
          <t>Uniformes</t>
        </is>
      </c>
      <c r="W616" s="27" t="inlineStr">
        <is>
          <t>Fuera del alcance</t>
        </is>
      </c>
      <c r="X616" s="27" t="inlineStr"/>
      <c r="Y616" s="27" t="inlineStr">
        <is>
          <t>No aplica: uniformes, clasificación que el inventario físico de Farmacia no releva</t>
        </is>
      </c>
      <c r="Z616" s="28" t="inlineStr">
        <is>
          <t>Fuera del alcance del inventario físico</t>
        </is>
      </c>
      <c r="AA616" s="27" t="inlineStr"/>
      <c r="AB616" s="27" t="inlineStr"/>
      <c r="AC616" s="27" t="inlineStr"/>
      <c r="AD616" s="27" t="inlineStr"/>
      <c r="AE616" s="27" t="inlineStr"/>
      <c r="AF616" s="27" t="inlineStr"/>
      <c r="AG616" s="27" t="inlineStr"/>
      <c r="AH616" s="37" t="n">
        <v>2</v>
      </c>
      <c r="AI616" s="37" t="n">
        <v>0</v>
      </c>
      <c r="AJ616" s="37" t="n">
        <v>2</v>
      </c>
      <c r="AK616" s="38" t="n">
        <v>78386.965</v>
      </c>
      <c r="AL616" s="38" t="n"/>
      <c r="AM616" s="38" t="n"/>
      <c r="AN616" s="27" t="inlineStr"/>
      <c r="AO616" s="27" t="inlineStr"/>
    </row>
    <row r="617">
      <c r="A617" s="5" t="inlineStr">
        <is>
          <t>3001464</t>
        </is>
      </c>
      <c r="B617" s="5" t="inlineStr">
        <is>
          <t>CONJUNTO PRIMERA PIEL XXL</t>
        </is>
      </c>
      <c r="C617" s="5" t="inlineStr"/>
      <c r="D617" s="5" t="inlineStr">
        <is>
          <t>INDU</t>
        </is>
      </c>
      <c r="E617" s="5" t="inlineStr">
        <is>
          <t>ZUNI</t>
        </is>
      </c>
      <c r="F617" s="5" t="inlineStr">
        <is>
          <t>1120</t>
        </is>
      </c>
      <c r="G617" s="5" t="inlineStr">
        <is>
          <t>2040</t>
        </is>
      </c>
      <c r="H617" s="5" t="inlineStr">
        <is>
          <t>C/U</t>
        </is>
      </c>
      <c r="I617" s="6" t="n">
        <v>2</v>
      </c>
      <c r="J617" s="6" t="n">
        <v>0</v>
      </c>
      <c r="K617" s="5" t="inlineStr">
        <is>
          <t>ARS</t>
        </is>
      </c>
      <c r="L617" s="7" t="n">
        <v>0</v>
      </c>
      <c r="M617" s="7" t="n">
        <v>44544.52</v>
      </c>
      <c r="N617" s="5">
        <f>IFERROR(VLOOKUP(E617,[1]Total!$D$1:$M$446,10,0),0)</f>
        <v/>
      </c>
      <c r="O617" s="11">
        <f>M617/SUM($M$2:$M$679)</f>
        <v/>
      </c>
      <c r="P617" s="5">
        <f>IFERROR(M617/I617,0)</f>
        <v/>
      </c>
      <c r="R617" s="8">
        <f>I617-Q617</f>
        <v/>
      </c>
      <c r="S617" s="36">
        <f>P617*R617</f>
        <v/>
      </c>
      <c r="U617" s="27" t="inlineStr">
        <is>
          <t>Stock SAP</t>
        </is>
      </c>
      <c r="V617" s="27" t="inlineStr">
        <is>
          <t>Uniformes</t>
        </is>
      </c>
      <c r="W617" s="27" t="inlineStr">
        <is>
          <t>Fuera del alcance</t>
        </is>
      </c>
      <c r="X617" s="27" t="inlineStr"/>
      <c r="Y617" s="27" t="inlineStr">
        <is>
          <t>No aplica: uniformes, clasificación que el inventario físico de Farmacia no releva</t>
        </is>
      </c>
      <c r="Z617" s="28" t="inlineStr">
        <is>
          <t>Fuera del alcance del inventario físico</t>
        </is>
      </c>
      <c r="AA617" s="27" t="inlineStr"/>
      <c r="AB617" s="27" t="inlineStr"/>
      <c r="AC617" s="27" t="inlineStr"/>
      <c r="AD617" s="27" t="inlineStr"/>
      <c r="AE617" s="27" t="inlineStr"/>
      <c r="AF617" s="27" t="inlineStr"/>
      <c r="AG617" s="27" t="inlineStr"/>
      <c r="AH617" s="37" t="n">
        <v>2</v>
      </c>
      <c r="AI617" s="37" t="n">
        <v>0</v>
      </c>
      <c r="AJ617" s="37" t="n">
        <v>2</v>
      </c>
      <c r="AK617" s="38" t="n">
        <v>22272.26</v>
      </c>
      <c r="AL617" s="38" t="n"/>
      <c r="AM617" s="38" t="n"/>
      <c r="AN617" s="27" t="inlineStr"/>
      <c r="AO617" s="27" t="inlineStr"/>
    </row>
    <row r="618">
      <c r="A618" s="5" t="inlineStr">
        <is>
          <t>3001467</t>
        </is>
      </c>
      <c r="B618" s="5" t="inlineStr">
        <is>
          <t>CHALECO REFLECTIVO L</t>
        </is>
      </c>
      <c r="C618" s="5" t="inlineStr"/>
      <c r="D618" s="5" t="inlineStr">
        <is>
          <t>INDU</t>
        </is>
      </c>
      <c r="E618" s="5" t="inlineStr">
        <is>
          <t>ZUNI</t>
        </is>
      </c>
      <c r="F618" s="5" t="inlineStr">
        <is>
          <t>1120</t>
        </is>
      </c>
      <c r="G618" s="5" t="inlineStr">
        <is>
          <t>2040</t>
        </is>
      </c>
      <c r="H618" s="5" t="inlineStr">
        <is>
          <t>C/U</t>
        </is>
      </c>
      <c r="I618" s="6" t="n">
        <v>2</v>
      </c>
      <c r="J618" s="6" t="n">
        <v>0</v>
      </c>
      <c r="K618" s="5" t="inlineStr">
        <is>
          <t>ARS</t>
        </is>
      </c>
      <c r="L618" s="7" t="n">
        <v>0</v>
      </c>
      <c r="M618" s="7" t="n">
        <v>50878.38</v>
      </c>
      <c r="N618" s="5">
        <f>IFERROR(VLOOKUP(E618,[1]Total!$D$1:$M$446,10,0),0)</f>
        <v/>
      </c>
      <c r="O618" s="11">
        <f>M618/SUM($M$2:$M$679)</f>
        <v/>
      </c>
      <c r="P618" s="5">
        <f>IFERROR(M618/I618,0)</f>
        <v/>
      </c>
      <c r="R618" s="8">
        <f>I618-Q618</f>
        <v/>
      </c>
      <c r="S618" s="36">
        <f>P618*R618</f>
        <v/>
      </c>
      <c r="U618" s="27" t="inlineStr">
        <is>
          <t>Stock SAP</t>
        </is>
      </c>
      <c r="V618" s="27" t="inlineStr">
        <is>
          <t>Uniformes</t>
        </is>
      </c>
      <c r="W618" s="27" t="inlineStr">
        <is>
          <t>Fuera del alcance</t>
        </is>
      </c>
      <c r="X618" s="27" t="inlineStr"/>
      <c r="Y618" s="27" t="inlineStr">
        <is>
          <t>No aplica: uniformes, clasificación que el inventario físico de Farmacia no releva</t>
        </is>
      </c>
      <c r="Z618" s="28" t="inlineStr">
        <is>
          <t>Fuera del alcance del inventario físico</t>
        </is>
      </c>
      <c r="AA618" s="27" t="inlineStr"/>
      <c r="AB618" s="27" t="inlineStr"/>
      <c r="AC618" s="27" t="inlineStr"/>
      <c r="AD618" s="27" t="inlineStr"/>
      <c r="AE618" s="27" t="inlineStr"/>
      <c r="AF618" s="27" t="inlineStr"/>
      <c r="AG618" s="27" t="inlineStr"/>
      <c r="AH618" s="37" t="n">
        <v>2</v>
      </c>
      <c r="AI618" s="37" t="n">
        <v>0</v>
      </c>
      <c r="AJ618" s="37" t="n">
        <v>2</v>
      </c>
      <c r="AK618" s="38" t="n">
        <v>25439.19</v>
      </c>
      <c r="AL618" s="38" t="n"/>
      <c r="AM618" s="38" t="n"/>
      <c r="AN618" s="27" t="inlineStr"/>
      <c r="AO618" s="27" t="inlineStr"/>
    </row>
    <row r="619">
      <c r="A619" s="5" t="inlineStr">
        <is>
          <t>3001468</t>
        </is>
      </c>
      <c r="B619" s="5" t="inlineStr">
        <is>
          <t>CHALECO REFLECTIVO XL</t>
        </is>
      </c>
      <c r="C619" s="5" t="inlineStr"/>
      <c r="D619" s="5" t="inlineStr">
        <is>
          <t>INDU</t>
        </is>
      </c>
      <c r="E619" s="5" t="inlineStr">
        <is>
          <t>ZUNI</t>
        </is>
      </c>
      <c r="F619" s="5" t="inlineStr">
        <is>
          <t>1120</t>
        </is>
      </c>
      <c r="G619" s="5" t="inlineStr">
        <is>
          <t>2040</t>
        </is>
      </c>
      <c r="H619" s="5" t="inlineStr">
        <is>
          <t>C/U</t>
        </is>
      </c>
      <c r="I619" s="6" t="n">
        <v>2</v>
      </c>
      <c r="J619" s="6" t="n">
        <v>0</v>
      </c>
      <c r="K619" s="5" t="inlineStr">
        <is>
          <t>ARS</t>
        </is>
      </c>
      <c r="L619" s="7" t="n">
        <v>0</v>
      </c>
      <c r="M619" s="7" t="n">
        <v>55673.59</v>
      </c>
      <c r="N619" s="5">
        <f>IFERROR(VLOOKUP(E619,[1]Total!$D$1:$M$446,10,0),0)</f>
        <v/>
      </c>
      <c r="O619" s="11">
        <f>M619/SUM($M$2:$M$679)</f>
        <v/>
      </c>
      <c r="P619" s="5">
        <f>IFERROR(M619/I619,0)</f>
        <v/>
      </c>
      <c r="R619" s="8">
        <f>I619-Q619</f>
        <v/>
      </c>
      <c r="S619" s="36">
        <f>P619*R619</f>
        <v/>
      </c>
      <c r="U619" s="27" t="inlineStr">
        <is>
          <t>Stock SAP</t>
        </is>
      </c>
      <c r="V619" s="27" t="inlineStr">
        <is>
          <t>Uniformes</t>
        </is>
      </c>
      <c r="W619" s="27" t="inlineStr">
        <is>
          <t>Fuera del alcance</t>
        </is>
      </c>
      <c r="X619" s="27" t="inlineStr"/>
      <c r="Y619" s="27" t="inlineStr">
        <is>
          <t>No aplica: uniformes, clasificación que el inventario físico de Farmacia no releva</t>
        </is>
      </c>
      <c r="Z619" s="28" t="inlineStr">
        <is>
          <t>Fuera del alcance del inventario físico</t>
        </is>
      </c>
      <c r="AA619" s="27" t="inlineStr"/>
      <c r="AB619" s="27" t="inlineStr"/>
      <c r="AC619" s="27" t="inlineStr"/>
      <c r="AD619" s="27" t="inlineStr"/>
      <c r="AE619" s="27" t="inlineStr"/>
      <c r="AF619" s="27" t="inlineStr"/>
      <c r="AG619" s="27" t="inlineStr"/>
      <c r="AH619" s="37" t="n">
        <v>2</v>
      </c>
      <c r="AI619" s="37" t="n">
        <v>0</v>
      </c>
      <c r="AJ619" s="37" t="n">
        <v>2</v>
      </c>
      <c r="AK619" s="38" t="n">
        <v>27836.795</v>
      </c>
      <c r="AL619" s="38" t="n"/>
      <c r="AM619" s="38" t="n"/>
      <c r="AN619" s="27" t="inlineStr"/>
      <c r="AO619" s="27" t="inlineStr"/>
    </row>
    <row r="620">
      <c r="A620" s="5" t="inlineStr">
        <is>
          <t>3002058</t>
        </is>
      </c>
      <c r="B620" s="5" t="inlineStr">
        <is>
          <t>CAMPERA ALTA MONTAÑA XXL GEO GORETEX</t>
        </is>
      </c>
      <c r="C620" s="5" t="inlineStr"/>
      <c r="D620" s="5" t="inlineStr">
        <is>
          <t>INDU</t>
        </is>
      </c>
      <c r="E620" s="5" t="inlineStr">
        <is>
          <t>ZUNI</t>
        </is>
      </c>
      <c r="F620" s="5" t="inlineStr">
        <is>
          <t>1120</t>
        </is>
      </c>
      <c r="G620" s="5" t="inlineStr">
        <is>
          <t>2040</t>
        </is>
      </c>
      <c r="H620" s="5" t="inlineStr">
        <is>
          <t>C/U</t>
        </is>
      </c>
      <c r="I620" s="6" t="n">
        <v>2</v>
      </c>
      <c r="J620" s="6" t="n">
        <v>0</v>
      </c>
      <c r="K620" s="5" t="inlineStr">
        <is>
          <t>ARS</t>
        </is>
      </c>
      <c r="L620" s="7" t="n">
        <v>0</v>
      </c>
      <c r="M620" s="7" t="n">
        <v>861659.28</v>
      </c>
      <c r="N620" s="5">
        <f>IFERROR(VLOOKUP(E620,[1]Total!$D$1:$M$446,10,0),0)</f>
        <v/>
      </c>
      <c r="O620" s="11">
        <f>M620/SUM($M$2:$M$679)</f>
        <v/>
      </c>
      <c r="P620" s="5">
        <f>IFERROR(M620/I620,0)</f>
        <v/>
      </c>
      <c r="R620" s="8">
        <f>I620-Q620</f>
        <v/>
      </c>
      <c r="S620" s="36">
        <f>P620*R620</f>
        <v/>
      </c>
      <c r="U620" s="27" t="inlineStr">
        <is>
          <t>Stock SAP</t>
        </is>
      </c>
      <c r="V620" s="27" t="inlineStr">
        <is>
          <t>Uniformes</t>
        </is>
      </c>
      <c r="W620" s="27" t="inlineStr">
        <is>
          <t>Fuera del alcance</t>
        </is>
      </c>
      <c r="X620" s="27" t="inlineStr"/>
      <c r="Y620" s="27" t="inlineStr">
        <is>
          <t>No aplica: uniformes, clasificación que el inventario físico de Farmacia no releva</t>
        </is>
      </c>
      <c r="Z620" s="28" t="inlineStr">
        <is>
          <t>Fuera del alcance del inventario físico</t>
        </is>
      </c>
      <c r="AA620" s="27" t="inlineStr"/>
      <c r="AB620" s="27" t="inlineStr"/>
      <c r="AC620" s="27" t="inlineStr"/>
      <c r="AD620" s="27" t="inlineStr"/>
      <c r="AE620" s="27" t="inlineStr"/>
      <c r="AF620" s="27" t="inlineStr"/>
      <c r="AG620" s="27" t="inlineStr"/>
      <c r="AH620" s="37" t="n">
        <v>2</v>
      </c>
      <c r="AI620" s="37" t="n">
        <v>0</v>
      </c>
      <c r="AJ620" s="37" t="n">
        <v>2</v>
      </c>
      <c r="AK620" s="38" t="n">
        <v>430829.64</v>
      </c>
      <c r="AL620" s="38" t="n"/>
      <c r="AM620" s="38" t="n"/>
      <c r="AN620" s="27" t="inlineStr"/>
      <c r="AO620" s="27" t="inlineStr"/>
    </row>
    <row r="621">
      <c r="A621" s="5" t="inlineStr">
        <is>
          <t>3002072</t>
        </is>
      </c>
      <c r="B621" s="5" t="inlineStr">
        <is>
          <t>JARDINERO XXL GEO GORETEX</t>
        </is>
      </c>
      <c r="C621" s="5" t="inlineStr"/>
      <c r="D621" s="5" t="inlineStr">
        <is>
          <t>INDU</t>
        </is>
      </c>
      <c r="E621" s="5" t="inlineStr">
        <is>
          <t>ZUNI</t>
        </is>
      </c>
      <c r="F621" s="5" t="inlineStr">
        <is>
          <t>1120</t>
        </is>
      </c>
      <c r="G621" s="5" t="inlineStr">
        <is>
          <t>2040</t>
        </is>
      </c>
      <c r="H621" s="5" t="inlineStr">
        <is>
          <t>C/U</t>
        </is>
      </c>
      <c r="I621" s="6" t="n">
        <v>2</v>
      </c>
      <c r="J621" s="6" t="n">
        <v>0</v>
      </c>
      <c r="K621" s="5" t="inlineStr">
        <is>
          <t>ARS</t>
        </is>
      </c>
      <c r="L621" s="7" t="n">
        <v>0</v>
      </c>
      <c r="M621" s="7" t="n">
        <v>706033.12</v>
      </c>
      <c r="N621" s="5">
        <f>IFERROR(VLOOKUP(E621,[1]Total!$D$1:$M$446,10,0),0)</f>
        <v/>
      </c>
      <c r="O621" s="11">
        <f>M621/SUM($M$2:$M$679)</f>
        <v/>
      </c>
      <c r="P621" s="5">
        <f>IFERROR(M621/I621,0)</f>
        <v/>
      </c>
      <c r="R621" s="8">
        <f>I621-Q621</f>
        <v/>
      </c>
      <c r="S621" s="36">
        <f>P621*R621</f>
        <v/>
      </c>
      <c r="U621" s="27" t="inlineStr">
        <is>
          <t>Stock SAP</t>
        </is>
      </c>
      <c r="V621" s="27" t="inlineStr">
        <is>
          <t>Uniformes</t>
        </is>
      </c>
      <c r="W621" s="27" t="inlineStr">
        <is>
          <t>Fuera del alcance</t>
        </is>
      </c>
      <c r="X621" s="27" t="inlineStr"/>
      <c r="Y621" s="27" t="inlineStr">
        <is>
          <t>No aplica: uniformes, clasificación que el inventario físico de Farmacia no releva</t>
        </is>
      </c>
      <c r="Z621" s="28" t="inlineStr">
        <is>
          <t>Fuera del alcance del inventario físico</t>
        </is>
      </c>
      <c r="AA621" s="27" t="inlineStr"/>
      <c r="AB621" s="27" t="inlineStr"/>
      <c r="AC621" s="27" t="inlineStr"/>
      <c r="AD621" s="27" t="inlineStr"/>
      <c r="AE621" s="27" t="inlineStr"/>
      <c r="AF621" s="27" t="inlineStr"/>
      <c r="AG621" s="27" t="inlineStr"/>
      <c r="AH621" s="37" t="n">
        <v>2</v>
      </c>
      <c r="AI621" s="37" t="n">
        <v>0</v>
      </c>
      <c r="AJ621" s="37" t="n">
        <v>2</v>
      </c>
      <c r="AK621" s="38" t="n">
        <v>353016.56</v>
      </c>
      <c r="AL621" s="38" t="n"/>
      <c r="AM621" s="38" t="n"/>
      <c r="AN621" s="27" t="inlineStr"/>
      <c r="AO621" s="27" t="inlineStr"/>
    </row>
    <row r="622">
      <c r="A622" s="5" t="inlineStr">
        <is>
          <t>3002078</t>
        </is>
      </c>
      <c r="B622" s="5" t="inlineStr">
        <is>
          <t>CAMPERA POLARTEC QUEHUAR 8 PRO TXXL</t>
        </is>
      </c>
      <c r="C622" s="5" t="inlineStr"/>
      <c r="D622" s="5" t="inlineStr">
        <is>
          <t>INDU</t>
        </is>
      </c>
      <c r="E622" s="5" t="inlineStr">
        <is>
          <t>ZUNI</t>
        </is>
      </c>
      <c r="F622" s="5" t="inlineStr">
        <is>
          <t>1120</t>
        </is>
      </c>
      <c r="G622" s="5" t="inlineStr">
        <is>
          <t>2040</t>
        </is>
      </c>
      <c r="H622" s="5" t="inlineStr">
        <is>
          <t>C/U</t>
        </is>
      </c>
      <c r="I622" s="6" t="n">
        <v>2</v>
      </c>
      <c r="J622" s="6" t="n">
        <v>0</v>
      </c>
      <c r="K622" s="5" t="inlineStr">
        <is>
          <t>ARS</t>
        </is>
      </c>
      <c r="L622" s="7" t="n">
        <v>0</v>
      </c>
      <c r="M622" s="7" t="n">
        <v>267090.4</v>
      </c>
      <c r="N622" s="5">
        <f>IFERROR(VLOOKUP(E622,[1]Total!$D$1:$M$446,10,0),0)</f>
        <v/>
      </c>
      <c r="O622" s="11">
        <f>M622/SUM($M$2:$M$679)</f>
        <v/>
      </c>
      <c r="P622" s="5">
        <f>IFERROR(M622/I622,0)</f>
        <v/>
      </c>
      <c r="R622" s="8">
        <f>I622-Q622</f>
        <v/>
      </c>
      <c r="S622" s="36">
        <f>P622*R622</f>
        <v/>
      </c>
      <c r="U622" s="27" t="inlineStr">
        <is>
          <t>Stock SAP</t>
        </is>
      </c>
      <c r="V622" s="27" t="inlineStr">
        <is>
          <t>Uniformes</t>
        </is>
      </c>
      <c r="W622" s="27" t="inlineStr">
        <is>
          <t>Fuera del alcance</t>
        </is>
      </c>
      <c r="X622" s="27" t="inlineStr"/>
      <c r="Y622" s="27" t="inlineStr">
        <is>
          <t>No aplica: uniformes, clasificación que el inventario físico de Farmacia no releva</t>
        </is>
      </c>
      <c r="Z622" s="28" t="inlineStr">
        <is>
          <t>Fuera del alcance del inventario físico</t>
        </is>
      </c>
      <c r="AA622" s="27" t="inlineStr"/>
      <c r="AB622" s="27" t="inlineStr"/>
      <c r="AC622" s="27" t="inlineStr"/>
      <c r="AD622" s="27" t="inlineStr"/>
      <c r="AE622" s="27" t="inlineStr"/>
      <c r="AF622" s="27" t="inlineStr"/>
      <c r="AG622" s="27" t="inlineStr"/>
      <c r="AH622" s="37" t="n">
        <v>2</v>
      </c>
      <c r="AI622" s="37" t="n">
        <v>0</v>
      </c>
      <c r="AJ622" s="37" t="n">
        <v>2</v>
      </c>
      <c r="AK622" s="38" t="n">
        <v>133545.2</v>
      </c>
      <c r="AL622" s="38" t="n"/>
      <c r="AM622" s="38" t="n"/>
      <c r="AN622" s="27" t="inlineStr"/>
      <c r="AO622" s="27" t="inlineStr"/>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7" t="n">
        <v>0</v>
      </c>
      <c r="M623" s="7" t="n">
        <v>2293.81</v>
      </c>
      <c r="N623" s="5">
        <f>IFERROR(VLOOKUP(E623,[1]Total!$D$1:$M$446,10,0),0)</f>
        <v/>
      </c>
      <c r="O623" s="11">
        <f>M623/SUM($M$2:$M$679)</f>
        <v/>
      </c>
      <c r="P623" s="5">
        <f>IFERROR(M623/I623,0)</f>
        <v/>
      </c>
      <c r="R623" s="8">
        <f>I623-Q623</f>
        <v/>
      </c>
      <c r="S623" s="36">
        <f>P623*R623</f>
        <v/>
      </c>
      <c r="U623" s="27" t="inlineStr">
        <is>
          <t>Stock SAP</t>
        </is>
      </c>
      <c r="V623" s="27" t="inlineStr">
        <is>
          <t>Medicamentos</t>
        </is>
      </c>
      <c r="W623" s="27" t="inlineStr">
        <is>
          <t>Dentro del alcance</t>
        </is>
      </c>
      <c r="X623" s="26" t="inlineStr">
        <is>
          <t>Baja</t>
        </is>
      </c>
      <c r="Y623" s="27" t="inlineStr">
        <is>
          <t>Homologado – confianza Baja – pendiente de validación</t>
        </is>
      </c>
      <c r="Z623" s="26" t="inlineStr">
        <is>
          <t>Dar de baja en SAP</t>
        </is>
      </c>
      <c r="AA623" s="27" t="inlineStr">
        <is>
          <t>MED143</t>
        </is>
      </c>
      <c r="AB623" s="27" t="inlineStr">
        <is>
          <t>Nitroglicerina 5mg/ml Amp x 5 ml</t>
        </is>
      </c>
      <c r="AC623" s="27" t="inlineStr">
        <is>
          <t>Cruce por nomenclatura SAP</t>
        </is>
      </c>
      <c r="AD623" s="27" t="inlineStr">
        <is>
          <t>No</t>
        </is>
      </c>
      <c r="AE623" s="27" t="inlineStr"/>
      <c r="AF623" s="27" t="inlineStr">
        <is>
          <t>Sí</t>
        </is>
      </c>
      <c r="AG623" s="27" t="inlineStr"/>
      <c r="AH623" s="37" t="n">
        <v>37</v>
      </c>
      <c r="AI623" s="37" t="n">
        <v>30</v>
      </c>
      <c r="AJ623" s="37" t="n">
        <v>7</v>
      </c>
      <c r="AK623" s="38" t="n">
        <v>2293.805675675676</v>
      </c>
      <c r="AL623" s="38">
        <f>IF(OR($Z623="Dar de baja en SAP",$Z623="Dar de alta en SAP"),$AJ623*$AK623,"")</f>
        <v/>
      </c>
      <c r="AM623" s="38">
        <f>$AI623*$AK623</f>
        <v/>
      </c>
      <c r="AN623" s="27" t="inlineStr"/>
      <c r="AO623" s="27"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7" t="n">
        <v>0</v>
      </c>
      <c r="M624" s="7" t="n">
        <v>2977.73</v>
      </c>
      <c r="N624" s="5">
        <f>IFERROR(VLOOKUP(E624,[1]Total!$D$1:$M$446,10,0),0)</f>
        <v/>
      </c>
      <c r="O624" s="11">
        <f>M624/SUM($M$2:$M$679)</f>
        <v/>
      </c>
      <c r="P624" s="5">
        <f>IFERROR(M624/I624,0)</f>
        <v/>
      </c>
      <c r="R624" s="8">
        <f>I624-Q624</f>
        <v/>
      </c>
      <c r="S624" s="36">
        <f>P624*R624</f>
        <v/>
      </c>
      <c r="U624" s="27" t="inlineStr">
        <is>
          <t>Stock SAP</t>
        </is>
      </c>
      <c r="V624" s="27" t="inlineStr">
        <is>
          <t>Medicamentos</t>
        </is>
      </c>
      <c r="W624" s="27" t="inlineStr">
        <is>
          <t>Dentro del alcance</t>
        </is>
      </c>
      <c r="X624" s="25" t="inlineStr">
        <is>
          <t>Alta</t>
        </is>
      </c>
      <c r="Y624" s="27" t="inlineStr">
        <is>
          <t>Homologado – confianza Alta</t>
        </is>
      </c>
      <c r="Z624" s="26" t="inlineStr">
        <is>
          <t>Dar de baja en SAP</t>
        </is>
      </c>
      <c r="AA624" s="27" t="inlineStr">
        <is>
          <t>DESC14</t>
        </is>
      </c>
      <c r="AB624" s="27" t="inlineStr">
        <is>
          <t>Alcohol 70% x 1000 ml</t>
        </is>
      </c>
      <c r="AC624" s="27" t="inlineStr">
        <is>
          <t>Cruce por nomenclatura SAP</t>
        </is>
      </c>
      <c r="AD624" s="27" t="inlineStr">
        <is>
          <t>No</t>
        </is>
      </c>
      <c r="AE624" s="27" t="inlineStr"/>
      <c r="AF624" s="27" t="inlineStr">
        <is>
          <t>No</t>
        </is>
      </c>
      <c r="AG624" s="27" t="inlineStr"/>
      <c r="AH624" s="37" t="n">
        <v>91</v>
      </c>
      <c r="AI624" s="37" t="n">
        <v>9</v>
      </c>
      <c r="AJ624" s="37" t="n">
        <v>82</v>
      </c>
      <c r="AK624" s="38" t="n">
        <v>2977.732307692307</v>
      </c>
      <c r="AL624" s="38">
        <f>IF(OR($Z624="Dar de baja en SAP",$Z624="Dar de alta en SAP"),$AJ624*$AK624,"")</f>
        <v/>
      </c>
      <c r="AM624" s="38">
        <f>$AI624*$AK624</f>
        <v/>
      </c>
      <c r="AN624" s="27" t="inlineStr"/>
      <c r="AO624" s="27"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7" t="n">
        <v>0</v>
      </c>
      <c r="M625" s="7" t="n">
        <v>1320</v>
      </c>
      <c r="N625" s="5">
        <f>IFERROR(VLOOKUP(E625,[1]Total!$D$1:$M$446,10,0),0)</f>
        <v/>
      </c>
      <c r="O625" s="11">
        <f>M625/SUM($M$2:$M$679)</f>
        <v/>
      </c>
      <c r="P625" s="5">
        <f>IFERROR(M625/I625,0)</f>
        <v/>
      </c>
      <c r="R625" s="8">
        <f>I625-Q625</f>
        <v/>
      </c>
      <c r="S625" s="36">
        <f>P625*R625</f>
        <v/>
      </c>
      <c r="U625" s="27" t="inlineStr">
        <is>
          <t>Stock SAP</t>
        </is>
      </c>
      <c r="V625" s="27" t="inlineStr">
        <is>
          <t>Medicamentos</t>
        </is>
      </c>
      <c r="W625" s="27" t="inlineStr">
        <is>
          <t>Dentro del alcance</t>
        </is>
      </c>
      <c r="X625" s="27" t="inlineStr"/>
      <c r="Y625" s="27" t="inlineStr">
        <is>
          <t>Sin recuento físico en el inventario de Avain</t>
        </is>
      </c>
      <c r="Z625" s="28" t="inlineStr">
        <is>
          <t>Sin recuento físico</t>
        </is>
      </c>
      <c r="AA625" s="27" t="inlineStr"/>
      <c r="AB625" s="27" t="inlineStr"/>
      <c r="AC625" s="27" t="inlineStr"/>
      <c r="AD625" s="27" t="inlineStr"/>
      <c r="AE625" s="27" t="inlineStr"/>
      <c r="AF625" s="27" t="inlineStr"/>
      <c r="AG625" s="27" t="inlineStr"/>
      <c r="AH625" s="37" t="n">
        <v>1</v>
      </c>
      <c r="AI625" s="37" t="n">
        <v>0</v>
      </c>
      <c r="AJ625" s="37" t="n">
        <v>1</v>
      </c>
      <c r="AK625" s="38" t="n">
        <v>1320</v>
      </c>
      <c r="AL625" s="38" t="n"/>
      <c r="AM625" s="38" t="n"/>
      <c r="AN625" s="27" t="inlineStr"/>
      <c r="AO625" s="27" t="inlineStr"/>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7" t="n">
        <v>0</v>
      </c>
      <c r="M626" s="7" t="n">
        <v>955</v>
      </c>
      <c r="N626" s="5">
        <f>IFERROR(VLOOKUP(E626,[1]Total!$D$1:$M$446,10,0),0)</f>
        <v/>
      </c>
      <c r="O626" s="11">
        <f>M626/SUM($M$2:$M$679)</f>
        <v/>
      </c>
      <c r="P626" s="5">
        <f>IFERROR(M626/I626,0)</f>
        <v/>
      </c>
      <c r="R626" s="8">
        <f>I626-Q626</f>
        <v/>
      </c>
      <c r="S626" s="36">
        <f>P626*R626</f>
        <v/>
      </c>
      <c r="U626" s="27" t="inlineStr">
        <is>
          <t>Stock SAP</t>
        </is>
      </c>
      <c r="V626" s="27" t="inlineStr">
        <is>
          <t>Medicamentos</t>
        </is>
      </c>
      <c r="W626" s="27" t="inlineStr">
        <is>
          <t>Dentro del alcance</t>
        </is>
      </c>
      <c r="X626" s="27" t="inlineStr"/>
      <c r="Y626" s="27" t="inlineStr">
        <is>
          <t>Sin recuento físico en el inventario de Avain</t>
        </is>
      </c>
      <c r="Z626" s="28" t="inlineStr">
        <is>
          <t>Sin recuento físico</t>
        </is>
      </c>
      <c r="AA626" s="27" t="inlineStr"/>
      <c r="AB626" s="27" t="inlineStr"/>
      <c r="AC626" s="27" t="inlineStr"/>
      <c r="AD626" s="27" t="inlineStr"/>
      <c r="AE626" s="27" t="inlineStr"/>
      <c r="AF626" s="27" t="inlineStr"/>
      <c r="AG626" s="27" t="inlineStr"/>
      <c r="AH626" s="37" t="n">
        <v>1</v>
      </c>
      <c r="AI626" s="37" t="n">
        <v>0</v>
      </c>
      <c r="AJ626" s="37" t="n">
        <v>1</v>
      </c>
      <c r="AK626" s="38" t="n">
        <v>955</v>
      </c>
      <c r="AL626" s="38" t="n"/>
      <c r="AM626" s="38" t="n"/>
      <c r="AN626" s="27" t="inlineStr"/>
      <c r="AO626" s="27" t="inlineStr"/>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7" t="n">
        <v>0</v>
      </c>
      <c r="M627" s="7" t="n">
        <v>1447.52</v>
      </c>
      <c r="N627" s="5">
        <f>IFERROR(VLOOKUP(E627,[1]Total!$D$1:$M$446,10,0),0)</f>
        <v/>
      </c>
      <c r="O627" s="11">
        <f>M627/SUM($M$2:$M$679)</f>
        <v/>
      </c>
      <c r="P627" s="5">
        <f>IFERROR(M627/I627,0)</f>
        <v/>
      </c>
      <c r="R627" s="8">
        <f>I627-Q627</f>
        <v/>
      </c>
      <c r="S627" s="36">
        <f>P627*R627</f>
        <v/>
      </c>
      <c r="U627" s="27" t="inlineStr">
        <is>
          <t>Stock SAP</t>
        </is>
      </c>
      <c r="V627" s="27" t="inlineStr">
        <is>
          <t>Medicamentos</t>
        </is>
      </c>
      <c r="W627" s="27" t="inlineStr">
        <is>
          <t>Dentro del alcance</t>
        </is>
      </c>
      <c r="X627" s="30" t="inlineStr">
        <is>
          <t>Media</t>
        </is>
      </c>
      <c r="Y627" s="27" t="inlineStr">
        <is>
          <t>Homologado – confianza Media – pendiente de validación</t>
        </is>
      </c>
      <c r="Z627" s="26" t="inlineStr">
        <is>
          <t>Dar de baja en SAP</t>
        </is>
      </c>
      <c r="AA627" s="27" t="inlineStr">
        <is>
          <t>MED168</t>
        </is>
      </c>
      <c r="AB627" s="27" t="inlineStr">
        <is>
          <t>Solucion fisiológica x 500 ml</t>
        </is>
      </c>
      <c r="AC627" s="27" t="inlineStr">
        <is>
          <t>Homologación por código Avain (master M13-001)</t>
        </is>
      </c>
      <c r="AD627" s="27" t="inlineStr">
        <is>
          <t>No</t>
        </is>
      </c>
      <c r="AE627" s="27" t="inlineStr"/>
      <c r="AF627" s="27" t="inlineStr">
        <is>
          <t>Sí</t>
        </is>
      </c>
      <c r="AG627" s="27" t="inlineStr">
        <is>
          <t>M13-001</t>
        </is>
      </c>
      <c r="AH627" s="37" t="n">
        <v>1271</v>
      </c>
      <c r="AI627" s="37" t="n">
        <v>249</v>
      </c>
      <c r="AJ627" s="37" t="n">
        <v>1022</v>
      </c>
      <c r="AK627" s="38" t="n">
        <v>1447.517246262785</v>
      </c>
      <c r="AL627" s="38">
        <f>IF(OR($Z627="Dar de baja en SAP",$Z627="Dar de alta en SAP"),$AJ627*$AK627,"")</f>
        <v/>
      </c>
      <c r="AM627" s="38">
        <f>$AI627*$AK627</f>
        <v/>
      </c>
      <c r="AN627" s="27" t="inlineStr"/>
      <c r="AO627" s="27"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7" t="n">
        <v>0</v>
      </c>
      <c r="M628" s="7" t="n">
        <v>7174.83</v>
      </c>
      <c r="N628" s="5">
        <f>IFERROR(VLOOKUP(E628,[1]Total!$D$1:$M$446,10,0),0)</f>
        <v/>
      </c>
      <c r="O628" s="11">
        <f>M628/SUM($M$2:$M$679)</f>
        <v/>
      </c>
      <c r="P628" s="5">
        <f>IFERROR(M628/I628,0)</f>
        <v/>
      </c>
      <c r="R628" s="8">
        <f>I628-Q628</f>
        <v/>
      </c>
      <c r="S628" s="36">
        <f>P628*R628</f>
        <v/>
      </c>
      <c r="U628" s="27" t="inlineStr">
        <is>
          <t>Stock SAP</t>
        </is>
      </c>
      <c r="V628" s="27" t="inlineStr">
        <is>
          <t>Medicamentos</t>
        </is>
      </c>
      <c r="W628" s="27" t="inlineStr">
        <is>
          <t>Dentro del alcance</t>
        </is>
      </c>
      <c r="X628" s="27" t="inlineStr"/>
      <c r="Y628" s="27" t="inlineStr">
        <is>
          <t>Sin recuento físico en el inventario de Avain</t>
        </is>
      </c>
      <c r="Z628" s="28" t="inlineStr">
        <is>
          <t>Sin recuento físico</t>
        </is>
      </c>
      <c r="AA628" s="27" t="inlineStr"/>
      <c r="AB628" s="27" t="inlineStr"/>
      <c r="AC628" s="27" t="inlineStr"/>
      <c r="AD628" s="27" t="inlineStr"/>
      <c r="AE628" s="27" t="inlineStr"/>
      <c r="AF628" s="27" t="inlineStr"/>
      <c r="AG628" s="27" t="inlineStr"/>
      <c r="AH628" s="37" t="n">
        <v>5</v>
      </c>
      <c r="AI628" s="37" t="n">
        <v>0</v>
      </c>
      <c r="AJ628" s="37" t="n">
        <v>5</v>
      </c>
      <c r="AK628" s="38" t="n">
        <v>7174.828</v>
      </c>
      <c r="AL628" s="38" t="n"/>
      <c r="AM628" s="38" t="n"/>
      <c r="AN628" s="27" t="inlineStr"/>
      <c r="AO628" s="27"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7" t="n">
        <v>0</v>
      </c>
      <c r="M629" s="7" t="n">
        <v>7174.83</v>
      </c>
      <c r="N629" s="5">
        <f>IFERROR(VLOOKUP(E629,[1]Total!$D$1:$M$446,10,0),0)</f>
        <v/>
      </c>
      <c r="O629" s="11">
        <f>M629/SUM($M$2:$M$679)</f>
        <v/>
      </c>
      <c r="P629" s="5">
        <f>IFERROR(M629/I629,0)</f>
        <v/>
      </c>
      <c r="R629" s="8">
        <f>I629-Q629</f>
        <v/>
      </c>
      <c r="S629" s="36">
        <f>P629*R629</f>
        <v/>
      </c>
      <c r="U629" s="27" t="inlineStr">
        <is>
          <t>Stock SAP</t>
        </is>
      </c>
      <c r="V629" s="27" t="inlineStr">
        <is>
          <t>Medicamentos</t>
        </is>
      </c>
      <c r="W629" s="27" t="inlineStr">
        <is>
          <t>Dentro del alcance</t>
        </is>
      </c>
      <c r="X629" s="27" t="inlineStr"/>
      <c r="Y629" s="27" t="inlineStr">
        <is>
          <t>Sin recuento físico en el inventario de Avain</t>
        </is>
      </c>
      <c r="Z629" s="28" t="inlineStr">
        <is>
          <t>Sin recuento físico</t>
        </is>
      </c>
      <c r="AA629" s="27" t="inlineStr"/>
      <c r="AB629" s="27" t="inlineStr"/>
      <c r="AC629" s="27" t="inlineStr"/>
      <c r="AD629" s="27" t="inlineStr"/>
      <c r="AE629" s="27" t="inlineStr"/>
      <c r="AF629" s="27" t="inlineStr"/>
      <c r="AG629" s="27" t="inlineStr"/>
      <c r="AH629" s="37" t="n">
        <v>5</v>
      </c>
      <c r="AI629" s="37" t="n">
        <v>0</v>
      </c>
      <c r="AJ629" s="37" t="n">
        <v>5</v>
      </c>
      <c r="AK629" s="38" t="n">
        <v>7174.828</v>
      </c>
      <c r="AL629" s="38" t="n"/>
      <c r="AM629" s="38" t="n"/>
      <c r="AN629" s="27" t="inlineStr"/>
      <c r="AO629" s="27"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7" t="n">
        <v>0</v>
      </c>
      <c r="M630" s="7" t="n">
        <v>12528.2</v>
      </c>
      <c r="N630" s="5">
        <f>IFERROR(VLOOKUP(E630,[1]Total!$D$1:$M$446,10,0),0)</f>
        <v/>
      </c>
      <c r="O630" s="11">
        <f>M630/SUM($M$2:$M$679)</f>
        <v/>
      </c>
      <c r="P630" s="5">
        <f>IFERROR(M630/I630,0)</f>
        <v/>
      </c>
      <c r="R630" s="8">
        <f>I630-Q630</f>
        <v/>
      </c>
      <c r="S630" s="36">
        <f>P630*R630</f>
        <v/>
      </c>
      <c r="U630" s="27" t="inlineStr">
        <is>
          <t>Stock SAP</t>
        </is>
      </c>
      <c r="V630" s="27" t="inlineStr">
        <is>
          <t>Medicamentos</t>
        </is>
      </c>
      <c r="W630" s="27" t="inlineStr">
        <is>
          <t>Dentro del alcance</t>
        </is>
      </c>
      <c r="X630" s="27" t="inlineStr"/>
      <c r="Y630" s="27" t="inlineStr">
        <is>
          <t>Sin recuento físico en el inventario de Avain</t>
        </is>
      </c>
      <c r="Z630" s="28" t="inlineStr">
        <is>
          <t>Sin recuento físico</t>
        </is>
      </c>
      <c r="AA630" s="27" t="inlineStr"/>
      <c r="AB630" s="27" t="inlineStr"/>
      <c r="AC630" s="27" t="inlineStr"/>
      <c r="AD630" s="27" t="inlineStr"/>
      <c r="AE630" s="27" t="inlineStr"/>
      <c r="AF630" s="27" t="inlineStr"/>
      <c r="AG630" s="27" t="inlineStr"/>
      <c r="AH630" s="37" t="n">
        <v>5</v>
      </c>
      <c r="AI630" s="37" t="n">
        <v>0</v>
      </c>
      <c r="AJ630" s="37" t="n">
        <v>5</v>
      </c>
      <c r="AK630" s="38" t="n">
        <v>12528.2</v>
      </c>
      <c r="AL630" s="38" t="n"/>
      <c r="AM630" s="38" t="n"/>
      <c r="AN630" s="27" t="inlineStr"/>
      <c r="AO630" s="27"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7" t="n">
        <v>0</v>
      </c>
      <c r="M631" s="7" t="n">
        <v>17230.45</v>
      </c>
      <c r="N631" s="5">
        <f>IFERROR(VLOOKUP(E631,[1]Total!$D$1:$M$446,10,0),0)</f>
        <v/>
      </c>
      <c r="O631" s="11">
        <f>M631/SUM($M$2:$M$679)</f>
        <v/>
      </c>
      <c r="P631" s="5">
        <f>IFERROR(M631/I631,0)</f>
        <v/>
      </c>
      <c r="R631" s="8">
        <f>I631-Q631</f>
        <v/>
      </c>
      <c r="S631" s="36">
        <f>P631*R631</f>
        <v/>
      </c>
      <c r="U631" s="27" t="inlineStr">
        <is>
          <t>Stock SAP</t>
        </is>
      </c>
      <c r="V631" s="27" t="inlineStr">
        <is>
          <t>Medicamentos</t>
        </is>
      </c>
      <c r="W631" s="27" t="inlineStr">
        <is>
          <t>Dentro del alcance</t>
        </is>
      </c>
      <c r="X631" s="27" t="inlineStr"/>
      <c r="Y631" s="27" t="inlineStr">
        <is>
          <t>Sin recuento físico en el inventario de Avain</t>
        </is>
      </c>
      <c r="Z631" s="28" t="inlineStr">
        <is>
          <t>Sin recuento físico</t>
        </is>
      </c>
      <c r="AA631" s="27" t="inlineStr"/>
      <c r="AB631" s="27" t="inlineStr"/>
      <c r="AC631" s="27" t="inlineStr"/>
      <c r="AD631" s="27" t="inlineStr"/>
      <c r="AE631" s="27" t="inlineStr"/>
      <c r="AF631" s="27" t="inlineStr"/>
      <c r="AG631" s="27" t="inlineStr"/>
      <c r="AH631" s="37" t="n">
        <v>1</v>
      </c>
      <c r="AI631" s="37" t="n">
        <v>0</v>
      </c>
      <c r="AJ631" s="37" t="n">
        <v>1</v>
      </c>
      <c r="AK631" s="38" t="n">
        <v>17230.45</v>
      </c>
      <c r="AL631" s="38" t="n"/>
      <c r="AM631" s="38" t="n"/>
      <c r="AN631" s="27" t="inlineStr"/>
      <c r="AO631" s="27" t="inlineStr"/>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7" t="n">
        <v>0</v>
      </c>
      <c r="M632" s="7" t="n">
        <v>87.16</v>
      </c>
      <c r="N632" s="5">
        <f>IFERROR(VLOOKUP(E632,[1]Total!$D$1:$M$446,10,0),0)</f>
        <v/>
      </c>
      <c r="O632" s="11">
        <f>M632/SUM($M$2:$M$679)</f>
        <v/>
      </c>
      <c r="P632" s="5">
        <f>IFERROR(M632/I632,0)</f>
        <v/>
      </c>
      <c r="R632" s="8">
        <f>I632-Q632</f>
        <v/>
      </c>
      <c r="S632" s="36">
        <f>P632*R632</f>
        <v/>
      </c>
      <c r="U632" s="27" t="inlineStr">
        <is>
          <t>Stock SAP</t>
        </is>
      </c>
      <c r="V632" s="27" t="inlineStr">
        <is>
          <t>Medicamentos</t>
        </is>
      </c>
      <c r="W632" s="27" t="inlineStr">
        <is>
          <t>Dentro del alcance</t>
        </is>
      </c>
      <c r="X632" s="26" t="inlineStr">
        <is>
          <t>Baja</t>
        </is>
      </c>
      <c r="Y632" s="27" t="inlineStr">
        <is>
          <t>Homologado – confianza Baja – pendiente de validación</t>
        </is>
      </c>
      <c r="Z632" s="26" t="inlineStr">
        <is>
          <t>Dar de baja en SAP</t>
        </is>
      </c>
      <c r="AA632" s="27" t="inlineStr">
        <is>
          <t>MED150</t>
        </is>
      </c>
      <c r="AB632" s="27" t="inlineStr">
        <is>
          <t>Paracetamol Comp x 1 gr</t>
        </is>
      </c>
      <c r="AC632" s="27" t="inlineStr">
        <is>
          <t>Homologación por código Avain (master M01-008)</t>
        </is>
      </c>
      <c r="AD632" s="27" t="inlineStr">
        <is>
          <t>No</t>
        </is>
      </c>
      <c r="AE632" s="27" t="inlineStr"/>
      <c r="AF632" s="27" t="inlineStr">
        <is>
          <t>Sí</t>
        </is>
      </c>
      <c r="AG632" s="27" t="inlineStr">
        <is>
          <t>M01-008</t>
        </is>
      </c>
      <c r="AH632" s="37" t="n">
        <v>3831</v>
      </c>
      <c r="AI632" s="37" t="n">
        <v>1048</v>
      </c>
      <c r="AJ632" s="37" t="n">
        <v>2783</v>
      </c>
      <c r="AK632" s="38" t="n">
        <v>87.15712346645783</v>
      </c>
      <c r="AL632" s="38">
        <f>IF(OR($Z632="Dar de baja en SAP",$Z632="Dar de alta en SAP"),$AJ632*$AK632,"")</f>
        <v/>
      </c>
      <c r="AM632" s="38">
        <f>$AI632*$AK632</f>
        <v/>
      </c>
      <c r="AN632" s="27" t="inlineStr"/>
      <c r="AO632" s="27"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7" t="n">
        <v>0</v>
      </c>
      <c r="M633" s="7" t="n">
        <v>19800</v>
      </c>
      <c r="N633" s="5">
        <f>IFERROR(VLOOKUP(E633,[1]Total!$D$1:$M$446,10,0),0)</f>
        <v/>
      </c>
      <c r="O633" s="11">
        <f>M633/SUM($M$2:$M$679)</f>
        <v/>
      </c>
      <c r="P633" s="5">
        <f>IFERROR(M633/I633,0)</f>
        <v/>
      </c>
      <c r="R633" s="8">
        <f>I633-Q633</f>
        <v/>
      </c>
      <c r="S633" s="36">
        <f>P633*R633</f>
        <v/>
      </c>
      <c r="U633" s="27" t="inlineStr">
        <is>
          <t>Stock SAP</t>
        </is>
      </c>
      <c r="V633" s="27" t="inlineStr">
        <is>
          <t>Medicamentos</t>
        </is>
      </c>
      <c r="W633" s="27" t="inlineStr">
        <is>
          <t>Dentro del alcance</t>
        </is>
      </c>
      <c r="X633" s="27" t="inlineStr"/>
      <c r="Y633" s="27" t="inlineStr">
        <is>
          <t>Sin recuento físico en el inventario de Avain</t>
        </is>
      </c>
      <c r="Z633" s="28" t="inlineStr">
        <is>
          <t>Sin recuento físico</t>
        </is>
      </c>
      <c r="AA633" s="27" t="inlineStr"/>
      <c r="AB633" s="27" t="inlineStr"/>
      <c r="AC633" s="27" t="inlineStr"/>
      <c r="AD633" s="27" t="inlineStr"/>
      <c r="AE633" s="27" t="inlineStr"/>
      <c r="AF633" s="27" t="inlineStr"/>
      <c r="AG633" s="27" t="inlineStr"/>
      <c r="AH633" s="37" t="n">
        <v>1</v>
      </c>
      <c r="AI633" s="37" t="n">
        <v>0</v>
      </c>
      <c r="AJ633" s="37" t="n">
        <v>1</v>
      </c>
      <c r="AK633" s="38" t="n">
        <v>19800</v>
      </c>
      <c r="AL633" s="38" t="n"/>
      <c r="AM633" s="38" t="n"/>
      <c r="AN633" s="27" t="inlineStr"/>
      <c r="AO633" s="27" t="inlineStr"/>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7" t="n">
        <v>0</v>
      </c>
      <c r="M634" s="7" t="n">
        <v>15000</v>
      </c>
      <c r="N634" s="5">
        <f>IFERROR(VLOOKUP(E634,[1]Total!$D$1:$M$446,10,0),0)</f>
        <v/>
      </c>
      <c r="O634" s="11">
        <f>M634/SUM($M$2:$M$679)</f>
        <v/>
      </c>
      <c r="P634" s="5">
        <f>IFERROR(M634/I634,0)</f>
        <v/>
      </c>
      <c r="R634" s="8">
        <f>I634-Q634</f>
        <v/>
      </c>
      <c r="S634" s="36">
        <f>P634*R634</f>
        <v/>
      </c>
      <c r="U634" s="27" t="inlineStr">
        <is>
          <t>Stock SAP</t>
        </is>
      </c>
      <c r="V634" s="27" t="inlineStr">
        <is>
          <t>Medicamentos</t>
        </is>
      </c>
      <c r="W634" s="27" t="inlineStr">
        <is>
          <t>Dentro del alcance</t>
        </is>
      </c>
      <c r="X634" s="27" t="inlineStr"/>
      <c r="Y634" s="27" t="inlineStr">
        <is>
          <t>Sin recuento físico en el inventario de Avain</t>
        </is>
      </c>
      <c r="Z634" s="28" t="inlineStr">
        <is>
          <t>Sin recuento físico</t>
        </is>
      </c>
      <c r="AA634" s="27" t="inlineStr"/>
      <c r="AB634" s="27" t="inlineStr"/>
      <c r="AC634" s="27" t="inlineStr"/>
      <c r="AD634" s="27" t="inlineStr"/>
      <c r="AE634" s="27" t="inlineStr"/>
      <c r="AF634" s="27" t="inlineStr"/>
      <c r="AG634" s="27" t="inlineStr"/>
      <c r="AH634" s="37" t="n">
        <v>1</v>
      </c>
      <c r="AI634" s="37" t="n">
        <v>0</v>
      </c>
      <c r="AJ634" s="37" t="n">
        <v>1</v>
      </c>
      <c r="AK634" s="38" t="n">
        <v>15000</v>
      </c>
      <c r="AL634" s="38" t="n"/>
      <c r="AM634" s="38" t="n"/>
      <c r="AN634" s="27" t="inlineStr"/>
      <c r="AO634" s="27" t="inlineStr"/>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7" t="n">
        <v>0</v>
      </c>
      <c r="M635" s="7" t="n">
        <v>4002.46</v>
      </c>
      <c r="N635" s="5">
        <f>IFERROR(VLOOKUP(E635,[1]Total!$D$1:$M$446,10,0),0)</f>
        <v/>
      </c>
      <c r="O635" s="11">
        <f>M635/SUM($M$2:$M$679)</f>
        <v/>
      </c>
      <c r="P635" s="5">
        <f>IFERROR(M635/I635,0)</f>
        <v/>
      </c>
      <c r="R635" s="8">
        <f>I635-Q635</f>
        <v/>
      </c>
      <c r="S635" s="36">
        <f>P635*R635</f>
        <v/>
      </c>
      <c r="U635" s="27" t="inlineStr">
        <is>
          <t>Stock SAP</t>
        </is>
      </c>
      <c r="V635" s="27" t="inlineStr">
        <is>
          <t>Medicamentos</t>
        </is>
      </c>
      <c r="W635" s="27" t="inlineStr">
        <is>
          <t>Dentro del alcance</t>
        </is>
      </c>
      <c r="X635" s="27" t="inlineStr"/>
      <c r="Y635" s="27" t="inlineStr">
        <is>
          <t>Sin recuento físico en el inventario de Avain</t>
        </is>
      </c>
      <c r="Z635" s="28" t="inlineStr">
        <is>
          <t>Sin recuento físico</t>
        </is>
      </c>
      <c r="AA635" s="27" t="inlineStr"/>
      <c r="AB635" s="27" t="inlineStr"/>
      <c r="AC635" s="27" t="inlineStr"/>
      <c r="AD635" s="27" t="inlineStr"/>
      <c r="AE635" s="27" t="inlineStr"/>
      <c r="AF635" s="27" t="inlineStr"/>
      <c r="AG635" s="27" t="inlineStr"/>
      <c r="AH635" s="37" t="n">
        <v>73</v>
      </c>
      <c r="AI635" s="37" t="n">
        <v>0</v>
      </c>
      <c r="AJ635" s="37" t="n">
        <v>73</v>
      </c>
      <c r="AK635" s="38" t="n">
        <v>4002.46095890411</v>
      </c>
      <c r="AL635" s="38" t="n"/>
      <c r="AM635" s="38" t="n"/>
      <c r="AN635" s="27" t="inlineStr"/>
      <c r="AO635" s="27"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7" t="n">
        <v>0</v>
      </c>
      <c r="M636" s="7" t="n">
        <v>386.59</v>
      </c>
      <c r="N636" s="5">
        <f>IFERROR(VLOOKUP(E636,[1]Total!$D$1:$M$446,10,0),0)</f>
        <v/>
      </c>
      <c r="O636" s="11">
        <f>M636/SUM($M$2:$M$679)</f>
        <v/>
      </c>
      <c r="P636" s="5">
        <f>IFERROR(M636/I636,0)</f>
        <v/>
      </c>
      <c r="Q636" s="39" t="n">
        <v>371</v>
      </c>
      <c r="R636" s="8">
        <f>I636-Q636</f>
        <v/>
      </c>
      <c r="S636" s="36">
        <f>P636*R636</f>
        <v/>
      </c>
      <c r="U636" s="27" t="inlineStr">
        <is>
          <t>Stock SAP</t>
        </is>
      </c>
      <c r="V636" s="27" t="inlineStr">
        <is>
          <t>Medicamentos</t>
        </is>
      </c>
      <c r="W636" s="27" t="inlineStr">
        <is>
          <t>Dentro del alcance</t>
        </is>
      </c>
      <c r="X636" s="26" t="inlineStr">
        <is>
          <t>Baja</t>
        </is>
      </c>
      <c r="Y636" s="27" t="inlineStr">
        <is>
          <t>Homologado – confianza Baja – pendiente de validación</t>
        </is>
      </c>
      <c r="Z636" s="25" t="inlineStr">
        <is>
          <t>Dar de alta en SAP</t>
        </is>
      </c>
      <c r="AA636" s="27" t="inlineStr">
        <is>
          <t>MED14</t>
        </is>
      </c>
      <c r="AB636" s="27" t="inlineStr">
        <is>
          <t>Amoxicilina + Clavulanato Comp x 1 mg</t>
        </is>
      </c>
      <c r="AC636" s="27" t="inlineStr">
        <is>
          <t>Homologación por código Avain (master M11-001)</t>
        </is>
      </c>
      <c r="AD636" s="27" t="inlineStr">
        <is>
          <t>Sí</t>
        </is>
      </c>
      <c r="AE636" s="27" t="inlineStr">
        <is>
          <t>1000527, 1000816</t>
        </is>
      </c>
      <c r="AF636" s="27" t="inlineStr">
        <is>
          <t>Sí</t>
        </is>
      </c>
      <c r="AG636" s="27" t="inlineStr">
        <is>
          <t>M11-001</t>
        </is>
      </c>
      <c r="AH636" s="37" t="n">
        <v>1</v>
      </c>
      <c r="AI636" s="37" t="n">
        <v>371</v>
      </c>
      <c r="AJ636" s="37" t="n">
        <v>-370</v>
      </c>
      <c r="AK636" s="38" t="n">
        <v>386.59</v>
      </c>
      <c r="AL636" s="38">
        <f>IF(OR($Z636="Dar de baja en SAP",$Z636="Dar de alta en SAP"),$AJ636*$AK636,"")</f>
        <v/>
      </c>
      <c r="AM636" s="38">
        <f>$AI636*$AK636</f>
        <v/>
      </c>
      <c r="AN636" s="29" t="inlineStr">
        <is>
          <t>Valorización a validar: relación de cantidades 371 a 1 entre SAP y el recuento físico. Sugiere distinta unidad de medida (SAP por caja o envase y el recuento por unidad). La diferencia económica de esta fila no debe tomarse como definitiva.</t>
        </is>
      </c>
      <c r="AO636" s="27"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7" t="n">
        <v>0</v>
      </c>
      <c r="M637" s="7" t="n">
        <v>197.05</v>
      </c>
      <c r="N637" s="5">
        <f>IFERROR(VLOOKUP(E637,[1]Total!$D$1:$M$446,10,0),0)</f>
        <v/>
      </c>
      <c r="O637" s="11">
        <f>M637/SUM($M$2:$M$679)</f>
        <v/>
      </c>
      <c r="P637" s="5">
        <f>IFERROR(M637/I637,0)</f>
        <v/>
      </c>
      <c r="R637" s="8">
        <f>I637-Q637</f>
        <v/>
      </c>
      <c r="S637" s="36">
        <f>P637*R637</f>
        <v/>
      </c>
      <c r="U637" s="27" t="inlineStr">
        <is>
          <t>Stock SAP</t>
        </is>
      </c>
      <c r="V637" s="27" t="inlineStr">
        <is>
          <t>Medicamentos</t>
        </is>
      </c>
      <c r="W637" s="27" t="inlineStr">
        <is>
          <t>Dentro del alcance</t>
        </is>
      </c>
      <c r="X637" s="25" t="inlineStr">
        <is>
          <t>Alta</t>
        </is>
      </c>
      <c r="Y637" s="27" t="inlineStr">
        <is>
          <t>Homologado – confianza Alta</t>
        </is>
      </c>
      <c r="Z637" s="26" t="inlineStr">
        <is>
          <t>Dar de baja en SAP</t>
        </is>
      </c>
      <c r="AA637" s="27" t="inlineStr">
        <is>
          <t>MED66</t>
        </is>
      </c>
      <c r="AB637" s="27" t="inlineStr">
        <is>
          <t>Difenhidramina 50mg Comp</t>
        </is>
      </c>
      <c r="AC637" s="27" t="inlineStr">
        <is>
          <t>Cruce por nomenclatura SAP</t>
        </is>
      </c>
      <c r="AD637" s="27" t="inlineStr">
        <is>
          <t>No</t>
        </is>
      </c>
      <c r="AE637" s="27" t="inlineStr"/>
      <c r="AF637" s="27" t="inlineStr">
        <is>
          <t>No</t>
        </is>
      </c>
      <c r="AG637" s="27" t="inlineStr"/>
      <c r="AH637" s="37" t="n">
        <v>263</v>
      </c>
      <c r="AI637" s="37" t="n">
        <v>50</v>
      </c>
      <c r="AJ637" s="37" t="n">
        <v>213</v>
      </c>
      <c r="AK637" s="38" t="n">
        <v>197.0536882129278</v>
      </c>
      <c r="AL637" s="38">
        <f>IF(OR($Z637="Dar de baja en SAP",$Z637="Dar de alta en SAP"),$AJ637*$AK637,"")</f>
        <v/>
      </c>
      <c r="AM637" s="38">
        <f>$AI637*$AK637</f>
        <v/>
      </c>
      <c r="AN637" s="27" t="inlineStr"/>
      <c r="AO637" s="27"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7" t="n">
        <v>0</v>
      </c>
      <c r="M638" s="7" t="n">
        <v>7877.5</v>
      </c>
      <c r="N638" s="5">
        <f>IFERROR(VLOOKUP(E638,[1]Total!$D$1:$M$446,10,0),0)</f>
        <v/>
      </c>
      <c r="O638" s="11">
        <f>M638/SUM($M$2:$M$679)</f>
        <v/>
      </c>
      <c r="P638" s="5">
        <f>IFERROR(M638/I638,0)</f>
        <v/>
      </c>
      <c r="R638" s="8">
        <f>I638-Q638</f>
        <v/>
      </c>
      <c r="S638" s="36">
        <f>P638*R638</f>
        <v/>
      </c>
      <c r="U638" s="27" t="inlineStr">
        <is>
          <t>Stock SAP</t>
        </is>
      </c>
      <c r="V638" s="27" t="inlineStr">
        <is>
          <t>Medicamentos</t>
        </is>
      </c>
      <c r="W638" s="27" t="inlineStr">
        <is>
          <t>Dentro del alcance</t>
        </is>
      </c>
      <c r="X638" s="27" t="inlineStr"/>
      <c r="Y638" s="27" t="inlineStr">
        <is>
          <t>Sin recuento físico en el inventario de Avain</t>
        </is>
      </c>
      <c r="Z638" s="28" t="inlineStr">
        <is>
          <t>Sin recuento físico</t>
        </is>
      </c>
      <c r="AA638" s="27" t="inlineStr"/>
      <c r="AB638" s="27" t="inlineStr"/>
      <c r="AC638" s="27" t="inlineStr"/>
      <c r="AD638" s="27" t="inlineStr"/>
      <c r="AE638" s="27" t="inlineStr"/>
      <c r="AF638" s="27" t="inlineStr"/>
      <c r="AG638" s="27" t="inlineStr"/>
      <c r="AH638" s="37" t="n">
        <v>1</v>
      </c>
      <c r="AI638" s="37" t="n">
        <v>0</v>
      </c>
      <c r="AJ638" s="37" t="n">
        <v>1</v>
      </c>
      <c r="AK638" s="38" t="n">
        <v>7877.5</v>
      </c>
      <c r="AL638" s="38" t="n"/>
      <c r="AM638" s="38" t="n"/>
      <c r="AN638" s="27" t="inlineStr"/>
      <c r="AO638" s="27" t="inlineStr"/>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7" t="n">
        <v>0</v>
      </c>
      <c r="M639" s="7" t="n">
        <v>11414.37</v>
      </c>
      <c r="N639" s="5">
        <f>IFERROR(VLOOKUP(E639,[1]Total!$D$1:$M$446,10,0),0)</f>
        <v/>
      </c>
      <c r="O639" s="11">
        <f>M639/SUM($M$2:$M$679)</f>
        <v/>
      </c>
      <c r="P639" s="5">
        <f>IFERROR(M639/I639,0)</f>
        <v/>
      </c>
      <c r="R639" s="8">
        <f>I639-Q639</f>
        <v/>
      </c>
      <c r="S639" s="36">
        <f>P639*R639</f>
        <v/>
      </c>
      <c r="U639" s="27" t="inlineStr">
        <is>
          <t>Stock SAP</t>
        </is>
      </c>
      <c r="V639" s="27" t="inlineStr">
        <is>
          <t>Medicamentos</t>
        </is>
      </c>
      <c r="W639" s="27" t="inlineStr">
        <is>
          <t>Dentro del alcance</t>
        </is>
      </c>
      <c r="X639" s="27" t="inlineStr"/>
      <c r="Y639" s="27" t="inlineStr">
        <is>
          <t>Sin recuento físico en el inventario de Avain</t>
        </is>
      </c>
      <c r="Z639" s="28" t="inlineStr">
        <is>
          <t>Sin recuento físico</t>
        </is>
      </c>
      <c r="AA639" s="27" t="inlineStr"/>
      <c r="AB639" s="27" t="inlineStr"/>
      <c r="AC639" s="27" t="inlineStr"/>
      <c r="AD639" s="27" t="inlineStr"/>
      <c r="AE639" s="27" t="inlineStr"/>
      <c r="AF639" s="27" t="inlineStr"/>
      <c r="AG639" s="27" t="inlineStr"/>
      <c r="AH639" s="37" t="n">
        <v>3</v>
      </c>
      <c r="AI639" s="37" t="n">
        <v>0</v>
      </c>
      <c r="AJ639" s="37" t="n">
        <v>3</v>
      </c>
      <c r="AK639" s="38" t="n">
        <v>11414.37333333333</v>
      </c>
      <c r="AL639" s="38" t="n"/>
      <c r="AM639" s="38" t="n"/>
      <c r="AN639" s="27" t="inlineStr"/>
      <c r="AO639" s="27"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7" t="n">
        <v>0</v>
      </c>
      <c r="M640" s="7" t="n">
        <v>68814.25999999999</v>
      </c>
      <c r="N640" s="5">
        <f>IFERROR(VLOOKUP(E640,[1]Total!$D$1:$M$446,10,0),0)</f>
        <v/>
      </c>
      <c r="O640" s="11">
        <f>M640/SUM($M$2:$M$679)</f>
        <v/>
      </c>
      <c r="P640" s="5">
        <f>IFERROR(M640/I640,0)</f>
        <v/>
      </c>
      <c r="R640" s="8">
        <f>I640-Q640</f>
        <v/>
      </c>
      <c r="S640" s="36">
        <f>P640*R640</f>
        <v/>
      </c>
      <c r="U640" s="27" t="inlineStr">
        <is>
          <t>Stock SAP</t>
        </is>
      </c>
      <c r="V640" s="27" t="inlineStr">
        <is>
          <t>Medicamentos</t>
        </is>
      </c>
      <c r="W640" s="27" t="inlineStr">
        <is>
          <t>Dentro del alcance</t>
        </is>
      </c>
      <c r="X640" s="27" t="inlineStr"/>
      <c r="Y640" s="27" t="inlineStr">
        <is>
          <t>Sin recuento físico en el inventario de Avain</t>
        </is>
      </c>
      <c r="Z640" s="28" t="inlineStr">
        <is>
          <t>Sin recuento físico</t>
        </is>
      </c>
      <c r="AA640" s="27" t="inlineStr"/>
      <c r="AB640" s="27" t="inlineStr"/>
      <c r="AC640" s="27" t="inlineStr"/>
      <c r="AD640" s="27" t="inlineStr"/>
      <c r="AE640" s="27" t="inlineStr"/>
      <c r="AF640" s="27" t="inlineStr"/>
      <c r="AG640" s="27" t="inlineStr"/>
      <c r="AH640" s="37" t="n">
        <v>4</v>
      </c>
      <c r="AI640" s="37" t="n">
        <v>0</v>
      </c>
      <c r="AJ640" s="37" t="n">
        <v>4</v>
      </c>
      <c r="AK640" s="38" t="n">
        <v>68814.25999999999</v>
      </c>
      <c r="AL640" s="38" t="n"/>
      <c r="AM640" s="38" t="n"/>
      <c r="AN640" s="27" t="inlineStr"/>
      <c r="AO640" s="27"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7" t="n">
        <v>0</v>
      </c>
      <c r="M641" s="7" t="n">
        <v>68814.25999999999</v>
      </c>
      <c r="N641" s="5">
        <f>IFERROR(VLOOKUP(E641,[1]Total!$D$1:$M$446,10,0),0)</f>
        <v/>
      </c>
      <c r="O641" s="11">
        <f>M641/SUM($M$2:$M$679)</f>
        <v/>
      </c>
      <c r="P641" s="5">
        <f>IFERROR(M641/I641,0)</f>
        <v/>
      </c>
      <c r="R641" s="8">
        <f>I641-Q641</f>
        <v/>
      </c>
      <c r="S641" s="36">
        <f>P641*R641</f>
        <v/>
      </c>
      <c r="U641" s="27" t="inlineStr">
        <is>
          <t>Stock SAP</t>
        </is>
      </c>
      <c r="V641" s="27" t="inlineStr">
        <is>
          <t>Medicamentos</t>
        </is>
      </c>
      <c r="W641" s="27" t="inlineStr">
        <is>
          <t>Dentro del alcance</t>
        </is>
      </c>
      <c r="X641" s="27" t="inlineStr"/>
      <c r="Y641" s="27" t="inlineStr">
        <is>
          <t>Sin recuento físico en el inventario de Avain</t>
        </is>
      </c>
      <c r="Z641" s="28" t="inlineStr">
        <is>
          <t>Sin recuento físico</t>
        </is>
      </c>
      <c r="AA641" s="27" t="inlineStr"/>
      <c r="AB641" s="27" t="inlineStr"/>
      <c r="AC641" s="27" t="inlineStr"/>
      <c r="AD641" s="27" t="inlineStr"/>
      <c r="AE641" s="27" t="inlineStr"/>
      <c r="AF641" s="27" t="inlineStr"/>
      <c r="AG641" s="27" t="inlineStr"/>
      <c r="AH641" s="37" t="n">
        <v>4</v>
      </c>
      <c r="AI641" s="37" t="n">
        <v>0</v>
      </c>
      <c r="AJ641" s="37" t="n">
        <v>4</v>
      </c>
      <c r="AK641" s="38" t="n">
        <v>68814.25999999999</v>
      </c>
      <c r="AL641" s="38" t="n"/>
      <c r="AM641" s="38" t="n"/>
      <c r="AN641" s="27" t="inlineStr"/>
      <c r="AO641" s="27"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7" t="n">
        <v>0</v>
      </c>
      <c r="M642" s="7" t="n">
        <v>68814.25999999999</v>
      </c>
      <c r="N642" s="5">
        <f>IFERROR(VLOOKUP(E642,[1]Total!$D$1:$M$446,10,0),0)</f>
        <v/>
      </c>
      <c r="O642" s="11">
        <f>M642/SUM($M$2:$M$679)</f>
        <v/>
      </c>
      <c r="P642" s="5">
        <f>IFERROR(M642/I642,0)</f>
        <v/>
      </c>
      <c r="R642" s="8">
        <f>I642-Q642</f>
        <v/>
      </c>
      <c r="S642" s="36">
        <f>P642*R642</f>
        <v/>
      </c>
      <c r="U642" s="27" t="inlineStr">
        <is>
          <t>Stock SAP</t>
        </is>
      </c>
      <c r="V642" s="27" t="inlineStr">
        <is>
          <t>Medicamentos</t>
        </is>
      </c>
      <c r="W642" s="27" t="inlineStr">
        <is>
          <t>Dentro del alcance</t>
        </is>
      </c>
      <c r="X642" s="27" t="inlineStr"/>
      <c r="Y642" s="27" t="inlineStr">
        <is>
          <t>Sin recuento físico en el inventario de Avain</t>
        </is>
      </c>
      <c r="Z642" s="28" t="inlineStr">
        <is>
          <t>Sin recuento físico</t>
        </is>
      </c>
      <c r="AA642" s="27" t="inlineStr"/>
      <c r="AB642" s="27" t="inlineStr"/>
      <c r="AC642" s="27" t="inlineStr"/>
      <c r="AD642" s="27" t="inlineStr"/>
      <c r="AE642" s="27" t="inlineStr"/>
      <c r="AF642" s="27" t="inlineStr"/>
      <c r="AG642" s="27" t="inlineStr"/>
      <c r="AH642" s="37" t="n">
        <v>4</v>
      </c>
      <c r="AI642" s="37" t="n">
        <v>0</v>
      </c>
      <c r="AJ642" s="37" t="n">
        <v>4</v>
      </c>
      <c r="AK642" s="38" t="n">
        <v>68814.25999999999</v>
      </c>
      <c r="AL642" s="38" t="n"/>
      <c r="AM642" s="38" t="n"/>
      <c r="AN642" s="27" t="inlineStr"/>
      <c r="AO642" s="27"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7" t="n">
        <v>0</v>
      </c>
      <c r="M643" s="7" t="n">
        <v>68814.25999999999</v>
      </c>
      <c r="N643" s="5">
        <f>IFERROR(VLOOKUP(E643,[1]Total!$D$1:$M$446,10,0),0)</f>
        <v/>
      </c>
      <c r="O643" s="11">
        <f>M643/SUM($M$2:$M$679)</f>
        <v/>
      </c>
      <c r="P643" s="5">
        <f>IFERROR(M643/I643,0)</f>
        <v/>
      </c>
      <c r="R643" s="8">
        <f>I643-Q643</f>
        <v/>
      </c>
      <c r="S643" s="36">
        <f>P643*R643</f>
        <v/>
      </c>
      <c r="U643" s="27" t="inlineStr">
        <is>
          <t>Stock SAP</t>
        </is>
      </c>
      <c r="V643" s="27" t="inlineStr">
        <is>
          <t>Medicamentos</t>
        </is>
      </c>
      <c r="W643" s="27" t="inlineStr">
        <is>
          <t>Dentro del alcance</t>
        </is>
      </c>
      <c r="X643" s="27" t="inlineStr"/>
      <c r="Y643" s="27" t="inlineStr">
        <is>
          <t>Sin recuento físico en el inventario de Avain</t>
        </is>
      </c>
      <c r="Z643" s="28" t="inlineStr">
        <is>
          <t>Sin recuento físico</t>
        </is>
      </c>
      <c r="AA643" s="27" t="inlineStr"/>
      <c r="AB643" s="27" t="inlineStr"/>
      <c r="AC643" s="27" t="inlineStr"/>
      <c r="AD643" s="27" t="inlineStr"/>
      <c r="AE643" s="27" t="inlineStr"/>
      <c r="AF643" s="27" t="inlineStr"/>
      <c r="AG643" s="27" t="inlineStr"/>
      <c r="AH643" s="37" t="n">
        <v>4</v>
      </c>
      <c r="AI643" s="37" t="n">
        <v>0</v>
      </c>
      <c r="AJ643" s="37" t="n">
        <v>4</v>
      </c>
      <c r="AK643" s="38" t="n">
        <v>68814.25999999999</v>
      </c>
      <c r="AL643" s="38" t="n"/>
      <c r="AM643" s="38" t="n"/>
      <c r="AN643" s="27" t="inlineStr"/>
      <c r="AO643" s="27"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7" t="n">
        <v>0</v>
      </c>
      <c r="M644" s="7" t="n">
        <v>37452.4</v>
      </c>
      <c r="N644" s="5">
        <f>IFERROR(VLOOKUP(E644,[1]Total!$D$1:$M$446,10,0),0)</f>
        <v/>
      </c>
      <c r="O644" s="11">
        <f>M644/SUM($M$2:$M$679)</f>
        <v/>
      </c>
      <c r="P644" s="5">
        <f>IFERROR(M644/I644,0)</f>
        <v/>
      </c>
      <c r="R644" s="8">
        <f>I644-Q644</f>
        <v/>
      </c>
      <c r="S644" s="36">
        <f>P644*R644</f>
        <v/>
      </c>
      <c r="U644" s="27" t="inlineStr">
        <is>
          <t>Stock SAP</t>
        </is>
      </c>
      <c r="V644" s="27" t="inlineStr">
        <is>
          <t>Medicamentos</t>
        </is>
      </c>
      <c r="W644" s="27" t="inlineStr">
        <is>
          <t>Dentro del alcance</t>
        </is>
      </c>
      <c r="X644" s="27" t="inlineStr"/>
      <c r="Y644" s="27" t="inlineStr">
        <is>
          <t>Sin recuento físico en el inventario de Avain</t>
        </is>
      </c>
      <c r="Z644" s="28" t="inlineStr">
        <is>
          <t>Sin recuento físico</t>
        </is>
      </c>
      <c r="AA644" s="27" t="inlineStr"/>
      <c r="AB644" s="27" t="inlineStr"/>
      <c r="AC644" s="27" t="inlineStr"/>
      <c r="AD644" s="27" t="inlineStr"/>
      <c r="AE644" s="27" t="inlineStr"/>
      <c r="AF644" s="27" t="inlineStr"/>
      <c r="AG644" s="27" t="inlineStr"/>
      <c r="AH644" s="37" t="n">
        <v>1</v>
      </c>
      <c r="AI644" s="37" t="n">
        <v>0</v>
      </c>
      <c r="AJ644" s="37" t="n">
        <v>1</v>
      </c>
      <c r="AK644" s="38" t="n">
        <v>37452.4</v>
      </c>
      <c r="AL644" s="38" t="n"/>
      <c r="AM644" s="38" t="n"/>
      <c r="AN644" s="27" t="inlineStr"/>
      <c r="AO644" s="27" t="inlineStr"/>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7" t="n">
        <v>0</v>
      </c>
      <c r="M645" s="7" t="n">
        <v>2301.44</v>
      </c>
      <c r="N645" s="5">
        <f>IFERROR(VLOOKUP(E645,[1]Total!$D$1:$M$446,10,0),0)</f>
        <v/>
      </c>
      <c r="O645" s="11">
        <f>M645/SUM($M$2:$M$679)</f>
        <v/>
      </c>
      <c r="P645" s="5">
        <f>IFERROR(M645/I645,0)</f>
        <v/>
      </c>
      <c r="R645" s="8">
        <f>I645-Q645</f>
        <v/>
      </c>
      <c r="S645" s="36">
        <f>P645*R645</f>
        <v/>
      </c>
      <c r="U645" s="27" t="inlineStr">
        <is>
          <t>Stock SAP</t>
        </is>
      </c>
      <c r="V645" s="27" t="inlineStr">
        <is>
          <t>Medicamentos</t>
        </is>
      </c>
      <c r="W645" s="27" t="inlineStr">
        <is>
          <t>Dentro del alcance</t>
        </is>
      </c>
      <c r="X645" s="27" t="inlineStr"/>
      <c r="Y645" s="27" t="inlineStr">
        <is>
          <t>Sin recuento físico en el inventario de Avain</t>
        </is>
      </c>
      <c r="Z645" s="28" t="inlineStr">
        <is>
          <t>Sin recuento físico</t>
        </is>
      </c>
      <c r="AA645" s="27" t="inlineStr"/>
      <c r="AB645" s="27" t="inlineStr"/>
      <c r="AC645" s="27" t="inlineStr"/>
      <c r="AD645" s="27" t="inlineStr"/>
      <c r="AE645" s="27" t="inlineStr"/>
      <c r="AF645" s="27" t="inlineStr"/>
      <c r="AG645" s="27" t="inlineStr"/>
      <c r="AH645" s="37" t="n">
        <v>46</v>
      </c>
      <c r="AI645" s="37" t="n">
        <v>0</v>
      </c>
      <c r="AJ645" s="37" t="n">
        <v>46</v>
      </c>
      <c r="AK645" s="38" t="n">
        <v>2301.44</v>
      </c>
      <c r="AL645" s="38" t="n"/>
      <c r="AM645" s="38" t="n"/>
      <c r="AN645" s="27" t="inlineStr"/>
      <c r="AO645" s="27"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7" t="n">
        <v>0</v>
      </c>
      <c r="M646" s="7" t="n">
        <v>1822.83</v>
      </c>
      <c r="N646" s="5">
        <f>IFERROR(VLOOKUP(E646,[1]Total!$D$1:$M$446,10,0),0)</f>
        <v/>
      </c>
      <c r="O646" s="11">
        <f>M646/SUM($M$2:$M$679)</f>
        <v/>
      </c>
      <c r="P646" s="5">
        <f>IFERROR(M646/I646,0)</f>
        <v/>
      </c>
      <c r="R646" s="8">
        <f>I646-Q646</f>
        <v/>
      </c>
      <c r="S646" s="36">
        <f>P646*R646</f>
        <v/>
      </c>
      <c r="U646" s="27" t="inlineStr">
        <is>
          <t>Stock SAP</t>
        </is>
      </c>
      <c r="V646" s="27" t="inlineStr">
        <is>
          <t>Medicamentos</t>
        </is>
      </c>
      <c r="W646" s="27" t="inlineStr">
        <is>
          <t>Dentro del alcance</t>
        </is>
      </c>
      <c r="X646" s="27" t="inlineStr"/>
      <c r="Y646" s="27" t="inlineStr">
        <is>
          <t>Sin recuento físico en el inventario de Avain</t>
        </is>
      </c>
      <c r="Z646" s="28" t="inlineStr">
        <is>
          <t>Sin recuento físico</t>
        </is>
      </c>
      <c r="AA646" s="27" t="inlineStr"/>
      <c r="AB646" s="27" t="inlineStr"/>
      <c r="AC646" s="27" t="inlineStr"/>
      <c r="AD646" s="27" t="inlineStr"/>
      <c r="AE646" s="27" t="inlineStr"/>
      <c r="AF646" s="27" t="inlineStr"/>
      <c r="AG646" s="27" t="inlineStr"/>
      <c r="AH646" s="37" t="n">
        <v>1</v>
      </c>
      <c r="AI646" s="37" t="n">
        <v>0</v>
      </c>
      <c r="AJ646" s="37" t="n">
        <v>1</v>
      </c>
      <c r="AK646" s="38" t="n">
        <v>1822.83</v>
      </c>
      <c r="AL646" s="38" t="n"/>
      <c r="AM646" s="38" t="n"/>
      <c r="AN646" s="27" t="inlineStr"/>
      <c r="AO646" s="27" t="inlineStr"/>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7" t="n">
        <v>0</v>
      </c>
      <c r="M647" s="7" t="n">
        <v>1594.68</v>
      </c>
      <c r="N647" s="5">
        <f>IFERROR(VLOOKUP(E647,[1]Total!$D$1:$M$446,10,0),0)</f>
        <v/>
      </c>
      <c r="O647" s="11">
        <f>M647/SUM($M$2:$M$679)</f>
        <v/>
      </c>
      <c r="P647" s="5">
        <f>IFERROR(M647/I647,0)</f>
        <v/>
      </c>
      <c r="R647" s="8">
        <f>I647-Q647</f>
        <v/>
      </c>
      <c r="S647" s="36">
        <f>P647*R647</f>
        <v/>
      </c>
      <c r="U647" s="27" t="inlineStr">
        <is>
          <t>Stock SAP</t>
        </is>
      </c>
      <c r="V647" s="27" t="inlineStr">
        <is>
          <t>Medicamentos</t>
        </is>
      </c>
      <c r="W647" s="27" t="inlineStr">
        <is>
          <t>Dentro del alcance</t>
        </is>
      </c>
      <c r="X647" s="27" t="inlineStr"/>
      <c r="Y647" s="27" t="inlineStr">
        <is>
          <t>Sin recuento físico en el inventario de Avain</t>
        </is>
      </c>
      <c r="Z647" s="28" t="inlineStr">
        <is>
          <t>Sin recuento físico</t>
        </is>
      </c>
      <c r="AA647" s="27" t="inlineStr"/>
      <c r="AB647" s="27" t="inlineStr"/>
      <c r="AC647" s="27" t="inlineStr"/>
      <c r="AD647" s="27" t="inlineStr"/>
      <c r="AE647" s="27" t="inlineStr"/>
      <c r="AF647" s="27" t="inlineStr"/>
      <c r="AG647" s="27" t="inlineStr"/>
      <c r="AH647" s="37" t="n">
        <v>1</v>
      </c>
      <c r="AI647" s="37" t="n">
        <v>0</v>
      </c>
      <c r="AJ647" s="37" t="n">
        <v>1</v>
      </c>
      <c r="AK647" s="38" t="n">
        <v>1594.68</v>
      </c>
      <c r="AL647" s="38" t="n"/>
      <c r="AM647" s="38" t="n"/>
      <c r="AN647" s="27" t="inlineStr"/>
      <c r="AO647" s="27" t="inlineStr"/>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7" t="n">
        <v>0</v>
      </c>
      <c r="M648" s="7" t="n">
        <v>2450.61</v>
      </c>
      <c r="N648" s="5">
        <f>IFERROR(VLOOKUP(E648,[1]Total!$D$1:$M$446,10,0),0)</f>
        <v/>
      </c>
      <c r="O648" s="11">
        <f>M648/SUM($M$2:$M$679)</f>
        <v/>
      </c>
      <c r="P648" s="5">
        <f>IFERROR(M648/I648,0)</f>
        <v/>
      </c>
      <c r="R648" s="8">
        <f>I648-Q648</f>
        <v/>
      </c>
      <c r="S648" s="36">
        <f>P648*R648</f>
        <v/>
      </c>
      <c r="U648" s="27" t="inlineStr">
        <is>
          <t>Stock SAP</t>
        </is>
      </c>
      <c r="V648" s="27" t="inlineStr">
        <is>
          <t>Medicamentos</t>
        </is>
      </c>
      <c r="W648" s="27" t="inlineStr">
        <is>
          <t>Dentro del alcance</t>
        </is>
      </c>
      <c r="X648" s="27" t="inlineStr"/>
      <c r="Y648" s="27" t="inlineStr">
        <is>
          <t>Sin recuento físico en el inventario de Avain</t>
        </is>
      </c>
      <c r="Z648" s="28" t="inlineStr">
        <is>
          <t>Sin recuento físico</t>
        </is>
      </c>
      <c r="AA648" s="27" t="inlineStr"/>
      <c r="AB648" s="27" t="inlineStr"/>
      <c r="AC648" s="27" t="inlineStr"/>
      <c r="AD648" s="27" t="inlineStr"/>
      <c r="AE648" s="27" t="inlineStr"/>
      <c r="AF648" s="27" t="inlineStr"/>
      <c r="AG648" s="27" t="inlineStr"/>
      <c r="AH648" s="37" t="n">
        <v>1</v>
      </c>
      <c r="AI648" s="37" t="n">
        <v>0</v>
      </c>
      <c r="AJ648" s="37" t="n">
        <v>1</v>
      </c>
      <c r="AK648" s="38" t="n">
        <v>2450.61</v>
      </c>
      <c r="AL648" s="38" t="n"/>
      <c r="AM648" s="38" t="n"/>
      <c r="AN648" s="27" t="inlineStr"/>
      <c r="AO648" s="27" t="inlineStr"/>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7" t="n">
        <v>0</v>
      </c>
      <c r="M649" s="7" t="n">
        <v>15903.33</v>
      </c>
      <c r="N649" s="5">
        <f>IFERROR(VLOOKUP(E649,[1]Total!$D$1:$M$446,10,0),0)</f>
        <v/>
      </c>
      <c r="O649" s="11">
        <f>M649/SUM($M$2:$M$679)</f>
        <v/>
      </c>
      <c r="P649" s="5">
        <f>IFERROR(M649/I649,0)</f>
        <v/>
      </c>
      <c r="R649" s="8">
        <f>I649-Q649</f>
        <v/>
      </c>
      <c r="S649" s="36">
        <f>P649*R649</f>
        <v/>
      </c>
      <c r="U649" s="27" t="inlineStr">
        <is>
          <t>Stock SAP</t>
        </is>
      </c>
      <c r="V649" s="27" t="inlineStr">
        <is>
          <t>Medicamentos</t>
        </is>
      </c>
      <c r="W649" s="27" t="inlineStr">
        <is>
          <t>Dentro del alcance</t>
        </is>
      </c>
      <c r="X649" s="27" t="inlineStr"/>
      <c r="Y649" s="27" t="inlineStr">
        <is>
          <t>Sin recuento físico en el inventario de Avain</t>
        </is>
      </c>
      <c r="Z649" s="28" t="inlineStr">
        <is>
          <t>Sin recuento físico</t>
        </is>
      </c>
      <c r="AA649" s="27" t="inlineStr"/>
      <c r="AB649" s="27" t="inlineStr"/>
      <c r="AC649" s="27" t="inlineStr"/>
      <c r="AD649" s="27" t="inlineStr"/>
      <c r="AE649" s="27" t="inlineStr"/>
      <c r="AF649" s="27" t="inlineStr"/>
      <c r="AG649" s="27" t="inlineStr"/>
      <c r="AH649" s="37" t="n">
        <v>2</v>
      </c>
      <c r="AI649" s="37" t="n">
        <v>0</v>
      </c>
      <c r="AJ649" s="37" t="n">
        <v>2</v>
      </c>
      <c r="AK649" s="38" t="n">
        <v>15903.33</v>
      </c>
      <c r="AL649" s="38" t="n"/>
      <c r="AM649" s="38" t="n"/>
      <c r="AN649" s="27" t="inlineStr"/>
      <c r="AO649" s="27"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7" t="n">
        <v>0</v>
      </c>
      <c r="M650" s="7" t="n">
        <v>15903.33</v>
      </c>
      <c r="N650" s="5">
        <f>IFERROR(VLOOKUP(E650,[1]Total!$D$1:$M$446,10,0),0)</f>
        <v/>
      </c>
      <c r="O650" s="11">
        <f>M650/SUM($M$2:$M$679)</f>
        <v/>
      </c>
      <c r="P650" s="5">
        <f>IFERROR(M650/I650,0)</f>
        <v/>
      </c>
      <c r="R650" s="8">
        <f>I650-Q650</f>
        <v/>
      </c>
      <c r="S650" s="36">
        <f>P650*R650</f>
        <v/>
      </c>
      <c r="U650" s="27" t="inlineStr">
        <is>
          <t>Stock SAP</t>
        </is>
      </c>
      <c r="V650" s="27" t="inlineStr">
        <is>
          <t>Medicamentos</t>
        </is>
      </c>
      <c r="W650" s="27" t="inlineStr">
        <is>
          <t>Dentro del alcance</t>
        </is>
      </c>
      <c r="X650" s="27" t="inlineStr"/>
      <c r="Y650" s="27" t="inlineStr">
        <is>
          <t>Sin recuento físico en el inventario de Avain</t>
        </is>
      </c>
      <c r="Z650" s="28" t="inlineStr">
        <is>
          <t>Sin recuento físico</t>
        </is>
      </c>
      <c r="AA650" s="27" t="inlineStr"/>
      <c r="AB650" s="27" t="inlineStr"/>
      <c r="AC650" s="27" t="inlineStr"/>
      <c r="AD650" s="27" t="inlineStr"/>
      <c r="AE650" s="27" t="inlineStr"/>
      <c r="AF650" s="27" t="inlineStr"/>
      <c r="AG650" s="27" t="inlineStr"/>
      <c r="AH650" s="37" t="n">
        <v>2</v>
      </c>
      <c r="AI650" s="37" t="n">
        <v>0</v>
      </c>
      <c r="AJ650" s="37" t="n">
        <v>2</v>
      </c>
      <c r="AK650" s="38" t="n">
        <v>15903.33</v>
      </c>
      <c r="AL650" s="38" t="n"/>
      <c r="AM650" s="38" t="n"/>
      <c r="AN650" s="27" t="inlineStr"/>
      <c r="AO650" s="27"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7" t="n">
        <v>0</v>
      </c>
      <c r="M651" s="7" t="n">
        <v>12174.67</v>
      </c>
      <c r="N651" s="5">
        <f>IFERROR(VLOOKUP(E651,[1]Total!$D$1:$M$446,10,0),0)</f>
        <v/>
      </c>
      <c r="O651" s="11">
        <f>M651/SUM($M$2:$M$679)</f>
        <v/>
      </c>
      <c r="P651" s="5">
        <f>IFERROR(M651/I651,0)</f>
        <v/>
      </c>
      <c r="R651" s="8">
        <f>I651-Q651</f>
        <v/>
      </c>
      <c r="S651" s="36">
        <f>P651*R651</f>
        <v/>
      </c>
      <c r="U651" s="27" t="inlineStr">
        <is>
          <t>Stock SAP</t>
        </is>
      </c>
      <c r="V651" s="27" t="inlineStr">
        <is>
          <t>Medicamentos</t>
        </is>
      </c>
      <c r="W651" s="27" t="inlineStr">
        <is>
          <t>Dentro del alcance</t>
        </is>
      </c>
      <c r="X651" s="27" t="inlineStr"/>
      <c r="Y651" s="27" t="inlineStr">
        <is>
          <t>Sin recuento físico en el inventario de Avain</t>
        </is>
      </c>
      <c r="Z651" s="28" t="inlineStr">
        <is>
          <t>Sin recuento físico</t>
        </is>
      </c>
      <c r="AA651" s="27" t="inlineStr"/>
      <c r="AB651" s="27" t="inlineStr"/>
      <c r="AC651" s="27" t="inlineStr"/>
      <c r="AD651" s="27" t="inlineStr"/>
      <c r="AE651" s="27" t="inlineStr"/>
      <c r="AF651" s="27" t="inlineStr"/>
      <c r="AG651" s="27" t="inlineStr"/>
      <c r="AH651" s="37" t="n">
        <v>5</v>
      </c>
      <c r="AI651" s="37" t="n">
        <v>0</v>
      </c>
      <c r="AJ651" s="37" t="n">
        <v>5</v>
      </c>
      <c r="AK651" s="38" t="n">
        <v>12174.67</v>
      </c>
      <c r="AL651" s="38" t="n"/>
      <c r="AM651" s="38" t="n"/>
      <c r="AN651" s="27" t="inlineStr"/>
      <c r="AO651" s="27"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7" t="n">
        <v>0</v>
      </c>
      <c r="M652" s="7" t="n">
        <v>12174.67</v>
      </c>
      <c r="N652" s="5">
        <f>IFERROR(VLOOKUP(E652,[1]Total!$D$1:$M$446,10,0),0)</f>
        <v/>
      </c>
      <c r="O652" s="11">
        <f>M652/SUM($M$2:$M$679)</f>
        <v/>
      </c>
      <c r="P652" s="5">
        <f>IFERROR(M652/I652,0)</f>
        <v/>
      </c>
      <c r="R652" s="8">
        <f>I652-Q652</f>
        <v/>
      </c>
      <c r="S652" s="36">
        <f>P652*R652</f>
        <v/>
      </c>
      <c r="U652" s="27" t="inlineStr">
        <is>
          <t>Stock SAP</t>
        </is>
      </c>
      <c r="V652" s="27" t="inlineStr">
        <is>
          <t>Medicamentos</t>
        </is>
      </c>
      <c r="W652" s="27" t="inlineStr">
        <is>
          <t>Dentro del alcance</t>
        </is>
      </c>
      <c r="X652" s="27" t="inlineStr"/>
      <c r="Y652" s="27" t="inlineStr">
        <is>
          <t>Sin recuento físico en el inventario de Avain</t>
        </is>
      </c>
      <c r="Z652" s="28" t="inlineStr">
        <is>
          <t>Sin recuento físico</t>
        </is>
      </c>
      <c r="AA652" s="27" t="inlineStr"/>
      <c r="AB652" s="27" t="inlineStr"/>
      <c r="AC652" s="27" t="inlineStr"/>
      <c r="AD652" s="27" t="inlineStr"/>
      <c r="AE652" s="27" t="inlineStr"/>
      <c r="AF652" s="27" t="inlineStr"/>
      <c r="AG652" s="27" t="inlineStr"/>
      <c r="AH652" s="37" t="n">
        <v>5</v>
      </c>
      <c r="AI652" s="37" t="n">
        <v>0</v>
      </c>
      <c r="AJ652" s="37" t="n">
        <v>5</v>
      </c>
      <c r="AK652" s="38" t="n">
        <v>12174.67</v>
      </c>
      <c r="AL652" s="38" t="n"/>
      <c r="AM652" s="38" t="n"/>
      <c r="AN652" s="27" t="inlineStr"/>
      <c r="AO652" s="27"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7" t="n">
        <v>0</v>
      </c>
      <c r="M653" s="7" t="n">
        <v>12174.67</v>
      </c>
      <c r="N653" s="5">
        <f>IFERROR(VLOOKUP(E653,[1]Total!$D$1:$M$446,10,0),0)</f>
        <v/>
      </c>
      <c r="O653" s="11">
        <f>M653/SUM($M$2:$M$679)</f>
        <v/>
      </c>
      <c r="P653" s="5">
        <f>IFERROR(M653/I653,0)</f>
        <v/>
      </c>
      <c r="R653" s="8">
        <f>I653-Q653</f>
        <v/>
      </c>
      <c r="S653" s="36">
        <f>P653*R653</f>
        <v/>
      </c>
      <c r="U653" s="27" t="inlineStr">
        <is>
          <t>Stock SAP</t>
        </is>
      </c>
      <c r="V653" s="27" t="inlineStr">
        <is>
          <t>Medicamentos</t>
        </is>
      </c>
      <c r="W653" s="27" t="inlineStr">
        <is>
          <t>Dentro del alcance</t>
        </is>
      </c>
      <c r="X653" s="27" t="inlineStr"/>
      <c r="Y653" s="27" t="inlineStr">
        <is>
          <t>Sin recuento físico en el inventario de Avain</t>
        </is>
      </c>
      <c r="Z653" s="28" t="inlineStr">
        <is>
          <t>Sin recuento físico</t>
        </is>
      </c>
      <c r="AA653" s="27" t="inlineStr"/>
      <c r="AB653" s="27" t="inlineStr"/>
      <c r="AC653" s="27" t="inlineStr"/>
      <c r="AD653" s="27" t="inlineStr"/>
      <c r="AE653" s="27" t="inlineStr"/>
      <c r="AF653" s="27" t="inlineStr"/>
      <c r="AG653" s="27" t="inlineStr"/>
      <c r="AH653" s="37" t="n">
        <v>5</v>
      </c>
      <c r="AI653" s="37" t="n">
        <v>0</v>
      </c>
      <c r="AJ653" s="37" t="n">
        <v>5</v>
      </c>
      <c r="AK653" s="38" t="n">
        <v>12174.67</v>
      </c>
      <c r="AL653" s="38" t="n"/>
      <c r="AM653" s="38" t="n"/>
      <c r="AN653" s="27" t="inlineStr"/>
      <c r="AO653" s="27"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7" t="n">
        <v>0</v>
      </c>
      <c r="M654" s="7" t="n">
        <v>22884.48</v>
      </c>
      <c r="N654" s="5">
        <f>IFERROR(VLOOKUP(E654,[1]Total!$D$1:$M$446,10,0),0)</f>
        <v/>
      </c>
      <c r="O654" s="11">
        <f>M654/SUM($M$2:$M$679)</f>
        <v/>
      </c>
      <c r="P654" s="5">
        <f>IFERROR(M654/I654,0)</f>
        <v/>
      </c>
      <c r="R654" s="8">
        <f>I654-Q654</f>
        <v/>
      </c>
      <c r="S654" s="36">
        <f>P654*R654</f>
        <v/>
      </c>
      <c r="U654" s="27" t="inlineStr">
        <is>
          <t>Stock SAP</t>
        </is>
      </c>
      <c r="V654" s="27" t="inlineStr">
        <is>
          <t>Medicamentos</t>
        </is>
      </c>
      <c r="W654" s="27" t="inlineStr">
        <is>
          <t>Dentro del alcance</t>
        </is>
      </c>
      <c r="X654" s="27" t="inlineStr"/>
      <c r="Y654" s="27" t="inlineStr">
        <is>
          <t>Sin recuento físico en el inventario de Avain</t>
        </is>
      </c>
      <c r="Z654" s="28" t="inlineStr">
        <is>
          <t>Sin recuento físico</t>
        </is>
      </c>
      <c r="AA654" s="27" t="inlineStr"/>
      <c r="AB654" s="27" t="inlineStr"/>
      <c r="AC654" s="27" t="inlineStr"/>
      <c r="AD654" s="27" t="inlineStr"/>
      <c r="AE654" s="27" t="inlineStr"/>
      <c r="AF654" s="27" t="inlineStr"/>
      <c r="AG654" s="27" t="inlineStr"/>
      <c r="AH654" s="37" t="n">
        <v>1</v>
      </c>
      <c r="AI654" s="37" t="n">
        <v>0</v>
      </c>
      <c r="AJ654" s="37" t="n">
        <v>1</v>
      </c>
      <c r="AK654" s="38" t="n">
        <v>22884.48</v>
      </c>
      <c r="AL654" s="38" t="n"/>
      <c r="AM654" s="38" t="n"/>
      <c r="AN654" s="27" t="inlineStr"/>
      <c r="AO654" s="27" t="inlineStr"/>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7" t="n">
        <v>0</v>
      </c>
      <c r="M655" s="7" t="n">
        <v>8994.030000000001</v>
      </c>
      <c r="N655" s="5">
        <f>IFERROR(VLOOKUP(E655,[1]Total!$D$1:$M$446,10,0),0)</f>
        <v/>
      </c>
      <c r="O655" s="11">
        <f>M655/SUM($M$2:$M$679)</f>
        <v/>
      </c>
      <c r="P655" s="5">
        <f>IFERROR(M655/I655,0)</f>
        <v/>
      </c>
      <c r="R655" s="8">
        <f>I655-Q655</f>
        <v/>
      </c>
      <c r="S655" s="36">
        <f>P655*R655</f>
        <v/>
      </c>
      <c r="U655" s="27" t="inlineStr">
        <is>
          <t>Stock SAP</t>
        </is>
      </c>
      <c r="V655" s="27" t="inlineStr">
        <is>
          <t>Medicamentos</t>
        </is>
      </c>
      <c r="W655" s="27" t="inlineStr">
        <is>
          <t>Dentro del alcance</t>
        </is>
      </c>
      <c r="X655" s="27" t="inlineStr"/>
      <c r="Y655" s="27" t="inlineStr">
        <is>
          <t>Sin recuento físico en el inventario de Avain</t>
        </is>
      </c>
      <c r="Z655" s="28" t="inlineStr">
        <is>
          <t>Sin recuento físico</t>
        </is>
      </c>
      <c r="AA655" s="27" t="inlineStr"/>
      <c r="AB655" s="27" t="inlineStr"/>
      <c r="AC655" s="27" t="inlineStr"/>
      <c r="AD655" s="27" t="inlineStr"/>
      <c r="AE655" s="27" t="inlineStr"/>
      <c r="AF655" s="27" t="inlineStr"/>
      <c r="AG655" s="27" t="inlineStr"/>
      <c r="AH655" s="37" t="n">
        <v>1</v>
      </c>
      <c r="AI655" s="37" t="n">
        <v>0</v>
      </c>
      <c r="AJ655" s="37" t="n">
        <v>1</v>
      </c>
      <c r="AK655" s="38" t="n">
        <v>8994.030000000001</v>
      </c>
      <c r="AL655" s="38" t="n"/>
      <c r="AM655" s="38" t="n"/>
      <c r="AN655" s="27" t="inlineStr"/>
      <c r="AO655" s="27" t="inlineStr"/>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7" t="n">
        <v>0</v>
      </c>
      <c r="M656" s="7" t="n">
        <v>11446.16</v>
      </c>
      <c r="N656" s="5">
        <f>IFERROR(VLOOKUP(E656,[1]Total!$D$1:$M$446,10,0),0)</f>
        <v/>
      </c>
      <c r="O656" s="11">
        <f>M656/SUM($M$2:$M$679)</f>
        <v/>
      </c>
      <c r="P656" s="5">
        <f>IFERROR(M656/I656,0)</f>
        <v/>
      </c>
      <c r="R656" s="8">
        <f>I656-Q656</f>
        <v/>
      </c>
      <c r="S656" s="36">
        <f>P656*R656</f>
        <v/>
      </c>
      <c r="U656" s="27" t="inlineStr">
        <is>
          <t>Stock SAP</t>
        </is>
      </c>
      <c r="V656" s="27" t="inlineStr">
        <is>
          <t>Medicamentos</t>
        </is>
      </c>
      <c r="W656" s="27" t="inlineStr">
        <is>
          <t>Dentro del alcance</t>
        </is>
      </c>
      <c r="X656" s="27" t="inlineStr"/>
      <c r="Y656" s="27" t="inlineStr">
        <is>
          <t>Sin recuento físico en el inventario de Avain</t>
        </is>
      </c>
      <c r="Z656" s="28" t="inlineStr">
        <is>
          <t>Sin recuento físico</t>
        </is>
      </c>
      <c r="AA656" s="27" t="inlineStr"/>
      <c r="AB656" s="27" t="inlineStr"/>
      <c r="AC656" s="27" t="inlineStr"/>
      <c r="AD656" s="27" t="inlineStr"/>
      <c r="AE656" s="27" t="inlineStr"/>
      <c r="AF656" s="27" t="inlineStr"/>
      <c r="AG656" s="27" t="inlineStr"/>
      <c r="AH656" s="37" t="n">
        <v>1</v>
      </c>
      <c r="AI656" s="37" t="n">
        <v>0</v>
      </c>
      <c r="AJ656" s="37" t="n">
        <v>1</v>
      </c>
      <c r="AK656" s="38" t="n">
        <v>11446.16</v>
      </c>
      <c r="AL656" s="38" t="n"/>
      <c r="AM656" s="38" t="n"/>
      <c r="AN656" s="27" t="inlineStr"/>
      <c r="AO656" s="27" t="inlineStr"/>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7" t="n">
        <v>0</v>
      </c>
      <c r="M657" s="7" t="n">
        <v>21070.52</v>
      </c>
      <c r="N657" s="5">
        <f>IFERROR(VLOOKUP(E657,[1]Total!$D$1:$M$446,10,0),0)</f>
        <v/>
      </c>
      <c r="O657" s="11">
        <f>M657/SUM($M$2:$M$679)</f>
        <v/>
      </c>
      <c r="P657" s="5">
        <f>IFERROR(M657/I657,0)</f>
        <v/>
      </c>
      <c r="R657" s="8">
        <f>I657-Q657</f>
        <v/>
      </c>
      <c r="S657" s="36">
        <f>P657*R657</f>
        <v/>
      </c>
      <c r="U657" s="27" t="inlineStr">
        <is>
          <t>Stock SAP</t>
        </is>
      </c>
      <c r="V657" s="27" t="inlineStr">
        <is>
          <t>Medicamentos</t>
        </is>
      </c>
      <c r="W657" s="27" t="inlineStr">
        <is>
          <t>Dentro del alcance</t>
        </is>
      </c>
      <c r="X657" s="27" t="inlineStr"/>
      <c r="Y657" s="27" t="inlineStr">
        <is>
          <t>Sin recuento físico en el inventario de Avain</t>
        </is>
      </c>
      <c r="Z657" s="28" t="inlineStr">
        <is>
          <t>Sin recuento físico</t>
        </is>
      </c>
      <c r="AA657" s="27" t="inlineStr"/>
      <c r="AB657" s="27" t="inlineStr"/>
      <c r="AC657" s="27" t="inlineStr"/>
      <c r="AD657" s="27" t="inlineStr"/>
      <c r="AE657" s="27" t="inlineStr"/>
      <c r="AF657" s="27" t="inlineStr"/>
      <c r="AG657" s="27" t="inlineStr"/>
      <c r="AH657" s="37" t="n">
        <v>1</v>
      </c>
      <c r="AI657" s="37" t="n">
        <v>0</v>
      </c>
      <c r="AJ657" s="37" t="n">
        <v>1</v>
      </c>
      <c r="AK657" s="38" t="n">
        <v>21070.52</v>
      </c>
      <c r="AL657" s="38" t="n"/>
      <c r="AM657" s="38" t="n"/>
      <c r="AN657" s="27" t="inlineStr"/>
      <c r="AO657" s="27" t="inlineStr"/>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7" t="n">
        <v>0</v>
      </c>
      <c r="M658" s="7" t="n">
        <v>39047.41</v>
      </c>
      <c r="N658" s="5">
        <f>IFERROR(VLOOKUP(E658,[1]Total!$D$1:$M$446,10,0),0)</f>
        <v/>
      </c>
      <c r="O658" s="11">
        <f>M658/SUM($M$2:$M$679)</f>
        <v/>
      </c>
      <c r="P658" s="5">
        <f>IFERROR(M658/I658,0)</f>
        <v/>
      </c>
      <c r="R658" s="8">
        <f>I658-Q658</f>
        <v/>
      </c>
      <c r="S658" s="36">
        <f>P658*R658</f>
        <v/>
      </c>
      <c r="U658" s="27" t="inlineStr">
        <is>
          <t>Stock SAP</t>
        </is>
      </c>
      <c r="V658" s="27" t="inlineStr">
        <is>
          <t>Medicamentos</t>
        </is>
      </c>
      <c r="W658" s="27" t="inlineStr">
        <is>
          <t>Dentro del alcance</t>
        </is>
      </c>
      <c r="X658" s="27" t="inlineStr"/>
      <c r="Y658" s="27" t="inlineStr">
        <is>
          <t>Sin recuento físico en el inventario de Avain</t>
        </is>
      </c>
      <c r="Z658" s="28" t="inlineStr">
        <is>
          <t>Sin recuento físico</t>
        </is>
      </c>
      <c r="AA658" s="27" t="inlineStr"/>
      <c r="AB658" s="27" t="inlineStr"/>
      <c r="AC658" s="27" t="inlineStr"/>
      <c r="AD658" s="27" t="inlineStr"/>
      <c r="AE658" s="27" t="inlineStr"/>
      <c r="AF658" s="27" t="inlineStr"/>
      <c r="AG658" s="27" t="inlineStr"/>
      <c r="AH658" s="37" t="n">
        <v>4</v>
      </c>
      <c r="AI658" s="37" t="n">
        <v>0</v>
      </c>
      <c r="AJ658" s="37" t="n">
        <v>4</v>
      </c>
      <c r="AK658" s="38" t="n">
        <v>39047.41</v>
      </c>
      <c r="AL658" s="38" t="n"/>
      <c r="AM658" s="38" t="n"/>
      <c r="AN658" s="27" t="inlineStr"/>
      <c r="AO658" s="27"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7" t="n">
        <v>0</v>
      </c>
      <c r="M659" s="7" t="n">
        <v>4025.97</v>
      </c>
      <c r="N659" s="5">
        <f>IFERROR(VLOOKUP(E659,[1]Total!$D$1:$M$446,10,0),0)</f>
        <v/>
      </c>
      <c r="O659" s="11">
        <f>M659/SUM($M$2:$M$679)</f>
        <v/>
      </c>
      <c r="P659" s="5">
        <f>IFERROR(M659/I659,0)</f>
        <v/>
      </c>
      <c r="R659" s="8">
        <f>I659-Q659</f>
        <v/>
      </c>
      <c r="S659" s="36">
        <f>P659*R659</f>
        <v/>
      </c>
      <c r="U659" s="27" t="inlineStr">
        <is>
          <t>Stock SAP</t>
        </is>
      </c>
      <c r="V659" s="27" t="inlineStr">
        <is>
          <t>Medicamentos</t>
        </is>
      </c>
      <c r="W659" s="27" t="inlineStr">
        <is>
          <t>Dentro del alcance</t>
        </is>
      </c>
      <c r="X659" s="27" t="inlineStr"/>
      <c r="Y659" s="27" t="inlineStr">
        <is>
          <t>Sin recuento físico en el inventario de Avain</t>
        </is>
      </c>
      <c r="Z659" s="28" t="inlineStr">
        <is>
          <t>Sin recuento físico</t>
        </is>
      </c>
      <c r="AA659" s="27" t="inlineStr"/>
      <c r="AB659" s="27" t="inlineStr"/>
      <c r="AC659" s="27" t="inlineStr"/>
      <c r="AD659" s="27" t="inlineStr"/>
      <c r="AE659" s="27" t="inlineStr"/>
      <c r="AF659" s="27" t="inlineStr"/>
      <c r="AG659" s="27" t="inlineStr"/>
      <c r="AH659" s="37" t="n">
        <v>1</v>
      </c>
      <c r="AI659" s="37" t="n">
        <v>0</v>
      </c>
      <c r="AJ659" s="37" t="n">
        <v>1</v>
      </c>
      <c r="AK659" s="38" t="n">
        <v>4025.97</v>
      </c>
      <c r="AL659" s="38" t="n"/>
      <c r="AM659" s="38" t="n"/>
      <c r="AN659" s="27" t="inlineStr"/>
      <c r="AO659" s="27" t="inlineStr"/>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7" t="n">
        <v>0</v>
      </c>
      <c r="M660" s="7" t="n">
        <v>8525.469999999999</v>
      </c>
      <c r="N660" s="5">
        <f>IFERROR(VLOOKUP(E660,[1]Total!$D$1:$M$446,10,0),0)</f>
        <v/>
      </c>
      <c r="O660" s="11">
        <f>M660/SUM($M$2:$M$679)</f>
        <v/>
      </c>
      <c r="P660" s="5">
        <f>IFERROR(M660/I660,0)</f>
        <v/>
      </c>
      <c r="R660" s="8">
        <f>I660-Q660</f>
        <v/>
      </c>
      <c r="S660" s="36">
        <f>P660*R660</f>
        <v/>
      </c>
      <c r="U660" s="27" t="inlineStr">
        <is>
          <t>Stock SAP</t>
        </is>
      </c>
      <c r="V660" s="27" t="inlineStr">
        <is>
          <t>Medicamentos</t>
        </is>
      </c>
      <c r="W660" s="27" t="inlineStr">
        <is>
          <t>Dentro del alcance</t>
        </is>
      </c>
      <c r="X660" s="27" t="inlineStr"/>
      <c r="Y660" s="27" t="inlineStr">
        <is>
          <t>Sin recuento físico en el inventario de Avain</t>
        </is>
      </c>
      <c r="Z660" s="28" t="inlineStr">
        <is>
          <t>Sin recuento físico</t>
        </is>
      </c>
      <c r="AA660" s="27" t="inlineStr"/>
      <c r="AB660" s="27" t="inlineStr"/>
      <c r="AC660" s="27" t="inlineStr"/>
      <c r="AD660" s="27" t="inlineStr"/>
      <c r="AE660" s="27" t="inlineStr"/>
      <c r="AF660" s="27" t="inlineStr"/>
      <c r="AG660" s="27" t="inlineStr"/>
      <c r="AH660" s="37" t="n">
        <v>3</v>
      </c>
      <c r="AI660" s="37" t="n">
        <v>0</v>
      </c>
      <c r="AJ660" s="37" t="n">
        <v>3</v>
      </c>
      <c r="AK660" s="38" t="n">
        <v>8525.473333333333</v>
      </c>
      <c r="AL660" s="38" t="n"/>
      <c r="AM660" s="38" t="n"/>
      <c r="AN660" s="27" t="inlineStr"/>
      <c r="AO660" s="27"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7" t="n">
        <v>0</v>
      </c>
      <c r="M661" s="7" t="n">
        <v>20268.48</v>
      </c>
      <c r="N661" s="5">
        <f>IFERROR(VLOOKUP(E661,[1]Total!$D$1:$M$446,10,0),0)</f>
        <v/>
      </c>
      <c r="O661" s="11">
        <f>M661/SUM($M$2:$M$679)</f>
        <v/>
      </c>
      <c r="P661" s="5">
        <f>IFERROR(M661/I661,0)</f>
        <v/>
      </c>
      <c r="R661" s="8">
        <f>I661-Q661</f>
        <v/>
      </c>
      <c r="S661" s="36">
        <f>P661*R661</f>
        <v/>
      </c>
      <c r="U661" s="27" t="inlineStr">
        <is>
          <t>Stock SAP</t>
        </is>
      </c>
      <c r="V661" s="27" t="inlineStr">
        <is>
          <t>Medicamentos</t>
        </is>
      </c>
      <c r="W661" s="27" t="inlineStr">
        <is>
          <t>Dentro del alcance</t>
        </is>
      </c>
      <c r="X661" s="27" t="inlineStr"/>
      <c r="Y661" s="27" t="inlineStr">
        <is>
          <t>Sin recuento físico en el inventario de Avain</t>
        </is>
      </c>
      <c r="Z661" s="28" t="inlineStr">
        <is>
          <t>Sin recuento físico</t>
        </is>
      </c>
      <c r="AA661" s="27" t="inlineStr"/>
      <c r="AB661" s="27" t="inlineStr"/>
      <c r="AC661" s="27" t="inlineStr"/>
      <c r="AD661" s="27" t="inlineStr"/>
      <c r="AE661" s="27" t="inlineStr"/>
      <c r="AF661" s="27" t="inlineStr"/>
      <c r="AG661" s="27" t="inlineStr"/>
      <c r="AH661" s="37" t="n">
        <v>4</v>
      </c>
      <c r="AI661" s="37" t="n">
        <v>0</v>
      </c>
      <c r="AJ661" s="37" t="n">
        <v>4</v>
      </c>
      <c r="AK661" s="38" t="n">
        <v>20268.4825</v>
      </c>
      <c r="AL661" s="38" t="n"/>
      <c r="AM661" s="38" t="n"/>
      <c r="AN661" s="27" t="inlineStr"/>
      <c r="AO661" s="27"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7" t="n">
        <v>0</v>
      </c>
      <c r="M662" s="7" t="n">
        <v>7985.06</v>
      </c>
      <c r="N662" s="5">
        <f>IFERROR(VLOOKUP(E662,[1]Total!$D$1:$M$446,10,0),0)</f>
        <v/>
      </c>
      <c r="O662" s="11">
        <f>M662/SUM($M$2:$M$679)</f>
        <v/>
      </c>
      <c r="P662" s="5">
        <f>IFERROR(M662/I662,0)</f>
        <v/>
      </c>
      <c r="R662" s="8">
        <f>I662-Q662</f>
        <v/>
      </c>
      <c r="S662" s="36">
        <f>P662*R662</f>
        <v/>
      </c>
      <c r="U662" s="27" t="inlineStr">
        <is>
          <t>Stock SAP</t>
        </is>
      </c>
      <c r="V662" s="27" t="inlineStr">
        <is>
          <t>Medicamentos</t>
        </is>
      </c>
      <c r="W662" s="27" t="inlineStr">
        <is>
          <t>Dentro del alcance</t>
        </is>
      </c>
      <c r="X662" s="27" t="inlineStr"/>
      <c r="Y662" s="27" t="inlineStr">
        <is>
          <t>Sin recuento físico en el inventario de Avain</t>
        </is>
      </c>
      <c r="Z662" s="28" t="inlineStr">
        <is>
          <t>Sin recuento físico</t>
        </is>
      </c>
      <c r="AA662" s="27" t="inlineStr"/>
      <c r="AB662" s="27" t="inlineStr"/>
      <c r="AC662" s="27" t="inlineStr"/>
      <c r="AD662" s="27" t="inlineStr"/>
      <c r="AE662" s="27" t="inlineStr"/>
      <c r="AF662" s="27" t="inlineStr"/>
      <c r="AG662" s="27" t="inlineStr"/>
      <c r="AH662" s="37" t="n">
        <v>108</v>
      </c>
      <c r="AI662" s="37" t="n">
        <v>0</v>
      </c>
      <c r="AJ662" s="37" t="n">
        <v>108</v>
      </c>
      <c r="AK662" s="38" t="n">
        <v>7985.060092592594</v>
      </c>
      <c r="AL662" s="38" t="n"/>
      <c r="AM662" s="38" t="n"/>
      <c r="AN662" s="27" t="inlineStr"/>
      <c r="AO662" s="27"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7" t="n">
        <v>0</v>
      </c>
      <c r="M663" s="7" t="n">
        <v>11124.52</v>
      </c>
      <c r="N663" s="5">
        <f>IFERROR(VLOOKUP(E663,[1]Total!$D$1:$M$446,10,0),0)</f>
        <v/>
      </c>
      <c r="O663" s="11">
        <f>M663/SUM($M$2:$M$679)</f>
        <v/>
      </c>
      <c r="P663" s="5">
        <f>IFERROR(M663/I663,0)</f>
        <v/>
      </c>
      <c r="R663" s="8">
        <f>I663-Q663</f>
        <v/>
      </c>
      <c r="S663" s="36">
        <f>P663*R663</f>
        <v/>
      </c>
      <c r="U663" s="27" t="inlineStr">
        <is>
          <t>Stock SAP</t>
        </is>
      </c>
      <c r="V663" s="27" t="inlineStr">
        <is>
          <t>Medicamentos</t>
        </is>
      </c>
      <c r="W663" s="27" t="inlineStr">
        <is>
          <t>Dentro del alcance</t>
        </is>
      </c>
      <c r="X663" s="27" t="inlineStr"/>
      <c r="Y663" s="27" t="inlineStr">
        <is>
          <t>Sin recuento físico en el inventario de Avain</t>
        </is>
      </c>
      <c r="Z663" s="28" t="inlineStr">
        <is>
          <t>Sin recuento físico</t>
        </is>
      </c>
      <c r="AA663" s="27" t="inlineStr"/>
      <c r="AB663" s="27" t="inlineStr"/>
      <c r="AC663" s="27" t="inlineStr"/>
      <c r="AD663" s="27" t="inlineStr"/>
      <c r="AE663" s="27" t="inlineStr"/>
      <c r="AF663" s="27" t="inlineStr"/>
      <c r="AG663" s="27" t="inlineStr"/>
      <c r="AH663" s="37" t="n">
        <v>5</v>
      </c>
      <c r="AI663" s="37" t="n">
        <v>0</v>
      </c>
      <c r="AJ663" s="37" t="n">
        <v>5</v>
      </c>
      <c r="AK663" s="38" t="n">
        <v>11124.52</v>
      </c>
      <c r="AL663" s="38" t="n"/>
      <c r="AM663" s="38" t="n"/>
      <c r="AN663" s="27" t="inlineStr"/>
      <c r="AO663" s="27"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7" t="n">
        <v>0</v>
      </c>
      <c r="M664" s="7" t="n">
        <v>9478800</v>
      </c>
      <c r="N664" s="5">
        <f>IFERROR(VLOOKUP(E664,[1]Total!$D$1:$M$446,10,0),0)</f>
        <v/>
      </c>
      <c r="O664" s="11">
        <f>M664/SUM($M$2:$M$679)</f>
        <v/>
      </c>
      <c r="P664" s="5">
        <f>IFERROR(M664/I664,0)</f>
        <v/>
      </c>
      <c r="R664" s="8">
        <f>I664-Q664</f>
        <v/>
      </c>
      <c r="S664" s="36">
        <f>P664*R664</f>
        <v/>
      </c>
      <c r="U664" s="27" t="inlineStr">
        <is>
          <t>Stock SAP</t>
        </is>
      </c>
      <c r="V664" s="27" t="inlineStr">
        <is>
          <t>Medicamentos</t>
        </is>
      </c>
      <c r="W664" s="27" t="inlineStr">
        <is>
          <t>Dentro del alcance</t>
        </is>
      </c>
      <c r="X664" s="27" t="inlineStr"/>
      <c r="Y664" s="27" t="inlineStr">
        <is>
          <t>Sin recuento físico en el inventario de Avain</t>
        </is>
      </c>
      <c r="Z664" s="28" t="inlineStr">
        <is>
          <t>Sin recuento físico</t>
        </is>
      </c>
      <c r="AA664" s="27" t="inlineStr"/>
      <c r="AB664" s="27" t="inlineStr"/>
      <c r="AC664" s="27" t="inlineStr"/>
      <c r="AD664" s="27" t="inlineStr"/>
      <c r="AE664" s="27" t="inlineStr"/>
      <c r="AF664" s="27" t="inlineStr"/>
      <c r="AG664" s="27" t="inlineStr"/>
      <c r="AH664" s="37" t="n">
        <v>1</v>
      </c>
      <c r="AI664" s="37" t="n">
        <v>0</v>
      </c>
      <c r="AJ664" s="37" t="n">
        <v>1</v>
      </c>
      <c r="AK664" s="38" t="n">
        <v>9478800</v>
      </c>
      <c r="AL664" s="38" t="n"/>
      <c r="AM664" s="38" t="n"/>
      <c r="AN664" s="27" t="inlineStr"/>
      <c r="AO664" s="27" t="inlineStr"/>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7" t="n">
        <v>0</v>
      </c>
      <c r="M665" s="7" t="n">
        <v>15525.74</v>
      </c>
      <c r="N665" s="5">
        <f>IFERROR(VLOOKUP(E665,[1]Total!$D$1:$M$446,10,0),0)</f>
        <v/>
      </c>
      <c r="O665" s="11">
        <f>M665/SUM($M$2:$M$679)</f>
        <v/>
      </c>
      <c r="P665" s="5">
        <f>IFERROR(M665/I665,0)</f>
        <v/>
      </c>
      <c r="R665" s="8">
        <f>I665-Q665</f>
        <v/>
      </c>
      <c r="S665" s="36">
        <f>P665*R665</f>
        <v/>
      </c>
      <c r="U665" s="27" t="inlineStr">
        <is>
          <t>Stock SAP</t>
        </is>
      </c>
      <c r="V665" s="27" t="inlineStr">
        <is>
          <t>Medicamentos</t>
        </is>
      </c>
      <c r="W665" s="27" t="inlineStr">
        <is>
          <t>Dentro del alcance</t>
        </is>
      </c>
      <c r="X665" s="27" t="inlineStr"/>
      <c r="Y665" s="27" t="inlineStr">
        <is>
          <t>Sin recuento físico en el inventario de Avain</t>
        </is>
      </c>
      <c r="Z665" s="28" t="inlineStr">
        <is>
          <t>Sin recuento físico</t>
        </is>
      </c>
      <c r="AA665" s="27" t="inlineStr"/>
      <c r="AB665" s="27" t="inlineStr"/>
      <c r="AC665" s="27" t="inlineStr"/>
      <c r="AD665" s="27" t="inlineStr"/>
      <c r="AE665" s="27" t="inlineStr"/>
      <c r="AF665" s="27" t="inlineStr"/>
      <c r="AG665" s="27" t="inlineStr"/>
      <c r="AH665" s="37" t="n">
        <v>1</v>
      </c>
      <c r="AI665" s="37" t="n">
        <v>0</v>
      </c>
      <c r="AJ665" s="37" t="n">
        <v>1</v>
      </c>
      <c r="AK665" s="38" t="n">
        <v>15525.74</v>
      </c>
      <c r="AL665" s="38" t="n"/>
      <c r="AM665" s="38" t="n"/>
      <c r="AN665" s="27" t="inlineStr"/>
      <c r="AO665" s="27" t="inlineStr"/>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7" t="n">
        <v>0</v>
      </c>
      <c r="M666" s="7" t="n">
        <v>107832</v>
      </c>
      <c r="N666" s="5">
        <f>IFERROR(VLOOKUP(E666,[1]Total!$D$1:$M$446,10,0),0)</f>
        <v/>
      </c>
      <c r="O666" s="11">
        <f>M666/SUM($M$2:$M$679)</f>
        <v/>
      </c>
      <c r="P666" s="5">
        <f>IFERROR(M666/I666,0)</f>
        <v/>
      </c>
      <c r="R666" s="8">
        <f>I666-Q666</f>
        <v/>
      </c>
      <c r="S666" s="36">
        <f>P666*R666</f>
        <v/>
      </c>
      <c r="U666" s="27" t="inlineStr">
        <is>
          <t>Stock SAP</t>
        </is>
      </c>
      <c r="V666" s="27" t="inlineStr">
        <is>
          <t>Medicamentos</t>
        </is>
      </c>
      <c r="W666" s="27" t="inlineStr">
        <is>
          <t>Dentro del alcance</t>
        </is>
      </c>
      <c r="X666" s="27" t="inlineStr"/>
      <c r="Y666" s="27" t="inlineStr">
        <is>
          <t>Sin recuento físico en el inventario de Avain</t>
        </is>
      </c>
      <c r="Z666" s="28" t="inlineStr">
        <is>
          <t>Sin recuento físico</t>
        </is>
      </c>
      <c r="AA666" s="27" t="inlineStr"/>
      <c r="AB666" s="27" t="inlineStr"/>
      <c r="AC666" s="27" t="inlineStr"/>
      <c r="AD666" s="27" t="inlineStr"/>
      <c r="AE666" s="27" t="inlineStr"/>
      <c r="AF666" s="27" t="inlineStr"/>
      <c r="AG666" s="27" t="inlineStr"/>
      <c r="AH666" s="37" t="n">
        <v>1</v>
      </c>
      <c r="AI666" s="37" t="n">
        <v>0</v>
      </c>
      <c r="AJ666" s="37" t="n">
        <v>1</v>
      </c>
      <c r="AK666" s="38" t="n">
        <v>107832</v>
      </c>
      <c r="AL666" s="38" t="n"/>
      <c r="AM666" s="38" t="n"/>
      <c r="AN666" s="27" t="inlineStr"/>
      <c r="AO666" s="27" t="inlineStr"/>
    </row>
    <row r="667">
      <c r="A667" s="5" t="inlineStr">
        <is>
          <t>1005353</t>
        </is>
      </c>
      <c r="B667" s="5" t="inlineStr">
        <is>
          <t>INSULINA ASPARTICA CART X5UN</t>
        </is>
      </c>
      <c r="C667" s="5" t="inlineStr"/>
      <c r="D667" s="5" t="inlineStr">
        <is>
          <t>INDU</t>
        </is>
      </c>
      <c r="E667" s="5" t="inlineStr">
        <is>
          <t>ZMED</t>
        </is>
      </c>
      <c r="F667" s="5" t="inlineStr">
        <is>
          <t>1120</t>
        </is>
      </c>
      <c r="G667" s="5" t="inlineStr">
        <is>
          <t>2021</t>
        </is>
      </c>
      <c r="H667" s="5" t="inlineStr">
        <is>
          <t>C/U</t>
        </is>
      </c>
      <c r="I667" s="6" t="n">
        <v>1</v>
      </c>
      <c r="J667" s="6" t="n">
        <v>0</v>
      </c>
      <c r="K667" s="5" t="inlineStr">
        <is>
          <t>ARS</t>
        </is>
      </c>
      <c r="L667" s="7" t="n">
        <v>0</v>
      </c>
      <c r="M667" s="7" t="n">
        <v>356499.91</v>
      </c>
      <c r="N667" s="5">
        <f>IFERROR(VLOOKUP(E667,[1]Total!$D$1:$M$446,10,0),0)</f>
        <v/>
      </c>
      <c r="O667" s="11">
        <f>M667/SUM($M$2:$M$679)</f>
        <v/>
      </c>
      <c r="P667" s="5">
        <f>IFERROR(M667/I667,0)</f>
        <v/>
      </c>
      <c r="R667" s="8">
        <f>I667-Q667</f>
        <v/>
      </c>
      <c r="S667" s="36">
        <f>P667*R667</f>
        <v/>
      </c>
      <c r="U667" s="27" t="inlineStr">
        <is>
          <t>Stock SAP</t>
        </is>
      </c>
      <c r="V667" s="27" t="inlineStr">
        <is>
          <t>Medicamentos</t>
        </is>
      </c>
      <c r="W667" s="27" t="inlineStr">
        <is>
          <t>Dentro del alcance</t>
        </is>
      </c>
      <c r="X667" s="27" t="inlineStr"/>
      <c r="Y667" s="27" t="inlineStr">
        <is>
          <t>Sin recuento físico en el inventario de Avain</t>
        </is>
      </c>
      <c r="Z667" s="28" t="inlineStr">
        <is>
          <t>Sin recuento físico</t>
        </is>
      </c>
      <c r="AA667" s="27" t="inlineStr"/>
      <c r="AB667" s="27" t="inlineStr"/>
      <c r="AC667" s="27" t="inlineStr"/>
      <c r="AD667" s="27" t="inlineStr"/>
      <c r="AE667" s="27" t="inlineStr"/>
      <c r="AF667" s="27" t="inlineStr"/>
      <c r="AG667" s="27" t="inlineStr"/>
      <c r="AH667" s="37" t="n">
        <v>1</v>
      </c>
      <c r="AI667" s="37" t="n">
        <v>0</v>
      </c>
      <c r="AJ667" s="37" t="n">
        <v>1</v>
      </c>
      <c r="AK667" s="38" t="n">
        <v>356499.91</v>
      </c>
      <c r="AL667" s="38" t="n"/>
      <c r="AM667" s="38" t="n"/>
      <c r="AN667" s="27" t="inlineStr"/>
      <c r="AO667" s="27" t="inlineStr"/>
    </row>
    <row r="668">
      <c r="A668" s="5" t="inlineStr">
        <is>
          <t>2000497</t>
        </is>
      </c>
      <c r="B668" s="5" t="inlineStr">
        <is>
          <t>PIE DE SUERO</t>
        </is>
      </c>
      <c r="C668" s="5" t="inlineStr"/>
      <c r="D668" s="5" t="inlineStr">
        <is>
          <t>033</t>
        </is>
      </c>
      <c r="E668" s="5" t="inlineStr">
        <is>
          <t>ZDES</t>
        </is>
      </c>
      <c r="F668" s="5" t="inlineStr">
        <is>
          <t>1120</t>
        </is>
      </c>
      <c r="G668" s="5" t="inlineStr">
        <is>
          <t>2010</t>
        </is>
      </c>
      <c r="H668" s="5" t="inlineStr">
        <is>
          <t>C/U</t>
        </is>
      </c>
      <c r="I668" s="6" t="n">
        <v>1</v>
      </c>
      <c r="J668" s="6" t="n">
        <v>0</v>
      </c>
      <c r="K668" s="5" t="inlineStr">
        <is>
          <t>ARS</t>
        </is>
      </c>
      <c r="L668" s="7" t="n">
        <v>0</v>
      </c>
      <c r="M668" s="7" t="n">
        <v>97157.05</v>
      </c>
      <c r="N668" s="5">
        <f>IFERROR(VLOOKUP(E668,[1]Total!$D$1:$M$446,10,0),0)</f>
        <v/>
      </c>
      <c r="O668" s="11">
        <f>M668/SUM($M$2:$M$679)</f>
        <v/>
      </c>
      <c r="P668" s="5">
        <f>IFERROR(M668/I668,0)</f>
        <v/>
      </c>
      <c r="R668" s="8">
        <f>I668-Q668</f>
        <v/>
      </c>
      <c r="S668" s="36">
        <f>P668*R668</f>
        <v/>
      </c>
      <c r="U668" s="27" t="inlineStr">
        <is>
          <t>Stock SAP</t>
        </is>
      </c>
      <c r="V668" s="27" t="inlineStr">
        <is>
          <t>Descartables</t>
        </is>
      </c>
      <c r="W668" s="27" t="inlineStr">
        <is>
          <t>Dentro del alcance</t>
        </is>
      </c>
      <c r="X668" s="27" t="inlineStr"/>
      <c r="Y668" s="27" t="inlineStr">
        <is>
          <t>Sin recuento físico en el inventario de Avain</t>
        </is>
      </c>
      <c r="Z668" s="28" t="inlineStr">
        <is>
          <t>Sin recuento físico</t>
        </is>
      </c>
      <c r="AA668" s="27" t="inlineStr"/>
      <c r="AB668" s="27" t="inlineStr"/>
      <c r="AC668" s="27" t="inlineStr"/>
      <c r="AD668" s="27" t="inlineStr"/>
      <c r="AE668" s="27" t="inlineStr"/>
      <c r="AF668" s="27" t="inlineStr"/>
      <c r="AG668" s="27" t="inlineStr"/>
      <c r="AH668" s="37" t="n">
        <v>1</v>
      </c>
      <c r="AI668" s="37" t="n">
        <v>0</v>
      </c>
      <c r="AJ668" s="37" t="n">
        <v>1</v>
      </c>
      <c r="AK668" s="38" t="n">
        <v>97157.05</v>
      </c>
      <c r="AL668" s="38" t="n"/>
      <c r="AM668" s="38" t="n"/>
      <c r="AN668" s="27" t="inlineStr"/>
      <c r="AO668" s="27" t="inlineStr"/>
    </row>
    <row r="669">
      <c r="A669" s="5" t="inlineStr">
        <is>
          <t>2001233</t>
        </is>
      </c>
      <c r="B669" s="5" t="inlineStr">
        <is>
          <t>HILO DE SUTURA SUPRALON 5</t>
        </is>
      </c>
      <c r="C669" s="5" t="inlineStr"/>
      <c r="D669" s="5" t="inlineStr">
        <is>
          <t>033</t>
        </is>
      </c>
      <c r="E669" s="5" t="inlineStr">
        <is>
          <t>ZDES</t>
        </is>
      </c>
      <c r="F669" s="5" t="inlineStr">
        <is>
          <t>1120</t>
        </is>
      </c>
      <c r="G669" s="5" t="inlineStr">
        <is>
          <t>2021</t>
        </is>
      </c>
      <c r="H669" s="5" t="inlineStr">
        <is>
          <t>C/U</t>
        </is>
      </c>
      <c r="I669" s="6" t="n">
        <v>1</v>
      </c>
      <c r="J669" s="6" t="n">
        <v>0</v>
      </c>
      <c r="K669" s="5" t="inlineStr">
        <is>
          <t>ARS</t>
        </is>
      </c>
      <c r="L669" s="7" t="n">
        <v>0</v>
      </c>
      <c r="M669" s="7" t="n">
        <v>458.13</v>
      </c>
      <c r="N669" s="5">
        <f>IFERROR(VLOOKUP(E669,[1]Total!$D$1:$M$446,10,0),0)</f>
        <v/>
      </c>
      <c r="O669" s="11">
        <f>M669/SUM($M$2:$M$679)</f>
        <v/>
      </c>
      <c r="P669" s="5">
        <f>IFERROR(M669/I669,0)</f>
        <v/>
      </c>
      <c r="R669" s="8">
        <f>I669-Q669</f>
        <v/>
      </c>
      <c r="S669" s="36">
        <f>P669*R669</f>
        <v/>
      </c>
      <c r="U669" s="27" t="inlineStr">
        <is>
          <t>Stock SAP</t>
        </is>
      </c>
      <c r="V669" s="27" t="inlineStr">
        <is>
          <t>Descartables</t>
        </is>
      </c>
      <c r="W669" s="27" t="inlineStr">
        <is>
          <t>Dentro del alcance</t>
        </is>
      </c>
      <c r="X669" s="27" t="inlineStr"/>
      <c r="Y669" s="27" t="inlineStr">
        <is>
          <t>Sin recuento físico en el inventario de Avain</t>
        </is>
      </c>
      <c r="Z669" s="28" t="inlineStr">
        <is>
          <t>Sin recuento físico</t>
        </is>
      </c>
      <c r="AA669" s="27" t="inlineStr"/>
      <c r="AB669" s="27" t="inlineStr"/>
      <c r="AC669" s="27" t="inlineStr"/>
      <c r="AD669" s="27" t="inlineStr"/>
      <c r="AE669" s="27" t="inlineStr"/>
      <c r="AF669" s="27" t="inlineStr"/>
      <c r="AG669" s="27" t="inlineStr"/>
      <c r="AH669" s="37" t="n">
        <v>1</v>
      </c>
      <c r="AI669" s="37" t="n">
        <v>0</v>
      </c>
      <c r="AJ669" s="37" t="n">
        <v>1</v>
      </c>
      <c r="AK669" s="38" t="n">
        <v>458.13</v>
      </c>
      <c r="AL669" s="38" t="n"/>
      <c r="AM669" s="38" t="n"/>
      <c r="AN669" s="27" t="inlineStr"/>
      <c r="AO669" s="27" t="inlineStr"/>
    </row>
    <row r="670">
      <c r="A670" s="5" t="inlineStr">
        <is>
          <t>2001327</t>
        </is>
      </c>
      <c r="B670" s="5" t="inlineStr">
        <is>
          <t>TIRAS REACTIVAS FREESTYLE OPTIUM S/CODIF</t>
        </is>
      </c>
      <c r="C670" s="5" t="inlineStr"/>
      <c r="D670" s="5" t="inlineStr">
        <is>
          <t>033</t>
        </is>
      </c>
      <c r="E670" s="5" t="inlineStr">
        <is>
          <t>ZDES</t>
        </is>
      </c>
      <c r="F670" s="5" t="inlineStr">
        <is>
          <t>1120</t>
        </is>
      </c>
      <c r="G670" s="5" t="inlineStr">
        <is>
          <t>2021</t>
        </is>
      </c>
      <c r="H670" s="5" t="inlineStr">
        <is>
          <t>C/U</t>
        </is>
      </c>
      <c r="I670" s="6" t="n">
        <v>1</v>
      </c>
      <c r="J670" s="6" t="n">
        <v>0</v>
      </c>
      <c r="K670" s="5" t="inlineStr">
        <is>
          <t>ARS</t>
        </is>
      </c>
      <c r="L670" s="7" t="n">
        <v>0</v>
      </c>
      <c r="M670" s="7" t="n">
        <v>165289.26</v>
      </c>
      <c r="N670" s="5">
        <f>IFERROR(VLOOKUP(E670,[1]Total!$D$1:$M$446,10,0),0)</f>
        <v/>
      </c>
      <c r="O670" s="11">
        <f>M670/SUM($M$2:$M$679)</f>
        <v/>
      </c>
      <c r="P670" s="5">
        <f>IFERROR(M670/I670,0)</f>
        <v/>
      </c>
      <c r="R670" s="8">
        <f>I670-Q670</f>
        <v/>
      </c>
      <c r="S670" s="36">
        <f>P670*R670</f>
        <v/>
      </c>
      <c r="U670" s="27" t="inlineStr">
        <is>
          <t>Stock SAP</t>
        </is>
      </c>
      <c r="V670" s="27" t="inlineStr">
        <is>
          <t>Descartables</t>
        </is>
      </c>
      <c r="W670" s="27" t="inlineStr">
        <is>
          <t>Dentro del alcance</t>
        </is>
      </c>
      <c r="X670" s="27" t="inlineStr"/>
      <c r="Y670" s="27" t="inlineStr">
        <is>
          <t>Sin recuento físico en el inventario de Avain</t>
        </is>
      </c>
      <c r="Z670" s="28" t="inlineStr">
        <is>
          <t>Sin recuento físico</t>
        </is>
      </c>
      <c r="AA670" s="27" t="inlineStr"/>
      <c r="AB670" s="27" t="inlineStr"/>
      <c r="AC670" s="27" t="inlineStr"/>
      <c r="AD670" s="27" t="inlineStr"/>
      <c r="AE670" s="27" t="inlineStr"/>
      <c r="AF670" s="27" t="inlineStr"/>
      <c r="AG670" s="27" t="inlineStr"/>
      <c r="AH670" s="37" t="n">
        <v>1</v>
      </c>
      <c r="AI670" s="37" t="n">
        <v>0</v>
      </c>
      <c r="AJ670" s="37" t="n">
        <v>1</v>
      </c>
      <c r="AK670" s="38" t="n">
        <v>165289.26</v>
      </c>
      <c r="AL670" s="38" t="n"/>
      <c r="AM670" s="38" t="n"/>
      <c r="AN670" s="27" t="inlineStr"/>
      <c r="AO670" s="27" t="inlineStr"/>
    </row>
    <row r="671">
      <c r="A671" s="5" t="inlineStr">
        <is>
          <t>2001522</t>
        </is>
      </c>
      <c r="B671" s="5" t="inlineStr">
        <is>
          <t>CARTUCHO EG7+</t>
        </is>
      </c>
      <c r="C671" s="5" t="inlineStr"/>
      <c r="D671" s="5" t="inlineStr">
        <is>
          <t>MDES</t>
        </is>
      </c>
      <c r="E671" s="5" t="inlineStr">
        <is>
          <t>ZDES</t>
        </is>
      </c>
      <c r="F671" s="5" t="inlineStr">
        <is>
          <t>1120</t>
        </is>
      </c>
      <c r="G671" s="5" t="inlineStr">
        <is>
          <t>2010</t>
        </is>
      </c>
      <c r="H671" s="5" t="inlineStr">
        <is>
          <t>C/U</t>
        </is>
      </c>
      <c r="I671" s="6" t="n">
        <v>1</v>
      </c>
      <c r="J671" s="6" t="n">
        <v>0</v>
      </c>
      <c r="K671" s="5" t="inlineStr">
        <is>
          <t>ARS</t>
        </is>
      </c>
      <c r="L671" s="7" t="n">
        <v>0</v>
      </c>
      <c r="M671" s="7" t="n">
        <v>555750</v>
      </c>
      <c r="N671" s="5">
        <f>IFERROR(VLOOKUP(E671,[1]Total!$D$1:$M$446,10,0),0)</f>
        <v/>
      </c>
      <c r="O671" s="11">
        <f>M671/SUM($M$2:$M$679)</f>
        <v/>
      </c>
      <c r="P671" s="5">
        <f>IFERROR(M671/I671,0)</f>
        <v/>
      </c>
      <c r="R671" s="8">
        <f>I671-Q671</f>
        <v/>
      </c>
      <c r="S671" s="36">
        <f>P671*R671</f>
        <v/>
      </c>
      <c r="U671" s="27" t="inlineStr">
        <is>
          <t>Stock SAP</t>
        </is>
      </c>
      <c r="V671" s="27" t="inlineStr">
        <is>
          <t>Descartables</t>
        </is>
      </c>
      <c r="W671" s="27" t="inlineStr">
        <is>
          <t>Dentro del alcance</t>
        </is>
      </c>
      <c r="X671" s="27" t="inlineStr"/>
      <c r="Y671" s="27" t="inlineStr">
        <is>
          <t>Sin recuento físico en el inventario de Avain</t>
        </is>
      </c>
      <c r="Z671" s="28" t="inlineStr">
        <is>
          <t>Sin recuento físico</t>
        </is>
      </c>
      <c r="AA671" s="27" t="inlineStr"/>
      <c r="AB671" s="27" t="inlineStr"/>
      <c r="AC671" s="27" t="inlineStr"/>
      <c r="AD671" s="27" t="inlineStr"/>
      <c r="AE671" s="27" t="inlineStr"/>
      <c r="AF671" s="27" t="inlineStr"/>
      <c r="AG671" s="27" t="inlineStr"/>
      <c r="AH671" s="37" t="n">
        <v>1</v>
      </c>
      <c r="AI671" s="37" t="n">
        <v>0</v>
      </c>
      <c r="AJ671" s="37" t="n">
        <v>1</v>
      </c>
      <c r="AK671" s="38" t="n">
        <v>555750</v>
      </c>
      <c r="AL671" s="38" t="n"/>
      <c r="AM671" s="38" t="n"/>
      <c r="AN671" s="27" t="inlineStr"/>
      <c r="AO671" s="27" t="inlineStr"/>
    </row>
    <row r="672">
      <c r="A672" s="5" t="inlineStr">
        <is>
          <t>2001766</t>
        </is>
      </c>
      <c r="B672" s="5" t="inlineStr">
        <is>
          <t>SONDA INHALACION DE 02 K29</t>
        </is>
      </c>
      <c r="C672" s="5" t="inlineStr"/>
      <c r="D672" s="5" t="inlineStr">
        <is>
          <t>MDES</t>
        </is>
      </c>
      <c r="E672" s="5" t="inlineStr">
        <is>
          <t>ZDES</t>
        </is>
      </c>
      <c r="F672" s="5" t="inlineStr">
        <is>
          <t>1120</t>
        </is>
      </c>
      <c r="G672" s="5" t="inlineStr">
        <is>
          <t>2010</t>
        </is>
      </c>
      <c r="H672" s="5" t="inlineStr">
        <is>
          <t>C/U</t>
        </is>
      </c>
      <c r="I672" s="6" t="n">
        <v>1</v>
      </c>
      <c r="J672" s="6" t="n">
        <v>0</v>
      </c>
      <c r="K672" s="5" t="inlineStr">
        <is>
          <t>ARS</t>
        </is>
      </c>
      <c r="L672" s="7" t="n">
        <v>0</v>
      </c>
      <c r="M672" s="7" t="n">
        <v>1661.33</v>
      </c>
      <c r="N672" s="5">
        <f>IFERROR(VLOOKUP(E672,[1]Total!$D$1:$M$446,10,0),0)</f>
        <v/>
      </c>
      <c r="O672" s="11">
        <f>M672/SUM($M$2:$M$679)</f>
        <v/>
      </c>
      <c r="P672" s="5">
        <f>IFERROR(M672/I672,0)</f>
        <v/>
      </c>
      <c r="R672" s="8">
        <f>I672-Q672</f>
        <v/>
      </c>
      <c r="S672" s="36">
        <f>P672*R672</f>
        <v/>
      </c>
      <c r="U672" s="27" t="inlineStr">
        <is>
          <t>Stock SAP</t>
        </is>
      </c>
      <c r="V672" s="27" t="inlineStr">
        <is>
          <t>Descartables</t>
        </is>
      </c>
      <c r="W672" s="27" t="inlineStr">
        <is>
          <t>Dentro del alcance</t>
        </is>
      </c>
      <c r="X672" s="27" t="inlineStr"/>
      <c r="Y672" s="27" t="inlineStr">
        <is>
          <t>Sin recuento físico en el inventario de Avain</t>
        </is>
      </c>
      <c r="Z672" s="28" t="inlineStr">
        <is>
          <t>Sin recuento físico</t>
        </is>
      </c>
      <c r="AA672" s="27" t="inlineStr"/>
      <c r="AB672" s="27" t="inlineStr"/>
      <c r="AC672" s="27" t="inlineStr"/>
      <c r="AD672" s="27" t="inlineStr"/>
      <c r="AE672" s="27" t="inlineStr"/>
      <c r="AF672" s="27" t="inlineStr"/>
      <c r="AG672" s="27" t="inlineStr"/>
      <c r="AH672" s="37" t="n">
        <v>1</v>
      </c>
      <c r="AI672" s="37" t="n">
        <v>0</v>
      </c>
      <c r="AJ672" s="37" t="n">
        <v>1</v>
      </c>
      <c r="AK672" s="38" t="n">
        <v>1661.33</v>
      </c>
      <c r="AL672" s="38" t="n"/>
      <c r="AM672" s="38" t="n"/>
      <c r="AN672" s="27" t="inlineStr"/>
      <c r="AO672" s="27" t="inlineStr"/>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7" t="n">
        <v>0</v>
      </c>
      <c r="M673" s="7" t="n">
        <v>5490.33</v>
      </c>
      <c r="N673" s="5">
        <f>IFERROR(VLOOKUP(E673,[1]Total!$D$1:$M$446,10,0),0)</f>
        <v/>
      </c>
      <c r="O673" s="11">
        <f>M673/SUM($M$2:$M$679)</f>
        <v/>
      </c>
      <c r="P673" s="5">
        <f>IFERROR(M673/I673,0)</f>
        <v/>
      </c>
      <c r="R673" s="8">
        <f>I673-Q673</f>
        <v/>
      </c>
      <c r="S673" s="36">
        <f>P673*R673</f>
        <v/>
      </c>
      <c r="U673" s="27" t="inlineStr">
        <is>
          <t>Stock SAP</t>
        </is>
      </c>
      <c r="V673" s="27" t="inlineStr">
        <is>
          <t>Descartables</t>
        </is>
      </c>
      <c r="W673" s="27" t="inlineStr">
        <is>
          <t>Dentro del alcance</t>
        </is>
      </c>
      <c r="X673" s="27" t="inlineStr"/>
      <c r="Y673" s="27" t="inlineStr">
        <is>
          <t>Sin recuento físico en el inventario de Avain</t>
        </is>
      </c>
      <c r="Z673" s="28" t="inlineStr">
        <is>
          <t>Sin recuento físico</t>
        </is>
      </c>
      <c r="AA673" s="27" t="inlineStr"/>
      <c r="AB673" s="27" t="inlineStr"/>
      <c r="AC673" s="27" t="inlineStr"/>
      <c r="AD673" s="27" t="inlineStr"/>
      <c r="AE673" s="27" t="inlineStr"/>
      <c r="AF673" s="27" t="inlineStr"/>
      <c r="AG673" s="27" t="inlineStr"/>
      <c r="AH673" s="37" t="n">
        <v>6</v>
      </c>
      <c r="AI673" s="37" t="n">
        <v>0</v>
      </c>
      <c r="AJ673" s="37" t="n">
        <v>6</v>
      </c>
      <c r="AK673" s="38" t="n">
        <v>5490.333333333333</v>
      </c>
      <c r="AL673" s="38" t="n"/>
      <c r="AM673" s="38" t="n"/>
      <c r="AN673" s="27" t="inlineStr"/>
      <c r="AO673" s="27"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t="inlineStr"/>
      <c r="D674" s="5" t="inlineStr">
        <is>
          <t>033</t>
        </is>
      </c>
      <c r="E674" s="5" t="inlineStr">
        <is>
          <t>ZDES</t>
        </is>
      </c>
      <c r="F674" s="5" t="inlineStr">
        <is>
          <t>1120</t>
        </is>
      </c>
      <c r="G674" s="5" t="inlineStr">
        <is>
          <t>2021</t>
        </is>
      </c>
      <c r="H674" s="5" t="inlineStr">
        <is>
          <t>C/U</t>
        </is>
      </c>
      <c r="I674" s="6" t="n">
        <v>1</v>
      </c>
      <c r="J674" s="6" t="n">
        <v>0</v>
      </c>
      <c r="K674" s="5" t="inlineStr">
        <is>
          <t>ARS</t>
        </is>
      </c>
      <c r="L674" s="7" t="n">
        <v>0</v>
      </c>
      <c r="M674" s="7" t="n">
        <v>60180</v>
      </c>
      <c r="N674" s="5">
        <f>IFERROR(VLOOKUP(E674,[1]Total!$D$1:$M$446,10,0),0)</f>
        <v/>
      </c>
      <c r="O674" s="11">
        <f>M674/SUM($M$2:$M$679)</f>
        <v/>
      </c>
      <c r="P674" s="5">
        <f>IFERROR(M674/I674,0)</f>
        <v/>
      </c>
      <c r="R674" s="8">
        <f>I674-Q674</f>
        <v/>
      </c>
      <c r="S674" s="36">
        <f>P674*R674</f>
        <v/>
      </c>
      <c r="U674" s="27" t="inlineStr">
        <is>
          <t>Stock SAP</t>
        </is>
      </c>
      <c r="V674" s="27" t="inlineStr">
        <is>
          <t>Descartables</t>
        </is>
      </c>
      <c r="W674" s="27" t="inlineStr">
        <is>
          <t>Dentro del alcance</t>
        </is>
      </c>
      <c r="X674" s="27" t="inlineStr"/>
      <c r="Y674" s="27" t="inlineStr">
        <is>
          <t>Sin recuento físico en el inventario de Avain</t>
        </is>
      </c>
      <c r="Z674" s="28" t="inlineStr">
        <is>
          <t>Sin recuento físico</t>
        </is>
      </c>
      <c r="AA674" s="27" t="inlineStr"/>
      <c r="AB674" s="27" t="inlineStr"/>
      <c r="AC674" s="27" t="inlineStr"/>
      <c r="AD674" s="27" t="inlineStr"/>
      <c r="AE674" s="27" t="inlineStr"/>
      <c r="AF674" s="27" t="inlineStr"/>
      <c r="AG674" s="27" t="inlineStr"/>
      <c r="AH674" s="37" t="n">
        <v>1</v>
      </c>
      <c r="AI674" s="37" t="n">
        <v>0</v>
      </c>
      <c r="AJ674" s="37" t="n">
        <v>1</v>
      </c>
      <c r="AK674" s="38" t="n">
        <v>60180</v>
      </c>
      <c r="AL674" s="38" t="n"/>
      <c r="AM674" s="38" t="n"/>
      <c r="AN674" s="27" t="inlineStr"/>
      <c r="AO674" s="27" t="inlineStr"/>
    </row>
    <row r="675">
      <c r="A675" s="5" t="inlineStr">
        <is>
          <t>2002619</t>
        </is>
      </c>
      <c r="B675" s="5" t="inlineStr">
        <is>
          <t>SPONGOSTAN 7*5 1CM</t>
        </is>
      </c>
      <c r="C675" s="5" t="inlineStr"/>
      <c r="D675" s="5" t="inlineStr">
        <is>
          <t>033</t>
        </is>
      </c>
      <c r="E675" s="5" t="inlineStr">
        <is>
          <t>ZDES</t>
        </is>
      </c>
      <c r="F675" s="5" t="inlineStr">
        <is>
          <t>1120</t>
        </is>
      </c>
      <c r="G675" s="5" t="inlineStr">
        <is>
          <t>2021</t>
        </is>
      </c>
      <c r="H675" s="5" t="inlineStr">
        <is>
          <t>C/U</t>
        </is>
      </c>
      <c r="I675" s="6" t="n">
        <v>1</v>
      </c>
      <c r="J675" s="6" t="n">
        <v>0</v>
      </c>
      <c r="K675" s="5" t="inlineStr">
        <is>
          <t>ARS</t>
        </is>
      </c>
      <c r="L675" s="7" t="n">
        <v>0</v>
      </c>
      <c r="M675" s="7" t="n">
        <v>58144</v>
      </c>
      <c r="N675" s="5">
        <f>IFERROR(VLOOKUP(E675,[1]Total!$D$1:$M$446,10,0),0)</f>
        <v/>
      </c>
      <c r="O675" s="11">
        <f>M675/SUM($M$2:$M$679)</f>
        <v/>
      </c>
      <c r="P675" s="5">
        <f>IFERROR(M675/I675,0)</f>
        <v/>
      </c>
      <c r="R675" s="8">
        <f>I675-Q675</f>
        <v/>
      </c>
      <c r="S675" s="36">
        <f>P675*R675</f>
        <v/>
      </c>
      <c r="U675" s="27" t="inlineStr">
        <is>
          <t>Stock SAP</t>
        </is>
      </c>
      <c r="V675" s="27" t="inlineStr">
        <is>
          <t>Descartables</t>
        </is>
      </c>
      <c r="W675" s="27" t="inlineStr">
        <is>
          <t>Dentro del alcance</t>
        </is>
      </c>
      <c r="X675" s="27" t="inlineStr"/>
      <c r="Y675" s="27" t="inlineStr">
        <is>
          <t>Sin recuento físico en el inventario de Avain</t>
        </is>
      </c>
      <c r="Z675" s="28" t="inlineStr">
        <is>
          <t>Sin recuento físico</t>
        </is>
      </c>
      <c r="AA675" s="27" t="inlineStr"/>
      <c r="AB675" s="27" t="inlineStr"/>
      <c r="AC675" s="27" t="inlineStr"/>
      <c r="AD675" s="27" t="inlineStr"/>
      <c r="AE675" s="27" t="inlineStr"/>
      <c r="AF675" s="27" t="inlineStr"/>
      <c r="AG675" s="27" t="inlineStr"/>
      <c r="AH675" s="37" t="n">
        <v>1</v>
      </c>
      <c r="AI675" s="37" t="n">
        <v>0</v>
      </c>
      <c r="AJ675" s="37" t="n">
        <v>1</v>
      </c>
      <c r="AK675" s="38" t="n">
        <v>58144</v>
      </c>
      <c r="AL675" s="38" t="n"/>
      <c r="AM675" s="38" t="n"/>
      <c r="AN675" s="27" t="inlineStr"/>
      <c r="AO675" s="27" t="inlineStr"/>
    </row>
    <row r="676">
      <c r="A676" s="5" t="inlineStr">
        <is>
          <t>3000715</t>
        </is>
      </c>
      <c r="B676" s="5" t="inlineStr">
        <is>
          <t>PANTALON CARGO ANTI DESGARRO T46</t>
        </is>
      </c>
      <c r="C676" s="5" t="inlineStr"/>
      <c r="D676" s="5" t="inlineStr">
        <is>
          <t>INDU</t>
        </is>
      </c>
      <c r="E676" s="5" t="inlineStr">
        <is>
          <t>ZUNI</t>
        </is>
      </c>
      <c r="F676" s="5" t="inlineStr">
        <is>
          <t>1120</t>
        </is>
      </c>
      <c r="G676" s="5" t="inlineStr">
        <is>
          <t>2040</t>
        </is>
      </c>
      <c r="H676" s="5" t="inlineStr">
        <is>
          <t>C/U</t>
        </is>
      </c>
      <c r="I676" s="6" t="n">
        <v>1</v>
      </c>
      <c r="J676" s="6" t="n">
        <v>0</v>
      </c>
      <c r="K676" s="5" t="inlineStr">
        <is>
          <t>ARS</t>
        </is>
      </c>
      <c r="L676" s="7" t="n">
        <v>0</v>
      </c>
      <c r="M676" s="7" t="n">
        <v>43990.88</v>
      </c>
      <c r="N676" s="5">
        <f>IFERROR(VLOOKUP(E676,[1]Total!$D$1:$M$446,10,0),0)</f>
        <v/>
      </c>
      <c r="O676" s="11">
        <f>M676/SUM($M$2:$M$679)</f>
        <v/>
      </c>
      <c r="P676" s="5">
        <f>IFERROR(M676/I676,0)</f>
        <v/>
      </c>
      <c r="R676" s="8">
        <f>I676-Q676</f>
        <v/>
      </c>
      <c r="S676" s="36">
        <f>P676*R676</f>
        <v/>
      </c>
      <c r="U676" s="27" t="inlineStr">
        <is>
          <t>Stock SAP</t>
        </is>
      </c>
      <c r="V676" s="27" t="inlineStr">
        <is>
          <t>Uniformes</t>
        </is>
      </c>
      <c r="W676" s="27" t="inlineStr">
        <is>
          <t>Fuera del alcance</t>
        </is>
      </c>
      <c r="X676" s="27" t="inlineStr"/>
      <c r="Y676" s="27" t="inlineStr">
        <is>
          <t>No aplica: uniformes, clasificación que el inventario físico de Farmacia no releva</t>
        </is>
      </c>
      <c r="Z676" s="28" t="inlineStr">
        <is>
          <t>Fuera del alcance del inventario físico</t>
        </is>
      </c>
      <c r="AA676" s="27" t="inlineStr"/>
      <c r="AB676" s="27" t="inlineStr"/>
      <c r="AC676" s="27" t="inlineStr"/>
      <c r="AD676" s="27" t="inlineStr"/>
      <c r="AE676" s="27" t="inlineStr"/>
      <c r="AF676" s="27" t="inlineStr"/>
      <c r="AG676" s="27" t="inlineStr"/>
      <c r="AH676" s="37" t="n">
        <v>1</v>
      </c>
      <c r="AI676" s="37" t="n">
        <v>0</v>
      </c>
      <c r="AJ676" s="37" t="n">
        <v>1</v>
      </c>
      <c r="AK676" s="38" t="n">
        <v>43990.88</v>
      </c>
      <c r="AL676" s="38" t="n"/>
      <c r="AM676" s="38" t="n"/>
      <c r="AN676" s="27" t="inlineStr"/>
      <c r="AO676" s="27" t="inlineStr"/>
    </row>
    <row r="677">
      <c r="A677" s="5" t="inlineStr">
        <is>
          <t>3001335</t>
        </is>
      </c>
      <c r="B677" s="5" t="inlineStr">
        <is>
          <t>CAMPERA ALTA MONTAÑA L</t>
        </is>
      </c>
      <c r="C677" s="5" t="inlineStr"/>
      <c r="D677" s="5" t="inlineStr">
        <is>
          <t>INDU</t>
        </is>
      </c>
      <c r="E677" s="5" t="inlineStr">
        <is>
          <t>ZUNI</t>
        </is>
      </c>
      <c r="F677" s="5" t="inlineStr">
        <is>
          <t>1120</t>
        </is>
      </c>
      <c r="G677" s="5" t="inlineStr">
        <is>
          <t>2040</t>
        </is>
      </c>
      <c r="H677" s="5" t="inlineStr">
        <is>
          <t>C/U</t>
        </is>
      </c>
      <c r="I677" s="6" t="n">
        <v>1</v>
      </c>
      <c r="J677" s="6" t="n">
        <v>0</v>
      </c>
      <c r="K677" s="5" t="inlineStr">
        <is>
          <t>ARS</t>
        </is>
      </c>
      <c r="L677" s="7" t="n">
        <v>0</v>
      </c>
      <c r="M677" s="7" t="n">
        <v>126441.67</v>
      </c>
      <c r="N677" s="5">
        <f>IFERROR(VLOOKUP(E677,[1]Total!$D$1:$M$446,10,0),0)</f>
        <v/>
      </c>
      <c r="O677" s="11">
        <f>M677/SUM($M$2:$M$679)</f>
        <v/>
      </c>
      <c r="P677" s="5">
        <f>IFERROR(M677/I677,0)</f>
        <v/>
      </c>
      <c r="R677" s="8">
        <f>I677-Q677</f>
        <v/>
      </c>
      <c r="S677" s="36">
        <f>P677*R677</f>
        <v/>
      </c>
      <c r="U677" s="27" t="inlineStr">
        <is>
          <t>Stock SAP</t>
        </is>
      </c>
      <c r="V677" s="27" t="inlineStr">
        <is>
          <t>Uniformes</t>
        </is>
      </c>
      <c r="W677" s="27" t="inlineStr">
        <is>
          <t>Fuera del alcance</t>
        </is>
      </c>
      <c r="X677" s="27" t="inlineStr"/>
      <c r="Y677" s="27" t="inlineStr">
        <is>
          <t>No aplica: uniformes, clasificación que el inventario físico de Farmacia no releva</t>
        </is>
      </c>
      <c r="Z677" s="28" t="inlineStr">
        <is>
          <t>Fuera del alcance del inventario físico</t>
        </is>
      </c>
      <c r="AA677" s="27" t="inlineStr"/>
      <c r="AB677" s="27" t="inlineStr"/>
      <c r="AC677" s="27" t="inlineStr"/>
      <c r="AD677" s="27" t="inlineStr"/>
      <c r="AE677" s="27" t="inlineStr"/>
      <c r="AF677" s="27" t="inlineStr"/>
      <c r="AG677" s="27" t="inlineStr"/>
      <c r="AH677" s="37" t="n">
        <v>1</v>
      </c>
      <c r="AI677" s="37" t="n">
        <v>0</v>
      </c>
      <c r="AJ677" s="37" t="n">
        <v>1</v>
      </c>
      <c r="AK677" s="38" t="n">
        <v>126441.67</v>
      </c>
      <c r="AL677" s="38" t="n"/>
      <c r="AM677" s="38" t="n"/>
      <c r="AN677" s="27" t="inlineStr"/>
      <c r="AO677" s="27" t="inlineStr"/>
    </row>
    <row r="678">
      <c r="A678" s="5" t="inlineStr">
        <is>
          <t>1000131</t>
        </is>
      </c>
      <c r="B678" s="5" t="inlineStr">
        <is>
          <t>CORREAS VELCRO TABLA LARGAS DIAGONALES</t>
        </is>
      </c>
      <c r="C678" s="5" t="inlineStr"/>
      <c r="D678" s="5" t="inlineStr">
        <is>
          <t>033</t>
        </is>
      </c>
      <c r="E678" s="5" t="inlineStr">
        <is>
          <t>ZMED</t>
        </is>
      </c>
      <c r="F678" s="5" t="inlineStr">
        <is>
          <t>1120</t>
        </is>
      </c>
      <c r="G678" s="5" t="inlineStr"/>
      <c r="H678" s="5" t="inlineStr">
        <is>
          <t>C/U</t>
        </is>
      </c>
      <c r="I678" s="6" t="n">
        <v>0</v>
      </c>
      <c r="J678" s="6" t="n">
        <v>9</v>
      </c>
      <c r="K678" s="5" t="inlineStr">
        <is>
          <t>ARS</t>
        </is>
      </c>
      <c r="L678" s="7" t="n">
        <v>0</v>
      </c>
      <c r="M678" s="7" t="n">
        <v>0</v>
      </c>
      <c r="N678" s="5">
        <f>IFERROR(VLOOKUP(E678,[1]Total!$D$1:$M$446,10,0),0)</f>
        <v/>
      </c>
      <c r="O678" s="11">
        <f>M678/SUM($M$2:$M$679)</f>
        <v/>
      </c>
      <c r="P678" s="5">
        <f>IFERROR(M678/I678,0)</f>
        <v/>
      </c>
      <c r="R678" s="8">
        <f>I678-Q678</f>
        <v/>
      </c>
      <c r="S678" s="36">
        <f>P678*R678</f>
        <v/>
      </c>
      <c r="U678" s="27" t="inlineStr">
        <is>
          <t>Stock SAP</t>
        </is>
      </c>
      <c r="V678" s="27" t="inlineStr">
        <is>
          <t>Medicamentos</t>
        </is>
      </c>
      <c r="W678" s="27" t="inlineStr">
        <is>
          <t>Dentro del alcance</t>
        </is>
      </c>
      <c r="X678" s="27" t="inlineStr"/>
      <c r="Y678" s="27" t="inlineStr">
        <is>
          <t>Sin recuento físico en el inventario de Avain</t>
        </is>
      </c>
      <c r="Z678" s="28" t="inlineStr">
        <is>
          <t>Sin recuento físico</t>
        </is>
      </c>
      <c r="AA678" s="27" t="inlineStr"/>
      <c r="AB678" s="27" t="inlineStr"/>
      <c r="AC678" s="27" t="inlineStr"/>
      <c r="AD678" s="27" t="inlineStr"/>
      <c r="AE678" s="27" t="inlineStr"/>
      <c r="AF678" s="27" t="inlineStr"/>
      <c r="AG678" s="27" t="inlineStr"/>
      <c r="AH678" s="37" t="n">
        <v>0</v>
      </c>
      <c r="AI678" s="37" t="n">
        <v>0</v>
      </c>
      <c r="AJ678" s="37" t="n">
        <v>0</v>
      </c>
      <c r="AK678" s="38" t="n">
        <v>0</v>
      </c>
      <c r="AL678" s="38" t="n"/>
      <c r="AM678" s="38" t="n"/>
      <c r="AN678" s="27" t="inlineStr"/>
      <c r="AO678" s="27" t="inlineStr"/>
    </row>
    <row r="679">
      <c r="A679" s="5" t="inlineStr">
        <is>
          <t>CT0999RS</t>
        </is>
      </c>
      <c r="B679" s="5" t="inlineStr">
        <is>
          <t>DEA SEMI MINDRAY MODELO BENEHEART C1A D</t>
        </is>
      </c>
      <c r="C679" s="5" t="inlineStr"/>
      <c r="D679" s="5" t="inlineStr">
        <is>
          <t>009</t>
        </is>
      </c>
      <c r="E679" s="5" t="inlineStr">
        <is>
          <t>ZEQI</t>
        </is>
      </c>
      <c r="F679" s="5" t="inlineStr">
        <is>
          <t>1120</t>
        </is>
      </c>
      <c r="G679" s="5" t="inlineStr"/>
      <c r="H679" s="5" t="inlineStr">
        <is>
          <t>C/U</t>
        </is>
      </c>
      <c r="I679" s="6" t="n">
        <v>0</v>
      </c>
      <c r="J679" s="6" t="n">
        <v>5</v>
      </c>
      <c r="K679" s="5" t="inlineStr">
        <is>
          <t>ARS</t>
        </is>
      </c>
      <c r="L679" s="7" t="n">
        <v>0</v>
      </c>
      <c r="M679" s="7" t="n">
        <v>0</v>
      </c>
      <c r="N679" s="5">
        <f>IFERROR(VLOOKUP(E679,[1]Total!$D$1:$M$446,10,0),0)</f>
        <v/>
      </c>
      <c r="O679" s="11">
        <f>M679/SUM($M$2:$M$679)</f>
        <v/>
      </c>
      <c r="P679" s="5">
        <f>IFERROR(M679/I679,0)</f>
        <v/>
      </c>
      <c r="R679" s="8">
        <f>I679-Q679</f>
        <v/>
      </c>
      <c r="S679" s="36">
        <f>P679*R679</f>
        <v/>
      </c>
      <c r="U679" s="27" t="inlineStr">
        <is>
          <t>Stock SAP</t>
        </is>
      </c>
      <c r="V679" s="27" t="inlineStr">
        <is>
          <t>Equipos</t>
        </is>
      </c>
      <c r="W679" s="27" t="inlineStr">
        <is>
          <t>Fuera del alcance</t>
        </is>
      </c>
      <c r="X679" s="27" t="inlineStr"/>
      <c r="Y679" s="27" t="inlineStr">
        <is>
          <t>No aplica: equipos, clasificación que el inventario físico de Farmacia no releva</t>
        </is>
      </c>
      <c r="Z679" s="28" t="inlineStr">
        <is>
          <t>Fuera del alcance del inventario físico</t>
        </is>
      </c>
      <c r="AA679" s="27" t="inlineStr"/>
      <c r="AB679" s="27" t="inlineStr"/>
      <c r="AC679" s="27" t="inlineStr"/>
      <c r="AD679" s="27" t="inlineStr"/>
      <c r="AE679" s="27" t="inlineStr"/>
      <c r="AF679" s="27" t="inlineStr"/>
      <c r="AG679" s="27" t="inlineStr"/>
      <c r="AH679" s="37" t="n">
        <v>0</v>
      </c>
      <c r="AI679" s="37" t="n">
        <v>0</v>
      </c>
      <c r="AJ679" s="37" t="n">
        <v>0</v>
      </c>
      <c r="AK679" s="38" t="n">
        <v>0</v>
      </c>
      <c r="AL679" s="38" t="n"/>
      <c r="AM679" s="38" t="n"/>
      <c r="AN679" s="27" t="inlineStr"/>
      <c r="AO679" s="27" t="inlineStr"/>
    </row>
    <row r="680">
      <c r="A680" s="17" t="n"/>
      <c r="B680" s="17" t="inlineStr">
        <is>
          <t>amiodarona 200mg comp</t>
        </is>
      </c>
      <c r="F680" s="17" t="inlineStr">
        <is>
          <t>1120</t>
        </is>
      </c>
      <c r="H680" s="17" t="inlineStr">
        <is>
          <t>C/U</t>
        </is>
      </c>
      <c r="I680" s="40" t="n">
        <v>0</v>
      </c>
      <c r="M680" s="8">
        <f>SUM(M2:M679)</f>
        <v/>
      </c>
      <c r="Q680" s="18" t="n">
        <v>20</v>
      </c>
      <c r="R680" s="18">
        <f>I680-Q680</f>
        <v/>
      </c>
      <c r="T680" s="17" t="inlineStr">
        <is>
          <t>Ítem del inventario físico de Avain sin código SAP en este centro. Se mantiene la línea sin código de material: la diferencia indica una cantidad a dar de alta en SAP.</t>
        </is>
      </c>
      <c r="U680" s="32" t="inlineStr">
        <is>
          <t>Inventario físico sin código SAP</t>
        </is>
      </c>
      <c r="V680" s="32" t="inlineStr">
        <is>
          <t>Sin clasificar en SAP</t>
        </is>
      </c>
      <c r="W680" s="32" t="inlineStr">
        <is>
          <t>Dentro del alcance</t>
        </is>
      </c>
      <c r="X680" s="33" t="inlineStr">
        <is>
          <t>Sin coincidencia</t>
        </is>
      </c>
      <c r="Y680" s="32" t="inlineStr">
        <is>
          <t>Sin correspondencia confirmada: hay aproximaciones en SAP, descartadas por presentación o evidencia débil</t>
        </is>
      </c>
      <c r="Z680" s="33" t="inlineStr">
        <is>
          <t>Alta de material en SAP (sin código)</t>
        </is>
      </c>
      <c r="AA680" s="32" t="inlineStr">
        <is>
          <t>MED186</t>
        </is>
      </c>
      <c r="AB680" s="32" t="inlineStr">
        <is>
          <t>amiodarona 200mg comp</t>
        </is>
      </c>
      <c r="AC680" s="32" t="inlineStr">
        <is>
          <t>Sin coincidencia</t>
        </is>
      </c>
      <c r="AD680" s="32" t="inlineStr">
        <is>
          <t>No</t>
        </is>
      </c>
      <c r="AE680" s="32" t="inlineStr"/>
      <c r="AF680" s="32" t="inlineStr">
        <is>
          <t>No</t>
        </is>
      </c>
      <c r="AG680" s="32" t="inlineStr"/>
      <c r="AH680" s="41" t="n">
        <v>0</v>
      </c>
      <c r="AI680" s="41" t="n">
        <v>20</v>
      </c>
      <c r="AJ680" s="41" t="n">
        <v>-20</v>
      </c>
      <c r="AK680" s="32" t="n"/>
      <c r="AL680" s="32" t="n"/>
      <c r="AM680" s="32" t="n"/>
      <c r="AN680" s="29" t="inlineStr">
        <is>
          <t>Sin valor unitario en SAP: la diferencia económica de este ítem no puede calcularse (dato faltante).</t>
        </is>
      </c>
      <c r="AO680" s="32" t="inlineStr">
        <is>
          <t>Mejor aproximación descartada: 1000005 AMIODARONA 150MG AMPOLLA DE 3 ML INYEC (dosis/presentación distinta (200MG vs 3ML, 150MG); similitud 0.43).</t>
        </is>
      </c>
    </row>
    <row r="681">
      <c r="A681" s="17" t="n"/>
      <c r="B681" s="17" t="inlineStr">
        <is>
          <t>Barbijos N95 c/válvula</t>
        </is>
      </c>
      <c r="F681" s="17" t="inlineStr">
        <is>
          <t>1120</t>
        </is>
      </c>
      <c r="H681" s="17" t="inlineStr">
        <is>
          <t>C/U</t>
        </is>
      </c>
      <c r="I681" s="18" t="n">
        <v>0</v>
      </c>
      <c r="Q681" s="18" t="n">
        <v>10</v>
      </c>
      <c r="R681" s="18">
        <f>I681-Q681</f>
        <v/>
      </c>
      <c r="T681" s="17" t="inlineStr">
        <is>
          <t>Ítem del inventario físico de Avain sin código SAP en este centro. Se mantiene la línea sin código de material: la diferencia indica una cantidad a dar de alta en SAP.</t>
        </is>
      </c>
      <c r="U681" s="32" t="inlineStr">
        <is>
          <t>Inventario físico sin código SAP</t>
        </is>
      </c>
      <c r="V681" s="32" t="inlineStr">
        <is>
          <t>Sin clasificar en SAP</t>
        </is>
      </c>
      <c r="W681" s="32" t="inlineStr">
        <is>
          <t>Dentro del alcance</t>
        </is>
      </c>
      <c r="X681" s="33" t="inlineStr">
        <is>
          <t>Sin coincidencia</t>
        </is>
      </c>
      <c r="Y681" s="32" t="inlineStr">
        <is>
          <t>Pendiente de validación: el ítem está en el Master pero no tiene código SAP confirmado</t>
        </is>
      </c>
      <c r="Z681" s="33" t="inlineStr">
        <is>
          <t>Alta de material en SAP (sin código)</t>
        </is>
      </c>
      <c r="AA681" s="32" t="inlineStr">
        <is>
          <t>DESC24</t>
        </is>
      </c>
      <c r="AB681" s="32" t="inlineStr">
        <is>
          <t>Barbijos N95 c/válvula</t>
        </is>
      </c>
      <c r="AC681" s="32" t="inlineStr">
        <is>
          <t>Sin coincidencia</t>
        </is>
      </c>
      <c r="AD681" s="32" t="inlineStr">
        <is>
          <t>No</t>
        </is>
      </c>
      <c r="AE681" s="32" t="inlineStr"/>
      <c r="AF681" s="32" t="inlineStr">
        <is>
          <t>Sí</t>
        </is>
      </c>
      <c r="AG681" s="32" t="inlineStr">
        <is>
          <t>D-156</t>
        </is>
      </c>
      <c r="AH681" s="41" t="n">
        <v>0</v>
      </c>
      <c r="AI681" s="41" t="n">
        <v>10</v>
      </c>
      <c r="AJ681" s="41" t="n">
        <v>-10</v>
      </c>
      <c r="AK681" s="32" t="n"/>
      <c r="AL681" s="32" t="n"/>
      <c r="AM681" s="32" t="n"/>
      <c r="AN681" s="29" t="inlineStr">
        <is>
          <t>Sin valor unitario en SAP: la diferencia económica de este ítem no puede calcularse (dato faltante).</t>
        </is>
      </c>
      <c r="AO681" s="32" t="inlineStr">
        <is>
          <t>Homologado al master D-156, pero sus códigos SAP (2000917) no figuran en el stock SAP de este centro. Mejor aproximación descartada: 2000041 BARBIJO TRIPLE RECTO C/ELÁSTI (similitud 0.30).</t>
        </is>
      </c>
    </row>
    <row r="682">
      <c r="A682" s="17" t="n"/>
      <c r="B682" s="17" t="inlineStr">
        <is>
          <t>Barbijos quirúrgicos x 1 ud</t>
        </is>
      </c>
      <c r="F682" s="17" t="inlineStr">
        <is>
          <t>1120</t>
        </is>
      </c>
      <c r="H682" s="17" t="inlineStr">
        <is>
          <t>C/U</t>
        </is>
      </c>
      <c r="I682" s="18" t="n">
        <v>0</v>
      </c>
      <c r="Q682" s="18" t="n">
        <v>350</v>
      </c>
      <c r="R682" s="18">
        <f>I682-Q682</f>
        <v/>
      </c>
      <c r="T682" s="17" t="inlineStr">
        <is>
          <t>Ítem del inventario físico de Avain sin código SAP en este centro. Se mantiene la línea sin código de material: la diferencia indica una cantidad a dar de alta en SAP.</t>
        </is>
      </c>
      <c r="U682" s="32" t="inlineStr">
        <is>
          <t>Inventario físico sin código SAP</t>
        </is>
      </c>
      <c r="V682" s="32" t="inlineStr">
        <is>
          <t>Sin clasificar en SAP</t>
        </is>
      </c>
      <c r="W682" s="32" t="inlineStr">
        <is>
          <t>Dentro del alcance</t>
        </is>
      </c>
      <c r="X682" s="33" t="inlineStr">
        <is>
          <t>Sin coincidencia</t>
        </is>
      </c>
      <c r="Y682" s="32" t="inlineStr">
        <is>
          <t>Pendiente de validación: el ítem está en el Master pero no tiene código SAP confirmado</t>
        </is>
      </c>
      <c r="Z682" s="33" t="inlineStr">
        <is>
          <t>Alta de material en SAP (sin código)</t>
        </is>
      </c>
      <c r="AA682" s="32" t="inlineStr">
        <is>
          <t>DESC25</t>
        </is>
      </c>
      <c r="AB682" s="32" t="inlineStr">
        <is>
          <t>Barbijos quirúrgicos x 1 ud</t>
        </is>
      </c>
      <c r="AC682" s="32" t="inlineStr">
        <is>
          <t>Sin coincidencia</t>
        </is>
      </c>
      <c r="AD682" s="32" t="inlineStr">
        <is>
          <t>No</t>
        </is>
      </c>
      <c r="AE682" s="32" t="inlineStr"/>
      <c r="AF682" s="32" t="inlineStr">
        <is>
          <t>Sí</t>
        </is>
      </c>
      <c r="AG682" s="32" t="inlineStr">
        <is>
          <t>D-155</t>
        </is>
      </c>
      <c r="AH682" s="41" t="n">
        <v>0</v>
      </c>
      <c r="AI682" s="41" t="n">
        <v>350</v>
      </c>
      <c r="AJ682" s="41" t="n">
        <v>-350</v>
      </c>
      <c r="AK682" s="32" t="n"/>
      <c r="AL682" s="32" t="n"/>
      <c r="AM682" s="32" t="n"/>
      <c r="AN682" s="29" t="inlineStr">
        <is>
          <t>Sin valor unitario en SAP: la diferencia económica de este ítem no puede calcularse (dato faltante).</t>
        </is>
      </c>
      <c r="AO682" s="32" t="inlineStr">
        <is>
          <t>Homologado al master D-155, pero sus códigos SAP (2001263) no figuran en el stock SAP de este centro. Mejor aproximación descartada: 2000041 BARBIJO TRIPLE RECTO C/ELÁSTI (similitud 0.34).</t>
        </is>
      </c>
    </row>
    <row r="683">
      <c r="A683" s="17" t="n"/>
      <c r="B683" s="17" t="inlineStr">
        <is>
          <t>Brazalete para Tensiómetro</t>
        </is>
      </c>
      <c r="F683" s="17" t="inlineStr">
        <is>
          <t>1120</t>
        </is>
      </c>
      <c r="H683" s="17" t="inlineStr">
        <is>
          <t>C/U</t>
        </is>
      </c>
      <c r="I683" s="18" t="n">
        <v>0</v>
      </c>
      <c r="Q683" s="18" t="n">
        <v>2</v>
      </c>
      <c r="R683" s="18">
        <f>I683-Q683</f>
        <v/>
      </c>
      <c r="T683" s="17" t="inlineStr">
        <is>
          <t>Ítem del inventario físico de Avain sin código SAP en este centro. Se mantiene la línea sin código de material: la diferencia indica una cantidad a dar de alta en SAP.</t>
        </is>
      </c>
      <c r="U683" s="32" t="inlineStr">
        <is>
          <t>Inventario físico sin código SAP</t>
        </is>
      </c>
      <c r="V683" s="32" t="inlineStr">
        <is>
          <t>Sin clasificar en SAP</t>
        </is>
      </c>
      <c r="W683" s="32" t="inlineStr">
        <is>
          <t>Dentro del alcance</t>
        </is>
      </c>
      <c r="X683" s="33" t="inlineStr">
        <is>
          <t>Sin coincidencia</t>
        </is>
      </c>
      <c r="Y683" s="32" t="inlineStr">
        <is>
          <t>Sin correspondencia confirmada: hay aproximaciones en SAP, descartadas por presentación o evidencia débil</t>
        </is>
      </c>
      <c r="Z683" s="33" t="inlineStr">
        <is>
          <t>Alta de material en SAP (sin código)</t>
        </is>
      </c>
      <c r="AA683" s="32" t="inlineStr">
        <is>
          <t>DESC285</t>
        </is>
      </c>
      <c r="AB683" s="32" t="inlineStr">
        <is>
          <t>Brazalete para Tensiómetro</t>
        </is>
      </c>
      <c r="AC683" s="32" t="inlineStr">
        <is>
          <t>Sin coincidencia</t>
        </is>
      </c>
      <c r="AD683" s="32" t="inlineStr">
        <is>
          <t>No</t>
        </is>
      </c>
      <c r="AE683" s="32" t="inlineStr"/>
      <c r="AF683" s="32" t="inlineStr">
        <is>
          <t>No</t>
        </is>
      </c>
      <c r="AG683" s="32" t="inlineStr"/>
      <c r="AH683" s="41" t="n">
        <v>0</v>
      </c>
      <c r="AI683" s="41" t="n">
        <v>2</v>
      </c>
      <c r="AJ683" s="41" t="n">
        <v>-2</v>
      </c>
      <c r="AK683" s="32" t="n"/>
      <c r="AL683" s="32" t="n"/>
      <c r="AM683" s="32" t="n"/>
      <c r="AN683" s="29" t="inlineStr">
        <is>
          <t>Sin valor unitario en SAP: la diferencia económica de este ítem no puede calcularse (dato faltante).</t>
        </is>
      </c>
      <c r="AO683" s="32" t="inlineStr">
        <is>
          <t>Mejor aproximación descartada: 2000035 TENSIOMETRO ADULTO (similitud 0.51).</t>
        </is>
      </c>
    </row>
    <row r="684">
      <c r="A684" s="17" t="n"/>
      <c r="B684" s="17" t="inlineStr">
        <is>
          <t>Canula de Yankauer T/K 67</t>
        </is>
      </c>
      <c r="F684" s="17" t="inlineStr">
        <is>
          <t>1120</t>
        </is>
      </c>
      <c r="H684" s="17" t="inlineStr">
        <is>
          <t>C/U</t>
        </is>
      </c>
      <c r="I684" s="18" t="n">
        <v>0</v>
      </c>
      <c r="Q684" s="18" t="n">
        <v>6</v>
      </c>
      <c r="R684" s="18">
        <f>I684-Q684</f>
        <v/>
      </c>
      <c r="T684" s="17" t="inlineStr">
        <is>
          <t>Ítem del inventario físico de Avain sin código SAP en este centro. Se mantiene la línea sin código de material: la diferencia indica una cantidad a dar de alta en SAP.</t>
        </is>
      </c>
      <c r="U684" s="32" t="inlineStr">
        <is>
          <t>Inventario físico sin código SAP</t>
        </is>
      </c>
      <c r="V684" s="32" t="inlineStr">
        <is>
          <t>Sin clasificar en SAP</t>
        </is>
      </c>
      <c r="W684" s="32" t="inlineStr">
        <is>
          <t>Dentro del alcance</t>
        </is>
      </c>
      <c r="X684" s="33" t="inlineStr">
        <is>
          <t>Sin coincidencia</t>
        </is>
      </c>
      <c r="Y684" s="32" t="inlineStr">
        <is>
          <t>Sin correspondencia confirmada: hay aproximaciones en SAP, descartadas por presentación o evidencia débil</t>
        </is>
      </c>
      <c r="Z684" s="33" t="inlineStr">
        <is>
          <t>Alta de material en SAP (sin código)</t>
        </is>
      </c>
      <c r="AA684" s="32" t="inlineStr">
        <is>
          <t>DESC35</t>
        </is>
      </c>
      <c r="AB684" s="32" t="inlineStr">
        <is>
          <t>Canula de Yankauer T/K 67</t>
        </is>
      </c>
      <c r="AC684" s="32" t="inlineStr">
        <is>
          <t>Sin coincidencia</t>
        </is>
      </c>
      <c r="AD684" s="32" t="inlineStr">
        <is>
          <t>No</t>
        </is>
      </c>
      <c r="AE684" s="32" t="inlineStr"/>
      <c r="AF684" s="32" t="inlineStr">
        <is>
          <t>No</t>
        </is>
      </c>
      <c r="AG684" s="32" t="inlineStr"/>
      <c r="AH684" s="41" t="n">
        <v>0</v>
      </c>
      <c r="AI684" s="41" t="n">
        <v>6</v>
      </c>
      <c r="AJ684" s="41" t="n">
        <v>-6</v>
      </c>
      <c r="AK684" s="32" t="n"/>
      <c r="AL684" s="32" t="n"/>
      <c r="AM684" s="32" t="n"/>
      <c r="AN684" s="29" t="inlineStr">
        <is>
          <t>Sin valor unitario en SAP: la diferencia económica de este ítem no puede calcularse (dato faltante).</t>
        </is>
      </c>
      <c r="AO684" s="32" t="inlineStr">
        <is>
          <t>Mejor aproximación descartada: 2001530 SONDA ASP CAMP QUIRUR T-K/67 (similitud 0.45).</t>
        </is>
      </c>
    </row>
    <row r="685">
      <c r="A685" s="17" t="n"/>
      <c r="B685" s="17" t="inlineStr">
        <is>
          <t>Canula Orofaringea N° 8</t>
        </is>
      </c>
      <c r="F685" s="17" t="inlineStr">
        <is>
          <t>1120</t>
        </is>
      </c>
      <c r="H685" s="17" t="inlineStr">
        <is>
          <t>C/U</t>
        </is>
      </c>
      <c r="I685" s="18" t="n">
        <v>0</v>
      </c>
      <c r="Q685" s="18" t="n">
        <v>3</v>
      </c>
      <c r="R685" s="18">
        <f>I685-Q685</f>
        <v/>
      </c>
      <c r="T685" s="17" t="inlineStr">
        <is>
          <t>Ítem del inventario físico de Avain sin código SAP en este centro. Se mantiene la línea sin código de material: la diferencia indica una cantidad a dar de alta en SAP.</t>
        </is>
      </c>
      <c r="U685" s="32" t="inlineStr">
        <is>
          <t>Inventario físico sin código SAP</t>
        </is>
      </c>
      <c r="V685" s="32" t="inlineStr">
        <is>
          <t>Sin clasificar en SAP</t>
        </is>
      </c>
      <c r="W685" s="32" t="inlineStr">
        <is>
          <t>Dentro del alcance</t>
        </is>
      </c>
      <c r="X685" s="33" t="inlineStr">
        <is>
          <t>Sin coincidencia</t>
        </is>
      </c>
      <c r="Y685" s="32" t="inlineStr">
        <is>
          <t>Sin correspondencia confirmada: hay aproximaciones en SAP, descartadas por presentación o evidencia débil</t>
        </is>
      </c>
      <c r="Z685" s="33" t="inlineStr">
        <is>
          <t>Alta de material en SAP (sin código)</t>
        </is>
      </c>
      <c r="AA685" s="32" t="inlineStr">
        <is>
          <t>DESC280</t>
        </is>
      </c>
      <c r="AB685" s="32" t="inlineStr">
        <is>
          <t>Canula Orofaringea N° 8</t>
        </is>
      </c>
      <c r="AC685" s="32" t="inlineStr">
        <is>
          <t>Sin coincidencia</t>
        </is>
      </c>
      <c r="AD685" s="32" t="inlineStr">
        <is>
          <t>No</t>
        </is>
      </c>
      <c r="AE685" s="32" t="inlineStr"/>
      <c r="AF685" s="32" t="inlineStr">
        <is>
          <t>No</t>
        </is>
      </c>
      <c r="AG685" s="32" t="inlineStr"/>
      <c r="AH685" s="41" t="n">
        <v>0</v>
      </c>
      <c r="AI685" s="41" t="n">
        <v>3</v>
      </c>
      <c r="AJ685" s="41" t="n">
        <v>-3</v>
      </c>
      <c r="AK685" s="32" t="n"/>
      <c r="AL685" s="32" t="n"/>
      <c r="AM685" s="32" t="n"/>
      <c r="AN685" s="29" t="inlineStr">
        <is>
          <t>Sin valor unitario en SAP: la diferencia económica de este ítem no puede calcularse (dato faltante).</t>
        </is>
      </c>
      <c r="AO685" s="32" t="inlineStr">
        <is>
          <t>Mejor aproximación descartada: 2001553 CATETER ARGYLE N° 18 (calibre/talle/medida distinta; similitud 0.33).</t>
        </is>
      </c>
    </row>
    <row r="686">
      <c r="A686" s="17" t="n"/>
      <c r="B686" s="17" t="inlineStr">
        <is>
          <t>Chata Plástica</t>
        </is>
      </c>
      <c r="F686" s="17" t="inlineStr">
        <is>
          <t>1120</t>
        </is>
      </c>
      <c r="H686" s="17" t="inlineStr">
        <is>
          <t>C/U</t>
        </is>
      </c>
      <c r="I686" s="18" t="n">
        <v>0</v>
      </c>
      <c r="Q686" s="18" t="n">
        <v>5</v>
      </c>
      <c r="R686" s="18">
        <f>I686-Q686</f>
        <v/>
      </c>
      <c r="T686" s="17" t="inlineStr">
        <is>
          <t>Ítem del inventario físico de Avain sin código SAP en este centro. Se mantiene la línea sin código de material: la diferencia indica una cantidad a dar de alta en SAP.</t>
        </is>
      </c>
      <c r="U686" s="32" t="inlineStr">
        <is>
          <t>Inventario físico sin código SAP</t>
        </is>
      </c>
      <c r="V686" s="32" t="inlineStr">
        <is>
          <t>Sin clasificar en SAP</t>
        </is>
      </c>
      <c r="W686" s="32" t="inlineStr">
        <is>
          <t>Dentro del alcance</t>
        </is>
      </c>
      <c r="X686" s="33" t="inlineStr">
        <is>
          <t>Sin coincidencia</t>
        </is>
      </c>
      <c r="Y686" s="32" t="inlineStr">
        <is>
          <t>Sin correspondencia confirmada: hay aproximaciones en SAP, descartadas por presentación o evidencia débil</t>
        </is>
      </c>
      <c r="Z686" s="33" t="inlineStr">
        <is>
          <t>Alta de material en SAP (sin código)</t>
        </is>
      </c>
      <c r="AA686" s="32" t="inlineStr">
        <is>
          <t>DESC281</t>
        </is>
      </c>
      <c r="AB686" s="32" t="inlineStr">
        <is>
          <t>Chata Plástica</t>
        </is>
      </c>
      <c r="AC686" s="32" t="inlineStr">
        <is>
          <t>Sin coincidencia</t>
        </is>
      </c>
      <c r="AD686" s="32" t="inlineStr">
        <is>
          <t>No</t>
        </is>
      </c>
      <c r="AE686" s="32" t="inlineStr"/>
      <c r="AF686" s="32" t="inlineStr">
        <is>
          <t>No</t>
        </is>
      </c>
      <c r="AG686" s="32" t="inlineStr"/>
      <c r="AH686" s="41" t="n">
        <v>0</v>
      </c>
      <c r="AI686" s="41" t="n">
        <v>5</v>
      </c>
      <c r="AJ686" s="41" t="n">
        <v>-5</v>
      </c>
      <c r="AK686" s="32" t="n"/>
      <c r="AL686" s="32" t="n"/>
      <c r="AM686" s="32" t="n"/>
      <c r="AN686" s="29" t="inlineStr">
        <is>
          <t>Sin valor unitario en SAP: la diferencia económica de este ítem no puede calcularse (dato faltante).</t>
        </is>
      </c>
      <c r="AO686" s="32" t="inlineStr">
        <is>
          <t>Mejor aproximación descartada: 1000019 CHATA ORINAL FEMENINO (similitud 0.39).</t>
        </is>
      </c>
    </row>
    <row r="687">
      <c r="A687" s="17" t="n"/>
      <c r="B687" s="17" t="inlineStr">
        <is>
          <t>Cintas de aproximacion tipo SteriStrip (3 mm x 7,5 cm)</t>
        </is>
      </c>
      <c r="F687" s="17" t="inlineStr">
        <is>
          <t>1120</t>
        </is>
      </c>
      <c r="H687" s="17" t="inlineStr">
        <is>
          <t>C/U</t>
        </is>
      </c>
      <c r="I687" s="18" t="n">
        <v>0</v>
      </c>
      <c r="Q687" s="18" t="n">
        <v>2</v>
      </c>
      <c r="R687" s="18">
        <f>I687-Q687</f>
        <v/>
      </c>
      <c r="T687" s="17" t="inlineStr">
        <is>
          <t>Ítem del inventario físico de Avain sin código SAP en este centro. Se mantiene la línea sin código de material: la diferencia indica una cantidad a dar de alta en SAP.</t>
        </is>
      </c>
      <c r="U687" s="32" t="inlineStr">
        <is>
          <t>Inventario físico sin código SAP</t>
        </is>
      </c>
      <c r="V687" s="32" t="inlineStr">
        <is>
          <t>Sin clasificar en SAP</t>
        </is>
      </c>
      <c r="W687" s="32" t="inlineStr">
        <is>
          <t>Dentro del alcance</t>
        </is>
      </c>
      <c r="X687" s="33" t="inlineStr">
        <is>
          <t>Sin coincidencia</t>
        </is>
      </c>
      <c r="Y687" s="32" t="inlineStr">
        <is>
          <t>Sin correspondencia confirmada: hay aproximaciones en SAP, descartadas por presentación o evidencia débil</t>
        </is>
      </c>
      <c r="Z687" s="33" t="inlineStr">
        <is>
          <t>Alta de material en SAP (sin código)</t>
        </is>
      </c>
      <c r="AA687" s="32" t="inlineStr">
        <is>
          <t>DESC43</t>
        </is>
      </c>
      <c r="AB687" s="32" t="inlineStr">
        <is>
          <t>Cintas de aproximacion tipo SteriStrip (3 mm x 7,5 cm)</t>
        </is>
      </c>
      <c r="AC687" s="32" t="inlineStr">
        <is>
          <t>Sin coincidencia</t>
        </is>
      </c>
      <c r="AD687" s="32" t="inlineStr">
        <is>
          <t>No</t>
        </is>
      </c>
      <c r="AE687" s="32" t="inlineStr"/>
      <c r="AF687" s="32" t="inlineStr">
        <is>
          <t>No</t>
        </is>
      </c>
      <c r="AG687" s="32" t="inlineStr"/>
      <c r="AH687" s="41" t="n">
        <v>0</v>
      </c>
      <c r="AI687" s="41" t="n">
        <v>2</v>
      </c>
      <c r="AJ687" s="41" t="n">
        <v>-2</v>
      </c>
      <c r="AK687" s="32" t="n"/>
      <c r="AL687" s="32" t="n"/>
      <c r="AM687" s="32" t="n"/>
      <c r="AN687" s="29" t="inlineStr">
        <is>
          <t>Sin valor unitario en SAP: la diferencia económica de este ítem no puede calcularse (dato faltante).</t>
        </is>
      </c>
      <c r="AO687" s="32" t="inlineStr">
        <is>
          <t>Mejor aproximación descartada: 2002612 STERI STRIP 3M SUTURA 5T SOB. 3X7,5MM (dosis/presentación distinta (3MM, 7.5CM vs 7.5MM); similitud 0.43).</t>
        </is>
      </c>
    </row>
    <row r="688">
      <c r="A688" s="17" t="n"/>
      <c r="B688" s="17" t="inlineStr">
        <is>
          <t>Cintas de aproximacion tipo SteriStrip (6 mm x 10 cm)</t>
        </is>
      </c>
      <c r="F688" s="17" t="inlineStr">
        <is>
          <t>1120</t>
        </is>
      </c>
      <c r="H688" s="17" t="inlineStr">
        <is>
          <t>C/U</t>
        </is>
      </c>
      <c r="I688" s="18" t="n">
        <v>0</v>
      </c>
      <c r="Q688" s="18" t="n">
        <v>12</v>
      </c>
      <c r="R688" s="18">
        <f>I688-Q688</f>
        <v/>
      </c>
      <c r="T688" s="17" t="inlineStr">
        <is>
          <t>Ítem del inventario físico de Avain sin código SAP en este centro. Se mantiene la línea sin código de material: la diferencia indica una cantidad a dar de alta en SAP.</t>
        </is>
      </c>
      <c r="U688" s="32" t="inlineStr">
        <is>
          <t>Inventario físico sin código SAP</t>
        </is>
      </c>
      <c r="V688" s="32" t="inlineStr">
        <is>
          <t>Sin clasificar en SAP</t>
        </is>
      </c>
      <c r="W688" s="32" t="inlineStr">
        <is>
          <t>Dentro del alcance</t>
        </is>
      </c>
      <c r="X688" s="33" t="inlineStr">
        <is>
          <t>Sin coincidencia</t>
        </is>
      </c>
      <c r="Y688" s="32" t="inlineStr">
        <is>
          <t>Sin correspondencia confirmada: hay aproximaciones en SAP, descartadas por presentación o evidencia débil</t>
        </is>
      </c>
      <c r="Z688" s="33" t="inlineStr">
        <is>
          <t>Alta de material en SAP (sin código)</t>
        </is>
      </c>
      <c r="AA688" s="32" t="inlineStr">
        <is>
          <t>DESC44</t>
        </is>
      </c>
      <c r="AB688" s="32" t="inlineStr">
        <is>
          <t>Cintas de aproximacion tipo SteriStrip (6 mm x 10 cm)</t>
        </is>
      </c>
      <c r="AC688" s="32" t="inlineStr">
        <is>
          <t>Sin coincidencia</t>
        </is>
      </c>
      <c r="AD688" s="32" t="inlineStr">
        <is>
          <t>No</t>
        </is>
      </c>
      <c r="AE688" s="32" t="inlineStr"/>
      <c r="AF688" s="32" t="inlineStr">
        <is>
          <t>No</t>
        </is>
      </c>
      <c r="AG688" s="32" t="inlineStr"/>
      <c r="AH688" s="41" t="n">
        <v>0</v>
      </c>
      <c r="AI688" s="41" t="n">
        <v>12</v>
      </c>
      <c r="AJ688" s="41" t="n">
        <v>-12</v>
      </c>
      <c r="AK688" s="32" t="n"/>
      <c r="AL688" s="32" t="n"/>
      <c r="AM688" s="32" t="n"/>
      <c r="AN688" s="29" t="inlineStr">
        <is>
          <t>Sin valor unitario en SAP: la diferencia económica de este ítem no puede calcularse (dato faltante).</t>
        </is>
      </c>
      <c r="AO688" s="32" t="inlineStr">
        <is>
          <t>Mejor aproximación descartada: 2000079 VENDA TIPO CAMBRIC X 10 CM (dosis coincide; similitud 0.39).</t>
        </is>
      </c>
    </row>
    <row r="689">
      <c r="A689" s="17" t="n"/>
      <c r="B689" s="17" t="inlineStr">
        <is>
          <t>Collar regulable</t>
        </is>
      </c>
      <c r="F689" s="17" t="inlineStr">
        <is>
          <t>1120</t>
        </is>
      </c>
      <c r="H689" s="17" t="inlineStr">
        <is>
          <t>C/U</t>
        </is>
      </c>
      <c r="I689" s="18" t="n">
        <v>0</v>
      </c>
      <c r="Q689" s="18" t="n">
        <v>1</v>
      </c>
      <c r="R689" s="18">
        <f>I689-Q689</f>
        <v/>
      </c>
      <c r="T689" s="17" t="inlineStr">
        <is>
          <t>Ítem del inventario físico de Avain sin código SAP en este centro. Se mantiene la línea sin código de material: la diferencia indica una cantidad a dar de alta en SAP.</t>
        </is>
      </c>
      <c r="U689" s="32" t="inlineStr">
        <is>
          <t>Inventario físico sin código SAP</t>
        </is>
      </c>
      <c r="V689" s="32" t="inlineStr">
        <is>
          <t>Sin clasificar en SAP</t>
        </is>
      </c>
      <c r="W689" s="32" t="inlineStr">
        <is>
          <t>Dentro del alcance</t>
        </is>
      </c>
      <c r="X689" s="33" t="inlineStr">
        <is>
          <t>Sin coincidencia</t>
        </is>
      </c>
      <c r="Y689" s="32" t="inlineStr">
        <is>
          <t>Sin correspondencia confirmada: hay aproximaciones en SAP, descartadas por presentación o evidencia débil</t>
        </is>
      </c>
      <c r="Z689" s="33" t="inlineStr">
        <is>
          <t>Alta de material en SAP (sin código)</t>
        </is>
      </c>
      <c r="AA689" s="32" t="inlineStr">
        <is>
          <t>DESC50</t>
        </is>
      </c>
      <c r="AB689" s="32" t="inlineStr">
        <is>
          <t>Collar regulable</t>
        </is>
      </c>
      <c r="AC689" s="32" t="inlineStr">
        <is>
          <t>Sin coincidencia</t>
        </is>
      </c>
      <c r="AD689" s="32" t="inlineStr">
        <is>
          <t>No</t>
        </is>
      </c>
      <c r="AE689" s="32" t="inlineStr"/>
      <c r="AF689" s="32" t="inlineStr">
        <is>
          <t>No</t>
        </is>
      </c>
      <c r="AG689" s="32" t="inlineStr"/>
      <c r="AH689" s="41" t="n">
        <v>0</v>
      </c>
      <c r="AI689" s="41" t="n">
        <v>1</v>
      </c>
      <c r="AJ689" s="41" t="n">
        <v>-1</v>
      </c>
      <c r="AK689" s="32" t="n"/>
      <c r="AL689" s="32" t="n"/>
      <c r="AM689" s="32" t="n"/>
      <c r="AN689" s="29" t="inlineStr">
        <is>
          <t>Sin valor unitario en SAP: la diferencia económica de este ítem no puede calcularse (dato faltante).</t>
        </is>
      </c>
      <c r="AO689" s="32" t="inlineStr">
        <is>
          <t>Mejor aproximación descartada: 3002055 MAMELUCO DESCARTABLE (similitud 0.13).</t>
        </is>
      </c>
    </row>
    <row r="690">
      <c r="A690" s="17" t="n"/>
      <c r="B690" s="17" t="inlineStr">
        <is>
          <t>Estetoscopio LITTMANN</t>
        </is>
      </c>
      <c r="F690" s="17" t="inlineStr">
        <is>
          <t>1120</t>
        </is>
      </c>
      <c r="H690" s="17" t="inlineStr">
        <is>
          <t>C/U</t>
        </is>
      </c>
      <c r="I690" s="18" t="n">
        <v>0</v>
      </c>
      <c r="Q690" s="18" t="n">
        <v>1</v>
      </c>
      <c r="R690" s="18">
        <f>I690-Q690</f>
        <v/>
      </c>
      <c r="T690" s="17" t="inlineStr">
        <is>
          <t>Ítem del inventario físico de Avain sin código SAP en este centro. Se mantiene la línea sin código de material: la diferencia indica una cantidad a dar de alta en SAP.</t>
        </is>
      </c>
      <c r="U690" s="32" t="inlineStr">
        <is>
          <t>Inventario físico sin código SAP</t>
        </is>
      </c>
      <c r="V690" s="32" t="inlineStr">
        <is>
          <t>Sin clasificar en SAP</t>
        </is>
      </c>
      <c r="W690" s="32" t="inlineStr">
        <is>
          <t>Dentro del alcance</t>
        </is>
      </c>
      <c r="X690" s="33" t="inlineStr">
        <is>
          <t>Sin coincidencia</t>
        </is>
      </c>
      <c r="Y690" s="32" t="inlineStr">
        <is>
          <t>Sin correspondencia confirmada: hay aproximaciones en SAP, descartadas por presentación o evidencia débil</t>
        </is>
      </c>
      <c r="Z690" s="33" t="inlineStr">
        <is>
          <t>Alta de material en SAP (sin código)</t>
        </is>
      </c>
      <c r="AA690" s="32" t="inlineStr">
        <is>
          <t>DESC286</t>
        </is>
      </c>
      <c r="AB690" s="32" t="inlineStr">
        <is>
          <t>Estetoscopio LITTMANN</t>
        </is>
      </c>
      <c r="AC690" s="32" t="inlineStr">
        <is>
          <t>Sin coincidencia</t>
        </is>
      </c>
      <c r="AD690" s="32" t="inlineStr">
        <is>
          <t>No</t>
        </is>
      </c>
      <c r="AE690" s="32" t="inlineStr"/>
      <c r="AF690" s="32" t="inlineStr">
        <is>
          <t>No</t>
        </is>
      </c>
      <c r="AG690" s="32" t="inlineStr"/>
      <c r="AH690" s="41" t="n">
        <v>0</v>
      </c>
      <c r="AI690" s="41" t="n">
        <v>1</v>
      </c>
      <c r="AJ690" s="41" t="n">
        <v>-1</v>
      </c>
      <c r="AK690" s="32" t="n"/>
      <c r="AL690" s="32" t="n"/>
      <c r="AM690" s="32" t="n"/>
      <c r="AN690" s="29" t="inlineStr">
        <is>
          <t>Sin valor unitario en SAP: la diferencia económica de este ítem no puede calcularse (dato faltante).</t>
        </is>
      </c>
      <c r="AO690" s="32" t="inlineStr">
        <is>
          <t>Mejor aproximación descartada: 2000016 ESTETOSCOPIO ADULTO (similitud 0.55).</t>
        </is>
      </c>
    </row>
    <row r="691">
      <c r="A691" s="17" t="n"/>
      <c r="B691" s="17" t="inlineStr">
        <is>
          <t>Famotidina Comp x 20 mg</t>
        </is>
      </c>
      <c r="F691" s="17" t="inlineStr">
        <is>
          <t>1120</t>
        </is>
      </c>
      <c r="H691" s="17" t="inlineStr">
        <is>
          <t>C/U</t>
        </is>
      </c>
      <c r="I691" s="18" t="n">
        <v>0</v>
      </c>
      <c r="Q691" s="18" t="n">
        <v>70</v>
      </c>
      <c r="R691" s="18">
        <f>I691-Q691</f>
        <v/>
      </c>
      <c r="T691" s="17" t="inlineStr">
        <is>
          <t>Ítem del inventario físico de Avain sin código SAP en este centro. Se mantiene la línea sin código de material: la diferencia indica una cantidad a dar de alta en SAP.</t>
        </is>
      </c>
      <c r="U691" s="32" t="inlineStr">
        <is>
          <t>Inventario físico sin código SAP</t>
        </is>
      </c>
      <c r="V691" s="32" t="inlineStr">
        <is>
          <t>Sin clasificar en SAP</t>
        </is>
      </c>
      <c r="W691" s="32" t="inlineStr">
        <is>
          <t>Dentro del alcance</t>
        </is>
      </c>
      <c r="X691" s="33" t="inlineStr">
        <is>
          <t>Sin coincidencia</t>
        </is>
      </c>
      <c r="Y691" s="32" t="inlineStr">
        <is>
          <t>Pendiente de validación: el ítem está en el Master pero no tiene código SAP confirmado</t>
        </is>
      </c>
      <c r="Z691" s="33" t="inlineStr">
        <is>
          <t>Alta de material en SAP (sin código)</t>
        </is>
      </c>
      <c r="AA691" s="32" t="inlineStr">
        <is>
          <t>MED78</t>
        </is>
      </c>
      <c r="AB691" s="32" t="inlineStr">
        <is>
          <t>Famotidina Comp x 20 mg</t>
        </is>
      </c>
      <c r="AC691" s="32" t="inlineStr">
        <is>
          <t>Sin coincidencia</t>
        </is>
      </c>
      <c r="AD691" s="32" t="inlineStr">
        <is>
          <t>No</t>
        </is>
      </c>
      <c r="AE691" s="32" t="inlineStr"/>
      <c r="AF691" s="32" t="inlineStr">
        <is>
          <t>Sí</t>
        </is>
      </c>
      <c r="AG691" s="32" t="inlineStr">
        <is>
          <t>M08-008</t>
        </is>
      </c>
      <c r="AH691" s="41" t="n">
        <v>0</v>
      </c>
      <c r="AI691" s="41" t="n">
        <v>70</v>
      </c>
      <c r="AJ691" s="41" t="n">
        <v>-70</v>
      </c>
      <c r="AK691" s="32" t="n"/>
      <c r="AL691" s="32" t="n"/>
      <c r="AM691" s="32" t="n"/>
      <c r="AN691" s="29" t="inlineStr">
        <is>
          <t>Sin valor unitario en SAP: la diferencia económica de este ítem no puede calcularse (dato faltante).</t>
        </is>
      </c>
      <c r="AO691" s="32" t="inlineStr">
        <is>
          <t>Homologado al master M08-008, pero sus códigos SAP (1000667) no figuran en el stock SAP de este centro. Mejor aproximación descartada: 1000528 KETOROLAC  20 MG COMPRIMIDOS (dosis coincide; similitud 0.49).</t>
        </is>
      </c>
    </row>
    <row r="692">
      <c r="A692" s="17" t="n"/>
      <c r="B692" s="17" t="inlineStr">
        <is>
          <t>Ferula soft Chica</t>
        </is>
      </c>
      <c r="F692" s="17" t="inlineStr">
        <is>
          <t>1120</t>
        </is>
      </c>
      <c r="H692" s="17" t="inlineStr">
        <is>
          <t>C/U</t>
        </is>
      </c>
      <c r="I692" s="18" t="n">
        <v>0</v>
      </c>
      <c r="Q692" s="18" t="n">
        <v>1</v>
      </c>
      <c r="R692" s="18">
        <f>I692-Q692</f>
        <v/>
      </c>
      <c r="T692" s="17" t="inlineStr">
        <is>
          <t>Ítem del inventario físico de Avain sin código SAP en este centro. Se mantiene la línea sin código de material: la diferencia indica una cantidad a dar de alta en SAP.</t>
        </is>
      </c>
      <c r="U692" s="32" t="inlineStr">
        <is>
          <t>Inventario físico sin código SAP</t>
        </is>
      </c>
      <c r="V692" s="32" t="inlineStr">
        <is>
          <t>Sin clasificar en SAP</t>
        </is>
      </c>
      <c r="W692" s="32" t="inlineStr">
        <is>
          <t>Dentro del alcance</t>
        </is>
      </c>
      <c r="X692" s="33" t="inlineStr">
        <is>
          <t>Sin coincidencia</t>
        </is>
      </c>
      <c r="Y692" s="32" t="inlineStr">
        <is>
          <t>Sin correspondencia confirmada: hay aproximaciones en SAP, descartadas por presentación o evidencia débil</t>
        </is>
      </c>
      <c r="Z692" s="33" t="inlineStr">
        <is>
          <t>Alta de material en SAP (sin código)</t>
        </is>
      </c>
      <c r="AA692" s="32" t="inlineStr">
        <is>
          <t>DESC58</t>
        </is>
      </c>
      <c r="AB692" s="32" t="inlineStr">
        <is>
          <t>Ferula soft Chica</t>
        </is>
      </c>
      <c r="AC692" s="32" t="inlineStr">
        <is>
          <t>Sin coincidencia</t>
        </is>
      </c>
      <c r="AD692" s="32" t="inlineStr">
        <is>
          <t>No</t>
        </is>
      </c>
      <c r="AE692" s="32" t="inlineStr"/>
      <c r="AF692" s="32" t="inlineStr">
        <is>
          <t>No</t>
        </is>
      </c>
      <c r="AG692" s="32" t="inlineStr"/>
      <c r="AH692" s="41" t="n">
        <v>0</v>
      </c>
      <c r="AI692" s="41" t="n">
        <v>1</v>
      </c>
      <c r="AJ692" s="41" t="n">
        <v>-1</v>
      </c>
      <c r="AK692" s="32" t="n"/>
      <c r="AL692" s="32" t="n"/>
      <c r="AM692" s="32" t="n"/>
      <c r="AN692" s="29" t="inlineStr">
        <is>
          <t>Sin valor unitario en SAP: la diferencia económica de este ítem no puede calcularse (dato faltante).</t>
        </is>
      </c>
      <c r="AO692" s="32" t="inlineStr">
        <is>
          <t>Mejor aproximación descartada: 2000532 CURITAS TELA ELASTICA (similitud 0.12).</t>
        </is>
      </c>
    </row>
    <row r="693">
      <c r="A693" s="17" t="n"/>
      <c r="B693" s="17" t="inlineStr">
        <is>
          <t>Ferula soft Grande</t>
        </is>
      </c>
      <c r="F693" s="17" t="inlineStr">
        <is>
          <t>1120</t>
        </is>
      </c>
      <c r="H693" s="17" t="inlineStr">
        <is>
          <t>C/U</t>
        </is>
      </c>
      <c r="I693" s="18" t="n">
        <v>0</v>
      </c>
      <c r="Q693" s="18" t="n">
        <v>1</v>
      </c>
      <c r="R693" s="18">
        <f>I693-Q693</f>
        <v/>
      </c>
      <c r="T693" s="17" t="inlineStr">
        <is>
          <t>Ítem del inventario físico de Avain sin código SAP en este centro. Se mantiene la línea sin código de material: la diferencia indica una cantidad a dar de alta en SAP.</t>
        </is>
      </c>
      <c r="U693" s="32" t="inlineStr">
        <is>
          <t>Inventario físico sin código SAP</t>
        </is>
      </c>
      <c r="V693" s="32" t="inlineStr">
        <is>
          <t>Sin clasificar en SAP</t>
        </is>
      </c>
      <c r="W693" s="32" t="inlineStr">
        <is>
          <t>Dentro del alcance</t>
        </is>
      </c>
      <c r="X693" s="33" t="inlineStr">
        <is>
          <t>Sin coincidencia</t>
        </is>
      </c>
      <c r="Y693" s="32" t="inlineStr">
        <is>
          <t>Sin correspondencia confirmada: hay aproximaciones en SAP, descartadas por presentación o evidencia débil</t>
        </is>
      </c>
      <c r="Z693" s="33" t="inlineStr">
        <is>
          <t>Alta de material en SAP (sin código)</t>
        </is>
      </c>
      <c r="AA693" s="32" t="inlineStr">
        <is>
          <t>DESC59</t>
        </is>
      </c>
      <c r="AB693" s="32" t="inlineStr">
        <is>
          <t>Ferula soft Grande</t>
        </is>
      </c>
      <c r="AC693" s="32" t="inlineStr">
        <is>
          <t>Sin coincidencia</t>
        </is>
      </c>
      <c r="AD693" s="32" t="inlineStr">
        <is>
          <t>No</t>
        </is>
      </c>
      <c r="AE693" s="32" t="inlineStr"/>
      <c r="AF693" s="32" t="inlineStr">
        <is>
          <t>No</t>
        </is>
      </c>
      <c r="AG693" s="32" t="inlineStr"/>
      <c r="AH693" s="41" t="n">
        <v>0</v>
      </c>
      <c r="AI693" s="41" t="n">
        <v>1</v>
      </c>
      <c r="AJ693" s="41" t="n">
        <v>-1</v>
      </c>
      <c r="AK693" s="32" t="n"/>
      <c r="AL693" s="32" t="n"/>
      <c r="AM693" s="32" t="n"/>
      <c r="AN693" s="29" t="inlineStr">
        <is>
          <t>Sin valor unitario en SAP: la diferencia económica de este ítem no puede calcularse (dato faltante).</t>
        </is>
      </c>
      <c r="AO693" s="32" t="inlineStr">
        <is>
          <t>Mejor aproximación descartada: 2000052 DESCARTADOR GRANDE MODELO E4 (similitud 0.30).</t>
        </is>
      </c>
    </row>
    <row r="694">
      <c r="A694" s="17" t="n"/>
      <c r="B694" s="17" t="inlineStr">
        <is>
          <t>Filtro para ventilación artificial</t>
        </is>
      </c>
      <c r="F694" s="17" t="inlineStr">
        <is>
          <t>1120</t>
        </is>
      </c>
      <c r="H694" s="17" t="inlineStr">
        <is>
          <t>C/U</t>
        </is>
      </c>
      <c r="I694" s="18" t="n">
        <v>0</v>
      </c>
      <c r="Q694" s="18" t="n">
        <v>2</v>
      </c>
      <c r="R694" s="18">
        <f>I694-Q694</f>
        <v/>
      </c>
      <c r="T694" s="17" t="inlineStr">
        <is>
          <t>Ítem del inventario físico de Avain sin código SAP en este centro. Se mantiene la línea sin código de material: la diferencia indica una cantidad a dar de alta en SAP.</t>
        </is>
      </c>
      <c r="U694" s="32" t="inlineStr">
        <is>
          <t>Inventario físico sin código SAP</t>
        </is>
      </c>
      <c r="V694" s="32" t="inlineStr">
        <is>
          <t>Sin clasificar en SAP</t>
        </is>
      </c>
      <c r="W694" s="32" t="inlineStr">
        <is>
          <t>Dentro del alcance</t>
        </is>
      </c>
      <c r="X694" s="33" t="inlineStr">
        <is>
          <t>Sin coincidencia</t>
        </is>
      </c>
      <c r="Y694" s="32" t="inlineStr">
        <is>
          <t>Pendiente de validación: el ítem está en el Master pero no tiene código SAP confirmado</t>
        </is>
      </c>
      <c r="Z694" s="33" t="inlineStr">
        <is>
          <t>Alta de material en SAP (sin código)</t>
        </is>
      </c>
      <c r="AA694" s="32" t="inlineStr">
        <is>
          <t>DESC61</t>
        </is>
      </c>
      <c r="AB694" s="32" t="inlineStr">
        <is>
          <t>Filtro para ventilación artificial</t>
        </is>
      </c>
      <c r="AC694" s="32" t="inlineStr">
        <is>
          <t>Sin coincidencia</t>
        </is>
      </c>
      <c r="AD694" s="32" t="inlineStr">
        <is>
          <t>No</t>
        </is>
      </c>
      <c r="AE694" s="32" t="inlineStr"/>
      <c r="AF694" s="32" t="inlineStr">
        <is>
          <t>Sí</t>
        </is>
      </c>
      <c r="AG694" s="32" t="inlineStr">
        <is>
          <t>K-229</t>
        </is>
      </c>
      <c r="AH694" s="41" t="n">
        <v>0</v>
      </c>
      <c r="AI694" s="41" t="n">
        <v>2</v>
      </c>
      <c r="AJ694" s="41" t="n">
        <v>-2</v>
      </c>
      <c r="AK694" s="32" t="n"/>
      <c r="AL694" s="32" t="n"/>
      <c r="AM694" s="32" t="n"/>
      <c r="AN694" s="29" t="inlineStr">
        <is>
          <t>Sin valor unitario en SAP: la diferencia económica de este ítem no puede calcularse (dato faltante).</t>
        </is>
      </c>
      <c r="AO694" s="32" t="inlineStr">
        <is>
          <t>Homologado al master K-229, pero sus códigos SAP (2000256, 2001253) no figuran en el stock SAP de este centro. Mejor aproximación descartada: 1005226 FILTRO P/ANEST HME (similitud 0.28).</t>
        </is>
      </c>
    </row>
    <row r="695">
      <c r="A695" s="17" t="n"/>
      <c r="B695" s="17" t="inlineStr">
        <is>
          <t>Fluticasona 250 mcg/dosis Aerosol</t>
        </is>
      </c>
      <c r="F695" s="17" t="inlineStr">
        <is>
          <t>1120</t>
        </is>
      </c>
      <c r="H695" s="17" t="inlineStr">
        <is>
          <t>C/U</t>
        </is>
      </c>
      <c r="I695" s="18" t="n">
        <v>0</v>
      </c>
      <c r="Q695" s="18" t="n">
        <v>1</v>
      </c>
      <c r="R695" s="18">
        <f>I695-Q695</f>
        <v/>
      </c>
      <c r="T695" s="17" t="inlineStr">
        <is>
          <t>Ítem del inventario físico de Avain sin código SAP en este centro. Se mantiene la línea sin código de material: la diferencia indica una cantidad a dar de alta en SAP.</t>
        </is>
      </c>
      <c r="U695" s="32" t="inlineStr">
        <is>
          <t>Inventario físico sin código SAP</t>
        </is>
      </c>
      <c r="V695" s="32" t="inlineStr">
        <is>
          <t>Sin clasificar en SAP</t>
        </is>
      </c>
      <c r="W695" s="32" t="inlineStr">
        <is>
          <t>Dentro del alcance</t>
        </is>
      </c>
      <c r="X695" s="33" t="inlineStr">
        <is>
          <t>Sin coincidencia</t>
        </is>
      </c>
      <c r="Y695" s="32" t="inlineStr">
        <is>
          <t>Sin correspondencia confirmada: hay aproximaciones en SAP, descartadas por presentación o evidencia débil</t>
        </is>
      </c>
      <c r="Z695" s="33" t="inlineStr">
        <is>
          <t>Alta de material en SAP (sin código)</t>
        </is>
      </c>
      <c r="AA695" s="32" t="inlineStr">
        <is>
          <t>MED85</t>
        </is>
      </c>
      <c r="AB695" s="32" t="inlineStr">
        <is>
          <t>Fluticasona 250 mcg/dosis Aerosol</t>
        </is>
      </c>
      <c r="AC695" s="32" t="inlineStr">
        <is>
          <t>Sin coincidencia</t>
        </is>
      </c>
      <c r="AD695" s="32" t="inlineStr">
        <is>
          <t>No</t>
        </is>
      </c>
      <c r="AE695" s="32" t="inlineStr"/>
      <c r="AF695" s="32" t="inlineStr">
        <is>
          <t>No</t>
        </is>
      </c>
      <c r="AG695" s="32" t="inlineStr"/>
      <c r="AH695" s="41" t="n">
        <v>0</v>
      </c>
      <c r="AI695" s="41" t="n">
        <v>1</v>
      </c>
      <c r="AJ695" s="41" t="n">
        <v>-1</v>
      </c>
      <c r="AK695" s="32" t="n"/>
      <c r="AL695" s="32" t="n"/>
      <c r="AM695" s="32" t="n"/>
      <c r="AN695" s="29" t="inlineStr">
        <is>
          <t>Sin valor unitario en SAP: la diferencia económica de este ítem no puede calcularse (dato faltante).</t>
        </is>
      </c>
      <c r="AO695" s="32" t="inlineStr">
        <is>
          <t>Mejor aproximación descartada: 1000087 SALBUTAMOL PUFF ("AEROS" 250 DOSIS) 100M (una nomenclatura no informa dosis; similitud 0.31).</t>
        </is>
      </c>
    </row>
    <row r="696">
      <c r="A696" s="17" t="n"/>
      <c r="B696" s="17" t="inlineStr">
        <is>
          <t>Fluticasona Spray</t>
        </is>
      </c>
      <c r="F696" s="17" t="inlineStr">
        <is>
          <t>1120</t>
        </is>
      </c>
      <c r="H696" s="17" t="inlineStr">
        <is>
          <t>C/U</t>
        </is>
      </c>
      <c r="I696" s="18" t="n">
        <v>0</v>
      </c>
      <c r="Q696" s="18" t="n">
        <v>31</v>
      </c>
      <c r="R696" s="18">
        <f>I696-Q696</f>
        <v/>
      </c>
      <c r="T696" s="17" t="inlineStr">
        <is>
          <t>Ítem del inventario físico de Avain sin código SAP en este centro. Se mantiene la línea sin código de material: la diferencia indica una cantidad a dar de alta en SAP.</t>
        </is>
      </c>
      <c r="U696" s="32" t="inlineStr">
        <is>
          <t>Inventario físico sin código SAP</t>
        </is>
      </c>
      <c r="V696" s="32" t="inlineStr">
        <is>
          <t>Sin clasificar en SAP</t>
        </is>
      </c>
      <c r="W696" s="32" t="inlineStr">
        <is>
          <t>Dentro del alcance</t>
        </is>
      </c>
      <c r="X696" s="33" t="inlineStr">
        <is>
          <t>Sin coincidencia</t>
        </is>
      </c>
      <c r="Y696" s="32" t="inlineStr">
        <is>
          <t>Sin correspondencia confirmada: hay aproximaciones en SAP, descartadas por presentación o evidencia débil</t>
        </is>
      </c>
      <c r="Z696" s="33" t="inlineStr">
        <is>
          <t>Alta de material en SAP (sin código)</t>
        </is>
      </c>
      <c r="AA696" s="32" t="inlineStr">
        <is>
          <t>MED84</t>
        </is>
      </c>
      <c r="AB696" s="32" t="inlineStr">
        <is>
          <t>Fluticasona Spray</t>
        </is>
      </c>
      <c r="AC696" s="32" t="inlineStr">
        <is>
          <t>Sin coincidencia</t>
        </is>
      </c>
      <c r="AD696" s="32" t="inlineStr">
        <is>
          <t>No</t>
        </is>
      </c>
      <c r="AE696" s="32" t="inlineStr"/>
      <c r="AF696" s="32" t="inlineStr">
        <is>
          <t>No</t>
        </is>
      </c>
      <c r="AG696" s="32" t="inlineStr"/>
      <c r="AH696" s="41" t="n">
        <v>0</v>
      </c>
      <c r="AI696" s="41" t="n">
        <v>31</v>
      </c>
      <c r="AJ696" s="41" t="n">
        <v>-31</v>
      </c>
      <c r="AK696" s="32" t="n"/>
      <c r="AL696" s="32" t="n"/>
      <c r="AM696" s="32" t="n"/>
      <c r="AN696" s="29" t="inlineStr">
        <is>
          <t>Sin valor unitario en SAP: la diferencia económica de este ítem no puede calcularse (dato faltante).</t>
        </is>
      </c>
      <c r="AO696" s="32" t="inlineStr">
        <is>
          <t>Mejor aproximación descartada: 1001013 SODIO CLORURO 25ML SPRAY (una nomenclatura no informa dosis; similitud 0.34).</t>
        </is>
      </c>
    </row>
    <row r="697">
      <c r="A697" s="17" t="n"/>
      <c r="B697" s="17" t="inlineStr">
        <is>
          <t>Frasco de Drenaje Pleural</t>
        </is>
      </c>
      <c r="F697" s="17" t="inlineStr">
        <is>
          <t>1120</t>
        </is>
      </c>
      <c r="H697" s="17" t="inlineStr">
        <is>
          <t>C/U</t>
        </is>
      </c>
      <c r="I697" s="18" t="n">
        <v>0</v>
      </c>
      <c r="Q697" s="18" t="n">
        <v>5</v>
      </c>
      <c r="R697" s="18">
        <f>I697-Q697</f>
        <v/>
      </c>
      <c r="T697" s="17" t="inlineStr">
        <is>
          <t>Ítem del inventario físico de Avain sin código SAP en este centro. Se mantiene la línea sin código de material: la diferencia indica una cantidad a dar de alta en SAP.</t>
        </is>
      </c>
      <c r="U697" s="32" t="inlineStr">
        <is>
          <t>Inventario físico sin código SAP</t>
        </is>
      </c>
      <c r="V697" s="32" t="inlineStr">
        <is>
          <t>Sin clasificar en SAP</t>
        </is>
      </c>
      <c r="W697" s="32" t="inlineStr">
        <is>
          <t>Dentro del alcance</t>
        </is>
      </c>
      <c r="X697" s="33" t="inlineStr">
        <is>
          <t>Sin coincidencia</t>
        </is>
      </c>
      <c r="Y697" s="32" t="inlineStr">
        <is>
          <t>Sin correspondencia confirmada: hay aproximaciones en SAP, descartadas por presentación o evidencia débil</t>
        </is>
      </c>
      <c r="Z697" s="33" t="inlineStr">
        <is>
          <t>Alta de material en SAP (sin código)</t>
        </is>
      </c>
      <c r="AA697" s="32" t="inlineStr">
        <is>
          <t>DESC283</t>
        </is>
      </c>
      <c r="AB697" s="32" t="inlineStr">
        <is>
          <t>Frasco de Drenaje Pleural</t>
        </is>
      </c>
      <c r="AC697" s="32" t="inlineStr">
        <is>
          <t>Sin coincidencia</t>
        </is>
      </c>
      <c r="AD697" s="32" t="inlineStr">
        <is>
          <t>No</t>
        </is>
      </c>
      <c r="AE697" s="32" t="inlineStr"/>
      <c r="AF697" s="32" t="inlineStr">
        <is>
          <t>No</t>
        </is>
      </c>
      <c r="AG697" s="32" t="inlineStr"/>
      <c r="AH697" s="41" t="n">
        <v>0</v>
      </c>
      <c r="AI697" s="41" t="n">
        <v>5</v>
      </c>
      <c r="AJ697" s="41" t="n">
        <v>-5</v>
      </c>
      <c r="AK697" s="32" t="n"/>
      <c r="AL697" s="32" t="n"/>
      <c r="AM697" s="32" t="n"/>
      <c r="AN697" s="29" t="inlineStr">
        <is>
          <t>Sin valor unitario en SAP: la diferencia económica de este ítem no puede calcularse (dato faltante).</t>
        </is>
      </c>
      <c r="AO697" s="32" t="inlineStr">
        <is>
          <t>Mejor aproximación descartada: 2000143 FRASCO DE ORINA ESTERIL (similitud 0.35).</t>
        </is>
      </c>
    </row>
    <row r="698">
      <c r="A698" s="17" t="n"/>
      <c r="B698" s="17" t="inlineStr">
        <is>
          <t>Hidroclorotiazida Comp x 50 mg</t>
        </is>
      </c>
      <c r="F698" s="17" t="inlineStr">
        <is>
          <t>1120</t>
        </is>
      </c>
      <c r="H698" s="17" t="inlineStr">
        <is>
          <t>C/U</t>
        </is>
      </c>
      <c r="I698" s="18" t="n">
        <v>0</v>
      </c>
      <c r="Q698" s="18" t="n">
        <v>10</v>
      </c>
      <c r="R698" s="18">
        <f>I698-Q698</f>
        <v/>
      </c>
      <c r="T698" s="17" t="inlineStr">
        <is>
          <t>Ítem del inventario físico de Avain sin código SAP en este centro. Se mantiene la línea sin código de material: la diferencia indica una cantidad a dar de alta en SAP.</t>
        </is>
      </c>
      <c r="U698" s="32" t="inlineStr">
        <is>
          <t>Inventario físico sin código SAP</t>
        </is>
      </c>
      <c r="V698" s="32" t="inlineStr">
        <is>
          <t>Sin clasificar en SAP</t>
        </is>
      </c>
      <c r="W698" s="32" t="inlineStr">
        <is>
          <t>Dentro del alcance</t>
        </is>
      </c>
      <c r="X698" s="33" t="inlineStr">
        <is>
          <t>Sin coincidencia</t>
        </is>
      </c>
      <c r="Y698" s="32" t="inlineStr">
        <is>
          <t>Sin correspondencia confirmada: hay aproximaciones en SAP, descartadas por presentación o evidencia débil</t>
        </is>
      </c>
      <c r="Z698" s="33" t="inlineStr">
        <is>
          <t>Alta de material en SAP (sin código)</t>
        </is>
      </c>
      <c r="AA698" s="32" t="inlineStr">
        <is>
          <t>MED95</t>
        </is>
      </c>
      <c r="AB698" s="32" t="inlineStr">
        <is>
          <t>Hidroclorotiazida Comp x 50 mg</t>
        </is>
      </c>
      <c r="AC698" s="32" t="inlineStr">
        <is>
          <t>Sin coincidencia</t>
        </is>
      </c>
      <c r="AD698" s="32" t="inlineStr">
        <is>
          <t>No</t>
        </is>
      </c>
      <c r="AE698" s="32" t="inlineStr"/>
      <c r="AF698" s="32" t="inlineStr">
        <is>
          <t>No</t>
        </is>
      </c>
      <c r="AG698" s="32" t="inlineStr"/>
      <c r="AH698" s="41" t="n">
        <v>0</v>
      </c>
      <c r="AI698" s="41" t="n">
        <v>10</v>
      </c>
      <c r="AJ698" s="41" t="n">
        <v>-10</v>
      </c>
      <c r="AK698" s="32" t="n"/>
      <c r="AL698" s="32" t="n"/>
      <c r="AM698" s="32" t="n"/>
      <c r="AN698" s="29" t="inlineStr">
        <is>
          <t>Sin valor unitario en SAP: la diferencia económica de este ítem no puede calcularse (dato faltante).</t>
        </is>
      </c>
      <c r="AO698" s="32" t="inlineStr">
        <is>
          <t>Mejor aproximación descartada: 1000530 DIFENHIDRAMINA 50 MG COMPRIMIDOS (dosis coincide; similitud 0.50).</t>
        </is>
      </c>
    </row>
    <row r="699">
      <c r="A699" s="17" t="n"/>
      <c r="B699" s="17" t="inlineStr">
        <is>
          <t>Linterna Chica</t>
        </is>
      </c>
      <c r="F699" s="17" t="inlineStr">
        <is>
          <t>1120</t>
        </is>
      </c>
      <c r="H699" s="17" t="inlineStr">
        <is>
          <t>C/U</t>
        </is>
      </c>
      <c r="I699" s="18" t="n">
        <v>0</v>
      </c>
      <c r="Q699" s="18" t="n">
        <v>2</v>
      </c>
      <c r="R699" s="18">
        <f>I699-Q699</f>
        <v/>
      </c>
      <c r="T699" s="17" t="inlineStr">
        <is>
          <t>Ítem del inventario físico de Avain sin código SAP en este centro. Se mantiene la línea sin código de material: la diferencia indica una cantidad a dar de alta en SAP.</t>
        </is>
      </c>
      <c r="U699" s="32" t="inlineStr">
        <is>
          <t>Inventario físico sin código SAP</t>
        </is>
      </c>
      <c r="V699" s="32" t="inlineStr">
        <is>
          <t>Sin clasificar en SAP</t>
        </is>
      </c>
      <c r="W699" s="32" t="inlineStr">
        <is>
          <t>Dentro del alcance</t>
        </is>
      </c>
      <c r="X699" s="33" t="inlineStr">
        <is>
          <t>Sin coincidencia</t>
        </is>
      </c>
      <c r="Y699" s="32" t="inlineStr">
        <is>
          <t>Sin correspondencia confirmada: hay aproximaciones en SAP, descartadas por presentación o evidencia débil</t>
        </is>
      </c>
      <c r="Z699" s="33" t="inlineStr">
        <is>
          <t>Alta de material en SAP (sin código)</t>
        </is>
      </c>
      <c r="AA699" s="32" t="inlineStr">
        <is>
          <t>DESC83</t>
        </is>
      </c>
      <c r="AB699" s="32" t="inlineStr">
        <is>
          <t>Linterna Chica</t>
        </is>
      </c>
      <c r="AC699" s="32" t="inlineStr">
        <is>
          <t>Sin coincidencia</t>
        </is>
      </c>
      <c r="AD699" s="32" t="inlineStr">
        <is>
          <t>No</t>
        </is>
      </c>
      <c r="AE699" s="32" t="inlineStr"/>
      <c r="AF699" s="32" t="inlineStr">
        <is>
          <t>No</t>
        </is>
      </c>
      <c r="AG699" s="32" t="inlineStr"/>
      <c r="AH699" s="41" t="n">
        <v>0</v>
      </c>
      <c r="AI699" s="41" t="n">
        <v>2</v>
      </c>
      <c r="AJ699" s="41" t="n">
        <v>-2</v>
      </c>
      <c r="AK699" s="32" t="n"/>
      <c r="AL699" s="32" t="n"/>
      <c r="AM699" s="32" t="n"/>
      <c r="AN699" s="29" t="inlineStr">
        <is>
          <t>Sin valor unitario en SAP: la diferencia económica de este ítem no puede calcularse (dato faltante).</t>
        </is>
      </c>
      <c r="AO699" s="32" t="inlineStr">
        <is>
          <t>Mejor aproximación descartada: 2000553 TORNIQUETE TACTICO (similitud 0.12).</t>
        </is>
      </c>
    </row>
    <row r="700">
      <c r="A700" s="17" t="n"/>
      <c r="B700" s="17" t="inlineStr">
        <is>
          <t>Manta térmica (Aluminio)</t>
        </is>
      </c>
      <c r="F700" s="17" t="inlineStr">
        <is>
          <t>1120</t>
        </is>
      </c>
      <c r="H700" s="17" t="inlineStr">
        <is>
          <t>C/U</t>
        </is>
      </c>
      <c r="I700" s="18" t="n">
        <v>0</v>
      </c>
      <c r="Q700" s="18" t="n">
        <v>4</v>
      </c>
      <c r="R700" s="18">
        <f>I700-Q700</f>
        <v/>
      </c>
      <c r="T700" s="17" t="inlineStr">
        <is>
          <t>Ítem del inventario físico de Avain sin código SAP en este centro. Se mantiene la línea sin código de material: la diferencia indica una cantidad a dar de alta en SAP.</t>
        </is>
      </c>
      <c r="U700" s="32" t="inlineStr">
        <is>
          <t>Inventario físico sin código SAP</t>
        </is>
      </c>
      <c r="V700" s="32" t="inlineStr">
        <is>
          <t>Sin clasificar en SAP</t>
        </is>
      </c>
      <c r="W700" s="32" t="inlineStr">
        <is>
          <t>Dentro del alcance</t>
        </is>
      </c>
      <c r="X700" s="33" t="inlineStr">
        <is>
          <t>Sin coincidencia</t>
        </is>
      </c>
      <c r="Y700" s="32" t="inlineStr">
        <is>
          <t>Sin correspondencia confirmada: hay aproximaciones en SAP, descartadas por presentación o evidencia débil</t>
        </is>
      </c>
      <c r="Z700" s="33" t="inlineStr">
        <is>
          <t>Alta de material en SAP (sin código)</t>
        </is>
      </c>
      <c r="AA700" s="32" t="inlineStr">
        <is>
          <t>DESC174</t>
        </is>
      </c>
      <c r="AB700" s="32" t="inlineStr">
        <is>
          <t>Manta térmica (Aluminio)</t>
        </is>
      </c>
      <c r="AC700" s="32" t="inlineStr">
        <is>
          <t>Sin coincidencia</t>
        </is>
      </c>
      <c r="AD700" s="32" t="inlineStr">
        <is>
          <t>No</t>
        </is>
      </c>
      <c r="AE700" s="32" t="inlineStr"/>
      <c r="AF700" s="32" t="inlineStr">
        <is>
          <t>No</t>
        </is>
      </c>
      <c r="AG700" s="32" t="inlineStr"/>
      <c r="AH700" s="41" t="n">
        <v>0</v>
      </c>
      <c r="AI700" s="41" t="n">
        <v>4</v>
      </c>
      <c r="AJ700" s="41" t="n">
        <v>-4</v>
      </c>
      <c r="AK700" s="32" t="n"/>
      <c r="AL700" s="32" t="n"/>
      <c r="AM700" s="32" t="n"/>
      <c r="AN700" s="29" t="inlineStr">
        <is>
          <t>Sin valor unitario en SAP: la diferencia económica de este ítem no puede calcularse (dato faltante).</t>
        </is>
      </c>
      <c r="AO700" s="32" t="inlineStr">
        <is>
          <t>Mejor aproximación descartada: 3000886 MEDIAS TERMICAS LARGAS (similitud 0.32).</t>
        </is>
      </c>
    </row>
    <row r="701">
      <c r="A701" s="17" t="n"/>
      <c r="B701" s="17" t="inlineStr">
        <is>
          <t>Martillo para Reflejo Neurológico</t>
        </is>
      </c>
      <c r="F701" s="17" t="inlineStr">
        <is>
          <t>1120</t>
        </is>
      </c>
      <c r="H701" s="17" t="inlineStr">
        <is>
          <t>C/U</t>
        </is>
      </c>
      <c r="I701" s="18" t="n">
        <v>0</v>
      </c>
      <c r="Q701" s="18" t="n">
        <v>3</v>
      </c>
      <c r="R701" s="18">
        <f>I701-Q701</f>
        <v/>
      </c>
      <c r="T701" s="17" t="inlineStr">
        <is>
          <t>Ítem del inventario físico de Avain sin código SAP en este centro. Se mantiene la línea sin código de material: la diferencia indica una cantidad a dar de alta en SAP.</t>
        </is>
      </c>
      <c r="U701" s="32" t="inlineStr">
        <is>
          <t>Inventario físico sin código SAP</t>
        </is>
      </c>
      <c r="V701" s="32" t="inlineStr">
        <is>
          <t>Sin clasificar en SAP</t>
        </is>
      </c>
      <c r="W701" s="32" t="inlineStr">
        <is>
          <t>Dentro del alcance</t>
        </is>
      </c>
      <c r="X701" s="33" t="inlineStr">
        <is>
          <t>Sin coincidencia</t>
        </is>
      </c>
      <c r="Y701" s="32" t="inlineStr">
        <is>
          <t>Sin correspondencia confirmada: hay aproximaciones en SAP, descartadas por presentación o evidencia débil</t>
        </is>
      </c>
      <c r="Z701" s="33" t="inlineStr">
        <is>
          <t>Alta de material en SAP (sin código)</t>
        </is>
      </c>
      <c r="AA701" s="32" t="inlineStr">
        <is>
          <t>DESC284</t>
        </is>
      </c>
      <c r="AB701" s="32" t="inlineStr">
        <is>
          <t>Martillo para Reflejo Neurológico</t>
        </is>
      </c>
      <c r="AC701" s="32" t="inlineStr">
        <is>
          <t>Sin coincidencia</t>
        </is>
      </c>
      <c r="AD701" s="32" t="inlineStr">
        <is>
          <t>No</t>
        </is>
      </c>
      <c r="AE701" s="32" t="inlineStr"/>
      <c r="AF701" s="32" t="inlineStr">
        <is>
          <t>No</t>
        </is>
      </c>
      <c r="AG701" s="32" t="inlineStr"/>
      <c r="AH701" s="41" t="n">
        <v>0</v>
      </c>
      <c r="AI701" s="41" t="n">
        <v>3</v>
      </c>
      <c r="AJ701" s="41" t="n">
        <v>-3</v>
      </c>
      <c r="AK701" s="32" t="n"/>
      <c r="AL701" s="32" t="n"/>
      <c r="AM701" s="32" t="n"/>
      <c r="AN701" s="29" t="inlineStr">
        <is>
          <t>Sin valor unitario en SAP: la diferencia económica de este ítem no puede calcularse (dato faltante).</t>
        </is>
      </c>
      <c r="AO701" s="32" t="inlineStr">
        <is>
          <t>Mejor aproximación descartada: 2000403 CANULA DE GUEDEL 90CM N2 AMARILLO (una nomenclatura no informa dosis; similitud 0.21).</t>
        </is>
      </c>
    </row>
    <row r="702">
      <c r="A702" s="17" t="n"/>
      <c r="B702" s="17" t="inlineStr">
        <is>
          <t>Naloxona 0,4mg Amp x 1 ml</t>
        </is>
      </c>
      <c r="F702" s="17" t="inlineStr">
        <is>
          <t>1120</t>
        </is>
      </c>
      <c r="H702" s="17" t="inlineStr">
        <is>
          <t>C/U</t>
        </is>
      </c>
      <c r="I702" s="18" t="n">
        <v>0</v>
      </c>
      <c r="Q702" s="18" t="n">
        <v>4</v>
      </c>
      <c r="R702" s="18">
        <f>I702-Q702</f>
        <v/>
      </c>
      <c r="T702" s="17" t="inlineStr">
        <is>
          <t>Ítem del inventario físico de Avain sin código SAP en este centro. Se mantiene la línea sin código de material: la diferencia indica una cantidad a dar de alta en SAP.</t>
        </is>
      </c>
      <c r="U702" s="32" t="inlineStr">
        <is>
          <t>Inventario físico sin código SAP</t>
        </is>
      </c>
      <c r="V702" s="32" t="inlineStr">
        <is>
          <t>Sin clasificar en SAP</t>
        </is>
      </c>
      <c r="W702" s="32" t="inlineStr">
        <is>
          <t>Dentro del alcance</t>
        </is>
      </c>
      <c r="X702" s="33" t="inlineStr">
        <is>
          <t>Sin coincidencia</t>
        </is>
      </c>
      <c r="Y702" s="32" t="inlineStr">
        <is>
          <t>Pendiente de validación: el ítem está en el Master pero no tiene código SAP confirmado</t>
        </is>
      </c>
      <c r="Z702" s="33" t="inlineStr">
        <is>
          <t>Alta de material en SAP (sin código)</t>
        </is>
      </c>
      <c r="AA702" s="32" t="inlineStr">
        <is>
          <t>MED141</t>
        </is>
      </c>
      <c r="AB702" s="32" t="inlineStr">
        <is>
          <t>Naloxona 0,4mg Amp x 1 ml</t>
        </is>
      </c>
      <c r="AC702" s="32" t="inlineStr">
        <is>
          <t>Sin coincidencia</t>
        </is>
      </c>
      <c r="AD702" s="32" t="inlineStr">
        <is>
          <t>No</t>
        </is>
      </c>
      <c r="AE702" s="32" t="inlineStr"/>
      <c r="AF702" s="32" t="inlineStr">
        <is>
          <t>Sí</t>
        </is>
      </c>
      <c r="AG702" s="32" t="inlineStr">
        <is>
          <t>M10-001</t>
        </is>
      </c>
      <c r="AH702" s="41" t="n">
        <v>0</v>
      </c>
      <c r="AI702" s="41" t="n">
        <v>4</v>
      </c>
      <c r="AJ702" s="41" t="n">
        <v>-4</v>
      </c>
      <c r="AK702" s="32" t="n"/>
      <c r="AL702" s="32" t="n"/>
      <c r="AM702" s="32" t="n"/>
      <c r="AN702" s="29" t="inlineStr">
        <is>
          <t>Sin valor unitario en SAP: la diferencia económica de este ítem no puede calcularse (dato faltante).</t>
        </is>
      </c>
      <c r="AO702" s="32" t="inlineStr">
        <is>
          <t>Homologado al master M10-001, pero sus códigos SAP (1000307) no figuran en el stock SAP de este centro. Mejor aproximación descartada: 1000007 ATROPINA 1MG AMPOLLA DE 1ML (dosis/presentación distinta (0.4MG, 1ML vs 1MG, 1ML); similitud 0.43).</t>
        </is>
      </c>
    </row>
    <row r="703">
      <c r="A703" s="17" t="n"/>
      <c r="B703" s="17" t="inlineStr">
        <is>
          <t>Orinal Hombre</t>
        </is>
      </c>
      <c r="F703" s="17" t="inlineStr">
        <is>
          <t>1120</t>
        </is>
      </c>
      <c r="H703" s="17" t="inlineStr">
        <is>
          <t>C/U</t>
        </is>
      </c>
      <c r="I703" s="18" t="n">
        <v>0</v>
      </c>
      <c r="Q703" s="18" t="n">
        <v>6</v>
      </c>
      <c r="R703" s="18">
        <f>I703-Q703</f>
        <v/>
      </c>
      <c r="T703" s="17" t="inlineStr">
        <is>
          <t>Ítem del inventario físico de Avain sin código SAP en este centro. Se mantiene la línea sin código de material: la diferencia indica una cantidad a dar de alta en SAP.</t>
        </is>
      </c>
      <c r="U703" s="32" t="inlineStr">
        <is>
          <t>Inventario físico sin código SAP</t>
        </is>
      </c>
      <c r="V703" s="32" t="inlineStr">
        <is>
          <t>Sin clasificar en SAP</t>
        </is>
      </c>
      <c r="W703" s="32" t="inlineStr">
        <is>
          <t>Dentro del alcance</t>
        </is>
      </c>
      <c r="X703" s="33" t="inlineStr">
        <is>
          <t>Sin coincidencia</t>
        </is>
      </c>
      <c r="Y703" s="32" t="inlineStr">
        <is>
          <t>Sin correspondencia confirmada: hay aproximaciones en SAP, descartadas por presentación o evidencia débil</t>
        </is>
      </c>
      <c r="Z703" s="33" t="inlineStr">
        <is>
          <t>Alta de material en SAP (sin código)</t>
        </is>
      </c>
      <c r="AA703" s="32" t="inlineStr">
        <is>
          <t>DESC282</t>
        </is>
      </c>
      <c r="AB703" s="32" t="inlineStr">
        <is>
          <t>Orinal Hombre</t>
        </is>
      </c>
      <c r="AC703" s="32" t="inlineStr">
        <is>
          <t>Sin coincidencia</t>
        </is>
      </c>
      <c r="AD703" s="32" t="inlineStr">
        <is>
          <t>No</t>
        </is>
      </c>
      <c r="AE703" s="32" t="inlineStr"/>
      <c r="AF703" s="32" t="inlineStr">
        <is>
          <t>No</t>
        </is>
      </c>
      <c r="AG703" s="32" t="inlineStr"/>
      <c r="AH703" s="41" t="n">
        <v>0</v>
      </c>
      <c r="AI703" s="41" t="n">
        <v>6</v>
      </c>
      <c r="AJ703" s="41" t="n">
        <v>-6</v>
      </c>
      <c r="AK703" s="32" t="n"/>
      <c r="AL703" s="32" t="n"/>
      <c r="AM703" s="32" t="n"/>
      <c r="AN703" s="29" t="inlineStr">
        <is>
          <t>Sin valor unitario en SAP: la diferencia económica de este ítem no puede calcularse (dato faltante).</t>
        </is>
      </c>
      <c r="AO703" s="32" t="inlineStr">
        <is>
          <t>Mejor aproximación descartada: 1000019 CHATA ORINAL FEMENINO (similitud 0.38).</t>
        </is>
      </c>
    </row>
    <row r="704">
      <c r="A704" s="17" t="n"/>
      <c r="B704" s="17" t="inlineStr">
        <is>
          <t>Otoscopio</t>
        </is>
      </c>
      <c r="F704" s="17" t="inlineStr">
        <is>
          <t>1120</t>
        </is>
      </c>
      <c r="H704" s="17" t="inlineStr">
        <is>
          <t>C/U</t>
        </is>
      </c>
      <c r="I704" s="18" t="n">
        <v>0</v>
      </c>
      <c r="Q704" s="18" t="n">
        <v>5</v>
      </c>
      <c r="R704" s="18">
        <f>I704-Q704</f>
        <v/>
      </c>
      <c r="T704" s="17" t="inlineStr">
        <is>
          <t>Ítem del inventario físico de Avain sin código SAP en este centro. Se mantiene la línea sin código de material: la diferencia indica una cantidad a dar de alta en SAP.</t>
        </is>
      </c>
      <c r="U704" s="32" t="inlineStr">
        <is>
          <t>Inventario físico sin código SAP</t>
        </is>
      </c>
      <c r="V704" s="32" t="inlineStr">
        <is>
          <t>Sin clasificar en SAP</t>
        </is>
      </c>
      <c r="W704" s="32" t="inlineStr">
        <is>
          <t>Dentro del alcance</t>
        </is>
      </c>
      <c r="X704" s="33" t="inlineStr">
        <is>
          <t>Sin coincidencia</t>
        </is>
      </c>
      <c r="Y704" s="32" t="inlineStr">
        <is>
          <t>Pendiente de validación: el ítem está en el Master pero no tiene código SAP confirmado</t>
        </is>
      </c>
      <c r="Z704" s="33" t="inlineStr">
        <is>
          <t>Alta de material en SAP (sin código)</t>
        </is>
      </c>
      <c r="AA704" s="32" t="inlineStr">
        <is>
          <t>DESC94</t>
        </is>
      </c>
      <c r="AB704" s="32" t="inlineStr">
        <is>
          <t>Otoscopio</t>
        </is>
      </c>
      <c r="AC704" s="32" t="inlineStr">
        <is>
          <t>Sin coincidencia</t>
        </is>
      </c>
      <c r="AD704" s="32" t="inlineStr">
        <is>
          <t>No</t>
        </is>
      </c>
      <c r="AE704" s="32" t="inlineStr"/>
      <c r="AF704" s="32" t="inlineStr">
        <is>
          <t>Sí</t>
        </is>
      </c>
      <c r="AG704" s="32" t="inlineStr">
        <is>
          <t>E-209</t>
        </is>
      </c>
      <c r="AH704" s="41" t="n">
        <v>0</v>
      </c>
      <c r="AI704" s="41" t="n">
        <v>5</v>
      </c>
      <c r="AJ704" s="41" t="n">
        <v>-5</v>
      </c>
      <c r="AK704" s="32" t="n"/>
      <c r="AL704" s="32" t="n"/>
      <c r="AM704" s="32" t="n"/>
      <c r="AN704" s="29" t="inlineStr">
        <is>
          <t>Sin valor unitario en SAP: la diferencia económica de este ítem no puede calcularse (dato faltante).</t>
        </is>
      </c>
      <c r="AO704" s="32" t="inlineStr">
        <is>
          <t>Homologado al master E-209, pero sus códigos SAP (2000470) no figuran en el stock SAP de este centro. Mejor aproximación descartada: 2000016 ESTETOSCOPIO ADULTO (similitud 0.15).</t>
        </is>
      </c>
    </row>
    <row r="705">
      <c r="A705" s="17" t="n"/>
      <c r="B705" s="17" t="inlineStr">
        <is>
          <t>Pilas C2</t>
        </is>
      </c>
      <c r="F705" s="17" t="inlineStr">
        <is>
          <t>1120</t>
        </is>
      </c>
      <c r="H705" s="17" t="inlineStr">
        <is>
          <t>C/U</t>
        </is>
      </c>
      <c r="I705" s="18" t="n">
        <v>0</v>
      </c>
      <c r="Q705" s="18" t="n">
        <v>4</v>
      </c>
      <c r="R705" s="18">
        <f>I705-Q705</f>
        <v/>
      </c>
      <c r="T705" s="17" t="inlineStr">
        <is>
          <t>Ítem del inventario físico de Avain sin código SAP en este centro. Se mantiene la línea sin código de material: la diferencia indica una cantidad a dar de alta en SAP.</t>
        </is>
      </c>
      <c r="U705" s="32" t="inlineStr">
        <is>
          <t>Inventario físico sin código SAP</t>
        </is>
      </c>
      <c r="V705" s="32" t="inlineStr">
        <is>
          <t>Sin clasificar en SAP</t>
        </is>
      </c>
      <c r="W705" s="32" t="inlineStr">
        <is>
          <t>Dentro del alcance</t>
        </is>
      </c>
      <c r="X705" s="33" t="inlineStr">
        <is>
          <t>Sin coincidencia</t>
        </is>
      </c>
      <c r="Y705" s="32" t="inlineStr">
        <is>
          <t>Sin correspondencia confirmada: hay aproximaciones en SAP, descartadas por presentación o evidencia débil</t>
        </is>
      </c>
      <c r="Z705" s="33" t="inlineStr">
        <is>
          <t>Alta de material en SAP (sin código)</t>
        </is>
      </c>
      <c r="AA705" s="32" t="inlineStr">
        <is>
          <t>DESC99</t>
        </is>
      </c>
      <c r="AB705" s="32" t="inlineStr">
        <is>
          <t>Pilas C2</t>
        </is>
      </c>
      <c r="AC705" s="32" t="inlineStr">
        <is>
          <t>Sin coincidencia</t>
        </is>
      </c>
      <c r="AD705" s="32" t="inlineStr">
        <is>
          <t>No</t>
        </is>
      </c>
      <c r="AE705" s="32" t="inlineStr"/>
      <c r="AF705" s="32" t="inlineStr">
        <is>
          <t>No</t>
        </is>
      </c>
      <c r="AG705" s="32" t="inlineStr"/>
      <c r="AH705" s="41" t="n">
        <v>0</v>
      </c>
      <c r="AI705" s="41" t="n">
        <v>4</v>
      </c>
      <c r="AJ705" s="41" t="n">
        <v>-4</v>
      </c>
      <c r="AK705" s="32" t="n"/>
      <c r="AL705" s="32" t="n"/>
      <c r="AM705" s="32" t="n"/>
      <c r="AN705" s="29" t="inlineStr">
        <is>
          <t>Sin valor unitario en SAP: la diferencia económica de este ítem no puede calcularse (dato faltante).</t>
        </is>
      </c>
      <c r="AO705" s="32" t="inlineStr">
        <is>
          <t>Mejor aproximación descartada: 1000614 BUSCAPINA PERLAS (similitud 0.11).</t>
        </is>
      </c>
    </row>
    <row r="706">
      <c r="A706" s="17" t="n"/>
      <c r="B706" s="17" t="inlineStr">
        <is>
          <t>Pilas CR2032 3V</t>
        </is>
      </c>
      <c r="F706" s="17" t="inlineStr">
        <is>
          <t>1120</t>
        </is>
      </c>
      <c r="H706" s="17" t="inlineStr">
        <is>
          <t>C/U</t>
        </is>
      </c>
      <c r="I706" s="18" t="n">
        <v>0</v>
      </c>
      <c r="Q706" s="18" t="n">
        <v>13</v>
      </c>
      <c r="R706" s="18">
        <f>I706-Q706</f>
        <v/>
      </c>
      <c r="T706" s="17" t="inlineStr">
        <is>
          <t>Ítem del inventario físico de Avain sin código SAP en este centro. Se mantiene la línea sin código de material: la diferencia indica una cantidad a dar de alta en SAP.</t>
        </is>
      </c>
      <c r="U706" s="32" t="inlineStr">
        <is>
          <t>Inventario físico sin código SAP</t>
        </is>
      </c>
      <c r="V706" s="32" t="inlineStr">
        <is>
          <t>Sin clasificar en SAP</t>
        </is>
      </c>
      <c r="W706" s="32" t="inlineStr">
        <is>
          <t>Dentro del alcance</t>
        </is>
      </c>
      <c r="X706" s="33" t="inlineStr">
        <is>
          <t>Sin coincidencia</t>
        </is>
      </c>
      <c r="Y706" s="32" t="inlineStr">
        <is>
          <t>Sin correspondencia confirmada: hay aproximaciones en SAP, descartadas por presentación o evidencia débil</t>
        </is>
      </c>
      <c r="Z706" s="33" t="inlineStr">
        <is>
          <t>Alta de material en SAP (sin código)</t>
        </is>
      </c>
      <c r="AA706" s="32" t="inlineStr">
        <is>
          <t>DESC287</t>
        </is>
      </c>
      <c r="AB706" s="32" t="inlineStr">
        <is>
          <t>Pilas CR2032 3V</t>
        </is>
      </c>
      <c r="AC706" s="32" t="inlineStr">
        <is>
          <t>Sin coincidencia</t>
        </is>
      </c>
      <c r="AD706" s="32" t="inlineStr">
        <is>
          <t>No</t>
        </is>
      </c>
      <c r="AE706" s="32" t="inlineStr"/>
      <c r="AF706" s="32" t="inlineStr">
        <is>
          <t>No</t>
        </is>
      </c>
      <c r="AG706" s="32" t="inlineStr"/>
      <c r="AH706" s="41" t="n">
        <v>0</v>
      </c>
      <c r="AI706" s="41" t="n">
        <v>13</v>
      </c>
      <c r="AJ706" s="41" t="n">
        <v>-13</v>
      </c>
      <c r="AK706" s="32" t="n"/>
      <c r="AL706" s="32" t="n"/>
      <c r="AM706" s="32" t="n"/>
      <c r="AN706" s="29" t="inlineStr">
        <is>
          <t>Sin valor unitario en SAP: la diferencia económica de este ítem no puede calcularse (dato faltante).</t>
        </is>
      </c>
      <c r="AO706" s="32" t="inlineStr">
        <is>
          <t>Mejor aproximación descartada: 1000699 VITACORTIL CR X 20GR (una nomenclatura no informa dosis; similitud 0.10).</t>
        </is>
      </c>
    </row>
    <row r="707">
      <c r="A707" s="17" t="n"/>
      <c r="B707" s="17" t="inlineStr">
        <is>
          <t>Prolongador para guía de suero</t>
        </is>
      </c>
      <c r="F707" s="17" t="inlineStr">
        <is>
          <t>1120</t>
        </is>
      </c>
      <c r="H707" s="17" t="inlineStr">
        <is>
          <t>C/U</t>
        </is>
      </c>
      <c r="I707" s="18" t="n">
        <v>0</v>
      </c>
      <c r="Q707" s="18" t="n">
        <v>216</v>
      </c>
      <c r="R707" s="18">
        <f>I707-Q707</f>
        <v/>
      </c>
      <c r="T707" s="17" t="inlineStr">
        <is>
          <t>Ítem del inventario físico de Avain sin código SAP en este centro. Se mantiene la línea sin código de material: la diferencia indica una cantidad a dar de alta en SAP.</t>
        </is>
      </c>
      <c r="U707" s="32" t="inlineStr">
        <is>
          <t>Inventario físico sin código SAP</t>
        </is>
      </c>
      <c r="V707" s="32" t="inlineStr">
        <is>
          <t>Sin clasificar en SAP</t>
        </is>
      </c>
      <c r="W707" s="32" t="inlineStr">
        <is>
          <t>Dentro del alcance</t>
        </is>
      </c>
      <c r="X707" s="33" t="inlineStr">
        <is>
          <t>Sin coincidencia</t>
        </is>
      </c>
      <c r="Y707" s="32" t="inlineStr">
        <is>
          <t>Sin correspondencia confirmada: hay aproximaciones en SAP, descartadas por presentación o evidencia débil</t>
        </is>
      </c>
      <c r="Z707" s="33" t="inlineStr">
        <is>
          <t>Alta de material en SAP (sin código)</t>
        </is>
      </c>
      <c r="AA707" s="32" t="inlineStr">
        <is>
          <t>DESC108</t>
        </is>
      </c>
      <c r="AB707" s="32" t="inlineStr">
        <is>
          <t>Prolongador para guía de suero</t>
        </is>
      </c>
      <c r="AC707" s="32" t="inlineStr">
        <is>
          <t>Sin coincidencia</t>
        </is>
      </c>
      <c r="AD707" s="32" t="inlineStr">
        <is>
          <t>No</t>
        </is>
      </c>
      <c r="AE707" s="32" t="inlineStr"/>
      <c r="AF707" s="32" t="inlineStr">
        <is>
          <t>No</t>
        </is>
      </c>
      <c r="AG707" s="32" t="inlineStr"/>
      <c r="AH707" s="41" t="n">
        <v>0</v>
      </c>
      <c r="AI707" s="41" t="n">
        <v>216</v>
      </c>
      <c r="AJ707" s="41" t="n">
        <v>-216</v>
      </c>
      <c r="AK707" s="32" t="n"/>
      <c r="AL707" s="32" t="n"/>
      <c r="AM707" s="32" t="n"/>
      <c r="AN707" s="29" t="inlineStr">
        <is>
          <t>Sin valor unitario en SAP: la diferencia económica de este ítem no puede calcularse (dato faltante).</t>
        </is>
      </c>
      <c r="AO707" s="32" t="inlineStr">
        <is>
          <t>Mejor aproximación descartada: 2000497 PIE DE SUERO (similitud 0.41).</t>
        </is>
      </c>
    </row>
    <row r="708">
      <c r="A708" s="17" t="n"/>
      <c r="B708" s="17" t="inlineStr">
        <is>
          <t>Rifamicina Spray x 30ml</t>
        </is>
      </c>
      <c r="F708" s="17" t="inlineStr">
        <is>
          <t>1120</t>
        </is>
      </c>
      <c r="H708" s="17" t="inlineStr">
        <is>
          <t>C/U</t>
        </is>
      </c>
      <c r="I708" s="18" t="n">
        <v>0</v>
      </c>
      <c r="Q708" s="18" t="n">
        <v>3</v>
      </c>
      <c r="R708" s="18">
        <f>I708-Q708</f>
        <v/>
      </c>
      <c r="T708" s="17" t="inlineStr">
        <is>
          <t>Ítem del inventario físico de Avain sin código SAP en este centro. Se mantiene la línea sin código de material: la diferencia indica una cantidad a dar de alta en SAP.</t>
        </is>
      </c>
      <c r="U708" s="32" t="inlineStr">
        <is>
          <t>Inventario físico sin código SAP</t>
        </is>
      </c>
      <c r="V708" s="32" t="inlineStr">
        <is>
          <t>Sin clasificar en SAP</t>
        </is>
      </c>
      <c r="W708" s="32" t="inlineStr">
        <is>
          <t>Dentro del alcance</t>
        </is>
      </c>
      <c r="X708" s="33" t="inlineStr">
        <is>
          <t>Sin coincidencia</t>
        </is>
      </c>
      <c r="Y708" s="32" t="inlineStr">
        <is>
          <t>Sin correspondencia confirmada: hay aproximaciones en SAP, descartadas por presentación o evidencia débil</t>
        </is>
      </c>
      <c r="Z708" s="33" t="inlineStr">
        <is>
          <t>Alta de material en SAP (sin código)</t>
        </is>
      </c>
      <c r="AA708" s="32" t="inlineStr">
        <is>
          <t>DES104</t>
        </is>
      </c>
      <c r="AB708" s="32" t="inlineStr">
        <is>
          <t>Rifamicina Spray x 30ml</t>
        </is>
      </c>
      <c r="AC708" s="32" t="inlineStr">
        <is>
          <t>Sin coincidencia</t>
        </is>
      </c>
      <c r="AD708" s="32" t="inlineStr">
        <is>
          <t>No</t>
        </is>
      </c>
      <c r="AE708" s="32" t="inlineStr"/>
      <c r="AF708" s="32" t="inlineStr">
        <is>
          <t>No</t>
        </is>
      </c>
      <c r="AG708" s="32" t="inlineStr"/>
      <c r="AH708" s="41" t="n">
        <v>0</v>
      </c>
      <c r="AI708" s="41" t="n">
        <v>3</v>
      </c>
      <c r="AJ708" s="41" t="n">
        <v>-3</v>
      </c>
      <c r="AK708" s="32" t="n"/>
      <c r="AL708" s="32" t="n"/>
      <c r="AM708" s="32" t="n"/>
      <c r="AN708" s="29" t="inlineStr">
        <is>
          <t>Sin valor unitario en SAP: la diferencia económica de este ítem no puede calcularse (dato faltante).</t>
        </is>
      </c>
      <c r="AO708" s="32" t="inlineStr">
        <is>
          <t>Mejor aproximación descartada: 1001013 SODIO CLORURO 25ML SPRAY (dosis/presentación distinta (30ML vs 25ML); similitud 0.32).</t>
        </is>
      </c>
    </row>
    <row r="709">
      <c r="A709" s="17" t="n"/>
      <c r="B709" s="17" t="inlineStr">
        <is>
          <t>Rollo papel para Electrocardiograma 50mm x 30m (Rollo)</t>
        </is>
      </c>
      <c r="F709" s="17" t="inlineStr">
        <is>
          <t>1120</t>
        </is>
      </c>
      <c r="H709" s="17" t="inlineStr">
        <is>
          <t>C/U</t>
        </is>
      </c>
      <c r="I709" s="18" t="n">
        <v>0</v>
      </c>
      <c r="Q709" s="18" t="n">
        <v>13</v>
      </c>
      <c r="R709" s="18">
        <f>I709-Q709</f>
        <v/>
      </c>
      <c r="T709" s="17" t="inlineStr">
        <is>
          <t>Ítem del inventario físico de Avain sin código SAP en este centro. Se mantiene la línea sin código de material: la diferencia indica una cantidad a dar de alta en SAP.</t>
        </is>
      </c>
      <c r="U709" s="32" t="inlineStr">
        <is>
          <t>Inventario físico sin código SAP</t>
        </is>
      </c>
      <c r="V709" s="32" t="inlineStr">
        <is>
          <t>Sin clasificar en SAP</t>
        </is>
      </c>
      <c r="W709" s="32" t="inlineStr">
        <is>
          <t>Dentro del alcance</t>
        </is>
      </c>
      <c r="X709" s="33" t="inlineStr">
        <is>
          <t>Sin coincidencia</t>
        </is>
      </c>
      <c r="Y709" s="32" t="inlineStr">
        <is>
          <t>Pendiente de validación: el ítem está en el Master pero no tiene código SAP confirmado</t>
        </is>
      </c>
      <c r="Z709" s="33" t="inlineStr">
        <is>
          <t>Alta de material en SAP (sin código)</t>
        </is>
      </c>
      <c r="AA709" s="32" t="inlineStr">
        <is>
          <t>DESC109</t>
        </is>
      </c>
      <c r="AB709" s="32" t="inlineStr">
        <is>
          <t>Rollo papel para Electrocardiograma 50mm x 30m (Rollo)</t>
        </is>
      </c>
      <c r="AC709" s="32" t="inlineStr">
        <is>
          <t>Sin coincidencia</t>
        </is>
      </c>
      <c r="AD709" s="32" t="inlineStr">
        <is>
          <t>No</t>
        </is>
      </c>
      <c r="AE709" s="32" t="inlineStr"/>
      <c r="AF709" s="32" t="inlineStr">
        <is>
          <t>Sí</t>
        </is>
      </c>
      <c r="AG709" s="32" t="inlineStr">
        <is>
          <t>D-173</t>
        </is>
      </c>
      <c r="AH709" s="41" t="n">
        <v>0</v>
      </c>
      <c r="AI709" s="41" t="n">
        <v>13</v>
      </c>
      <c r="AJ709" s="41" t="n">
        <v>-13</v>
      </c>
      <c r="AK709" s="32" t="n"/>
      <c r="AL709" s="32" t="n"/>
      <c r="AM709" s="32" t="n"/>
      <c r="AN709" s="29" t="inlineStr">
        <is>
          <t>Sin valor unitario en SAP: la diferencia económica de este ítem no puede calcularse (dato faltante).</t>
        </is>
      </c>
      <c r="AO709" s="32" t="inlineStr">
        <is>
          <t>Homologado al master D-173, pero sus códigos SAP (2001204) no figuran en el stock SAP de este centro. Mejor aproximación descartada: 1000384 RANITIDINA 50 MG AMP (similitud 0.26).</t>
        </is>
      </c>
    </row>
    <row r="710">
      <c r="A710" s="17" t="n"/>
      <c r="B710" s="17" t="inlineStr">
        <is>
          <t>Rollo papel para Electrocardiograma 80mm x 30m (Rollo)</t>
        </is>
      </c>
      <c r="F710" s="17" t="inlineStr">
        <is>
          <t>1120</t>
        </is>
      </c>
      <c r="H710" s="17" t="inlineStr">
        <is>
          <t>C/U</t>
        </is>
      </c>
      <c r="I710" s="18" t="n">
        <v>0</v>
      </c>
      <c r="Q710" s="18" t="n">
        <v>12</v>
      </c>
      <c r="R710" s="18">
        <f>I710-Q710</f>
        <v/>
      </c>
      <c r="T710" s="17" t="inlineStr">
        <is>
          <t>Ítem del inventario físico de Avain sin código SAP en este centro. Se mantiene la línea sin código de material: la diferencia indica una cantidad a dar de alta en SAP.</t>
        </is>
      </c>
      <c r="U710" s="32" t="inlineStr">
        <is>
          <t>Inventario físico sin código SAP</t>
        </is>
      </c>
      <c r="V710" s="32" t="inlineStr">
        <is>
          <t>Sin clasificar en SAP</t>
        </is>
      </c>
      <c r="W710" s="32" t="inlineStr">
        <is>
          <t>Dentro del alcance</t>
        </is>
      </c>
      <c r="X710" s="33" t="inlineStr">
        <is>
          <t>Sin coincidencia</t>
        </is>
      </c>
      <c r="Y710" s="32" t="inlineStr">
        <is>
          <t>Sin correspondencia confirmada: hay aproximaciones en SAP, descartadas por presentación o evidencia débil</t>
        </is>
      </c>
      <c r="Z710" s="33" t="inlineStr">
        <is>
          <t>Alta de material en SAP (sin código)</t>
        </is>
      </c>
      <c r="AA710" s="32" t="inlineStr">
        <is>
          <t>DESC111</t>
        </is>
      </c>
      <c r="AB710" s="32" t="inlineStr">
        <is>
          <t>Rollo papel para Electrocardiograma 80mm x 30m (Rollo)</t>
        </is>
      </c>
      <c r="AC710" s="32" t="inlineStr">
        <is>
          <t>Sin coincidencia</t>
        </is>
      </c>
      <c r="AD710" s="32" t="inlineStr">
        <is>
          <t>No</t>
        </is>
      </c>
      <c r="AE710" s="32" t="inlineStr"/>
      <c r="AF710" s="32" t="inlineStr">
        <is>
          <t>No</t>
        </is>
      </c>
      <c r="AG710" s="32" t="inlineStr"/>
      <c r="AH710" s="41" t="n">
        <v>0</v>
      </c>
      <c r="AI710" s="41" t="n">
        <v>12</v>
      </c>
      <c r="AJ710" s="41" t="n">
        <v>-12</v>
      </c>
      <c r="AK710" s="32" t="n"/>
      <c r="AL710" s="32" t="n"/>
      <c r="AM710" s="32" t="n"/>
      <c r="AN710" s="29" t="inlineStr">
        <is>
          <t>Sin valor unitario en SAP: la diferencia económica de este ítem no puede calcularse (dato faltante).</t>
        </is>
      </c>
      <c r="AO710" s="32" t="inlineStr">
        <is>
          <t>Mejor aproximación descartada: 2002477 CANULA DE GUEDEL 60MM NEGRO (dosis/presentación distinta (80MM vs 60MM); similitud 0.18).</t>
        </is>
      </c>
    </row>
    <row r="711">
      <c r="A711" s="17" t="n"/>
      <c r="B711" s="17" t="inlineStr">
        <is>
          <t>Sabanas descartables</t>
        </is>
      </c>
      <c r="F711" s="17" t="inlineStr">
        <is>
          <t>1120</t>
        </is>
      </c>
      <c r="H711" s="17" t="inlineStr">
        <is>
          <t>C/U</t>
        </is>
      </c>
      <c r="I711" s="18" t="n">
        <v>0</v>
      </c>
      <c r="Q711" s="18" t="n">
        <v>100</v>
      </c>
      <c r="R711" s="18">
        <f>I711-Q711</f>
        <v/>
      </c>
      <c r="T711" s="17" t="inlineStr">
        <is>
          <t>Ítem del inventario físico de Avain sin código SAP en este centro. Se mantiene la línea sin código de material: la diferencia indica una cantidad a dar de alta en SAP.</t>
        </is>
      </c>
      <c r="U711" s="32" t="inlineStr">
        <is>
          <t>Inventario físico sin código SAP</t>
        </is>
      </c>
      <c r="V711" s="32" t="inlineStr">
        <is>
          <t>Sin clasificar en SAP</t>
        </is>
      </c>
      <c r="W711" s="32" t="inlineStr">
        <is>
          <t>Dentro del alcance</t>
        </is>
      </c>
      <c r="X711" s="33" t="inlineStr">
        <is>
          <t>Sin coincidencia</t>
        </is>
      </c>
      <c r="Y711" s="32" t="inlineStr">
        <is>
          <t>Pendiente de validación: el ítem está en el Master pero no tiene código SAP confirmado</t>
        </is>
      </c>
      <c r="Z711" s="33" t="inlineStr">
        <is>
          <t>Alta de material en SAP (sin código)</t>
        </is>
      </c>
      <c r="AA711" s="32" t="inlineStr">
        <is>
          <t>DESC112</t>
        </is>
      </c>
      <c r="AB711" s="32" t="inlineStr">
        <is>
          <t>Sabanas descartables</t>
        </is>
      </c>
      <c r="AC711" s="32" t="inlineStr">
        <is>
          <t>Sin coincidencia</t>
        </is>
      </c>
      <c r="AD711" s="32" t="inlineStr">
        <is>
          <t>No</t>
        </is>
      </c>
      <c r="AE711" s="32" t="inlineStr"/>
      <c r="AF711" s="32" t="inlineStr">
        <is>
          <t>Sí</t>
        </is>
      </c>
      <c r="AG711" s="32" t="inlineStr">
        <is>
          <t>K-244</t>
        </is>
      </c>
      <c r="AH711" s="41" t="n">
        <v>0</v>
      </c>
      <c r="AI711" s="41" t="n">
        <v>100</v>
      </c>
      <c r="AJ711" s="41" t="n">
        <v>-100</v>
      </c>
      <c r="AK711" s="32" t="n"/>
      <c r="AL711" s="32" t="n"/>
      <c r="AM711" s="32" t="n"/>
      <c r="AN711" s="29" t="inlineStr">
        <is>
          <t>Sin valor unitario en SAP: la diferencia económica de este ítem no puede calcularse (dato faltante).</t>
        </is>
      </c>
      <c r="AO711" s="32" t="inlineStr">
        <is>
          <t>Homologado al master K-244, pero sus códigos SAP (2000463) no figuran en el stock SAP de este centro. Mejor aproximación descartada: 2000462 BIGOTERA DESCARTABLE (similitud 0.47).</t>
        </is>
      </c>
    </row>
    <row r="712">
      <c r="A712" s="17" t="n"/>
      <c r="B712" s="17" t="inlineStr">
        <is>
          <t>Sonda Foley N° 14</t>
        </is>
      </c>
      <c r="F712" s="17" t="inlineStr">
        <is>
          <t>1120</t>
        </is>
      </c>
      <c r="H712" s="17" t="inlineStr">
        <is>
          <t>C/U</t>
        </is>
      </c>
      <c r="I712" s="18" t="n">
        <v>0</v>
      </c>
      <c r="Q712" s="18" t="n">
        <v>4</v>
      </c>
      <c r="R712" s="18">
        <f>I712-Q712</f>
        <v/>
      </c>
      <c r="T712" s="17" t="inlineStr">
        <is>
          <t>Ítem del inventario físico de Avain sin código SAP en este centro. Se mantiene la línea sin código de material: la diferencia indica una cantidad a dar de alta en SAP.</t>
        </is>
      </c>
      <c r="U712" s="32" t="inlineStr">
        <is>
          <t>Inventario físico sin código SAP</t>
        </is>
      </c>
      <c r="V712" s="32" t="inlineStr">
        <is>
          <t>Sin clasificar en SAP</t>
        </is>
      </c>
      <c r="W712" s="32" t="inlineStr">
        <is>
          <t>Dentro del alcance</t>
        </is>
      </c>
      <c r="X712" s="33" t="inlineStr">
        <is>
          <t>Sin coincidencia</t>
        </is>
      </c>
      <c r="Y712" s="32" t="inlineStr">
        <is>
          <t>Sin correspondencia confirmada: hay aproximaciones en SAP, descartadas por presentación o evidencia débil</t>
        </is>
      </c>
      <c r="Z712" s="33" t="inlineStr">
        <is>
          <t>Alta de material en SAP (sin código)</t>
        </is>
      </c>
      <c r="AA712" s="32" t="inlineStr">
        <is>
          <t>DESC292</t>
        </is>
      </c>
      <c r="AB712" s="32" t="inlineStr">
        <is>
          <t>Sonda Foley N° 14</t>
        </is>
      </c>
      <c r="AC712" s="32" t="inlineStr">
        <is>
          <t>Sin coincidencia</t>
        </is>
      </c>
      <c r="AD712" s="32" t="inlineStr">
        <is>
          <t>No</t>
        </is>
      </c>
      <c r="AE712" s="32" t="inlineStr"/>
      <c r="AF712" s="32" t="inlineStr">
        <is>
          <t>No</t>
        </is>
      </c>
      <c r="AG712" s="32" t="inlineStr"/>
      <c r="AH712" s="41" t="n">
        <v>0</v>
      </c>
      <c r="AI712" s="41" t="n">
        <v>4</v>
      </c>
      <c r="AJ712" s="41" t="n">
        <v>-4</v>
      </c>
      <c r="AK712" s="32" t="n"/>
      <c r="AL712" s="32" t="n"/>
      <c r="AM712" s="32" t="n"/>
      <c r="AN712" s="29" t="inlineStr">
        <is>
          <t>Sin valor unitario en SAP: la diferencia económica de este ítem no puede calcularse (dato faltante).</t>
        </is>
      </c>
      <c r="AO712" s="32" t="inlineStr">
        <is>
          <t>Mejor aproximación descartada: 2000330 SONDA FOLEY 2 VIAS Nº 18 100% SILICONA (calibre/talle/medida distinta; una nomenclatura no informa dosis; similitud 0.49).</t>
        </is>
      </c>
    </row>
    <row r="713">
      <c r="A713" s="17" t="n"/>
      <c r="B713" s="17" t="inlineStr">
        <is>
          <t>Sonda gastrica K 11</t>
        </is>
      </c>
      <c r="F713" s="17" t="inlineStr">
        <is>
          <t>1120</t>
        </is>
      </c>
      <c r="H713" s="17" t="inlineStr">
        <is>
          <t>C/U</t>
        </is>
      </c>
      <c r="I713" s="18" t="n">
        <v>0</v>
      </c>
      <c r="Q713" s="18" t="n">
        <v>3</v>
      </c>
      <c r="R713" s="18">
        <f>I713-Q713</f>
        <v/>
      </c>
      <c r="T713" s="17" t="inlineStr">
        <is>
          <t>Ítem del inventario físico de Avain sin código SAP en este centro. Se mantiene la línea sin código de material: la diferencia indica una cantidad a dar de alta en SAP.</t>
        </is>
      </c>
      <c r="U713" s="32" t="inlineStr">
        <is>
          <t>Inventario físico sin código SAP</t>
        </is>
      </c>
      <c r="V713" s="32" t="inlineStr">
        <is>
          <t>Sin clasificar en SAP</t>
        </is>
      </c>
      <c r="W713" s="32" t="inlineStr">
        <is>
          <t>Dentro del alcance</t>
        </is>
      </c>
      <c r="X713" s="33" t="inlineStr">
        <is>
          <t>Sin coincidencia</t>
        </is>
      </c>
      <c r="Y713" s="32" t="inlineStr">
        <is>
          <t>Sin correspondencia confirmada: hay aproximaciones en SAP, descartadas por presentación o evidencia débil</t>
        </is>
      </c>
      <c r="Z713" s="33" t="inlineStr">
        <is>
          <t>Alta de material en SAP (sin código)</t>
        </is>
      </c>
      <c r="AA713" s="32" t="inlineStr">
        <is>
          <t>DESC114</t>
        </is>
      </c>
      <c r="AB713" s="32" t="inlineStr">
        <is>
          <t>Sonda gastrica K 11</t>
        </is>
      </c>
      <c r="AC713" s="32" t="inlineStr">
        <is>
          <t>Sin coincidencia</t>
        </is>
      </c>
      <c r="AD713" s="32" t="inlineStr">
        <is>
          <t>No</t>
        </is>
      </c>
      <c r="AE713" s="32" t="inlineStr"/>
      <c r="AF713" s="32" t="inlineStr">
        <is>
          <t>No</t>
        </is>
      </c>
      <c r="AG713" s="32" t="inlineStr"/>
      <c r="AH713" s="41" t="n">
        <v>0</v>
      </c>
      <c r="AI713" s="41" t="n">
        <v>3</v>
      </c>
      <c r="AJ713" s="41" t="n">
        <v>-3</v>
      </c>
      <c r="AK713" s="32" t="n"/>
      <c r="AL713" s="32" t="n"/>
      <c r="AM713" s="32" t="n"/>
      <c r="AN713" s="29" t="inlineStr">
        <is>
          <t>Sin valor unitario en SAP: la diferencia económica de este ítem no puede calcularse (dato faltante).</t>
        </is>
      </c>
      <c r="AO713" s="32" t="inlineStr">
        <is>
          <t>Mejor aproximación descartada: 2001555 SONDA T/K-27 (calibre/talle/medida distinta; similitud 0.44).</t>
        </is>
      </c>
    </row>
    <row r="714">
      <c r="A714" s="17" t="n"/>
      <c r="B714" s="17" t="inlineStr">
        <is>
          <t>Sonda nasogástrica K 10</t>
        </is>
      </c>
      <c r="F714" s="17" t="inlineStr">
        <is>
          <t>1120</t>
        </is>
      </c>
      <c r="H714" s="17" t="inlineStr">
        <is>
          <t>C/U</t>
        </is>
      </c>
      <c r="I714" s="18" t="n">
        <v>0</v>
      </c>
      <c r="Q714" s="18" t="n">
        <v>6</v>
      </c>
      <c r="R714" s="18">
        <f>I714-Q714</f>
        <v/>
      </c>
      <c r="T714" s="17" t="inlineStr">
        <is>
          <t>Ítem del inventario físico de Avain sin código SAP en este centro. Se mantiene la línea sin código de material: la diferencia indica una cantidad a dar de alta en SAP.</t>
        </is>
      </c>
      <c r="U714" s="32" t="inlineStr">
        <is>
          <t>Inventario físico sin código SAP</t>
        </is>
      </c>
      <c r="V714" s="32" t="inlineStr">
        <is>
          <t>Sin clasificar en SAP</t>
        </is>
      </c>
      <c r="W714" s="32" t="inlineStr">
        <is>
          <t>Dentro del alcance</t>
        </is>
      </c>
      <c r="X714" s="33" t="inlineStr">
        <is>
          <t>Sin coincidencia</t>
        </is>
      </c>
      <c r="Y714" s="32" t="inlineStr">
        <is>
          <t>Pendiente de validación: el ítem está en el Master pero no tiene código SAP confirmado</t>
        </is>
      </c>
      <c r="Z714" s="33" t="inlineStr">
        <is>
          <t>Alta de material en SAP (sin código)</t>
        </is>
      </c>
      <c r="AA714" s="32" t="inlineStr">
        <is>
          <t>DESC116</t>
        </is>
      </c>
      <c r="AB714" s="32" t="inlineStr">
        <is>
          <t>Sonda nasogástrica K 10</t>
        </is>
      </c>
      <c r="AC714" s="32" t="inlineStr">
        <is>
          <t>Sin coincidencia</t>
        </is>
      </c>
      <c r="AD714" s="32" t="inlineStr">
        <is>
          <t>No</t>
        </is>
      </c>
      <c r="AE714" s="32" t="inlineStr"/>
      <c r="AF714" s="32" t="inlineStr">
        <is>
          <t>Sí</t>
        </is>
      </c>
      <c r="AG714" s="32" t="inlineStr">
        <is>
          <t>D-163</t>
        </is>
      </c>
      <c r="AH714" s="41" t="n">
        <v>0</v>
      </c>
      <c r="AI714" s="41" t="n">
        <v>6</v>
      </c>
      <c r="AJ714" s="41" t="n">
        <v>-6</v>
      </c>
      <c r="AK714" s="32" t="n"/>
      <c r="AL714" s="32" t="n"/>
      <c r="AM714" s="32" t="n"/>
      <c r="AN714" s="29" t="inlineStr">
        <is>
          <t>Sin valor unitario en SAP: la diferencia económica de este ítem no puede calcularse (dato faltante).</t>
        </is>
      </c>
      <c r="AO714" s="32" t="inlineStr">
        <is>
          <t>Homologado al master D-163, pero sus códigos SAP (2000867) no figuran en el stock SAP de este centro. Mejor aproximación descartada: 2000938 SONDA T/K-10 SHINOBI (similitud 0.53).</t>
        </is>
      </c>
    </row>
    <row r="715">
      <c r="A715" s="17" t="n"/>
      <c r="B715" s="17" t="inlineStr">
        <is>
          <t>Sonda nasogástrica K 30</t>
        </is>
      </c>
      <c r="F715" s="17" t="inlineStr">
        <is>
          <t>1120</t>
        </is>
      </c>
      <c r="H715" s="17" t="inlineStr">
        <is>
          <t>C/U</t>
        </is>
      </c>
      <c r="I715" s="18" t="n">
        <v>0</v>
      </c>
      <c r="Q715" s="18" t="n">
        <v>1</v>
      </c>
      <c r="R715" s="18">
        <f>I715-Q715</f>
        <v/>
      </c>
      <c r="T715" s="17" t="inlineStr">
        <is>
          <t>Ítem del inventario físico de Avain sin código SAP en este centro. Se mantiene la línea sin código de material: la diferencia indica una cantidad a dar de alta en SAP.</t>
        </is>
      </c>
      <c r="U715" s="32" t="inlineStr">
        <is>
          <t>Inventario físico sin código SAP</t>
        </is>
      </c>
      <c r="V715" s="32" t="inlineStr">
        <is>
          <t>Sin clasificar en SAP</t>
        </is>
      </c>
      <c r="W715" s="32" t="inlineStr">
        <is>
          <t>Dentro del alcance</t>
        </is>
      </c>
      <c r="X715" s="33" t="inlineStr">
        <is>
          <t>Sin coincidencia</t>
        </is>
      </c>
      <c r="Y715" s="32" t="inlineStr">
        <is>
          <t>Pendiente de validación: el ítem está en el Master pero no tiene código SAP confirmado</t>
        </is>
      </c>
      <c r="Z715" s="33" t="inlineStr">
        <is>
          <t>Alta de material en SAP (sin código)</t>
        </is>
      </c>
      <c r="AA715" s="32" t="inlineStr">
        <is>
          <t>DESC117</t>
        </is>
      </c>
      <c r="AB715" s="32" t="inlineStr">
        <is>
          <t>Sonda nasogástrica K 30</t>
        </is>
      </c>
      <c r="AC715" s="32" t="inlineStr">
        <is>
          <t>Sin coincidencia</t>
        </is>
      </c>
      <c r="AD715" s="32" t="inlineStr">
        <is>
          <t>No</t>
        </is>
      </c>
      <c r="AE715" s="32" t="inlineStr"/>
      <c r="AF715" s="32" t="inlineStr">
        <is>
          <t>Sí</t>
        </is>
      </c>
      <c r="AG715" s="32" t="inlineStr">
        <is>
          <t>K-260</t>
        </is>
      </c>
      <c r="AH715" s="41" t="n">
        <v>0</v>
      </c>
      <c r="AI715" s="41" t="n">
        <v>1</v>
      </c>
      <c r="AJ715" s="41" t="n">
        <v>-1</v>
      </c>
      <c r="AK715" s="32" t="n"/>
      <c r="AL715" s="32" t="n"/>
      <c r="AM715" s="32" t="n"/>
      <c r="AN715" s="29" t="inlineStr">
        <is>
          <t>Sin valor unitario en SAP: la diferencia económica de este ítem no puede calcularse (dato faltante).</t>
        </is>
      </c>
      <c r="AO715" s="32" t="inlineStr">
        <is>
          <t>Homologado al master K-260, pero sus códigos SAP (2000031, 2000416, 2000406) no figuran en el stock SAP de este centro. Mejor aproximación descartada: 2001555 SONDA T/K-27 (calibre/talle/medida distinta; similitud 0.43).</t>
        </is>
      </c>
    </row>
    <row r="716">
      <c r="A716" s="17" t="n"/>
      <c r="B716" s="17" t="inlineStr">
        <is>
          <t>Sonda para aspiración K 29</t>
        </is>
      </c>
      <c r="F716" s="17" t="inlineStr">
        <is>
          <t>1120</t>
        </is>
      </c>
      <c r="H716" s="17" t="inlineStr">
        <is>
          <t>C/U</t>
        </is>
      </c>
      <c r="I716" s="18" t="n">
        <v>0</v>
      </c>
      <c r="Q716" s="18" t="n">
        <v>6</v>
      </c>
      <c r="R716" s="18">
        <f>I716-Q716</f>
        <v/>
      </c>
      <c r="T716" s="17" t="inlineStr">
        <is>
          <t>Ítem del inventario físico de Avain sin código SAP en este centro. Se mantiene la línea sin código de material: la diferencia indica una cantidad a dar de alta en SAP.</t>
        </is>
      </c>
      <c r="U716" s="32" t="inlineStr">
        <is>
          <t>Inventario físico sin código SAP</t>
        </is>
      </c>
      <c r="V716" s="32" t="inlineStr">
        <is>
          <t>Sin clasificar en SAP</t>
        </is>
      </c>
      <c r="W716" s="32" t="inlineStr">
        <is>
          <t>Dentro del alcance</t>
        </is>
      </c>
      <c r="X716" s="33" t="inlineStr">
        <is>
          <t>Sin coincidencia</t>
        </is>
      </c>
      <c r="Y716" s="32" t="inlineStr">
        <is>
          <t>Pendiente de validación: el ítem está en el Master pero no tiene código SAP confirmado</t>
        </is>
      </c>
      <c r="Z716" s="33" t="inlineStr">
        <is>
          <t>Alta de material en SAP (sin código)</t>
        </is>
      </c>
      <c r="AA716" s="32" t="inlineStr">
        <is>
          <t>DESC119</t>
        </is>
      </c>
      <c r="AB716" s="32" t="inlineStr">
        <is>
          <t>Sonda para aspiración K 29</t>
        </is>
      </c>
      <c r="AC716" s="32" t="inlineStr">
        <is>
          <t>Sin coincidencia</t>
        </is>
      </c>
      <c r="AD716" s="32" t="inlineStr">
        <is>
          <t>No</t>
        </is>
      </c>
      <c r="AE716" s="32" t="inlineStr"/>
      <c r="AF716" s="32" t="inlineStr">
        <is>
          <t>Sí</t>
        </is>
      </c>
      <c r="AG716" s="32" t="inlineStr">
        <is>
          <t>D-162</t>
        </is>
      </c>
      <c r="AH716" s="41" t="n">
        <v>0</v>
      </c>
      <c r="AI716" s="41" t="n">
        <v>6</v>
      </c>
      <c r="AJ716" s="41" t="n">
        <v>-6</v>
      </c>
      <c r="AK716" s="32" t="n"/>
      <c r="AL716" s="32" t="n"/>
      <c r="AM716" s="32" t="n"/>
      <c r="AN716" s="29" t="inlineStr">
        <is>
          <t>Sin valor unitario en SAP: la diferencia económica de este ítem no puede calcularse (dato faltante).</t>
        </is>
      </c>
      <c r="AO716" s="32" t="inlineStr">
        <is>
          <t>Homologado al master D-162, pero sus códigos SAP (2000243, 2000369, 2000811, 2001270) no figuran en el stock SAP de este centro. Mejor aproximación descartada: 2000936 SONDA T/K-29 SHINOBI (similitud 0.57).</t>
        </is>
      </c>
    </row>
    <row r="717">
      <c r="A717" s="17" t="n"/>
      <c r="B717" s="17" t="inlineStr">
        <is>
          <t>Sonda vesical Nº 16</t>
        </is>
      </c>
      <c r="F717" s="17" t="inlineStr">
        <is>
          <t>1120</t>
        </is>
      </c>
      <c r="H717" s="17" t="inlineStr">
        <is>
          <t>C/U</t>
        </is>
      </c>
      <c r="I717" s="18" t="n">
        <v>0</v>
      </c>
      <c r="Q717" s="18" t="n">
        <v>3</v>
      </c>
      <c r="R717" s="18">
        <f>I717-Q717</f>
        <v/>
      </c>
      <c r="T717" s="17" t="inlineStr">
        <is>
          <t>Ítem del inventario físico de Avain sin código SAP en este centro. Se mantiene la línea sin código de material: la diferencia indica una cantidad a dar de alta en SAP.</t>
        </is>
      </c>
      <c r="U717" s="32" t="inlineStr">
        <is>
          <t>Inventario físico sin código SAP</t>
        </is>
      </c>
      <c r="V717" s="32" t="inlineStr">
        <is>
          <t>Sin clasificar en SAP</t>
        </is>
      </c>
      <c r="W717" s="32" t="inlineStr">
        <is>
          <t>Dentro del alcance</t>
        </is>
      </c>
      <c r="X717" s="33" t="inlineStr">
        <is>
          <t>Sin coincidencia</t>
        </is>
      </c>
      <c r="Y717" s="32" t="inlineStr">
        <is>
          <t>Sin correspondencia confirmada: hay aproximaciones en SAP, descartadas por presentación o evidencia débil</t>
        </is>
      </c>
      <c r="Z717" s="33" t="inlineStr">
        <is>
          <t>Alta de material en SAP (sin código)</t>
        </is>
      </c>
      <c r="AA717" s="32" t="inlineStr">
        <is>
          <t>DESC120</t>
        </is>
      </c>
      <c r="AB717" s="32" t="inlineStr">
        <is>
          <t>Sonda vesical Nº 16</t>
        </is>
      </c>
      <c r="AC717" s="32" t="inlineStr">
        <is>
          <t>Sin coincidencia</t>
        </is>
      </c>
      <c r="AD717" s="32" t="inlineStr">
        <is>
          <t>No</t>
        </is>
      </c>
      <c r="AE717" s="32" t="inlineStr"/>
      <c r="AF717" s="32" t="inlineStr">
        <is>
          <t>No</t>
        </is>
      </c>
      <c r="AG717" s="32" t="inlineStr"/>
      <c r="AH717" s="41" t="n">
        <v>0</v>
      </c>
      <c r="AI717" s="41" t="n">
        <v>3</v>
      </c>
      <c r="AJ717" s="41" t="n">
        <v>-3</v>
      </c>
      <c r="AK717" s="32" t="n"/>
      <c r="AL717" s="32" t="n"/>
      <c r="AM717" s="32" t="n"/>
      <c r="AN717" s="29" t="inlineStr">
        <is>
          <t>Sin valor unitario en SAP: la diferencia económica de este ítem no puede calcularse (dato faltante).</t>
        </is>
      </c>
      <c r="AO717" s="32" t="inlineStr">
        <is>
          <t>Mejor aproximación descartada: 2001218 CATETER IV N° 16 (similitud 0.34).</t>
        </is>
      </c>
    </row>
    <row r="718">
      <c r="A718" s="17" t="n"/>
      <c r="B718" s="17" t="inlineStr">
        <is>
          <t>Succinilcolina Amp x 2 ml</t>
        </is>
      </c>
      <c r="F718" s="17" t="inlineStr">
        <is>
          <t>1120</t>
        </is>
      </c>
      <c r="H718" s="17" t="inlineStr">
        <is>
          <t>C/U</t>
        </is>
      </c>
      <c r="I718" s="18" t="n">
        <v>0</v>
      </c>
      <c r="Q718" s="18" t="n">
        <v>1</v>
      </c>
      <c r="R718" s="18">
        <f>I718-Q718</f>
        <v/>
      </c>
      <c r="T718" s="17" t="inlineStr">
        <is>
          <t>Ítem del inventario físico de Avain sin código SAP en este centro. Se mantiene la línea sin código de material: la diferencia indica una cantidad a dar de alta en SAP.</t>
        </is>
      </c>
      <c r="U718" s="32" t="inlineStr">
        <is>
          <t>Inventario físico sin código SAP</t>
        </is>
      </c>
      <c r="V718" s="32" t="inlineStr">
        <is>
          <t>Sin clasificar en SAP</t>
        </is>
      </c>
      <c r="W718" s="32" t="inlineStr">
        <is>
          <t>Dentro del alcance</t>
        </is>
      </c>
      <c r="X718" s="33" t="inlineStr">
        <is>
          <t>Sin coincidencia</t>
        </is>
      </c>
      <c r="Y718" s="32" t="inlineStr">
        <is>
          <t>Sin correspondencia confirmada: hay aproximaciones en SAP, descartadas por presentación o evidencia débil</t>
        </is>
      </c>
      <c r="Z718" s="33" t="inlineStr">
        <is>
          <t>Alta de material en SAP (sin código)</t>
        </is>
      </c>
      <c r="AA718" s="32" t="inlineStr">
        <is>
          <t>MED170</t>
        </is>
      </c>
      <c r="AB718" s="32" t="inlineStr">
        <is>
          <t>Succinilcolina Amp x 2 ml</t>
        </is>
      </c>
      <c r="AC718" s="32" t="inlineStr">
        <is>
          <t>Sin coincidencia</t>
        </is>
      </c>
      <c r="AD718" s="32" t="inlineStr">
        <is>
          <t>No</t>
        </is>
      </c>
      <c r="AE718" s="32" t="inlineStr"/>
      <c r="AF718" s="32" t="inlineStr">
        <is>
          <t>No</t>
        </is>
      </c>
      <c r="AG718" s="32" t="inlineStr"/>
      <c r="AH718" s="41" t="n">
        <v>0</v>
      </c>
      <c r="AI718" s="41" t="n">
        <v>1</v>
      </c>
      <c r="AJ718" s="41" t="n">
        <v>-1</v>
      </c>
      <c r="AK718" s="32" t="n"/>
      <c r="AL718" s="32" t="n"/>
      <c r="AM718" s="32" t="n"/>
      <c r="AN718" s="29" t="inlineStr">
        <is>
          <t>Sin valor unitario en SAP: la diferencia económica de este ítem no puede calcularse (dato faltante).</t>
        </is>
      </c>
      <c r="AO718" s="32" t="inlineStr">
        <is>
          <t>Mejor aproximación descartada: 1000100 FUROSEMIDA AMPOLLA DE 20 MG/2ML (dosis coincide; similitud 0.42).</t>
        </is>
      </c>
    </row>
    <row r="719">
      <c r="A719" s="17" t="n"/>
      <c r="B719" s="17" t="inlineStr">
        <is>
          <t>Sujetador para tubo Endotraqueal</t>
        </is>
      </c>
      <c r="F719" s="17" t="inlineStr">
        <is>
          <t>1120</t>
        </is>
      </c>
      <c r="H719" s="17" t="inlineStr">
        <is>
          <t>C/U</t>
        </is>
      </c>
      <c r="I719" s="18" t="n">
        <v>0</v>
      </c>
      <c r="Q719" s="18" t="n">
        <v>9</v>
      </c>
      <c r="R719" s="18">
        <f>I719-Q719</f>
        <v/>
      </c>
      <c r="T719" s="17" t="inlineStr">
        <is>
          <t>Ítem del inventario físico de Avain sin código SAP en este centro. Se mantiene la línea sin código de material: la diferencia indica una cantidad a dar de alta en SAP.</t>
        </is>
      </c>
      <c r="U719" s="32" t="inlineStr">
        <is>
          <t>Inventario físico sin código SAP</t>
        </is>
      </c>
      <c r="V719" s="32" t="inlineStr">
        <is>
          <t>Sin clasificar en SAP</t>
        </is>
      </c>
      <c r="W719" s="32" t="inlineStr">
        <is>
          <t>Dentro del alcance</t>
        </is>
      </c>
      <c r="X719" s="33" t="inlineStr">
        <is>
          <t>Sin coincidencia</t>
        </is>
      </c>
      <c r="Y719" s="32" t="inlineStr">
        <is>
          <t>Sin correspondencia confirmada: hay aproximaciones en SAP, descartadas por presentación o evidencia débil</t>
        </is>
      </c>
      <c r="Z719" s="33" t="inlineStr">
        <is>
          <t>Alta de material en SAP (sin código)</t>
        </is>
      </c>
      <c r="AA719" s="32" t="inlineStr">
        <is>
          <t>DESC288</t>
        </is>
      </c>
      <c r="AB719" s="32" t="inlineStr">
        <is>
          <t>Sujetador para tubo Endotraqueal</t>
        </is>
      </c>
      <c r="AC719" s="32" t="inlineStr">
        <is>
          <t>Sin coincidencia</t>
        </is>
      </c>
      <c r="AD719" s="32" t="inlineStr">
        <is>
          <t>No</t>
        </is>
      </c>
      <c r="AE719" s="32" t="inlineStr"/>
      <c r="AF719" s="32" t="inlineStr">
        <is>
          <t>No</t>
        </is>
      </c>
      <c r="AG719" s="32" t="inlineStr"/>
      <c r="AH719" s="41" t="n">
        <v>0</v>
      </c>
      <c r="AI719" s="41" t="n">
        <v>9</v>
      </c>
      <c r="AJ719" s="41" t="n">
        <v>-9</v>
      </c>
      <c r="AK719" s="32" t="n"/>
      <c r="AL719" s="32" t="n"/>
      <c r="AM719" s="32" t="n"/>
      <c r="AN719" s="29" t="inlineStr">
        <is>
          <t>Sin valor unitario en SAP: la diferencia económica de este ítem no puede calcularse (dato faltante).</t>
        </is>
      </c>
      <c r="AO719" s="32" t="inlineStr">
        <is>
          <t>Mejor aproximación descartada: 2000484 SUJETADOR C/VELCRO LARGO (similitud 0.34).</t>
        </is>
      </c>
    </row>
    <row r="720">
      <c r="A720" s="17" t="n"/>
      <c r="B720" s="17" t="inlineStr">
        <is>
          <t>Sutura Mononylon 4-0</t>
        </is>
      </c>
      <c r="F720" s="17" t="inlineStr">
        <is>
          <t>1120</t>
        </is>
      </c>
      <c r="H720" s="17" t="inlineStr">
        <is>
          <t>C/U</t>
        </is>
      </c>
      <c r="I720" s="18" t="n">
        <v>0</v>
      </c>
      <c r="Q720" s="18" t="n">
        <v>7</v>
      </c>
      <c r="R720" s="18">
        <f>I720-Q720</f>
        <v/>
      </c>
      <c r="T720" s="17" t="inlineStr">
        <is>
          <t>Ítem del inventario físico de Avain sin código SAP en este centro. Se mantiene la línea sin código de material: la diferencia indica una cantidad a dar de alta en SAP.</t>
        </is>
      </c>
      <c r="U720" s="32" t="inlineStr">
        <is>
          <t>Inventario físico sin código SAP</t>
        </is>
      </c>
      <c r="V720" s="32" t="inlineStr">
        <is>
          <t>Sin clasificar en SAP</t>
        </is>
      </c>
      <c r="W720" s="32" t="inlineStr">
        <is>
          <t>Dentro del alcance</t>
        </is>
      </c>
      <c r="X720" s="33" t="inlineStr">
        <is>
          <t>Sin coincidencia</t>
        </is>
      </c>
      <c r="Y720" s="32" t="inlineStr">
        <is>
          <t>Sin correspondencia confirmada: hay aproximaciones en SAP, descartadas por presentación o evidencia débil</t>
        </is>
      </c>
      <c r="Z720" s="33" t="inlineStr">
        <is>
          <t>Alta de material en SAP (sin código)</t>
        </is>
      </c>
      <c r="AA720" s="32" t="inlineStr">
        <is>
          <t>DESC122</t>
        </is>
      </c>
      <c r="AB720" s="32" t="inlineStr">
        <is>
          <t>Sutura Mononylon 4-0</t>
        </is>
      </c>
      <c r="AC720" s="32" t="inlineStr">
        <is>
          <t>Sin coincidencia</t>
        </is>
      </c>
      <c r="AD720" s="32" t="inlineStr">
        <is>
          <t>No</t>
        </is>
      </c>
      <c r="AE720" s="32" t="inlineStr"/>
      <c r="AF720" s="32" t="inlineStr">
        <is>
          <t>No</t>
        </is>
      </c>
      <c r="AG720" s="32" t="inlineStr"/>
      <c r="AH720" s="41" t="n">
        <v>0</v>
      </c>
      <c r="AI720" s="41" t="n">
        <v>7</v>
      </c>
      <c r="AJ720" s="41" t="n">
        <v>-7</v>
      </c>
      <c r="AK720" s="32" t="n"/>
      <c r="AL720" s="32" t="n"/>
      <c r="AM720" s="32" t="n"/>
      <c r="AN720" s="29" t="inlineStr">
        <is>
          <t>Sin valor unitario en SAP: la diferencia económica de este ítem no puede calcularse (dato faltante).</t>
        </is>
      </c>
      <c r="AO720" s="32" t="inlineStr">
        <is>
          <t>Mejor aproximación descartada: 2001232 HILO DE SUTURA SUPRALON 4 (similitud 0.41).</t>
        </is>
      </c>
    </row>
    <row r="721">
      <c r="A721" s="17" t="n"/>
      <c r="B721" s="17" t="inlineStr">
        <is>
          <t>Sutura Mononylon 5-0</t>
        </is>
      </c>
      <c r="F721" s="17" t="inlineStr">
        <is>
          <t>1120</t>
        </is>
      </c>
      <c r="H721" s="17" t="inlineStr">
        <is>
          <t>C/U</t>
        </is>
      </c>
      <c r="I721" s="18" t="n">
        <v>0</v>
      </c>
      <c r="Q721" s="18" t="n">
        <v>1</v>
      </c>
      <c r="R721" s="18">
        <f>I721-Q721</f>
        <v/>
      </c>
      <c r="T721" s="17" t="inlineStr">
        <is>
          <t>Ítem del inventario físico de Avain sin código SAP en este centro. Se mantiene la línea sin código de material: la diferencia indica una cantidad a dar de alta en SAP.</t>
        </is>
      </c>
      <c r="U721" s="32" t="inlineStr">
        <is>
          <t>Inventario físico sin código SAP</t>
        </is>
      </c>
      <c r="V721" s="32" t="inlineStr">
        <is>
          <t>Sin clasificar en SAP</t>
        </is>
      </c>
      <c r="W721" s="32" t="inlineStr">
        <is>
          <t>Dentro del alcance</t>
        </is>
      </c>
      <c r="X721" s="33" t="inlineStr">
        <is>
          <t>Sin coincidencia</t>
        </is>
      </c>
      <c r="Y721" s="32" t="inlineStr">
        <is>
          <t>Sin correspondencia confirmada: hay aproximaciones en SAP, descartadas por presentación o evidencia débil</t>
        </is>
      </c>
      <c r="Z721" s="33" t="inlineStr">
        <is>
          <t>Alta de material en SAP (sin código)</t>
        </is>
      </c>
      <c r="AA721" s="32" t="inlineStr">
        <is>
          <t>DESC123</t>
        </is>
      </c>
      <c r="AB721" s="32" t="inlineStr">
        <is>
          <t>Sutura Mononylon 5-0</t>
        </is>
      </c>
      <c r="AC721" s="32" t="inlineStr">
        <is>
          <t>Sin coincidencia</t>
        </is>
      </c>
      <c r="AD721" s="32" t="inlineStr">
        <is>
          <t>No</t>
        </is>
      </c>
      <c r="AE721" s="32" t="inlineStr"/>
      <c r="AF721" s="32" t="inlineStr">
        <is>
          <t>No</t>
        </is>
      </c>
      <c r="AG721" s="32" t="inlineStr"/>
      <c r="AH721" s="41" t="n">
        <v>0</v>
      </c>
      <c r="AI721" s="41" t="n">
        <v>1</v>
      </c>
      <c r="AJ721" s="41" t="n">
        <v>-1</v>
      </c>
      <c r="AK721" s="32" t="n"/>
      <c r="AL721" s="32" t="n"/>
      <c r="AM721" s="32" t="n"/>
      <c r="AN721" s="29" t="inlineStr">
        <is>
          <t>Sin valor unitario en SAP: la diferencia económica de este ítem no puede calcularse (dato faltante).</t>
        </is>
      </c>
      <c r="AO721" s="32" t="inlineStr">
        <is>
          <t>Mejor aproximación descartada: 2001233 HILO DE SUTURA SUPRALON 5 (similitud 0.40).</t>
        </is>
      </c>
    </row>
    <row r="722">
      <c r="A722" s="17" t="n"/>
      <c r="B722" s="17" t="inlineStr">
        <is>
          <t>Sutura Prolene 4-0</t>
        </is>
      </c>
      <c r="F722" s="17" t="inlineStr">
        <is>
          <t>1120</t>
        </is>
      </c>
      <c r="H722" s="17" t="inlineStr">
        <is>
          <t>C/U</t>
        </is>
      </c>
      <c r="I722" s="18" t="n">
        <v>0</v>
      </c>
      <c r="Q722" s="18" t="n">
        <v>7</v>
      </c>
      <c r="R722" s="18">
        <f>I722-Q722</f>
        <v/>
      </c>
      <c r="T722" s="17" t="inlineStr">
        <is>
          <t>Ítem del inventario físico de Avain sin código SAP en este centro. Se mantiene la línea sin código de material: la diferencia indica una cantidad a dar de alta en SAP.</t>
        </is>
      </c>
      <c r="U722" s="32" t="inlineStr">
        <is>
          <t>Inventario físico sin código SAP</t>
        </is>
      </c>
      <c r="V722" s="32" t="inlineStr">
        <is>
          <t>Sin clasificar en SAP</t>
        </is>
      </c>
      <c r="W722" s="32" t="inlineStr">
        <is>
          <t>Dentro del alcance</t>
        </is>
      </c>
      <c r="X722" s="33" t="inlineStr">
        <is>
          <t>Sin coincidencia</t>
        </is>
      </c>
      <c r="Y722" s="32" t="inlineStr">
        <is>
          <t>Sin correspondencia confirmada: hay aproximaciones en SAP, descartadas por presentación o evidencia débil</t>
        </is>
      </c>
      <c r="Z722" s="33" t="inlineStr">
        <is>
          <t>Alta de material en SAP (sin código)</t>
        </is>
      </c>
      <c r="AA722" s="32" t="inlineStr">
        <is>
          <t>DESC125</t>
        </is>
      </c>
      <c r="AB722" s="32" t="inlineStr">
        <is>
          <t>Sutura Prolene 4-0</t>
        </is>
      </c>
      <c r="AC722" s="32" t="inlineStr">
        <is>
          <t>Sin coincidencia</t>
        </is>
      </c>
      <c r="AD722" s="32" t="inlineStr">
        <is>
          <t>No</t>
        </is>
      </c>
      <c r="AE722" s="32" t="inlineStr"/>
      <c r="AF722" s="32" t="inlineStr">
        <is>
          <t>No</t>
        </is>
      </c>
      <c r="AG722" s="32" t="inlineStr"/>
      <c r="AH722" s="41" t="n">
        <v>0</v>
      </c>
      <c r="AI722" s="41" t="n">
        <v>7</v>
      </c>
      <c r="AJ722" s="41" t="n">
        <v>-7</v>
      </c>
      <c r="AK722" s="32" t="n"/>
      <c r="AL722" s="32" t="n"/>
      <c r="AM722" s="32" t="n"/>
      <c r="AN722" s="29" t="inlineStr">
        <is>
          <t>Sin valor unitario en SAP: la diferencia económica de este ítem no puede calcularse (dato faltante).</t>
        </is>
      </c>
      <c r="AO722" s="32" t="inlineStr">
        <is>
          <t>Mejor aproximación descartada: 2001232 HILO DE SUTURA SUPRALON 4 (similitud 0.43).</t>
        </is>
      </c>
    </row>
    <row r="723">
      <c r="A723" s="17" t="n"/>
      <c r="B723" s="17" t="inlineStr">
        <is>
          <t>Sutura Prolene 5-0</t>
        </is>
      </c>
      <c r="F723" s="17" t="inlineStr">
        <is>
          <t>1120</t>
        </is>
      </c>
      <c r="H723" s="17" t="inlineStr">
        <is>
          <t>C/U</t>
        </is>
      </c>
      <c r="I723" s="18" t="n">
        <v>0</v>
      </c>
      <c r="Q723" s="18" t="n">
        <v>1</v>
      </c>
      <c r="R723" s="18">
        <f>I723-Q723</f>
        <v/>
      </c>
      <c r="T723" s="17" t="inlineStr">
        <is>
          <t>Ítem del inventario físico de Avain sin código SAP en este centro. Se mantiene la línea sin código de material: la diferencia indica una cantidad a dar de alta en SAP.</t>
        </is>
      </c>
      <c r="U723" s="32" t="inlineStr">
        <is>
          <t>Inventario físico sin código SAP</t>
        </is>
      </c>
      <c r="V723" s="32" t="inlineStr">
        <is>
          <t>Sin clasificar en SAP</t>
        </is>
      </c>
      <c r="W723" s="32" t="inlineStr">
        <is>
          <t>Dentro del alcance</t>
        </is>
      </c>
      <c r="X723" s="33" t="inlineStr">
        <is>
          <t>Sin coincidencia</t>
        </is>
      </c>
      <c r="Y723" s="32" t="inlineStr">
        <is>
          <t>Sin correspondencia confirmada: hay aproximaciones en SAP, descartadas por presentación o evidencia débil</t>
        </is>
      </c>
      <c r="Z723" s="33" t="inlineStr">
        <is>
          <t>Alta de material en SAP (sin código)</t>
        </is>
      </c>
      <c r="AA723" s="32" t="inlineStr">
        <is>
          <t>DESC126</t>
        </is>
      </c>
      <c r="AB723" s="32" t="inlineStr">
        <is>
          <t>Sutura Prolene 5-0</t>
        </is>
      </c>
      <c r="AC723" s="32" t="inlineStr">
        <is>
          <t>Sin coincidencia</t>
        </is>
      </c>
      <c r="AD723" s="32" t="inlineStr">
        <is>
          <t>No</t>
        </is>
      </c>
      <c r="AE723" s="32" t="inlineStr"/>
      <c r="AF723" s="32" t="inlineStr">
        <is>
          <t>No</t>
        </is>
      </c>
      <c r="AG723" s="32" t="inlineStr"/>
      <c r="AH723" s="41" t="n">
        <v>0</v>
      </c>
      <c r="AI723" s="41" t="n">
        <v>1</v>
      </c>
      <c r="AJ723" s="41" t="n">
        <v>-1</v>
      </c>
      <c r="AK723" s="32" t="n"/>
      <c r="AL723" s="32" t="n"/>
      <c r="AM723" s="32" t="n"/>
      <c r="AN723" s="29" t="inlineStr">
        <is>
          <t>Sin valor unitario en SAP: la diferencia económica de este ítem no puede calcularse (dato faltante).</t>
        </is>
      </c>
      <c r="AO723" s="32" t="inlineStr">
        <is>
          <t>Mejor aproximación descartada: 2001233 HILO DE SUTURA SUPRALON 5 (similitud 0.42).</t>
        </is>
      </c>
    </row>
    <row r="724">
      <c r="A724" s="17" t="n"/>
      <c r="B724" s="17" t="inlineStr">
        <is>
          <t>Te vick sobre</t>
        </is>
      </c>
      <c r="F724" s="17" t="inlineStr">
        <is>
          <t>1120</t>
        </is>
      </c>
      <c r="H724" s="17" t="inlineStr">
        <is>
          <t>C/U</t>
        </is>
      </c>
      <c r="I724" s="18" t="n">
        <v>0</v>
      </c>
      <c r="Q724" s="18" t="n">
        <v>72</v>
      </c>
      <c r="R724" s="18">
        <f>I724-Q724</f>
        <v/>
      </c>
      <c r="T724" s="17" t="inlineStr">
        <is>
          <t>Ítem del inventario físico de Avain sin código SAP en este centro. Se mantiene la línea sin código de material: la diferencia indica una cantidad a dar de alta en SAP.</t>
        </is>
      </c>
      <c r="U724" s="32" t="inlineStr">
        <is>
          <t>Inventario físico sin código SAP</t>
        </is>
      </c>
      <c r="V724" s="32" t="inlineStr">
        <is>
          <t>Sin clasificar en SAP</t>
        </is>
      </c>
      <c r="W724" s="32" t="inlineStr">
        <is>
          <t>Dentro del alcance</t>
        </is>
      </c>
      <c r="X724" s="33" t="inlineStr">
        <is>
          <t>Sin coincidencia</t>
        </is>
      </c>
      <c r="Y724" s="32" t="inlineStr">
        <is>
          <t>Sin correspondencia confirmada: hay aproximaciones en SAP, descartadas por presentación o evidencia débil</t>
        </is>
      </c>
      <c r="Z724" s="33" t="inlineStr">
        <is>
          <t>Alta de material en SAP (sin código)</t>
        </is>
      </c>
      <c r="AA724" s="32" t="inlineStr">
        <is>
          <t>MED176</t>
        </is>
      </c>
      <c r="AB724" s="32" t="inlineStr">
        <is>
          <t>Te vick sobre</t>
        </is>
      </c>
      <c r="AC724" s="32" t="inlineStr">
        <is>
          <t>Sin coincidencia</t>
        </is>
      </c>
      <c r="AD724" s="32" t="inlineStr">
        <is>
          <t>No</t>
        </is>
      </c>
      <c r="AE724" s="32" t="inlineStr"/>
      <c r="AF724" s="32" t="inlineStr">
        <is>
          <t>No</t>
        </is>
      </c>
      <c r="AG724" s="32" t="inlineStr"/>
      <c r="AH724" s="41" t="n">
        <v>0</v>
      </c>
      <c r="AI724" s="41" t="n">
        <v>72</v>
      </c>
      <c r="AJ724" s="41" t="n">
        <v>-72</v>
      </c>
      <c r="AK724" s="32" t="n"/>
      <c r="AL724" s="32" t="n"/>
      <c r="AM724" s="32" t="n"/>
      <c r="AN724" s="29" t="inlineStr">
        <is>
          <t>Sin valor unitario en SAP: la diferencia económica de este ítem no puede calcularse (dato faltante).</t>
        </is>
      </c>
      <c r="AO724" s="32" t="inlineStr">
        <is>
          <t>Mejor aproximación descartada: 1000570 VICK VITAPIRENA (similitud 0.41).</t>
        </is>
      </c>
    </row>
    <row r="725">
      <c r="A725" s="17" t="n"/>
      <c r="B725" s="17" t="inlineStr">
        <is>
          <t>Termómetro digital</t>
        </is>
      </c>
      <c r="F725" s="17" t="inlineStr">
        <is>
          <t>1120</t>
        </is>
      </c>
      <c r="H725" s="17" t="inlineStr">
        <is>
          <t>C/U</t>
        </is>
      </c>
      <c r="I725" s="18" t="n">
        <v>0</v>
      </c>
      <c r="Q725" s="18" t="n">
        <v>3</v>
      </c>
      <c r="R725" s="18">
        <f>I725-Q725</f>
        <v/>
      </c>
      <c r="T725" s="17" t="inlineStr">
        <is>
          <t>Ítem del inventario físico de Avain sin código SAP en este centro. Se mantiene la línea sin código de material: la diferencia indica una cantidad a dar de alta en SAP.</t>
        </is>
      </c>
      <c r="U725" s="32" t="inlineStr">
        <is>
          <t>Inventario físico sin código SAP</t>
        </is>
      </c>
      <c r="V725" s="32" t="inlineStr">
        <is>
          <t>Sin clasificar en SAP</t>
        </is>
      </c>
      <c r="W725" s="32" t="inlineStr">
        <is>
          <t>Dentro del alcance</t>
        </is>
      </c>
      <c r="X725" s="33" t="inlineStr">
        <is>
          <t>Sin coincidencia</t>
        </is>
      </c>
      <c r="Y725" s="32" t="inlineStr">
        <is>
          <t>Pendiente de validación: el ítem está en el Master pero no tiene código SAP confirmado</t>
        </is>
      </c>
      <c r="Z725" s="33" t="inlineStr">
        <is>
          <t>Alta de material en SAP (sin código)</t>
        </is>
      </c>
      <c r="AA725" s="32" t="inlineStr">
        <is>
          <t>DESC138</t>
        </is>
      </c>
      <c r="AB725" s="32" t="inlineStr">
        <is>
          <t>Termómetro digital</t>
        </is>
      </c>
      <c r="AC725" s="32" t="inlineStr">
        <is>
          <t>Sin coincidencia</t>
        </is>
      </c>
      <c r="AD725" s="32" t="inlineStr">
        <is>
          <t>No</t>
        </is>
      </c>
      <c r="AE725" s="32" t="inlineStr"/>
      <c r="AF725" s="32" t="inlineStr">
        <is>
          <t>Sí</t>
        </is>
      </c>
      <c r="AG725" s="32" t="inlineStr">
        <is>
          <t>E-208</t>
        </is>
      </c>
      <c r="AH725" s="41" t="n">
        <v>0</v>
      </c>
      <c r="AI725" s="41" t="n">
        <v>3</v>
      </c>
      <c r="AJ725" s="41" t="n">
        <v>-3</v>
      </c>
      <c r="AK725" s="32" t="n"/>
      <c r="AL725" s="32" t="n"/>
      <c r="AM725" s="32" t="n"/>
      <c r="AN725" s="29" t="inlineStr">
        <is>
          <t>Sin valor unitario en SAP: la diferencia económica de este ítem no puede calcularse (dato faltante).</t>
        </is>
      </c>
      <c r="AO725" s="32" t="inlineStr">
        <is>
          <t>Homologado al master E-208, pero sus códigos SAP (2000037) no figuran en el stock SAP de este centro. Mejor aproximación descartada: 2000035 TENSIOMETRO ADULTO (similitud 0.15).</t>
        </is>
      </c>
    </row>
    <row r="726">
      <c r="A726" s="17" t="n"/>
      <c r="B726" s="17" t="inlineStr">
        <is>
          <t>Test Multidrogas</t>
        </is>
      </c>
      <c r="F726" s="17" t="inlineStr">
        <is>
          <t>1120</t>
        </is>
      </c>
      <c r="H726" s="17" t="inlineStr">
        <is>
          <t>C/U</t>
        </is>
      </c>
      <c r="I726" s="18" t="n">
        <v>0</v>
      </c>
      <c r="Q726" s="18" t="n">
        <v>19</v>
      </c>
      <c r="R726" s="18">
        <f>I726-Q726</f>
        <v/>
      </c>
      <c r="T726" s="17" t="inlineStr">
        <is>
          <t>Ítem del inventario físico de Avain sin código SAP en este centro. Se mantiene la línea sin código de material: la diferencia indica una cantidad a dar de alta en SAP.</t>
        </is>
      </c>
      <c r="U726" s="32" t="inlineStr">
        <is>
          <t>Inventario físico sin código SAP</t>
        </is>
      </c>
      <c r="V726" s="32" t="inlineStr">
        <is>
          <t>Sin clasificar en SAP</t>
        </is>
      </c>
      <c r="W726" s="32" t="inlineStr">
        <is>
          <t>Dentro del alcance</t>
        </is>
      </c>
      <c r="X726" s="33" t="inlineStr">
        <is>
          <t>Sin coincidencia</t>
        </is>
      </c>
      <c r="Y726" s="32" t="inlineStr">
        <is>
          <t>Sin correspondencia confirmada: hay aproximaciones en SAP, descartadas por presentación o evidencia débil</t>
        </is>
      </c>
      <c r="Z726" s="33" t="inlineStr">
        <is>
          <t>Alta de material en SAP (sin código)</t>
        </is>
      </c>
      <c r="AA726" s="32" t="inlineStr">
        <is>
          <t>DESC176</t>
        </is>
      </c>
      <c r="AB726" s="32" t="inlineStr">
        <is>
          <t>Test Multidrogas</t>
        </is>
      </c>
      <c r="AC726" s="32" t="inlineStr">
        <is>
          <t>Sin coincidencia</t>
        </is>
      </c>
      <c r="AD726" s="32" t="inlineStr">
        <is>
          <t>No</t>
        </is>
      </c>
      <c r="AE726" s="32" t="inlineStr"/>
      <c r="AF726" s="32" t="inlineStr">
        <is>
          <t>No</t>
        </is>
      </c>
      <c r="AG726" s="32" t="inlineStr"/>
      <c r="AH726" s="41" t="n">
        <v>0</v>
      </c>
      <c r="AI726" s="41" t="n">
        <v>19</v>
      </c>
      <c r="AJ726" s="41" t="n">
        <v>-19</v>
      </c>
      <c r="AK726" s="32" t="n"/>
      <c r="AL726" s="32" t="n"/>
      <c r="AM726" s="32" t="n"/>
      <c r="AN726" s="29" t="inlineStr">
        <is>
          <t>Sin valor unitario en SAP: la diferencia económica de este ítem no puede calcularse (dato faltante).</t>
        </is>
      </c>
      <c r="AO726" s="32" t="inlineStr">
        <is>
          <t>Mejor aproximación descartada: 3001350 GUANTE DE NITRILO TEJIDO (similitud 0.13).</t>
        </is>
      </c>
    </row>
    <row r="727">
      <c r="A727" s="17" t="n"/>
      <c r="B727" s="17" t="inlineStr">
        <is>
          <t>Trimebutina / Simeticona comp</t>
        </is>
      </c>
      <c r="F727" s="17" t="inlineStr">
        <is>
          <t>1120</t>
        </is>
      </c>
      <c r="H727" s="17" t="inlineStr">
        <is>
          <t>C/U</t>
        </is>
      </c>
      <c r="I727" s="18" t="n">
        <v>0</v>
      </c>
      <c r="Q727" s="18" t="n">
        <v>10</v>
      </c>
      <c r="R727" s="18">
        <f>I727-Q727</f>
        <v/>
      </c>
      <c r="T727" s="17" t="inlineStr">
        <is>
          <t>Ítem del inventario físico de Avain sin código SAP en este centro. Se mantiene la línea sin código de material: la diferencia indica una cantidad a dar de alta en SAP.</t>
        </is>
      </c>
      <c r="U727" s="32" t="inlineStr">
        <is>
          <t>Inventario físico sin código SAP</t>
        </is>
      </c>
      <c r="V727" s="32" t="inlineStr">
        <is>
          <t>Sin clasificar en SAP</t>
        </is>
      </c>
      <c r="W727" s="32" t="inlineStr">
        <is>
          <t>Dentro del alcance</t>
        </is>
      </c>
      <c r="X727" s="33" t="inlineStr">
        <is>
          <t>Sin coincidencia</t>
        </is>
      </c>
      <c r="Y727" s="32" t="inlineStr">
        <is>
          <t>Pendiente de validación: el ítem está en el Master pero no tiene código SAP confirmado</t>
        </is>
      </c>
      <c r="Z727" s="33" t="inlineStr">
        <is>
          <t>Alta de material en SAP (sin código)</t>
        </is>
      </c>
      <c r="AA727" s="32" t="inlineStr">
        <is>
          <t>DESC150</t>
        </is>
      </c>
      <c r="AB727" s="32" t="inlineStr">
        <is>
          <t>Trimebutina / Simeticona comp</t>
        </is>
      </c>
      <c r="AC727" s="32" t="inlineStr">
        <is>
          <t>Sin coincidencia</t>
        </is>
      </c>
      <c r="AD727" s="32" t="inlineStr">
        <is>
          <t>No</t>
        </is>
      </c>
      <c r="AE727" s="32" t="inlineStr"/>
      <c r="AF727" s="32" t="inlineStr">
        <is>
          <t>Sí</t>
        </is>
      </c>
      <c r="AG727" s="32" t="inlineStr">
        <is>
          <t>M08-011</t>
        </is>
      </c>
      <c r="AH727" s="41" t="n">
        <v>0</v>
      </c>
      <c r="AI727" s="41" t="n">
        <v>10</v>
      </c>
      <c r="AJ727" s="41" t="n">
        <v>-10</v>
      </c>
      <c r="AK727" s="32" t="n"/>
      <c r="AL727" s="32" t="n"/>
      <c r="AM727" s="32" t="n"/>
      <c r="AN727" s="29" t="inlineStr">
        <is>
          <t>Sin valor unitario en SAP: la diferencia económica de este ítem no puede calcularse (dato faltante).</t>
        </is>
      </c>
      <c r="AO727" s="32" t="inlineStr">
        <is>
          <t>Homologado al master M08-011, pero sus códigos SAP (1001039) no figuran en el stock SAP de este centro. Mejor aproximación descartada: 1000182 METOCLOPRAMIDA COMPRIMIDO (similitud 0.29).</t>
        </is>
      </c>
    </row>
    <row r="728">
      <c r="A728" s="17" t="n"/>
      <c r="B728" s="17" t="inlineStr">
        <is>
          <t>Tubo endotraqueal N6</t>
        </is>
      </c>
      <c r="F728" s="17" t="inlineStr">
        <is>
          <t>1120</t>
        </is>
      </c>
      <c r="H728" s="17" t="inlineStr">
        <is>
          <t>C/U</t>
        </is>
      </c>
      <c r="I728" s="18" t="n">
        <v>0</v>
      </c>
      <c r="Q728" s="18" t="n">
        <v>2</v>
      </c>
      <c r="R728" s="18">
        <f>I728-Q728</f>
        <v/>
      </c>
      <c r="T728" s="17" t="inlineStr">
        <is>
          <t>Ítem del inventario físico de Avain sin código SAP en este centro. Se mantiene la línea sin código de material: la diferencia indica una cantidad a dar de alta en SAP.</t>
        </is>
      </c>
      <c r="U728" s="32" t="inlineStr">
        <is>
          <t>Inventario físico sin código SAP</t>
        </is>
      </c>
      <c r="V728" s="32" t="inlineStr">
        <is>
          <t>Sin clasificar en SAP</t>
        </is>
      </c>
      <c r="W728" s="32" t="inlineStr">
        <is>
          <t>Dentro del alcance</t>
        </is>
      </c>
      <c r="X728" s="33" t="inlineStr">
        <is>
          <t>Sin coincidencia</t>
        </is>
      </c>
      <c r="Y728" s="32" t="inlineStr">
        <is>
          <t>Sin correspondencia confirmada: hay aproximaciones en SAP, descartadas por presentación o evidencia débil</t>
        </is>
      </c>
      <c r="Z728" s="33" t="inlineStr">
        <is>
          <t>Alta de material en SAP (sin código)</t>
        </is>
      </c>
      <c r="AA728" s="32" t="inlineStr">
        <is>
          <t>DESC153</t>
        </is>
      </c>
      <c r="AB728" s="32" t="inlineStr">
        <is>
          <t>Tubo endotraqueal N6</t>
        </is>
      </c>
      <c r="AC728" s="32" t="inlineStr">
        <is>
          <t>Sin coincidencia</t>
        </is>
      </c>
      <c r="AD728" s="32" t="inlineStr">
        <is>
          <t>No</t>
        </is>
      </c>
      <c r="AE728" s="32" t="inlineStr"/>
      <c r="AF728" s="32" t="inlineStr">
        <is>
          <t>No</t>
        </is>
      </c>
      <c r="AG728" s="32" t="inlineStr"/>
      <c r="AH728" s="41" t="n">
        <v>0</v>
      </c>
      <c r="AI728" s="41" t="n">
        <v>2</v>
      </c>
      <c r="AJ728" s="41" t="n">
        <v>-2</v>
      </c>
      <c r="AK728" s="32" t="n"/>
      <c r="AL728" s="32" t="n"/>
      <c r="AM728" s="32" t="n"/>
      <c r="AN728" s="29" t="inlineStr">
        <is>
          <t>Sin valor unitario en SAP: la diferencia económica de este ítem no puede calcularse (dato faltante).</t>
        </is>
      </c>
      <c r="AO728" s="32" t="inlineStr">
        <is>
          <t>Mejor aproximación descartada: 2000077 TUBO ENDOTRAQ Nº 7 C/BALON (similitud 0.35).</t>
        </is>
      </c>
    </row>
    <row r="729">
      <c r="A729" s="17" t="n"/>
      <c r="B729" s="17" t="inlineStr">
        <is>
          <t>Tubo endotraqueal N7</t>
        </is>
      </c>
      <c r="F729" s="17" t="inlineStr">
        <is>
          <t>1120</t>
        </is>
      </c>
      <c r="H729" s="17" t="inlineStr">
        <is>
          <t>C/U</t>
        </is>
      </c>
      <c r="I729" s="18" t="n">
        <v>0</v>
      </c>
      <c r="Q729" s="18" t="n">
        <v>4</v>
      </c>
      <c r="R729" s="18">
        <f>I729-Q729</f>
        <v/>
      </c>
      <c r="T729" s="17" t="inlineStr">
        <is>
          <t>Ítem del inventario físico de Avain sin código SAP en este centro. Se mantiene la línea sin código de material: la diferencia indica una cantidad a dar de alta en SAP.</t>
        </is>
      </c>
      <c r="U729" s="32" t="inlineStr">
        <is>
          <t>Inventario físico sin código SAP</t>
        </is>
      </c>
      <c r="V729" s="32" t="inlineStr">
        <is>
          <t>Sin clasificar en SAP</t>
        </is>
      </c>
      <c r="W729" s="32" t="inlineStr">
        <is>
          <t>Dentro del alcance</t>
        </is>
      </c>
      <c r="X729" s="33" t="inlineStr">
        <is>
          <t>Sin coincidencia</t>
        </is>
      </c>
      <c r="Y729" s="32" t="inlineStr">
        <is>
          <t>Sin correspondencia confirmada: hay aproximaciones en SAP, descartadas por presentación o evidencia débil</t>
        </is>
      </c>
      <c r="Z729" s="33" t="inlineStr">
        <is>
          <t>Alta de material en SAP (sin código)</t>
        </is>
      </c>
      <c r="AA729" s="32" t="inlineStr">
        <is>
          <t>DESC155</t>
        </is>
      </c>
      <c r="AB729" s="32" t="inlineStr">
        <is>
          <t>Tubo endotraqueal N7</t>
        </is>
      </c>
      <c r="AC729" s="32" t="inlineStr">
        <is>
          <t>Sin coincidencia</t>
        </is>
      </c>
      <c r="AD729" s="32" t="inlineStr">
        <is>
          <t>No</t>
        </is>
      </c>
      <c r="AE729" s="32" t="inlineStr"/>
      <c r="AF729" s="32" t="inlineStr">
        <is>
          <t>No</t>
        </is>
      </c>
      <c r="AG729" s="32" t="inlineStr"/>
      <c r="AH729" s="41" t="n">
        <v>0</v>
      </c>
      <c r="AI729" s="41" t="n">
        <v>4</v>
      </c>
      <c r="AJ729" s="41" t="n">
        <v>-4</v>
      </c>
      <c r="AK729" s="32" t="n"/>
      <c r="AL729" s="32" t="n"/>
      <c r="AM729" s="32" t="n"/>
      <c r="AN729" s="29" t="inlineStr">
        <is>
          <t>Sin valor unitario en SAP: la diferencia económica de este ítem no puede calcularse (dato faltante).</t>
        </is>
      </c>
      <c r="AO729" s="32" t="inlineStr">
        <is>
          <t>Mejor aproximación descartada: 2000077 TUBO ENDOTRAQ Nº 7 C/BALON (similitud 0.35).</t>
        </is>
      </c>
    </row>
    <row r="730">
      <c r="A730" s="17" t="n"/>
      <c r="B730" s="17" t="inlineStr">
        <is>
          <t>Tubo endotraqueal N8</t>
        </is>
      </c>
      <c r="F730" s="17" t="inlineStr">
        <is>
          <t>1120</t>
        </is>
      </c>
      <c r="H730" s="17" t="inlineStr">
        <is>
          <t>C/U</t>
        </is>
      </c>
      <c r="I730" s="18" t="n">
        <v>0</v>
      </c>
      <c r="Q730" s="18" t="n">
        <v>7</v>
      </c>
      <c r="R730" s="18">
        <f>I730-Q730</f>
        <v/>
      </c>
      <c r="T730" s="17" t="inlineStr">
        <is>
          <t>Ítem del inventario físico de Avain sin código SAP en este centro. Se mantiene la línea sin código de material: la diferencia indica una cantidad a dar de alta en SAP.</t>
        </is>
      </c>
      <c r="U730" s="32" t="inlineStr">
        <is>
          <t>Inventario físico sin código SAP</t>
        </is>
      </c>
      <c r="V730" s="32" t="inlineStr">
        <is>
          <t>Sin clasificar en SAP</t>
        </is>
      </c>
      <c r="W730" s="32" t="inlineStr">
        <is>
          <t>Dentro del alcance</t>
        </is>
      </c>
      <c r="X730" s="33" t="inlineStr">
        <is>
          <t>Sin coincidencia</t>
        </is>
      </c>
      <c r="Y730" s="32" t="inlineStr">
        <is>
          <t>Sin correspondencia confirmada: hay aproximaciones en SAP, descartadas por presentación o evidencia débil</t>
        </is>
      </c>
      <c r="Z730" s="33" t="inlineStr">
        <is>
          <t>Alta de material en SAP (sin código)</t>
        </is>
      </c>
      <c r="AA730" s="32" t="inlineStr">
        <is>
          <t>DESC157</t>
        </is>
      </c>
      <c r="AB730" s="32" t="inlineStr">
        <is>
          <t>Tubo endotraqueal N8</t>
        </is>
      </c>
      <c r="AC730" s="32" t="inlineStr">
        <is>
          <t>Sin coincidencia</t>
        </is>
      </c>
      <c r="AD730" s="32" t="inlineStr">
        <is>
          <t>No</t>
        </is>
      </c>
      <c r="AE730" s="32" t="inlineStr"/>
      <c r="AF730" s="32" t="inlineStr">
        <is>
          <t>No</t>
        </is>
      </c>
      <c r="AG730" s="32" t="inlineStr"/>
      <c r="AH730" s="41" t="n">
        <v>0</v>
      </c>
      <c r="AI730" s="41" t="n">
        <v>7</v>
      </c>
      <c r="AJ730" s="41" t="n">
        <v>-7</v>
      </c>
      <c r="AK730" s="32" t="n"/>
      <c r="AL730" s="32" t="n"/>
      <c r="AM730" s="32" t="n"/>
      <c r="AN730" s="29" t="inlineStr">
        <is>
          <t>Sin valor unitario en SAP: la diferencia económica de este ítem no puede calcularse (dato faltante).</t>
        </is>
      </c>
      <c r="AO730" s="32" t="inlineStr">
        <is>
          <t>Mejor aproximación descartada: 2000077 TUBO ENDOTRAQ Nº 7 C/BALON (similitud 0.35).</t>
        </is>
      </c>
    </row>
    <row r="731">
      <c r="A731" s="17" t="n"/>
      <c r="B731" s="17" t="inlineStr">
        <is>
          <t>Tubo endotraqueal N8.5</t>
        </is>
      </c>
      <c r="F731" s="17" t="inlineStr">
        <is>
          <t>1120</t>
        </is>
      </c>
      <c r="H731" s="17" t="inlineStr">
        <is>
          <t>C/U</t>
        </is>
      </c>
      <c r="I731" s="18" t="n">
        <v>0</v>
      </c>
      <c r="Q731" s="18" t="n">
        <v>13</v>
      </c>
      <c r="R731" s="18">
        <f>I731-Q731</f>
        <v/>
      </c>
      <c r="T731" s="17" t="inlineStr">
        <is>
          <t>Ítem del inventario físico de Avain sin código SAP en este centro. Se mantiene la línea sin código de material: la diferencia indica una cantidad a dar de alta en SAP.</t>
        </is>
      </c>
      <c r="U731" s="32" t="inlineStr">
        <is>
          <t>Inventario físico sin código SAP</t>
        </is>
      </c>
      <c r="V731" s="32" t="inlineStr">
        <is>
          <t>Sin clasificar en SAP</t>
        </is>
      </c>
      <c r="W731" s="32" t="inlineStr">
        <is>
          <t>Dentro del alcance</t>
        </is>
      </c>
      <c r="X731" s="33" t="inlineStr">
        <is>
          <t>Sin coincidencia</t>
        </is>
      </c>
      <c r="Y731" s="32" t="inlineStr">
        <is>
          <t>Sin correspondencia confirmada: hay aproximaciones en SAP, descartadas por presentación o evidencia débil</t>
        </is>
      </c>
      <c r="Z731" s="33" t="inlineStr">
        <is>
          <t>Alta de material en SAP (sin código)</t>
        </is>
      </c>
      <c r="AA731" s="32" t="inlineStr">
        <is>
          <t>DESC158</t>
        </is>
      </c>
      <c r="AB731" s="32" t="inlineStr">
        <is>
          <t>Tubo endotraqueal N8.5</t>
        </is>
      </c>
      <c r="AC731" s="32" t="inlineStr">
        <is>
          <t>Sin coincidencia</t>
        </is>
      </c>
      <c r="AD731" s="32" t="inlineStr">
        <is>
          <t>No</t>
        </is>
      </c>
      <c r="AE731" s="32" t="inlineStr"/>
      <c r="AF731" s="32" t="inlineStr">
        <is>
          <t>No</t>
        </is>
      </c>
      <c r="AG731" s="32" t="inlineStr"/>
      <c r="AH731" s="41" t="n">
        <v>0</v>
      </c>
      <c r="AI731" s="41" t="n">
        <v>13</v>
      </c>
      <c r="AJ731" s="41" t="n">
        <v>-13</v>
      </c>
      <c r="AK731" s="32" t="n"/>
      <c r="AL731" s="32" t="n"/>
      <c r="AM731" s="32" t="n"/>
      <c r="AN731" s="29" t="inlineStr">
        <is>
          <t>Sin valor unitario en SAP: la diferencia económica de este ítem no puede calcularse (dato faltante).</t>
        </is>
      </c>
      <c r="AO731" s="32" t="inlineStr">
        <is>
          <t>Mejor aproximación descartada: 2000020 TUBO ENDOTRAQ N° 8.5 C/BALON (similitud 0.35).</t>
        </is>
      </c>
    </row>
    <row r="732">
      <c r="A732" s="20" t="n"/>
      <c r="B732" s="20" t="inlineStr">
        <is>
          <t>TOTAL — Stock SAP + inventario físico sin código SAP</t>
        </is>
      </c>
      <c r="C732" s="20" t="n"/>
      <c r="D732" s="20" t="n"/>
      <c r="E732" s="20" t="n"/>
      <c r="F732" s="20" t="n"/>
      <c r="G732" s="20" t="n"/>
      <c r="H732" s="20" t="n"/>
      <c r="I732" s="21">
        <f>SUM(I2:I731)</f>
        <v/>
      </c>
      <c r="J732" s="20" t="n"/>
      <c r="K732" s="20" t="n"/>
      <c r="L732" s="20" t="n"/>
      <c r="M732" s="22">
        <f>SUM(M2:M679)</f>
        <v/>
      </c>
      <c r="N732" s="20" t="n"/>
      <c r="O732" s="20" t="n"/>
      <c r="P732" s="20" t="n"/>
      <c r="Q732" s="21">
        <f>SUM(Q2:Q731)</f>
        <v/>
      </c>
      <c r="R732" s="21">
        <f>I732-Q732</f>
        <v/>
      </c>
      <c r="S732" s="22">
        <f>SUM(S2:S731)</f>
        <v/>
      </c>
      <c r="T732" s="20" t="n"/>
      <c r="U732" s="20" t="inlineStr">
        <is>
          <t>TOTAL</t>
        </is>
      </c>
      <c r="V732" s="20" t="n"/>
      <c r="W732" s="20" t="n"/>
      <c r="X732" s="20" t="n"/>
      <c r="Y732" s="20" t="n"/>
      <c r="Z732" s="20" t="n"/>
      <c r="AA732" s="20" t="n"/>
      <c r="AB732" s="20" t="n"/>
      <c r="AC732" s="20" t="n"/>
      <c r="AD732" s="20" t="n"/>
      <c r="AE732" s="20" t="n"/>
      <c r="AF732" s="20" t="n"/>
      <c r="AG732" s="20" t="n"/>
      <c r="AH732" s="20" t="n"/>
      <c r="AI732" s="20" t="n"/>
      <c r="AJ732" s="20" t="n"/>
      <c r="AK732" s="20" t="n"/>
      <c r="AL732" s="22">
        <f>SUM(AL2:AL731)</f>
        <v/>
      </c>
      <c r="AM732" s="20" t="n"/>
      <c r="AN732" s="20" t="n"/>
      <c r="AO732" s="20" t="n"/>
    </row>
  </sheetData>
  <autoFilter ref="A1:AO731"/>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5" customWidth="1" style="13" min="37" max="37"/>
    <col width="16" customWidth="1" style="13" min="38" max="38"/>
    <col width="16"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16" t="inlineStr">
        <is>
          <t>Origen del registro</t>
        </is>
      </c>
      <c r="V1" s="16" t="inlineStr">
        <is>
          <t>Clasificación SAP</t>
        </is>
      </c>
      <c r="W1" s="16" t="inlineStr">
        <is>
          <t>Alcance del inventario físico</t>
        </is>
      </c>
      <c r="X1" s="16" t="inlineStr">
        <is>
          <t>Nivel de coincidencia SAP–Avain</t>
        </is>
      </c>
      <c r="Y1" s="16" t="inlineStr">
        <is>
          <t>Estado de homologación / validación</t>
        </is>
      </c>
      <c r="Z1" s="16" t="inlineStr">
        <is>
          <t>Acción en SAP</t>
        </is>
      </c>
      <c r="AA1" s="16" t="inlineStr">
        <is>
          <t>Código Avain</t>
        </is>
      </c>
      <c r="AB1" s="16" t="inlineStr">
        <is>
          <t>Nombre en inventario físico Avain</t>
        </is>
      </c>
      <c r="AC1" s="16" t="inlineStr">
        <is>
          <t>Método de cruce</t>
        </is>
      </c>
      <c r="AD1" s="16" t="inlineStr">
        <is>
          <t>¿Posible duplicidad SAP?</t>
        </is>
      </c>
      <c r="AE1" s="16" t="inlineStr">
        <is>
          <t>Códigos SAP posibles equivalentes</t>
        </is>
      </c>
      <c r="AF1" s="16" t="inlineStr">
        <is>
          <t>¿Informado en Master de Seba?</t>
        </is>
      </c>
      <c r="AG1" s="16" t="inlineStr">
        <is>
          <t>ID común (Master)</t>
        </is>
      </c>
      <c r="AH1" s="16" t="inlineStr">
        <is>
          <t>Cantidad SAP del material (todas las filas)</t>
        </is>
      </c>
      <c r="AI1" s="16" t="inlineStr">
        <is>
          <t>Inventario físico Avain del material</t>
        </is>
      </c>
      <c r="AJ1" s="16" t="inlineStr">
        <is>
          <t>Diferencia del material (SAP − físico)</t>
        </is>
      </c>
      <c r="AK1" s="16" t="inlineStr">
        <is>
          <t>VU promedio ponderado del material</t>
        </is>
      </c>
      <c r="AL1" s="16" t="inlineStr">
        <is>
          <t>Diferencia económica del material</t>
        </is>
      </c>
      <c r="AM1" s="16" t="inlineStr">
        <is>
          <t>Valor del recuento físico (VU × cantidad física)</t>
        </is>
      </c>
      <c r="AN1" s="16" t="inlineStr">
        <is>
          <t>Alerta de valorización</t>
        </is>
      </c>
      <c r="AO1" s="16" t="inlineStr">
        <is>
          <t>Observaciones del cruce</t>
        </is>
      </c>
    </row>
    <row r="2">
      <c r="A2" s="5" t="inlineStr">
        <is>
          <t>2000158</t>
        </is>
      </c>
      <c r="B2" s="5" t="inlineStr">
        <is>
          <t>GUANTES DE EXAMINACIÓN TALLE M</t>
        </is>
      </c>
      <c r="C2" s="5" t="inlineStr"/>
      <c r="D2" s="5" t="inlineStr">
        <is>
          <t>033</t>
        </is>
      </c>
      <c r="E2" s="5" t="inlineStr">
        <is>
          <t>ZDES</t>
        </is>
      </c>
      <c r="F2" s="5" t="inlineStr">
        <is>
          <t>1060</t>
        </is>
      </c>
      <c r="G2" s="5" t="inlineStr">
        <is>
          <t>6022</t>
        </is>
      </c>
      <c r="H2" s="5" t="inlineStr">
        <is>
          <t>C/U</t>
        </is>
      </c>
      <c r="I2" s="6" t="n">
        <v>66400</v>
      </c>
      <c r="J2" s="6" t="n">
        <v>0</v>
      </c>
      <c r="K2" s="5" t="inlineStr">
        <is>
          <t>ARS</t>
        </is>
      </c>
      <c r="L2" s="7" t="n">
        <v>0</v>
      </c>
      <c r="M2" s="7" t="n">
        <v>2212385.94</v>
      </c>
      <c r="O2" s="11">
        <f>M2/SUM($M$2:$M$2023)</f>
        <v/>
      </c>
      <c r="P2" s="5">
        <f>IFERROR(M2/I2,0)</f>
        <v/>
      </c>
      <c r="R2" s="8">
        <f>I2-Q2</f>
        <v/>
      </c>
      <c r="S2" s="36">
        <f>P2*R2</f>
        <v/>
      </c>
      <c r="U2" s="27" t="inlineStr">
        <is>
          <t>Stock SAP</t>
        </is>
      </c>
      <c r="V2" s="27" t="inlineStr">
        <is>
          <t>Descartables</t>
        </is>
      </c>
      <c r="W2" s="27" t="inlineStr">
        <is>
          <t>Dentro del alcance</t>
        </is>
      </c>
      <c r="X2" s="27" t="inlineStr"/>
      <c r="Y2" s="27" t="inlineStr">
        <is>
          <t>Sin recuento físico en el inventario de Avain</t>
        </is>
      </c>
      <c r="Z2" s="28" t="inlineStr">
        <is>
          <t>Sin recuento físico</t>
        </is>
      </c>
      <c r="AA2" s="27" t="inlineStr"/>
      <c r="AB2" s="27" t="inlineStr"/>
      <c r="AC2" s="27" t="inlineStr"/>
      <c r="AD2" s="27" t="inlineStr"/>
      <c r="AE2" s="27" t="inlineStr"/>
      <c r="AF2" s="27" t="inlineStr"/>
      <c r="AG2" s="27" t="inlineStr"/>
      <c r="AH2" s="37" t="n">
        <v>83584</v>
      </c>
      <c r="AI2" s="37" t="n">
        <v>0</v>
      </c>
      <c r="AJ2" s="37" t="n">
        <v>83584</v>
      </c>
      <c r="AK2" s="38" t="n">
        <v>33.31906537136294</v>
      </c>
      <c r="AL2" s="38" t="n"/>
      <c r="AM2" s="38" t="n"/>
      <c r="AN2" s="27" t="inlineStr"/>
      <c r="AO2" s="27" t="inlineStr">
        <is>
          <t>El material ocupa 3 filas en la hoja 1060 NQN (lote/almacén). La cantidad SAP y la física de esta vista son el total del material.</t>
        </is>
      </c>
    </row>
    <row r="3">
      <c r="A3" s="5" t="inlineStr">
        <is>
          <t>2000027</t>
        </is>
      </c>
      <c r="B3" s="5" t="inlineStr">
        <is>
          <t>JERINGA DE 5 ML</t>
        </is>
      </c>
      <c r="C3" s="5" t="inlineStr"/>
      <c r="D3" s="5" t="inlineStr">
        <is>
          <t>033</t>
        </is>
      </c>
      <c r="E3" s="5" t="inlineStr">
        <is>
          <t>ZDES</t>
        </is>
      </c>
      <c r="F3" s="5" t="inlineStr">
        <is>
          <t>1060</t>
        </is>
      </c>
      <c r="G3" s="5" t="inlineStr">
        <is>
          <t>6022</t>
        </is>
      </c>
      <c r="H3" s="5" t="inlineStr">
        <is>
          <t>C/U</t>
        </is>
      </c>
      <c r="I3" s="6" t="n">
        <v>24900</v>
      </c>
      <c r="J3" s="6" t="n">
        <v>0</v>
      </c>
      <c r="K3" s="5" t="inlineStr">
        <is>
          <t>ARS</t>
        </is>
      </c>
      <c r="L3" s="7" t="n">
        <v>0</v>
      </c>
      <c r="M3" s="7" t="n">
        <v>483881.33</v>
      </c>
      <c r="O3" s="11">
        <f>M3/SUM($M$2:$M$2023)</f>
        <v/>
      </c>
      <c r="P3" s="5">
        <f>IFERROR(M3/I3,0)</f>
        <v/>
      </c>
      <c r="Q3" s="39" t="n">
        <v>830</v>
      </c>
      <c r="R3" s="8">
        <f>I3-Q3</f>
        <v/>
      </c>
      <c r="S3" s="36">
        <f>P3*R3</f>
        <v/>
      </c>
      <c r="U3" s="27" t="inlineStr">
        <is>
          <t>Stock SAP</t>
        </is>
      </c>
      <c r="V3" s="27" t="inlineStr">
        <is>
          <t>Descartables</t>
        </is>
      </c>
      <c r="W3" s="27" t="inlineStr">
        <is>
          <t>Dentro del alcance</t>
        </is>
      </c>
      <c r="X3" s="25" t="inlineStr">
        <is>
          <t>Alta</t>
        </is>
      </c>
      <c r="Y3" s="27" t="inlineStr">
        <is>
          <t>Homologado – confianza Alta</t>
        </is>
      </c>
      <c r="Z3" s="26" t="inlineStr">
        <is>
          <t>Dar de baja en SAP</t>
        </is>
      </c>
      <c r="AA3" s="27" t="inlineStr">
        <is>
          <t>254</t>
        </is>
      </c>
      <c r="AB3" s="27" t="inlineStr">
        <is>
          <t>JERINGAS 5 ML</t>
        </is>
      </c>
      <c r="AC3" s="27" t="inlineStr">
        <is>
          <t>Homologación por código Avain (master D-135)</t>
        </is>
      </c>
      <c r="AD3" s="27" t="inlineStr">
        <is>
          <t>No</t>
        </is>
      </c>
      <c r="AE3" s="27" t="inlineStr"/>
      <c r="AF3" s="27" t="inlineStr">
        <is>
          <t>Sí</t>
        </is>
      </c>
      <c r="AG3" s="27" t="inlineStr">
        <is>
          <t>D-135</t>
        </is>
      </c>
      <c r="AH3" s="37" t="n">
        <v>29110</v>
      </c>
      <c r="AI3" s="37" t="n">
        <v>830</v>
      </c>
      <c r="AJ3" s="37" t="n">
        <v>28280</v>
      </c>
      <c r="AK3" s="38" t="n">
        <v>19.43298522844383</v>
      </c>
      <c r="AL3" s="38">
        <f>IF(OR($Z3="Dar de baja en SAP",$Z3="Dar de alta en SAP"),$AJ3*$AK3,"")</f>
        <v/>
      </c>
      <c r="AM3" s="38">
        <f>$AI3*$AK3</f>
        <v/>
      </c>
      <c r="AN3" s="27" t="inlineStr"/>
      <c r="AO3" s="27"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t="inlineStr"/>
      <c r="D4" s="5" t="inlineStr">
        <is>
          <t>033</t>
        </is>
      </c>
      <c r="E4" s="5" t="inlineStr">
        <is>
          <t>ZDES</t>
        </is>
      </c>
      <c r="F4" s="5" t="inlineStr">
        <is>
          <t>1060</t>
        </is>
      </c>
      <c r="G4" s="5" t="inlineStr">
        <is>
          <t>6022</t>
        </is>
      </c>
      <c r="H4" s="5" t="inlineStr">
        <is>
          <t>C/U</t>
        </is>
      </c>
      <c r="I4" s="6" t="n">
        <v>23000</v>
      </c>
      <c r="J4" s="6" t="n">
        <v>0</v>
      </c>
      <c r="K4" s="5" t="inlineStr">
        <is>
          <t>ARS</t>
        </is>
      </c>
      <c r="L4" s="7" t="n">
        <v>0</v>
      </c>
      <c r="M4" s="7" t="n">
        <v>884722.6</v>
      </c>
      <c r="O4" s="11">
        <f>M4/SUM($M$2:$M$2023)</f>
        <v/>
      </c>
      <c r="P4" s="5">
        <f>IFERROR(M4/I4,0)</f>
        <v/>
      </c>
      <c r="R4" s="8">
        <f>I4-Q4</f>
        <v/>
      </c>
      <c r="S4" s="36">
        <f>P4*R4</f>
        <v/>
      </c>
      <c r="U4" s="27" t="inlineStr">
        <is>
          <t>Stock SAP</t>
        </is>
      </c>
      <c r="V4" s="27" t="inlineStr">
        <is>
          <t>Descartables</t>
        </is>
      </c>
      <c r="W4" s="27" t="inlineStr">
        <is>
          <t>Dentro del alcance</t>
        </is>
      </c>
      <c r="X4" s="27" t="inlineStr"/>
      <c r="Y4" s="27" t="inlineStr">
        <is>
          <t>Sin recuento físico en el inventario de Avain</t>
        </is>
      </c>
      <c r="Z4" s="28" t="inlineStr">
        <is>
          <t>Sin recuento físico</t>
        </is>
      </c>
      <c r="AA4" s="27" t="inlineStr"/>
      <c r="AB4" s="27" t="inlineStr"/>
      <c r="AC4" s="27" t="inlineStr"/>
      <c r="AD4" s="27" t="inlineStr"/>
      <c r="AE4" s="27" t="inlineStr"/>
      <c r="AF4" s="27" t="inlineStr"/>
      <c r="AG4" s="27" t="inlineStr"/>
      <c r="AH4" s="37" t="n">
        <v>32150</v>
      </c>
      <c r="AI4" s="37" t="n">
        <v>0</v>
      </c>
      <c r="AJ4" s="37" t="n">
        <v>32150</v>
      </c>
      <c r="AK4" s="38" t="n">
        <v>38.4662</v>
      </c>
      <c r="AL4" s="38" t="n"/>
      <c r="AM4" s="38" t="n"/>
      <c r="AN4" s="27" t="inlineStr"/>
      <c r="AO4" s="27" t="inlineStr">
        <is>
          <t>El material ocupa 2 filas en la hoja 1060 NQN (lote/almacén). La cantidad SAP y la física de esta vista son el total del material.</t>
        </is>
      </c>
    </row>
    <row r="5">
      <c r="A5" s="5" t="inlineStr">
        <is>
          <t>2001249</t>
        </is>
      </c>
      <c r="B5" s="5" t="inlineStr">
        <is>
          <t>TIRAS REACTIVAS OPTIUM NEO H</t>
        </is>
      </c>
      <c r="C5" s="5" t="inlineStr"/>
      <c r="D5" s="5" t="inlineStr">
        <is>
          <t>033</t>
        </is>
      </c>
      <c r="E5" s="5" t="inlineStr">
        <is>
          <t>ZDES</t>
        </is>
      </c>
      <c r="F5" s="5" t="inlineStr">
        <is>
          <t>1060</t>
        </is>
      </c>
      <c r="G5" s="5" t="inlineStr">
        <is>
          <t>6021</t>
        </is>
      </c>
      <c r="H5" s="5" t="inlineStr">
        <is>
          <t>C/U</t>
        </is>
      </c>
      <c r="I5" s="6" t="n">
        <v>19847</v>
      </c>
      <c r="J5" s="6" t="n">
        <v>0</v>
      </c>
      <c r="K5" s="5" t="inlineStr">
        <is>
          <t>ARS</t>
        </is>
      </c>
      <c r="L5" s="7" t="n">
        <v>0</v>
      </c>
      <c r="M5" s="7" t="n">
        <v>8237927.37</v>
      </c>
      <c r="O5" s="11">
        <f>M5/SUM($M$2:$M$2023)</f>
        <v/>
      </c>
      <c r="P5" s="5">
        <f>IFERROR(M5/I5,0)</f>
        <v/>
      </c>
      <c r="Q5" s="39" t="n">
        <v>0</v>
      </c>
      <c r="R5" s="8">
        <f>I5-Q5</f>
        <v/>
      </c>
      <c r="S5" s="36">
        <f>P5*R5</f>
        <v/>
      </c>
      <c r="U5" s="27" t="inlineStr">
        <is>
          <t>Stock SAP</t>
        </is>
      </c>
      <c r="V5" s="27" t="inlineStr">
        <is>
          <t>Descartables</t>
        </is>
      </c>
      <c r="W5" s="27" t="inlineStr">
        <is>
          <t>Dentro del alcance</t>
        </is>
      </c>
      <c r="X5" s="30" t="inlineStr">
        <is>
          <t>Media</t>
        </is>
      </c>
      <c r="Y5" s="27" t="inlineStr">
        <is>
          <t>Homologado – confianza Media – pendiente de validación</t>
        </is>
      </c>
      <c r="Z5" s="26" t="inlineStr">
        <is>
          <t>Dar de baja en SAP</t>
        </is>
      </c>
      <c r="AA5" s="27" t="inlineStr">
        <is>
          <t>340; 385</t>
        </is>
      </c>
      <c r="AB5" s="27" t="inlineStr">
        <is>
          <t>TIRAS REACTIVAS HGT; TIRAS REACTIVAS OPTIUM NEO H (CAJA X 50)</t>
        </is>
      </c>
      <c r="AC5" s="27" t="inlineStr">
        <is>
          <t>Cruce por nomenclatura SAP; Homologación por código Avain (master D-170)</t>
        </is>
      </c>
      <c r="AD5" s="27" t="inlineStr">
        <is>
          <t>No</t>
        </is>
      </c>
      <c r="AE5" s="27" t="inlineStr"/>
      <c r="AF5" s="27" t="inlineStr">
        <is>
          <t>Sí</t>
        </is>
      </c>
      <c r="AG5" s="27" t="inlineStr">
        <is>
          <t>D-170</t>
        </is>
      </c>
      <c r="AH5" s="37" t="n">
        <v>25947</v>
      </c>
      <c r="AI5" s="37" t="n">
        <v>0</v>
      </c>
      <c r="AJ5" s="37" t="n">
        <v>25947</v>
      </c>
      <c r="AK5" s="38" t="n">
        <v>415.0716668593672</v>
      </c>
      <c r="AL5" s="38">
        <f>IF(OR($Z5="Dar de baja en SAP",$Z5="Dar de alta en SAP"),$AJ5*$AK5,"")</f>
        <v/>
      </c>
      <c r="AM5" s="38">
        <f>$AI5*$AK5</f>
        <v/>
      </c>
      <c r="AN5" s="27" t="inlineStr"/>
      <c r="AO5" s="27"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t="inlineStr"/>
      <c r="D6" s="5" t="inlineStr">
        <is>
          <t>033</t>
        </is>
      </c>
      <c r="E6" s="5" t="inlineStr">
        <is>
          <t>ZDES</t>
        </is>
      </c>
      <c r="F6" s="5" t="inlineStr">
        <is>
          <t>1060</t>
        </is>
      </c>
      <c r="G6" s="5" t="inlineStr">
        <is>
          <t>6010</t>
        </is>
      </c>
      <c r="H6" s="5" t="inlineStr">
        <is>
          <t>C/U</t>
        </is>
      </c>
      <c r="I6" s="6" t="n">
        <v>19000</v>
      </c>
      <c r="J6" s="6" t="n">
        <v>0</v>
      </c>
      <c r="K6" s="5" t="inlineStr">
        <is>
          <t>ARS</t>
        </is>
      </c>
      <c r="L6" s="7" t="n">
        <v>0</v>
      </c>
      <c r="M6" s="7" t="n">
        <v>2939123.71</v>
      </c>
      <c r="O6" s="11">
        <f>M6/SUM($M$2:$M$2023)</f>
        <v/>
      </c>
      <c r="P6" s="5">
        <f>IFERROR(M6/I6,0)</f>
        <v/>
      </c>
      <c r="R6" s="8">
        <f>I6-Q6</f>
        <v/>
      </c>
      <c r="S6" s="36">
        <f>P6*R6</f>
        <v/>
      </c>
      <c r="U6" s="27" t="inlineStr">
        <is>
          <t>Stock SAP</t>
        </is>
      </c>
      <c r="V6" s="27" t="inlineStr">
        <is>
          <t>Descartables</t>
        </is>
      </c>
      <c r="W6" s="27" t="inlineStr">
        <is>
          <t>Dentro del alcance</t>
        </is>
      </c>
      <c r="X6" s="27" t="inlineStr"/>
      <c r="Y6" s="27" t="inlineStr">
        <is>
          <t>Sin recuento físico en el inventario de Avain</t>
        </is>
      </c>
      <c r="Z6" s="28" t="inlineStr">
        <is>
          <t>Sin recuento físico</t>
        </is>
      </c>
      <c r="AA6" s="27" t="inlineStr"/>
      <c r="AB6" s="27" t="inlineStr"/>
      <c r="AC6" s="27" t="inlineStr"/>
      <c r="AD6" s="27" t="inlineStr"/>
      <c r="AE6" s="27" t="inlineStr"/>
      <c r="AF6" s="27" t="inlineStr"/>
      <c r="AG6" s="27" t="inlineStr"/>
      <c r="AH6" s="37" t="n">
        <v>19400</v>
      </c>
      <c r="AI6" s="37" t="n">
        <v>0</v>
      </c>
      <c r="AJ6" s="37" t="n">
        <v>19400</v>
      </c>
      <c r="AK6" s="38" t="n">
        <v>154.6907216494845</v>
      </c>
      <c r="AL6" s="38" t="n"/>
      <c r="AM6" s="38" t="n"/>
      <c r="AN6" s="27" t="inlineStr"/>
      <c r="AO6" s="27" t="inlineStr">
        <is>
          <t>El material ocupa 2 filas en la hoja 1060 NQN (lote/almacén). La cantidad SAP y la física de esta vista son el total del material.</t>
        </is>
      </c>
    </row>
    <row r="7">
      <c r="A7" s="5" t="inlineStr">
        <is>
          <t>2000058</t>
        </is>
      </c>
      <c r="B7" s="5" t="inlineStr">
        <is>
          <t>LANCETA ESTERIL</t>
        </is>
      </c>
      <c r="C7" s="5" t="inlineStr"/>
      <c r="D7" s="5" t="inlineStr">
        <is>
          <t>033</t>
        </is>
      </c>
      <c r="E7" s="5" t="inlineStr">
        <is>
          <t>ZDES</t>
        </is>
      </c>
      <c r="F7" s="5" t="inlineStr">
        <is>
          <t>1060</t>
        </is>
      </c>
      <c r="G7" s="5" t="inlineStr">
        <is>
          <t>6022</t>
        </is>
      </c>
      <c r="H7" s="5" t="inlineStr">
        <is>
          <t>C/U</t>
        </is>
      </c>
      <c r="I7" s="6" t="n">
        <v>18500</v>
      </c>
      <c r="J7" s="6" t="n">
        <v>0</v>
      </c>
      <c r="K7" s="5" t="inlineStr">
        <is>
          <t>ARS</t>
        </is>
      </c>
      <c r="L7" s="7" t="n">
        <v>0</v>
      </c>
      <c r="M7" s="7" t="n">
        <v>1716295.37</v>
      </c>
      <c r="O7" s="11">
        <f>M7/SUM($M$2:$M$2023)</f>
        <v/>
      </c>
      <c r="P7" s="5">
        <f>IFERROR(M7/I7,0)</f>
        <v/>
      </c>
      <c r="Q7" s="39" t="n">
        <v>300</v>
      </c>
      <c r="R7" s="8">
        <f>I7-Q7</f>
        <v/>
      </c>
      <c r="S7" s="36">
        <f>P7*R7</f>
        <v/>
      </c>
      <c r="U7" s="27" t="inlineStr">
        <is>
          <t>Stock SAP</t>
        </is>
      </c>
      <c r="V7" s="27" t="inlineStr">
        <is>
          <t>Descartables</t>
        </is>
      </c>
      <c r="W7" s="27" t="inlineStr">
        <is>
          <t>Dentro del alcance</t>
        </is>
      </c>
      <c r="X7" s="26" t="inlineStr">
        <is>
          <t>Baja</t>
        </is>
      </c>
      <c r="Y7" s="27" t="inlineStr">
        <is>
          <t>Homologado – confianza Baja – pendiente de validación</t>
        </is>
      </c>
      <c r="Z7" s="26" t="inlineStr">
        <is>
          <t>Dar de baja en SAP</t>
        </is>
      </c>
      <c r="AA7" s="27" t="inlineStr">
        <is>
          <t>527</t>
        </is>
      </c>
      <c r="AB7" s="27" t="inlineStr">
        <is>
          <t>LANCETAS</t>
        </is>
      </c>
      <c r="AC7" s="27" t="inlineStr">
        <is>
          <t>Homologación por nombre Avain (master D-171)</t>
        </is>
      </c>
      <c r="AD7" s="27" t="inlineStr">
        <is>
          <t>No</t>
        </is>
      </c>
      <c r="AE7" s="27" t="inlineStr"/>
      <c r="AF7" s="27" t="inlineStr">
        <is>
          <t>Sí</t>
        </is>
      </c>
      <c r="AG7" s="27" t="inlineStr">
        <is>
          <t>D-171</t>
        </is>
      </c>
      <c r="AH7" s="37" t="n">
        <v>20552</v>
      </c>
      <c r="AI7" s="37" t="n">
        <v>300</v>
      </c>
      <c r="AJ7" s="37" t="n">
        <v>20252</v>
      </c>
      <c r="AK7" s="38" t="n">
        <v>92.77272284935772</v>
      </c>
      <c r="AL7" s="38">
        <f>IF(OR($Z7="Dar de baja en SAP",$Z7="Dar de alta en SAP"),$AJ7*$AK7,"")</f>
        <v/>
      </c>
      <c r="AM7" s="38">
        <f>$AI7*$AK7</f>
        <v/>
      </c>
      <c r="AN7" s="29" t="inlineStr">
        <is>
          <t>Valorización a validar: relación de cantidades 69 a 1 entre SAP y el recuento físico. Sugiere distinta unidad de medida (SAP por caja o envase y el recuento por unidad). La diferencia económica de esta fila no debe tomarse como definitiva.</t>
        </is>
      </c>
      <c r="AO7" s="2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t="inlineStr"/>
      <c r="D8" s="5" t="inlineStr">
        <is>
          <t>033</t>
        </is>
      </c>
      <c r="E8" s="5" t="inlineStr">
        <is>
          <t>ZDES</t>
        </is>
      </c>
      <c r="F8" s="5" t="inlineStr">
        <is>
          <t>1060</t>
        </is>
      </c>
      <c r="G8" s="5" t="inlineStr">
        <is>
          <t>6021</t>
        </is>
      </c>
      <c r="H8" s="5" t="inlineStr">
        <is>
          <t>C/U</t>
        </is>
      </c>
      <c r="I8" s="6" t="n">
        <v>17184</v>
      </c>
      <c r="J8" s="6" t="n">
        <v>0</v>
      </c>
      <c r="K8" s="5" t="inlineStr">
        <is>
          <t>ARS</t>
        </is>
      </c>
      <c r="L8" s="7" t="n">
        <v>0</v>
      </c>
      <c r="M8" s="7" t="n">
        <v>572554.8199999999</v>
      </c>
      <c r="O8" s="11">
        <f>M8/SUM($M$2:$M$2023)</f>
        <v/>
      </c>
      <c r="P8" s="5">
        <f>IFERROR(M8/I8,0)</f>
        <v/>
      </c>
      <c r="R8" s="8">
        <f>I8-Q8</f>
        <v/>
      </c>
      <c r="S8" s="36">
        <f>P8*R8</f>
        <v/>
      </c>
      <c r="U8" s="27" t="inlineStr">
        <is>
          <t>Stock SAP</t>
        </is>
      </c>
      <c r="V8" s="27" t="inlineStr">
        <is>
          <t>Descartables</t>
        </is>
      </c>
      <c r="W8" s="27" t="inlineStr">
        <is>
          <t>Dentro del alcance</t>
        </is>
      </c>
      <c r="X8" s="27" t="inlineStr"/>
      <c r="Y8" s="27" t="inlineStr">
        <is>
          <t>Sin recuento físico en el inventario de Avain</t>
        </is>
      </c>
      <c r="Z8" s="28" t="inlineStr">
        <is>
          <t>Sin recuento físico</t>
        </is>
      </c>
      <c r="AA8" s="27" t="inlineStr"/>
      <c r="AB8" s="27" t="inlineStr"/>
      <c r="AC8" s="27" t="inlineStr"/>
      <c r="AD8" s="27" t="inlineStr"/>
      <c r="AE8" s="27" t="inlineStr"/>
      <c r="AF8" s="27" t="inlineStr"/>
      <c r="AG8" s="27" t="inlineStr"/>
      <c r="AH8" s="37" t="n">
        <v>83584</v>
      </c>
      <c r="AI8" s="37" t="n">
        <v>0</v>
      </c>
      <c r="AJ8" s="37" t="n">
        <v>83584</v>
      </c>
      <c r="AK8" s="38" t="n">
        <v>33.31906537136294</v>
      </c>
      <c r="AL8" s="38" t="n"/>
      <c r="AM8" s="38" t="n"/>
      <c r="AN8" s="27" t="inlineStr"/>
      <c r="AO8" s="27" t="inlineStr">
        <is>
          <t>El material ocupa 3 filas en la hoja 1060 NQN (lote/almacén). La cantidad SAP y la física de esta vista son el total del material.</t>
        </is>
      </c>
    </row>
    <row r="9">
      <c r="A9" s="5" t="inlineStr">
        <is>
          <t>2000028</t>
        </is>
      </c>
      <c r="B9" s="5" t="inlineStr">
        <is>
          <t>JERINGA 10 ML</t>
        </is>
      </c>
      <c r="C9" s="5" t="inlineStr"/>
      <c r="D9" s="5" t="inlineStr">
        <is>
          <t>033</t>
        </is>
      </c>
      <c r="E9" s="5" t="inlineStr">
        <is>
          <t>ZDES</t>
        </is>
      </c>
      <c r="F9" s="5" t="inlineStr">
        <is>
          <t>1060</t>
        </is>
      </c>
      <c r="G9" s="5" t="inlineStr">
        <is>
          <t>6022</t>
        </is>
      </c>
      <c r="H9" s="5" t="inlineStr">
        <is>
          <t>C/U</t>
        </is>
      </c>
      <c r="I9" s="6" t="n">
        <v>15500</v>
      </c>
      <c r="J9" s="6" t="n">
        <v>0</v>
      </c>
      <c r="K9" s="5" t="inlineStr">
        <is>
          <t>ARS</t>
        </is>
      </c>
      <c r="L9" s="7" t="n">
        <v>0</v>
      </c>
      <c r="M9" s="7" t="n">
        <v>569623.91</v>
      </c>
      <c r="O9" s="11">
        <f>M9/SUM($M$2:$M$2023)</f>
        <v/>
      </c>
      <c r="P9" s="5">
        <f>IFERROR(M9/I9,0)</f>
        <v/>
      </c>
      <c r="Q9" s="39" t="n">
        <v>2150</v>
      </c>
      <c r="R9" s="8">
        <f>I9-Q9</f>
        <v/>
      </c>
      <c r="S9" s="36">
        <f>P9*R9</f>
        <v/>
      </c>
      <c r="U9" s="27" t="inlineStr">
        <is>
          <t>Stock SAP</t>
        </is>
      </c>
      <c r="V9" s="27" t="inlineStr">
        <is>
          <t>Descartables</t>
        </is>
      </c>
      <c r="W9" s="27" t="inlineStr">
        <is>
          <t>Dentro del alcance</t>
        </is>
      </c>
      <c r="X9" s="25" t="inlineStr">
        <is>
          <t>Alta</t>
        </is>
      </c>
      <c r="Y9" s="27" t="inlineStr">
        <is>
          <t>Homologado – confianza Alta</t>
        </is>
      </c>
      <c r="Z9" s="26" t="inlineStr">
        <is>
          <t>Dar de baja en SAP</t>
        </is>
      </c>
      <c r="AA9" s="27" t="inlineStr">
        <is>
          <t>246</t>
        </is>
      </c>
      <c r="AB9" s="27" t="inlineStr">
        <is>
          <t>JERINGAS 10 ML</t>
        </is>
      </c>
      <c r="AC9" s="27" t="inlineStr">
        <is>
          <t>Homologación por código Avain (master D-136)</t>
        </is>
      </c>
      <c r="AD9" s="27" t="inlineStr">
        <is>
          <t>No</t>
        </is>
      </c>
      <c r="AE9" s="27" t="inlineStr"/>
      <c r="AF9" s="27" t="inlineStr">
        <is>
          <t>Sí</t>
        </is>
      </c>
      <c r="AG9" s="27" t="inlineStr">
        <is>
          <t>D-136</t>
        </is>
      </c>
      <c r="AH9" s="37" t="n">
        <v>20310</v>
      </c>
      <c r="AI9" s="37" t="n">
        <v>2150</v>
      </c>
      <c r="AJ9" s="37" t="n">
        <v>18160</v>
      </c>
      <c r="AK9" s="38" t="n">
        <v>36.74992959133432</v>
      </c>
      <c r="AL9" s="38">
        <f>IF(OR($Z9="Dar de baja en SAP",$Z9="Dar de alta en SAP"),$AJ9*$AK9,"")</f>
        <v/>
      </c>
      <c r="AM9" s="38">
        <f>$AI9*$AK9</f>
        <v/>
      </c>
      <c r="AN9" s="27" t="inlineStr"/>
      <c r="AO9" s="27"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t="inlineStr"/>
      <c r="D10" s="5" t="inlineStr">
        <is>
          <t>033</t>
        </is>
      </c>
      <c r="E10" s="5" t="inlineStr">
        <is>
          <t>ZDES</t>
        </is>
      </c>
      <c r="F10" s="5" t="inlineStr">
        <is>
          <t>1060</t>
        </is>
      </c>
      <c r="G10" s="5" t="inlineStr">
        <is>
          <t>6022</t>
        </is>
      </c>
      <c r="H10" s="5" t="inlineStr">
        <is>
          <t>C/U</t>
        </is>
      </c>
      <c r="I10" s="6" t="n">
        <v>15000</v>
      </c>
      <c r="J10" s="6" t="n">
        <v>0</v>
      </c>
      <c r="K10" s="5" t="inlineStr">
        <is>
          <t>ARS</t>
        </is>
      </c>
      <c r="L10" s="7" t="n">
        <v>0</v>
      </c>
      <c r="M10" s="7" t="n">
        <v>200126.61</v>
      </c>
      <c r="O10" s="11">
        <f>M10/SUM($M$2:$M$2023)</f>
        <v/>
      </c>
      <c r="P10" s="5">
        <f>IFERROR(M10/I10,0)</f>
        <v/>
      </c>
      <c r="Q10" s="39" t="n">
        <v>59</v>
      </c>
      <c r="R10" s="8">
        <f>I10-Q10</f>
        <v/>
      </c>
      <c r="S10" s="36">
        <f>P10*R10</f>
        <v/>
      </c>
      <c r="U10" s="27" t="inlineStr">
        <is>
          <t>Stock SAP</t>
        </is>
      </c>
      <c r="V10" s="27" t="inlineStr">
        <is>
          <t>Descartables</t>
        </is>
      </c>
      <c r="W10" s="27" t="inlineStr">
        <is>
          <t>Dentro del alcance</t>
        </is>
      </c>
      <c r="X10" s="26" t="inlineStr">
        <is>
          <t>Baja</t>
        </is>
      </c>
      <c r="Y10" s="27" t="inlineStr">
        <is>
          <t>Homologado – confianza Baja – pendiente de validación</t>
        </is>
      </c>
      <c r="Z10" s="26" t="inlineStr">
        <is>
          <t>Dar de baja en SAP</t>
        </is>
      </c>
      <c r="AA10" s="27" t="inlineStr">
        <is>
          <t>274</t>
        </is>
      </c>
      <c r="AB10" s="27" t="inlineStr">
        <is>
          <t>Guantes Esteriles N° 7</t>
        </is>
      </c>
      <c r="AC10" s="27" t="inlineStr">
        <is>
          <t>Homologación por código Avain (master K-234)</t>
        </is>
      </c>
      <c r="AD10" s="27" t="inlineStr">
        <is>
          <t>Sí</t>
        </is>
      </c>
      <c r="AE10" s="27" t="inlineStr">
        <is>
          <t>2000270, 2000158, 2000157</t>
        </is>
      </c>
      <c r="AF10" s="27" t="inlineStr">
        <is>
          <t>Sí</t>
        </is>
      </c>
      <c r="AG10" s="27" t="inlineStr">
        <is>
          <t>K-234</t>
        </is>
      </c>
      <c r="AH10" s="37" t="n">
        <v>15007</v>
      </c>
      <c r="AI10" s="37" t="n">
        <v>59</v>
      </c>
      <c r="AJ10" s="37" t="n">
        <v>14948</v>
      </c>
      <c r="AK10" s="38" t="n">
        <v>13.34177383887519</v>
      </c>
      <c r="AL10" s="38">
        <f>IF(OR($Z10="Dar de baja en SAP",$Z10="Dar de alta en SAP"),$AJ10*$AK10,"")</f>
        <v/>
      </c>
      <c r="AM10" s="38">
        <f>$AI10*$AK10</f>
        <v/>
      </c>
      <c r="AN10" s="29" t="inlineStr">
        <is>
          <t>Valorización a validar: relación de cantidades 254 a 1 entre SAP y el recuento físico. Sugiere distinta unidad de medida (SAP por caja o envase y el recuento por unidad). La diferencia económica de esta fila no debe tomarse como definitiva.</t>
        </is>
      </c>
      <c r="AO10" s="27"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t="inlineStr"/>
      <c r="D11" s="5" t="inlineStr">
        <is>
          <t>033</t>
        </is>
      </c>
      <c r="E11" s="5" t="inlineStr">
        <is>
          <t>ZDES</t>
        </is>
      </c>
      <c r="F11" s="5" t="inlineStr">
        <is>
          <t>1060</t>
        </is>
      </c>
      <c r="G11" s="5" t="inlineStr">
        <is>
          <t>6022</t>
        </is>
      </c>
      <c r="H11" s="5" t="inlineStr">
        <is>
          <t>C/U</t>
        </is>
      </c>
      <c r="I11" s="6" t="n">
        <v>14500</v>
      </c>
      <c r="J11" s="6" t="n">
        <v>0</v>
      </c>
      <c r="K11" s="5" t="inlineStr">
        <is>
          <t>ARS</t>
        </is>
      </c>
      <c r="L11" s="7" t="n">
        <v>0</v>
      </c>
      <c r="M11" s="7" t="n">
        <v>228267.07</v>
      </c>
      <c r="O11" s="11">
        <f>M11/SUM($M$2:$M$2023)</f>
        <v/>
      </c>
      <c r="P11" s="5">
        <f>IFERROR(M11/I11,0)</f>
        <v/>
      </c>
      <c r="Q11" s="39" t="n">
        <v>2044</v>
      </c>
      <c r="R11" s="8">
        <f>I11-Q11</f>
        <v/>
      </c>
      <c r="S11" s="36">
        <f>P11*R11</f>
        <v/>
      </c>
      <c r="U11" s="27" t="inlineStr">
        <is>
          <t>Stock SAP</t>
        </is>
      </c>
      <c r="V11" s="27" t="inlineStr">
        <is>
          <t>Descartables</t>
        </is>
      </c>
      <c r="W11" s="27" t="inlineStr">
        <is>
          <t>Dentro del alcance</t>
        </is>
      </c>
      <c r="X11" s="25" t="inlineStr">
        <is>
          <t>Alta</t>
        </is>
      </c>
      <c r="Y11" s="27" t="inlineStr">
        <is>
          <t>Homologado – confianza Alta</t>
        </is>
      </c>
      <c r="Z11" s="26" t="inlineStr">
        <is>
          <t>Dar de baja en SAP</t>
        </is>
      </c>
      <c r="AA11" s="27" t="inlineStr">
        <is>
          <t>270</t>
        </is>
      </c>
      <c r="AB11" s="27" t="inlineStr">
        <is>
          <t>Aguja 40/8</t>
        </is>
      </c>
      <c r="AC11" s="27" t="inlineStr">
        <is>
          <t>Homologación por código Avain (master D-139)</t>
        </is>
      </c>
      <c r="AD11" s="27" t="inlineStr">
        <is>
          <t>No</t>
        </is>
      </c>
      <c r="AE11" s="27" t="inlineStr"/>
      <c r="AF11" s="27" t="inlineStr">
        <is>
          <t>Sí</t>
        </is>
      </c>
      <c r="AG11" s="27" t="inlineStr">
        <is>
          <t>D-139</t>
        </is>
      </c>
      <c r="AH11" s="37" t="n">
        <v>19567</v>
      </c>
      <c r="AI11" s="37" t="n">
        <v>2044</v>
      </c>
      <c r="AJ11" s="37" t="n">
        <v>17523</v>
      </c>
      <c r="AK11" s="38" t="n">
        <v>15.74255634486635</v>
      </c>
      <c r="AL11" s="38">
        <f>IF(OR($Z11="Dar de baja en SAP",$Z11="Dar de alta en SAP"),$AJ11*$AK11,"")</f>
        <v/>
      </c>
      <c r="AM11" s="38">
        <f>$AI11*$AK11</f>
        <v/>
      </c>
      <c r="AN11" s="27" t="inlineStr"/>
      <c r="AO11" s="27"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t="inlineStr"/>
      <c r="D12" s="5" t="inlineStr">
        <is>
          <t>033</t>
        </is>
      </c>
      <c r="E12" s="5" t="inlineStr">
        <is>
          <t>ZDES</t>
        </is>
      </c>
      <c r="F12" s="5" t="inlineStr">
        <is>
          <t>1060</t>
        </is>
      </c>
      <c r="G12" s="5" t="inlineStr">
        <is>
          <t>6022</t>
        </is>
      </c>
      <c r="H12" s="5" t="inlineStr">
        <is>
          <t>C/U</t>
        </is>
      </c>
      <c r="I12" s="6" t="n">
        <v>11500</v>
      </c>
      <c r="J12" s="6" t="n">
        <v>0</v>
      </c>
      <c r="K12" s="5" t="inlineStr">
        <is>
          <t>ARS</t>
        </is>
      </c>
      <c r="L12" s="7" t="n">
        <v>0</v>
      </c>
      <c r="M12" s="7" t="n">
        <v>615847.3100000001</v>
      </c>
      <c r="O12" s="11">
        <f>M12/SUM($M$2:$M$2023)</f>
        <v/>
      </c>
      <c r="P12" s="5">
        <f>IFERROR(M12/I12,0)</f>
        <v/>
      </c>
      <c r="R12" s="8">
        <f>I12-Q12</f>
        <v/>
      </c>
      <c r="S12" s="36">
        <f>P12*R12</f>
        <v/>
      </c>
      <c r="U12" s="27" t="inlineStr">
        <is>
          <t>Stock SAP</t>
        </is>
      </c>
      <c r="V12" s="27" t="inlineStr">
        <is>
          <t>Descartables</t>
        </is>
      </c>
      <c r="W12" s="27" t="inlineStr">
        <is>
          <t>Dentro del alcance</t>
        </is>
      </c>
      <c r="X12" s="27" t="inlineStr"/>
      <c r="Y12" s="27" t="inlineStr">
        <is>
          <t>Sin recuento físico en el inventario de Avain</t>
        </is>
      </c>
      <c r="Z12" s="28" t="inlineStr">
        <is>
          <t>Sin recuento físico</t>
        </is>
      </c>
      <c r="AA12" s="27" t="inlineStr"/>
      <c r="AB12" s="27" t="inlineStr"/>
      <c r="AC12" s="27" t="inlineStr"/>
      <c r="AD12" s="27" t="inlineStr"/>
      <c r="AE12" s="27" t="inlineStr"/>
      <c r="AF12" s="27" t="inlineStr"/>
      <c r="AG12" s="27" t="inlineStr"/>
      <c r="AH12" s="37" t="n">
        <v>15000</v>
      </c>
      <c r="AI12" s="37" t="n">
        <v>0</v>
      </c>
      <c r="AJ12" s="37" t="n">
        <v>15000</v>
      </c>
      <c r="AK12" s="38" t="n">
        <v>53.55194000000001</v>
      </c>
      <c r="AL12" s="38" t="n"/>
      <c r="AM12" s="38" t="n"/>
      <c r="AN12" s="27" t="inlineStr"/>
      <c r="AO12" s="27" t="inlineStr">
        <is>
          <t>El material ocupa 3 filas en la hoja 1060 NQN (lote/almacén). La cantidad SAP y la física de esta vista son el total del material.</t>
        </is>
      </c>
    </row>
    <row r="13">
      <c r="A13" s="5" t="inlineStr">
        <is>
          <t>2000011</t>
        </is>
      </c>
      <c r="B13" s="5" t="inlineStr">
        <is>
          <t>BAJALENGUAS DE MADERA</t>
        </is>
      </c>
      <c r="C13" s="5" t="inlineStr"/>
      <c r="D13" s="5" t="inlineStr">
        <is>
          <t>033</t>
        </is>
      </c>
      <c r="E13" s="5" t="inlineStr">
        <is>
          <t>ZDES</t>
        </is>
      </c>
      <c r="F13" s="5" t="inlineStr">
        <is>
          <t>1060</t>
        </is>
      </c>
      <c r="G13" s="5" t="inlineStr">
        <is>
          <t>6022</t>
        </is>
      </c>
      <c r="H13" s="5" t="inlineStr">
        <is>
          <t>C/U</t>
        </is>
      </c>
      <c r="I13" s="6" t="n">
        <v>11100</v>
      </c>
      <c r="J13" s="6" t="n">
        <v>0</v>
      </c>
      <c r="K13" s="5" t="inlineStr">
        <is>
          <t>ARS</t>
        </is>
      </c>
      <c r="L13" s="7" t="n">
        <v>0</v>
      </c>
      <c r="M13" s="7" t="n">
        <v>176859.87</v>
      </c>
      <c r="O13" s="11">
        <f>M13/SUM($M$2:$M$2023)</f>
        <v/>
      </c>
      <c r="P13" s="5">
        <f>IFERROR(M13/I13,0)</f>
        <v/>
      </c>
      <c r="Q13" s="39" t="n">
        <v>1700</v>
      </c>
      <c r="R13" s="8">
        <f>I13-Q13</f>
        <v/>
      </c>
      <c r="S13" s="36">
        <f>P13*R13</f>
        <v/>
      </c>
      <c r="U13" s="27" t="inlineStr">
        <is>
          <t>Stock SAP</t>
        </is>
      </c>
      <c r="V13" s="27" t="inlineStr">
        <is>
          <t>Descartables</t>
        </is>
      </c>
      <c r="W13" s="27" t="inlineStr">
        <is>
          <t>Dentro del alcance</t>
        </is>
      </c>
      <c r="X13" s="26" t="inlineStr">
        <is>
          <t>Baja</t>
        </is>
      </c>
      <c r="Y13" s="27" t="inlineStr">
        <is>
          <t>Homologado – confianza Baja – pendiente de validación</t>
        </is>
      </c>
      <c r="Z13" s="26" t="inlineStr">
        <is>
          <t>Dar de baja en SAP</t>
        </is>
      </c>
      <c r="AA13" s="27" t="inlineStr">
        <is>
          <t>351</t>
        </is>
      </c>
      <c r="AB13" s="27" t="inlineStr">
        <is>
          <t>baja lenguas</t>
        </is>
      </c>
      <c r="AC13" s="27" t="inlineStr">
        <is>
          <t>Cruce por nomenclatura SAP</t>
        </is>
      </c>
      <c r="AD13" s="27" t="inlineStr">
        <is>
          <t>No</t>
        </is>
      </c>
      <c r="AE13" s="27" t="inlineStr"/>
      <c r="AF13" s="27" t="inlineStr">
        <is>
          <t>No</t>
        </is>
      </c>
      <c r="AG13" s="27" t="inlineStr"/>
      <c r="AH13" s="37" t="n">
        <v>11160</v>
      </c>
      <c r="AI13" s="37" t="n">
        <v>1700</v>
      </c>
      <c r="AJ13" s="37" t="n">
        <v>9460</v>
      </c>
      <c r="AK13" s="38" t="n">
        <v>15.93332168458781</v>
      </c>
      <c r="AL13" s="38">
        <f>IF(OR($Z13="Dar de baja en SAP",$Z13="Dar de alta en SAP"),$AJ13*$AK13,"")</f>
        <v/>
      </c>
      <c r="AM13" s="38">
        <f>$AI13*$AK13</f>
        <v/>
      </c>
      <c r="AN13" s="27" t="inlineStr"/>
      <c r="AO13" s="27"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t="inlineStr"/>
      <c r="D14" s="5" t="inlineStr">
        <is>
          <t>033</t>
        </is>
      </c>
      <c r="E14" s="5" t="inlineStr">
        <is>
          <t>ZDES</t>
        </is>
      </c>
      <c r="F14" s="5" t="inlineStr">
        <is>
          <t>1060</t>
        </is>
      </c>
      <c r="G14" s="5" t="inlineStr">
        <is>
          <t>6022</t>
        </is>
      </c>
      <c r="H14" s="5" t="inlineStr">
        <is>
          <t>C/U</t>
        </is>
      </c>
      <c r="I14" s="6" t="n">
        <v>10400</v>
      </c>
      <c r="J14" s="6" t="n">
        <v>0</v>
      </c>
      <c r="K14" s="5" t="inlineStr">
        <is>
          <t>ARS</t>
        </is>
      </c>
      <c r="L14" s="7" t="n">
        <v>0</v>
      </c>
      <c r="M14" s="7" t="n">
        <v>239913.38</v>
      </c>
      <c r="O14" s="11">
        <f>M14/SUM($M$2:$M$2023)</f>
        <v/>
      </c>
      <c r="P14" s="5">
        <f>IFERROR(M14/I14,0)</f>
        <v/>
      </c>
      <c r="Q14" s="39" t="n">
        <v>3188</v>
      </c>
      <c r="R14" s="8">
        <f>I14-Q14</f>
        <v/>
      </c>
      <c r="S14" s="36">
        <f>P14*R14</f>
        <v/>
      </c>
      <c r="U14" s="27" t="inlineStr">
        <is>
          <t>Stock SAP</t>
        </is>
      </c>
      <c r="V14" s="27" t="inlineStr">
        <is>
          <t>Descartables</t>
        </is>
      </c>
      <c r="W14" s="27" t="inlineStr">
        <is>
          <t>Dentro del alcance</t>
        </is>
      </c>
      <c r="X14" s="25" t="inlineStr">
        <is>
          <t>Alta</t>
        </is>
      </c>
      <c r="Y14" s="27" t="inlineStr">
        <is>
          <t>Homologado – confianza Alta</t>
        </is>
      </c>
      <c r="Z14" s="26" t="inlineStr">
        <is>
          <t>Dar de baja en SAP</t>
        </is>
      </c>
      <c r="AA14" s="27" t="inlineStr">
        <is>
          <t>273</t>
        </is>
      </c>
      <c r="AB14" s="27" t="inlineStr">
        <is>
          <t>Aguja 25/8</t>
        </is>
      </c>
      <c r="AC14" s="27" t="inlineStr">
        <is>
          <t>Homologación por código Avain (master D-138)</t>
        </is>
      </c>
      <c r="AD14" s="27" t="inlineStr">
        <is>
          <t>No</t>
        </is>
      </c>
      <c r="AE14" s="27" t="inlineStr"/>
      <c r="AF14" s="27" t="inlineStr">
        <is>
          <t>Sí</t>
        </is>
      </c>
      <c r="AG14" s="27" t="inlineStr">
        <is>
          <t>D-138</t>
        </is>
      </c>
      <c r="AH14" s="37" t="n">
        <v>12581</v>
      </c>
      <c r="AI14" s="37" t="n">
        <v>3188</v>
      </c>
      <c r="AJ14" s="37" t="n">
        <v>9393</v>
      </c>
      <c r="AK14" s="38" t="n">
        <v>23.06859391145378</v>
      </c>
      <c r="AL14" s="38">
        <f>IF(OR($Z14="Dar de baja en SAP",$Z14="Dar de alta en SAP"),$AJ14*$AK14,"")</f>
        <v/>
      </c>
      <c r="AM14" s="38">
        <f>$AI14*$AK14</f>
        <v/>
      </c>
      <c r="AN14" s="27" t="inlineStr"/>
      <c r="AO14" s="27"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t="inlineStr"/>
      <c r="D15" s="5" t="inlineStr">
        <is>
          <t>033</t>
        </is>
      </c>
      <c r="E15" s="5" t="inlineStr">
        <is>
          <t>ZDES</t>
        </is>
      </c>
      <c r="F15" s="5" t="inlineStr">
        <is>
          <t>1060</t>
        </is>
      </c>
      <c r="G15" s="5" t="inlineStr">
        <is>
          <t>6021</t>
        </is>
      </c>
      <c r="H15" s="5" t="inlineStr">
        <is>
          <t>C/U</t>
        </is>
      </c>
      <c r="I15" s="6" t="n">
        <v>9150</v>
      </c>
      <c r="J15" s="6" t="n">
        <v>0</v>
      </c>
      <c r="K15" s="5" t="inlineStr">
        <is>
          <t>ARS</t>
        </is>
      </c>
      <c r="L15" s="7" t="n">
        <v>0</v>
      </c>
      <c r="M15" s="7" t="n">
        <v>351965.73</v>
      </c>
      <c r="O15" s="11">
        <f>M15/SUM($M$2:$M$2023)</f>
        <v/>
      </c>
      <c r="P15" s="5">
        <f>IFERROR(M15/I15,0)</f>
        <v/>
      </c>
      <c r="R15" s="8">
        <f>I15-Q15</f>
        <v/>
      </c>
      <c r="S15" s="36">
        <f>P15*R15</f>
        <v/>
      </c>
      <c r="U15" s="27" t="inlineStr">
        <is>
          <t>Stock SAP</t>
        </is>
      </c>
      <c r="V15" s="27" t="inlineStr">
        <is>
          <t>Descartables</t>
        </is>
      </c>
      <c r="W15" s="27" t="inlineStr">
        <is>
          <t>Dentro del alcance</t>
        </is>
      </c>
      <c r="X15" s="27" t="inlineStr"/>
      <c r="Y15" s="27" t="inlineStr">
        <is>
          <t>Sin recuento físico en el inventario de Avain</t>
        </is>
      </c>
      <c r="Z15" s="28" t="inlineStr">
        <is>
          <t>Sin recuento físico</t>
        </is>
      </c>
      <c r="AA15" s="27" t="inlineStr"/>
      <c r="AB15" s="27" t="inlineStr"/>
      <c r="AC15" s="27" t="inlineStr"/>
      <c r="AD15" s="27" t="inlineStr"/>
      <c r="AE15" s="27" t="inlineStr"/>
      <c r="AF15" s="27" t="inlineStr"/>
      <c r="AG15" s="27" t="inlineStr"/>
      <c r="AH15" s="37" t="n">
        <v>32150</v>
      </c>
      <c r="AI15" s="37" t="n">
        <v>0</v>
      </c>
      <c r="AJ15" s="37" t="n">
        <v>32150</v>
      </c>
      <c r="AK15" s="38" t="n">
        <v>38.4662</v>
      </c>
      <c r="AL15" s="38" t="n"/>
      <c r="AM15" s="38" t="n"/>
      <c r="AN15" s="27" t="inlineStr"/>
      <c r="AO15" s="27" t="inlineStr">
        <is>
          <t>El material ocupa 2 filas en la hoja 1060 NQN (lote/almacén). La cantidad SAP y la física de esta vista son el total del material.</t>
        </is>
      </c>
    </row>
    <row r="16">
      <c r="A16" s="5" t="inlineStr">
        <is>
          <t>2000299</t>
        </is>
      </c>
      <c r="B16" s="5" t="inlineStr">
        <is>
          <t>GASA ESTERIL 10X10 - SYRA</t>
        </is>
      </c>
      <c r="C16" s="5" t="inlineStr"/>
      <c r="D16" s="5" t="inlineStr">
        <is>
          <t>033</t>
        </is>
      </c>
      <c r="E16" s="5" t="inlineStr">
        <is>
          <t>ZDES</t>
        </is>
      </c>
      <c r="F16" s="5" t="inlineStr">
        <is>
          <t>1060</t>
        </is>
      </c>
      <c r="G16" s="5" t="inlineStr">
        <is>
          <t>6021</t>
        </is>
      </c>
      <c r="H16" s="5" t="inlineStr">
        <is>
          <t>C/U</t>
        </is>
      </c>
      <c r="I16" s="6" t="n">
        <v>9000</v>
      </c>
      <c r="J16" s="6" t="n">
        <v>0</v>
      </c>
      <c r="K16" s="5" t="inlineStr">
        <is>
          <t>ARS</t>
        </is>
      </c>
      <c r="L16" s="7" t="n">
        <v>0</v>
      </c>
      <c r="M16" s="7" t="n">
        <v>1466190</v>
      </c>
      <c r="O16" s="11">
        <f>M16/SUM($M$2:$M$2023)</f>
        <v/>
      </c>
      <c r="P16" s="5">
        <f>IFERROR(M16/I16,0)</f>
        <v/>
      </c>
      <c r="R16" s="8">
        <f>I16-Q16</f>
        <v/>
      </c>
      <c r="S16" s="36">
        <f>P16*R16</f>
        <v/>
      </c>
      <c r="U16" s="27" t="inlineStr">
        <is>
          <t>Stock SAP</t>
        </is>
      </c>
      <c r="V16" s="27" t="inlineStr">
        <is>
          <t>Descartables</t>
        </is>
      </c>
      <c r="W16" s="27" t="inlineStr">
        <is>
          <t>Dentro del alcance</t>
        </is>
      </c>
      <c r="X16" s="27" t="inlineStr"/>
      <c r="Y16" s="27" t="inlineStr">
        <is>
          <t>Sin recuento físico en el inventario de Avain</t>
        </is>
      </c>
      <c r="Z16" s="28" t="inlineStr">
        <is>
          <t>Sin recuento físico</t>
        </is>
      </c>
      <c r="AA16" s="27" t="inlineStr"/>
      <c r="AB16" s="27" t="inlineStr"/>
      <c r="AC16" s="27" t="inlineStr"/>
      <c r="AD16" s="27" t="inlineStr"/>
      <c r="AE16" s="27" t="inlineStr"/>
      <c r="AF16" s="27" t="inlineStr"/>
      <c r="AG16" s="27" t="inlineStr"/>
      <c r="AH16" s="37" t="n">
        <v>10000</v>
      </c>
      <c r="AI16" s="37" t="n">
        <v>0</v>
      </c>
      <c r="AJ16" s="37" t="n">
        <v>10000</v>
      </c>
      <c r="AK16" s="38" t="n">
        <v>162.91</v>
      </c>
      <c r="AL16" s="38" t="n"/>
      <c r="AM16" s="38" t="n"/>
      <c r="AN16" s="27" t="inlineStr"/>
      <c r="AO16" s="27" t="inlineStr">
        <is>
          <t>El material ocupa 2 filas en la hoja 1060 NQN (lote/almacén). La cantidad SAP y la física de esta vista son el total del material.</t>
        </is>
      </c>
    </row>
    <row r="17">
      <c r="A17" s="5" t="inlineStr">
        <is>
          <t>2000306</t>
        </is>
      </c>
      <c r="B17" s="5" t="inlineStr">
        <is>
          <t>TIRAS REACTIVAS</t>
        </is>
      </c>
      <c r="C17" s="5" t="inlineStr"/>
      <c r="D17" s="5" t="inlineStr">
        <is>
          <t>033</t>
        </is>
      </c>
      <c r="E17" s="5" t="inlineStr">
        <is>
          <t>ZDES</t>
        </is>
      </c>
      <c r="F17" s="5" t="inlineStr">
        <is>
          <t>1060</t>
        </is>
      </c>
      <c r="G17" s="5" t="inlineStr">
        <is>
          <t>6022</t>
        </is>
      </c>
      <c r="H17" s="5" t="inlineStr">
        <is>
          <t>C/U</t>
        </is>
      </c>
      <c r="I17" s="6" t="n">
        <v>8550</v>
      </c>
      <c r="J17" s="6" t="n">
        <v>0</v>
      </c>
      <c r="K17" s="5" t="inlineStr">
        <is>
          <t>ARS</t>
        </is>
      </c>
      <c r="L17" s="7" t="n">
        <v>0</v>
      </c>
      <c r="M17" s="7" t="n">
        <v>1371283.3</v>
      </c>
      <c r="O17" s="11">
        <f>M17/SUM($M$2:$M$2023)</f>
        <v/>
      </c>
      <c r="P17" s="5">
        <f>IFERROR(M17/I17,0)</f>
        <v/>
      </c>
      <c r="R17" s="8">
        <f>I17-Q17</f>
        <v/>
      </c>
      <c r="S17" s="36">
        <f>P17*R17</f>
        <v/>
      </c>
      <c r="U17" s="27" t="inlineStr">
        <is>
          <t>Stock SAP</t>
        </is>
      </c>
      <c r="V17" s="27" t="inlineStr">
        <is>
          <t>Descartables</t>
        </is>
      </c>
      <c r="W17" s="27" t="inlineStr">
        <is>
          <t>Dentro del alcance</t>
        </is>
      </c>
      <c r="X17" s="27" t="inlineStr"/>
      <c r="Y17" s="27" t="inlineStr">
        <is>
          <t>Sin recuento físico en el inventario de Avain</t>
        </is>
      </c>
      <c r="Z17" s="28" t="inlineStr">
        <is>
          <t>Sin recuento físico</t>
        </is>
      </c>
      <c r="AA17" s="27" t="inlineStr"/>
      <c r="AB17" s="27" t="inlineStr"/>
      <c r="AC17" s="27" t="inlineStr"/>
      <c r="AD17" s="27" t="inlineStr"/>
      <c r="AE17" s="27" t="inlineStr"/>
      <c r="AF17" s="27" t="inlineStr"/>
      <c r="AG17" s="27" t="inlineStr"/>
      <c r="AH17" s="37" t="n">
        <v>9583</v>
      </c>
      <c r="AI17" s="37" t="n">
        <v>0</v>
      </c>
      <c r="AJ17" s="37" t="n">
        <v>9583</v>
      </c>
      <c r="AK17" s="38" t="n">
        <v>160.3840112699572</v>
      </c>
      <c r="AL17" s="38" t="n"/>
      <c r="AM17" s="38" t="n"/>
      <c r="AN17" s="27" t="inlineStr"/>
      <c r="AO17" s="27" t="inlineStr">
        <is>
          <t>El material ocupa 3 filas en la hoja 1060 NQN (lote/almacén). La cantidad SAP y la física de esta vista son el total del material.</t>
        </is>
      </c>
    </row>
    <row r="18">
      <c r="A18" s="5" t="inlineStr">
        <is>
          <t>2001249</t>
        </is>
      </c>
      <c r="B18" s="5" t="inlineStr">
        <is>
          <t>TIRAS REACTIVAS OPTIUM NEO H</t>
        </is>
      </c>
      <c r="C18" s="5" t="inlineStr"/>
      <c r="D18" s="5" t="inlineStr">
        <is>
          <t>033</t>
        </is>
      </c>
      <c r="E18" s="5" t="inlineStr">
        <is>
          <t>ZDES</t>
        </is>
      </c>
      <c r="F18" s="5" t="inlineStr">
        <is>
          <t>1060</t>
        </is>
      </c>
      <c r="G18" s="5" t="inlineStr">
        <is>
          <t>6022</t>
        </is>
      </c>
      <c r="H18" s="5" t="inlineStr">
        <is>
          <t>C/U</t>
        </is>
      </c>
      <c r="I18" s="6" t="n">
        <v>6100</v>
      </c>
      <c r="J18" s="6" t="n">
        <v>0</v>
      </c>
      <c r="K18" s="5" t="inlineStr">
        <is>
          <t>ARS</t>
        </is>
      </c>
      <c r="L18" s="7" t="n">
        <v>0</v>
      </c>
      <c r="M18" s="7" t="n">
        <v>2531937.17</v>
      </c>
      <c r="O18" s="11">
        <f>M18/SUM($M$2:$M$2023)</f>
        <v/>
      </c>
      <c r="P18" s="5">
        <f>IFERROR(M18/I18,0)</f>
        <v/>
      </c>
      <c r="R18" s="8">
        <f>I18-Q18</f>
        <v/>
      </c>
      <c r="S18" s="36">
        <f>P18*R18</f>
        <v/>
      </c>
      <c r="U18" s="27" t="inlineStr">
        <is>
          <t>Stock SAP</t>
        </is>
      </c>
      <c r="V18" s="27" t="inlineStr">
        <is>
          <t>Descartables</t>
        </is>
      </c>
      <c r="W18" s="27" t="inlineStr">
        <is>
          <t>Dentro del alcance</t>
        </is>
      </c>
      <c r="X18" s="30" t="inlineStr">
        <is>
          <t>Media</t>
        </is>
      </c>
      <c r="Y18" s="27" t="inlineStr">
        <is>
          <t>Homologado – confianza Media – pendiente de validación</t>
        </is>
      </c>
      <c r="Z18" s="26" t="inlineStr">
        <is>
          <t>Dar de baja en SAP</t>
        </is>
      </c>
      <c r="AA18" s="27" t="inlineStr">
        <is>
          <t>340; 385</t>
        </is>
      </c>
      <c r="AB18" s="27" t="inlineStr">
        <is>
          <t>TIRAS REACTIVAS HGT; TIRAS REACTIVAS OPTIUM NEO H (CAJA X 50)</t>
        </is>
      </c>
      <c r="AC18" s="27" t="inlineStr">
        <is>
          <t>Cruce por nomenclatura SAP; Homologación por código Avain (master D-170)</t>
        </is>
      </c>
      <c r="AD18" s="27" t="inlineStr">
        <is>
          <t>No</t>
        </is>
      </c>
      <c r="AE18" s="27" t="inlineStr"/>
      <c r="AF18" s="27" t="inlineStr">
        <is>
          <t>Sí</t>
        </is>
      </c>
      <c r="AG18" s="27" t="inlineStr">
        <is>
          <t>D-170</t>
        </is>
      </c>
      <c r="AH18" s="37" t="n">
        <v>25947</v>
      </c>
      <c r="AI18" s="37" t="n">
        <v>0</v>
      </c>
      <c r="AJ18" s="37" t="n">
        <v>25947</v>
      </c>
      <c r="AK18" s="38" t="n">
        <v>415.0716668593672</v>
      </c>
      <c r="AL18" s="38">
        <f>IF(OR($Z18="Dar de baja en SAP",$Z18="Dar de alta en SAP"),$AJ18*$AK18,"")</f>
        <v/>
      </c>
      <c r="AM18" s="38">
        <f>$AI18*$AK18</f>
        <v/>
      </c>
      <c r="AN18" s="27" t="inlineStr"/>
      <c r="AO18" s="27"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t="inlineStr"/>
      <c r="D19" s="5" t="inlineStr">
        <is>
          <t>033</t>
        </is>
      </c>
      <c r="E19" s="5" t="inlineStr">
        <is>
          <t>ZMED</t>
        </is>
      </c>
      <c r="F19" s="5" t="inlineStr">
        <is>
          <t>1060</t>
        </is>
      </c>
      <c r="G19" s="5" t="inlineStr">
        <is>
          <t>6021</t>
        </is>
      </c>
      <c r="H19" s="5" t="inlineStr">
        <is>
          <t>C/U</t>
        </is>
      </c>
      <c r="I19" s="6" t="n">
        <v>5181</v>
      </c>
      <c r="J19" s="6" t="n">
        <v>0</v>
      </c>
      <c r="K19" s="5" t="inlineStr">
        <is>
          <t>ARS</t>
        </is>
      </c>
      <c r="L19" s="7" t="n">
        <v>0</v>
      </c>
      <c r="M19" s="7" t="n">
        <v>1690682.85</v>
      </c>
      <c r="O19" s="11">
        <f>M19/SUM($M$2:$M$2023)</f>
        <v/>
      </c>
      <c r="P19" s="5">
        <f>IFERROR(M19/I19,0)</f>
        <v/>
      </c>
      <c r="R19" s="8">
        <f>I19-Q19</f>
        <v/>
      </c>
      <c r="S19" s="36">
        <f>P19*R19</f>
        <v/>
      </c>
      <c r="U19" s="27" t="inlineStr">
        <is>
          <t>Stock SAP</t>
        </is>
      </c>
      <c r="V19" s="27" t="inlineStr">
        <is>
          <t>Medicamentos</t>
        </is>
      </c>
      <c r="W19" s="27" t="inlineStr">
        <is>
          <t>Dentro del alcance</t>
        </is>
      </c>
      <c r="X19" s="27" t="inlineStr"/>
      <c r="Y19" s="27" t="inlineStr">
        <is>
          <t>Sin recuento físico en el inventario de Avain</t>
        </is>
      </c>
      <c r="Z19" s="28" t="inlineStr">
        <is>
          <t>Sin recuento físico</t>
        </is>
      </c>
      <c r="AA19" s="27" t="inlineStr"/>
      <c r="AB19" s="27" t="inlineStr"/>
      <c r="AC19" s="27" t="inlineStr"/>
      <c r="AD19" s="27" t="inlineStr"/>
      <c r="AE19" s="27" t="inlineStr"/>
      <c r="AF19" s="27" t="inlineStr"/>
      <c r="AG19" s="27" t="inlineStr"/>
      <c r="AH19" s="37" t="n">
        <v>5181</v>
      </c>
      <c r="AI19" s="37" t="n">
        <v>0</v>
      </c>
      <c r="AJ19" s="37" t="n">
        <v>5181</v>
      </c>
      <c r="AK19" s="38" t="n">
        <v>326.3236537348002</v>
      </c>
      <c r="AL19" s="38" t="n"/>
      <c r="AM19" s="38" t="n"/>
      <c r="AN19" s="27" t="inlineStr"/>
      <c r="AO19" s="27" t="inlineStr"/>
    </row>
    <row r="20">
      <c r="A20" s="5" t="inlineStr">
        <is>
          <t>2000009</t>
        </is>
      </c>
      <c r="B20" s="5" t="inlineStr">
        <is>
          <t>AGUJA HIPODERMICA 21G x 1 ½ - 40/8</t>
        </is>
      </c>
      <c r="C20" s="5" t="inlineStr"/>
      <c r="D20" s="5" t="inlineStr">
        <is>
          <t>033</t>
        </is>
      </c>
      <c r="E20" s="5" t="inlineStr">
        <is>
          <t>ZDES</t>
        </is>
      </c>
      <c r="F20" s="5" t="inlineStr">
        <is>
          <t>1060</t>
        </is>
      </c>
      <c r="G20" s="5" t="inlineStr">
        <is>
          <t>6021</t>
        </is>
      </c>
      <c r="H20" s="5" t="inlineStr">
        <is>
          <t>C/U</t>
        </is>
      </c>
      <c r="I20" s="6" t="n">
        <v>5067</v>
      </c>
      <c r="J20" s="6" t="n">
        <v>0</v>
      </c>
      <c r="K20" s="5" t="inlineStr">
        <is>
          <t>ARS</t>
        </is>
      </c>
      <c r="L20" s="7" t="n">
        <v>0</v>
      </c>
      <c r="M20" s="7" t="n">
        <v>79767.53</v>
      </c>
      <c r="O20" s="11">
        <f>M20/SUM($M$2:$M$2023)</f>
        <v/>
      </c>
      <c r="P20" s="5">
        <f>IFERROR(M20/I20,0)</f>
        <v/>
      </c>
      <c r="R20" s="8">
        <f>I20-Q20</f>
        <v/>
      </c>
      <c r="S20" s="36">
        <f>P20*R20</f>
        <v/>
      </c>
      <c r="U20" s="27" t="inlineStr">
        <is>
          <t>Stock SAP</t>
        </is>
      </c>
      <c r="V20" s="27" t="inlineStr">
        <is>
          <t>Descartables</t>
        </is>
      </c>
      <c r="W20" s="27" t="inlineStr">
        <is>
          <t>Dentro del alcance</t>
        </is>
      </c>
      <c r="X20" s="25" t="inlineStr">
        <is>
          <t>Alta</t>
        </is>
      </c>
      <c r="Y20" s="27" t="inlineStr">
        <is>
          <t>Homologado – confianza Alta</t>
        </is>
      </c>
      <c r="Z20" s="26" t="inlineStr">
        <is>
          <t>Dar de baja en SAP</t>
        </is>
      </c>
      <c r="AA20" s="27" t="inlineStr">
        <is>
          <t>270</t>
        </is>
      </c>
      <c r="AB20" s="27" t="inlineStr">
        <is>
          <t>Aguja 40/8</t>
        </is>
      </c>
      <c r="AC20" s="27" t="inlineStr">
        <is>
          <t>Homologación por código Avain (master D-139)</t>
        </is>
      </c>
      <c r="AD20" s="27" t="inlineStr">
        <is>
          <t>No</t>
        </is>
      </c>
      <c r="AE20" s="27" t="inlineStr"/>
      <c r="AF20" s="27" t="inlineStr">
        <is>
          <t>Sí</t>
        </is>
      </c>
      <c r="AG20" s="27" t="inlineStr">
        <is>
          <t>D-139</t>
        </is>
      </c>
      <c r="AH20" s="37" t="n">
        <v>19567</v>
      </c>
      <c r="AI20" s="37" t="n">
        <v>2044</v>
      </c>
      <c r="AJ20" s="37" t="n">
        <v>17523</v>
      </c>
      <c r="AK20" s="38" t="n">
        <v>15.74255634486635</v>
      </c>
      <c r="AL20" s="38">
        <f>IF(OR($Z20="Dar de baja en SAP",$Z20="Dar de alta en SAP"),$AJ20*$AK20,"")</f>
        <v/>
      </c>
      <c r="AM20" s="38">
        <f>$AI20*$AK20</f>
        <v/>
      </c>
      <c r="AN20" s="27" t="inlineStr"/>
      <c r="AO20" s="27"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t="inlineStr"/>
      <c r="D21" s="5" t="inlineStr">
        <is>
          <t>033</t>
        </is>
      </c>
      <c r="E21" s="5" t="inlineStr">
        <is>
          <t>ZDES</t>
        </is>
      </c>
      <c r="F21" s="5" t="inlineStr">
        <is>
          <t>1060</t>
        </is>
      </c>
      <c r="G21" s="5" t="inlineStr">
        <is>
          <t>6021</t>
        </is>
      </c>
      <c r="H21" s="5" t="inlineStr">
        <is>
          <t>C/U</t>
        </is>
      </c>
      <c r="I21" s="6" t="n">
        <v>5060</v>
      </c>
      <c r="J21" s="6" t="n">
        <v>0</v>
      </c>
      <c r="K21" s="5" t="inlineStr">
        <is>
          <t>ARS</t>
        </is>
      </c>
      <c r="L21" s="7" t="n">
        <v>0</v>
      </c>
      <c r="M21" s="7" t="n">
        <v>233994.41</v>
      </c>
      <c r="O21" s="11">
        <f>M21/SUM($M$2:$M$2023)</f>
        <v/>
      </c>
      <c r="P21" s="5">
        <f>IFERROR(M21/I21,0)</f>
        <v/>
      </c>
      <c r="Q21" s="39" t="n">
        <v>380</v>
      </c>
      <c r="R21" s="8">
        <f>I21-Q21</f>
        <v/>
      </c>
      <c r="S21" s="36">
        <f>P21*R21</f>
        <v/>
      </c>
      <c r="U21" s="27" t="inlineStr">
        <is>
          <t>Stock SAP</t>
        </is>
      </c>
      <c r="V21" s="27" t="inlineStr">
        <is>
          <t>Descartables</t>
        </is>
      </c>
      <c r="W21" s="27" t="inlineStr">
        <is>
          <t>Dentro del alcance</t>
        </is>
      </c>
      <c r="X21" s="26" t="inlineStr">
        <is>
          <t>Baja</t>
        </is>
      </c>
      <c r="Y21" s="27" t="inlineStr">
        <is>
          <t>Homologado – confianza Baja – pendiente de validación</t>
        </is>
      </c>
      <c r="Z21" s="26" t="inlineStr">
        <is>
          <t>Dar de baja en SAP</t>
        </is>
      </c>
      <c r="AA21" s="27" t="inlineStr">
        <is>
          <t>64</t>
        </is>
      </c>
      <c r="AB21" s="27" t="inlineStr">
        <is>
          <t>CURITAS X UNID</t>
        </is>
      </c>
      <c r="AC21" s="27" t="inlineStr">
        <is>
          <t>Homologación por código Avain (master D-146)</t>
        </is>
      </c>
      <c r="AD21" s="27" t="inlineStr">
        <is>
          <t>No</t>
        </is>
      </c>
      <c r="AE21" s="27" t="inlineStr"/>
      <c r="AF21" s="27" t="inlineStr">
        <is>
          <t>Sí</t>
        </is>
      </c>
      <c r="AG21" s="27" t="inlineStr">
        <is>
          <t>D-146</t>
        </is>
      </c>
      <c r="AH21" s="37" t="n">
        <v>7010</v>
      </c>
      <c r="AI21" s="37" t="n">
        <v>380</v>
      </c>
      <c r="AJ21" s="37" t="n">
        <v>6630</v>
      </c>
      <c r="AK21" s="38" t="n">
        <v>46.24395435092725</v>
      </c>
      <c r="AL21" s="38">
        <f>IF(OR($Z21="Dar de baja en SAP",$Z21="Dar de alta en SAP"),$AJ21*$AK21,"")</f>
        <v/>
      </c>
      <c r="AM21" s="38">
        <f>$AI21*$AK21</f>
        <v/>
      </c>
      <c r="AN21" s="27" t="inlineStr"/>
      <c r="AO21" s="27"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t="inlineStr"/>
      <c r="D22" s="5" t="inlineStr">
        <is>
          <t>033</t>
        </is>
      </c>
      <c r="E22" s="5" t="inlineStr">
        <is>
          <t>ZDES</t>
        </is>
      </c>
      <c r="F22" s="5" t="inlineStr">
        <is>
          <t>1060</t>
        </is>
      </c>
      <c r="G22" s="5" t="inlineStr">
        <is>
          <t>6021</t>
        </is>
      </c>
      <c r="H22" s="5" t="inlineStr">
        <is>
          <t>C/U</t>
        </is>
      </c>
      <c r="I22" s="6" t="n">
        <v>4810</v>
      </c>
      <c r="J22" s="6" t="n">
        <v>0</v>
      </c>
      <c r="K22" s="5" t="inlineStr">
        <is>
          <t>ARS</t>
        </is>
      </c>
      <c r="L22" s="7" t="n">
        <v>0</v>
      </c>
      <c r="M22" s="7" t="n">
        <v>176767.16</v>
      </c>
      <c r="O22" s="11">
        <f>M22/SUM($M$2:$M$2023)</f>
        <v/>
      </c>
      <c r="P22" s="5">
        <f>IFERROR(M22/I22,0)</f>
        <v/>
      </c>
      <c r="R22" s="8">
        <f>I22-Q22</f>
        <v/>
      </c>
      <c r="S22" s="36">
        <f>P22*R22</f>
        <v/>
      </c>
      <c r="U22" s="27" t="inlineStr">
        <is>
          <t>Stock SAP</t>
        </is>
      </c>
      <c r="V22" s="27" t="inlineStr">
        <is>
          <t>Descartables</t>
        </is>
      </c>
      <c r="W22" s="27" t="inlineStr">
        <is>
          <t>Dentro del alcance</t>
        </is>
      </c>
      <c r="X22" s="25" t="inlineStr">
        <is>
          <t>Alta</t>
        </is>
      </c>
      <c r="Y22" s="27" t="inlineStr">
        <is>
          <t>Homologado – confianza Alta</t>
        </is>
      </c>
      <c r="Z22" s="26" t="inlineStr">
        <is>
          <t>Dar de baja en SAP</t>
        </is>
      </c>
      <c r="AA22" s="27" t="inlineStr">
        <is>
          <t>246</t>
        </is>
      </c>
      <c r="AB22" s="27" t="inlineStr">
        <is>
          <t>JERINGAS 10 ML</t>
        </is>
      </c>
      <c r="AC22" s="27" t="inlineStr">
        <is>
          <t>Homologación por código Avain (master D-136)</t>
        </is>
      </c>
      <c r="AD22" s="27" t="inlineStr">
        <is>
          <t>No</t>
        </is>
      </c>
      <c r="AE22" s="27" t="inlineStr"/>
      <c r="AF22" s="27" t="inlineStr">
        <is>
          <t>Sí</t>
        </is>
      </c>
      <c r="AG22" s="27" t="inlineStr">
        <is>
          <t>D-136</t>
        </is>
      </c>
      <c r="AH22" s="37" t="n">
        <v>20310</v>
      </c>
      <c r="AI22" s="37" t="n">
        <v>2150</v>
      </c>
      <c r="AJ22" s="37" t="n">
        <v>18160</v>
      </c>
      <c r="AK22" s="38" t="n">
        <v>36.74992959133432</v>
      </c>
      <c r="AL22" s="38">
        <f>IF(OR($Z22="Dar de baja en SAP",$Z22="Dar de alta en SAP"),$AJ22*$AK22,"")</f>
        <v/>
      </c>
      <c r="AM22" s="38">
        <f>$AI22*$AK22</f>
        <v/>
      </c>
      <c r="AN22" s="27" t="inlineStr"/>
      <c r="AO22" s="27"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t="inlineStr"/>
      <c r="D23" s="5" t="inlineStr">
        <is>
          <t>033</t>
        </is>
      </c>
      <c r="E23" s="5" t="inlineStr">
        <is>
          <t>ZDES</t>
        </is>
      </c>
      <c r="F23" s="5" t="inlineStr">
        <is>
          <t>1060</t>
        </is>
      </c>
      <c r="G23" s="5" t="inlineStr">
        <is>
          <t>6022</t>
        </is>
      </c>
      <c r="H23" s="5" t="inlineStr">
        <is>
          <t>C/U</t>
        </is>
      </c>
      <c r="I23" s="6" t="n">
        <v>4300</v>
      </c>
      <c r="J23" s="6" t="n">
        <v>0</v>
      </c>
      <c r="K23" s="5" t="inlineStr">
        <is>
          <t>ARS</t>
        </is>
      </c>
      <c r="L23" s="7" t="n">
        <v>0</v>
      </c>
      <c r="M23" s="7" t="n">
        <v>91185.85000000001</v>
      </c>
      <c r="O23" s="11">
        <f>M23/SUM($M$2:$M$2023)</f>
        <v/>
      </c>
      <c r="P23" s="5">
        <f>IFERROR(M23/I23,0)</f>
        <v/>
      </c>
      <c r="Q23" s="39" t="n">
        <v>220</v>
      </c>
      <c r="R23" s="8">
        <f>I23-Q23</f>
        <v/>
      </c>
      <c r="S23" s="36">
        <f>P23*R23</f>
        <v/>
      </c>
      <c r="U23" s="27" t="inlineStr">
        <is>
          <t>Stock SAP</t>
        </is>
      </c>
      <c r="V23" s="27" t="inlineStr">
        <is>
          <t>Descartables</t>
        </is>
      </c>
      <c r="W23" s="27" t="inlineStr">
        <is>
          <t>Dentro del alcance</t>
        </is>
      </c>
      <c r="X23" s="30" t="inlineStr">
        <is>
          <t>Media</t>
        </is>
      </c>
      <c r="Y23" s="27" t="inlineStr">
        <is>
          <t>Homologado – confianza Media – pendiente de validación</t>
        </is>
      </c>
      <c r="Z23" s="26" t="inlineStr">
        <is>
          <t>Dar de baja en SAP</t>
        </is>
      </c>
      <c r="AA23" s="27" t="inlineStr">
        <is>
          <t>257</t>
        </is>
      </c>
      <c r="AB23" s="27" t="inlineStr">
        <is>
          <t>Gasas 10x10cm</t>
        </is>
      </c>
      <c r="AC23" s="27" t="inlineStr">
        <is>
          <t>Homologación por código Avain (master K-243)</t>
        </is>
      </c>
      <c r="AD23" s="27" t="inlineStr">
        <is>
          <t>Sí</t>
        </is>
      </c>
      <c r="AE23" s="27" t="inlineStr">
        <is>
          <t>2000900, 2000147, 2000281, 2000299</t>
        </is>
      </c>
      <c r="AF23" s="27" t="inlineStr">
        <is>
          <t>Sí</t>
        </is>
      </c>
      <c r="AG23" s="27" t="inlineStr">
        <is>
          <t>K-243</t>
        </is>
      </c>
      <c r="AH23" s="37" t="n">
        <v>4300</v>
      </c>
      <c r="AI23" s="37" t="n">
        <v>220</v>
      </c>
      <c r="AJ23" s="37" t="n">
        <v>4080</v>
      </c>
      <c r="AK23" s="38" t="n">
        <v>21.20601162790698</v>
      </c>
      <c r="AL23" s="38">
        <f>IF(OR($Z23="Dar de baja en SAP",$Z23="Dar de alta en SAP"),$AJ23*$AK23,"")</f>
        <v/>
      </c>
      <c r="AM23" s="38">
        <f>$AI23*$AK23</f>
        <v/>
      </c>
      <c r="AN23" s="27" t="inlineStr"/>
      <c r="AO23" s="27"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t="inlineStr"/>
      <c r="D24" s="5" t="inlineStr">
        <is>
          <t>033</t>
        </is>
      </c>
      <c r="E24" s="5" t="inlineStr">
        <is>
          <t>ZDES</t>
        </is>
      </c>
      <c r="F24" s="5" t="inlineStr">
        <is>
          <t>1060</t>
        </is>
      </c>
      <c r="G24" s="5" t="inlineStr">
        <is>
          <t>6021</t>
        </is>
      </c>
      <c r="H24" s="5" t="inlineStr">
        <is>
          <t>C/U</t>
        </is>
      </c>
      <c r="I24" s="6" t="n">
        <v>4210</v>
      </c>
      <c r="J24" s="6" t="n">
        <v>0</v>
      </c>
      <c r="K24" s="5" t="inlineStr">
        <is>
          <t>ARS</t>
        </is>
      </c>
      <c r="L24" s="7" t="n">
        <v>0</v>
      </c>
      <c r="M24" s="7" t="n">
        <v>81812.87</v>
      </c>
      <c r="O24" s="11">
        <f>M24/SUM($M$2:$M$2023)</f>
        <v/>
      </c>
      <c r="P24" s="5">
        <f>IFERROR(M24/I24,0)</f>
        <v/>
      </c>
      <c r="R24" s="8">
        <f>I24-Q24</f>
        <v/>
      </c>
      <c r="S24" s="36">
        <f>P24*R24</f>
        <v/>
      </c>
      <c r="U24" s="27" t="inlineStr">
        <is>
          <t>Stock SAP</t>
        </is>
      </c>
      <c r="V24" s="27" t="inlineStr">
        <is>
          <t>Descartables</t>
        </is>
      </c>
      <c r="W24" s="27" t="inlineStr">
        <is>
          <t>Dentro del alcance</t>
        </is>
      </c>
      <c r="X24" s="25" t="inlineStr">
        <is>
          <t>Alta</t>
        </is>
      </c>
      <c r="Y24" s="27" t="inlineStr">
        <is>
          <t>Homologado – confianza Alta</t>
        </is>
      </c>
      <c r="Z24" s="26" t="inlineStr">
        <is>
          <t>Dar de baja en SAP</t>
        </is>
      </c>
      <c r="AA24" s="27" t="inlineStr">
        <is>
          <t>254</t>
        </is>
      </c>
      <c r="AB24" s="27" t="inlineStr">
        <is>
          <t>JERINGAS 5 ML</t>
        </is>
      </c>
      <c r="AC24" s="27" t="inlineStr">
        <is>
          <t>Homologación por código Avain (master D-135)</t>
        </is>
      </c>
      <c r="AD24" s="27" t="inlineStr">
        <is>
          <t>No</t>
        </is>
      </c>
      <c r="AE24" s="27" t="inlineStr"/>
      <c r="AF24" s="27" t="inlineStr">
        <is>
          <t>Sí</t>
        </is>
      </c>
      <c r="AG24" s="27" t="inlineStr">
        <is>
          <t>D-135</t>
        </is>
      </c>
      <c r="AH24" s="37" t="n">
        <v>29110</v>
      </c>
      <c r="AI24" s="37" t="n">
        <v>830</v>
      </c>
      <c r="AJ24" s="37" t="n">
        <v>28280</v>
      </c>
      <c r="AK24" s="38" t="n">
        <v>19.43298522844383</v>
      </c>
      <c r="AL24" s="38">
        <f>IF(OR($Z24="Dar de baja en SAP",$Z24="Dar de alta en SAP"),$AJ24*$AK24,"")</f>
        <v/>
      </c>
      <c r="AM24" s="38">
        <f>$AI24*$AK24</f>
        <v/>
      </c>
      <c r="AN24" s="27" t="inlineStr"/>
      <c r="AO24" s="27"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t="inlineStr"/>
      <c r="D25" s="5" t="inlineStr">
        <is>
          <t>033</t>
        </is>
      </c>
      <c r="E25" s="5" t="inlineStr">
        <is>
          <t>ZDES</t>
        </is>
      </c>
      <c r="F25" s="5" t="inlineStr">
        <is>
          <t>1060</t>
        </is>
      </c>
      <c r="G25" s="5" t="inlineStr">
        <is>
          <t>6022</t>
        </is>
      </c>
      <c r="H25" s="5" t="inlineStr">
        <is>
          <t>C/U</t>
        </is>
      </c>
      <c r="I25" s="6" t="n">
        <v>4050</v>
      </c>
      <c r="J25" s="6" t="n">
        <v>0</v>
      </c>
      <c r="K25" s="5" t="inlineStr">
        <is>
          <t>ARS</t>
        </is>
      </c>
      <c r="L25" s="7" t="n">
        <v>0</v>
      </c>
      <c r="M25" s="7" t="n">
        <v>11792.5</v>
      </c>
      <c r="O25" s="11">
        <f>M25/SUM($M$2:$M$2023)</f>
        <v/>
      </c>
      <c r="P25" s="5">
        <f>IFERROR(M25/I25,0)</f>
        <v/>
      </c>
      <c r="R25" s="8">
        <f>I25-Q25</f>
        <v/>
      </c>
      <c r="S25" s="36">
        <f>P25*R25</f>
        <v/>
      </c>
      <c r="U25" s="27" t="inlineStr">
        <is>
          <t>Stock SAP</t>
        </is>
      </c>
      <c r="V25" s="27" t="inlineStr">
        <is>
          <t>Descartables</t>
        </is>
      </c>
      <c r="W25" s="27" t="inlineStr">
        <is>
          <t>Dentro del alcance</t>
        </is>
      </c>
      <c r="X25" s="27" t="inlineStr"/>
      <c r="Y25" s="27" t="inlineStr">
        <is>
          <t>Sin recuento físico en el inventario de Avain</t>
        </is>
      </c>
      <c r="Z25" s="28" t="inlineStr">
        <is>
          <t>Sin recuento físico</t>
        </is>
      </c>
      <c r="AA25" s="27" t="inlineStr"/>
      <c r="AB25" s="27" t="inlineStr"/>
      <c r="AC25" s="27" t="inlineStr"/>
      <c r="AD25" s="27" t="inlineStr"/>
      <c r="AE25" s="27" t="inlineStr"/>
      <c r="AF25" s="27" t="inlineStr"/>
      <c r="AG25" s="27" t="inlineStr"/>
      <c r="AH25" s="37" t="n">
        <v>4050</v>
      </c>
      <c r="AI25" s="37" t="n">
        <v>0</v>
      </c>
      <c r="AJ25" s="37" t="n">
        <v>4050</v>
      </c>
      <c r="AK25" s="38" t="n">
        <v>2.911728395061728</v>
      </c>
      <c r="AL25" s="38" t="n"/>
      <c r="AM25" s="38" t="n"/>
      <c r="AN25" s="27" t="inlineStr"/>
      <c r="AO25" s="27" t="inlineStr"/>
    </row>
    <row r="26">
      <c r="A26" s="5" t="inlineStr">
        <is>
          <t>2000041</t>
        </is>
      </c>
      <c r="B26" s="5" t="inlineStr">
        <is>
          <t>BARBIJO TRIPLE RECTO C/ELÁSTI</t>
        </is>
      </c>
      <c r="C26" s="5" t="inlineStr"/>
      <c r="D26" s="5" t="inlineStr">
        <is>
          <t>033</t>
        </is>
      </c>
      <c r="E26" s="5" t="inlineStr">
        <is>
          <t>ZDES</t>
        </is>
      </c>
      <c r="F26" s="5" t="inlineStr">
        <is>
          <t>1060</t>
        </is>
      </c>
      <c r="G26" s="5" t="inlineStr">
        <is>
          <t>6021</t>
        </is>
      </c>
      <c r="H26" s="5" t="inlineStr">
        <is>
          <t>C/U</t>
        </is>
      </c>
      <c r="I26" s="6" t="n">
        <v>3500</v>
      </c>
      <c r="J26" s="6" t="n">
        <v>0</v>
      </c>
      <c r="K26" s="5" t="inlineStr">
        <is>
          <t>ARS</t>
        </is>
      </c>
      <c r="L26" s="7" t="n">
        <v>0</v>
      </c>
      <c r="M26" s="7" t="n">
        <v>187431.79</v>
      </c>
      <c r="O26" s="11">
        <f>M26/SUM($M$2:$M$2023)</f>
        <v/>
      </c>
      <c r="P26" s="5">
        <f>IFERROR(M26/I26,0)</f>
        <v/>
      </c>
      <c r="R26" s="8">
        <f>I26-Q26</f>
        <v/>
      </c>
      <c r="S26" s="36">
        <f>P26*R26</f>
        <v/>
      </c>
      <c r="U26" s="27" t="inlineStr">
        <is>
          <t>Stock SAP</t>
        </is>
      </c>
      <c r="V26" s="27" t="inlineStr">
        <is>
          <t>Descartables</t>
        </is>
      </c>
      <c r="W26" s="27" t="inlineStr">
        <is>
          <t>Dentro del alcance</t>
        </is>
      </c>
      <c r="X26" s="27" t="inlineStr"/>
      <c r="Y26" s="27" t="inlineStr">
        <is>
          <t>Sin recuento físico en el inventario de Avain</t>
        </is>
      </c>
      <c r="Z26" s="28" t="inlineStr">
        <is>
          <t>Sin recuento físico</t>
        </is>
      </c>
      <c r="AA26" s="27" t="inlineStr"/>
      <c r="AB26" s="27" t="inlineStr"/>
      <c r="AC26" s="27" t="inlineStr"/>
      <c r="AD26" s="27" t="inlineStr"/>
      <c r="AE26" s="27" t="inlineStr"/>
      <c r="AF26" s="27" t="inlineStr"/>
      <c r="AG26" s="27" t="inlineStr"/>
      <c r="AH26" s="37" t="n">
        <v>15000</v>
      </c>
      <c r="AI26" s="37" t="n">
        <v>0</v>
      </c>
      <c r="AJ26" s="37" t="n">
        <v>15000</v>
      </c>
      <c r="AK26" s="38" t="n">
        <v>53.55194000000001</v>
      </c>
      <c r="AL26" s="38" t="n"/>
      <c r="AM26" s="38" t="n"/>
      <c r="AN26" s="27" t="inlineStr"/>
      <c r="AO26" s="27" t="inlineStr">
        <is>
          <t>El material ocupa 3 filas en la hoja 1060 NQN (lote/almacén). La cantidad SAP y la física de esta vista son el total del material.</t>
        </is>
      </c>
    </row>
    <row r="27">
      <c r="A27" s="5" t="inlineStr">
        <is>
          <t>1000199</t>
        </is>
      </c>
      <c r="B27" s="5" t="inlineStr">
        <is>
          <t>GLUCONATO DE CALCIO</t>
        </is>
      </c>
      <c r="C27" s="5" t="inlineStr"/>
      <c r="D27" s="5" t="inlineStr">
        <is>
          <t>033</t>
        </is>
      </c>
      <c r="E27" s="5" t="inlineStr">
        <is>
          <t>ZMED</t>
        </is>
      </c>
      <c r="F27" s="5" t="inlineStr">
        <is>
          <t>1060</t>
        </is>
      </c>
      <c r="G27" s="5" t="inlineStr">
        <is>
          <t>6021</t>
        </is>
      </c>
      <c r="H27" s="5" t="inlineStr">
        <is>
          <t>C/U</t>
        </is>
      </c>
      <c r="I27" s="6" t="n">
        <v>3010</v>
      </c>
      <c r="J27" s="6" t="n">
        <v>0</v>
      </c>
      <c r="K27" s="5" t="inlineStr">
        <is>
          <t>ARS</t>
        </is>
      </c>
      <c r="L27" s="7" t="n">
        <v>0</v>
      </c>
      <c r="M27" s="7" t="n">
        <v>3922915.04</v>
      </c>
      <c r="O27" s="11">
        <f>M27/SUM($M$2:$M$2023)</f>
        <v/>
      </c>
      <c r="P27" s="5">
        <f>IFERROR(M27/I27,0)</f>
        <v/>
      </c>
      <c r="Q27" s="39" t="n">
        <v>290</v>
      </c>
      <c r="R27" s="8">
        <f>I27-Q27</f>
        <v/>
      </c>
      <c r="S27" s="36">
        <f>P27*R27</f>
        <v/>
      </c>
      <c r="U27" s="27" t="inlineStr">
        <is>
          <t>Stock SAP</t>
        </is>
      </c>
      <c r="V27" s="27" t="inlineStr">
        <is>
          <t>Medicamentos</t>
        </is>
      </c>
      <c r="W27" s="27" t="inlineStr">
        <is>
          <t>Dentro del alcance</t>
        </is>
      </c>
      <c r="X27" s="25" t="inlineStr">
        <is>
          <t>Alta</t>
        </is>
      </c>
      <c r="Y27" s="27" t="inlineStr">
        <is>
          <t>Homologado – confianza Alta</t>
        </is>
      </c>
      <c r="Z27" s="26" t="inlineStr">
        <is>
          <t>Dar de baja en SAP</t>
        </is>
      </c>
      <c r="AA27" s="27" t="inlineStr">
        <is>
          <t>122</t>
        </is>
      </c>
      <c r="AB27" s="27" t="inlineStr">
        <is>
          <t>GLUCONATO DE CALCIO AMP</t>
        </is>
      </c>
      <c r="AC27" s="27" t="inlineStr">
        <is>
          <t>Cruce por nomenclatura SAP</t>
        </is>
      </c>
      <c r="AD27" s="27" t="inlineStr">
        <is>
          <t>No</t>
        </is>
      </c>
      <c r="AE27" s="27" t="inlineStr"/>
      <c r="AF27" s="27" t="inlineStr">
        <is>
          <t>Sí</t>
        </is>
      </c>
      <c r="AG27" s="27" t="inlineStr">
        <is>
          <t>M03-006</t>
        </is>
      </c>
      <c r="AH27" s="37" t="n">
        <v>3010</v>
      </c>
      <c r="AI27" s="37" t="n">
        <v>290</v>
      </c>
      <c r="AJ27" s="37" t="n">
        <v>2720</v>
      </c>
      <c r="AK27" s="38" t="n">
        <v>1303.294033222591</v>
      </c>
      <c r="AL27" s="38">
        <f>IF(OR($Z27="Dar de baja en SAP",$Z27="Dar de alta en SAP"),$AJ27*$AK27,"")</f>
        <v/>
      </c>
      <c r="AM27" s="38">
        <f>$AI27*$AK27</f>
        <v/>
      </c>
      <c r="AN27" s="27" t="inlineStr"/>
      <c r="AO27" s="27"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7" t="n">
        <v>0</v>
      </c>
      <c r="M28" s="7" t="n">
        <v>48849.2</v>
      </c>
      <c r="O28" s="11">
        <f>M28/SUM($M$2:$M$2023)</f>
        <v/>
      </c>
      <c r="P28" s="5">
        <f>IFERROR(M28/I28,0)</f>
        <v/>
      </c>
      <c r="Q28" s="39" t="n">
        <v>580</v>
      </c>
      <c r="R28" s="8">
        <f>I28-Q28</f>
        <v/>
      </c>
      <c r="S28" s="36">
        <f>P28*R28</f>
        <v/>
      </c>
      <c r="U28" s="27" t="inlineStr">
        <is>
          <t>Stock SAP</t>
        </is>
      </c>
      <c r="V28" s="27" t="inlineStr">
        <is>
          <t>Medicamentos</t>
        </is>
      </c>
      <c r="W28" s="27" t="inlineStr">
        <is>
          <t>Dentro del alcance</t>
        </is>
      </c>
      <c r="X28" s="30" t="inlineStr">
        <is>
          <t>Media</t>
        </is>
      </c>
      <c r="Y28" s="27" t="inlineStr">
        <is>
          <t>Homologado – confianza Media – pendiente de validación</t>
        </is>
      </c>
      <c r="Z28" s="26" t="inlineStr">
        <is>
          <t>Dar de baja en SAP</t>
        </is>
      </c>
      <c r="AA28" s="27" t="inlineStr">
        <is>
          <t>101</t>
        </is>
      </c>
      <c r="AB28" s="27" t="inlineStr">
        <is>
          <t>ENALAPRIL COMP</t>
        </is>
      </c>
      <c r="AC28" s="27" t="inlineStr">
        <is>
          <t>Cruce por nomenclatura SAP</t>
        </is>
      </c>
      <c r="AD28" s="27" t="inlineStr">
        <is>
          <t>Sí</t>
        </is>
      </c>
      <c r="AE28" s="27" t="inlineStr">
        <is>
          <t>1000066, 1000343</t>
        </is>
      </c>
      <c r="AF28" s="27" t="inlineStr">
        <is>
          <t>Sí</t>
        </is>
      </c>
      <c r="AG28" s="27" t="inlineStr">
        <is>
          <t>M04-003</t>
        </is>
      </c>
      <c r="AH28" s="37" t="n">
        <v>8770</v>
      </c>
      <c r="AI28" s="37" t="n">
        <v>580</v>
      </c>
      <c r="AJ28" s="37" t="n">
        <v>8190</v>
      </c>
      <c r="AK28" s="38" t="n">
        <v>16.2830661345496</v>
      </c>
      <c r="AL28" s="38">
        <f>IF(OR($Z28="Dar de baja en SAP",$Z28="Dar de alta en SAP"),$AJ28*$AK28,"")</f>
        <v/>
      </c>
      <c r="AM28" s="38">
        <f>$AI28*$AK28</f>
        <v/>
      </c>
      <c r="AN28" s="27" t="inlineStr"/>
      <c r="AO28" s="27"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t="inlineStr"/>
      <c r="D29" s="5" t="inlineStr">
        <is>
          <t>033</t>
        </is>
      </c>
      <c r="E29" s="5" t="inlineStr">
        <is>
          <t>ZDES</t>
        </is>
      </c>
      <c r="F29" s="5" t="inlineStr">
        <is>
          <t>1060</t>
        </is>
      </c>
      <c r="G29" s="5" t="inlineStr">
        <is>
          <t>6022</t>
        </is>
      </c>
      <c r="H29" s="5" t="inlineStr">
        <is>
          <t>C/U</t>
        </is>
      </c>
      <c r="I29" s="6" t="n">
        <v>3000</v>
      </c>
      <c r="J29" s="6" t="n">
        <v>0</v>
      </c>
      <c r="K29" s="5" t="inlineStr">
        <is>
          <t>ARS</t>
        </is>
      </c>
      <c r="L29" s="7" t="n">
        <v>0</v>
      </c>
      <c r="M29" s="7" t="n">
        <v>21821.75</v>
      </c>
      <c r="O29" s="11">
        <f>M29/SUM($M$2:$M$2023)</f>
        <v/>
      </c>
      <c r="P29" s="5">
        <f>IFERROR(M29/I29,0)</f>
        <v/>
      </c>
      <c r="R29" s="8">
        <f>I29-Q29</f>
        <v/>
      </c>
      <c r="S29" s="36">
        <f>P29*R29</f>
        <v/>
      </c>
      <c r="U29" s="27" t="inlineStr">
        <is>
          <t>Stock SAP</t>
        </is>
      </c>
      <c r="V29" s="27" t="inlineStr">
        <is>
          <t>Descartables</t>
        </is>
      </c>
      <c r="W29" s="27" t="inlineStr">
        <is>
          <t>Dentro del alcance</t>
        </is>
      </c>
      <c r="X29" s="27" t="inlineStr"/>
      <c r="Y29" s="27" t="inlineStr">
        <is>
          <t>Sin recuento físico en el inventario de Avain</t>
        </is>
      </c>
      <c r="Z29" s="28" t="inlineStr">
        <is>
          <t>Sin recuento físico</t>
        </is>
      </c>
      <c r="AA29" s="27" t="inlineStr"/>
      <c r="AB29" s="27" t="inlineStr"/>
      <c r="AC29" s="27" t="inlineStr"/>
      <c r="AD29" s="27" t="inlineStr"/>
      <c r="AE29" s="27" t="inlineStr"/>
      <c r="AF29" s="27" t="inlineStr"/>
      <c r="AG29" s="27" t="inlineStr"/>
      <c r="AH29" s="37" t="n">
        <v>3000</v>
      </c>
      <c r="AI29" s="37" t="n">
        <v>0</v>
      </c>
      <c r="AJ29" s="37" t="n">
        <v>3000</v>
      </c>
      <c r="AK29" s="38" t="n">
        <v>7.273916666666667</v>
      </c>
      <c r="AL29" s="38" t="n"/>
      <c r="AM29" s="38" t="n"/>
      <c r="AN29" s="27" t="inlineStr"/>
      <c r="AO29" s="27" t="inlineStr">
        <is>
          <t>El material ocupa 2 filas en la hoja 1060 NQN (lote/almacén). La cantidad SAP y la física de esta vista son el total del material.</t>
        </is>
      </c>
    </row>
    <row r="30">
      <c r="A30" s="5" t="inlineStr">
        <is>
          <t>2000281</t>
        </is>
      </c>
      <c r="B30" s="5" t="inlineStr">
        <is>
          <t>GASA ESTERIL 10X10 LA CEADE</t>
        </is>
      </c>
      <c r="C30" s="5" t="inlineStr"/>
      <c r="D30" s="5" t="inlineStr">
        <is>
          <t>033</t>
        </is>
      </c>
      <c r="E30" s="5" t="inlineStr">
        <is>
          <t>ZDES</t>
        </is>
      </c>
      <c r="F30" s="5" t="inlineStr">
        <is>
          <t>1060</t>
        </is>
      </c>
      <c r="G30" s="5" t="inlineStr">
        <is>
          <t>6022</t>
        </is>
      </c>
      <c r="H30" s="5" t="inlineStr">
        <is>
          <t>C/U</t>
        </is>
      </c>
      <c r="I30" s="6" t="n">
        <v>3000</v>
      </c>
      <c r="J30" s="6" t="n">
        <v>0</v>
      </c>
      <c r="K30" s="5" t="inlineStr">
        <is>
          <t>ARS</t>
        </is>
      </c>
      <c r="L30" s="7" t="n">
        <v>0</v>
      </c>
      <c r="M30" s="7" t="n">
        <v>453670.59</v>
      </c>
      <c r="O30" s="11">
        <f>M30/SUM($M$2:$M$2023)</f>
        <v/>
      </c>
      <c r="P30" s="5">
        <f>IFERROR(M30/I30,0)</f>
        <v/>
      </c>
      <c r="R30" s="8">
        <f>I30-Q30</f>
        <v/>
      </c>
      <c r="S30" s="36">
        <f>P30*R30</f>
        <v/>
      </c>
      <c r="U30" s="27" t="inlineStr">
        <is>
          <t>Stock SAP</t>
        </is>
      </c>
      <c r="V30" s="27" t="inlineStr">
        <is>
          <t>Descartables</t>
        </is>
      </c>
      <c r="W30" s="27" t="inlineStr">
        <is>
          <t>Dentro del alcance</t>
        </is>
      </c>
      <c r="X30" s="27" t="inlineStr"/>
      <c r="Y30" s="27" t="inlineStr">
        <is>
          <t>Sin recuento físico en el inventario de Avain</t>
        </is>
      </c>
      <c r="Z30" s="28" t="inlineStr">
        <is>
          <t>Sin recuento físico</t>
        </is>
      </c>
      <c r="AA30" s="27" t="inlineStr"/>
      <c r="AB30" s="27" t="inlineStr"/>
      <c r="AC30" s="27" t="inlineStr"/>
      <c r="AD30" s="27" t="inlineStr"/>
      <c r="AE30" s="27" t="inlineStr"/>
      <c r="AF30" s="27" t="inlineStr"/>
      <c r="AG30" s="27" t="inlineStr"/>
      <c r="AH30" s="37" t="n">
        <v>4250</v>
      </c>
      <c r="AI30" s="37" t="n">
        <v>0</v>
      </c>
      <c r="AJ30" s="37" t="n">
        <v>4250</v>
      </c>
      <c r="AK30" s="38" t="n">
        <v>151.2235294117647</v>
      </c>
      <c r="AL30" s="38" t="n"/>
      <c r="AM30" s="38" t="n"/>
      <c r="AN30" s="27" t="inlineStr"/>
      <c r="AO30" s="27"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t="inlineStr"/>
      <c r="D31" s="5" t="inlineStr">
        <is>
          <t>033</t>
        </is>
      </c>
      <c r="E31" s="5" t="inlineStr">
        <is>
          <t>ZDES</t>
        </is>
      </c>
      <c r="F31" s="5" t="inlineStr">
        <is>
          <t>1060</t>
        </is>
      </c>
      <c r="G31" s="5" t="inlineStr">
        <is>
          <t>6022</t>
        </is>
      </c>
      <c r="H31" s="5" t="inlineStr">
        <is>
          <t>C/U</t>
        </is>
      </c>
      <c r="I31" s="6" t="n">
        <v>2840</v>
      </c>
      <c r="J31" s="6" t="n">
        <v>0</v>
      </c>
      <c r="K31" s="5" t="inlineStr">
        <is>
          <t>ARS</t>
        </is>
      </c>
      <c r="L31" s="7" t="n">
        <v>0</v>
      </c>
      <c r="M31" s="7" t="n">
        <v>282282.44</v>
      </c>
      <c r="O31" s="11">
        <f>M31/SUM($M$2:$M$2023)</f>
        <v/>
      </c>
      <c r="P31" s="5">
        <f>IFERROR(M31/I31,0)</f>
        <v/>
      </c>
      <c r="Q31" s="39" t="n">
        <v>60</v>
      </c>
      <c r="R31" s="8">
        <f>I31-Q31</f>
        <v/>
      </c>
      <c r="S31" s="36">
        <f>P31*R31</f>
        <v/>
      </c>
      <c r="U31" s="27" t="inlineStr">
        <is>
          <t>Stock SAP</t>
        </is>
      </c>
      <c r="V31" s="27" t="inlineStr">
        <is>
          <t>Descartables</t>
        </is>
      </c>
      <c r="W31" s="27" t="inlineStr">
        <is>
          <t>Dentro del alcance</t>
        </is>
      </c>
      <c r="X31" s="30" t="inlineStr">
        <is>
          <t>Media</t>
        </is>
      </c>
      <c r="Y31" s="27" t="inlineStr">
        <is>
          <t>Homologado – confianza Media – pendiente de validación</t>
        </is>
      </c>
      <c r="Z31" s="26" t="inlineStr">
        <is>
          <t>Dar de baja en SAP</t>
        </is>
      </c>
      <c r="AA31" s="27" t="inlineStr">
        <is>
          <t>471</t>
        </is>
      </c>
      <c r="AB31" s="27" t="inlineStr">
        <is>
          <t>CAMISOLINES</t>
        </is>
      </c>
      <c r="AC31" s="27" t="inlineStr">
        <is>
          <t>Homologación por código Avain (master K-286)</t>
        </is>
      </c>
      <c r="AD31" s="27" t="inlineStr">
        <is>
          <t>No</t>
        </is>
      </c>
      <c r="AE31" s="27" t="inlineStr"/>
      <c r="AF31" s="27" t="inlineStr">
        <is>
          <t>Sí</t>
        </is>
      </c>
      <c r="AG31" s="27" t="inlineStr">
        <is>
          <t>K-286</t>
        </is>
      </c>
      <c r="AH31" s="37" t="n">
        <v>2850</v>
      </c>
      <c r="AI31" s="37" t="n">
        <v>60</v>
      </c>
      <c r="AJ31" s="37" t="n">
        <v>2790</v>
      </c>
      <c r="AK31" s="38" t="n">
        <v>99.39522456140351</v>
      </c>
      <c r="AL31" s="38">
        <f>IF(OR($Z31="Dar de baja en SAP",$Z31="Dar de alta en SAP"),$AJ31*$AK31,"")</f>
        <v/>
      </c>
      <c r="AM31" s="38">
        <f>$AI31*$AK31</f>
        <v/>
      </c>
      <c r="AN31" s="27" t="inlineStr"/>
      <c r="AO31" s="27"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t="inlineStr"/>
      <c r="D32" s="5" t="inlineStr">
        <is>
          <t>033</t>
        </is>
      </c>
      <c r="E32" s="5" t="inlineStr">
        <is>
          <t>ZDES</t>
        </is>
      </c>
      <c r="F32" s="5" t="inlineStr">
        <is>
          <t>1060</t>
        </is>
      </c>
      <c r="G32" s="5" t="inlineStr">
        <is>
          <t>6022</t>
        </is>
      </c>
      <c r="H32" s="5" t="inlineStr">
        <is>
          <t>C/U</t>
        </is>
      </c>
      <c r="I32" s="6" t="n">
        <v>2809</v>
      </c>
      <c r="J32" s="6" t="n">
        <v>0</v>
      </c>
      <c r="K32" s="5" t="inlineStr">
        <is>
          <t>ARS</t>
        </is>
      </c>
      <c r="L32" s="7" t="n">
        <v>0</v>
      </c>
      <c r="M32" s="7" t="n">
        <v>23033.8</v>
      </c>
      <c r="O32" s="11">
        <f>M32/SUM($M$2:$M$2023)</f>
        <v/>
      </c>
      <c r="P32" s="5">
        <f>IFERROR(M32/I32,0)</f>
        <v/>
      </c>
      <c r="R32" s="8">
        <f>I32-Q32</f>
        <v/>
      </c>
      <c r="S32" s="36">
        <f>P32*R32</f>
        <v/>
      </c>
      <c r="U32" s="27" t="inlineStr">
        <is>
          <t>Stock SAP</t>
        </is>
      </c>
      <c r="V32" s="27" t="inlineStr">
        <is>
          <t>Descartables</t>
        </is>
      </c>
      <c r="W32" s="27" t="inlineStr">
        <is>
          <t>Dentro del alcance</t>
        </is>
      </c>
      <c r="X32" s="27" t="inlineStr"/>
      <c r="Y32" s="27" t="inlineStr">
        <is>
          <t>Sin recuento físico en el inventario de Avain</t>
        </is>
      </c>
      <c r="Z32" s="28" t="inlineStr">
        <is>
          <t>Sin recuento físico</t>
        </is>
      </c>
      <c r="AA32" s="27" t="inlineStr"/>
      <c r="AB32" s="27" t="inlineStr"/>
      <c r="AC32" s="27" t="inlineStr"/>
      <c r="AD32" s="27" t="inlineStr"/>
      <c r="AE32" s="27" t="inlineStr"/>
      <c r="AF32" s="27" t="inlineStr"/>
      <c r="AG32" s="27" t="inlineStr"/>
      <c r="AH32" s="37" t="n">
        <v>2809</v>
      </c>
      <c r="AI32" s="37" t="n">
        <v>0</v>
      </c>
      <c r="AJ32" s="37" t="n">
        <v>2809</v>
      </c>
      <c r="AK32" s="38" t="n">
        <v>8.199999999999999</v>
      </c>
      <c r="AL32" s="38" t="n"/>
      <c r="AM32" s="38" t="n"/>
      <c r="AN32" s="27" t="inlineStr"/>
      <c r="AO32" s="27" t="inlineStr">
        <is>
          <t>El material ocupa 2 filas en la hoja 1060 NQN (lote/almacén). La cantidad SAP y la física de esta vista son el total del material.</t>
        </is>
      </c>
    </row>
    <row r="33">
      <c r="A33" s="5" t="inlineStr">
        <is>
          <t>2000023</t>
        </is>
      </c>
      <c r="B33" s="5" t="inlineStr">
        <is>
          <t>GUIA MACROGOTERO Nª14</t>
        </is>
      </c>
      <c r="C33" s="5" t="inlineStr"/>
      <c r="D33" s="5" t="inlineStr">
        <is>
          <t>033</t>
        </is>
      </c>
      <c r="E33" s="5" t="inlineStr">
        <is>
          <t>ZDES</t>
        </is>
      </c>
      <c r="F33" s="5" t="inlineStr">
        <is>
          <t>1060</t>
        </is>
      </c>
      <c r="G33" s="5" t="inlineStr">
        <is>
          <t>6022</t>
        </is>
      </c>
      <c r="H33" s="5" t="inlineStr">
        <is>
          <t>C/U</t>
        </is>
      </c>
      <c r="I33" s="6" t="n">
        <v>2800</v>
      </c>
      <c r="J33" s="6" t="n">
        <v>0</v>
      </c>
      <c r="K33" s="5" t="inlineStr">
        <is>
          <t>ARS</t>
        </is>
      </c>
      <c r="L33" s="7" t="n">
        <v>0</v>
      </c>
      <c r="M33" s="7" t="n">
        <v>899676.35</v>
      </c>
      <c r="O33" s="11">
        <f>M33/SUM($M$2:$M$2023)</f>
        <v/>
      </c>
      <c r="P33" s="5">
        <f>IFERROR(M33/I33,0)</f>
        <v/>
      </c>
      <c r="Q33" s="39" t="n">
        <v>809</v>
      </c>
      <c r="R33" s="8">
        <f>I33-Q33</f>
        <v/>
      </c>
      <c r="S33" s="36">
        <f>P33*R33</f>
        <v/>
      </c>
      <c r="U33" s="27" t="inlineStr">
        <is>
          <t>Stock SAP</t>
        </is>
      </c>
      <c r="V33" s="27" t="inlineStr">
        <is>
          <t>Descartables</t>
        </is>
      </c>
      <c r="W33" s="27" t="inlineStr">
        <is>
          <t>Dentro del alcance</t>
        </is>
      </c>
      <c r="X33" s="30" t="inlineStr">
        <is>
          <t>Media</t>
        </is>
      </c>
      <c r="Y33" s="27" t="inlineStr">
        <is>
          <t>Homologado – confianza Media – pendiente de validación</t>
        </is>
      </c>
      <c r="Z33" s="26" t="inlineStr">
        <is>
          <t>Dar de baja en SAP</t>
        </is>
      </c>
      <c r="AA33" s="27" t="inlineStr">
        <is>
          <t>278</t>
        </is>
      </c>
      <c r="AB33" s="27" t="inlineStr">
        <is>
          <t>GUIA MACROGOTERO V13/14</t>
        </is>
      </c>
      <c r="AC33" s="27" t="inlineStr">
        <is>
          <t>Homologación por código Avain (master D-131)</t>
        </is>
      </c>
      <c r="AD33" s="27" t="inlineStr">
        <is>
          <t>No</t>
        </is>
      </c>
      <c r="AE33" s="27" t="inlineStr"/>
      <c r="AF33" s="27" t="inlineStr">
        <is>
          <t>Sí</t>
        </is>
      </c>
      <c r="AG33" s="27" t="inlineStr">
        <is>
          <t>D-131</t>
        </is>
      </c>
      <c r="AH33" s="37" t="n">
        <v>4014</v>
      </c>
      <c r="AI33" s="37" t="n">
        <v>809</v>
      </c>
      <c r="AJ33" s="37" t="n">
        <v>3205</v>
      </c>
      <c r="AK33" s="38" t="n">
        <v>321.3129820627803</v>
      </c>
      <c r="AL33" s="38">
        <f>IF(OR($Z33="Dar de baja en SAP",$Z33="Dar de alta en SAP"),$AJ33*$AK33,"")</f>
        <v/>
      </c>
      <c r="AM33" s="38">
        <f>$AI33*$AK33</f>
        <v/>
      </c>
      <c r="AN33" s="27" t="inlineStr"/>
      <c r="AO33" s="27"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7" t="n">
        <v>0</v>
      </c>
      <c r="M34" s="7" t="n">
        <v>78998.49000000001</v>
      </c>
      <c r="O34" s="11">
        <f>M34/SUM($M$2:$M$2023)</f>
        <v/>
      </c>
      <c r="P34" s="5">
        <f>IFERROR(M34/I34,0)</f>
        <v/>
      </c>
      <c r="R34" s="8">
        <f>I34-Q34</f>
        <v/>
      </c>
      <c r="S34" s="36">
        <f>P34*R34</f>
        <v/>
      </c>
      <c r="U34" s="27" t="inlineStr">
        <is>
          <t>Stock SAP</t>
        </is>
      </c>
      <c r="V34" s="27" t="inlineStr">
        <is>
          <t>Medicamentos</t>
        </is>
      </c>
      <c r="W34" s="27" t="inlineStr">
        <is>
          <t>Dentro del alcance</t>
        </is>
      </c>
      <c r="X34" s="27" t="inlineStr"/>
      <c r="Y34" s="27" t="inlineStr">
        <is>
          <t>Sin recuento físico en el inventario de Avain</t>
        </is>
      </c>
      <c r="Z34" s="28" t="inlineStr">
        <is>
          <t>Sin recuento físico</t>
        </is>
      </c>
      <c r="AA34" s="27" t="inlineStr"/>
      <c r="AB34" s="27" t="inlineStr"/>
      <c r="AC34" s="27" t="inlineStr"/>
      <c r="AD34" s="27" t="inlineStr"/>
      <c r="AE34" s="27" t="inlineStr"/>
      <c r="AF34" s="27" t="inlineStr"/>
      <c r="AG34" s="27" t="inlineStr"/>
      <c r="AH34" s="37" t="n">
        <v>12310</v>
      </c>
      <c r="AI34" s="37" t="n">
        <v>0</v>
      </c>
      <c r="AJ34" s="37" t="n">
        <v>12310</v>
      </c>
      <c r="AK34" s="38" t="n">
        <v>30.38403818034119</v>
      </c>
      <c r="AL34" s="38" t="n"/>
      <c r="AM34" s="38" t="n"/>
      <c r="AN34" s="27" t="inlineStr"/>
      <c r="AO34" s="27" t="inlineStr">
        <is>
          <t>El material ocupa 16 filas en la hoja 1060 NQN (lote/almacén). La cantidad SAP y la física de esta vista son el total del material.</t>
        </is>
      </c>
    </row>
    <row r="35">
      <c r="A35" s="5" t="inlineStr">
        <is>
          <t>2000354</t>
        </is>
      </c>
      <c r="B35" s="5" t="inlineStr">
        <is>
          <t>APOSITO ESTERIL (G+A) 10X20CM</t>
        </is>
      </c>
      <c r="C35" s="5" t="inlineStr"/>
      <c r="D35" s="5" t="inlineStr">
        <is>
          <t>033</t>
        </is>
      </c>
      <c r="E35" s="5" t="inlineStr">
        <is>
          <t>ZDES</t>
        </is>
      </c>
      <c r="F35" s="5" t="inlineStr">
        <is>
          <t>1060</t>
        </is>
      </c>
      <c r="G35" s="5" t="inlineStr">
        <is>
          <t>6021</t>
        </is>
      </c>
      <c r="H35" s="5" t="inlineStr">
        <is>
          <t>C/U</t>
        </is>
      </c>
      <c r="I35" s="6" t="n">
        <v>2310</v>
      </c>
      <c r="J35" s="6" t="n">
        <v>0</v>
      </c>
      <c r="K35" s="5" t="inlineStr">
        <is>
          <t>ARS</t>
        </is>
      </c>
      <c r="L35" s="7" t="n">
        <v>0</v>
      </c>
      <c r="M35" s="7" t="n">
        <v>872931.4300000001</v>
      </c>
      <c r="O35" s="11">
        <f>M35/SUM($M$2:$M$2023)</f>
        <v/>
      </c>
      <c r="P35" s="5">
        <f>IFERROR(M35/I35,0)</f>
        <v/>
      </c>
      <c r="Q35" s="39" t="n">
        <v>293</v>
      </c>
      <c r="R35" s="8">
        <f>I35-Q35</f>
        <v/>
      </c>
      <c r="S35" s="36">
        <f>P35*R35</f>
        <v/>
      </c>
      <c r="U35" s="27" t="inlineStr">
        <is>
          <t>Stock SAP</t>
        </is>
      </c>
      <c r="V35" s="27" t="inlineStr">
        <is>
          <t>Descartables</t>
        </is>
      </c>
      <c r="W35" s="27" t="inlineStr">
        <is>
          <t>Dentro del alcance</t>
        </is>
      </c>
      <c r="X35" s="30" t="inlineStr">
        <is>
          <t>Media</t>
        </is>
      </c>
      <c r="Y35" s="27" t="inlineStr">
        <is>
          <t>Homologado – confianza Media – pendiente de validación</t>
        </is>
      </c>
      <c r="Z35" s="26" t="inlineStr">
        <is>
          <t>Dar de baja en SAP</t>
        </is>
      </c>
      <c r="AA35" s="27" t="inlineStr">
        <is>
          <t>20</t>
        </is>
      </c>
      <c r="AB35" s="27" t="inlineStr">
        <is>
          <t>APOSITO ALGODON ESTERIL</t>
        </is>
      </c>
      <c r="AC35" s="27" t="inlineStr">
        <is>
          <t>Cruce por nomenclatura SAP</t>
        </is>
      </c>
      <c r="AD35" s="27" t="inlineStr">
        <is>
          <t>Sí</t>
        </is>
      </c>
      <c r="AE35" s="27" t="inlineStr">
        <is>
          <t>2000354, 2000355, 2000095, 2000096</t>
        </is>
      </c>
      <c r="AF35" s="27" t="inlineStr">
        <is>
          <t>Sí</t>
        </is>
      </c>
      <c r="AG35" s="27" t="inlineStr"/>
      <c r="AH35" s="37" t="n">
        <v>3560</v>
      </c>
      <c r="AI35" s="37" t="n">
        <v>293</v>
      </c>
      <c r="AJ35" s="37" t="n">
        <v>3267</v>
      </c>
      <c r="AK35" s="38" t="n">
        <v>377.8923960674158</v>
      </c>
      <c r="AL35" s="38">
        <f>IF(OR($Z35="Dar de baja en SAP",$Z35="Dar de alta en SAP"),$AJ35*$AK35,"")</f>
        <v/>
      </c>
      <c r="AM35" s="38">
        <f>$AI35*$AK35</f>
        <v/>
      </c>
      <c r="AN35" s="27" t="inlineStr"/>
      <c r="AO35" s="27"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t="inlineStr"/>
      <c r="D36" s="5" t="inlineStr">
        <is>
          <t>033</t>
        </is>
      </c>
      <c r="E36" s="5" t="inlineStr">
        <is>
          <t>ZDES</t>
        </is>
      </c>
      <c r="F36" s="5" t="inlineStr">
        <is>
          <t>1060</t>
        </is>
      </c>
      <c r="G36" s="5" t="inlineStr">
        <is>
          <t>6021</t>
        </is>
      </c>
      <c r="H36" s="5" t="inlineStr">
        <is>
          <t>C/U</t>
        </is>
      </c>
      <c r="I36" s="6" t="n">
        <v>2181</v>
      </c>
      <c r="J36" s="6" t="n">
        <v>0</v>
      </c>
      <c r="K36" s="5" t="inlineStr">
        <is>
          <t>ARS</t>
        </is>
      </c>
      <c r="L36" s="7" t="n">
        <v>0</v>
      </c>
      <c r="M36" s="7" t="n">
        <v>50312.6</v>
      </c>
      <c r="O36" s="11">
        <f>M36/SUM($M$2:$M$2023)</f>
        <v/>
      </c>
      <c r="P36" s="5">
        <f>IFERROR(M36/I36,0)</f>
        <v/>
      </c>
      <c r="R36" s="8">
        <f>I36-Q36</f>
        <v/>
      </c>
      <c r="S36" s="36">
        <f>P36*R36</f>
        <v/>
      </c>
      <c r="U36" s="27" t="inlineStr">
        <is>
          <t>Stock SAP</t>
        </is>
      </c>
      <c r="V36" s="27" t="inlineStr">
        <is>
          <t>Descartables</t>
        </is>
      </c>
      <c r="W36" s="27" t="inlineStr">
        <is>
          <t>Dentro del alcance</t>
        </is>
      </c>
      <c r="X36" s="25" t="inlineStr">
        <is>
          <t>Alta</t>
        </is>
      </c>
      <c r="Y36" s="27" t="inlineStr">
        <is>
          <t>Homologado – confianza Alta</t>
        </is>
      </c>
      <c r="Z36" s="26" t="inlineStr">
        <is>
          <t>Dar de baja en SAP</t>
        </is>
      </c>
      <c r="AA36" s="27" t="inlineStr">
        <is>
          <t>273</t>
        </is>
      </c>
      <c r="AB36" s="27" t="inlineStr">
        <is>
          <t>Aguja 25/8</t>
        </is>
      </c>
      <c r="AC36" s="27" t="inlineStr">
        <is>
          <t>Homologación por código Avain (master D-138)</t>
        </is>
      </c>
      <c r="AD36" s="27" t="inlineStr">
        <is>
          <t>No</t>
        </is>
      </c>
      <c r="AE36" s="27" t="inlineStr"/>
      <c r="AF36" s="27" t="inlineStr">
        <is>
          <t>Sí</t>
        </is>
      </c>
      <c r="AG36" s="27" t="inlineStr">
        <is>
          <t>D-138</t>
        </is>
      </c>
      <c r="AH36" s="37" t="n">
        <v>12581</v>
      </c>
      <c r="AI36" s="37" t="n">
        <v>3188</v>
      </c>
      <c r="AJ36" s="37" t="n">
        <v>9393</v>
      </c>
      <c r="AK36" s="38" t="n">
        <v>23.06859391145378</v>
      </c>
      <c r="AL36" s="38">
        <f>IF(OR($Z36="Dar de baja en SAP",$Z36="Dar de alta en SAP"),$AJ36*$AK36,"")</f>
        <v/>
      </c>
      <c r="AM36" s="38">
        <f>$AI36*$AK36</f>
        <v/>
      </c>
      <c r="AN36" s="27" t="inlineStr"/>
      <c r="AO36" s="27"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t="inlineStr"/>
      <c r="D37" s="5" t="inlineStr">
        <is>
          <t>033</t>
        </is>
      </c>
      <c r="E37" s="5" t="inlineStr">
        <is>
          <t>ZDES</t>
        </is>
      </c>
      <c r="F37" s="5" t="inlineStr">
        <is>
          <t>1060</t>
        </is>
      </c>
      <c r="G37" s="5" t="inlineStr">
        <is>
          <t>6022</t>
        </is>
      </c>
      <c r="H37" s="5" t="inlineStr">
        <is>
          <t>C/U</t>
        </is>
      </c>
      <c r="I37" s="6" t="n">
        <v>2100</v>
      </c>
      <c r="J37" s="6" t="n">
        <v>0</v>
      </c>
      <c r="K37" s="5" t="inlineStr">
        <is>
          <t>ARS</t>
        </is>
      </c>
      <c r="L37" s="7" t="n">
        <v>0</v>
      </c>
      <c r="M37" s="7" t="n">
        <v>381716.1</v>
      </c>
      <c r="O37" s="11">
        <f>M37/SUM($M$2:$M$2023)</f>
        <v/>
      </c>
      <c r="P37" s="5">
        <f>IFERROR(M37/I37,0)</f>
        <v/>
      </c>
      <c r="Q37" s="39" t="n">
        <v>141</v>
      </c>
      <c r="R37" s="8">
        <f>I37-Q37</f>
        <v/>
      </c>
      <c r="S37" s="36">
        <f>P37*R37</f>
        <v/>
      </c>
      <c r="U37" s="27" t="inlineStr">
        <is>
          <t>Stock SAP</t>
        </is>
      </c>
      <c r="V37" s="27" t="inlineStr">
        <is>
          <t>Descartables</t>
        </is>
      </c>
      <c r="W37" s="27" t="inlineStr">
        <is>
          <t>Dentro del alcance</t>
        </is>
      </c>
      <c r="X37" s="25" t="inlineStr">
        <is>
          <t>Alta</t>
        </is>
      </c>
      <c r="Y37" s="27" t="inlineStr">
        <is>
          <t>Homologado – confianza Alta</t>
        </is>
      </c>
      <c r="Z37" s="26" t="inlineStr">
        <is>
          <t>Dar de baja en SAP</t>
        </is>
      </c>
      <c r="AA37" s="27" t="inlineStr">
        <is>
          <t>265</t>
        </is>
      </c>
      <c r="AB37" s="27" t="inlineStr">
        <is>
          <t>Abocath n° 18</t>
        </is>
      </c>
      <c r="AC37" s="27" t="inlineStr">
        <is>
          <t>Homologación por código Avain (master D-127)</t>
        </is>
      </c>
      <c r="AD37" s="27" t="inlineStr">
        <is>
          <t>No</t>
        </is>
      </c>
      <c r="AE37" s="27" t="inlineStr"/>
      <c r="AF37" s="27" t="inlineStr">
        <is>
          <t>Sí</t>
        </is>
      </c>
      <c r="AG37" s="27" t="inlineStr">
        <is>
          <t>D-127</t>
        </is>
      </c>
      <c r="AH37" s="37" t="n">
        <v>2400</v>
      </c>
      <c r="AI37" s="37" t="n">
        <v>141</v>
      </c>
      <c r="AJ37" s="37" t="n">
        <v>2259</v>
      </c>
      <c r="AK37" s="38" t="n">
        <v>181.7695708333333</v>
      </c>
      <c r="AL37" s="38">
        <f>IF(OR($Z37="Dar de baja en SAP",$Z37="Dar de alta en SAP"),$AJ37*$AK37,"")</f>
        <v/>
      </c>
      <c r="AM37" s="38">
        <f>$AI37*$AK37</f>
        <v/>
      </c>
      <c r="AN37" s="27" t="inlineStr"/>
      <c r="AO37" s="27"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t="inlineStr"/>
      <c r="D38" s="5" t="inlineStr">
        <is>
          <t>033</t>
        </is>
      </c>
      <c r="E38" s="5" t="inlineStr">
        <is>
          <t>ZDES</t>
        </is>
      </c>
      <c r="F38" s="5" t="inlineStr">
        <is>
          <t>1060</t>
        </is>
      </c>
      <c r="G38" s="5" t="inlineStr">
        <is>
          <t>6022</t>
        </is>
      </c>
      <c r="H38" s="5" t="inlineStr">
        <is>
          <t>C/U</t>
        </is>
      </c>
      <c r="I38" s="6" t="n">
        <v>2100</v>
      </c>
      <c r="J38" s="6" t="n">
        <v>0</v>
      </c>
      <c r="K38" s="5" t="inlineStr">
        <is>
          <t>ARS</t>
        </is>
      </c>
      <c r="L38" s="7" t="n">
        <v>0</v>
      </c>
      <c r="M38" s="7" t="n">
        <v>53515.88</v>
      </c>
      <c r="O38" s="11">
        <f>M38/SUM($M$2:$M$2023)</f>
        <v/>
      </c>
      <c r="P38" s="5">
        <f>IFERROR(M38/I38,0)</f>
        <v/>
      </c>
      <c r="Q38" s="39" t="n">
        <v>895</v>
      </c>
      <c r="R38" s="8">
        <f>I38-Q38</f>
        <v/>
      </c>
      <c r="S38" s="36">
        <f>P38*R38</f>
        <v/>
      </c>
      <c r="U38" s="27" t="inlineStr">
        <is>
          <t>Stock SAP</t>
        </is>
      </c>
      <c r="V38" s="27" t="inlineStr">
        <is>
          <t>Descartables</t>
        </is>
      </c>
      <c r="W38" s="27" t="inlineStr">
        <is>
          <t>Dentro del alcance</t>
        </is>
      </c>
      <c r="X38" s="26" t="inlineStr">
        <is>
          <t>Baja</t>
        </is>
      </c>
      <c r="Y38" s="27" t="inlineStr">
        <is>
          <t>Homologado – confianza Baja – pendiente de validación</t>
        </is>
      </c>
      <c r="Z38" s="26" t="inlineStr">
        <is>
          <t>Dar de baja en SAP</t>
        </is>
      </c>
      <c r="AA38" s="27" t="inlineStr">
        <is>
          <t>356</t>
        </is>
      </c>
      <c r="AB38" s="27" t="inlineStr">
        <is>
          <t>AGUJA 16X5</t>
        </is>
      </c>
      <c r="AC38" s="27" t="inlineStr">
        <is>
          <t>Homologación por código Avain (master D-140)</t>
        </is>
      </c>
      <c r="AD38" s="27" t="inlineStr">
        <is>
          <t>No</t>
        </is>
      </c>
      <c r="AE38" s="27" t="inlineStr"/>
      <c r="AF38" s="27" t="inlineStr">
        <is>
          <t>Sí</t>
        </is>
      </c>
      <c r="AG38" s="27" t="inlineStr">
        <is>
          <t>D-140</t>
        </is>
      </c>
      <c r="AH38" s="37" t="n">
        <v>3641</v>
      </c>
      <c r="AI38" s="37" t="n">
        <v>895</v>
      </c>
      <c r="AJ38" s="37" t="n">
        <v>2746</v>
      </c>
      <c r="AK38" s="38" t="n">
        <v>25.48375171656138</v>
      </c>
      <c r="AL38" s="38">
        <f>IF(OR($Z38="Dar de baja en SAP",$Z38="Dar de alta en SAP"),$AJ38*$AK38,"")</f>
        <v/>
      </c>
      <c r="AM38" s="38">
        <f>$AI38*$AK38</f>
        <v/>
      </c>
      <c r="AN38" s="27" t="inlineStr"/>
      <c r="AO38" s="27"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t="inlineStr"/>
      <c r="D39" s="5" t="inlineStr">
        <is>
          <t>033</t>
        </is>
      </c>
      <c r="E39" s="5" t="inlineStr">
        <is>
          <t>ZDES</t>
        </is>
      </c>
      <c r="F39" s="5" t="inlineStr">
        <is>
          <t>1060</t>
        </is>
      </c>
      <c r="G39" s="5" t="inlineStr">
        <is>
          <t>6021</t>
        </is>
      </c>
      <c r="H39" s="5" t="inlineStr">
        <is>
          <t>C/U</t>
        </is>
      </c>
      <c r="I39" s="6" t="n">
        <v>2052</v>
      </c>
      <c r="J39" s="6" t="n">
        <v>0</v>
      </c>
      <c r="K39" s="5" t="inlineStr">
        <is>
          <t>ARS</t>
        </is>
      </c>
      <c r="L39" s="7" t="n">
        <v>0</v>
      </c>
      <c r="M39" s="7" t="n">
        <v>190369.63</v>
      </c>
      <c r="O39" s="11">
        <f>M39/SUM($M$2:$M$2023)</f>
        <v/>
      </c>
      <c r="P39" s="5">
        <f>IFERROR(M39/I39,0)</f>
        <v/>
      </c>
      <c r="R39" s="8">
        <f>I39-Q39</f>
        <v/>
      </c>
      <c r="S39" s="36">
        <f>P39*R39</f>
        <v/>
      </c>
      <c r="U39" s="27" t="inlineStr">
        <is>
          <t>Stock SAP</t>
        </is>
      </c>
      <c r="V39" s="27" t="inlineStr">
        <is>
          <t>Descartables</t>
        </is>
      </c>
      <c r="W39" s="27" t="inlineStr">
        <is>
          <t>Dentro del alcance</t>
        </is>
      </c>
      <c r="X39" s="26" t="inlineStr">
        <is>
          <t>Baja</t>
        </is>
      </c>
      <c r="Y39" s="27" t="inlineStr">
        <is>
          <t>Homologado – confianza Baja – pendiente de validación</t>
        </is>
      </c>
      <c r="Z39" s="26" t="inlineStr">
        <is>
          <t>Dar de baja en SAP</t>
        </is>
      </c>
      <c r="AA39" s="27" t="inlineStr">
        <is>
          <t>527</t>
        </is>
      </c>
      <c r="AB39" s="27" t="inlineStr">
        <is>
          <t>LANCETAS</t>
        </is>
      </c>
      <c r="AC39" s="27" t="inlineStr">
        <is>
          <t>Homologación por nombre Avain (master D-171)</t>
        </is>
      </c>
      <c r="AD39" s="27" t="inlineStr">
        <is>
          <t>No</t>
        </is>
      </c>
      <c r="AE39" s="27" t="inlineStr"/>
      <c r="AF39" s="27" t="inlineStr">
        <is>
          <t>Sí</t>
        </is>
      </c>
      <c r="AG39" s="27" t="inlineStr">
        <is>
          <t>D-171</t>
        </is>
      </c>
      <c r="AH39" s="37" t="n">
        <v>20552</v>
      </c>
      <c r="AI39" s="37" t="n">
        <v>300</v>
      </c>
      <c r="AJ39" s="37" t="n">
        <v>20252</v>
      </c>
      <c r="AK39" s="38" t="n">
        <v>92.77272284935772</v>
      </c>
      <c r="AL39" s="38">
        <f>IF(OR($Z39="Dar de baja en SAP",$Z39="Dar de alta en SAP"),$AJ39*$AK39,"")</f>
        <v/>
      </c>
      <c r="AM39" s="38">
        <f>$AI39*$AK39</f>
        <v/>
      </c>
      <c r="AN39" s="29" t="inlineStr">
        <is>
          <t>Valorización a validar: relación de cantidades 69 a 1 entre SAP y el recuento físico. Sugiere distinta unidad de medida (SAP por caja o envase y el recuento por unidad). La diferencia económica de esta fila no debe tomarse como definitiva.</t>
        </is>
      </c>
      <c r="AO39" s="27"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t="inlineStr"/>
      <c r="D40" s="5" t="inlineStr">
        <is>
          <t>033</t>
        </is>
      </c>
      <c r="E40" s="5" t="inlineStr">
        <is>
          <t>ZDES</t>
        </is>
      </c>
      <c r="F40" s="5" t="inlineStr">
        <is>
          <t>1060</t>
        </is>
      </c>
      <c r="G40" s="5" t="inlineStr">
        <is>
          <t>6022</t>
        </is>
      </c>
      <c r="H40" s="5" t="inlineStr">
        <is>
          <t>C/U</t>
        </is>
      </c>
      <c r="I40" s="6" t="n">
        <v>2050</v>
      </c>
      <c r="J40" s="6" t="n">
        <v>0</v>
      </c>
      <c r="K40" s="5" t="inlineStr">
        <is>
          <t>ARS</t>
        </is>
      </c>
      <c r="L40" s="7" t="n">
        <v>0</v>
      </c>
      <c r="M40" s="7" t="n">
        <v>350670.84</v>
      </c>
      <c r="O40" s="11">
        <f>M40/SUM($M$2:$M$2023)</f>
        <v/>
      </c>
      <c r="P40" s="5">
        <f>IFERROR(M40/I40,0)</f>
        <v/>
      </c>
      <c r="Q40" s="39" t="n">
        <v>182</v>
      </c>
      <c r="R40" s="8">
        <f>I40-Q40</f>
        <v/>
      </c>
      <c r="S40" s="36">
        <f>P40*R40</f>
        <v/>
      </c>
      <c r="U40" s="27" t="inlineStr">
        <is>
          <t>Stock SAP</t>
        </is>
      </c>
      <c r="V40" s="27" t="inlineStr">
        <is>
          <t>Descartables</t>
        </is>
      </c>
      <c r="W40" s="27" t="inlineStr">
        <is>
          <t>Dentro del alcance</t>
        </is>
      </c>
      <c r="X40" s="25" t="inlineStr">
        <is>
          <t>Alta</t>
        </is>
      </c>
      <c r="Y40" s="27" t="inlineStr">
        <is>
          <t>Homologado – confianza Alta</t>
        </is>
      </c>
      <c r="Z40" s="26" t="inlineStr">
        <is>
          <t>Dar de baja en SAP</t>
        </is>
      </c>
      <c r="AA40" s="27" t="inlineStr">
        <is>
          <t>266</t>
        </is>
      </c>
      <c r="AB40" s="27" t="inlineStr">
        <is>
          <t>Abocath n° 20</t>
        </is>
      </c>
      <c r="AC40" s="27" t="inlineStr">
        <is>
          <t>Homologación por código Avain (master D-128)</t>
        </is>
      </c>
      <c r="AD40" s="27" t="inlineStr">
        <is>
          <t>No</t>
        </is>
      </c>
      <c r="AE40" s="27" t="inlineStr"/>
      <c r="AF40" s="27" t="inlineStr">
        <is>
          <t>Sí</t>
        </is>
      </c>
      <c r="AG40" s="27" t="inlineStr">
        <is>
          <t>D-128</t>
        </is>
      </c>
      <c r="AH40" s="37" t="n">
        <v>2519</v>
      </c>
      <c r="AI40" s="37" t="n">
        <v>182</v>
      </c>
      <c r="AJ40" s="37" t="n">
        <v>2337</v>
      </c>
      <c r="AK40" s="38" t="n">
        <v>171.0589440254069</v>
      </c>
      <c r="AL40" s="38">
        <f>IF(OR($Z40="Dar de baja en SAP",$Z40="Dar de alta en SAP"),$AJ40*$AK40,"")</f>
        <v/>
      </c>
      <c r="AM40" s="38">
        <f>$AI40*$AK40</f>
        <v/>
      </c>
      <c r="AN40" s="27" t="inlineStr"/>
      <c r="AO40" s="27"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t="inlineStr"/>
      <c r="D41" s="5" t="inlineStr">
        <is>
          <t>MDES</t>
        </is>
      </c>
      <c r="E41" s="5" t="inlineStr">
        <is>
          <t>ZMED</t>
        </is>
      </c>
      <c r="F41" s="5" t="inlineStr">
        <is>
          <t>1060</t>
        </is>
      </c>
      <c r="G41" s="5" t="inlineStr">
        <is>
          <t>6021</t>
        </is>
      </c>
      <c r="H41" s="5" t="inlineStr">
        <is>
          <t>C/U</t>
        </is>
      </c>
      <c r="I41" s="6" t="n">
        <v>2005</v>
      </c>
      <c r="J41" s="6" t="n">
        <v>0</v>
      </c>
      <c r="K41" s="5" t="inlineStr">
        <is>
          <t>ARS</t>
        </is>
      </c>
      <c r="L41" s="7" t="n">
        <v>0</v>
      </c>
      <c r="M41" s="7" t="n">
        <v>469706.7</v>
      </c>
      <c r="O41" s="11">
        <f>M41/SUM($M$2:$M$2023)</f>
        <v/>
      </c>
      <c r="P41" s="5">
        <f>IFERROR(M41/I41,0)</f>
        <v/>
      </c>
      <c r="R41" s="8">
        <f>I41-Q41</f>
        <v/>
      </c>
      <c r="S41" s="36">
        <f>P41*R41</f>
        <v/>
      </c>
      <c r="U41" s="27" t="inlineStr">
        <is>
          <t>Stock SAP</t>
        </is>
      </c>
      <c r="V41" s="27" t="inlineStr">
        <is>
          <t>Medicamentos</t>
        </is>
      </c>
      <c r="W41" s="27" t="inlineStr">
        <is>
          <t>Dentro del alcance</t>
        </is>
      </c>
      <c r="X41" s="27" t="inlineStr"/>
      <c r="Y41" s="27" t="inlineStr">
        <is>
          <t>Sin recuento físico en el inventario de Avain</t>
        </is>
      </c>
      <c r="Z41" s="28" t="inlineStr">
        <is>
          <t>Sin recuento físico</t>
        </is>
      </c>
      <c r="AA41" s="27" t="inlineStr"/>
      <c r="AB41" s="27" t="inlineStr"/>
      <c r="AC41" s="27" t="inlineStr"/>
      <c r="AD41" s="27" t="inlineStr"/>
      <c r="AE41" s="27" t="inlineStr"/>
      <c r="AF41" s="27" t="inlineStr"/>
      <c r="AG41" s="27" t="inlineStr"/>
      <c r="AH41" s="37" t="n">
        <v>2005</v>
      </c>
      <c r="AI41" s="37" t="n">
        <v>0</v>
      </c>
      <c r="AJ41" s="37" t="n">
        <v>2005</v>
      </c>
      <c r="AK41" s="38" t="n">
        <v>234.267680798005</v>
      </c>
      <c r="AL41" s="38" t="n"/>
      <c r="AM41" s="38" t="n"/>
      <c r="AN41" s="27" t="inlineStr"/>
      <c r="AO41" s="27" t="inlineStr"/>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7" t="n">
        <v>0</v>
      </c>
      <c r="M42" s="7" t="n">
        <v>296443.96</v>
      </c>
      <c r="O42" s="11">
        <f>M42/SUM($M$2:$M$2023)</f>
        <v/>
      </c>
      <c r="P42" s="5">
        <f>IFERROR(M42/I42,0)</f>
        <v/>
      </c>
      <c r="Q42" s="39" t="n">
        <v>690</v>
      </c>
      <c r="R42" s="8">
        <f>I42-Q42</f>
        <v/>
      </c>
      <c r="S42" s="36">
        <f>P42*R42</f>
        <v/>
      </c>
      <c r="U42" s="27" t="inlineStr">
        <is>
          <t>Stock SAP</t>
        </is>
      </c>
      <c r="V42" s="27" t="inlineStr">
        <is>
          <t>Medicamentos</t>
        </is>
      </c>
      <c r="W42" s="27" t="inlineStr">
        <is>
          <t>Dentro del alcance</t>
        </is>
      </c>
      <c r="X42" s="30" t="inlineStr">
        <is>
          <t>Media</t>
        </is>
      </c>
      <c r="Y42" s="27" t="inlineStr">
        <is>
          <t>Homologado – confianza Media – pendiente de validación</t>
        </is>
      </c>
      <c r="Z42" s="26" t="inlineStr">
        <is>
          <t>Dar de baja en SAP</t>
        </is>
      </c>
      <c r="AA42" s="27" t="inlineStr">
        <is>
          <t>396</t>
        </is>
      </c>
      <c r="AB42" s="27" t="inlineStr">
        <is>
          <t>IBUPROFENO 600MG COMP RECUBIERTOS</t>
        </is>
      </c>
      <c r="AC42" s="27" t="inlineStr">
        <is>
          <t>Homologación por código Avain (master M01-005)</t>
        </is>
      </c>
      <c r="AD42" s="27" t="inlineStr">
        <is>
          <t>No</t>
        </is>
      </c>
      <c r="AE42" s="27" t="inlineStr"/>
      <c r="AF42" s="27" t="inlineStr">
        <is>
          <t>Sí</t>
        </is>
      </c>
      <c r="AG42" s="27" t="inlineStr">
        <is>
          <t>M01-005</t>
        </is>
      </c>
      <c r="AH42" s="37" t="n">
        <v>21380</v>
      </c>
      <c r="AI42" s="37" t="n">
        <v>690</v>
      </c>
      <c r="AJ42" s="37" t="n">
        <v>20690</v>
      </c>
      <c r="AK42" s="38" t="n">
        <v>148.2219789522919</v>
      </c>
      <c r="AL42" s="38">
        <f>IF(OR($Z42="Dar de baja en SAP",$Z42="Dar de alta en SAP"),$AJ42*$AK42,"")</f>
        <v/>
      </c>
      <c r="AM42" s="38">
        <f>$AI42*$AK42</f>
        <v/>
      </c>
      <c r="AN42" s="27" t="inlineStr"/>
      <c r="AO42" s="27"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t="inlineStr"/>
      <c r="D43" s="5" t="inlineStr">
        <is>
          <t>033</t>
        </is>
      </c>
      <c r="E43" s="5" t="inlineStr">
        <is>
          <t>ZDES</t>
        </is>
      </c>
      <c r="F43" s="5" t="inlineStr">
        <is>
          <t>1060</t>
        </is>
      </c>
      <c r="G43" s="5" t="inlineStr">
        <is>
          <t>6022</t>
        </is>
      </c>
      <c r="H43" s="5" t="inlineStr">
        <is>
          <t>C/U</t>
        </is>
      </c>
      <c r="I43" s="6" t="n">
        <v>1950</v>
      </c>
      <c r="J43" s="6" t="n">
        <v>0</v>
      </c>
      <c r="K43" s="5" t="inlineStr">
        <is>
          <t>ARS</t>
        </is>
      </c>
      <c r="L43" s="7" t="n">
        <v>0</v>
      </c>
      <c r="M43" s="7" t="n">
        <v>90175.71000000001</v>
      </c>
      <c r="O43" s="11">
        <f>M43/SUM($M$2:$M$2023)</f>
        <v/>
      </c>
      <c r="P43" s="5">
        <f>IFERROR(M43/I43,0)</f>
        <v/>
      </c>
      <c r="R43" s="8">
        <f>I43-Q43</f>
        <v/>
      </c>
      <c r="S43" s="36">
        <f>P43*R43</f>
        <v/>
      </c>
      <c r="U43" s="27" t="inlineStr">
        <is>
          <t>Stock SAP</t>
        </is>
      </c>
      <c r="V43" s="27" t="inlineStr">
        <is>
          <t>Descartables</t>
        </is>
      </c>
      <c r="W43" s="27" t="inlineStr">
        <is>
          <t>Dentro del alcance</t>
        </is>
      </c>
      <c r="X43" s="26" t="inlineStr">
        <is>
          <t>Baja</t>
        </is>
      </c>
      <c r="Y43" s="27" t="inlineStr">
        <is>
          <t>Homologado – confianza Baja – pendiente de validación</t>
        </is>
      </c>
      <c r="Z43" s="26" t="inlineStr">
        <is>
          <t>Dar de baja en SAP</t>
        </is>
      </c>
      <c r="AA43" s="27" t="inlineStr">
        <is>
          <t>64</t>
        </is>
      </c>
      <c r="AB43" s="27" t="inlineStr">
        <is>
          <t>CURITAS X UNID</t>
        </is>
      </c>
      <c r="AC43" s="27" t="inlineStr">
        <is>
          <t>Homologación por código Avain (master D-146)</t>
        </is>
      </c>
      <c r="AD43" s="27" t="inlineStr">
        <is>
          <t>No</t>
        </is>
      </c>
      <c r="AE43" s="27" t="inlineStr"/>
      <c r="AF43" s="27" t="inlineStr">
        <is>
          <t>Sí</t>
        </is>
      </c>
      <c r="AG43" s="27" t="inlineStr">
        <is>
          <t>D-146</t>
        </is>
      </c>
      <c r="AH43" s="37" t="n">
        <v>7010</v>
      </c>
      <c r="AI43" s="37" t="n">
        <v>380</v>
      </c>
      <c r="AJ43" s="37" t="n">
        <v>6630</v>
      </c>
      <c r="AK43" s="38" t="n">
        <v>46.24395435092725</v>
      </c>
      <c r="AL43" s="38">
        <f>IF(OR($Z43="Dar de baja en SAP",$Z43="Dar de alta en SAP"),$AJ43*$AK43,"")</f>
        <v/>
      </c>
      <c r="AM43" s="38">
        <f>$AI43*$AK43</f>
        <v/>
      </c>
      <c r="AN43" s="27" t="inlineStr"/>
      <c r="AO43" s="27"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t="inlineStr"/>
      <c r="D44" s="5" t="inlineStr">
        <is>
          <t>033</t>
        </is>
      </c>
      <c r="E44" s="5" t="inlineStr">
        <is>
          <t>ZDES</t>
        </is>
      </c>
      <c r="F44" s="5" t="inlineStr">
        <is>
          <t>1060</t>
        </is>
      </c>
      <c r="G44" s="5" t="inlineStr">
        <is>
          <t>6021</t>
        </is>
      </c>
      <c r="H44" s="5" t="inlineStr">
        <is>
          <t>C/U</t>
        </is>
      </c>
      <c r="I44" s="6" t="n">
        <v>1900</v>
      </c>
      <c r="J44" s="6" t="n">
        <v>0</v>
      </c>
      <c r="K44" s="5" t="inlineStr">
        <is>
          <t>ARS</t>
        </is>
      </c>
      <c r="L44" s="7" t="n">
        <v>0</v>
      </c>
      <c r="M44" s="7" t="n">
        <v>74918.78</v>
      </c>
      <c r="O44" s="11">
        <f>M44/SUM($M$2:$M$2023)</f>
        <v/>
      </c>
      <c r="P44" s="5">
        <f>IFERROR(M44/I44,0)</f>
        <v/>
      </c>
      <c r="Q44" s="39" t="n">
        <v>523</v>
      </c>
      <c r="R44" s="8">
        <f>I44-Q44</f>
        <v/>
      </c>
      <c r="S44" s="36">
        <f>P44*R44</f>
        <v/>
      </c>
      <c r="U44" s="27" t="inlineStr">
        <is>
          <t>Stock SAP</t>
        </is>
      </c>
      <c r="V44" s="27" t="inlineStr">
        <is>
          <t>Descartables</t>
        </is>
      </c>
      <c r="W44" s="27" t="inlineStr">
        <is>
          <t>Dentro del alcance</t>
        </is>
      </c>
      <c r="X44" s="30" t="inlineStr">
        <is>
          <t>Media</t>
        </is>
      </c>
      <c r="Y44" s="27" t="inlineStr">
        <is>
          <t>Homologado – confianza Media – pendiente de validación</t>
        </is>
      </c>
      <c r="Z44" s="26" t="inlineStr">
        <is>
          <t>Dar de baja en SAP</t>
        </is>
      </c>
      <c r="AA44" s="27" t="inlineStr">
        <is>
          <t>302</t>
        </is>
      </c>
      <c r="AB44" s="27" t="inlineStr">
        <is>
          <t>JERINGAS 1 ML</t>
        </is>
      </c>
      <c r="AC44" s="27" t="inlineStr">
        <is>
          <t>Homologación por código Avain (master D-134)</t>
        </is>
      </c>
      <c r="AD44" s="27" t="inlineStr">
        <is>
          <t>Sí</t>
        </is>
      </c>
      <c r="AE44" s="27" t="inlineStr">
        <is>
          <t>2000026, 2000451</t>
        </is>
      </c>
      <c r="AF44" s="27" t="inlineStr">
        <is>
          <t>Sí</t>
        </is>
      </c>
      <c r="AG44" s="27" t="inlineStr">
        <is>
          <t>D-134</t>
        </is>
      </c>
      <c r="AH44" s="37" t="n">
        <v>2200</v>
      </c>
      <c r="AI44" s="37" t="n">
        <v>523</v>
      </c>
      <c r="AJ44" s="37" t="n">
        <v>1677</v>
      </c>
      <c r="AK44" s="38" t="n">
        <v>39.43093636363636</v>
      </c>
      <c r="AL44" s="38">
        <f>IF(OR($Z44="Dar de baja en SAP",$Z44="Dar de alta en SAP"),$AJ44*$AK44,"")</f>
        <v/>
      </c>
      <c r="AM44" s="38">
        <f>$AI44*$AK44</f>
        <v/>
      </c>
      <c r="AN44" s="27" t="inlineStr"/>
      <c r="AO44" s="27"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t="inlineStr"/>
      <c r="D45" s="5" t="inlineStr">
        <is>
          <t>033</t>
        </is>
      </c>
      <c r="E45" s="5" t="inlineStr">
        <is>
          <t>ZDES</t>
        </is>
      </c>
      <c r="F45" s="5" t="inlineStr">
        <is>
          <t>1060</t>
        </is>
      </c>
      <c r="G45" s="5" t="inlineStr">
        <is>
          <t>6022</t>
        </is>
      </c>
      <c r="H45" s="5" t="inlineStr">
        <is>
          <t>C/U</t>
        </is>
      </c>
      <c r="I45" s="6" t="n">
        <v>1825</v>
      </c>
      <c r="J45" s="6" t="n">
        <v>0</v>
      </c>
      <c r="K45" s="5" t="inlineStr">
        <is>
          <t>ARS</t>
        </is>
      </c>
      <c r="L45" s="7" t="n">
        <v>0</v>
      </c>
      <c r="M45" s="7" t="n">
        <v>233465.34</v>
      </c>
      <c r="O45" s="11">
        <f>M45/SUM($M$2:$M$2023)</f>
        <v/>
      </c>
      <c r="P45" s="5">
        <f>IFERROR(M45/I45,0)</f>
        <v/>
      </c>
      <c r="R45" s="8">
        <f>I45-Q45</f>
        <v/>
      </c>
      <c r="S45" s="36">
        <f>P45*R45</f>
        <v/>
      </c>
      <c r="U45" s="27" t="inlineStr">
        <is>
          <t>Stock SAP</t>
        </is>
      </c>
      <c r="V45" s="27" t="inlineStr">
        <is>
          <t>Descartables</t>
        </is>
      </c>
      <c r="W45" s="27" t="inlineStr">
        <is>
          <t>Dentro del alcance</t>
        </is>
      </c>
      <c r="X45" s="27" t="inlineStr"/>
      <c r="Y45" s="27" t="inlineStr">
        <is>
          <t>Sin recuento físico en el inventario de Avain</t>
        </is>
      </c>
      <c r="Z45" s="28" t="inlineStr">
        <is>
          <t>Sin recuento físico</t>
        </is>
      </c>
      <c r="AA45" s="27" t="inlineStr"/>
      <c r="AB45" s="27" t="inlineStr"/>
      <c r="AC45" s="27" t="inlineStr"/>
      <c r="AD45" s="27" t="inlineStr"/>
      <c r="AE45" s="27" t="inlineStr"/>
      <c r="AF45" s="27" t="inlineStr"/>
      <c r="AG45" s="27" t="inlineStr"/>
      <c r="AH45" s="37" t="n">
        <v>2725</v>
      </c>
      <c r="AI45" s="37" t="n">
        <v>0</v>
      </c>
      <c r="AJ45" s="37" t="n">
        <v>2725</v>
      </c>
      <c r="AK45" s="38" t="n">
        <v>127.9262128440367</v>
      </c>
      <c r="AL45" s="38" t="n"/>
      <c r="AM45" s="38" t="n"/>
      <c r="AN45" s="27" t="inlineStr"/>
      <c r="AO45" s="27" t="inlineStr">
        <is>
          <t>El material ocupa 2 filas en la hoja 1060 NQN (lote/almacén). La cantidad SAP y la física de esta vista son el total del material.</t>
        </is>
      </c>
    </row>
    <row r="46">
      <c r="A46" s="5" t="inlineStr">
        <is>
          <t>1000431</t>
        </is>
      </c>
      <c r="B46" s="5" t="inlineStr">
        <is>
          <t>LIDOCAINA 1% 5 ML AMPOLLA</t>
        </is>
      </c>
      <c r="C46" s="5" t="inlineStr"/>
      <c r="D46" s="5" t="inlineStr">
        <is>
          <t>033</t>
        </is>
      </c>
      <c r="E46" s="5" t="inlineStr">
        <is>
          <t>ZMED</t>
        </is>
      </c>
      <c r="F46" s="5" t="inlineStr">
        <is>
          <t>1060</t>
        </is>
      </c>
      <c r="G46" s="5" t="inlineStr">
        <is>
          <t>6021</t>
        </is>
      </c>
      <c r="H46" s="5" t="inlineStr">
        <is>
          <t>C/U</t>
        </is>
      </c>
      <c r="I46" s="6" t="n">
        <v>1662</v>
      </c>
      <c r="J46" s="6" t="n">
        <v>0</v>
      </c>
      <c r="K46" s="5" t="inlineStr">
        <is>
          <t>ARS</t>
        </is>
      </c>
      <c r="L46" s="7" t="n">
        <v>0</v>
      </c>
      <c r="M46" s="7" t="n">
        <v>439166.11</v>
      </c>
      <c r="O46" s="11">
        <f>M46/SUM($M$2:$M$2023)</f>
        <v/>
      </c>
      <c r="P46" s="5">
        <f>IFERROR(M46/I46,0)</f>
        <v/>
      </c>
      <c r="Q46" s="39" t="n">
        <v>0</v>
      </c>
      <c r="R46" s="8">
        <f>I46-Q46</f>
        <v/>
      </c>
      <c r="S46" s="36">
        <f>P46*R46</f>
        <v/>
      </c>
      <c r="U46" s="27" t="inlineStr">
        <is>
          <t>Stock SAP</t>
        </is>
      </c>
      <c r="V46" s="27" t="inlineStr">
        <is>
          <t>Medicamentos</t>
        </is>
      </c>
      <c r="W46" s="27" t="inlineStr">
        <is>
          <t>Dentro del alcance</t>
        </is>
      </c>
      <c r="X46" s="30" t="inlineStr">
        <is>
          <t>Media</t>
        </is>
      </c>
      <c r="Y46" s="27" t="inlineStr">
        <is>
          <t>Homologado – confianza Media – pendiente de validación</t>
        </is>
      </c>
      <c r="Z46" s="26" t="inlineStr">
        <is>
          <t>Dar de baja en SAP</t>
        </is>
      </c>
      <c r="AA46" s="27" t="inlineStr">
        <is>
          <t>328</t>
        </is>
      </c>
      <c r="AB46" s="27" t="inlineStr">
        <is>
          <t>LIDOCAINA S/EPI 1% AMP</t>
        </is>
      </c>
      <c r="AC46" s="27" t="inlineStr">
        <is>
          <t>Cruce por nomenclatura SAP</t>
        </is>
      </c>
      <c r="AD46" s="27" t="inlineStr">
        <is>
          <t>No</t>
        </is>
      </c>
      <c r="AE46" s="27" t="inlineStr"/>
      <c r="AF46" s="27" t="inlineStr">
        <is>
          <t>No</t>
        </is>
      </c>
      <c r="AG46" s="27" t="inlineStr"/>
      <c r="AH46" s="37" t="n">
        <v>1662</v>
      </c>
      <c r="AI46" s="37" t="n">
        <v>0</v>
      </c>
      <c r="AJ46" s="37" t="n">
        <v>1662</v>
      </c>
      <c r="AK46" s="38" t="n">
        <v>264.2395367027677</v>
      </c>
      <c r="AL46" s="38">
        <f>IF(OR($Z46="Dar de baja en SAP",$Z46="Dar de alta en SAP"),$AJ46*$AK46,"")</f>
        <v/>
      </c>
      <c r="AM46" s="38">
        <f>$AI46*$AK46</f>
        <v/>
      </c>
      <c r="AN46" s="27" t="inlineStr"/>
      <c r="AO46" s="27" t="inlineStr">
        <is>
          <t>Cruce por nomenclatura: dosis coincide; similitud 0.68.</t>
        </is>
      </c>
    </row>
    <row r="47">
      <c r="A47" s="5" t="inlineStr">
        <is>
          <t>2000473</t>
        </is>
      </c>
      <c r="B47" s="5" t="inlineStr">
        <is>
          <t>PILA AA</t>
        </is>
      </c>
      <c r="C47" s="5" t="inlineStr"/>
      <c r="D47" s="5" t="inlineStr">
        <is>
          <t>033</t>
        </is>
      </c>
      <c r="E47" s="5" t="inlineStr">
        <is>
          <t>ZDES</t>
        </is>
      </c>
      <c r="F47" s="5" t="inlineStr">
        <is>
          <t>1060</t>
        </is>
      </c>
      <c r="G47" s="5" t="inlineStr">
        <is>
          <t>6022</t>
        </is>
      </c>
      <c r="H47" s="5" t="inlineStr">
        <is>
          <t>C/U</t>
        </is>
      </c>
      <c r="I47" s="6" t="n">
        <v>1660</v>
      </c>
      <c r="J47" s="6" t="n">
        <v>0</v>
      </c>
      <c r="K47" s="5" t="inlineStr">
        <is>
          <t>ARS</t>
        </is>
      </c>
      <c r="L47" s="7" t="n">
        <v>0</v>
      </c>
      <c r="M47" s="7" t="n">
        <v>787342.77</v>
      </c>
      <c r="O47" s="11">
        <f>M47/SUM($M$2:$M$2023)</f>
        <v/>
      </c>
      <c r="P47" s="5">
        <f>IFERROR(M47/I47,0)</f>
        <v/>
      </c>
      <c r="Q47" s="39" t="n">
        <v>3</v>
      </c>
      <c r="R47" s="8">
        <f>I47-Q47</f>
        <v/>
      </c>
      <c r="S47" s="36">
        <f>P47*R47</f>
        <v/>
      </c>
      <c r="U47" s="27" t="inlineStr">
        <is>
          <t>Stock SAP</t>
        </is>
      </c>
      <c r="V47" s="27" t="inlineStr">
        <is>
          <t>Descartables</t>
        </is>
      </c>
      <c r="W47" s="27" t="inlineStr">
        <is>
          <t>Dentro del alcance</t>
        </is>
      </c>
      <c r="X47" s="25" t="inlineStr">
        <is>
          <t>Alta</t>
        </is>
      </c>
      <c r="Y47" s="27" t="inlineStr">
        <is>
          <t>Homologado – confianza Alta</t>
        </is>
      </c>
      <c r="Z47" s="26" t="inlineStr">
        <is>
          <t>Dar de baja en SAP</t>
        </is>
      </c>
      <c r="AA47" s="27" t="inlineStr">
        <is>
          <t>260</t>
        </is>
      </c>
      <c r="AB47" s="27" t="inlineStr">
        <is>
          <t>Pilas AA</t>
        </is>
      </c>
      <c r="AC47" s="27" t="inlineStr">
        <is>
          <t>Cruce por nomenclatura SAP</t>
        </is>
      </c>
      <c r="AD47" s="27" t="inlineStr">
        <is>
          <t>No</t>
        </is>
      </c>
      <c r="AE47" s="27" t="inlineStr"/>
      <c r="AF47" s="27" t="inlineStr">
        <is>
          <t>No</t>
        </is>
      </c>
      <c r="AG47" s="27" t="inlineStr"/>
      <c r="AH47" s="37" t="n">
        <v>2207</v>
      </c>
      <c r="AI47" s="37" t="n">
        <v>3</v>
      </c>
      <c r="AJ47" s="37" t="n">
        <v>2204</v>
      </c>
      <c r="AK47" s="38" t="n">
        <v>474.3028726778433</v>
      </c>
      <c r="AL47" s="38">
        <f>IF(OR($Z47="Dar de baja en SAP",$Z47="Dar de alta en SAP"),$AJ47*$AK47,"")</f>
        <v/>
      </c>
      <c r="AM47" s="38">
        <f>$AI47*$AK47</f>
        <v/>
      </c>
      <c r="AN47" s="29" t="inlineStr">
        <is>
          <t>Valorización a validar: relación de cantidades 736 a 1 entre SAP y el recuento físico. Sugiere distinta unidad de medida (SAP por caja o envase y el recuento por unidad). La diferencia económica de esta fila no debe tomarse como definitiva.</t>
        </is>
      </c>
      <c r="AO47" s="27"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t="inlineStr"/>
      <c r="D48" s="5" t="inlineStr">
        <is>
          <t>033</t>
        </is>
      </c>
      <c r="E48" s="5" t="inlineStr">
        <is>
          <t>ZDES</t>
        </is>
      </c>
      <c r="F48" s="5" t="inlineStr">
        <is>
          <t>1060</t>
        </is>
      </c>
      <c r="G48" s="5" t="inlineStr">
        <is>
          <t>6022</t>
        </is>
      </c>
      <c r="H48" s="5" t="inlineStr">
        <is>
          <t>C/U</t>
        </is>
      </c>
      <c r="I48" s="6" t="n">
        <v>1656</v>
      </c>
      <c r="J48" s="6" t="n">
        <v>0</v>
      </c>
      <c r="K48" s="5" t="inlineStr">
        <is>
          <t>ARS</t>
        </is>
      </c>
      <c r="L48" s="7" t="n">
        <v>0</v>
      </c>
      <c r="M48" s="7" t="n">
        <v>254742.04</v>
      </c>
      <c r="O48" s="11">
        <f>M48/SUM($M$2:$M$2023)</f>
        <v/>
      </c>
      <c r="P48" s="5">
        <f>IFERROR(M48/I48,0)</f>
        <v/>
      </c>
      <c r="Q48" s="39" t="n">
        <v>74</v>
      </c>
      <c r="R48" s="8">
        <f>I48-Q48</f>
        <v/>
      </c>
      <c r="S48" s="36">
        <f>P48*R48</f>
        <v/>
      </c>
      <c r="U48" s="27" t="inlineStr">
        <is>
          <t>Stock SAP</t>
        </is>
      </c>
      <c r="V48" s="27" t="inlineStr">
        <is>
          <t>Descartables</t>
        </is>
      </c>
      <c r="W48" s="27" t="inlineStr">
        <is>
          <t>Dentro del alcance</t>
        </is>
      </c>
      <c r="X48" s="26" t="inlineStr">
        <is>
          <t>Baja</t>
        </is>
      </c>
      <c r="Y48" s="27" t="inlineStr">
        <is>
          <t>Homologado – confianza Baja – pendiente de validación</t>
        </is>
      </c>
      <c r="Z48" s="26" t="inlineStr">
        <is>
          <t>Dar de baja en SAP</t>
        </is>
      </c>
      <c r="AA48" s="27" t="inlineStr">
        <is>
          <t>335; 339</t>
        </is>
      </c>
      <c r="AB48" s="27" t="inlineStr">
        <is>
          <t>VENDA CAMBRIC 10CM; VENDA CAMBRIC 7CM</t>
        </is>
      </c>
      <c r="AC48" s="27" t="inlineStr">
        <is>
          <t>Cruce por nomenclatura SAP; Homologación por código Avain (master D-144)</t>
        </is>
      </c>
      <c r="AD48" s="27" t="inlineStr">
        <is>
          <t>Sí</t>
        </is>
      </c>
      <c r="AE48" s="27" t="inlineStr">
        <is>
          <t>2000079, 2000080, 2000314, 2000526</t>
        </is>
      </c>
      <c r="AF48" s="27" t="inlineStr">
        <is>
          <t>Sí</t>
        </is>
      </c>
      <c r="AG48" s="27" t="inlineStr">
        <is>
          <t>D-144</t>
        </is>
      </c>
      <c r="AH48" s="37" t="n">
        <v>2856</v>
      </c>
      <c r="AI48" s="37" t="n">
        <v>74</v>
      </c>
      <c r="AJ48" s="37" t="n">
        <v>2782</v>
      </c>
      <c r="AK48" s="38" t="n">
        <v>153.8297338935574</v>
      </c>
      <c r="AL48" s="38">
        <f>IF(OR($Z48="Dar de baja en SAP",$Z48="Dar de alta en SAP"),$AJ48*$AK48,"")</f>
        <v/>
      </c>
      <c r="AM48" s="38">
        <f>$AI48*$AK48</f>
        <v/>
      </c>
      <c r="AN48" s="27" t="inlineStr"/>
      <c r="AO48" s="27"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7" t="n">
        <v>0</v>
      </c>
      <c r="M49" s="7" t="n">
        <v>71099.85000000001</v>
      </c>
      <c r="O49" s="11">
        <f>M49/SUM($M$2:$M$2023)</f>
        <v/>
      </c>
      <c r="P49" s="5">
        <f>IFERROR(M49/I49,0)</f>
        <v/>
      </c>
      <c r="Q49" s="39" t="n">
        <v>150</v>
      </c>
      <c r="R49" s="8">
        <f>I49-Q49</f>
        <v/>
      </c>
      <c r="S49" s="36">
        <f>P49*R49</f>
        <v/>
      </c>
      <c r="U49" s="27" t="inlineStr">
        <is>
          <t>Stock SAP</t>
        </is>
      </c>
      <c r="V49" s="27" t="inlineStr">
        <is>
          <t>Medicamentos</t>
        </is>
      </c>
      <c r="W49" s="27" t="inlineStr">
        <is>
          <t>Dentro del alcance</t>
        </is>
      </c>
      <c r="X49" s="25" t="inlineStr">
        <is>
          <t>Alta</t>
        </is>
      </c>
      <c r="Y49" s="27" t="inlineStr">
        <is>
          <t>Homologado – confianza Alta</t>
        </is>
      </c>
      <c r="Z49" s="26" t="inlineStr">
        <is>
          <t>Dar de baja en SAP</t>
        </is>
      </c>
      <c r="AA49" s="27" t="inlineStr">
        <is>
          <t>153</t>
        </is>
      </c>
      <c r="AB49" s="27" t="inlineStr">
        <is>
          <t>LORATADINA COMP</t>
        </is>
      </c>
      <c r="AC49" s="27" t="inlineStr">
        <is>
          <t>Cruce por nomenclatura SAP</t>
        </is>
      </c>
      <c r="AD49" s="27" t="inlineStr">
        <is>
          <t>No</t>
        </is>
      </c>
      <c r="AE49" s="27" t="inlineStr"/>
      <c r="AF49" s="27" t="inlineStr">
        <is>
          <t>Sí</t>
        </is>
      </c>
      <c r="AG49" s="27" t="inlineStr"/>
      <c r="AH49" s="37" t="n">
        <v>7695</v>
      </c>
      <c r="AI49" s="37" t="n">
        <v>150</v>
      </c>
      <c r="AJ49" s="37" t="n">
        <v>7545</v>
      </c>
      <c r="AK49" s="38" t="n">
        <v>44.43740480831708</v>
      </c>
      <c r="AL49" s="38">
        <f>IF(OR($Z49="Dar de baja en SAP",$Z49="Dar de alta en SAP"),$AJ49*$AK49,"")</f>
        <v/>
      </c>
      <c r="AM49" s="38">
        <f>$AI49*$AK49</f>
        <v/>
      </c>
      <c r="AN49" s="29" t="inlineStr">
        <is>
          <t>Valorización a validar: relación de cantidades 51 a 1 entre SAP y el recuento físico. Sugiere distinta unidad de medida (SAP por caja o envase y el recuento por unidad). La diferencia económica de esta fila no debe tomarse como definitiva.</t>
        </is>
      </c>
      <c r="AO49" s="27"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t="inlineStr"/>
      <c r="D50" s="5" t="inlineStr">
        <is>
          <t>033</t>
        </is>
      </c>
      <c r="E50" s="5" t="inlineStr">
        <is>
          <t>ZDES</t>
        </is>
      </c>
      <c r="F50" s="5" t="inlineStr">
        <is>
          <t>1060</t>
        </is>
      </c>
      <c r="G50" s="5" t="inlineStr">
        <is>
          <t>6021</t>
        </is>
      </c>
      <c r="H50" s="5" t="inlineStr">
        <is>
          <t>C/U</t>
        </is>
      </c>
      <c r="I50" s="6" t="n">
        <v>1600</v>
      </c>
      <c r="J50" s="6" t="n">
        <v>0</v>
      </c>
      <c r="K50" s="5" t="inlineStr">
        <is>
          <t>ARS</t>
        </is>
      </c>
      <c r="L50" s="7" t="n">
        <v>0</v>
      </c>
      <c r="M50" s="7" t="n">
        <v>854013.55</v>
      </c>
      <c r="O50" s="11">
        <f>M50/SUM($M$2:$M$2023)</f>
        <v/>
      </c>
      <c r="P50" s="5">
        <f>IFERROR(M50/I50,0)</f>
        <v/>
      </c>
      <c r="R50" s="8">
        <f>I50-Q50</f>
        <v/>
      </c>
      <c r="S50" s="36">
        <f>P50*R50</f>
        <v/>
      </c>
      <c r="U50" s="27" t="inlineStr">
        <is>
          <t>Stock SAP</t>
        </is>
      </c>
      <c r="V50" s="27" t="inlineStr">
        <is>
          <t>Descartables</t>
        </is>
      </c>
      <c r="W50" s="27" t="inlineStr">
        <is>
          <t>Dentro del alcance</t>
        </is>
      </c>
      <c r="X50" s="27" t="inlineStr"/>
      <c r="Y50" s="27" t="inlineStr">
        <is>
          <t>Sin recuento físico en el inventario de Avain</t>
        </is>
      </c>
      <c r="Z50" s="28" t="inlineStr">
        <is>
          <t>Sin recuento físico</t>
        </is>
      </c>
      <c r="AA50" s="27" t="inlineStr"/>
      <c r="AB50" s="27" t="inlineStr"/>
      <c r="AC50" s="27" t="inlineStr"/>
      <c r="AD50" s="27" t="inlineStr"/>
      <c r="AE50" s="27" t="inlineStr"/>
      <c r="AF50" s="27" t="inlineStr"/>
      <c r="AG50" s="27" t="inlineStr"/>
      <c r="AH50" s="37" t="n">
        <v>1910</v>
      </c>
      <c r="AI50" s="37" t="n">
        <v>0</v>
      </c>
      <c r="AJ50" s="37" t="n">
        <v>1910</v>
      </c>
      <c r="AK50" s="38" t="n">
        <v>533.7584659685864</v>
      </c>
      <c r="AL50" s="38" t="n"/>
      <c r="AM50" s="38" t="n"/>
      <c r="AN50" s="27" t="inlineStr"/>
      <c r="AO50" s="27" t="inlineStr">
        <is>
          <t>El material ocupa 3 filas en la hoja 1060 NQN (lote/almacén). La cantidad SAP y la física de esta vista son el total del material.</t>
        </is>
      </c>
    </row>
    <row r="51">
      <c r="A51" s="5" t="inlineStr">
        <is>
          <t>2000007</t>
        </is>
      </c>
      <c r="B51" s="5" t="inlineStr">
        <is>
          <t>AGUJA HIPODERMICA 25G x ⅝ - 16/5</t>
        </is>
      </c>
      <c r="C51" s="5" t="inlineStr"/>
      <c r="D51" s="5" t="inlineStr">
        <is>
          <t>033</t>
        </is>
      </c>
      <c r="E51" s="5" t="inlineStr">
        <is>
          <t>ZDES</t>
        </is>
      </c>
      <c r="F51" s="5" t="inlineStr">
        <is>
          <t>1060</t>
        </is>
      </c>
      <c r="G51" s="5" t="inlineStr">
        <is>
          <t>6021</t>
        </is>
      </c>
      <c r="H51" s="5" t="inlineStr">
        <is>
          <t>C/U</t>
        </is>
      </c>
      <c r="I51" s="6" t="n">
        <v>1541</v>
      </c>
      <c r="J51" s="6" t="n">
        <v>0</v>
      </c>
      <c r="K51" s="5" t="inlineStr">
        <is>
          <t>ARS</t>
        </is>
      </c>
      <c r="L51" s="7" t="n">
        <v>0</v>
      </c>
      <c r="M51" s="7" t="n">
        <v>39270.46</v>
      </c>
      <c r="O51" s="11">
        <f>M51/SUM($M$2:$M$2023)</f>
        <v/>
      </c>
      <c r="P51" s="5">
        <f>IFERROR(M51/I51,0)</f>
        <v/>
      </c>
      <c r="R51" s="8">
        <f>I51-Q51</f>
        <v/>
      </c>
      <c r="S51" s="36">
        <f>P51*R51</f>
        <v/>
      </c>
      <c r="U51" s="27" t="inlineStr">
        <is>
          <t>Stock SAP</t>
        </is>
      </c>
      <c r="V51" s="27" t="inlineStr">
        <is>
          <t>Descartables</t>
        </is>
      </c>
      <c r="W51" s="27" t="inlineStr">
        <is>
          <t>Dentro del alcance</t>
        </is>
      </c>
      <c r="X51" s="26" t="inlineStr">
        <is>
          <t>Baja</t>
        </is>
      </c>
      <c r="Y51" s="27" t="inlineStr">
        <is>
          <t>Homologado – confianza Baja – pendiente de validación</t>
        </is>
      </c>
      <c r="Z51" s="26" t="inlineStr">
        <is>
          <t>Dar de baja en SAP</t>
        </is>
      </c>
      <c r="AA51" s="27" t="inlineStr">
        <is>
          <t>356</t>
        </is>
      </c>
      <c r="AB51" s="27" t="inlineStr">
        <is>
          <t>AGUJA 16X5</t>
        </is>
      </c>
      <c r="AC51" s="27" t="inlineStr">
        <is>
          <t>Homologación por código Avain (master D-140)</t>
        </is>
      </c>
      <c r="AD51" s="27" t="inlineStr">
        <is>
          <t>No</t>
        </is>
      </c>
      <c r="AE51" s="27" t="inlineStr"/>
      <c r="AF51" s="27" t="inlineStr">
        <is>
          <t>Sí</t>
        </is>
      </c>
      <c r="AG51" s="27" t="inlineStr">
        <is>
          <t>D-140</t>
        </is>
      </c>
      <c r="AH51" s="37" t="n">
        <v>3641</v>
      </c>
      <c r="AI51" s="37" t="n">
        <v>895</v>
      </c>
      <c r="AJ51" s="37" t="n">
        <v>2746</v>
      </c>
      <c r="AK51" s="38" t="n">
        <v>25.48375171656138</v>
      </c>
      <c r="AL51" s="38">
        <f>IF(OR($Z51="Dar de baja en SAP",$Z51="Dar de alta en SAP"),$AJ51*$AK51,"")</f>
        <v/>
      </c>
      <c r="AM51" s="38">
        <f>$AI51*$AK51</f>
        <v/>
      </c>
      <c r="AN51" s="27" t="inlineStr"/>
      <c r="AO51" s="27"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7" t="n">
        <v>0</v>
      </c>
      <c r="M52" s="7" t="n">
        <v>252836.6</v>
      </c>
      <c r="O52" s="11">
        <f>M52/SUM($M$2:$M$2023)</f>
        <v/>
      </c>
      <c r="P52" s="5">
        <f>IFERROR(M52/I52,0)</f>
        <v/>
      </c>
      <c r="R52" s="8">
        <f>I52-Q52</f>
        <v/>
      </c>
      <c r="S52" s="36">
        <f>P52*R52</f>
        <v/>
      </c>
      <c r="U52" s="27" t="inlineStr">
        <is>
          <t>Stock SAP</t>
        </is>
      </c>
      <c r="V52" s="27" t="inlineStr">
        <is>
          <t>Medicamentos</t>
        </is>
      </c>
      <c r="W52" s="27" t="inlineStr">
        <is>
          <t>Dentro del alcance</t>
        </is>
      </c>
      <c r="X52" s="27" t="inlineStr"/>
      <c r="Y52" s="27" t="inlineStr">
        <is>
          <t>Sin recuento físico en el inventario de Avain</t>
        </is>
      </c>
      <c r="Z52" s="28" t="inlineStr">
        <is>
          <t>Sin recuento físico</t>
        </is>
      </c>
      <c r="AA52" s="27" t="inlineStr"/>
      <c r="AB52" s="27" t="inlineStr"/>
      <c r="AC52" s="27" t="inlineStr"/>
      <c r="AD52" s="27" t="inlineStr"/>
      <c r="AE52" s="27" t="inlineStr"/>
      <c r="AF52" s="27" t="inlineStr"/>
      <c r="AG52" s="27" t="inlineStr"/>
      <c r="AH52" s="37" t="n">
        <v>5390</v>
      </c>
      <c r="AI52" s="37" t="n">
        <v>0</v>
      </c>
      <c r="AJ52" s="37" t="n">
        <v>5390</v>
      </c>
      <c r="AK52" s="38" t="n">
        <v>165.252680890538</v>
      </c>
      <c r="AL52" s="38" t="n"/>
      <c r="AM52" s="38" t="n"/>
      <c r="AN52" s="27" t="inlineStr"/>
      <c r="AO52" s="27"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7" t="n">
        <v>0</v>
      </c>
      <c r="M53" s="7" t="n">
        <v>45576.05</v>
      </c>
      <c r="O53" s="11">
        <f>M53/SUM($M$2:$M$2023)</f>
        <v/>
      </c>
      <c r="P53" s="5">
        <f>IFERROR(M53/I53,0)</f>
        <v/>
      </c>
      <c r="R53" s="8">
        <f>I53-Q53</f>
        <v/>
      </c>
      <c r="S53" s="36">
        <f>P53*R53</f>
        <v/>
      </c>
      <c r="U53" s="27" t="inlineStr">
        <is>
          <t>Stock SAP</t>
        </is>
      </c>
      <c r="V53" s="27" t="inlineStr">
        <is>
          <t>Medicamentos</t>
        </is>
      </c>
      <c r="W53" s="27" t="inlineStr">
        <is>
          <t>Dentro del alcance</t>
        </is>
      </c>
      <c r="X53" s="27" t="inlineStr"/>
      <c r="Y53" s="27" t="inlineStr">
        <is>
          <t>Sin recuento físico en el inventario de Avain</t>
        </is>
      </c>
      <c r="Z53" s="28" t="inlineStr">
        <is>
          <t>Sin recuento físico</t>
        </is>
      </c>
      <c r="AA53" s="27" t="inlineStr"/>
      <c r="AB53" s="27" t="inlineStr"/>
      <c r="AC53" s="27" t="inlineStr"/>
      <c r="AD53" s="27" t="inlineStr"/>
      <c r="AE53" s="27" t="inlineStr"/>
      <c r="AF53" s="27" t="inlineStr"/>
      <c r="AG53" s="27" t="inlineStr"/>
      <c r="AH53" s="37" t="n">
        <v>12310</v>
      </c>
      <c r="AI53" s="37" t="n">
        <v>0</v>
      </c>
      <c r="AJ53" s="37" t="n">
        <v>12310</v>
      </c>
      <c r="AK53" s="38" t="n">
        <v>30.38403818034119</v>
      </c>
      <c r="AL53" s="38" t="n"/>
      <c r="AM53" s="38" t="n"/>
      <c r="AN53" s="27" t="inlineStr"/>
      <c r="AO53" s="27"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7" t="n">
        <v>0</v>
      </c>
      <c r="M54" s="7" t="n">
        <v>222332.97</v>
      </c>
      <c r="O54" s="11">
        <f>M54/SUM($M$2:$M$2023)</f>
        <v/>
      </c>
      <c r="P54" s="5">
        <f>IFERROR(M54/I54,0)</f>
        <v/>
      </c>
      <c r="R54" s="8">
        <f>I54-Q54</f>
        <v/>
      </c>
      <c r="S54" s="36">
        <f>P54*R54</f>
        <v/>
      </c>
      <c r="U54" s="27" t="inlineStr">
        <is>
          <t>Stock SAP</t>
        </is>
      </c>
      <c r="V54" s="27" t="inlineStr">
        <is>
          <t>Medicamentos</t>
        </is>
      </c>
      <c r="W54" s="27" t="inlineStr">
        <is>
          <t>Dentro del alcance</t>
        </is>
      </c>
      <c r="X54" s="30" t="inlineStr">
        <is>
          <t>Media</t>
        </is>
      </c>
      <c r="Y54" s="27" t="inlineStr">
        <is>
          <t>Homologado – confianza Media – pendiente de validación</t>
        </is>
      </c>
      <c r="Z54" s="26" t="inlineStr">
        <is>
          <t>Dar de baja en SAP</t>
        </is>
      </c>
      <c r="AA54" s="27" t="inlineStr">
        <is>
          <t>396</t>
        </is>
      </c>
      <c r="AB54" s="27" t="inlineStr">
        <is>
          <t>IBUPROFENO 600MG COMP RECUBIERTOS</t>
        </is>
      </c>
      <c r="AC54" s="27" t="inlineStr">
        <is>
          <t>Homologación por código Avain (master M01-005)</t>
        </is>
      </c>
      <c r="AD54" s="27" t="inlineStr">
        <is>
          <t>No</t>
        </is>
      </c>
      <c r="AE54" s="27" t="inlineStr"/>
      <c r="AF54" s="27" t="inlineStr">
        <is>
          <t>Sí</t>
        </is>
      </c>
      <c r="AG54" s="27" t="inlineStr">
        <is>
          <t>M01-005</t>
        </is>
      </c>
      <c r="AH54" s="37" t="n">
        <v>21380</v>
      </c>
      <c r="AI54" s="37" t="n">
        <v>690</v>
      </c>
      <c r="AJ54" s="37" t="n">
        <v>20690</v>
      </c>
      <c r="AK54" s="38" t="n">
        <v>148.2219789522919</v>
      </c>
      <c r="AL54" s="38">
        <f>IF(OR($Z54="Dar de baja en SAP",$Z54="Dar de alta en SAP"),$AJ54*$AK54,"")</f>
        <v/>
      </c>
      <c r="AM54" s="38">
        <f>$AI54*$AK54</f>
        <v/>
      </c>
      <c r="AN54" s="27" t="inlineStr"/>
      <c r="AO54"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7" t="n">
        <v>0</v>
      </c>
      <c r="M55" s="7" t="n">
        <v>222332.97</v>
      </c>
      <c r="O55" s="11">
        <f>M55/SUM($M$2:$M$2023)</f>
        <v/>
      </c>
      <c r="P55" s="5">
        <f>IFERROR(M55/I55,0)</f>
        <v/>
      </c>
      <c r="R55" s="8">
        <f>I55-Q55</f>
        <v/>
      </c>
      <c r="S55" s="36">
        <f>P55*R55</f>
        <v/>
      </c>
      <c r="U55" s="27" t="inlineStr">
        <is>
          <t>Stock SAP</t>
        </is>
      </c>
      <c r="V55" s="27" t="inlineStr">
        <is>
          <t>Medicamentos</t>
        </is>
      </c>
      <c r="W55" s="27" t="inlineStr">
        <is>
          <t>Dentro del alcance</t>
        </is>
      </c>
      <c r="X55" s="30" t="inlineStr">
        <is>
          <t>Media</t>
        </is>
      </c>
      <c r="Y55" s="27" t="inlineStr">
        <is>
          <t>Homologado – confianza Media – pendiente de validación</t>
        </is>
      </c>
      <c r="Z55" s="26" t="inlineStr">
        <is>
          <t>Dar de baja en SAP</t>
        </is>
      </c>
      <c r="AA55" s="27" t="inlineStr">
        <is>
          <t>396</t>
        </is>
      </c>
      <c r="AB55" s="27" t="inlineStr">
        <is>
          <t>IBUPROFENO 600MG COMP RECUBIERTOS</t>
        </is>
      </c>
      <c r="AC55" s="27" t="inlineStr">
        <is>
          <t>Homologación por código Avain (master M01-005)</t>
        </is>
      </c>
      <c r="AD55" s="27" t="inlineStr">
        <is>
          <t>No</t>
        </is>
      </c>
      <c r="AE55" s="27" t="inlineStr"/>
      <c r="AF55" s="27" t="inlineStr">
        <is>
          <t>Sí</t>
        </is>
      </c>
      <c r="AG55" s="27" t="inlineStr">
        <is>
          <t>M01-005</t>
        </is>
      </c>
      <c r="AH55" s="37" t="n">
        <v>21380</v>
      </c>
      <c r="AI55" s="37" t="n">
        <v>690</v>
      </c>
      <c r="AJ55" s="37" t="n">
        <v>20690</v>
      </c>
      <c r="AK55" s="38" t="n">
        <v>148.2219789522919</v>
      </c>
      <c r="AL55" s="38">
        <f>IF(OR($Z55="Dar de baja en SAP",$Z55="Dar de alta en SAP"),$AJ55*$AK55,"")</f>
        <v/>
      </c>
      <c r="AM55" s="38">
        <f>$AI55*$AK55</f>
        <v/>
      </c>
      <c r="AN55" s="27" t="inlineStr"/>
      <c r="AO55"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7" t="n">
        <v>0</v>
      </c>
      <c r="M56" s="7" t="n">
        <v>88511.7</v>
      </c>
      <c r="O56" s="11">
        <f>M56/SUM($M$2:$M$2023)</f>
        <v/>
      </c>
      <c r="P56" s="5">
        <f>IFERROR(M56/I56,0)</f>
        <v/>
      </c>
      <c r="Q56" s="39" t="n">
        <v>9</v>
      </c>
      <c r="R56" s="8">
        <f>I56-Q56</f>
        <v/>
      </c>
      <c r="S56" s="36">
        <f>P56*R56</f>
        <v/>
      </c>
      <c r="U56" s="27" t="inlineStr">
        <is>
          <t>Stock SAP</t>
        </is>
      </c>
      <c r="V56" s="27" t="inlineStr">
        <is>
          <t>Medicamentos</t>
        </is>
      </c>
      <c r="W56" s="27" t="inlineStr">
        <is>
          <t>Dentro del alcance</t>
        </is>
      </c>
      <c r="X56" s="25" t="inlineStr">
        <is>
          <t>Alta</t>
        </is>
      </c>
      <c r="Y56" s="27" t="inlineStr">
        <is>
          <t>Homologado – confianza Alta</t>
        </is>
      </c>
      <c r="Z56" s="26" t="inlineStr">
        <is>
          <t>Dar de baja en SAP</t>
        </is>
      </c>
      <c r="AA56" s="27" t="inlineStr">
        <is>
          <t>83</t>
        </is>
      </c>
      <c r="AB56" s="27" t="inlineStr">
        <is>
          <t>DICLOFENAC 75 COMP</t>
        </is>
      </c>
      <c r="AC56" s="27" t="inlineStr">
        <is>
          <t>Homologación por código Avain (master M01-002)</t>
        </is>
      </c>
      <c r="AD56" s="27" t="inlineStr">
        <is>
          <t>No</t>
        </is>
      </c>
      <c r="AE56" s="27" t="inlineStr"/>
      <c r="AF56" s="27" t="inlineStr">
        <is>
          <t>Sí</t>
        </is>
      </c>
      <c r="AG56" s="27" t="inlineStr">
        <is>
          <t>M01-002</t>
        </is>
      </c>
      <c r="AH56" s="37" t="n">
        <v>10995</v>
      </c>
      <c r="AI56" s="37" t="n">
        <v>9</v>
      </c>
      <c r="AJ56" s="37" t="n">
        <v>10986</v>
      </c>
      <c r="AK56" s="38" t="n">
        <v>59.00779899954525</v>
      </c>
      <c r="AL56" s="38">
        <f>IF(OR($Z56="Dar de baja en SAP",$Z56="Dar de alta en SAP"),$AJ56*$AK56,"")</f>
        <v/>
      </c>
      <c r="AM56" s="38">
        <f>$AI56*$AK56</f>
        <v/>
      </c>
      <c r="AN56" s="29" t="inlineStr">
        <is>
          <t>Valorización a validar: relación de cantidades 1,222 a 1 entre SAP y el recuento físico. Sugiere distinta unidad de medida (SAP por caja o envase y el recuento por unidad). La diferencia económica de esta fila no debe tomarse como definitiva.</t>
        </is>
      </c>
      <c r="AO56" s="27"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7" t="n">
        <v>0</v>
      </c>
      <c r="M57" s="7" t="n">
        <v>30712.91</v>
      </c>
      <c r="O57" s="11">
        <f>M57/SUM($M$2:$M$2023)</f>
        <v/>
      </c>
      <c r="P57" s="5">
        <f>IFERROR(M57/I57,0)</f>
        <v/>
      </c>
      <c r="R57" s="8">
        <f>I57-Q57</f>
        <v/>
      </c>
      <c r="S57" s="36">
        <f>P57*R57</f>
        <v/>
      </c>
      <c r="U57" s="27" t="inlineStr">
        <is>
          <t>Stock SAP</t>
        </is>
      </c>
      <c r="V57" s="27" t="inlineStr">
        <is>
          <t>Medicamentos</t>
        </is>
      </c>
      <c r="W57" s="27" t="inlineStr">
        <is>
          <t>Dentro del alcance</t>
        </is>
      </c>
      <c r="X57" s="27" t="inlineStr"/>
      <c r="Y57" s="27" t="inlineStr">
        <is>
          <t>Sin recuento físico en el inventario de Avain</t>
        </is>
      </c>
      <c r="Z57" s="28" t="inlineStr">
        <is>
          <t>Sin recuento físico</t>
        </is>
      </c>
      <c r="AA57" s="27" t="inlineStr"/>
      <c r="AB57" s="27" t="inlineStr"/>
      <c r="AC57" s="27" t="inlineStr"/>
      <c r="AD57" s="27" t="inlineStr"/>
      <c r="AE57" s="27" t="inlineStr"/>
      <c r="AF57" s="27" t="inlineStr"/>
      <c r="AG57" s="27" t="inlineStr"/>
      <c r="AH57" s="37" t="n">
        <v>5720</v>
      </c>
      <c r="AI57" s="37" t="n">
        <v>0</v>
      </c>
      <c r="AJ57" s="37" t="n">
        <v>5720</v>
      </c>
      <c r="AK57" s="38" t="n">
        <v>20.47527272727273</v>
      </c>
      <c r="AL57" s="38" t="n"/>
      <c r="AM57" s="38" t="n"/>
      <c r="AN57" s="27" t="inlineStr"/>
      <c r="AO57" s="27" t="inlineStr">
        <is>
          <t>El material ocupa 13 filas en la hoja 1060 NQN (lote/almacén). La cantidad SAP y la física de esta vista son el total del material.</t>
        </is>
      </c>
    </row>
    <row r="58">
      <c r="A58" s="5" t="inlineStr">
        <is>
          <t>2000148</t>
        </is>
      </c>
      <c r="B58" s="5" t="inlineStr">
        <is>
          <t>GASA ESTERIL 10X10CM - IGALTEX</t>
        </is>
      </c>
      <c r="C58" s="5" t="inlineStr"/>
      <c r="D58" s="5" t="inlineStr">
        <is>
          <t>033</t>
        </is>
      </c>
      <c r="E58" s="5" t="inlineStr">
        <is>
          <t>ZDES</t>
        </is>
      </c>
      <c r="F58" s="5" t="inlineStr">
        <is>
          <t>1060</t>
        </is>
      </c>
      <c r="G58" s="5" t="inlineStr">
        <is>
          <t>6022</t>
        </is>
      </c>
      <c r="H58" s="5" t="inlineStr">
        <is>
          <t>C/U</t>
        </is>
      </c>
      <c r="I58" s="6" t="n">
        <v>1400</v>
      </c>
      <c r="J58" s="6" t="n">
        <v>0</v>
      </c>
      <c r="K58" s="5" t="inlineStr">
        <is>
          <t>ARS</t>
        </is>
      </c>
      <c r="L58" s="7" t="n">
        <v>0</v>
      </c>
      <c r="M58" s="7" t="n">
        <v>17234</v>
      </c>
      <c r="O58" s="11">
        <f>M58/SUM($M$2:$M$2023)</f>
        <v/>
      </c>
      <c r="P58" s="5">
        <f>IFERROR(M58/I58,0)</f>
        <v/>
      </c>
      <c r="R58" s="8">
        <f>I58-Q58</f>
        <v/>
      </c>
      <c r="S58" s="36">
        <f>P58*R58</f>
        <v/>
      </c>
      <c r="U58" s="27" t="inlineStr">
        <is>
          <t>Stock SAP</t>
        </is>
      </c>
      <c r="V58" s="27" t="inlineStr">
        <is>
          <t>Descartables</t>
        </is>
      </c>
      <c r="W58" s="27" t="inlineStr">
        <is>
          <t>Dentro del alcance</t>
        </is>
      </c>
      <c r="X58" s="27" t="inlineStr"/>
      <c r="Y58" s="27" t="inlineStr">
        <is>
          <t>Sin recuento físico en el inventario de Avain</t>
        </is>
      </c>
      <c r="Z58" s="28" t="inlineStr">
        <is>
          <t>Sin recuento físico</t>
        </is>
      </c>
      <c r="AA58" s="27" t="inlineStr"/>
      <c r="AB58" s="27" t="inlineStr"/>
      <c r="AC58" s="27" t="inlineStr"/>
      <c r="AD58" s="27" t="inlineStr"/>
      <c r="AE58" s="27" t="inlineStr"/>
      <c r="AF58" s="27" t="inlineStr"/>
      <c r="AG58" s="27" t="inlineStr"/>
      <c r="AH58" s="37" t="n">
        <v>1400</v>
      </c>
      <c r="AI58" s="37" t="n">
        <v>0</v>
      </c>
      <c r="AJ58" s="37" t="n">
        <v>1400</v>
      </c>
      <c r="AK58" s="38" t="n">
        <v>12.31</v>
      </c>
      <c r="AL58" s="38" t="n"/>
      <c r="AM58" s="38" t="n"/>
      <c r="AN58" s="27" t="inlineStr"/>
      <c r="AO58" s="27" t="inlineStr"/>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7" t="n">
        <v>0</v>
      </c>
      <c r="M59" s="7" t="n">
        <v>78775.41</v>
      </c>
      <c r="O59" s="11">
        <f>M59/SUM($M$2:$M$2023)</f>
        <v/>
      </c>
      <c r="P59" s="5">
        <f>IFERROR(M59/I59,0)</f>
        <v/>
      </c>
      <c r="R59" s="8">
        <f>I59-Q59</f>
        <v/>
      </c>
      <c r="S59" s="36">
        <f>P59*R59</f>
        <v/>
      </c>
      <c r="U59" s="27" t="inlineStr">
        <is>
          <t>Stock SAP</t>
        </is>
      </c>
      <c r="V59" s="27" t="inlineStr">
        <is>
          <t>Medicamentos</t>
        </is>
      </c>
      <c r="W59" s="27" t="inlineStr">
        <is>
          <t>Dentro del alcance</t>
        </is>
      </c>
      <c r="X59" s="25" t="inlineStr">
        <is>
          <t>Alta</t>
        </is>
      </c>
      <c r="Y59" s="27" t="inlineStr">
        <is>
          <t>Homologado – confianza Alta</t>
        </is>
      </c>
      <c r="Z59" s="26" t="inlineStr">
        <is>
          <t>Dar de baja en SAP</t>
        </is>
      </c>
      <c r="AA59" s="27" t="inlineStr">
        <is>
          <t>83</t>
        </is>
      </c>
      <c r="AB59" s="27" t="inlineStr">
        <is>
          <t>DICLOFENAC 75 COMP</t>
        </is>
      </c>
      <c r="AC59" s="27" t="inlineStr">
        <is>
          <t>Homologación por código Avain (master M01-002)</t>
        </is>
      </c>
      <c r="AD59" s="27" t="inlineStr">
        <is>
          <t>No</t>
        </is>
      </c>
      <c r="AE59" s="27" t="inlineStr"/>
      <c r="AF59" s="27" t="inlineStr">
        <is>
          <t>Sí</t>
        </is>
      </c>
      <c r="AG59" s="27" t="inlineStr">
        <is>
          <t>M01-002</t>
        </is>
      </c>
      <c r="AH59" s="37" t="n">
        <v>10995</v>
      </c>
      <c r="AI59" s="37" t="n">
        <v>9</v>
      </c>
      <c r="AJ59" s="37" t="n">
        <v>10986</v>
      </c>
      <c r="AK59" s="38" t="n">
        <v>59.00779899954525</v>
      </c>
      <c r="AL59" s="38">
        <f>IF(OR($Z59="Dar de baja en SAP",$Z59="Dar de alta en SAP"),$AJ59*$AK59,"")</f>
        <v/>
      </c>
      <c r="AM59" s="38">
        <f>$AI59*$AK59</f>
        <v/>
      </c>
      <c r="AN59" s="29" t="inlineStr">
        <is>
          <t>Valorización a validar: relación de cantidades 1,222 a 1 entre SAP y el recuento físico. Sugiere distinta unidad de medida (SAP por caja o envase y el recuento por unidad). La diferencia económica de esta fila no debe tomarse como definitiva.</t>
        </is>
      </c>
      <c r="AO59"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7" t="n">
        <v>0</v>
      </c>
      <c r="M60" s="7" t="n">
        <v>157373.52</v>
      </c>
      <c r="O60" s="11">
        <f>M60/SUM($M$2:$M$2023)</f>
        <v/>
      </c>
      <c r="P60" s="5">
        <f>IFERROR(M60/I60,0)</f>
        <v/>
      </c>
      <c r="Q60" s="39" t="n">
        <v>570</v>
      </c>
      <c r="R60" s="8">
        <f>I60-Q60</f>
        <v/>
      </c>
      <c r="S60" s="36">
        <f>P60*R60</f>
        <v/>
      </c>
      <c r="U60" s="27" t="inlineStr">
        <is>
          <t>Stock SAP</t>
        </is>
      </c>
      <c r="V60" s="27" t="inlineStr">
        <is>
          <t>Medicamentos</t>
        </is>
      </c>
      <c r="W60" s="27" t="inlineStr">
        <is>
          <t>Dentro del alcance</t>
        </is>
      </c>
      <c r="X60" s="25" t="inlineStr">
        <is>
          <t>Alta</t>
        </is>
      </c>
      <c r="Y60" s="27" t="inlineStr">
        <is>
          <t>Homologado – confianza Alta</t>
        </is>
      </c>
      <c r="Z60" s="26" t="inlineStr">
        <is>
          <t>Dar de baja en SAP</t>
        </is>
      </c>
      <c r="AA60" s="27" t="inlineStr">
        <is>
          <t>23</t>
        </is>
      </c>
      <c r="AB60" s="27" t="inlineStr">
        <is>
          <t>ASPIRINA</t>
        </is>
      </c>
      <c r="AC60" s="27" t="inlineStr">
        <is>
          <t>Homologación por código Avain (master M01-001)</t>
        </is>
      </c>
      <c r="AD60" s="27" t="inlineStr">
        <is>
          <t>No</t>
        </is>
      </c>
      <c r="AE60" s="27" t="inlineStr"/>
      <c r="AF60" s="27" t="inlineStr">
        <is>
          <t>Sí</t>
        </is>
      </c>
      <c r="AG60" s="27" t="inlineStr">
        <is>
          <t>M01-001</t>
        </is>
      </c>
      <c r="AH60" s="37" t="n">
        <v>5170</v>
      </c>
      <c r="AI60" s="37" t="n">
        <v>570</v>
      </c>
      <c r="AJ60" s="37" t="n">
        <v>4600</v>
      </c>
      <c r="AK60" s="38" t="n">
        <v>121.0565531914893</v>
      </c>
      <c r="AL60" s="38">
        <f>IF(OR($Z60="Dar de baja en SAP",$Z60="Dar de alta en SAP"),$AJ60*$AK60,"")</f>
        <v/>
      </c>
      <c r="AM60" s="38">
        <f>$AI60*$AK60</f>
        <v/>
      </c>
      <c r="AN60" s="27" t="inlineStr"/>
      <c r="AO60" s="27"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t="inlineStr"/>
      <c r="D61" s="5" t="inlineStr">
        <is>
          <t>033</t>
        </is>
      </c>
      <c r="E61" s="5" t="inlineStr">
        <is>
          <t>ZDES</t>
        </is>
      </c>
      <c r="F61" s="5" t="inlineStr">
        <is>
          <t>1060</t>
        </is>
      </c>
      <c r="G61" s="5" t="inlineStr">
        <is>
          <t>6021</t>
        </is>
      </c>
      <c r="H61" s="5" t="inlineStr">
        <is>
          <t>C/U</t>
        </is>
      </c>
      <c r="I61" s="6" t="n">
        <v>1250</v>
      </c>
      <c r="J61" s="6" t="n">
        <v>0</v>
      </c>
      <c r="K61" s="5" t="inlineStr">
        <is>
          <t>ARS</t>
        </is>
      </c>
      <c r="L61" s="7" t="n">
        <v>0</v>
      </c>
      <c r="M61" s="7" t="n">
        <v>189029.41</v>
      </c>
      <c r="O61" s="11">
        <f>M61/SUM($M$2:$M$2023)</f>
        <v/>
      </c>
      <c r="P61" s="5">
        <f>IFERROR(M61/I61,0)</f>
        <v/>
      </c>
      <c r="R61" s="8">
        <f>I61-Q61</f>
        <v/>
      </c>
      <c r="S61" s="36">
        <f>P61*R61</f>
        <v/>
      </c>
      <c r="U61" s="27" t="inlineStr">
        <is>
          <t>Stock SAP</t>
        </is>
      </c>
      <c r="V61" s="27" t="inlineStr">
        <is>
          <t>Descartables</t>
        </is>
      </c>
      <c r="W61" s="27" t="inlineStr">
        <is>
          <t>Dentro del alcance</t>
        </is>
      </c>
      <c r="X61" s="27" t="inlineStr"/>
      <c r="Y61" s="27" t="inlineStr">
        <is>
          <t>Sin recuento físico en el inventario de Avain</t>
        </is>
      </c>
      <c r="Z61" s="28" t="inlineStr">
        <is>
          <t>Sin recuento físico</t>
        </is>
      </c>
      <c r="AA61" s="27" t="inlineStr"/>
      <c r="AB61" s="27" t="inlineStr"/>
      <c r="AC61" s="27" t="inlineStr"/>
      <c r="AD61" s="27" t="inlineStr"/>
      <c r="AE61" s="27" t="inlineStr"/>
      <c r="AF61" s="27" t="inlineStr"/>
      <c r="AG61" s="27" t="inlineStr"/>
      <c r="AH61" s="37" t="n">
        <v>4250</v>
      </c>
      <c r="AI61" s="37" t="n">
        <v>0</v>
      </c>
      <c r="AJ61" s="37" t="n">
        <v>4250</v>
      </c>
      <c r="AK61" s="38" t="n">
        <v>151.2235294117647</v>
      </c>
      <c r="AL61" s="38" t="n"/>
      <c r="AM61" s="38" t="n"/>
      <c r="AN61" s="27" t="inlineStr"/>
      <c r="AO61" s="27" t="inlineStr">
        <is>
          <t>El material ocupa 2 filas en la hoja 1060 NQN (lote/almacén). La cantidad SAP y la física de esta vista son el total del material.</t>
        </is>
      </c>
    </row>
    <row r="62">
      <c r="A62" s="5" t="inlineStr">
        <is>
          <t>2000354</t>
        </is>
      </c>
      <c r="B62" s="5" t="inlineStr">
        <is>
          <t>APOSITO ESTERIL (G+A) 10X20CM</t>
        </is>
      </c>
      <c r="C62" s="5" t="inlineStr"/>
      <c r="D62" s="5" t="inlineStr">
        <is>
          <t>033</t>
        </is>
      </c>
      <c r="E62" s="5" t="inlineStr">
        <is>
          <t>ZDES</t>
        </is>
      </c>
      <c r="F62" s="5" t="inlineStr">
        <is>
          <t>1060</t>
        </is>
      </c>
      <c r="G62" s="5" t="inlineStr">
        <is>
          <t>6022</t>
        </is>
      </c>
      <c r="H62" s="5" t="inlineStr">
        <is>
          <t>C/U</t>
        </is>
      </c>
      <c r="I62" s="6" t="n">
        <v>1250</v>
      </c>
      <c r="J62" s="6" t="n">
        <v>0</v>
      </c>
      <c r="K62" s="5" t="inlineStr">
        <is>
          <t>ARS</t>
        </is>
      </c>
      <c r="L62" s="7" t="n">
        <v>0</v>
      </c>
      <c r="M62" s="7" t="n">
        <v>472365.5</v>
      </c>
      <c r="O62" s="11">
        <f>M62/SUM($M$2:$M$2023)</f>
        <v/>
      </c>
      <c r="P62" s="5">
        <f>IFERROR(M62/I62,0)</f>
        <v/>
      </c>
      <c r="R62" s="8">
        <f>I62-Q62</f>
        <v/>
      </c>
      <c r="S62" s="36">
        <f>P62*R62</f>
        <v/>
      </c>
      <c r="U62" s="27" t="inlineStr">
        <is>
          <t>Stock SAP</t>
        </is>
      </c>
      <c r="V62" s="27" t="inlineStr">
        <is>
          <t>Descartables</t>
        </is>
      </c>
      <c r="W62" s="27" t="inlineStr">
        <is>
          <t>Dentro del alcance</t>
        </is>
      </c>
      <c r="X62" s="30" t="inlineStr">
        <is>
          <t>Media</t>
        </is>
      </c>
      <c r="Y62" s="27" t="inlineStr">
        <is>
          <t>Homologado – confianza Media – pendiente de validación</t>
        </is>
      </c>
      <c r="Z62" s="26" t="inlineStr">
        <is>
          <t>Dar de baja en SAP</t>
        </is>
      </c>
      <c r="AA62" s="27" t="inlineStr">
        <is>
          <t>20</t>
        </is>
      </c>
      <c r="AB62" s="27" t="inlineStr">
        <is>
          <t>APOSITO ALGODON ESTERIL</t>
        </is>
      </c>
      <c r="AC62" s="27" t="inlineStr">
        <is>
          <t>Cruce por nomenclatura SAP</t>
        </is>
      </c>
      <c r="AD62" s="27" t="inlineStr">
        <is>
          <t>Sí</t>
        </is>
      </c>
      <c r="AE62" s="27" t="inlineStr">
        <is>
          <t>2000354, 2000355, 2000095, 2000096</t>
        </is>
      </c>
      <c r="AF62" s="27" t="inlineStr">
        <is>
          <t>Sí</t>
        </is>
      </c>
      <c r="AG62" s="27" t="inlineStr"/>
      <c r="AH62" s="37" t="n">
        <v>3560</v>
      </c>
      <c r="AI62" s="37" t="n">
        <v>293</v>
      </c>
      <c r="AJ62" s="37" t="n">
        <v>3267</v>
      </c>
      <c r="AK62" s="38" t="n">
        <v>377.8923960674158</v>
      </c>
      <c r="AL62" s="38">
        <f>IF(OR($Z62="Dar de baja en SAP",$Z62="Dar de alta en SAP"),$AJ62*$AK62,"")</f>
        <v/>
      </c>
      <c r="AM62" s="38">
        <f>$AI62*$AK62</f>
        <v/>
      </c>
      <c r="AN62" s="27" t="inlineStr"/>
      <c r="AO62" s="27"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t="inlineStr"/>
      <c r="D63" s="5" t="inlineStr">
        <is>
          <t>033</t>
        </is>
      </c>
      <c r="E63" s="5" t="inlineStr">
        <is>
          <t>ZDES</t>
        </is>
      </c>
      <c r="F63" s="5" t="inlineStr">
        <is>
          <t>1060</t>
        </is>
      </c>
      <c r="G63" s="5" t="inlineStr">
        <is>
          <t>6021</t>
        </is>
      </c>
      <c r="H63" s="5" t="inlineStr">
        <is>
          <t>C/U</t>
        </is>
      </c>
      <c r="I63" s="6" t="n">
        <v>1214</v>
      </c>
      <c r="J63" s="6" t="n">
        <v>0</v>
      </c>
      <c r="K63" s="5" t="inlineStr">
        <is>
          <t>ARS</t>
        </is>
      </c>
      <c r="L63" s="7" t="n">
        <v>0</v>
      </c>
      <c r="M63" s="7" t="n">
        <v>390073.96</v>
      </c>
      <c r="O63" s="11">
        <f>M63/SUM($M$2:$M$2023)</f>
        <v/>
      </c>
      <c r="P63" s="5">
        <f>IFERROR(M63/I63,0)</f>
        <v/>
      </c>
      <c r="R63" s="8">
        <f>I63-Q63</f>
        <v/>
      </c>
      <c r="S63" s="36">
        <f>P63*R63</f>
        <v/>
      </c>
      <c r="U63" s="27" t="inlineStr">
        <is>
          <t>Stock SAP</t>
        </is>
      </c>
      <c r="V63" s="27" t="inlineStr">
        <is>
          <t>Descartables</t>
        </is>
      </c>
      <c r="W63" s="27" t="inlineStr">
        <is>
          <t>Dentro del alcance</t>
        </is>
      </c>
      <c r="X63" s="30" t="inlineStr">
        <is>
          <t>Media</t>
        </is>
      </c>
      <c r="Y63" s="27" t="inlineStr">
        <is>
          <t>Homologado – confianza Media – pendiente de validación</t>
        </is>
      </c>
      <c r="Z63" s="26" t="inlineStr">
        <is>
          <t>Dar de baja en SAP</t>
        </is>
      </c>
      <c r="AA63" s="27" t="inlineStr">
        <is>
          <t>278</t>
        </is>
      </c>
      <c r="AB63" s="27" t="inlineStr">
        <is>
          <t>GUIA MACROGOTERO V13/14</t>
        </is>
      </c>
      <c r="AC63" s="27" t="inlineStr">
        <is>
          <t>Homologación por código Avain (master D-131)</t>
        </is>
      </c>
      <c r="AD63" s="27" t="inlineStr">
        <is>
          <t>No</t>
        </is>
      </c>
      <c r="AE63" s="27" t="inlineStr"/>
      <c r="AF63" s="27" t="inlineStr">
        <is>
          <t>Sí</t>
        </is>
      </c>
      <c r="AG63" s="27" t="inlineStr">
        <is>
          <t>D-131</t>
        </is>
      </c>
      <c r="AH63" s="37" t="n">
        <v>4014</v>
      </c>
      <c r="AI63" s="37" t="n">
        <v>809</v>
      </c>
      <c r="AJ63" s="37" t="n">
        <v>3205</v>
      </c>
      <c r="AK63" s="38" t="n">
        <v>321.3129820627803</v>
      </c>
      <c r="AL63" s="38">
        <f>IF(OR($Z63="Dar de baja en SAP",$Z63="Dar de alta en SAP"),$AJ63*$AK63,"")</f>
        <v/>
      </c>
      <c r="AM63" s="38">
        <f>$AI63*$AK63</f>
        <v/>
      </c>
      <c r="AN63" s="27" t="inlineStr"/>
      <c r="AO63" s="27"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7" t="n">
        <v>0</v>
      </c>
      <c r="M64" s="7" t="n">
        <v>305628.96</v>
      </c>
      <c r="O64" s="11">
        <f>M64/SUM($M$2:$M$2023)</f>
        <v/>
      </c>
      <c r="P64" s="5">
        <f>IFERROR(M64/I64,0)</f>
        <v/>
      </c>
      <c r="Q64" s="39" t="n">
        <v>0</v>
      </c>
      <c r="R64" s="8">
        <f>I64-Q64</f>
        <v/>
      </c>
      <c r="S64" s="36">
        <f>P64*R64</f>
        <v/>
      </c>
      <c r="U64" s="27" t="inlineStr">
        <is>
          <t>Stock SAP</t>
        </is>
      </c>
      <c r="V64" s="27" t="inlineStr">
        <is>
          <t>Medicamentos</t>
        </is>
      </c>
      <c r="W64" s="27" t="inlineStr">
        <is>
          <t>Dentro del alcance</t>
        </is>
      </c>
      <c r="X64" s="30" t="inlineStr">
        <is>
          <t>Media</t>
        </is>
      </c>
      <c r="Y64" s="27" t="inlineStr">
        <is>
          <t>Homologado – confianza Media – pendiente de validación</t>
        </is>
      </c>
      <c r="Z64" s="26" t="inlineStr">
        <is>
          <t>Dar de baja en SAP</t>
        </is>
      </c>
      <c r="AA64" s="27" t="inlineStr">
        <is>
          <t>165</t>
        </is>
      </c>
      <c r="AB64" s="27" t="inlineStr">
        <is>
          <t>MYLANTA</t>
        </is>
      </c>
      <c r="AC64" s="27" t="inlineStr">
        <is>
          <t>Cruce por nomenclatura SAP</t>
        </is>
      </c>
      <c r="AD64" s="27" t="inlineStr">
        <is>
          <t>Sí</t>
        </is>
      </c>
      <c r="AE64" s="27" t="inlineStr">
        <is>
          <t>1000183, 1000188</t>
        </is>
      </c>
      <c r="AF64" s="27" t="inlineStr">
        <is>
          <t>Sí</t>
        </is>
      </c>
      <c r="AG64" s="27" t="inlineStr"/>
      <c r="AH64" s="37" t="n">
        <v>5398</v>
      </c>
      <c r="AI64" s="37" t="n">
        <v>0</v>
      </c>
      <c r="AJ64" s="37" t="n">
        <v>5398</v>
      </c>
      <c r="AK64" s="38" t="n">
        <v>254.690802148944</v>
      </c>
      <c r="AL64" s="38">
        <f>IF(OR($Z64="Dar de baja en SAP",$Z64="Dar de alta en SAP"),$AJ64*$AK64,"")</f>
        <v/>
      </c>
      <c r="AM64" s="38">
        <f>$AI64*$AK64</f>
        <v/>
      </c>
      <c r="AN64" s="27" t="inlineStr"/>
      <c r="AO64" s="27"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7" t="n">
        <v>0</v>
      </c>
      <c r="M65" s="7" t="n">
        <v>121311.65</v>
      </c>
      <c r="O65" s="11">
        <f>M65/SUM($M$2:$M$2023)</f>
        <v/>
      </c>
      <c r="P65" s="5">
        <f>IFERROR(M65/I65,0)</f>
        <v/>
      </c>
      <c r="R65" s="8">
        <f>I65-Q65</f>
        <v/>
      </c>
      <c r="S65" s="36">
        <f>P65*R65</f>
        <v/>
      </c>
      <c r="U65" s="27" t="inlineStr">
        <is>
          <t>Stock SAP</t>
        </is>
      </c>
      <c r="V65" s="27" t="inlineStr">
        <is>
          <t>Medicamentos</t>
        </is>
      </c>
      <c r="W65" s="27" t="inlineStr">
        <is>
          <t>Dentro del alcance</t>
        </is>
      </c>
      <c r="X65" s="27" t="inlineStr"/>
      <c r="Y65" s="27" t="inlineStr">
        <is>
          <t>Sin recuento físico en el inventario de Avain</t>
        </is>
      </c>
      <c r="Z65" s="28" t="inlineStr">
        <is>
          <t>Sin recuento físico</t>
        </is>
      </c>
      <c r="AA65" s="27" t="inlineStr"/>
      <c r="AB65" s="27" t="inlineStr"/>
      <c r="AC65" s="27" t="inlineStr"/>
      <c r="AD65" s="27" t="inlineStr"/>
      <c r="AE65" s="27" t="inlineStr"/>
      <c r="AF65" s="27" t="inlineStr"/>
      <c r="AG65" s="27" t="inlineStr"/>
      <c r="AH65" s="37" t="n">
        <v>4714</v>
      </c>
      <c r="AI65" s="37" t="n">
        <v>0</v>
      </c>
      <c r="AJ65" s="37" t="n">
        <v>4714</v>
      </c>
      <c r="AK65" s="38" t="n">
        <v>101.0930398812049</v>
      </c>
      <c r="AL65" s="38" t="n"/>
      <c r="AM65" s="38" t="n"/>
      <c r="AN65" s="27" t="inlineStr"/>
      <c r="AO65" s="27" t="inlineStr">
        <is>
          <t>El material ocupa 12 filas en la hoja 1060 NQN (lote/almacén). La cantidad SAP y la física de esta vista son el total del material.</t>
        </is>
      </c>
    </row>
    <row r="66">
      <c r="A66" s="5" t="inlineStr">
        <is>
          <t>2000079</t>
        </is>
      </c>
      <c r="B66" s="5" t="inlineStr">
        <is>
          <t>VENDA TIPO CAMBRIC X 10 CM</t>
        </is>
      </c>
      <c r="C66" s="5" t="inlineStr"/>
      <c r="D66" s="5" t="inlineStr">
        <is>
          <t>033</t>
        </is>
      </c>
      <c r="E66" s="5" t="inlineStr">
        <is>
          <t>ZDES</t>
        </is>
      </c>
      <c r="F66" s="5" t="inlineStr">
        <is>
          <t>1060</t>
        </is>
      </c>
      <c r="G66" s="5" t="inlineStr">
        <is>
          <t>6021</t>
        </is>
      </c>
      <c r="H66" s="5" t="inlineStr">
        <is>
          <t>C/U</t>
        </is>
      </c>
      <c r="I66" s="6" t="n">
        <v>1200</v>
      </c>
      <c r="J66" s="6" t="n">
        <v>0</v>
      </c>
      <c r="K66" s="5" t="inlineStr">
        <is>
          <t>ARS</t>
        </is>
      </c>
      <c r="L66" s="7" t="n">
        <v>0</v>
      </c>
      <c r="M66" s="7" t="n">
        <v>184595.68</v>
      </c>
      <c r="O66" s="11">
        <f>M66/SUM($M$2:$M$2023)</f>
        <v/>
      </c>
      <c r="P66" s="5">
        <f>IFERROR(M66/I66,0)</f>
        <v/>
      </c>
      <c r="R66" s="8">
        <f>I66-Q66</f>
        <v/>
      </c>
      <c r="S66" s="36">
        <f>P66*R66</f>
        <v/>
      </c>
      <c r="U66" s="27" t="inlineStr">
        <is>
          <t>Stock SAP</t>
        </is>
      </c>
      <c r="V66" s="27" t="inlineStr">
        <is>
          <t>Descartables</t>
        </is>
      </c>
      <c r="W66" s="27" t="inlineStr">
        <is>
          <t>Dentro del alcance</t>
        </is>
      </c>
      <c r="X66" s="26" t="inlineStr">
        <is>
          <t>Baja</t>
        </is>
      </c>
      <c r="Y66" s="27" t="inlineStr">
        <is>
          <t>Homologado – confianza Baja – pendiente de validación</t>
        </is>
      </c>
      <c r="Z66" s="26" t="inlineStr">
        <is>
          <t>Dar de baja en SAP</t>
        </is>
      </c>
      <c r="AA66" s="27" t="inlineStr">
        <is>
          <t>335; 339</t>
        </is>
      </c>
      <c r="AB66" s="27" t="inlineStr">
        <is>
          <t>VENDA CAMBRIC 10CM; VENDA CAMBRIC 7CM</t>
        </is>
      </c>
      <c r="AC66" s="27" t="inlineStr">
        <is>
          <t>Cruce por nomenclatura SAP; Homologación por código Avain (master D-144)</t>
        </is>
      </c>
      <c r="AD66" s="27" t="inlineStr">
        <is>
          <t>Sí</t>
        </is>
      </c>
      <c r="AE66" s="27" t="inlineStr">
        <is>
          <t>2000079, 2000080, 2000314, 2000526</t>
        </is>
      </c>
      <c r="AF66" s="27" t="inlineStr">
        <is>
          <t>Sí</t>
        </is>
      </c>
      <c r="AG66" s="27" t="inlineStr">
        <is>
          <t>D-144</t>
        </is>
      </c>
      <c r="AH66" s="37" t="n">
        <v>2856</v>
      </c>
      <c r="AI66" s="37" t="n">
        <v>74</v>
      </c>
      <c r="AJ66" s="37" t="n">
        <v>2782</v>
      </c>
      <c r="AK66" s="38" t="n">
        <v>153.8297338935574</v>
      </c>
      <c r="AL66" s="38">
        <f>IF(OR($Z66="Dar de baja en SAP",$Z66="Dar de alta en SAP"),$AJ66*$AK66,"")</f>
        <v/>
      </c>
      <c r="AM66" s="38">
        <f>$AI66*$AK66</f>
        <v/>
      </c>
      <c r="AN66" s="27" t="inlineStr"/>
      <c r="AO66" s="27"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7" t="n">
        <v>0</v>
      </c>
      <c r="M67" s="7" t="n">
        <v>173419.71</v>
      </c>
      <c r="O67" s="11">
        <f>M67/SUM($M$2:$M$2023)</f>
        <v/>
      </c>
      <c r="P67" s="5">
        <f>IFERROR(M67/I67,0)</f>
        <v/>
      </c>
      <c r="R67" s="8">
        <f>I67-Q67</f>
        <v/>
      </c>
      <c r="S67" s="36">
        <f>P67*R67</f>
        <v/>
      </c>
      <c r="U67" s="27" t="inlineStr">
        <is>
          <t>Stock SAP</t>
        </is>
      </c>
      <c r="V67" s="27" t="inlineStr">
        <is>
          <t>Medicamentos</t>
        </is>
      </c>
      <c r="W67" s="27" t="inlineStr">
        <is>
          <t>Dentro del alcance</t>
        </is>
      </c>
      <c r="X67" s="30" t="inlineStr">
        <is>
          <t>Media</t>
        </is>
      </c>
      <c r="Y67" s="27" t="inlineStr">
        <is>
          <t>Homologado – confianza Media – pendiente de validación</t>
        </is>
      </c>
      <c r="Z67" s="26" t="inlineStr">
        <is>
          <t>Dar de baja en SAP</t>
        </is>
      </c>
      <c r="AA67" s="27" t="inlineStr">
        <is>
          <t>396</t>
        </is>
      </c>
      <c r="AB67" s="27" t="inlineStr">
        <is>
          <t>IBUPROFENO 600MG COMP RECUBIERTOS</t>
        </is>
      </c>
      <c r="AC67" s="27" t="inlineStr">
        <is>
          <t>Homologación por código Avain (master M01-005)</t>
        </is>
      </c>
      <c r="AD67" s="27" t="inlineStr">
        <is>
          <t>No</t>
        </is>
      </c>
      <c r="AE67" s="27" t="inlineStr"/>
      <c r="AF67" s="27" t="inlineStr">
        <is>
          <t>Sí</t>
        </is>
      </c>
      <c r="AG67" s="27" t="inlineStr">
        <is>
          <t>M01-005</t>
        </is>
      </c>
      <c r="AH67" s="37" t="n">
        <v>21380</v>
      </c>
      <c r="AI67" s="37" t="n">
        <v>690</v>
      </c>
      <c r="AJ67" s="37" t="n">
        <v>20690</v>
      </c>
      <c r="AK67" s="38" t="n">
        <v>148.2219789522919</v>
      </c>
      <c r="AL67" s="38">
        <f>IF(OR($Z67="Dar de baja en SAP",$Z67="Dar de alta en SAP"),$AJ67*$AK67,"")</f>
        <v/>
      </c>
      <c r="AM67" s="38">
        <f>$AI67*$AK67</f>
        <v/>
      </c>
      <c r="AN67" s="27" t="inlineStr"/>
      <c r="AO67"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7" t="n">
        <v>0</v>
      </c>
      <c r="M68" s="7" t="n">
        <v>166008.62</v>
      </c>
      <c r="O68" s="11">
        <f>M68/SUM($M$2:$M$2023)</f>
        <v/>
      </c>
      <c r="P68" s="5">
        <f>IFERROR(M68/I68,0)</f>
        <v/>
      </c>
      <c r="R68" s="8">
        <f>I68-Q68</f>
        <v/>
      </c>
      <c r="S68" s="36">
        <f>P68*R68</f>
        <v/>
      </c>
      <c r="U68" s="27" t="inlineStr">
        <is>
          <t>Stock SAP</t>
        </is>
      </c>
      <c r="V68" s="27" t="inlineStr">
        <is>
          <t>Medicamentos</t>
        </is>
      </c>
      <c r="W68" s="27" t="inlineStr">
        <is>
          <t>Dentro del alcance</t>
        </is>
      </c>
      <c r="X68" s="30" t="inlineStr">
        <is>
          <t>Media</t>
        </is>
      </c>
      <c r="Y68" s="27" t="inlineStr">
        <is>
          <t>Homologado – confianza Media – pendiente de validación</t>
        </is>
      </c>
      <c r="Z68" s="26" t="inlineStr">
        <is>
          <t>Dar de baja en SAP</t>
        </is>
      </c>
      <c r="AA68" s="27" t="inlineStr">
        <is>
          <t>396</t>
        </is>
      </c>
      <c r="AB68" s="27" t="inlineStr">
        <is>
          <t>IBUPROFENO 600MG COMP RECUBIERTOS</t>
        </is>
      </c>
      <c r="AC68" s="27" t="inlineStr">
        <is>
          <t>Homologación por código Avain (master M01-005)</t>
        </is>
      </c>
      <c r="AD68" s="27" t="inlineStr">
        <is>
          <t>No</t>
        </is>
      </c>
      <c r="AE68" s="27" t="inlineStr"/>
      <c r="AF68" s="27" t="inlineStr">
        <is>
          <t>Sí</t>
        </is>
      </c>
      <c r="AG68" s="27" t="inlineStr">
        <is>
          <t>M01-005</t>
        </is>
      </c>
      <c r="AH68" s="37" t="n">
        <v>21380</v>
      </c>
      <c r="AI68" s="37" t="n">
        <v>690</v>
      </c>
      <c r="AJ68" s="37" t="n">
        <v>20690</v>
      </c>
      <c r="AK68" s="38" t="n">
        <v>148.2219789522919</v>
      </c>
      <c r="AL68" s="38">
        <f>IF(OR($Z68="Dar de baja en SAP",$Z68="Dar de alta en SAP"),$AJ68*$AK68,"")</f>
        <v/>
      </c>
      <c r="AM68" s="38">
        <f>$AI68*$AK68</f>
        <v/>
      </c>
      <c r="AN68" s="27" t="inlineStr"/>
      <c r="AO6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7" t="n">
        <v>0</v>
      </c>
      <c r="M69" s="7" t="n">
        <v>121088.51</v>
      </c>
      <c r="O69" s="11">
        <f>M69/SUM($M$2:$M$2023)</f>
        <v/>
      </c>
      <c r="P69" s="5">
        <f>IFERROR(M69/I69,0)</f>
        <v/>
      </c>
      <c r="Q69" s="39" t="n">
        <v>426</v>
      </c>
      <c r="R69" s="8">
        <f>I69-Q69</f>
        <v/>
      </c>
      <c r="S69" s="36">
        <f>P69*R69</f>
        <v/>
      </c>
      <c r="U69" s="27" t="inlineStr">
        <is>
          <t>Stock SAP</t>
        </is>
      </c>
      <c r="V69" s="27" t="inlineStr">
        <is>
          <t>Medicamentos</t>
        </is>
      </c>
      <c r="W69" s="27" t="inlineStr">
        <is>
          <t>Dentro del alcance</t>
        </is>
      </c>
      <c r="X69" s="26" t="inlineStr">
        <is>
          <t>Baja</t>
        </is>
      </c>
      <c r="Y69" s="27" t="inlineStr">
        <is>
          <t>Homologado – confianza Baja – pendiente de validación</t>
        </is>
      </c>
      <c r="Z69" s="26" t="inlineStr">
        <is>
          <t>Dar de baja en SAP</t>
        </is>
      </c>
      <c r="AA69" s="27" t="inlineStr">
        <is>
          <t>369; 179</t>
        </is>
      </c>
      <c r="AB69" s="27" t="inlineStr">
        <is>
          <t>PARACETAMOL 1 G; PARACETAMOL 500 MG</t>
        </is>
      </c>
      <c r="AC69" s="27" t="inlineStr">
        <is>
          <t>Cruce por nomenclatura SAP; Homologación por código Avain (master M01-008)</t>
        </is>
      </c>
      <c r="AD69" s="27" t="inlineStr">
        <is>
          <t>No</t>
        </is>
      </c>
      <c r="AE69" s="27" t="inlineStr"/>
      <c r="AF69" s="27" t="inlineStr">
        <is>
          <t>Sí</t>
        </is>
      </c>
      <c r="AG69" s="27" t="inlineStr">
        <is>
          <t>M01-008</t>
        </is>
      </c>
      <c r="AH69" s="37" t="n">
        <v>6328</v>
      </c>
      <c r="AI69" s="37" t="n">
        <v>426</v>
      </c>
      <c r="AJ69" s="37" t="n">
        <v>5902</v>
      </c>
      <c r="AK69" s="38" t="n">
        <v>110.080466182048</v>
      </c>
      <c r="AL69" s="38">
        <f>IF(OR($Z69="Dar de baja en SAP",$Z69="Dar de alta en SAP"),$AJ69*$AK69,"")</f>
        <v/>
      </c>
      <c r="AM69" s="38">
        <f>$AI69*$AK69</f>
        <v/>
      </c>
      <c r="AN69" s="27" t="inlineStr"/>
      <c r="AO69" s="27"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t="inlineStr"/>
      <c r="D70" s="5" t="inlineStr">
        <is>
          <t>033</t>
        </is>
      </c>
      <c r="E70" s="5" t="inlineStr">
        <is>
          <t>ZDES</t>
        </is>
      </c>
      <c r="F70" s="5" t="inlineStr">
        <is>
          <t>1060</t>
        </is>
      </c>
      <c r="G70" s="5" t="inlineStr">
        <is>
          <t>6021</t>
        </is>
      </c>
      <c r="H70" s="5" t="inlineStr">
        <is>
          <t>C/U</t>
        </is>
      </c>
      <c r="I70" s="6" t="n">
        <v>1100</v>
      </c>
      <c r="J70" s="6" t="n">
        <v>0</v>
      </c>
      <c r="K70" s="5" t="inlineStr">
        <is>
          <t>ARS</t>
        </is>
      </c>
      <c r="L70" s="7" t="n">
        <v>0</v>
      </c>
      <c r="M70" s="7" t="n">
        <v>111936</v>
      </c>
      <c r="O70" s="11">
        <f>M70/SUM($M$2:$M$2023)</f>
        <v/>
      </c>
      <c r="P70" s="5">
        <f>IFERROR(M70/I70,0)</f>
        <v/>
      </c>
      <c r="R70" s="8">
        <f>I70-Q70</f>
        <v/>
      </c>
      <c r="S70" s="36">
        <f>P70*R70</f>
        <v/>
      </c>
      <c r="U70" s="27" t="inlineStr">
        <is>
          <t>Stock SAP</t>
        </is>
      </c>
      <c r="V70" s="27" t="inlineStr">
        <is>
          <t>Descartables</t>
        </is>
      </c>
      <c r="W70" s="27" t="inlineStr">
        <is>
          <t>Dentro del alcance</t>
        </is>
      </c>
      <c r="X70" s="27" t="inlineStr"/>
      <c r="Y70" s="27" t="inlineStr">
        <is>
          <t>Sin recuento físico en el inventario de Avain</t>
        </is>
      </c>
      <c r="Z70" s="28" t="inlineStr">
        <is>
          <t>Sin recuento físico</t>
        </is>
      </c>
      <c r="AA70" s="27" t="inlineStr"/>
      <c r="AB70" s="27" t="inlineStr"/>
      <c r="AC70" s="27" t="inlineStr"/>
      <c r="AD70" s="27" t="inlineStr"/>
      <c r="AE70" s="27" t="inlineStr"/>
      <c r="AF70" s="27" t="inlineStr"/>
      <c r="AG70" s="27" t="inlineStr"/>
      <c r="AH70" s="37" t="n">
        <v>1200</v>
      </c>
      <c r="AI70" s="37" t="n">
        <v>0</v>
      </c>
      <c r="AJ70" s="37" t="n">
        <v>1200</v>
      </c>
      <c r="AK70" s="38" t="n">
        <v>101.76</v>
      </c>
      <c r="AL70" s="38" t="n"/>
      <c r="AM70" s="38" t="n"/>
      <c r="AN70" s="27" t="inlineStr"/>
      <c r="AO70" s="27"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7" t="n">
        <v>0</v>
      </c>
      <c r="M71" s="7" t="n">
        <v>160079.74</v>
      </c>
      <c r="O71" s="11">
        <f>M71/SUM($M$2:$M$2023)</f>
        <v/>
      </c>
      <c r="P71" s="5">
        <f>IFERROR(M71/I71,0)</f>
        <v/>
      </c>
      <c r="R71" s="8">
        <f>I71-Q71</f>
        <v/>
      </c>
      <c r="S71" s="36">
        <f>P71*R71</f>
        <v/>
      </c>
      <c r="U71" s="27" t="inlineStr">
        <is>
          <t>Stock SAP</t>
        </is>
      </c>
      <c r="V71" s="27" t="inlineStr">
        <is>
          <t>Medicamentos</t>
        </is>
      </c>
      <c r="W71" s="27" t="inlineStr">
        <is>
          <t>Dentro del alcance</t>
        </is>
      </c>
      <c r="X71" s="30" t="inlineStr">
        <is>
          <t>Media</t>
        </is>
      </c>
      <c r="Y71" s="27" t="inlineStr">
        <is>
          <t>Homologado – confianza Media – pendiente de validación</t>
        </is>
      </c>
      <c r="Z71" s="26" t="inlineStr">
        <is>
          <t>Dar de baja en SAP</t>
        </is>
      </c>
      <c r="AA71" s="27" t="inlineStr">
        <is>
          <t>396</t>
        </is>
      </c>
      <c r="AB71" s="27" t="inlineStr">
        <is>
          <t>IBUPROFENO 600MG COMP RECUBIERTOS</t>
        </is>
      </c>
      <c r="AC71" s="27" t="inlineStr">
        <is>
          <t>Homologación por código Avain (master M01-005)</t>
        </is>
      </c>
      <c r="AD71" s="27" t="inlineStr">
        <is>
          <t>No</t>
        </is>
      </c>
      <c r="AE71" s="27" t="inlineStr"/>
      <c r="AF71" s="27" t="inlineStr">
        <is>
          <t>Sí</t>
        </is>
      </c>
      <c r="AG71" s="27" t="inlineStr">
        <is>
          <t>M01-005</t>
        </is>
      </c>
      <c r="AH71" s="37" t="n">
        <v>21380</v>
      </c>
      <c r="AI71" s="37" t="n">
        <v>690</v>
      </c>
      <c r="AJ71" s="37" t="n">
        <v>20690</v>
      </c>
      <c r="AK71" s="38" t="n">
        <v>148.2219789522919</v>
      </c>
      <c r="AL71" s="38">
        <f>IF(OR($Z71="Dar de baja en SAP",$Z71="Dar de alta en SAP"),$AJ71*$AK71,"")</f>
        <v/>
      </c>
      <c r="AM71" s="38">
        <f>$AI71*$AK71</f>
        <v/>
      </c>
      <c r="AN71" s="27" t="inlineStr"/>
      <c r="AO71"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7" t="n">
        <v>0</v>
      </c>
      <c r="M72" s="7" t="n">
        <v>157115.3</v>
      </c>
      <c r="O72" s="11">
        <f>M72/SUM($M$2:$M$2023)</f>
        <v/>
      </c>
      <c r="P72" s="5">
        <f>IFERROR(M72/I72,0)</f>
        <v/>
      </c>
      <c r="R72" s="8">
        <f>I72-Q72</f>
        <v/>
      </c>
      <c r="S72" s="36">
        <f>P72*R72</f>
        <v/>
      </c>
      <c r="U72" s="27" t="inlineStr">
        <is>
          <t>Stock SAP</t>
        </is>
      </c>
      <c r="V72" s="27" t="inlineStr">
        <is>
          <t>Medicamentos</t>
        </is>
      </c>
      <c r="W72" s="27" t="inlineStr">
        <is>
          <t>Dentro del alcance</t>
        </is>
      </c>
      <c r="X72" s="30" t="inlineStr">
        <is>
          <t>Media</t>
        </is>
      </c>
      <c r="Y72" s="27" t="inlineStr">
        <is>
          <t>Homologado – confianza Media – pendiente de validación</t>
        </is>
      </c>
      <c r="Z72" s="26" t="inlineStr">
        <is>
          <t>Dar de baja en SAP</t>
        </is>
      </c>
      <c r="AA72" s="27" t="inlineStr">
        <is>
          <t>396</t>
        </is>
      </c>
      <c r="AB72" s="27" t="inlineStr">
        <is>
          <t>IBUPROFENO 600MG COMP RECUBIERTOS</t>
        </is>
      </c>
      <c r="AC72" s="27" t="inlineStr">
        <is>
          <t>Homologación por código Avain (master M01-005)</t>
        </is>
      </c>
      <c r="AD72" s="27" t="inlineStr">
        <is>
          <t>No</t>
        </is>
      </c>
      <c r="AE72" s="27" t="inlineStr"/>
      <c r="AF72" s="27" t="inlineStr">
        <is>
          <t>Sí</t>
        </is>
      </c>
      <c r="AG72" s="27" t="inlineStr">
        <is>
          <t>M01-005</t>
        </is>
      </c>
      <c r="AH72" s="37" t="n">
        <v>21380</v>
      </c>
      <c r="AI72" s="37" t="n">
        <v>690</v>
      </c>
      <c r="AJ72" s="37" t="n">
        <v>20690</v>
      </c>
      <c r="AK72" s="38" t="n">
        <v>148.2219789522919</v>
      </c>
      <c r="AL72" s="38">
        <f>IF(OR($Z72="Dar de baja en SAP",$Z72="Dar de alta en SAP"),$AJ72*$AK72,"")</f>
        <v/>
      </c>
      <c r="AM72" s="38">
        <f>$AI72*$AK72</f>
        <v/>
      </c>
      <c r="AN72" s="27" t="inlineStr"/>
      <c r="AO72"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7" t="n">
        <v>0</v>
      </c>
      <c r="M73" s="7" t="n">
        <v>114483.69</v>
      </c>
      <c r="O73" s="11">
        <f>M73/SUM($M$2:$M$2023)</f>
        <v/>
      </c>
      <c r="P73" s="5">
        <f>IFERROR(M73/I73,0)</f>
        <v/>
      </c>
      <c r="R73" s="8">
        <f>I73-Q73</f>
        <v/>
      </c>
      <c r="S73" s="36">
        <f>P73*R73</f>
        <v/>
      </c>
      <c r="U73" s="27" t="inlineStr">
        <is>
          <t>Stock SAP</t>
        </is>
      </c>
      <c r="V73" s="27" t="inlineStr">
        <is>
          <t>Medicamentos</t>
        </is>
      </c>
      <c r="W73" s="27" t="inlineStr">
        <is>
          <t>Dentro del alcance</t>
        </is>
      </c>
      <c r="X73" s="26" t="inlineStr">
        <is>
          <t>Baja</t>
        </is>
      </c>
      <c r="Y73" s="27" t="inlineStr">
        <is>
          <t>Homologado – confianza Baja – pendiente de validación</t>
        </is>
      </c>
      <c r="Z73" s="26" t="inlineStr">
        <is>
          <t>Dar de baja en SAP</t>
        </is>
      </c>
      <c r="AA73" s="27" t="inlineStr">
        <is>
          <t>369; 179</t>
        </is>
      </c>
      <c r="AB73" s="27" t="inlineStr">
        <is>
          <t>PARACETAMOL 1 G; PARACETAMOL 500 MG</t>
        </is>
      </c>
      <c r="AC73" s="27" t="inlineStr">
        <is>
          <t>Cruce por nomenclatura SAP; Homologación por código Avain (master M01-008)</t>
        </is>
      </c>
      <c r="AD73" s="27" t="inlineStr">
        <is>
          <t>No</t>
        </is>
      </c>
      <c r="AE73" s="27" t="inlineStr"/>
      <c r="AF73" s="27" t="inlineStr">
        <is>
          <t>Sí</t>
        </is>
      </c>
      <c r="AG73" s="27" t="inlineStr">
        <is>
          <t>M01-008</t>
        </is>
      </c>
      <c r="AH73" s="37" t="n">
        <v>6328</v>
      </c>
      <c r="AI73" s="37" t="n">
        <v>426</v>
      </c>
      <c r="AJ73" s="37" t="n">
        <v>5902</v>
      </c>
      <c r="AK73" s="38" t="n">
        <v>110.080466182048</v>
      </c>
      <c r="AL73" s="38">
        <f>IF(OR($Z73="Dar de baja en SAP",$Z73="Dar de alta en SAP"),$AJ73*$AK73,"")</f>
        <v/>
      </c>
      <c r="AM73" s="38">
        <f>$AI73*$AK73</f>
        <v/>
      </c>
      <c r="AN73" s="27" t="inlineStr"/>
      <c r="AO73"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t="inlineStr"/>
      <c r="D74" s="5" t="inlineStr">
        <is>
          <t>033</t>
        </is>
      </c>
      <c r="E74" s="5" t="inlineStr">
        <is>
          <t>ZDES</t>
        </is>
      </c>
      <c r="F74" s="5" t="inlineStr">
        <is>
          <t>1060</t>
        </is>
      </c>
      <c r="G74" s="5" t="inlineStr">
        <is>
          <t>6021</t>
        </is>
      </c>
      <c r="H74" s="5" t="inlineStr">
        <is>
          <t>C/U</t>
        </is>
      </c>
      <c r="I74" s="6" t="n">
        <v>1033</v>
      </c>
      <c r="J74" s="6" t="n">
        <v>0</v>
      </c>
      <c r="K74" s="5" t="inlineStr">
        <is>
          <t>ARS</t>
        </is>
      </c>
      <c r="L74" s="7" t="n">
        <v>0</v>
      </c>
      <c r="M74" s="7" t="n">
        <v>165676.68</v>
      </c>
      <c r="O74" s="11">
        <f>M74/SUM($M$2:$M$2023)</f>
        <v/>
      </c>
      <c r="P74" s="5">
        <f>IFERROR(M74/I74,0)</f>
        <v/>
      </c>
      <c r="R74" s="8">
        <f>I74-Q74</f>
        <v/>
      </c>
      <c r="S74" s="36">
        <f>P74*R74</f>
        <v/>
      </c>
      <c r="U74" s="27" t="inlineStr">
        <is>
          <t>Stock SAP</t>
        </is>
      </c>
      <c r="V74" s="27" t="inlineStr">
        <is>
          <t>Descartables</t>
        </is>
      </c>
      <c r="W74" s="27" t="inlineStr">
        <is>
          <t>Dentro del alcance</t>
        </is>
      </c>
      <c r="X74" s="27" t="inlineStr"/>
      <c r="Y74" s="27" t="inlineStr">
        <is>
          <t>Sin recuento físico en el inventario de Avain</t>
        </is>
      </c>
      <c r="Z74" s="28" t="inlineStr">
        <is>
          <t>Sin recuento físico</t>
        </is>
      </c>
      <c r="AA74" s="27" t="inlineStr"/>
      <c r="AB74" s="27" t="inlineStr"/>
      <c r="AC74" s="27" t="inlineStr"/>
      <c r="AD74" s="27" t="inlineStr"/>
      <c r="AE74" s="27" t="inlineStr"/>
      <c r="AF74" s="27" t="inlineStr"/>
      <c r="AG74" s="27" t="inlineStr"/>
      <c r="AH74" s="37" t="n">
        <v>9583</v>
      </c>
      <c r="AI74" s="37" t="n">
        <v>0</v>
      </c>
      <c r="AJ74" s="37" t="n">
        <v>9583</v>
      </c>
      <c r="AK74" s="38" t="n">
        <v>160.3840112699572</v>
      </c>
      <c r="AL74" s="38" t="n"/>
      <c r="AM74" s="38" t="n"/>
      <c r="AN74" s="27" t="inlineStr"/>
      <c r="AO74" s="27"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7" t="n">
        <v>0</v>
      </c>
      <c r="M75" s="7" t="n">
        <v>1224</v>
      </c>
      <c r="O75" s="11">
        <f>M75/SUM($M$2:$M$2023)</f>
        <v/>
      </c>
      <c r="P75" s="5">
        <f>IFERROR(M75/I75,0)</f>
        <v/>
      </c>
      <c r="R75" s="8">
        <f>I75-Q75</f>
        <v/>
      </c>
      <c r="S75" s="36">
        <f>P75*R75</f>
        <v/>
      </c>
      <c r="U75" s="27" t="inlineStr">
        <is>
          <t>Stock SAP</t>
        </is>
      </c>
      <c r="V75" s="27" t="inlineStr">
        <is>
          <t>Medicamentos</t>
        </is>
      </c>
      <c r="W75" s="27" t="inlineStr">
        <is>
          <t>Dentro del alcance</t>
        </is>
      </c>
      <c r="X75" s="27" t="inlineStr"/>
      <c r="Y75" s="27" t="inlineStr">
        <is>
          <t>Sin recuento físico en el inventario de Avain</t>
        </is>
      </c>
      <c r="Z75" s="28" t="inlineStr">
        <is>
          <t>Sin recuento físico</t>
        </is>
      </c>
      <c r="AA75" s="27" t="inlineStr"/>
      <c r="AB75" s="27" t="inlineStr"/>
      <c r="AC75" s="27" t="inlineStr"/>
      <c r="AD75" s="27" t="inlineStr"/>
      <c r="AE75" s="27" t="inlineStr"/>
      <c r="AF75" s="27" t="inlineStr"/>
      <c r="AG75" s="27" t="inlineStr"/>
      <c r="AH75" s="37" t="n">
        <v>1020</v>
      </c>
      <c r="AI75" s="37" t="n">
        <v>0</v>
      </c>
      <c r="AJ75" s="37" t="n">
        <v>1020</v>
      </c>
      <c r="AK75" s="38" t="n">
        <v>1.2</v>
      </c>
      <c r="AL75" s="38" t="n"/>
      <c r="AM75" s="38" t="n"/>
      <c r="AN75" s="27" t="inlineStr"/>
      <c r="AO75" s="27" t="inlineStr"/>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7" t="n">
        <v>0</v>
      </c>
      <c r="M76" s="7" t="n">
        <v>60187.95</v>
      </c>
      <c r="O76" s="11">
        <f>M76/SUM($M$2:$M$2023)</f>
        <v/>
      </c>
      <c r="P76" s="5">
        <f>IFERROR(M76/I76,0)</f>
        <v/>
      </c>
      <c r="R76" s="8">
        <f>I76-Q76</f>
        <v/>
      </c>
      <c r="S76" s="36">
        <f>P76*R76</f>
        <v/>
      </c>
      <c r="U76" s="27" t="inlineStr">
        <is>
          <t>Stock SAP</t>
        </is>
      </c>
      <c r="V76" s="27" t="inlineStr">
        <is>
          <t>Medicamentos</t>
        </is>
      </c>
      <c r="W76" s="27" t="inlineStr">
        <is>
          <t>Dentro del alcance</t>
        </is>
      </c>
      <c r="X76" s="25" t="inlineStr">
        <is>
          <t>Alta</t>
        </is>
      </c>
      <c r="Y76" s="27" t="inlineStr">
        <is>
          <t>Homologado – confianza Alta</t>
        </is>
      </c>
      <c r="Z76" s="26" t="inlineStr">
        <is>
          <t>Dar de baja en SAP</t>
        </is>
      </c>
      <c r="AA76" s="27" t="inlineStr">
        <is>
          <t>83</t>
        </is>
      </c>
      <c r="AB76" s="27" t="inlineStr">
        <is>
          <t>DICLOFENAC 75 COMP</t>
        </is>
      </c>
      <c r="AC76" s="27" t="inlineStr">
        <is>
          <t>Homologación por código Avain (master M01-002)</t>
        </is>
      </c>
      <c r="AD76" s="27" t="inlineStr">
        <is>
          <t>No</t>
        </is>
      </c>
      <c r="AE76" s="27" t="inlineStr"/>
      <c r="AF76" s="27" t="inlineStr">
        <is>
          <t>Sí</t>
        </is>
      </c>
      <c r="AG76" s="27" t="inlineStr">
        <is>
          <t>M01-002</t>
        </is>
      </c>
      <c r="AH76" s="37" t="n">
        <v>10995</v>
      </c>
      <c r="AI76" s="37" t="n">
        <v>9</v>
      </c>
      <c r="AJ76" s="37" t="n">
        <v>10986</v>
      </c>
      <c r="AK76" s="38" t="n">
        <v>59.00779899954525</v>
      </c>
      <c r="AL76" s="38">
        <f>IF(OR($Z76="Dar de baja en SAP",$Z76="Dar de alta en SAP"),$AJ76*$AK76,"")</f>
        <v/>
      </c>
      <c r="AM76" s="38">
        <f>$AI76*$AK76</f>
        <v/>
      </c>
      <c r="AN76" s="29" t="inlineStr">
        <is>
          <t>Valorización a validar: relación de cantidades 1,222 a 1 entre SAP y el recuento físico. Sugiere distinta unidad de medida (SAP por caja o envase y el recuento por unidad). La diferencia económica de esta fila no debe tomarse como definitiva.</t>
        </is>
      </c>
      <c r="AO76"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7" t="n">
        <v>0</v>
      </c>
      <c r="M77" s="7" t="n">
        <v>103114.9</v>
      </c>
      <c r="O77" s="11">
        <f>M77/SUM($M$2:$M$2023)</f>
        <v/>
      </c>
      <c r="P77" s="5">
        <f>IFERROR(M77/I77,0)</f>
        <v/>
      </c>
      <c r="R77" s="8">
        <f>I77-Q77</f>
        <v/>
      </c>
      <c r="S77" s="36">
        <f>P77*R77</f>
        <v/>
      </c>
      <c r="U77" s="27" t="inlineStr">
        <is>
          <t>Stock SAP</t>
        </is>
      </c>
      <c r="V77" s="27" t="inlineStr">
        <is>
          <t>Medicamentos</t>
        </is>
      </c>
      <c r="W77" s="27" t="inlineStr">
        <is>
          <t>Dentro del alcance</t>
        </is>
      </c>
      <c r="X77" s="27" t="inlineStr"/>
      <c r="Y77" s="27" t="inlineStr">
        <is>
          <t>Sin recuento físico en el inventario de Avain</t>
        </is>
      </c>
      <c r="Z77" s="28" t="inlineStr">
        <is>
          <t>Sin recuento físico</t>
        </is>
      </c>
      <c r="AA77" s="27" t="inlineStr"/>
      <c r="AB77" s="27" t="inlineStr"/>
      <c r="AC77" s="27" t="inlineStr"/>
      <c r="AD77" s="27" t="inlineStr"/>
      <c r="AE77" s="27" t="inlineStr"/>
      <c r="AF77" s="27" t="inlineStr"/>
      <c r="AG77" s="27" t="inlineStr"/>
      <c r="AH77" s="37" t="n">
        <v>4714</v>
      </c>
      <c r="AI77" s="37" t="n">
        <v>0</v>
      </c>
      <c r="AJ77" s="37" t="n">
        <v>4714</v>
      </c>
      <c r="AK77" s="38" t="n">
        <v>101.0930398812049</v>
      </c>
      <c r="AL77" s="38" t="n"/>
      <c r="AM77" s="38" t="n"/>
      <c r="AN77" s="27" t="inlineStr"/>
      <c r="AO77" s="27" t="inlineStr">
        <is>
          <t>El material ocupa 12 filas en la hoja 1060 NQN (lote/almacén). La cantidad SAP y la física de esta vista son el total del material.</t>
        </is>
      </c>
    </row>
    <row r="78">
      <c r="A78" s="5" t="inlineStr">
        <is>
          <t>2000034</t>
        </is>
      </c>
      <c r="B78" s="5" t="inlineStr">
        <is>
          <t>TELA ADHESIVA 2.5CM HOSPITALARIA</t>
        </is>
      </c>
      <c r="C78" s="5" t="inlineStr"/>
      <c r="D78" s="5" t="inlineStr">
        <is>
          <t>033</t>
        </is>
      </c>
      <c r="E78" s="5" t="inlineStr">
        <is>
          <t>ZDES</t>
        </is>
      </c>
      <c r="F78" s="5" t="inlineStr">
        <is>
          <t>1060</t>
        </is>
      </c>
      <c r="G78" s="5" t="inlineStr">
        <is>
          <t>6021</t>
        </is>
      </c>
      <c r="H78" s="5" t="inlineStr">
        <is>
          <t>C/U</t>
        </is>
      </c>
      <c r="I78" s="6" t="n">
        <v>1010</v>
      </c>
      <c r="J78" s="6" t="n">
        <v>0</v>
      </c>
      <c r="K78" s="5" t="inlineStr">
        <is>
          <t>ARS</t>
        </is>
      </c>
      <c r="L78" s="7" t="n">
        <v>0</v>
      </c>
      <c r="M78" s="7" t="n">
        <v>485156.92</v>
      </c>
      <c r="O78" s="11">
        <f>M78/SUM($M$2:$M$2023)</f>
        <v/>
      </c>
      <c r="P78" s="5">
        <f>IFERROR(M78/I78,0)</f>
        <v/>
      </c>
      <c r="R78" s="8">
        <f>I78-Q78</f>
        <v/>
      </c>
      <c r="S78" s="36">
        <f>P78*R78</f>
        <v/>
      </c>
      <c r="U78" s="27" t="inlineStr">
        <is>
          <t>Stock SAP</t>
        </is>
      </c>
      <c r="V78" s="27" t="inlineStr">
        <is>
          <t>Descartables</t>
        </is>
      </c>
      <c r="W78" s="27" t="inlineStr">
        <is>
          <t>Dentro del alcance</t>
        </is>
      </c>
      <c r="X78" s="27" t="inlineStr"/>
      <c r="Y78" s="27" t="inlineStr">
        <is>
          <t>Sin recuento físico en el inventario de Avain</t>
        </is>
      </c>
      <c r="Z78" s="28" t="inlineStr">
        <is>
          <t>Sin recuento físico</t>
        </is>
      </c>
      <c r="AA78" s="27" t="inlineStr"/>
      <c r="AB78" s="27" t="inlineStr"/>
      <c r="AC78" s="27" t="inlineStr"/>
      <c r="AD78" s="27" t="inlineStr"/>
      <c r="AE78" s="27" t="inlineStr"/>
      <c r="AF78" s="27" t="inlineStr"/>
      <c r="AG78" s="27" t="inlineStr"/>
      <c r="AH78" s="37" t="n">
        <v>1310</v>
      </c>
      <c r="AI78" s="37" t="n">
        <v>0</v>
      </c>
      <c r="AJ78" s="37" t="n">
        <v>1310</v>
      </c>
      <c r="AK78" s="38" t="n">
        <v>480.3533816793893</v>
      </c>
      <c r="AL78" s="38" t="n"/>
      <c r="AM78" s="38" t="n"/>
      <c r="AN78" s="27" t="inlineStr"/>
      <c r="AO78" s="27"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7" t="n">
        <v>0</v>
      </c>
      <c r="M79" s="7" t="n">
        <v>59302.84</v>
      </c>
      <c r="O79" s="11">
        <f>M79/SUM($M$2:$M$2023)</f>
        <v/>
      </c>
      <c r="P79" s="5">
        <f>IFERROR(M79/I79,0)</f>
        <v/>
      </c>
      <c r="R79" s="8">
        <f>I79-Q79</f>
        <v/>
      </c>
      <c r="S79" s="36">
        <f>P79*R79</f>
        <v/>
      </c>
      <c r="U79" s="27" t="inlineStr">
        <is>
          <t>Stock SAP</t>
        </is>
      </c>
      <c r="V79" s="27" t="inlineStr">
        <is>
          <t>Medicamentos</t>
        </is>
      </c>
      <c r="W79" s="27" t="inlineStr">
        <is>
          <t>Dentro del alcance</t>
        </is>
      </c>
      <c r="X79" s="25" t="inlineStr">
        <is>
          <t>Alta</t>
        </is>
      </c>
      <c r="Y79" s="27" t="inlineStr">
        <is>
          <t>Homologado – confianza Alta</t>
        </is>
      </c>
      <c r="Z79" s="26" t="inlineStr">
        <is>
          <t>Dar de baja en SAP</t>
        </is>
      </c>
      <c r="AA79" s="27" t="inlineStr">
        <is>
          <t>83</t>
        </is>
      </c>
      <c r="AB79" s="27" t="inlineStr">
        <is>
          <t>DICLOFENAC 75 COMP</t>
        </is>
      </c>
      <c r="AC79" s="27" t="inlineStr">
        <is>
          <t>Homologación por código Avain (master M01-002)</t>
        </is>
      </c>
      <c r="AD79" s="27" t="inlineStr">
        <is>
          <t>No</t>
        </is>
      </c>
      <c r="AE79" s="27" t="inlineStr"/>
      <c r="AF79" s="27" t="inlineStr">
        <is>
          <t>Sí</t>
        </is>
      </c>
      <c r="AG79" s="27" t="inlineStr">
        <is>
          <t>M01-002</t>
        </is>
      </c>
      <c r="AH79" s="37" t="n">
        <v>10995</v>
      </c>
      <c r="AI79" s="37" t="n">
        <v>9</v>
      </c>
      <c r="AJ79" s="37" t="n">
        <v>10986</v>
      </c>
      <c r="AK79" s="38" t="n">
        <v>59.00779899954525</v>
      </c>
      <c r="AL79" s="38">
        <f>IF(OR($Z79="Dar de baja en SAP",$Z79="Dar de alta en SAP"),$AJ79*$AK79,"")</f>
        <v/>
      </c>
      <c r="AM79" s="38">
        <f>$AI79*$AK79</f>
        <v/>
      </c>
      <c r="AN79" s="29" t="inlineStr">
        <is>
          <t>Valorización a validar: relación de cantidades 1,222 a 1 entre SAP y el recuento físico. Sugiere distinta unidad de medida (SAP por caja o envase y el recuento por unidad). La diferencia económica de esta fila no debe tomarse como definitiva.</t>
        </is>
      </c>
      <c r="AO79"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7" t="n">
        <v>0</v>
      </c>
      <c r="M80" s="7" t="n">
        <v>44659.59</v>
      </c>
      <c r="O80" s="11">
        <f>M80/SUM($M$2:$M$2023)</f>
        <v/>
      </c>
      <c r="P80" s="5">
        <f>IFERROR(M80/I80,0)</f>
        <v/>
      </c>
      <c r="R80" s="8">
        <f>I80-Q80</f>
        <v/>
      </c>
      <c r="S80" s="36">
        <f>P80*R80</f>
        <v/>
      </c>
      <c r="U80" s="27" t="inlineStr">
        <is>
          <t>Stock SAP</t>
        </is>
      </c>
      <c r="V80" s="27" t="inlineStr">
        <is>
          <t>Medicamentos</t>
        </is>
      </c>
      <c r="W80" s="27" t="inlineStr">
        <is>
          <t>Dentro del alcance</t>
        </is>
      </c>
      <c r="X80" s="25" t="inlineStr">
        <is>
          <t>Alta</t>
        </is>
      </c>
      <c r="Y80" s="27" t="inlineStr">
        <is>
          <t>Homologado – confianza Alta</t>
        </is>
      </c>
      <c r="Z80" s="26" t="inlineStr">
        <is>
          <t>Dar de baja en SAP</t>
        </is>
      </c>
      <c r="AA80" s="27" t="inlineStr">
        <is>
          <t>153</t>
        </is>
      </c>
      <c r="AB80" s="27" t="inlineStr">
        <is>
          <t>LORATADINA COMP</t>
        </is>
      </c>
      <c r="AC80" s="27" t="inlineStr">
        <is>
          <t>Cruce por nomenclatura SAP</t>
        </is>
      </c>
      <c r="AD80" s="27" t="inlineStr">
        <is>
          <t>No</t>
        </is>
      </c>
      <c r="AE80" s="27" t="inlineStr"/>
      <c r="AF80" s="27" t="inlineStr">
        <is>
          <t>Sí</t>
        </is>
      </c>
      <c r="AG80" s="27" t="inlineStr"/>
      <c r="AH80" s="37" t="n">
        <v>7695</v>
      </c>
      <c r="AI80" s="37" t="n">
        <v>150</v>
      </c>
      <c r="AJ80" s="37" t="n">
        <v>7545</v>
      </c>
      <c r="AK80" s="38" t="n">
        <v>44.43740480831708</v>
      </c>
      <c r="AL80" s="38">
        <f>IF(OR($Z80="Dar de baja en SAP",$Z80="Dar de alta en SAP"),$AJ80*$AK80,"")</f>
        <v/>
      </c>
      <c r="AM80" s="38">
        <f>$AI80*$AK80</f>
        <v/>
      </c>
      <c r="AN80" s="29" t="inlineStr">
        <is>
          <t>Valorización a validar: relación de cantidades 51 a 1 entre SAP y el recuento físico. Sugiere distinta unidad de medida (SAP por caja o envase y el recuento por unidad). La diferencia económica de esta fila no debe tomarse como definitiva.</t>
        </is>
      </c>
      <c r="AO80"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7" t="n">
        <v>0</v>
      </c>
      <c r="M81" s="7" t="n">
        <v>30384.04</v>
      </c>
      <c r="O81" s="11">
        <f>M81/SUM($M$2:$M$2023)</f>
        <v/>
      </c>
      <c r="P81" s="5">
        <f>IFERROR(M81/I81,0)</f>
        <v/>
      </c>
      <c r="R81" s="8">
        <f>I81-Q81</f>
        <v/>
      </c>
      <c r="S81" s="36">
        <f>P81*R81</f>
        <v/>
      </c>
      <c r="U81" s="27" t="inlineStr">
        <is>
          <t>Stock SAP</t>
        </is>
      </c>
      <c r="V81" s="27" t="inlineStr">
        <is>
          <t>Medicamentos</t>
        </is>
      </c>
      <c r="W81" s="27" t="inlineStr">
        <is>
          <t>Dentro del alcance</t>
        </is>
      </c>
      <c r="X81" s="27" t="inlineStr"/>
      <c r="Y81" s="27" t="inlineStr">
        <is>
          <t>Sin recuento físico en el inventario de Avain</t>
        </is>
      </c>
      <c r="Z81" s="28" t="inlineStr">
        <is>
          <t>Sin recuento físico</t>
        </is>
      </c>
      <c r="AA81" s="27" t="inlineStr"/>
      <c r="AB81" s="27" t="inlineStr"/>
      <c r="AC81" s="27" t="inlineStr"/>
      <c r="AD81" s="27" t="inlineStr"/>
      <c r="AE81" s="27" t="inlineStr"/>
      <c r="AF81" s="27" t="inlineStr"/>
      <c r="AG81" s="27" t="inlineStr"/>
      <c r="AH81" s="37" t="n">
        <v>12310</v>
      </c>
      <c r="AI81" s="37" t="n">
        <v>0</v>
      </c>
      <c r="AJ81" s="37" t="n">
        <v>12310</v>
      </c>
      <c r="AK81" s="38" t="n">
        <v>30.38403818034119</v>
      </c>
      <c r="AL81" s="38" t="n"/>
      <c r="AM81" s="38" t="n"/>
      <c r="AN81" s="27" t="inlineStr"/>
      <c r="AO81" s="27"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7" t="n">
        <v>0</v>
      </c>
      <c r="M82" s="7" t="n">
        <v>30384.04</v>
      </c>
      <c r="O82" s="11">
        <f>M82/SUM($M$2:$M$2023)</f>
        <v/>
      </c>
      <c r="P82" s="5">
        <f>IFERROR(M82/I82,0)</f>
        <v/>
      </c>
      <c r="R82" s="8">
        <f>I82-Q82</f>
        <v/>
      </c>
      <c r="S82" s="36">
        <f>P82*R82</f>
        <v/>
      </c>
      <c r="U82" s="27" t="inlineStr">
        <is>
          <t>Stock SAP</t>
        </is>
      </c>
      <c r="V82" s="27" t="inlineStr">
        <is>
          <t>Medicamentos</t>
        </is>
      </c>
      <c r="W82" s="27" t="inlineStr">
        <is>
          <t>Dentro del alcance</t>
        </is>
      </c>
      <c r="X82" s="27" t="inlineStr"/>
      <c r="Y82" s="27" t="inlineStr">
        <is>
          <t>Sin recuento físico en el inventario de Avain</t>
        </is>
      </c>
      <c r="Z82" s="28" t="inlineStr">
        <is>
          <t>Sin recuento físico</t>
        </is>
      </c>
      <c r="AA82" s="27" t="inlineStr"/>
      <c r="AB82" s="27" t="inlineStr"/>
      <c r="AC82" s="27" t="inlineStr"/>
      <c r="AD82" s="27" t="inlineStr"/>
      <c r="AE82" s="27" t="inlineStr"/>
      <c r="AF82" s="27" t="inlineStr"/>
      <c r="AG82" s="27" t="inlineStr"/>
      <c r="AH82" s="37" t="n">
        <v>12310</v>
      </c>
      <c r="AI82" s="37" t="n">
        <v>0</v>
      </c>
      <c r="AJ82" s="37" t="n">
        <v>12310</v>
      </c>
      <c r="AK82" s="38" t="n">
        <v>30.38403818034119</v>
      </c>
      <c r="AL82" s="38" t="n"/>
      <c r="AM82" s="38" t="n"/>
      <c r="AN82" s="27" t="inlineStr"/>
      <c r="AO82" s="27"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7" t="n">
        <v>0</v>
      </c>
      <c r="M83" s="7" t="n">
        <v>30384.04</v>
      </c>
      <c r="O83" s="11">
        <f>M83/SUM($M$2:$M$2023)</f>
        <v/>
      </c>
      <c r="P83" s="5">
        <f>IFERROR(M83/I83,0)</f>
        <v/>
      </c>
      <c r="R83" s="8">
        <f>I83-Q83</f>
        <v/>
      </c>
      <c r="S83" s="36">
        <f>P83*R83</f>
        <v/>
      </c>
      <c r="U83" s="27" t="inlineStr">
        <is>
          <t>Stock SAP</t>
        </is>
      </c>
      <c r="V83" s="27" t="inlineStr">
        <is>
          <t>Medicamentos</t>
        </is>
      </c>
      <c r="W83" s="27" t="inlineStr">
        <is>
          <t>Dentro del alcance</t>
        </is>
      </c>
      <c r="X83" s="27" t="inlineStr"/>
      <c r="Y83" s="27" t="inlineStr">
        <is>
          <t>Sin recuento físico en el inventario de Avain</t>
        </is>
      </c>
      <c r="Z83" s="28" t="inlineStr">
        <is>
          <t>Sin recuento físico</t>
        </is>
      </c>
      <c r="AA83" s="27" t="inlineStr"/>
      <c r="AB83" s="27" t="inlineStr"/>
      <c r="AC83" s="27" t="inlineStr"/>
      <c r="AD83" s="27" t="inlineStr"/>
      <c r="AE83" s="27" t="inlineStr"/>
      <c r="AF83" s="27" t="inlineStr"/>
      <c r="AG83" s="27" t="inlineStr"/>
      <c r="AH83" s="37" t="n">
        <v>12310</v>
      </c>
      <c r="AI83" s="37" t="n">
        <v>0</v>
      </c>
      <c r="AJ83" s="37" t="n">
        <v>12310</v>
      </c>
      <c r="AK83" s="38" t="n">
        <v>30.38403818034119</v>
      </c>
      <c r="AL83" s="38" t="n"/>
      <c r="AM83" s="38" t="n"/>
      <c r="AN83" s="27" t="inlineStr"/>
      <c r="AO83" s="27"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7" t="n">
        <v>0</v>
      </c>
      <c r="M84" s="7" t="n">
        <v>30384.04</v>
      </c>
      <c r="O84" s="11">
        <f>M84/SUM($M$2:$M$2023)</f>
        <v/>
      </c>
      <c r="P84" s="5">
        <f>IFERROR(M84/I84,0)</f>
        <v/>
      </c>
      <c r="R84" s="8">
        <f>I84-Q84</f>
        <v/>
      </c>
      <c r="S84" s="36">
        <f>P84*R84</f>
        <v/>
      </c>
      <c r="U84" s="27" t="inlineStr">
        <is>
          <t>Stock SAP</t>
        </is>
      </c>
      <c r="V84" s="27" t="inlineStr">
        <is>
          <t>Medicamentos</t>
        </is>
      </c>
      <c r="W84" s="27" t="inlineStr">
        <is>
          <t>Dentro del alcance</t>
        </is>
      </c>
      <c r="X84" s="27" t="inlineStr"/>
      <c r="Y84" s="27" t="inlineStr">
        <is>
          <t>Sin recuento físico en el inventario de Avain</t>
        </is>
      </c>
      <c r="Z84" s="28" t="inlineStr">
        <is>
          <t>Sin recuento físico</t>
        </is>
      </c>
      <c r="AA84" s="27" t="inlineStr"/>
      <c r="AB84" s="27" t="inlineStr"/>
      <c r="AC84" s="27" t="inlineStr"/>
      <c r="AD84" s="27" t="inlineStr"/>
      <c r="AE84" s="27" t="inlineStr"/>
      <c r="AF84" s="27" t="inlineStr"/>
      <c r="AG84" s="27" t="inlineStr"/>
      <c r="AH84" s="37" t="n">
        <v>12310</v>
      </c>
      <c r="AI84" s="37" t="n">
        <v>0</v>
      </c>
      <c r="AJ84" s="37" t="n">
        <v>12310</v>
      </c>
      <c r="AK84" s="38" t="n">
        <v>30.38403818034119</v>
      </c>
      <c r="AL84" s="38" t="n"/>
      <c r="AM84" s="38" t="n"/>
      <c r="AN84" s="27" t="inlineStr"/>
      <c r="AO84" s="27"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7" t="n">
        <v>0</v>
      </c>
      <c r="M85" s="7" t="n">
        <v>30384.04</v>
      </c>
      <c r="O85" s="11">
        <f>M85/SUM($M$2:$M$2023)</f>
        <v/>
      </c>
      <c r="P85" s="5">
        <f>IFERROR(M85/I85,0)</f>
        <v/>
      </c>
      <c r="R85" s="8">
        <f>I85-Q85</f>
        <v/>
      </c>
      <c r="S85" s="36">
        <f>P85*R85</f>
        <v/>
      </c>
      <c r="U85" s="27" t="inlineStr">
        <is>
          <t>Stock SAP</t>
        </is>
      </c>
      <c r="V85" s="27" t="inlineStr">
        <is>
          <t>Medicamentos</t>
        </is>
      </c>
      <c r="W85" s="27" t="inlineStr">
        <is>
          <t>Dentro del alcance</t>
        </is>
      </c>
      <c r="X85" s="27" t="inlineStr"/>
      <c r="Y85" s="27" t="inlineStr">
        <is>
          <t>Sin recuento físico en el inventario de Avain</t>
        </is>
      </c>
      <c r="Z85" s="28" t="inlineStr">
        <is>
          <t>Sin recuento físico</t>
        </is>
      </c>
      <c r="AA85" s="27" t="inlineStr"/>
      <c r="AB85" s="27" t="inlineStr"/>
      <c r="AC85" s="27" t="inlineStr"/>
      <c r="AD85" s="27" t="inlineStr"/>
      <c r="AE85" s="27" t="inlineStr"/>
      <c r="AF85" s="27" t="inlineStr"/>
      <c r="AG85" s="27" t="inlineStr"/>
      <c r="AH85" s="37" t="n">
        <v>12310</v>
      </c>
      <c r="AI85" s="37" t="n">
        <v>0</v>
      </c>
      <c r="AJ85" s="37" t="n">
        <v>12310</v>
      </c>
      <c r="AK85" s="38" t="n">
        <v>30.38403818034119</v>
      </c>
      <c r="AL85" s="38" t="n"/>
      <c r="AM85" s="38" t="n"/>
      <c r="AN85" s="27" t="inlineStr"/>
      <c r="AO85" s="27"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7" t="n">
        <v>0</v>
      </c>
      <c r="M86" s="7" t="n">
        <v>30384.04</v>
      </c>
      <c r="O86" s="11">
        <f>M86/SUM($M$2:$M$2023)</f>
        <v/>
      </c>
      <c r="P86" s="5">
        <f>IFERROR(M86/I86,0)</f>
        <v/>
      </c>
      <c r="R86" s="8">
        <f>I86-Q86</f>
        <v/>
      </c>
      <c r="S86" s="36">
        <f>P86*R86</f>
        <v/>
      </c>
      <c r="U86" s="27" t="inlineStr">
        <is>
          <t>Stock SAP</t>
        </is>
      </c>
      <c r="V86" s="27" t="inlineStr">
        <is>
          <t>Medicamentos</t>
        </is>
      </c>
      <c r="W86" s="27" t="inlineStr">
        <is>
          <t>Dentro del alcance</t>
        </is>
      </c>
      <c r="X86" s="27" t="inlineStr"/>
      <c r="Y86" s="27" t="inlineStr">
        <is>
          <t>Sin recuento físico en el inventario de Avain</t>
        </is>
      </c>
      <c r="Z86" s="28" t="inlineStr">
        <is>
          <t>Sin recuento físico</t>
        </is>
      </c>
      <c r="AA86" s="27" t="inlineStr"/>
      <c r="AB86" s="27" t="inlineStr"/>
      <c r="AC86" s="27" t="inlineStr"/>
      <c r="AD86" s="27" t="inlineStr"/>
      <c r="AE86" s="27" t="inlineStr"/>
      <c r="AF86" s="27" t="inlineStr"/>
      <c r="AG86" s="27" t="inlineStr"/>
      <c r="AH86" s="37" t="n">
        <v>12310</v>
      </c>
      <c r="AI86" s="37" t="n">
        <v>0</v>
      </c>
      <c r="AJ86" s="37" t="n">
        <v>12310</v>
      </c>
      <c r="AK86" s="38" t="n">
        <v>30.38403818034119</v>
      </c>
      <c r="AL86" s="38" t="n"/>
      <c r="AM86" s="38" t="n"/>
      <c r="AN86" s="27" t="inlineStr"/>
      <c r="AO86" s="27"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7" t="n">
        <v>0</v>
      </c>
      <c r="M87" s="7" t="n">
        <v>236137.31</v>
      </c>
      <c r="O87" s="11">
        <f>M87/SUM($M$2:$M$2023)</f>
        <v/>
      </c>
      <c r="P87" s="5">
        <f>IFERROR(M87/I87,0)</f>
        <v/>
      </c>
      <c r="Q87" s="39" t="n">
        <v>33</v>
      </c>
      <c r="R87" s="8">
        <f>I87-Q87</f>
        <v/>
      </c>
      <c r="S87" s="36">
        <f>P87*R87</f>
        <v/>
      </c>
      <c r="U87" s="27" t="inlineStr">
        <is>
          <t>Stock SAP</t>
        </is>
      </c>
      <c r="V87" s="27" t="inlineStr">
        <is>
          <t>Medicamentos</t>
        </is>
      </c>
      <c r="W87" s="27" t="inlineStr">
        <is>
          <t>Dentro del alcance</t>
        </is>
      </c>
      <c r="X87" s="30" t="inlineStr">
        <is>
          <t>Media</t>
        </is>
      </c>
      <c r="Y87" s="27" t="inlineStr">
        <is>
          <t>Homologado – confianza Media – pendiente de validación</t>
        </is>
      </c>
      <c r="Z87" s="26" t="inlineStr">
        <is>
          <t>Dar de baja en SAP</t>
        </is>
      </c>
      <c r="AA87" s="27" t="inlineStr">
        <is>
          <t>80</t>
        </is>
      </c>
      <c r="AB87" s="27" t="inlineStr">
        <is>
          <t>DICLOFENAC AMP</t>
        </is>
      </c>
      <c r="AC87" s="27" t="inlineStr">
        <is>
          <t>Cruce por nomenclatura SAP</t>
        </is>
      </c>
      <c r="AD87" s="27" t="inlineStr">
        <is>
          <t>No</t>
        </is>
      </c>
      <c r="AE87" s="27" t="inlineStr"/>
      <c r="AF87" s="27" t="inlineStr">
        <is>
          <t>Sí</t>
        </is>
      </c>
      <c r="AG87" s="27" t="inlineStr"/>
      <c r="AH87" s="37" t="n">
        <v>11285</v>
      </c>
      <c r="AI87" s="37" t="n">
        <v>33</v>
      </c>
      <c r="AJ87" s="37" t="n">
        <v>11252</v>
      </c>
      <c r="AK87" s="38" t="n">
        <v>236.1373017279574</v>
      </c>
      <c r="AL87" s="38">
        <f>IF(OR($Z87="Dar de baja en SAP",$Z87="Dar de alta en SAP"),$AJ87*$AK87,"")</f>
        <v/>
      </c>
      <c r="AM87" s="38">
        <f>$AI87*$AK87</f>
        <v/>
      </c>
      <c r="AN87" s="29" t="inlineStr">
        <is>
          <t>Valorización a validar: relación de cantidades 342 a 1 entre SAP y el recuento físico. Sugiere distinta unidad de medida (SAP por caja o envase y el recuento por unidad). La diferencia económica de esta fila no debe tomarse como definitiva.</t>
        </is>
      </c>
      <c r="AO87" s="27"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7" t="n">
        <v>0</v>
      </c>
      <c r="M88" s="7" t="n">
        <v>71635.38</v>
      </c>
      <c r="O88" s="11">
        <f>M88/SUM($M$2:$M$2023)</f>
        <v/>
      </c>
      <c r="P88" s="5">
        <f>IFERROR(M88/I88,0)</f>
        <v/>
      </c>
      <c r="Q88" s="39" t="n">
        <v>480</v>
      </c>
      <c r="R88" s="8">
        <f>I88-Q88</f>
        <v/>
      </c>
      <c r="S88" s="36">
        <f>P88*R88</f>
        <v/>
      </c>
      <c r="U88" s="27" t="inlineStr">
        <is>
          <t>Stock SAP</t>
        </is>
      </c>
      <c r="V88" s="27" t="inlineStr">
        <is>
          <t>Medicamentos</t>
        </is>
      </c>
      <c r="W88" s="27" t="inlineStr">
        <is>
          <t>Dentro del alcance</t>
        </is>
      </c>
      <c r="X88" s="25" t="inlineStr">
        <is>
          <t>Alta</t>
        </is>
      </c>
      <c r="Y88" s="27" t="inlineStr">
        <is>
          <t>Homologado – confianza Alta</t>
        </is>
      </c>
      <c r="Z88" s="26" t="inlineStr">
        <is>
          <t>Dar de baja en SAP</t>
        </is>
      </c>
      <c r="AA88" s="27" t="inlineStr">
        <is>
          <t>135</t>
        </is>
      </c>
      <c r="AB88" s="27" t="inlineStr">
        <is>
          <t>IBUPROFENO 400 MG</t>
        </is>
      </c>
      <c r="AC88" s="27" t="inlineStr">
        <is>
          <t>Cruce por nomenclatura SAP</t>
        </is>
      </c>
      <c r="AD88" s="27" t="inlineStr">
        <is>
          <t>No</t>
        </is>
      </c>
      <c r="AE88" s="27" t="inlineStr"/>
      <c r="AF88" s="27" t="inlineStr">
        <is>
          <t>No</t>
        </is>
      </c>
      <c r="AG88" s="27" t="inlineStr"/>
      <c r="AH88" s="37" t="n">
        <v>2770</v>
      </c>
      <c r="AI88" s="37" t="n">
        <v>480</v>
      </c>
      <c r="AJ88" s="37" t="n">
        <v>2290</v>
      </c>
      <c r="AK88" s="38" t="n">
        <v>71.63537906137184</v>
      </c>
      <c r="AL88" s="38">
        <f>IF(OR($Z88="Dar de baja en SAP",$Z88="Dar de alta en SAP"),$AJ88*$AK88,"")</f>
        <v/>
      </c>
      <c r="AM88" s="38">
        <f>$AI88*$AK88</f>
        <v/>
      </c>
      <c r="AN88" s="27" t="inlineStr"/>
      <c r="AO88" s="27"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7" t="n">
        <v>0</v>
      </c>
      <c r="M89" s="7" t="n">
        <v>71635.38</v>
      </c>
      <c r="O89" s="11">
        <f>M89/SUM($M$2:$M$2023)</f>
        <v/>
      </c>
      <c r="P89" s="5">
        <f>IFERROR(M89/I89,0)</f>
        <v/>
      </c>
      <c r="R89" s="8">
        <f>I89-Q89</f>
        <v/>
      </c>
      <c r="S89" s="36">
        <f>P89*R89</f>
        <v/>
      </c>
      <c r="U89" s="27" t="inlineStr">
        <is>
          <t>Stock SAP</t>
        </is>
      </c>
      <c r="V89" s="27" t="inlineStr">
        <is>
          <t>Medicamentos</t>
        </is>
      </c>
      <c r="W89" s="27" t="inlineStr">
        <is>
          <t>Dentro del alcance</t>
        </is>
      </c>
      <c r="X89" s="25" t="inlineStr">
        <is>
          <t>Alta</t>
        </is>
      </c>
      <c r="Y89" s="27" t="inlineStr">
        <is>
          <t>Homologado – confianza Alta</t>
        </is>
      </c>
      <c r="Z89" s="26" t="inlineStr">
        <is>
          <t>Dar de baja en SAP</t>
        </is>
      </c>
      <c r="AA89" s="27" t="inlineStr">
        <is>
          <t>135</t>
        </is>
      </c>
      <c r="AB89" s="27" t="inlineStr">
        <is>
          <t>IBUPROFENO 400 MG</t>
        </is>
      </c>
      <c r="AC89" s="27" t="inlineStr">
        <is>
          <t>Cruce por nomenclatura SAP</t>
        </is>
      </c>
      <c r="AD89" s="27" t="inlineStr">
        <is>
          <t>No</t>
        </is>
      </c>
      <c r="AE89" s="27" t="inlineStr"/>
      <c r="AF89" s="27" t="inlineStr">
        <is>
          <t>No</t>
        </is>
      </c>
      <c r="AG89" s="27" t="inlineStr"/>
      <c r="AH89" s="37" t="n">
        <v>2770</v>
      </c>
      <c r="AI89" s="37" t="n">
        <v>480</v>
      </c>
      <c r="AJ89" s="37" t="n">
        <v>2290</v>
      </c>
      <c r="AK89" s="38" t="n">
        <v>71.63537906137184</v>
      </c>
      <c r="AL89" s="38">
        <f>IF(OR($Z89="Dar de baja en SAP",$Z89="Dar de alta en SAP"),$AJ89*$AK89,"")</f>
        <v/>
      </c>
      <c r="AM89" s="38">
        <f>$AI89*$AK89</f>
        <v/>
      </c>
      <c r="AN89" s="27" t="inlineStr"/>
      <c r="AO89" s="27"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7" t="n">
        <v>0</v>
      </c>
      <c r="M90" s="7" t="n">
        <v>16283.07</v>
      </c>
      <c r="O90" s="11">
        <f>M90/SUM($M$2:$M$2023)</f>
        <v/>
      </c>
      <c r="P90" s="5">
        <f>IFERROR(M90/I90,0)</f>
        <v/>
      </c>
      <c r="R90" s="8">
        <f>I90-Q90</f>
        <v/>
      </c>
      <c r="S90" s="36">
        <f>P90*R90</f>
        <v/>
      </c>
      <c r="U90" s="27" t="inlineStr">
        <is>
          <t>Stock SAP</t>
        </is>
      </c>
      <c r="V90" s="27" t="inlineStr">
        <is>
          <t>Medicamentos</t>
        </is>
      </c>
      <c r="W90" s="27" t="inlineStr">
        <is>
          <t>Dentro del alcance</t>
        </is>
      </c>
      <c r="X90" s="30" t="inlineStr">
        <is>
          <t>Media</t>
        </is>
      </c>
      <c r="Y90" s="27" t="inlineStr">
        <is>
          <t>Homologado – confianza Media – pendiente de validación</t>
        </is>
      </c>
      <c r="Z90" s="26" t="inlineStr">
        <is>
          <t>Dar de baja en SAP</t>
        </is>
      </c>
      <c r="AA90" s="27" t="inlineStr">
        <is>
          <t>101</t>
        </is>
      </c>
      <c r="AB90" s="27" t="inlineStr">
        <is>
          <t>ENALAPRIL COMP</t>
        </is>
      </c>
      <c r="AC90" s="27" t="inlineStr">
        <is>
          <t>Cruce por nomenclatura SAP</t>
        </is>
      </c>
      <c r="AD90" s="27" t="inlineStr">
        <is>
          <t>Sí</t>
        </is>
      </c>
      <c r="AE90" s="27" t="inlineStr">
        <is>
          <t>1000066, 1000343</t>
        </is>
      </c>
      <c r="AF90" s="27" t="inlineStr">
        <is>
          <t>Sí</t>
        </is>
      </c>
      <c r="AG90" s="27" t="inlineStr">
        <is>
          <t>M04-003</t>
        </is>
      </c>
      <c r="AH90" s="37" t="n">
        <v>8770</v>
      </c>
      <c r="AI90" s="37" t="n">
        <v>580</v>
      </c>
      <c r="AJ90" s="37" t="n">
        <v>8190</v>
      </c>
      <c r="AK90" s="38" t="n">
        <v>16.2830661345496</v>
      </c>
      <c r="AL90" s="38">
        <f>IF(OR($Z90="Dar de baja en SAP",$Z90="Dar de alta en SAP"),$AJ90*$AK90,"")</f>
        <v/>
      </c>
      <c r="AM90" s="38">
        <f>$AI90*$AK90</f>
        <v/>
      </c>
      <c r="AN90" s="27" t="inlineStr"/>
      <c r="AO90"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7" t="n">
        <v>0</v>
      </c>
      <c r="M91" s="7" t="n">
        <v>16283.07</v>
      </c>
      <c r="O91" s="11">
        <f>M91/SUM($M$2:$M$2023)</f>
        <v/>
      </c>
      <c r="P91" s="5">
        <f>IFERROR(M91/I91,0)</f>
        <v/>
      </c>
      <c r="R91" s="8">
        <f>I91-Q91</f>
        <v/>
      </c>
      <c r="S91" s="36">
        <f>P91*R91</f>
        <v/>
      </c>
      <c r="U91" s="27" t="inlineStr">
        <is>
          <t>Stock SAP</t>
        </is>
      </c>
      <c r="V91" s="27" t="inlineStr">
        <is>
          <t>Medicamentos</t>
        </is>
      </c>
      <c r="W91" s="27" t="inlineStr">
        <is>
          <t>Dentro del alcance</t>
        </is>
      </c>
      <c r="X91" s="30" t="inlineStr">
        <is>
          <t>Media</t>
        </is>
      </c>
      <c r="Y91" s="27" t="inlineStr">
        <is>
          <t>Homologado – confianza Media – pendiente de validación</t>
        </is>
      </c>
      <c r="Z91" s="26" t="inlineStr">
        <is>
          <t>Dar de baja en SAP</t>
        </is>
      </c>
      <c r="AA91" s="27" t="inlineStr">
        <is>
          <t>101</t>
        </is>
      </c>
      <c r="AB91" s="27" t="inlineStr">
        <is>
          <t>ENALAPRIL COMP</t>
        </is>
      </c>
      <c r="AC91" s="27" t="inlineStr">
        <is>
          <t>Cruce por nomenclatura SAP</t>
        </is>
      </c>
      <c r="AD91" s="27" t="inlineStr">
        <is>
          <t>Sí</t>
        </is>
      </c>
      <c r="AE91" s="27" t="inlineStr">
        <is>
          <t>1000066, 1000343</t>
        </is>
      </c>
      <c r="AF91" s="27" t="inlineStr">
        <is>
          <t>Sí</t>
        </is>
      </c>
      <c r="AG91" s="27" t="inlineStr">
        <is>
          <t>M04-003</t>
        </is>
      </c>
      <c r="AH91" s="37" t="n">
        <v>8770</v>
      </c>
      <c r="AI91" s="37" t="n">
        <v>580</v>
      </c>
      <c r="AJ91" s="37" t="n">
        <v>8190</v>
      </c>
      <c r="AK91" s="38" t="n">
        <v>16.2830661345496</v>
      </c>
      <c r="AL91" s="38">
        <f>IF(OR($Z91="Dar de baja en SAP",$Z91="Dar de alta en SAP"),$AJ91*$AK91,"")</f>
        <v/>
      </c>
      <c r="AM91" s="38">
        <f>$AI91*$AK91</f>
        <v/>
      </c>
      <c r="AN91" s="27" t="inlineStr"/>
      <c r="AO91"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7" t="n">
        <v>0</v>
      </c>
      <c r="M92" s="7" t="n">
        <v>98680.64</v>
      </c>
      <c r="O92" s="11">
        <f>M92/SUM($M$2:$M$2023)</f>
        <v/>
      </c>
      <c r="P92" s="5">
        <f>IFERROR(M92/I92,0)</f>
        <v/>
      </c>
      <c r="Q92" s="39" t="n">
        <v>200</v>
      </c>
      <c r="R92" s="8">
        <f>I92-Q92</f>
        <v/>
      </c>
      <c r="S92" s="36">
        <f>P92*R92</f>
        <v/>
      </c>
      <c r="U92" s="27" t="inlineStr">
        <is>
          <t>Stock SAP</t>
        </is>
      </c>
      <c r="V92" s="27" t="inlineStr">
        <is>
          <t>Medicamentos</t>
        </is>
      </c>
      <c r="W92" s="27" t="inlineStr">
        <is>
          <t>Dentro del alcance</t>
        </is>
      </c>
      <c r="X92" s="26" t="inlineStr">
        <is>
          <t>Baja</t>
        </is>
      </c>
      <c r="Y92" s="27" t="inlineStr">
        <is>
          <t>Homologado – confianza Baja – pendiente de validación</t>
        </is>
      </c>
      <c r="Z92" s="26" t="inlineStr">
        <is>
          <t>Dar de baja en SAP</t>
        </is>
      </c>
      <c r="AA92" s="27" t="inlineStr">
        <is>
          <t>329</t>
        </is>
      </c>
      <c r="AB92" s="27" t="inlineStr">
        <is>
          <t>LORAZEPAM SUBLINGUAL COMP</t>
        </is>
      </c>
      <c r="AC92" s="27" t="inlineStr">
        <is>
          <t>Homologación por código Avain (master M09-004)</t>
        </is>
      </c>
      <c r="AD92" s="27" t="inlineStr">
        <is>
          <t>No</t>
        </is>
      </c>
      <c r="AE92" s="27" t="inlineStr"/>
      <c r="AF92" s="27" t="inlineStr">
        <is>
          <t>Sí</t>
        </is>
      </c>
      <c r="AG92" s="27" t="inlineStr">
        <is>
          <t>M09-004</t>
        </is>
      </c>
      <c r="AH92" s="37" t="n">
        <v>3933</v>
      </c>
      <c r="AI92" s="37" t="n">
        <v>200</v>
      </c>
      <c r="AJ92" s="37" t="n">
        <v>3733</v>
      </c>
      <c r="AK92" s="38" t="n">
        <v>98.6806381896771</v>
      </c>
      <c r="AL92" s="38">
        <f>IF(OR($Z92="Dar de baja en SAP",$Z92="Dar de alta en SAP"),$AJ92*$AK92,"")</f>
        <v/>
      </c>
      <c r="AM92" s="38">
        <f>$AI92*$AK92</f>
        <v/>
      </c>
      <c r="AN92" s="27" t="inlineStr"/>
      <c r="AO92" s="27"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7" t="n">
        <v>0</v>
      </c>
      <c r="M93" s="7" t="n">
        <v>330952.54</v>
      </c>
      <c r="O93" s="11">
        <f>M93/SUM($M$2:$M$2023)</f>
        <v/>
      </c>
      <c r="P93" s="5">
        <f>IFERROR(M93/I93,0)</f>
        <v/>
      </c>
      <c r="Q93" s="39" t="n">
        <v>193</v>
      </c>
      <c r="R93" s="8">
        <f>I93-Q93</f>
        <v/>
      </c>
      <c r="S93" s="36">
        <f>P93*R93</f>
        <v/>
      </c>
      <c r="U93" s="27" t="inlineStr">
        <is>
          <t>Stock SAP</t>
        </is>
      </c>
      <c r="V93" s="27" t="inlineStr">
        <is>
          <t>Medicamentos</t>
        </is>
      </c>
      <c r="W93" s="27" t="inlineStr">
        <is>
          <t>Dentro del alcance</t>
        </is>
      </c>
      <c r="X93" s="30" t="inlineStr">
        <is>
          <t>Media</t>
        </is>
      </c>
      <c r="Y93" s="27" t="inlineStr">
        <is>
          <t>Homologado – confianza Media – pendiente de validación</t>
        </is>
      </c>
      <c r="Z93" s="26" t="inlineStr">
        <is>
          <t>Dar de baja en SAP</t>
        </is>
      </c>
      <c r="AA93" s="27" t="inlineStr">
        <is>
          <t>73</t>
        </is>
      </c>
      <c r="AB93" s="27" t="inlineStr">
        <is>
          <t>DEXAMETASONA AMP</t>
        </is>
      </c>
      <c r="AC93" s="27" t="inlineStr">
        <is>
          <t>Cruce por nomenclatura SAP</t>
        </is>
      </c>
      <c r="AD93" s="27" t="inlineStr">
        <is>
          <t>Sí</t>
        </is>
      </c>
      <c r="AE93" s="27" t="inlineStr">
        <is>
          <t>1000094, 1000478</t>
        </is>
      </c>
      <c r="AF93" s="27" t="inlineStr">
        <is>
          <t>No</t>
        </is>
      </c>
      <c r="AG93" s="27" t="inlineStr"/>
      <c r="AH93" s="37" t="n">
        <v>6527</v>
      </c>
      <c r="AI93" s="37" t="n">
        <v>193</v>
      </c>
      <c r="AJ93" s="37" t="n">
        <v>6334</v>
      </c>
      <c r="AK93" s="38" t="n">
        <v>330.9525386854604</v>
      </c>
      <c r="AL93" s="38">
        <f>IF(OR($Z93="Dar de baja en SAP",$Z93="Dar de alta en SAP"),$AJ93*$AK93,"")</f>
        <v/>
      </c>
      <c r="AM93" s="38">
        <f>$AI93*$AK93</f>
        <v/>
      </c>
      <c r="AN93" s="27" t="inlineStr"/>
      <c r="AO93" s="27"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7" t="n">
        <v>0</v>
      </c>
      <c r="M94" s="7" t="n">
        <v>148221.98</v>
      </c>
      <c r="O94" s="11">
        <f>M94/SUM($M$2:$M$2023)</f>
        <v/>
      </c>
      <c r="P94" s="5">
        <f>IFERROR(M94/I94,0)</f>
        <v/>
      </c>
      <c r="R94" s="8">
        <f>I94-Q94</f>
        <v/>
      </c>
      <c r="S94" s="36">
        <f>P94*R94</f>
        <v/>
      </c>
      <c r="U94" s="27" t="inlineStr">
        <is>
          <t>Stock SAP</t>
        </is>
      </c>
      <c r="V94" s="27" t="inlineStr">
        <is>
          <t>Medicamentos</t>
        </is>
      </c>
      <c r="W94" s="27" t="inlineStr">
        <is>
          <t>Dentro del alcance</t>
        </is>
      </c>
      <c r="X94" s="30" t="inlineStr">
        <is>
          <t>Media</t>
        </is>
      </c>
      <c r="Y94" s="27" t="inlineStr">
        <is>
          <t>Homologado – confianza Media – pendiente de validación</t>
        </is>
      </c>
      <c r="Z94" s="26" t="inlineStr">
        <is>
          <t>Dar de baja en SAP</t>
        </is>
      </c>
      <c r="AA94" s="27" t="inlineStr">
        <is>
          <t>396</t>
        </is>
      </c>
      <c r="AB94" s="27" t="inlineStr">
        <is>
          <t>IBUPROFENO 600MG COMP RECUBIERTOS</t>
        </is>
      </c>
      <c r="AC94" s="27" t="inlineStr">
        <is>
          <t>Homologación por código Avain (master M01-005)</t>
        </is>
      </c>
      <c r="AD94" s="27" t="inlineStr">
        <is>
          <t>No</t>
        </is>
      </c>
      <c r="AE94" s="27" t="inlineStr"/>
      <c r="AF94" s="27" t="inlineStr">
        <is>
          <t>Sí</t>
        </is>
      </c>
      <c r="AG94" s="27" t="inlineStr">
        <is>
          <t>M01-005</t>
        </is>
      </c>
      <c r="AH94" s="37" t="n">
        <v>21380</v>
      </c>
      <c r="AI94" s="37" t="n">
        <v>690</v>
      </c>
      <c r="AJ94" s="37" t="n">
        <v>20690</v>
      </c>
      <c r="AK94" s="38" t="n">
        <v>148.2219789522919</v>
      </c>
      <c r="AL94" s="38">
        <f>IF(OR($Z94="Dar de baja en SAP",$Z94="Dar de alta en SAP"),$AJ94*$AK94,"")</f>
        <v/>
      </c>
      <c r="AM94" s="38">
        <f>$AI94*$AK94</f>
        <v/>
      </c>
      <c r="AN94" s="27" t="inlineStr"/>
      <c r="AO94"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7" t="n">
        <v>0</v>
      </c>
      <c r="M95" s="7" t="n">
        <v>148221.98</v>
      </c>
      <c r="O95" s="11">
        <f>M95/SUM($M$2:$M$2023)</f>
        <v/>
      </c>
      <c r="P95" s="5">
        <f>IFERROR(M95/I95,0)</f>
        <v/>
      </c>
      <c r="R95" s="8">
        <f>I95-Q95</f>
        <v/>
      </c>
      <c r="S95" s="36">
        <f>P95*R95</f>
        <v/>
      </c>
      <c r="U95" s="27" t="inlineStr">
        <is>
          <t>Stock SAP</t>
        </is>
      </c>
      <c r="V95" s="27" t="inlineStr">
        <is>
          <t>Medicamentos</t>
        </is>
      </c>
      <c r="W95" s="27" t="inlineStr">
        <is>
          <t>Dentro del alcance</t>
        </is>
      </c>
      <c r="X95" s="30" t="inlineStr">
        <is>
          <t>Media</t>
        </is>
      </c>
      <c r="Y95" s="27" t="inlineStr">
        <is>
          <t>Homologado – confianza Media – pendiente de validación</t>
        </is>
      </c>
      <c r="Z95" s="26" t="inlineStr">
        <is>
          <t>Dar de baja en SAP</t>
        </is>
      </c>
      <c r="AA95" s="27" t="inlineStr">
        <is>
          <t>396</t>
        </is>
      </c>
      <c r="AB95" s="27" t="inlineStr">
        <is>
          <t>IBUPROFENO 600MG COMP RECUBIERTOS</t>
        </is>
      </c>
      <c r="AC95" s="27" t="inlineStr">
        <is>
          <t>Homologación por código Avain (master M01-005)</t>
        </is>
      </c>
      <c r="AD95" s="27" t="inlineStr">
        <is>
          <t>No</t>
        </is>
      </c>
      <c r="AE95" s="27" t="inlineStr"/>
      <c r="AF95" s="27" t="inlineStr">
        <is>
          <t>Sí</t>
        </is>
      </c>
      <c r="AG95" s="27" t="inlineStr">
        <is>
          <t>M01-005</t>
        </is>
      </c>
      <c r="AH95" s="37" t="n">
        <v>21380</v>
      </c>
      <c r="AI95" s="37" t="n">
        <v>690</v>
      </c>
      <c r="AJ95" s="37" t="n">
        <v>20690</v>
      </c>
      <c r="AK95" s="38" t="n">
        <v>148.2219789522919</v>
      </c>
      <c r="AL95" s="38">
        <f>IF(OR($Z95="Dar de baja en SAP",$Z95="Dar de alta en SAP"),$AJ95*$AK95,"")</f>
        <v/>
      </c>
      <c r="AM95" s="38">
        <f>$AI95*$AK95</f>
        <v/>
      </c>
      <c r="AN95" s="27" t="inlineStr"/>
      <c r="AO95"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7" t="n">
        <v>0</v>
      </c>
      <c r="M96" s="7" t="n">
        <v>148221.98</v>
      </c>
      <c r="O96" s="11">
        <f>M96/SUM($M$2:$M$2023)</f>
        <v/>
      </c>
      <c r="P96" s="5">
        <f>IFERROR(M96/I96,0)</f>
        <v/>
      </c>
      <c r="R96" s="8">
        <f>I96-Q96</f>
        <v/>
      </c>
      <c r="S96" s="36">
        <f>P96*R96</f>
        <v/>
      </c>
      <c r="U96" s="27" t="inlineStr">
        <is>
          <t>Stock SAP</t>
        </is>
      </c>
      <c r="V96" s="27" t="inlineStr">
        <is>
          <t>Medicamentos</t>
        </is>
      </c>
      <c r="W96" s="27" t="inlineStr">
        <is>
          <t>Dentro del alcance</t>
        </is>
      </c>
      <c r="X96" s="30" t="inlineStr">
        <is>
          <t>Media</t>
        </is>
      </c>
      <c r="Y96" s="27" t="inlineStr">
        <is>
          <t>Homologado – confianza Media – pendiente de validación</t>
        </is>
      </c>
      <c r="Z96" s="26" t="inlineStr">
        <is>
          <t>Dar de baja en SAP</t>
        </is>
      </c>
      <c r="AA96" s="27" t="inlineStr">
        <is>
          <t>396</t>
        </is>
      </c>
      <c r="AB96" s="27" t="inlineStr">
        <is>
          <t>IBUPROFENO 600MG COMP RECUBIERTOS</t>
        </is>
      </c>
      <c r="AC96" s="27" t="inlineStr">
        <is>
          <t>Homologación por código Avain (master M01-005)</t>
        </is>
      </c>
      <c r="AD96" s="27" t="inlineStr">
        <is>
          <t>No</t>
        </is>
      </c>
      <c r="AE96" s="27" t="inlineStr"/>
      <c r="AF96" s="27" t="inlineStr">
        <is>
          <t>Sí</t>
        </is>
      </c>
      <c r="AG96" s="27" t="inlineStr">
        <is>
          <t>M01-005</t>
        </is>
      </c>
      <c r="AH96" s="37" t="n">
        <v>21380</v>
      </c>
      <c r="AI96" s="37" t="n">
        <v>690</v>
      </c>
      <c r="AJ96" s="37" t="n">
        <v>20690</v>
      </c>
      <c r="AK96" s="38" t="n">
        <v>148.2219789522919</v>
      </c>
      <c r="AL96" s="38">
        <f>IF(OR($Z96="Dar de baja en SAP",$Z96="Dar de alta en SAP"),$AJ96*$AK96,"")</f>
        <v/>
      </c>
      <c r="AM96" s="38">
        <f>$AI96*$AK96</f>
        <v/>
      </c>
      <c r="AN96" s="27" t="inlineStr"/>
      <c r="AO96"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7" t="n">
        <v>0</v>
      </c>
      <c r="M97" s="7" t="n">
        <v>148221.98</v>
      </c>
      <c r="O97" s="11">
        <f>M97/SUM($M$2:$M$2023)</f>
        <v/>
      </c>
      <c r="P97" s="5">
        <f>IFERROR(M97/I97,0)</f>
        <v/>
      </c>
      <c r="R97" s="8">
        <f>I97-Q97</f>
        <v/>
      </c>
      <c r="S97" s="36">
        <f>P97*R97</f>
        <v/>
      </c>
      <c r="U97" s="27" t="inlineStr">
        <is>
          <t>Stock SAP</t>
        </is>
      </c>
      <c r="V97" s="27" t="inlineStr">
        <is>
          <t>Medicamentos</t>
        </is>
      </c>
      <c r="W97" s="27" t="inlineStr">
        <is>
          <t>Dentro del alcance</t>
        </is>
      </c>
      <c r="X97" s="30" t="inlineStr">
        <is>
          <t>Media</t>
        </is>
      </c>
      <c r="Y97" s="27" t="inlineStr">
        <is>
          <t>Homologado – confianza Media – pendiente de validación</t>
        </is>
      </c>
      <c r="Z97" s="26" t="inlineStr">
        <is>
          <t>Dar de baja en SAP</t>
        </is>
      </c>
      <c r="AA97" s="27" t="inlineStr">
        <is>
          <t>396</t>
        </is>
      </c>
      <c r="AB97" s="27" t="inlineStr">
        <is>
          <t>IBUPROFENO 600MG COMP RECUBIERTOS</t>
        </is>
      </c>
      <c r="AC97" s="27" t="inlineStr">
        <is>
          <t>Homologación por código Avain (master M01-005)</t>
        </is>
      </c>
      <c r="AD97" s="27" t="inlineStr">
        <is>
          <t>No</t>
        </is>
      </c>
      <c r="AE97" s="27" t="inlineStr"/>
      <c r="AF97" s="27" t="inlineStr">
        <is>
          <t>Sí</t>
        </is>
      </c>
      <c r="AG97" s="27" t="inlineStr">
        <is>
          <t>M01-005</t>
        </is>
      </c>
      <c r="AH97" s="37" t="n">
        <v>21380</v>
      </c>
      <c r="AI97" s="37" t="n">
        <v>690</v>
      </c>
      <c r="AJ97" s="37" t="n">
        <v>20690</v>
      </c>
      <c r="AK97" s="38" t="n">
        <v>148.2219789522919</v>
      </c>
      <c r="AL97" s="38">
        <f>IF(OR($Z97="Dar de baja en SAP",$Z97="Dar de alta en SAP"),$AJ97*$AK97,"")</f>
        <v/>
      </c>
      <c r="AM97" s="38">
        <f>$AI97*$AK97</f>
        <v/>
      </c>
      <c r="AN97" s="27" t="inlineStr"/>
      <c r="AO97"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7" t="n">
        <v>0</v>
      </c>
      <c r="M98" s="7" t="n">
        <v>59007.8</v>
      </c>
      <c r="O98" s="11">
        <f>M98/SUM($M$2:$M$2023)</f>
        <v/>
      </c>
      <c r="P98" s="5">
        <f>IFERROR(M98/I98,0)</f>
        <v/>
      </c>
      <c r="R98" s="8">
        <f>I98-Q98</f>
        <v/>
      </c>
      <c r="S98" s="36">
        <f>P98*R98</f>
        <v/>
      </c>
      <c r="U98" s="27" t="inlineStr">
        <is>
          <t>Stock SAP</t>
        </is>
      </c>
      <c r="V98" s="27" t="inlineStr">
        <is>
          <t>Medicamentos</t>
        </is>
      </c>
      <c r="W98" s="27" t="inlineStr">
        <is>
          <t>Dentro del alcance</t>
        </is>
      </c>
      <c r="X98" s="25" t="inlineStr">
        <is>
          <t>Alta</t>
        </is>
      </c>
      <c r="Y98" s="27" t="inlineStr">
        <is>
          <t>Homologado – confianza Alta</t>
        </is>
      </c>
      <c r="Z98" s="26" t="inlineStr">
        <is>
          <t>Dar de baja en SAP</t>
        </is>
      </c>
      <c r="AA98" s="27" t="inlineStr">
        <is>
          <t>83</t>
        </is>
      </c>
      <c r="AB98" s="27" t="inlineStr">
        <is>
          <t>DICLOFENAC 75 COMP</t>
        </is>
      </c>
      <c r="AC98" s="27" t="inlineStr">
        <is>
          <t>Homologación por código Avain (master M01-002)</t>
        </is>
      </c>
      <c r="AD98" s="27" t="inlineStr">
        <is>
          <t>No</t>
        </is>
      </c>
      <c r="AE98" s="27" t="inlineStr"/>
      <c r="AF98" s="27" t="inlineStr">
        <is>
          <t>Sí</t>
        </is>
      </c>
      <c r="AG98" s="27" t="inlineStr">
        <is>
          <t>M01-002</t>
        </is>
      </c>
      <c r="AH98" s="37" t="n">
        <v>10995</v>
      </c>
      <c r="AI98" s="37" t="n">
        <v>9</v>
      </c>
      <c r="AJ98" s="37" t="n">
        <v>10986</v>
      </c>
      <c r="AK98" s="38" t="n">
        <v>59.00779899954525</v>
      </c>
      <c r="AL98" s="38">
        <f>IF(OR($Z98="Dar de baja en SAP",$Z98="Dar de alta en SAP"),$AJ98*$AK98,"")</f>
        <v/>
      </c>
      <c r="AM98" s="38">
        <f>$AI98*$AK98</f>
        <v/>
      </c>
      <c r="AN98" s="29" t="inlineStr">
        <is>
          <t>Valorización a validar: relación de cantidades 1,222 a 1 entre SAP y el recuento físico. Sugiere distinta unidad de medida (SAP por caja o envase y el recuento por unidad). La diferencia económica de esta fila no debe tomarse como definitiva.</t>
        </is>
      </c>
      <c r="AO98"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7" t="n">
        <v>0</v>
      </c>
      <c r="M99" s="7" t="n">
        <v>59007.8</v>
      </c>
      <c r="O99" s="11">
        <f>M99/SUM($M$2:$M$2023)</f>
        <v/>
      </c>
      <c r="P99" s="5">
        <f>IFERROR(M99/I99,0)</f>
        <v/>
      </c>
      <c r="R99" s="8">
        <f>I99-Q99</f>
        <v/>
      </c>
      <c r="S99" s="36">
        <f>P99*R99</f>
        <v/>
      </c>
      <c r="U99" s="27" t="inlineStr">
        <is>
          <t>Stock SAP</t>
        </is>
      </c>
      <c r="V99" s="27" t="inlineStr">
        <is>
          <t>Medicamentos</t>
        </is>
      </c>
      <c r="W99" s="27" t="inlineStr">
        <is>
          <t>Dentro del alcance</t>
        </is>
      </c>
      <c r="X99" s="25" t="inlineStr">
        <is>
          <t>Alta</t>
        </is>
      </c>
      <c r="Y99" s="27" t="inlineStr">
        <is>
          <t>Homologado – confianza Alta</t>
        </is>
      </c>
      <c r="Z99" s="26" t="inlineStr">
        <is>
          <t>Dar de baja en SAP</t>
        </is>
      </c>
      <c r="AA99" s="27" t="inlineStr">
        <is>
          <t>83</t>
        </is>
      </c>
      <c r="AB99" s="27" t="inlineStr">
        <is>
          <t>DICLOFENAC 75 COMP</t>
        </is>
      </c>
      <c r="AC99" s="27" t="inlineStr">
        <is>
          <t>Homologación por código Avain (master M01-002)</t>
        </is>
      </c>
      <c r="AD99" s="27" t="inlineStr">
        <is>
          <t>No</t>
        </is>
      </c>
      <c r="AE99" s="27" t="inlineStr"/>
      <c r="AF99" s="27" t="inlineStr">
        <is>
          <t>Sí</t>
        </is>
      </c>
      <c r="AG99" s="27" t="inlineStr">
        <is>
          <t>M01-002</t>
        </is>
      </c>
      <c r="AH99" s="37" t="n">
        <v>10995</v>
      </c>
      <c r="AI99" s="37" t="n">
        <v>9</v>
      </c>
      <c r="AJ99" s="37" t="n">
        <v>10986</v>
      </c>
      <c r="AK99" s="38" t="n">
        <v>59.00779899954525</v>
      </c>
      <c r="AL99" s="38">
        <f>IF(OR($Z99="Dar de baja en SAP",$Z99="Dar de alta en SAP"),$AJ99*$AK99,"")</f>
        <v/>
      </c>
      <c r="AM99" s="38">
        <f>$AI99*$AK99</f>
        <v/>
      </c>
      <c r="AN99" s="29" t="inlineStr">
        <is>
          <t>Valorización a validar: relación de cantidades 1,222 a 1 entre SAP y el recuento físico. Sugiere distinta unidad de medida (SAP por caja o envase y el recuento por unidad). La diferencia económica de esta fila no debe tomarse como definitiva.</t>
        </is>
      </c>
      <c r="AO99"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7" t="n">
        <v>0</v>
      </c>
      <c r="M100" s="7" t="n">
        <v>59007.8</v>
      </c>
      <c r="O100" s="11">
        <f>M100/SUM($M$2:$M$2023)</f>
        <v/>
      </c>
      <c r="P100" s="5">
        <f>IFERROR(M100/I100,0)</f>
        <v/>
      </c>
      <c r="R100" s="8">
        <f>I100-Q100</f>
        <v/>
      </c>
      <c r="S100" s="36">
        <f>P100*R100</f>
        <v/>
      </c>
      <c r="U100" s="27" t="inlineStr">
        <is>
          <t>Stock SAP</t>
        </is>
      </c>
      <c r="V100" s="27" t="inlineStr">
        <is>
          <t>Medicamentos</t>
        </is>
      </c>
      <c r="W100" s="27" t="inlineStr">
        <is>
          <t>Dentro del alcance</t>
        </is>
      </c>
      <c r="X100" s="25" t="inlineStr">
        <is>
          <t>Alta</t>
        </is>
      </c>
      <c r="Y100" s="27" t="inlineStr">
        <is>
          <t>Homologado – confianza Alta</t>
        </is>
      </c>
      <c r="Z100" s="26" t="inlineStr">
        <is>
          <t>Dar de baja en SAP</t>
        </is>
      </c>
      <c r="AA100" s="27" t="inlineStr">
        <is>
          <t>83</t>
        </is>
      </c>
      <c r="AB100" s="27" t="inlineStr">
        <is>
          <t>DICLOFENAC 75 COMP</t>
        </is>
      </c>
      <c r="AC100" s="27" t="inlineStr">
        <is>
          <t>Homologación por código Avain (master M01-002)</t>
        </is>
      </c>
      <c r="AD100" s="27" t="inlineStr">
        <is>
          <t>No</t>
        </is>
      </c>
      <c r="AE100" s="27" t="inlineStr"/>
      <c r="AF100" s="27" t="inlineStr">
        <is>
          <t>Sí</t>
        </is>
      </c>
      <c r="AG100" s="27" t="inlineStr">
        <is>
          <t>M01-002</t>
        </is>
      </c>
      <c r="AH100" s="37" t="n">
        <v>10995</v>
      </c>
      <c r="AI100" s="37" t="n">
        <v>9</v>
      </c>
      <c r="AJ100" s="37" t="n">
        <v>10986</v>
      </c>
      <c r="AK100" s="38" t="n">
        <v>59.00779899954525</v>
      </c>
      <c r="AL100" s="38">
        <f>IF(OR($Z100="Dar de baja en SAP",$Z100="Dar de alta en SAP"),$AJ100*$AK100,"")</f>
        <v/>
      </c>
      <c r="AM100" s="38">
        <f>$AI100*$AK100</f>
        <v/>
      </c>
      <c r="AN100" s="29" t="inlineStr">
        <is>
          <t>Valorización a validar: relación de cantidades 1,222 a 1 entre SAP y el recuento físico. Sugiere distinta unidad de medida (SAP por caja o envase y el recuento por unidad). La diferencia económica de esta fila no debe tomarse como definitiva.</t>
        </is>
      </c>
      <c r="AO100"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7" t="n">
        <v>0</v>
      </c>
      <c r="M101" s="7" t="n">
        <v>121056.55</v>
      </c>
      <c r="O101" s="11">
        <f>M101/SUM($M$2:$M$2023)</f>
        <v/>
      </c>
      <c r="P101" s="5">
        <f>IFERROR(M101/I101,0)</f>
        <v/>
      </c>
      <c r="R101" s="8">
        <f>I101-Q101</f>
        <v/>
      </c>
      <c r="S101" s="36">
        <f>P101*R101</f>
        <v/>
      </c>
      <c r="U101" s="27" t="inlineStr">
        <is>
          <t>Stock SAP</t>
        </is>
      </c>
      <c r="V101" s="27" t="inlineStr">
        <is>
          <t>Medicamentos</t>
        </is>
      </c>
      <c r="W101" s="27" t="inlineStr">
        <is>
          <t>Dentro del alcance</t>
        </is>
      </c>
      <c r="X101" s="25" t="inlineStr">
        <is>
          <t>Alta</t>
        </is>
      </c>
      <c r="Y101" s="27" t="inlineStr">
        <is>
          <t>Homologado – confianza Alta</t>
        </is>
      </c>
      <c r="Z101" s="26" t="inlineStr">
        <is>
          <t>Dar de baja en SAP</t>
        </is>
      </c>
      <c r="AA101" s="27" t="inlineStr">
        <is>
          <t>23</t>
        </is>
      </c>
      <c r="AB101" s="27" t="inlineStr">
        <is>
          <t>ASPIRINA</t>
        </is>
      </c>
      <c r="AC101" s="27" t="inlineStr">
        <is>
          <t>Homologación por código Avain (master M01-001)</t>
        </is>
      </c>
      <c r="AD101" s="27" t="inlineStr">
        <is>
          <t>No</t>
        </is>
      </c>
      <c r="AE101" s="27" t="inlineStr"/>
      <c r="AF101" s="27" t="inlineStr">
        <is>
          <t>Sí</t>
        </is>
      </c>
      <c r="AG101" s="27" t="inlineStr">
        <is>
          <t>M01-001</t>
        </is>
      </c>
      <c r="AH101" s="37" t="n">
        <v>5170</v>
      </c>
      <c r="AI101" s="37" t="n">
        <v>570</v>
      </c>
      <c r="AJ101" s="37" t="n">
        <v>4600</v>
      </c>
      <c r="AK101" s="38" t="n">
        <v>121.0565531914893</v>
      </c>
      <c r="AL101" s="38">
        <f>IF(OR($Z101="Dar de baja en SAP",$Z101="Dar de alta en SAP"),$AJ101*$AK101,"")</f>
        <v/>
      </c>
      <c r="AM101" s="38">
        <f>$AI101*$AK101</f>
        <v/>
      </c>
      <c r="AN101" s="27" t="inlineStr"/>
      <c r="AO101"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7" t="n">
        <v>0</v>
      </c>
      <c r="M102" s="7" t="n">
        <v>44437.41</v>
      </c>
      <c r="O102" s="11">
        <f>M102/SUM($M$2:$M$2023)</f>
        <v/>
      </c>
      <c r="P102" s="5">
        <f>IFERROR(M102/I102,0)</f>
        <v/>
      </c>
      <c r="R102" s="8">
        <f>I102-Q102</f>
        <v/>
      </c>
      <c r="S102" s="36">
        <f>P102*R102</f>
        <v/>
      </c>
      <c r="U102" s="27" t="inlineStr">
        <is>
          <t>Stock SAP</t>
        </is>
      </c>
      <c r="V102" s="27" t="inlineStr">
        <is>
          <t>Medicamentos</t>
        </is>
      </c>
      <c r="W102" s="27" t="inlineStr">
        <is>
          <t>Dentro del alcance</t>
        </is>
      </c>
      <c r="X102" s="25" t="inlineStr">
        <is>
          <t>Alta</t>
        </is>
      </c>
      <c r="Y102" s="27" t="inlineStr">
        <is>
          <t>Homologado – confianza Alta</t>
        </is>
      </c>
      <c r="Z102" s="26" t="inlineStr">
        <is>
          <t>Dar de baja en SAP</t>
        </is>
      </c>
      <c r="AA102" s="27" t="inlineStr">
        <is>
          <t>153</t>
        </is>
      </c>
      <c r="AB102" s="27" t="inlineStr">
        <is>
          <t>LORATADINA COMP</t>
        </is>
      </c>
      <c r="AC102" s="27" t="inlineStr">
        <is>
          <t>Cruce por nomenclatura SAP</t>
        </is>
      </c>
      <c r="AD102" s="27" t="inlineStr">
        <is>
          <t>No</t>
        </is>
      </c>
      <c r="AE102" s="27" t="inlineStr"/>
      <c r="AF102" s="27" t="inlineStr">
        <is>
          <t>Sí</t>
        </is>
      </c>
      <c r="AG102" s="27" t="inlineStr"/>
      <c r="AH102" s="37" t="n">
        <v>7695</v>
      </c>
      <c r="AI102" s="37" t="n">
        <v>150</v>
      </c>
      <c r="AJ102" s="37" t="n">
        <v>7545</v>
      </c>
      <c r="AK102" s="38" t="n">
        <v>44.43740480831708</v>
      </c>
      <c r="AL102" s="38">
        <f>IF(OR($Z102="Dar de baja en SAP",$Z102="Dar de alta en SAP"),$AJ102*$AK102,"")</f>
        <v/>
      </c>
      <c r="AM102" s="38">
        <f>$AI102*$AK102</f>
        <v/>
      </c>
      <c r="AN102" s="29" t="inlineStr">
        <is>
          <t>Valorización a validar: relación de cantidades 51 a 1 entre SAP y el recuento físico. Sugiere distinta unidad de medida (SAP por caja o envase y el recuento por unidad). La diferencia económica de esta fila no debe tomarse como definitiva.</t>
        </is>
      </c>
      <c r="AO102"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7" t="n">
        <v>0</v>
      </c>
      <c r="M103" s="7" t="n">
        <v>131734.17</v>
      </c>
      <c r="O103" s="11">
        <f>M103/SUM($M$2:$M$2023)</f>
        <v/>
      </c>
      <c r="P103" s="5">
        <f>IFERROR(M103/I103,0)</f>
        <v/>
      </c>
      <c r="R103" s="8">
        <f>I103-Q103</f>
        <v/>
      </c>
      <c r="S103" s="36">
        <f>P103*R103</f>
        <v/>
      </c>
      <c r="U103" s="27" t="inlineStr">
        <is>
          <t>Stock SAP</t>
        </is>
      </c>
      <c r="V103" s="27" t="inlineStr">
        <is>
          <t>Medicamentos</t>
        </is>
      </c>
      <c r="W103" s="27" t="inlineStr">
        <is>
          <t>Dentro del alcance</t>
        </is>
      </c>
      <c r="X103" s="27" t="inlineStr"/>
      <c r="Y103" s="27" t="inlineStr">
        <is>
          <t>Sin recuento físico en el inventario de Avain</t>
        </is>
      </c>
      <c r="Z103" s="28" t="inlineStr">
        <is>
          <t>Sin recuento físico</t>
        </is>
      </c>
      <c r="AA103" s="27" t="inlineStr"/>
      <c r="AB103" s="27" t="inlineStr"/>
      <c r="AC103" s="27" t="inlineStr"/>
      <c r="AD103" s="27" t="inlineStr"/>
      <c r="AE103" s="27" t="inlineStr"/>
      <c r="AF103" s="27" t="inlineStr"/>
      <c r="AG103" s="27" t="inlineStr"/>
      <c r="AH103" s="37" t="n">
        <v>3721</v>
      </c>
      <c r="AI103" s="37" t="n">
        <v>0</v>
      </c>
      <c r="AJ103" s="37" t="n">
        <v>3721</v>
      </c>
      <c r="AK103" s="38" t="n">
        <v>131.734165546896</v>
      </c>
      <c r="AL103" s="38" t="n"/>
      <c r="AM103" s="38" t="n"/>
      <c r="AN103" s="27" t="inlineStr"/>
      <c r="AO103" s="27"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7" t="n">
        <v>0</v>
      </c>
      <c r="M104" s="7" t="n">
        <v>118566.67</v>
      </c>
      <c r="O104" s="11">
        <f>M104/SUM($M$2:$M$2023)</f>
        <v/>
      </c>
      <c r="P104" s="5">
        <f>IFERROR(M104/I104,0)</f>
        <v/>
      </c>
      <c r="Q104" s="39" t="n">
        <v>250</v>
      </c>
      <c r="R104" s="8">
        <f>I104-Q104</f>
        <v/>
      </c>
      <c r="S104" s="36">
        <f>P104*R104</f>
        <v/>
      </c>
      <c r="U104" s="27" t="inlineStr">
        <is>
          <t>Stock SAP</t>
        </is>
      </c>
      <c r="V104" s="27" t="inlineStr">
        <is>
          <t>Medicamentos</t>
        </is>
      </c>
      <c r="W104" s="27" t="inlineStr">
        <is>
          <t>Dentro del alcance</t>
        </is>
      </c>
      <c r="X104" s="25" t="inlineStr">
        <is>
          <t>Alta</t>
        </is>
      </c>
      <c r="Y104" s="27" t="inlineStr">
        <is>
          <t>Homologado – confianza Alta</t>
        </is>
      </c>
      <c r="Z104" s="26" t="inlineStr">
        <is>
          <t>Dar de baja en SAP</t>
        </is>
      </c>
      <c r="AA104" s="27" t="inlineStr">
        <is>
          <t>504</t>
        </is>
      </c>
      <c r="AB104" s="27" t="inlineStr">
        <is>
          <t>Hioscina+Dipirona</t>
        </is>
      </c>
      <c r="AC104" s="27" t="inlineStr">
        <is>
          <t>Homologación por código Avain (master M08-005)</t>
        </is>
      </c>
      <c r="AD104" s="27" t="inlineStr">
        <is>
          <t>No</t>
        </is>
      </c>
      <c r="AE104" s="27" t="inlineStr"/>
      <c r="AF104" s="27" t="inlineStr">
        <is>
          <t>Sí</t>
        </is>
      </c>
      <c r="AG104" s="27" t="inlineStr">
        <is>
          <t>M08-005</t>
        </is>
      </c>
      <c r="AH104" s="37" t="n">
        <v>1100</v>
      </c>
      <c r="AI104" s="37" t="n">
        <v>250</v>
      </c>
      <c r="AJ104" s="37" t="n">
        <v>850</v>
      </c>
      <c r="AK104" s="38" t="n">
        <v>118.5666727272727</v>
      </c>
      <c r="AL104" s="38">
        <f>IF(OR($Z104="Dar de baja en SAP",$Z104="Dar de alta en SAP"),$AJ104*$AK104,"")</f>
        <v/>
      </c>
      <c r="AM104" s="38">
        <f>$AI104*$AK104</f>
        <v/>
      </c>
      <c r="AN104" s="27" t="inlineStr"/>
      <c r="AO104" s="27"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7" t="n">
        <v>0</v>
      </c>
      <c r="M105" s="7" t="n">
        <v>67434.78</v>
      </c>
      <c r="O105" s="11">
        <f>M105/SUM($M$2:$M$2023)</f>
        <v/>
      </c>
      <c r="P105" s="5">
        <f>IFERROR(M105/I105,0)</f>
        <v/>
      </c>
      <c r="R105" s="8">
        <f>I105-Q105</f>
        <v/>
      </c>
      <c r="S105" s="36">
        <f>P105*R105</f>
        <v/>
      </c>
      <c r="U105" s="27" t="inlineStr">
        <is>
          <t>Stock SAP</t>
        </is>
      </c>
      <c r="V105" s="27" t="inlineStr">
        <is>
          <t>Medicamentos</t>
        </is>
      </c>
      <c r="W105" s="27" t="inlineStr">
        <is>
          <t>Dentro del alcance</t>
        </is>
      </c>
      <c r="X105" s="27" t="inlineStr"/>
      <c r="Y105" s="27" t="inlineStr">
        <is>
          <t>Sin recuento físico en el inventario de Avain</t>
        </is>
      </c>
      <c r="Z105" s="28" t="inlineStr">
        <is>
          <t>Sin recuento físico</t>
        </is>
      </c>
      <c r="AA105" s="27" t="inlineStr"/>
      <c r="AB105" s="27" t="inlineStr"/>
      <c r="AC105" s="27" t="inlineStr"/>
      <c r="AD105" s="27" t="inlineStr"/>
      <c r="AE105" s="27" t="inlineStr"/>
      <c r="AF105" s="27" t="inlineStr"/>
      <c r="AG105" s="27" t="inlineStr"/>
      <c r="AH105" s="37" t="n">
        <v>1840</v>
      </c>
      <c r="AI105" s="37" t="n">
        <v>0</v>
      </c>
      <c r="AJ105" s="37" t="n">
        <v>1840</v>
      </c>
      <c r="AK105" s="38" t="n">
        <v>67.43477717391303</v>
      </c>
      <c r="AL105" s="38" t="n"/>
      <c r="AM105" s="38" t="n"/>
      <c r="AN105" s="27" t="inlineStr"/>
      <c r="AO105" s="27"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7" t="n">
        <v>0</v>
      </c>
      <c r="M106" s="7" t="n">
        <v>110080.47</v>
      </c>
      <c r="O106" s="11">
        <f>M106/SUM($M$2:$M$2023)</f>
        <v/>
      </c>
      <c r="P106" s="5">
        <f>IFERROR(M106/I106,0)</f>
        <v/>
      </c>
      <c r="R106" s="8">
        <f>I106-Q106</f>
        <v/>
      </c>
      <c r="S106" s="36">
        <f>P106*R106</f>
        <v/>
      </c>
      <c r="U106" s="27" t="inlineStr">
        <is>
          <t>Stock SAP</t>
        </is>
      </c>
      <c r="V106" s="27" t="inlineStr">
        <is>
          <t>Medicamentos</t>
        </is>
      </c>
      <c r="W106" s="27" t="inlineStr">
        <is>
          <t>Dentro del alcance</t>
        </is>
      </c>
      <c r="X106" s="26" t="inlineStr">
        <is>
          <t>Baja</t>
        </is>
      </c>
      <c r="Y106" s="27" t="inlineStr">
        <is>
          <t>Homologado – confianza Baja – pendiente de validación</t>
        </is>
      </c>
      <c r="Z106" s="26" t="inlineStr">
        <is>
          <t>Dar de baja en SAP</t>
        </is>
      </c>
      <c r="AA106" s="27" t="inlineStr">
        <is>
          <t>369; 179</t>
        </is>
      </c>
      <c r="AB106" s="27" t="inlineStr">
        <is>
          <t>PARACETAMOL 1 G; PARACETAMOL 500 MG</t>
        </is>
      </c>
      <c r="AC106" s="27" t="inlineStr">
        <is>
          <t>Cruce por nomenclatura SAP; Homologación por código Avain (master M01-008)</t>
        </is>
      </c>
      <c r="AD106" s="27" t="inlineStr">
        <is>
          <t>No</t>
        </is>
      </c>
      <c r="AE106" s="27" t="inlineStr"/>
      <c r="AF106" s="27" t="inlineStr">
        <is>
          <t>Sí</t>
        </is>
      </c>
      <c r="AG106" s="27" t="inlineStr">
        <is>
          <t>M01-008</t>
        </is>
      </c>
      <c r="AH106" s="37" t="n">
        <v>6328</v>
      </c>
      <c r="AI106" s="37" t="n">
        <v>426</v>
      </c>
      <c r="AJ106" s="37" t="n">
        <v>5902</v>
      </c>
      <c r="AK106" s="38" t="n">
        <v>110.080466182048</v>
      </c>
      <c r="AL106" s="38">
        <f>IF(OR($Z106="Dar de baja en SAP",$Z106="Dar de alta en SAP"),$AJ106*$AK106,"")</f>
        <v/>
      </c>
      <c r="AM106" s="38">
        <f>$AI106*$AK106</f>
        <v/>
      </c>
      <c r="AN106" s="27" t="inlineStr"/>
      <c r="AO106"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7" t="n">
        <v>0</v>
      </c>
      <c r="M107" s="7" t="n">
        <v>101093.04</v>
      </c>
      <c r="O107" s="11">
        <f>M107/SUM($M$2:$M$2023)</f>
        <v/>
      </c>
      <c r="P107" s="5">
        <f>IFERROR(M107/I107,0)</f>
        <v/>
      </c>
      <c r="R107" s="8">
        <f>I107-Q107</f>
        <v/>
      </c>
      <c r="S107" s="36">
        <f>P107*R107</f>
        <v/>
      </c>
      <c r="U107" s="27" t="inlineStr">
        <is>
          <t>Stock SAP</t>
        </is>
      </c>
      <c r="V107" s="27" t="inlineStr">
        <is>
          <t>Medicamentos</t>
        </is>
      </c>
      <c r="W107" s="27" t="inlineStr">
        <is>
          <t>Dentro del alcance</t>
        </is>
      </c>
      <c r="X107" s="27" t="inlineStr"/>
      <c r="Y107" s="27" t="inlineStr">
        <is>
          <t>Sin recuento físico en el inventario de Avain</t>
        </is>
      </c>
      <c r="Z107" s="28" t="inlineStr">
        <is>
          <t>Sin recuento físico</t>
        </is>
      </c>
      <c r="AA107" s="27" t="inlineStr"/>
      <c r="AB107" s="27" t="inlineStr"/>
      <c r="AC107" s="27" t="inlineStr"/>
      <c r="AD107" s="27" t="inlineStr"/>
      <c r="AE107" s="27" t="inlineStr"/>
      <c r="AF107" s="27" t="inlineStr"/>
      <c r="AG107" s="27" t="inlineStr"/>
      <c r="AH107" s="37" t="n">
        <v>4714</v>
      </c>
      <c r="AI107" s="37" t="n">
        <v>0</v>
      </c>
      <c r="AJ107" s="37" t="n">
        <v>4714</v>
      </c>
      <c r="AK107" s="38" t="n">
        <v>101.0930398812049</v>
      </c>
      <c r="AL107" s="38" t="n"/>
      <c r="AM107" s="38" t="n"/>
      <c r="AN107" s="27" t="inlineStr"/>
      <c r="AO107" s="27" t="inlineStr">
        <is>
          <t>El material ocupa 12 filas en la hoja 1060 NQN (lote/almacén). La cantidad SAP y la física de esta vista son el total del material.</t>
        </is>
      </c>
    </row>
    <row r="108">
      <c r="A108" s="5" t="inlineStr">
        <is>
          <t>2000299</t>
        </is>
      </c>
      <c r="B108" s="5" t="inlineStr">
        <is>
          <t>GASA ESTERIL 10X10 - SYRA</t>
        </is>
      </c>
      <c r="C108" s="5" t="inlineStr"/>
      <c r="D108" s="5" t="inlineStr">
        <is>
          <t>033</t>
        </is>
      </c>
      <c r="E108" s="5" t="inlineStr">
        <is>
          <t>ZDES</t>
        </is>
      </c>
      <c r="F108" s="5" t="inlineStr">
        <is>
          <t>1060</t>
        </is>
      </c>
      <c r="G108" s="5" t="inlineStr">
        <is>
          <t>6022</t>
        </is>
      </c>
      <c r="H108" s="5" t="inlineStr">
        <is>
          <t>C/U</t>
        </is>
      </c>
      <c r="I108" s="6" t="n">
        <v>1000</v>
      </c>
      <c r="J108" s="6" t="n">
        <v>0</v>
      </c>
      <c r="K108" s="5" t="inlineStr">
        <is>
          <t>ARS</t>
        </is>
      </c>
      <c r="L108" s="7" t="n">
        <v>0</v>
      </c>
      <c r="M108" s="7" t="n">
        <v>162910</v>
      </c>
      <c r="O108" s="11">
        <f>M108/SUM($M$2:$M$2023)</f>
        <v/>
      </c>
      <c r="P108" s="5">
        <f>IFERROR(M108/I108,0)</f>
        <v/>
      </c>
      <c r="R108" s="8">
        <f>I108-Q108</f>
        <v/>
      </c>
      <c r="S108" s="36">
        <f>P108*R108</f>
        <v/>
      </c>
      <c r="U108" s="27" t="inlineStr">
        <is>
          <t>Stock SAP</t>
        </is>
      </c>
      <c r="V108" s="27" t="inlineStr">
        <is>
          <t>Descartables</t>
        </is>
      </c>
      <c r="W108" s="27" t="inlineStr">
        <is>
          <t>Dentro del alcance</t>
        </is>
      </c>
      <c r="X108" s="27" t="inlineStr"/>
      <c r="Y108" s="27" t="inlineStr">
        <is>
          <t>Sin recuento físico en el inventario de Avain</t>
        </is>
      </c>
      <c r="Z108" s="28" t="inlineStr">
        <is>
          <t>Sin recuento físico</t>
        </is>
      </c>
      <c r="AA108" s="27" t="inlineStr"/>
      <c r="AB108" s="27" t="inlineStr"/>
      <c r="AC108" s="27" t="inlineStr"/>
      <c r="AD108" s="27" t="inlineStr"/>
      <c r="AE108" s="27" t="inlineStr"/>
      <c r="AF108" s="27" t="inlineStr"/>
      <c r="AG108" s="27" t="inlineStr"/>
      <c r="AH108" s="37" t="n">
        <v>10000</v>
      </c>
      <c r="AI108" s="37" t="n">
        <v>0</v>
      </c>
      <c r="AJ108" s="37" t="n">
        <v>10000</v>
      </c>
      <c r="AK108" s="38" t="n">
        <v>162.91</v>
      </c>
      <c r="AL108" s="38" t="n"/>
      <c r="AM108" s="38" t="n"/>
      <c r="AN108" s="27" t="inlineStr"/>
      <c r="AO108" s="27" t="inlineStr">
        <is>
          <t>El material ocupa 2 filas en la hoja 1060 NQN (lote/almacén). La cantidad SAP y la física de esta vista son el total del material.</t>
        </is>
      </c>
    </row>
    <row r="109">
      <c r="A109" s="5" t="inlineStr">
        <is>
          <t>2000472</t>
        </is>
      </c>
      <c r="B109" s="5" t="inlineStr">
        <is>
          <t>PILA AAA</t>
        </is>
      </c>
      <c r="C109" s="5" t="inlineStr"/>
      <c r="D109" s="5" t="inlineStr">
        <is>
          <t>033</t>
        </is>
      </c>
      <c r="E109" s="5" t="inlineStr">
        <is>
          <t>ZDES</t>
        </is>
      </c>
      <c r="F109" s="5" t="inlineStr">
        <is>
          <t>1060</t>
        </is>
      </c>
      <c r="G109" s="5" t="inlineStr">
        <is>
          <t>6022</t>
        </is>
      </c>
      <c r="H109" s="5" t="inlineStr">
        <is>
          <t>C/U</t>
        </is>
      </c>
      <c r="I109" s="6" t="n">
        <v>1000</v>
      </c>
      <c r="J109" s="6" t="n">
        <v>0</v>
      </c>
      <c r="K109" s="5" t="inlineStr">
        <is>
          <t>ARS</t>
        </is>
      </c>
      <c r="L109" s="7" t="n">
        <v>0</v>
      </c>
      <c r="M109" s="7" t="n">
        <v>624996.6899999999</v>
      </c>
      <c r="O109" s="11">
        <f>M109/SUM($M$2:$M$2023)</f>
        <v/>
      </c>
      <c r="P109" s="5">
        <f>IFERROR(M109/I109,0)</f>
        <v/>
      </c>
      <c r="Q109" s="39" t="n">
        <v>4</v>
      </c>
      <c r="R109" s="8">
        <f>I109-Q109</f>
        <v/>
      </c>
      <c r="S109" s="36">
        <f>P109*R109</f>
        <v/>
      </c>
      <c r="U109" s="27" t="inlineStr">
        <is>
          <t>Stock SAP</t>
        </is>
      </c>
      <c r="V109" s="27" t="inlineStr">
        <is>
          <t>Descartables</t>
        </is>
      </c>
      <c r="W109" s="27" t="inlineStr">
        <is>
          <t>Dentro del alcance</t>
        </is>
      </c>
      <c r="X109" s="25" t="inlineStr">
        <is>
          <t>Alta</t>
        </is>
      </c>
      <c r="Y109" s="27" t="inlineStr">
        <is>
          <t>Homologado – confianza Alta</t>
        </is>
      </c>
      <c r="Z109" s="26" t="inlineStr">
        <is>
          <t>Dar de baja en SAP</t>
        </is>
      </c>
      <c r="AA109" s="27" t="inlineStr">
        <is>
          <t>259</t>
        </is>
      </c>
      <c r="AB109" s="27" t="inlineStr">
        <is>
          <t>Pilas AAA</t>
        </is>
      </c>
      <c r="AC109" s="27" t="inlineStr">
        <is>
          <t>Cruce por nomenclatura SAP</t>
        </is>
      </c>
      <c r="AD109" s="27" t="inlineStr">
        <is>
          <t>No</t>
        </is>
      </c>
      <c r="AE109" s="27" t="inlineStr"/>
      <c r="AF109" s="27" t="inlineStr">
        <is>
          <t>No</t>
        </is>
      </c>
      <c r="AG109" s="27" t="inlineStr"/>
      <c r="AH109" s="37" t="n">
        <v>1510</v>
      </c>
      <c r="AI109" s="37" t="n">
        <v>4</v>
      </c>
      <c r="AJ109" s="37" t="n">
        <v>1506</v>
      </c>
      <c r="AK109" s="38" t="n">
        <v>624.9966887417219</v>
      </c>
      <c r="AL109" s="38">
        <f>IF(OR($Z109="Dar de baja en SAP",$Z109="Dar de alta en SAP"),$AJ109*$AK109,"")</f>
        <v/>
      </c>
      <c r="AM109" s="38">
        <f>$AI109*$AK109</f>
        <v/>
      </c>
      <c r="AN109" s="29" t="inlineStr">
        <is>
          <t>Valorización a validar: relación de cantidades 378 a 1 entre SAP y el recuento físico. Sugiere distinta unidad de medida (SAP por caja o envase y el recuento por unidad). La diferencia económica de esta fila no debe tomarse como definitiva.</t>
        </is>
      </c>
      <c r="AO109" s="27"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t="inlineStr"/>
      <c r="D110" s="5" t="inlineStr">
        <is>
          <t>033</t>
        </is>
      </c>
      <c r="E110" s="5" t="inlineStr">
        <is>
          <t>ZDES</t>
        </is>
      </c>
      <c r="F110" s="5" t="inlineStr">
        <is>
          <t>1060</t>
        </is>
      </c>
      <c r="G110" s="5" t="inlineStr">
        <is>
          <t>6022</t>
        </is>
      </c>
      <c r="H110" s="5" t="inlineStr">
        <is>
          <t>C/U</t>
        </is>
      </c>
      <c r="I110" s="6" t="n">
        <v>1000</v>
      </c>
      <c r="J110" s="6" t="n">
        <v>0</v>
      </c>
      <c r="K110" s="5" t="inlineStr">
        <is>
          <t>ARS</t>
        </is>
      </c>
      <c r="L110" s="7" t="n">
        <v>0</v>
      </c>
      <c r="M110" s="7" t="n">
        <v>56100</v>
      </c>
      <c r="O110" s="11">
        <f>M110/SUM($M$2:$M$2023)</f>
        <v/>
      </c>
      <c r="P110" s="5">
        <f>IFERROR(M110/I110,0)</f>
        <v/>
      </c>
      <c r="Q110" s="39" t="n">
        <v>530</v>
      </c>
      <c r="R110" s="8">
        <f>I110-Q110</f>
        <v/>
      </c>
      <c r="S110" s="36">
        <f>P110*R110</f>
        <v/>
      </c>
      <c r="U110" s="27" t="inlineStr">
        <is>
          <t>Stock SAP</t>
        </is>
      </c>
      <c r="V110" s="27" t="inlineStr">
        <is>
          <t>Descartables</t>
        </is>
      </c>
      <c r="W110" s="27" t="inlineStr">
        <is>
          <t>Dentro del alcance</t>
        </is>
      </c>
      <c r="X110" s="26" t="inlineStr">
        <is>
          <t>Baja</t>
        </is>
      </c>
      <c r="Y110" s="27" t="inlineStr">
        <is>
          <t>Homologado – confianza Baja – pendiente de validación</t>
        </is>
      </c>
      <c r="Z110" s="26" t="inlineStr">
        <is>
          <t>Dar de baja en SAP</t>
        </is>
      </c>
      <c r="AA110" s="27" t="inlineStr">
        <is>
          <t>338; 343</t>
        </is>
      </c>
      <c r="AB110" s="27" t="inlineStr">
        <is>
          <t>BARBIJOS; BARBIJOS N95</t>
        </is>
      </c>
      <c r="AC110" s="27" t="inlineStr">
        <is>
          <t>Cruce por nomenclatura SAP</t>
        </is>
      </c>
      <c r="AD110" s="27" t="inlineStr">
        <is>
          <t>No</t>
        </is>
      </c>
      <c r="AE110" s="27" t="inlineStr"/>
      <c r="AF110" s="27" t="inlineStr">
        <is>
          <t>Sí</t>
        </is>
      </c>
      <c r="AG110" s="27" t="inlineStr">
        <is>
          <t>D-155</t>
        </is>
      </c>
      <c r="AH110" s="37" t="n">
        <v>1720</v>
      </c>
      <c r="AI110" s="37" t="n">
        <v>530</v>
      </c>
      <c r="AJ110" s="37" t="n">
        <v>1190</v>
      </c>
      <c r="AK110" s="38" t="n">
        <v>56.1</v>
      </c>
      <c r="AL110" s="38">
        <f>IF(OR($Z110="Dar de baja en SAP",$Z110="Dar de alta en SAP"),$AJ110*$AK110,"")</f>
        <v/>
      </c>
      <c r="AM110" s="38">
        <f>$AI110*$AK110</f>
        <v/>
      </c>
      <c r="AN110" s="27" t="inlineStr"/>
      <c r="AO110" s="27"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7" t="n">
        <v>0</v>
      </c>
      <c r="M111" s="7" t="n">
        <v>56647.48</v>
      </c>
      <c r="O111" s="11">
        <f>M111/SUM($M$2:$M$2023)</f>
        <v/>
      </c>
      <c r="P111" s="5">
        <f>IFERROR(M111/I111,0)</f>
        <v/>
      </c>
      <c r="R111" s="8">
        <f>I111-Q111</f>
        <v/>
      </c>
      <c r="S111" s="36">
        <f>P111*R111</f>
        <v/>
      </c>
      <c r="U111" s="27" t="inlineStr">
        <is>
          <t>Stock SAP</t>
        </is>
      </c>
      <c r="V111" s="27" t="inlineStr">
        <is>
          <t>Medicamentos</t>
        </is>
      </c>
      <c r="W111" s="27" t="inlineStr">
        <is>
          <t>Dentro del alcance</t>
        </is>
      </c>
      <c r="X111" s="25" t="inlineStr">
        <is>
          <t>Alta</t>
        </is>
      </c>
      <c r="Y111" s="27" t="inlineStr">
        <is>
          <t>Homologado – confianza Alta</t>
        </is>
      </c>
      <c r="Z111" s="26" t="inlineStr">
        <is>
          <t>Dar de baja en SAP</t>
        </is>
      </c>
      <c r="AA111" s="27" t="inlineStr">
        <is>
          <t>83</t>
        </is>
      </c>
      <c r="AB111" s="27" t="inlineStr">
        <is>
          <t>DICLOFENAC 75 COMP</t>
        </is>
      </c>
      <c r="AC111" s="27" t="inlineStr">
        <is>
          <t>Homologación por código Avain (master M01-002)</t>
        </is>
      </c>
      <c r="AD111" s="27" t="inlineStr">
        <is>
          <t>No</t>
        </is>
      </c>
      <c r="AE111" s="27" t="inlineStr"/>
      <c r="AF111" s="27" t="inlineStr">
        <is>
          <t>Sí</t>
        </is>
      </c>
      <c r="AG111" s="27" t="inlineStr">
        <is>
          <t>M01-002</t>
        </is>
      </c>
      <c r="AH111" s="37" t="n">
        <v>10995</v>
      </c>
      <c r="AI111" s="37" t="n">
        <v>9</v>
      </c>
      <c r="AJ111" s="37" t="n">
        <v>10986</v>
      </c>
      <c r="AK111" s="38" t="n">
        <v>59.00779899954525</v>
      </c>
      <c r="AL111" s="38">
        <f>IF(OR($Z111="Dar de baja en SAP",$Z111="Dar de alta en SAP"),$AJ111*$AK111,"")</f>
        <v/>
      </c>
      <c r="AM111" s="38">
        <f>$AI111*$AK111</f>
        <v/>
      </c>
      <c r="AN111" s="29" t="inlineStr">
        <is>
          <t>Valorización a validar: relación de cantidades 1,222 a 1 entre SAP y el recuento físico. Sugiere distinta unidad de medida (SAP por caja o envase y el recuento por unidad). La diferencia económica de esta fila no debe tomarse como definitiva.</t>
        </is>
      </c>
      <c r="AO111"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7" t="n">
        <v>0</v>
      </c>
      <c r="M112" s="7" t="n">
        <v>244503.17</v>
      </c>
      <c r="O112" s="11">
        <f>M112/SUM($M$2:$M$2023)</f>
        <v/>
      </c>
      <c r="P112" s="5">
        <f>IFERROR(M112/I112,0)</f>
        <v/>
      </c>
      <c r="R112" s="8">
        <f>I112-Q112</f>
        <v/>
      </c>
      <c r="S112" s="36">
        <f>P112*R112</f>
        <v/>
      </c>
      <c r="U112" s="27" t="inlineStr">
        <is>
          <t>Stock SAP</t>
        </is>
      </c>
      <c r="V112" s="27" t="inlineStr">
        <is>
          <t>Medicamentos</t>
        </is>
      </c>
      <c r="W112" s="27" t="inlineStr">
        <is>
          <t>Dentro del alcance</t>
        </is>
      </c>
      <c r="X112" s="30" t="inlineStr">
        <is>
          <t>Media</t>
        </is>
      </c>
      <c r="Y112" s="27" t="inlineStr">
        <is>
          <t>Homologado – confianza Media – pendiente de validación</t>
        </is>
      </c>
      <c r="Z112" s="26" t="inlineStr">
        <is>
          <t>Dar de baja en SAP</t>
        </is>
      </c>
      <c r="AA112" s="27" t="inlineStr">
        <is>
          <t>165</t>
        </is>
      </c>
      <c r="AB112" s="27" t="inlineStr">
        <is>
          <t>MYLANTA</t>
        </is>
      </c>
      <c r="AC112" s="27" t="inlineStr">
        <is>
          <t>Cruce por nomenclatura SAP</t>
        </is>
      </c>
      <c r="AD112" s="27" t="inlineStr">
        <is>
          <t>Sí</t>
        </is>
      </c>
      <c r="AE112" s="27" t="inlineStr">
        <is>
          <t>1000183, 1000188</t>
        </is>
      </c>
      <c r="AF112" s="27" t="inlineStr">
        <is>
          <t>Sí</t>
        </is>
      </c>
      <c r="AG112" s="27" t="inlineStr"/>
      <c r="AH112" s="37" t="n">
        <v>5398</v>
      </c>
      <c r="AI112" s="37" t="n">
        <v>0</v>
      </c>
      <c r="AJ112" s="37" t="n">
        <v>5398</v>
      </c>
      <c r="AK112" s="38" t="n">
        <v>254.690802148944</v>
      </c>
      <c r="AL112" s="38">
        <f>IF(OR($Z112="Dar de baja en SAP",$Z112="Dar de alta en SAP"),$AJ112*$AK112,"")</f>
        <v/>
      </c>
      <c r="AM112" s="38">
        <f>$AI112*$AK112</f>
        <v/>
      </c>
      <c r="AN112" s="27" t="inlineStr"/>
      <c r="AO112"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7" t="n">
        <v>0</v>
      </c>
      <c r="M113" s="7" t="n">
        <v>244503.17</v>
      </c>
      <c r="O113" s="11">
        <f>M113/SUM($M$2:$M$2023)</f>
        <v/>
      </c>
      <c r="P113" s="5">
        <f>IFERROR(M113/I113,0)</f>
        <v/>
      </c>
      <c r="R113" s="8">
        <f>I113-Q113</f>
        <v/>
      </c>
      <c r="S113" s="36">
        <f>P113*R113</f>
        <v/>
      </c>
      <c r="U113" s="27" t="inlineStr">
        <is>
          <t>Stock SAP</t>
        </is>
      </c>
      <c r="V113" s="27" t="inlineStr">
        <is>
          <t>Medicamentos</t>
        </is>
      </c>
      <c r="W113" s="27" t="inlineStr">
        <is>
          <t>Dentro del alcance</t>
        </is>
      </c>
      <c r="X113" s="30" t="inlineStr">
        <is>
          <t>Media</t>
        </is>
      </c>
      <c r="Y113" s="27" t="inlineStr">
        <is>
          <t>Homologado – confianza Media – pendiente de validación</t>
        </is>
      </c>
      <c r="Z113" s="26" t="inlineStr">
        <is>
          <t>Dar de baja en SAP</t>
        </is>
      </c>
      <c r="AA113" s="27" t="inlineStr">
        <is>
          <t>165</t>
        </is>
      </c>
      <c r="AB113" s="27" t="inlineStr">
        <is>
          <t>MYLANTA</t>
        </is>
      </c>
      <c r="AC113" s="27" t="inlineStr">
        <is>
          <t>Cruce por nomenclatura SAP</t>
        </is>
      </c>
      <c r="AD113" s="27" t="inlineStr">
        <is>
          <t>Sí</t>
        </is>
      </c>
      <c r="AE113" s="27" t="inlineStr">
        <is>
          <t>1000183, 1000188</t>
        </is>
      </c>
      <c r="AF113" s="27" t="inlineStr">
        <is>
          <t>Sí</t>
        </is>
      </c>
      <c r="AG113" s="27" t="inlineStr"/>
      <c r="AH113" s="37" t="n">
        <v>5398</v>
      </c>
      <c r="AI113" s="37" t="n">
        <v>0</v>
      </c>
      <c r="AJ113" s="37" t="n">
        <v>5398</v>
      </c>
      <c r="AK113" s="38" t="n">
        <v>254.690802148944</v>
      </c>
      <c r="AL113" s="38">
        <f>IF(OR($Z113="Dar de baja en SAP",$Z113="Dar de alta en SAP"),$AJ113*$AK113,"")</f>
        <v/>
      </c>
      <c r="AM113" s="38">
        <f>$AI113*$AK113</f>
        <v/>
      </c>
      <c r="AN113" s="27" t="inlineStr"/>
      <c r="AO113"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7" t="n">
        <v>0</v>
      </c>
      <c r="M114" s="7" t="n">
        <v>244503.17</v>
      </c>
      <c r="O114" s="11">
        <f>M114/SUM($M$2:$M$2023)</f>
        <v/>
      </c>
      <c r="P114" s="5">
        <f>IFERROR(M114/I114,0)</f>
        <v/>
      </c>
      <c r="R114" s="8">
        <f>I114-Q114</f>
        <v/>
      </c>
      <c r="S114" s="36">
        <f>P114*R114</f>
        <v/>
      </c>
      <c r="U114" s="27" t="inlineStr">
        <is>
          <t>Stock SAP</t>
        </is>
      </c>
      <c r="V114" s="27" t="inlineStr">
        <is>
          <t>Medicamentos</t>
        </is>
      </c>
      <c r="W114" s="27" t="inlineStr">
        <is>
          <t>Dentro del alcance</t>
        </is>
      </c>
      <c r="X114" s="30" t="inlineStr">
        <is>
          <t>Media</t>
        </is>
      </c>
      <c r="Y114" s="27" t="inlineStr">
        <is>
          <t>Homologado – confianza Media – pendiente de validación</t>
        </is>
      </c>
      <c r="Z114" s="26" t="inlineStr">
        <is>
          <t>Dar de baja en SAP</t>
        </is>
      </c>
      <c r="AA114" s="27" t="inlineStr">
        <is>
          <t>165</t>
        </is>
      </c>
      <c r="AB114" s="27" t="inlineStr">
        <is>
          <t>MYLANTA</t>
        </is>
      </c>
      <c r="AC114" s="27" t="inlineStr">
        <is>
          <t>Cruce por nomenclatura SAP</t>
        </is>
      </c>
      <c r="AD114" s="27" t="inlineStr">
        <is>
          <t>Sí</t>
        </is>
      </c>
      <c r="AE114" s="27" t="inlineStr">
        <is>
          <t>1000183, 1000188</t>
        </is>
      </c>
      <c r="AF114" s="27" t="inlineStr">
        <is>
          <t>Sí</t>
        </is>
      </c>
      <c r="AG114" s="27" t="inlineStr"/>
      <c r="AH114" s="37" t="n">
        <v>5398</v>
      </c>
      <c r="AI114" s="37" t="n">
        <v>0</v>
      </c>
      <c r="AJ114" s="37" t="n">
        <v>5398</v>
      </c>
      <c r="AK114" s="38" t="n">
        <v>254.690802148944</v>
      </c>
      <c r="AL114" s="38">
        <f>IF(OR($Z114="Dar de baja en SAP",$Z114="Dar de alta en SAP"),$AJ114*$AK114,"")</f>
        <v/>
      </c>
      <c r="AM114" s="38">
        <f>$AI114*$AK114</f>
        <v/>
      </c>
      <c r="AN114" s="27" t="inlineStr"/>
      <c r="AO114"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7" t="n">
        <v>0</v>
      </c>
      <c r="M115" s="7" t="n">
        <v>119878.09</v>
      </c>
      <c r="O115" s="11">
        <f>M115/SUM($M$2:$M$2023)</f>
        <v/>
      </c>
      <c r="P115" s="5">
        <f>IFERROR(M115/I115,0)</f>
        <v/>
      </c>
      <c r="R115" s="8">
        <f>I115-Q115</f>
        <v/>
      </c>
      <c r="S115" s="36">
        <f>P115*R115</f>
        <v/>
      </c>
      <c r="U115" s="27" t="inlineStr">
        <is>
          <t>Stock SAP</t>
        </is>
      </c>
      <c r="V115" s="27" t="inlineStr">
        <is>
          <t>Medicamentos</t>
        </is>
      </c>
      <c r="W115" s="27" t="inlineStr">
        <is>
          <t>Dentro del alcance</t>
        </is>
      </c>
      <c r="X115" s="27" t="inlineStr"/>
      <c r="Y115" s="27" t="inlineStr">
        <is>
          <t>Sin recuento físico en el inventario de Avain</t>
        </is>
      </c>
      <c r="Z115" s="28" t="inlineStr">
        <is>
          <t>Sin recuento físico</t>
        </is>
      </c>
      <c r="AA115" s="27" t="inlineStr"/>
      <c r="AB115" s="27" t="inlineStr"/>
      <c r="AC115" s="27" t="inlineStr"/>
      <c r="AD115" s="27" t="inlineStr"/>
      <c r="AE115" s="27" t="inlineStr"/>
      <c r="AF115" s="27" t="inlineStr"/>
      <c r="AG115" s="27" t="inlineStr"/>
      <c r="AH115" s="37" t="n">
        <v>3721</v>
      </c>
      <c r="AI115" s="37" t="n">
        <v>0</v>
      </c>
      <c r="AJ115" s="37" t="n">
        <v>3721</v>
      </c>
      <c r="AK115" s="38" t="n">
        <v>131.734165546896</v>
      </c>
      <c r="AL115" s="38" t="n"/>
      <c r="AM115" s="38" t="n"/>
      <c r="AN115" s="27" t="inlineStr"/>
      <c r="AO115" s="27"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7" t="n">
        <v>0</v>
      </c>
      <c r="M116" s="7" t="n">
        <v>245664.37</v>
      </c>
      <c r="O116" s="11">
        <f>M116/SUM($M$2:$M$2023)</f>
        <v/>
      </c>
      <c r="P116" s="5">
        <f>IFERROR(M116/I116,0)</f>
        <v/>
      </c>
      <c r="R116" s="8">
        <f>I116-Q116</f>
        <v/>
      </c>
      <c r="S116" s="36">
        <f>P116*R116</f>
        <v/>
      </c>
      <c r="U116" s="27" t="inlineStr">
        <is>
          <t>Stock SAP</t>
        </is>
      </c>
      <c r="V116" s="27" t="inlineStr">
        <is>
          <t>Medicamentos</t>
        </is>
      </c>
      <c r="W116" s="27" t="inlineStr">
        <is>
          <t>Dentro del alcance</t>
        </is>
      </c>
      <c r="X116" s="27" t="inlineStr"/>
      <c r="Y116" s="27" t="inlineStr">
        <is>
          <t>Sin recuento físico en el inventario de Avain</t>
        </is>
      </c>
      <c r="Z116" s="28" t="inlineStr">
        <is>
          <t>Sin recuento físico</t>
        </is>
      </c>
      <c r="AA116" s="27" t="inlineStr"/>
      <c r="AB116" s="27" t="inlineStr"/>
      <c r="AC116" s="27" t="inlineStr"/>
      <c r="AD116" s="27" t="inlineStr"/>
      <c r="AE116" s="27" t="inlineStr"/>
      <c r="AF116" s="27" t="inlineStr"/>
      <c r="AG116" s="27" t="inlineStr"/>
      <c r="AH116" s="37" t="n">
        <v>1991</v>
      </c>
      <c r="AI116" s="37" t="n">
        <v>0</v>
      </c>
      <c r="AJ116" s="37" t="n">
        <v>1991</v>
      </c>
      <c r="AK116" s="38" t="n">
        <v>272.9604068307383</v>
      </c>
      <c r="AL116" s="38" t="n"/>
      <c r="AM116" s="38" t="n"/>
      <c r="AN116" s="27" t="inlineStr"/>
      <c r="AO116" s="27" t="inlineStr">
        <is>
          <t>El material ocupa 12 filas en la hoja 1060 NQN (lote/almacén). La cantidad SAP y la física de esta vista son el total del material.</t>
        </is>
      </c>
    </row>
    <row r="117">
      <c r="A117" s="5" t="inlineStr">
        <is>
          <t>2000081</t>
        </is>
      </c>
      <c r="B117" s="5" t="inlineStr">
        <is>
          <t>VENDA TIPO CAMBRIC X  7.5 cm</t>
        </is>
      </c>
      <c r="C117" s="5" t="inlineStr"/>
      <c r="D117" s="5" t="inlineStr">
        <is>
          <t>033</t>
        </is>
      </c>
      <c r="E117" s="5" t="inlineStr">
        <is>
          <t>ZDES</t>
        </is>
      </c>
      <c r="F117" s="5" t="inlineStr">
        <is>
          <t>1060</t>
        </is>
      </c>
      <c r="G117" s="5" t="inlineStr">
        <is>
          <t>6021</t>
        </is>
      </c>
      <c r="H117" s="5" t="inlineStr">
        <is>
          <t>C/U</t>
        </is>
      </c>
      <c r="I117" s="6" t="n">
        <v>900</v>
      </c>
      <c r="J117" s="6" t="n">
        <v>0</v>
      </c>
      <c r="K117" s="5" t="inlineStr">
        <is>
          <t>ARS</t>
        </is>
      </c>
      <c r="L117" s="7" t="n">
        <v>0</v>
      </c>
      <c r="M117" s="7" t="n">
        <v>115133.59</v>
      </c>
      <c r="O117" s="11">
        <f>M117/SUM($M$2:$M$2023)</f>
        <v/>
      </c>
      <c r="P117" s="5">
        <f>IFERROR(M117/I117,0)</f>
        <v/>
      </c>
      <c r="R117" s="8">
        <f>I117-Q117</f>
        <v/>
      </c>
      <c r="S117" s="36">
        <f>P117*R117</f>
        <v/>
      </c>
      <c r="U117" s="27" t="inlineStr">
        <is>
          <t>Stock SAP</t>
        </is>
      </c>
      <c r="V117" s="27" t="inlineStr">
        <is>
          <t>Descartables</t>
        </is>
      </c>
      <c r="W117" s="27" t="inlineStr">
        <is>
          <t>Dentro del alcance</t>
        </is>
      </c>
      <c r="X117" s="27" t="inlineStr"/>
      <c r="Y117" s="27" t="inlineStr">
        <is>
          <t>Sin recuento físico en el inventario de Avain</t>
        </is>
      </c>
      <c r="Z117" s="28" t="inlineStr">
        <is>
          <t>Sin recuento físico</t>
        </is>
      </c>
      <c r="AA117" s="27" t="inlineStr"/>
      <c r="AB117" s="27" t="inlineStr"/>
      <c r="AC117" s="27" t="inlineStr"/>
      <c r="AD117" s="27" t="inlineStr"/>
      <c r="AE117" s="27" t="inlineStr"/>
      <c r="AF117" s="27" t="inlineStr"/>
      <c r="AG117" s="27" t="inlineStr"/>
      <c r="AH117" s="37" t="n">
        <v>2725</v>
      </c>
      <c r="AI117" s="37" t="n">
        <v>0</v>
      </c>
      <c r="AJ117" s="37" t="n">
        <v>2725</v>
      </c>
      <c r="AK117" s="38" t="n">
        <v>127.9262128440367</v>
      </c>
      <c r="AL117" s="38" t="n"/>
      <c r="AM117" s="38" t="n"/>
      <c r="AN117" s="27" t="inlineStr"/>
      <c r="AO117" s="27"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7" t="n">
        <v>0</v>
      </c>
      <c r="M118" s="7" t="n">
        <v>124506.46</v>
      </c>
      <c r="O118" s="11">
        <f>M118/SUM($M$2:$M$2023)</f>
        <v/>
      </c>
      <c r="P118" s="5">
        <f>IFERROR(M118/I118,0)</f>
        <v/>
      </c>
      <c r="R118" s="8">
        <f>I118-Q118</f>
        <v/>
      </c>
      <c r="S118" s="36">
        <f>P118*R118</f>
        <v/>
      </c>
      <c r="U118" s="27" t="inlineStr">
        <is>
          <t>Stock SAP</t>
        </is>
      </c>
      <c r="V118" s="27" t="inlineStr">
        <is>
          <t>Medicamentos</t>
        </is>
      </c>
      <c r="W118" s="27" t="inlineStr">
        <is>
          <t>Dentro del alcance</t>
        </is>
      </c>
      <c r="X118" s="30" t="inlineStr">
        <is>
          <t>Media</t>
        </is>
      </c>
      <c r="Y118" s="27" t="inlineStr">
        <is>
          <t>Homologado – confianza Media – pendiente de validación</t>
        </is>
      </c>
      <c r="Z118" s="26" t="inlineStr">
        <is>
          <t>Dar de baja en SAP</t>
        </is>
      </c>
      <c r="AA118" s="27" t="inlineStr">
        <is>
          <t>396</t>
        </is>
      </c>
      <c r="AB118" s="27" t="inlineStr">
        <is>
          <t>IBUPROFENO 600MG COMP RECUBIERTOS</t>
        </is>
      </c>
      <c r="AC118" s="27" t="inlineStr">
        <is>
          <t>Homologación por código Avain (master M01-005)</t>
        </is>
      </c>
      <c r="AD118" s="27" t="inlineStr">
        <is>
          <t>No</t>
        </is>
      </c>
      <c r="AE118" s="27" t="inlineStr"/>
      <c r="AF118" s="27" t="inlineStr">
        <is>
          <t>Sí</t>
        </is>
      </c>
      <c r="AG118" s="27" t="inlineStr">
        <is>
          <t>M01-005</t>
        </is>
      </c>
      <c r="AH118" s="37" t="n">
        <v>21380</v>
      </c>
      <c r="AI118" s="37" t="n">
        <v>690</v>
      </c>
      <c r="AJ118" s="37" t="n">
        <v>20690</v>
      </c>
      <c r="AK118" s="38" t="n">
        <v>148.2219789522919</v>
      </c>
      <c r="AL118" s="38">
        <f>IF(OR($Z118="Dar de baja en SAP",$Z118="Dar de alta en SAP"),$AJ118*$AK118,"")</f>
        <v/>
      </c>
      <c r="AM118" s="38">
        <f>$AI118*$AK118</f>
        <v/>
      </c>
      <c r="AN118" s="27" t="inlineStr"/>
      <c r="AO11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7" t="n">
        <v>0</v>
      </c>
      <c r="M119" s="7" t="n">
        <v>123024.24</v>
      </c>
      <c r="O119" s="11">
        <f>M119/SUM($M$2:$M$2023)</f>
        <v/>
      </c>
      <c r="P119" s="5">
        <f>IFERROR(M119/I119,0)</f>
        <v/>
      </c>
      <c r="R119" s="8">
        <f>I119-Q119</f>
        <v/>
      </c>
      <c r="S119" s="36">
        <f>P119*R119</f>
        <v/>
      </c>
      <c r="U119" s="27" t="inlineStr">
        <is>
          <t>Stock SAP</t>
        </is>
      </c>
      <c r="V119" s="27" t="inlineStr">
        <is>
          <t>Medicamentos</t>
        </is>
      </c>
      <c r="W119" s="27" t="inlineStr">
        <is>
          <t>Dentro del alcance</t>
        </is>
      </c>
      <c r="X119" s="30" t="inlineStr">
        <is>
          <t>Media</t>
        </is>
      </c>
      <c r="Y119" s="27" t="inlineStr">
        <is>
          <t>Homologado – confianza Media – pendiente de validación</t>
        </is>
      </c>
      <c r="Z119" s="26" t="inlineStr">
        <is>
          <t>Dar de baja en SAP</t>
        </is>
      </c>
      <c r="AA119" s="27" t="inlineStr">
        <is>
          <t>396</t>
        </is>
      </c>
      <c r="AB119" s="27" t="inlineStr">
        <is>
          <t>IBUPROFENO 600MG COMP RECUBIERTOS</t>
        </is>
      </c>
      <c r="AC119" s="27" t="inlineStr">
        <is>
          <t>Homologación por código Avain (master M01-005)</t>
        </is>
      </c>
      <c r="AD119" s="27" t="inlineStr">
        <is>
          <t>No</t>
        </is>
      </c>
      <c r="AE119" s="27" t="inlineStr"/>
      <c r="AF119" s="27" t="inlineStr">
        <is>
          <t>Sí</t>
        </is>
      </c>
      <c r="AG119" s="27" t="inlineStr">
        <is>
          <t>M01-005</t>
        </is>
      </c>
      <c r="AH119" s="37" t="n">
        <v>21380</v>
      </c>
      <c r="AI119" s="37" t="n">
        <v>690</v>
      </c>
      <c r="AJ119" s="37" t="n">
        <v>20690</v>
      </c>
      <c r="AK119" s="38" t="n">
        <v>148.2219789522919</v>
      </c>
      <c r="AL119" s="38">
        <f>IF(OR($Z119="Dar de baja en SAP",$Z119="Dar de alta en SAP"),$AJ119*$AK119,"")</f>
        <v/>
      </c>
      <c r="AM119" s="38">
        <f>$AI119*$AK119</f>
        <v/>
      </c>
      <c r="AN119" s="27" t="inlineStr"/>
      <c r="AO119"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t="inlineStr"/>
      <c r="D120" s="5" t="inlineStr">
        <is>
          <t>033</t>
        </is>
      </c>
      <c r="E120" s="5" t="inlineStr">
        <is>
          <t>ZDES</t>
        </is>
      </c>
      <c r="F120" s="5" t="inlineStr">
        <is>
          <t>1060</t>
        </is>
      </c>
      <c r="G120" s="5" t="inlineStr">
        <is>
          <t>6021</t>
        </is>
      </c>
      <c r="H120" s="5" t="inlineStr">
        <is>
          <t>C/U</t>
        </is>
      </c>
      <c r="I120" s="6" t="n">
        <v>826</v>
      </c>
      <c r="J120" s="6" t="n">
        <v>0</v>
      </c>
      <c r="K120" s="5" t="inlineStr">
        <is>
          <t>ARS</t>
        </is>
      </c>
      <c r="L120" s="7" t="n">
        <v>0</v>
      </c>
      <c r="M120" s="7" t="n">
        <v>1130650.9</v>
      </c>
      <c r="O120" s="11">
        <f>M120/SUM($M$2:$M$2023)</f>
        <v/>
      </c>
      <c r="P120" s="5">
        <f>IFERROR(M120/I120,0)</f>
        <v/>
      </c>
      <c r="R120" s="8">
        <f>I120-Q120</f>
        <v/>
      </c>
      <c r="S120" s="36">
        <f>P120*R120</f>
        <v/>
      </c>
      <c r="U120" s="27" t="inlineStr">
        <is>
          <t>Stock SAP</t>
        </is>
      </c>
      <c r="V120" s="27" t="inlineStr">
        <is>
          <t>Descartables</t>
        </is>
      </c>
      <c r="W120" s="27" t="inlineStr">
        <is>
          <t>Dentro del alcance</t>
        </is>
      </c>
      <c r="X120" s="27" t="inlineStr"/>
      <c r="Y120" s="27" t="inlineStr">
        <is>
          <t>Sin recuento físico en el inventario de Avain</t>
        </is>
      </c>
      <c r="Z120" s="28" t="inlineStr">
        <is>
          <t>Sin recuento físico</t>
        </is>
      </c>
      <c r="AA120" s="27" t="inlineStr"/>
      <c r="AB120" s="27" t="inlineStr"/>
      <c r="AC120" s="27" t="inlineStr"/>
      <c r="AD120" s="27" t="inlineStr"/>
      <c r="AE120" s="27" t="inlineStr"/>
      <c r="AF120" s="27" t="inlineStr"/>
      <c r="AG120" s="27" t="inlineStr"/>
      <c r="AH120" s="37" t="n">
        <v>1578</v>
      </c>
      <c r="AI120" s="37" t="n">
        <v>0</v>
      </c>
      <c r="AJ120" s="37" t="n">
        <v>1578</v>
      </c>
      <c r="AK120" s="38" t="n">
        <v>1368.826755386565</v>
      </c>
      <c r="AL120" s="38" t="n"/>
      <c r="AM120" s="38" t="n"/>
      <c r="AN120" s="27" t="inlineStr"/>
      <c r="AO120" s="27"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7" t="n">
        <v>0</v>
      </c>
      <c r="M121" s="7" t="n">
        <v>98297.92</v>
      </c>
      <c r="O121" s="11">
        <f>M121/SUM($M$2:$M$2023)</f>
        <v/>
      </c>
      <c r="P121" s="5">
        <f>IFERROR(M121/I121,0)</f>
        <v/>
      </c>
      <c r="R121" s="8">
        <f>I121-Q121</f>
        <v/>
      </c>
      <c r="S121" s="36">
        <f>P121*R121</f>
        <v/>
      </c>
      <c r="U121" s="27" t="inlineStr">
        <is>
          <t>Stock SAP</t>
        </is>
      </c>
      <c r="V121" s="27" t="inlineStr">
        <is>
          <t>Medicamentos</t>
        </is>
      </c>
      <c r="W121" s="27" t="inlineStr">
        <is>
          <t>Dentro del alcance</t>
        </is>
      </c>
      <c r="X121" s="25" t="inlineStr">
        <is>
          <t>Alta</t>
        </is>
      </c>
      <c r="Y121" s="27" t="inlineStr">
        <is>
          <t>Homologado – confianza Alta</t>
        </is>
      </c>
      <c r="Z121" s="26" t="inlineStr">
        <is>
          <t>Dar de baja en SAP</t>
        </is>
      </c>
      <c r="AA121" s="27" t="inlineStr">
        <is>
          <t>23</t>
        </is>
      </c>
      <c r="AB121" s="27" t="inlineStr">
        <is>
          <t>ASPIRINA</t>
        </is>
      </c>
      <c r="AC121" s="27" t="inlineStr">
        <is>
          <t>Homologación por código Avain (master M01-001)</t>
        </is>
      </c>
      <c r="AD121" s="27" t="inlineStr">
        <is>
          <t>No</t>
        </is>
      </c>
      <c r="AE121" s="27" t="inlineStr"/>
      <c r="AF121" s="27" t="inlineStr">
        <is>
          <t>Sí</t>
        </is>
      </c>
      <c r="AG121" s="27" t="inlineStr">
        <is>
          <t>M01-001</t>
        </is>
      </c>
      <c r="AH121" s="37" t="n">
        <v>5170</v>
      </c>
      <c r="AI121" s="37" t="n">
        <v>570</v>
      </c>
      <c r="AJ121" s="37" t="n">
        <v>4600</v>
      </c>
      <c r="AK121" s="38" t="n">
        <v>121.0565531914893</v>
      </c>
      <c r="AL121" s="38">
        <f>IF(OR($Z121="Dar de baja en SAP",$Z121="Dar de alta en SAP"),$AJ121*$AK121,"")</f>
        <v/>
      </c>
      <c r="AM121" s="38">
        <f>$AI121*$AK121</f>
        <v/>
      </c>
      <c r="AN121" s="27" t="inlineStr"/>
      <c r="AO121"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7" t="n">
        <v>0</v>
      </c>
      <c r="M122" s="7" t="n">
        <v>120059.8</v>
      </c>
      <c r="O122" s="11">
        <f>M122/SUM($M$2:$M$2023)</f>
        <v/>
      </c>
      <c r="P122" s="5">
        <f>IFERROR(M122/I122,0)</f>
        <v/>
      </c>
      <c r="R122" s="8">
        <f>I122-Q122</f>
        <v/>
      </c>
      <c r="S122" s="36">
        <f>P122*R122</f>
        <v/>
      </c>
      <c r="U122" s="27" t="inlineStr">
        <is>
          <t>Stock SAP</t>
        </is>
      </c>
      <c r="V122" s="27" t="inlineStr">
        <is>
          <t>Medicamentos</t>
        </is>
      </c>
      <c r="W122" s="27" t="inlineStr">
        <is>
          <t>Dentro del alcance</t>
        </is>
      </c>
      <c r="X122" s="30" t="inlineStr">
        <is>
          <t>Media</t>
        </is>
      </c>
      <c r="Y122" s="27" t="inlineStr">
        <is>
          <t>Homologado – confianza Media – pendiente de validación</t>
        </is>
      </c>
      <c r="Z122" s="26" t="inlineStr">
        <is>
          <t>Dar de baja en SAP</t>
        </is>
      </c>
      <c r="AA122" s="27" t="inlineStr">
        <is>
          <t>396</t>
        </is>
      </c>
      <c r="AB122" s="27" t="inlineStr">
        <is>
          <t>IBUPROFENO 600MG COMP RECUBIERTOS</t>
        </is>
      </c>
      <c r="AC122" s="27" t="inlineStr">
        <is>
          <t>Homologación por código Avain (master M01-005)</t>
        </is>
      </c>
      <c r="AD122" s="27" t="inlineStr">
        <is>
          <t>No</t>
        </is>
      </c>
      <c r="AE122" s="27" t="inlineStr"/>
      <c r="AF122" s="27" t="inlineStr">
        <is>
          <t>Sí</t>
        </is>
      </c>
      <c r="AG122" s="27" t="inlineStr">
        <is>
          <t>M01-005</t>
        </is>
      </c>
      <c r="AH122" s="37" t="n">
        <v>21380</v>
      </c>
      <c r="AI122" s="37" t="n">
        <v>690</v>
      </c>
      <c r="AJ122" s="37" t="n">
        <v>20690</v>
      </c>
      <c r="AK122" s="38" t="n">
        <v>148.2219789522919</v>
      </c>
      <c r="AL122" s="38">
        <f>IF(OR($Z122="Dar de baja en SAP",$Z122="Dar de alta en SAP"),$AJ122*$AK122,"")</f>
        <v/>
      </c>
      <c r="AM122" s="38">
        <f>$AI122*$AK122</f>
        <v/>
      </c>
      <c r="AN122" s="27" t="inlineStr"/>
      <c r="AO122"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7" t="n">
        <v>0</v>
      </c>
      <c r="M123" s="7" t="n">
        <v>173696.23</v>
      </c>
      <c r="O123" s="11">
        <f>M123/SUM($M$2:$M$2023)</f>
        <v/>
      </c>
      <c r="P123" s="5">
        <f>IFERROR(M123/I123,0)</f>
        <v/>
      </c>
      <c r="Q123" s="39" t="n">
        <v>1</v>
      </c>
      <c r="R123" s="8">
        <f>I123-Q123</f>
        <v/>
      </c>
      <c r="S123" s="36">
        <f>P123*R123</f>
        <v/>
      </c>
      <c r="U123" s="27" t="inlineStr">
        <is>
          <t>Stock SAP</t>
        </is>
      </c>
      <c r="V123" s="27" t="inlineStr">
        <is>
          <t>Medicamentos</t>
        </is>
      </c>
      <c r="W123" s="27" t="inlineStr">
        <is>
          <t>Dentro del alcance</t>
        </is>
      </c>
      <c r="X123" s="25" t="inlineStr">
        <is>
          <t>Alta</t>
        </is>
      </c>
      <c r="Y123" s="27" t="inlineStr">
        <is>
          <t>Homologado – confianza Alta</t>
        </is>
      </c>
      <c r="Z123" s="26" t="inlineStr">
        <is>
          <t>Dar de baja en SAP</t>
        </is>
      </c>
      <c r="AA123" s="27" t="inlineStr">
        <is>
          <t>463</t>
        </is>
      </c>
      <c r="AB123" s="27" t="inlineStr">
        <is>
          <t>Alcohol en gel x500ml</t>
        </is>
      </c>
      <c r="AC123" s="27" t="inlineStr">
        <is>
          <t>Cruce por nomenclatura SAP</t>
        </is>
      </c>
      <c r="AD123" s="27" t="inlineStr">
        <is>
          <t>No</t>
        </is>
      </c>
      <c r="AE123" s="27" t="inlineStr"/>
      <c r="AF123" s="27" t="inlineStr">
        <is>
          <t>No</t>
        </is>
      </c>
      <c r="AG123" s="27" t="inlineStr"/>
      <c r="AH123" s="37" t="n">
        <v>1598</v>
      </c>
      <c r="AI123" s="37" t="n">
        <v>1</v>
      </c>
      <c r="AJ123" s="37" t="n">
        <v>1597</v>
      </c>
      <c r="AK123" s="38" t="n">
        <v>217.1202878598248</v>
      </c>
      <c r="AL123" s="38">
        <f>IF(OR($Z123="Dar de baja en SAP",$Z123="Dar de alta en SAP"),$AJ123*$AK123,"")</f>
        <v/>
      </c>
      <c r="AM123" s="38">
        <f>$AI123*$AK123</f>
        <v/>
      </c>
      <c r="AN123" s="29" t="inlineStr">
        <is>
          <t>Valorización a validar: relación de cantidades 1,598 a 1 entre SAP y el recuento físico. Sugiere distinta unidad de medida (SAP por caja o envase y el recuento por unidad). La diferencia económica de esta fila no debe tomarse como definitiva.</t>
        </is>
      </c>
      <c r="AO123" s="27"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7" t="n">
        <v>0</v>
      </c>
      <c r="M124" s="7" t="n">
        <v>78944.50999999999</v>
      </c>
      <c r="O124" s="11">
        <f>M124/SUM($M$2:$M$2023)</f>
        <v/>
      </c>
      <c r="P124" s="5">
        <f>IFERROR(M124/I124,0)</f>
        <v/>
      </c>
      <c r="R124" s="8">
        <f>I124-Q124</f>
        <v/>
      </c>
      <c r="S124" s="36">
        <f>P124*R124</f>
        <v/>
      </c>
      <c r="U124" s="27" t="inlineStr">
        <is>
          <t>Stock SAP</t>
        </is>
      </c>
      <c r="V124" s="27" t="inlineStr">
        <is>
          <t>Medicamentos</t>
        </is>
      </c>
      <c r="W124" s="27" t="inlineStr">
        <is>
          <t>Dentro del alcance</t>
        </is>
      </c>
      <c r="X124" s="26" t="inlineStr">
        <is>
          <t>Baja</t>
        </is>
      </c>
      <c r="Y124" s="27" t="inlineStr">
        <is>
          <t>Homologado – confianza Baja – pendiente de validación</t>
        </is>
      </c>
      <c r="Z124" s="26" t="inlineStr">
        <is>
          <t>Dar de baja en SAP</t>
        </is>
      </c>
      <c r="AA124" s="27" t="inlineStr">
        <is>
          <t>329</t>
        </is>
      </c>
      <c r="AB124" s="27" t="inlineStr">
        <is>
          <t>LORAZEPAM SUBLINGUAL COMP</t>
        </is>
      </c>
      <c r="AC124" s="27" t="inlineStr">
        <is>
          <t>Homologación por código Avain (master M09-004)</t>
        </is>
      </c>
      <c r="AD124" s="27" t="inlineStr">
        <is>
          <t>No</t>
        </is>
      </c>
      <c r="AE124" s="27" t="inlineStr"/>
      <c r="AF124" s="27" t="inlineStr">
        <is>
          <t>Sí</t>
        </is>
      </c>
      <c r="AG124" s="27" t="inlineStr">
        <is>
          <t>M09-004</t>
        </is>
      </c>
      <c r="AH124" s="37" t="n">
        <v>3933</v>
      </c>
      <c r="AI124" s="37" t="n">
        <v>200</v>
      </c>
      <c r="AJ124" s="37" t="n">
        <v>3733</v>
      </c>
      <c r="AK124" s="38" t="n">
        <v>98.6806381896771</v>
      </c>
      <c r="AL124" s="38">
        <f>IF(OR($Z124="Dar de baja en SAP",$Z124="Dar de alta en SAP"),$AJ124*$AK124,"")</f>
        <v/>
      </c>
      <c r="AM124" s="38">
        <f>$AI124*$AK124</f>
        <v/>
      </c>
      <c r="AN124" s="27" t="inlineStr"/>
      <c r="AO124"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7" t="n">
        <v>0</v>
      </c>
      <c r="M125" s="7" t="n">
        <v>264762.04</v>
      </c>
      <c r="O125" s="11">
        <f>M125/SUM($M$2:$M$2023)</f>
        <v/>
      </c>
      <c r="P125" s="5">
        <f>IFERROR(M125/I125,0)</f>
        <v/>
      </c>
      <c r="R125" s="8">
        <f>I125-Q125</f>
        <v/>
      </c>
      <c r="S125" s="36">
        <f>P125*R125</f>
        <v/>
      </c>
      <c r="U125" s="27" t="inlineStr">
        <is>
          <t>Stock SAP</t>
        </is>
      </c>
      <c r="V125" s="27" t="inlineStr">
        <is>
          <t>Medicamentos</t>
        </is>
      </c>
      <c r="W125" s="27" t="inlineStr">
        <is>
          <t>Dentro del alcance</t>
        </is>
      </c>
      <c r="X125" s="30" t="inlineStr">
        <is>
          <t>Media</t>
        </is>
      </c>
      <c r="Y125" s="27" t="inlineStr">
        <is>
          <t>Homologado – confianza Media – pendiente de validación</t>
        </is>
      </c>
      <c r="Z125" s="26" t="inlineStr">
        <is>
          <t>Dar de baja en SAP</t>
        </is>
      </c>
      <c r="AA125" s="27" t="inlineStr">
        <is>
          <t>73</t>
        </is>
      </c>
      <c r="AB125" s="27" t="inlineStr">
        <is>
          <t>DEXAMETASONA AMP</t>
        </is>
      </c>
      <c r="AC125" s="27" t="inlineStr">
        <is>
          <t>Cruce por nomenclatura SAP</t>
        </is>
      </c>
      <c r="AD125" s="27" t="inlineStr">
        <is>
          <t>Sí</t>
        </is>
      </c>
      <c r="AE125" s="27" t="inlineStr">
        <is>
          <t>1000094, 1000478</t>
        </is>
      </c>
      <c r="AF125" s="27" t="inlineStr">
        <is>
          <t>No</t>
        </is>
      </c>
      <c r="AG125" s="27" t="inlineStr"/>
      <c r="AH125" s="37" t="n">
        <v>6527</v>
      </c>
      <c r="AI125" s="37" t="n">
        <v>193</v>
      </c>
      <c r="AJ125" s="37" t="n">
        <v>6334</v>
      </c>
      <c r="AK125" s="38" t="n">
        <v>330.9525386854604</v>
      </c>
      <c r="AL125" s="38">
        <f>IF(OR($Z125="Dar de baja en SAP",$Z125="Dar de alta en SAP"),$AJ125*$AK125,"")</f>
        <v/>
      </c>
      <c r="AM125" s="38">
        <f>$AI125*$AK125</f>
        <v/>
      </c>
      <c r="AN125" s="27" t="inlineStr"/>
      <c r="AO125"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7" t="n">
        <v>0</v>
      </c>
      <c r="M126" s="7" t="n">
        <v>118577.58</v>
      </c>
      <c r="O126" s="11">
        <f>M126/SUM($M$2:$M$2023)</f>
        <v/>
      </c>
      <c r="P126" s="5">
        <f>IFERROR(M126/I126,0)</f>
        <v/>
      </c>
      <c r="R126" s="8">
        <f>I126-Q126</f>
        <v/>
      </c>
      <c r="S126" s="36">
        <f>P126*R126</f>
        <v/>
      </c>
      <c r="U126" s="27" t="inlineStr">
        <is>
          <t>Stock SAP</t>
        </is>
      </c>
      <c r="V126" s="27" t="inlineStr">
        <is>
          <t>Medicamentos</t>
        </is>
      </c>
      <c r="W126" s="27" t="inlineStr">
        <is>
          <t>Dentro del alcance</t>
        </is>
      </c>
      <c r="X126" s="30" t="inlineStr">
        <is>
          <t>Media</t>
        </is>
      </c>
      <c r="Y126" s="27" t="inlineStr">
        <is>
          <t>Homologado – confianza Media – pendiente de validación</t>
        </is>
      </c>
      <c r="Z126" s="26" t="inlineStr">
        <is>
          <t>Dar de baja en SAP</t>
        </is>
      </c>
      <c r="AA126" s="27" t="inlineStr">
        <is>
          <t>396</t>
        </is>
      </c>
      <c r="AB126" s="27" t="inlineStr">
        <is>
          <t>IBUPROFENO 600MG COMP RECUBIERTOS</t>
        </is>
      </c>
      <c r="AC126" s="27" t="inlineStr">
        <is>
          <t>Homologación por código Avain (master M01-005)</t>
        </is>
      </c>
      <c r="AD126" s="27" t="inlineStr">
        <is>
          <t>No</t>
        </is>
      </c>
      <c r="AE126" s="27" t="inlineStr"/>
      <c r="AF126" s="27" t="inlineStr">
        <is>
          <t>Sí</t>
        </is>
      </c>
      <c r="AG126" s="27" t="inlineStr">
        <is>
          <t>M01-005</t>
        </is>
      </c>
      <c r="AH126" s="37" t="n">
        <v>21380</v>
      </c>
      <c r="AI126" s="37" t="n">
        <v>690</v>
      </c>
      <c r="AJ126" s="37" t="n">
        <v>20690</v>
      </c>
      <c r="AK126" s="38" t="n">
        <v>148.2219789522919</v>
      </c>
      <c r="AL126" s="38">
        <f>IF(OR($Z126="Dar de baja en SAP",$Z126="Dar de alta en SAP"),$AJ126*$AK126,"")</f>
        <v/>
      </c>
      <c r="AM126" s="38">
        <f>$AI126*$AK126</f>
        <v/>
      </c>
      <c r="AN126" s="27" t="inlineStr"/>
      <c r="AO126"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7" t="n">
        <v>0</v>
      </c>
      <c r="M127" s="7" t="n">
        <v>118577.58</v>
      </c>
      <c r="O127" s="11">
        <f>M127/SUM($M$2:$M$2023)</f>
        <v/>
      </c>
      <c r="P127" s="5">
        <f>IFERROR(M127/I127,0)</f>
        <v/>
      </c>
      <c r="R127" s="8">
        <f>I127-Q127</f>
        <v/>
      </c>
      <c r="S127" s="36">
        <f>P127*R127</f>
        <v/>
      </c>
      <c r="U127" s="27" t="inlineStr">
        <is>
          <t>Stock SAP</t>
        </is>
      </c>
      <c r="V127" s="27" t="inlineStr">
        <is>
          <t>Medicamentos</t>
        </is>
      </c>
      <c r="W127" s="27" t="inlineStr">
        <is>
          <t>Dentro del alcance</t>
        </is>
      </c>
      <c r="X127" s="30" t="inlineStr">
        <is>
          <t>Media</t>
        </is>
      </c>
      <c r="Y127" s="27" t="inlineStr">
        <is>
          <t>Homologado – confianza Media – pendiente de validación</t>
        </is>
      </c>
      <c r="Z127" s="26" t="inlineStr">
        <is>
          <t>Dar de baja en SAP</t>
        </is>
      </c>
      <c r="AA127" s="27" t="inlineStr">
        <is>
          <t>396</t>
        </is>
      </c>
      <c r="AB127" s="27" t="inlineStr">
        <is>
          <t>IBUPROFENO 600MG COMP RECUBIERTOS</t>
        </is>
      </c>
      <c r="AC127" s="27" t="inlineStr">
        <is>
          <t>Homologación por código Avain (master M01-005)</t>
        </is>
      </c>
      <c r="AD127" s="27" t="inlineStr">
        <is>
          <t>No</t>
        </is>
      </c>
      <c r="AE127" s="27" t="inlineStr"/>
      <c r="AF127" s="27" t="inlineStr">
        <is>
          <t>Sí</t>
        </is>
      </c>
      <c r="AG127" s="27" t="inlineStr">
        <is>
          <t>M01-005</t>
        </is>
      </c>
      <c r="AH127" s="37" t="n">
        <v>21380</v>
      </c>
      <c r="AI127" s="37" t="n">
        <v>690</v>
      </c>
      <c r="AJ127" s="37" t="n">
        <v>20690</v>
      </c>
      <c r="AK127" s="38" t="n">
        <v>148.2219789522919</v>
      </c>
      <c r="AL127" s="38">
        <f>IF(OR($Z127="Dar de baja en SAP",$Z127="Dar de alta en SAP"),$AJ127*$AK127,"")</f>
        <v/>
      </c>
      <c r="AM127" s="38">
        <f>$AI127*$AK127</f>
        <v/>
      </c>
      <c r="AN127" s="27" t="inlineStr"/>
      <c r="AO127"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7" t="n">
        <v>0</v>
      </c>
      <c r="M128" s="7" t="n">
        <v>118577.58</v>
      </c>
      <c r="O128" s="11">
        <f>M128/SUM($M$2:$M$2023)</f>
        <v/>
      </c>
      <c r="P128" s="5">
        <f>IFERROR(M128/I128,0)</f>
        <v/>
      </c>
      <c r="R128" s="8">
        <f>I128-Q128</f>
        <v/>
      </c>
      <c r="S128" s="36">
        <f>P128*R128</f>
        <v/>
      </c>
      <c r="U128" s="27" t="inlineStr">
        <is>
          <t>Stock SAP</t>
        </is>
      </c>
      <c r="V128" s="27" t="inlineStr">
        <is>
          <t>Medicamentos</t>
        </is>
      </c>
      <c r="W128" s="27" t="inlineStr">
        <is>
          <t>Dentro del alcance</t>
        </is>
      </c>
      <c r="X128" s="30" t="inlineStr">
        <is>
          <t>Media</t>
        </is>
      </c>
      <c r="Y128" s="27" t="inlineStr">
        <is>
          <t>Homologado – confianza Media – pendiente de validación</t>
        </is>
      </c>
      <c r="Z128" s="26" t="inlineStr">
        <is>
          <t>Dar de baja en SAP</t>
        </is>
      </c>
      <c r="AA128" s="27" t="inlineStr">
        <is>
          <t>396</t>
        </is>
      </c>
      <c r="AB128" s="27" t="inlineStr">
        <is>
          <t>IBUPROFENO 600MG COMP RECUBIERTOS</t>
        </is>
      </c>
      <c r="AC128" s="27" t="inlineStr">
        <is>
          <t>Homologación por código Avain (master M01-005)</t>
        </is>
      </c>
      <c r="AD128" s="27" t="inlineStr">
        <is>
          <t>No</t>
        </is>
      </c>
      <c r="AE128" s="27" t="inlineStr"/>
      <c r="AF128" s="27" t="inlineStr">
        <is>
          <t>Sí</t>
        </is>
      </c>
      <c r="AG128" s="27" t="inlineStr">
        <is>
          <t>M01-005</t>
        </is>
      </c>
      <c r="AH128" s="37" t="n">
        <v>21380</v>
      </c>
      <c r="AI128" s="37" t="n">
        <v>690</v>
      </c>
      <c r="AJ128" s="37" t="n">
        <v>20690</v>
      </c>
      <c r="AK128" s="38" t="n">
        <v>148.2219789522919</v>
      </c>
      <c r="AL128" s="38">
        <f>IF(OR($Z128="Dar de baja en SAP",$Z128="Dar de alta en SAP"),$AJ128*$AK128,"")</f>
        <v/>
      </c>
      <c r="AM128" s="38">
        <f>$AI128*$AK128</f>
        <v/>
      </c>
      <c r="AN128" s="27" t="inlineStr"/>
      <c r="AO12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7" t="n">
        <v>0</v>
      </c>
      <c r="M129" s="7" t="n">
        <v>265841.69</v>
      </c>
      <c r="O129" s="11">
        <f>M129/SUM($M$2:$M$2023)</f>
        <v/>
      </c>
      <c r="P129" s="5">
        <f>IFERROR(M129/I129,0)</f>
        <v/>
      </c>
      <c r="R129" s="8">
        <f>I129-Q129</f>
        <v/>
      </c>
      <c r="S129" s="36">
        <f>P129*R129</f>
        <v/>
      </c>
      <c r="U129" s="27" t="inlineStr">
        <is>
          <t>Stock SAP</t>
        </is>
      </c>
      <c r="V129" s="27" t="inlineStr">
        <is>
          <t>Medicamentos</t>
        </is>
      </c>
      <c r="W129" s="27" t="inlineStr">
        <is>
          <t>Dentro del alcance</t>
        </is>
      </c>
      <c r="X129" s="27" t="inlineStr"/>
      <c r="Y129" s="27" t="inlineStr">
        <is>
          <t>Sin recuento físico en el inventario de Avain</t>
        </is>
      </c>
      <c r="Z129" s="28" t="inlineStr">
        <is>
          <t>Sin recuento físico</t>
        </is>
      </c>
      <c r="AA129" s="27" t="inlineStr"/>
      <c r="AB129" s="27" t="inlineStr"/>
      <c r="AC129" s="27" t="inlineStr"/>
      <c r="AD129" s="27" t="inlineStr"/>
      <c r="AE129" s="27" t="inlineStr"/>
      <c r="AF129" s="27" t="inlineStr"/>
      <c r="AG129" s="27" t="inlineStr"/>
      <c r="AH129" s="37" t="n">
        <v>6116</v>
      </c>
      <c r="AI129" s="37" t="n">
        <v>0</v>
      </c>
      <c r="AJ129" s="37" t="n">
        <v>6116</v>
      </c>
      <c r="AK129" s="38" t="n">
        <v>332.3021059516022</v>
      </c>
      <c r="AL129" s="38" t="n"/>
      <c r="AM129" s="38" t="n"/>
      <c r="AN129" s="27" t="inlineStr"/>
      <c r="AO129" s="27"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7" t="n">
        <v>0</v>
      </c>
      <c r="M130" s="7" t="n">
        <v>88064.37</v>
      </c>
      <c r="O130" s="11">
        <f>M130/SUM($M$2:$M$2023)</f>
        <v/>
      </c>
      <c r="P130" s="5">
        <f>IFERROR(M130/I130,0)</f>
        <v/>
      </c>
      <c r="R130" s="8">
        <f>I130-Q130</f>
        <v/>
      </c>
      <c r="S130" s="36">
        <f>P130*R130</f>
        <v/>
      </c>
      <c r="U130" s="27" t="inlineStr">
        <is>
          <t>Stock SAP</t>
        </is>
      </c>
      <c r="V130" s="27" t="inlineStr">
        <is>
          <t>Medicamentos</t>
        </is>
      </c>
      <c r="W130" s="27" t="inlineStr">
        <is>
          <t>Dentro del alcance</t>
        </is>
      </c>
      <c r="X130" s="26" t="inlineStr">
        <is>
          <t>Baja</t>
        </is>
      </c>
      <c r="Y130" s="27" t="inlineStr">
        <is>
          <t>Homologado – confianza Baja – pendiente de validación</t>
        </is>
      </c>
      <c r="Z130" s="26" t="inlineStr">
        <is>
          <t>Dar de baja en SAP</t>
        </is>
      </c>
      <c r="AA130" s="27" t="inlineStr">
        <is>
          <t>369; 179</t>
        </is>
      </c>
      <c r="AB130" s="27" t="inlineStr">
        <is>
          <t>PARACETAMOL 1 G; PARACETAMOL 500 MG</t>
        </is>
      </c>
      <c r="AC130" s="27" t="inlineStr">
        <is>
          <t>Cruce por nomenclatura SAP; Homologación por código Avain (master M01-008)</t>
        </is>
      </c>
      <c r="AD130" s="27" t="inlineStr">
        <is>
          <t>No</t>
        </is>
      </c>
      <c r="AE130" s="27" t="inlineStr"/>
      <c r="AF130" s="27" t="inlineStr">
        <is>
          <t>Sí</t>
        </is>
      </c>
      <c r="AG130" s="27" t="inlineStr">
        <is>
          <t>M01-008</t>
        </is>
      </c>
      <c r="AH130" s="37" t="n">
        <v>6328</v>
      </c>
      <c r="AI130" s="37" t="n">
        <v>426</v>
      </c>
      <c r="AJ130" s="37" t="n">
        <v>5902</v>
      </c>
      <c r="AK130" s="38" t="n">
        <v>110.080466182048</v>
      </c>
      <c r="AL130" s="38">
        <f>IF(OR($Z130="Dar de baja en SAP",$Z130="Dar de alta en SAP"),$AJ130*$AK130,"")</f>
        <v/>
      </c>
      <c r="AM130" s="38">
        <f>$AI130*$AK130</f>
        <v/>
      </c>
      <c r="AN130" s="27" t="inlineStr"/>
      <c r="AO130"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7" t="n">
        <v>0</v>
      </c>
      <c r="M131" s="7" t="n">
        <v>195602.54</v>
      </c>
      <c r="O131" s="11">
        <f>M131/SUM($M$2:$M$2023)</f>
        <v/>
      </c>
      <c r="P131" s="5">
        <f>IFERROR(M131/I131,0)</f>
        <v/>
      </c>
      <c r="R131" s="8">
        <f>I131-Q131</f>
        <v/>
      </c>
      <c r="S131" s="36">
        <f>P131*R131</f>
        <v/>
      </c>
      <c r="U131" s="27" t="inlineStr">
        <is>
          <t>Stock SAP</t>
        </is>
      </c>
      <c r="V131" s="27" t="inlineStr">
        <is>
          <t>Medicamentos</t>
        </is>
      </c>
      <c r="W131" s="27" t="inlineStr">
        <is>
          <t>Dentro del alcance</t>
        </is>
      </c>
      <c r="X131" s="30" t="inlineStr">
        <is>
          <t>Media</t>
        </is>
      </c>
      <c r="Y131" s="27" t="inlineStr">
        <is>
          <t>Homologado – confianza Media – pendiente de validación</t>
        </is>
      </c>
      <c r="Z131" s="26" t="inlineStr">
        <is>
          <t>Dar de baja en SAP</t>
        </is>
      </c>
      <c r="AA131" s="27" t="inlineStr">
        <is>
          <t>165</t>
        </is>
      </c>
      <c r="AB131" s="27" t="inlineStr">
        <is>
          <t>MYLANTA</t>
        </is>
      </c>
      <c r="AC131" s="27" t="inlineStr">
        <is>
          <t>Cruce por nomenclatura SAP</t>
        </is>
      </c>
      <c r="AD131" s="27" t="inlineStr">
        <is>
          <t>Sí</t>
        </is>
      </c>
      <c r="AE131" s="27" t="inlineStr">
        <is>
          <t>1000183, 1000188</t>
        </is>
      </c>
      <c r="AF131" s="27" t="inlineStr">
        <is>
          <t>Sí</t>
        </is>
      </c>
      <c r="AG131" s="27" t="inlineStr"/>
      <c r="AH131" s="37" t="n">
        <v>5398</v>
      </c>
      <c r="AI131" s="37" t="n">
        <v>0</v>
      </c>
      <c r="AJ131" s="37" t="n">
        <v>5398</v>
      </c>
      <c r="AK131" s="38" t="n">
        <v>254.690802148944</v>
      </c>
      <c r="AL131" s="38">
        <f>IF(OR($Z131="Dar de baja en SAP",$Z131="Dar de alta en SAP"),$AJ131*$AK131,"")</f>
        <v/>
      </c>
      <c r="AM131" s="38">
        <f>$AI131*$AK131</f>
        <v/>
      </c>
      <c r="AN131" s="27" t="inlineStr"/>
      <c r="AO131"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t="inlineStr"/>
      <c r="D132" s="5" t="inlineStr">
        <is>
          <t>033</t>
        </is>
      </c>
      <c r="E132" s="5" t="inlineStr">
        <is>
          <t>ZDES</t>
        </is>
      </c>
      <c r="F132" s="5" t="inlineStr">
        <is>
          <t>1060</t>
        </is>
      </c>
      <c r="G132" s="5" t="inlineStr">
        <is>
          <t>6022</t>
        </is>
      </c>
      <c r="H132" s="5" t="inlineStr">
        <is>
          <t>C/U</t>
        </is>
      </c>
      <c r="I132" s="6" t="n">
        <v>752</v>
      </c>
      <c r="J132" s="6" t="n">
        <v>0</v>
      </c>
      <c r="K132" s="5" t="inlineStr">
        <is>
          <t>ARS</t>
        </is>
      </c>
      <c r="L132" s="7" t="n">
        <v>0</v>
      </c>
      <c r="M132" s="7" t="n">
        <v>1029357.72</v>
      </c>
      <c r="O132" s="11">
        <f>M132/SUM($M$2:$M$2023)</f>
        <v/>
      </c>
      <c r="P132" s="5">
        <f>IFERROR(M132/I132,0)</f>
        <v/>
      </c>
      <c r="R132" s="8">
        <f>I132-Q132</f>
        <v/>
      </c>
      <c r="S132" s="36">
        <f>P132*R132</f>
        <v/>
      </c>
      <c r="U132" s="27" t="inlineStr">
        <is>
          <t>Stock SAP</t>
        </is>
      </c>
      <c r="V132" s="27" t="inlineStr">
        <is>
          <t>Descartables</t>
        </is>
      </c>
      <c r="W132" s="27" t="inlineStr">
        <is>
          <t>Dentro del alcance</t>
        </is>
      </c>
      <c r="X132" s="27" t="inlineStr"/>
      <c r="Y132" s="27" t="inlineStr">
        <is>
          <t>Sin recuento físico en el inventario de Avain</t>
        </is>
      </c>
      <c r="Z132" s="28" t="inlineStr">
        <is>
          <t>Sin recuento físico</t>
        </is>
      </c>
      <c r="AA132" s="27" t="inlineStr"/>
      <c r="AB132" s="27" t="inlineStr"/>
      <c r="AC132" s="27" t="inlineStr"/>
      <c r="AD132" s="27" t="inlineStr"/>
      <c r="AE132" s="27" t="inlineStr"/>
      <c r="AF132" s="27" t="inlineStr"/>
      <c r="AG132" s="27" t="inlineStr"/>
      <c r="AH132" s="37" t="n">
        <v>1578</v>
      </c>
      <c r="AI132" s="37" t="n">
        <v>0</v>
      </c>
      <c r="AJ132" s="37" t="n">
        <v>1578</v>
      </c>
      <c r="AK132" s="38" t="n">
        <v>1368.826755386565</v>
      </c>
      <c r="AL132" s="38" t="n"/>
      <c r="AM132" s="38" t="n"/>
      <c r="AN132" s="27" t="inlineStr"/>
      <c r="AO132" s="27" t="inlineStr">
        <is>
          <t>El material ocupa 3 filas en la hoja 1060 NQN (lote/almacén). La cantidad SAP y la física de esta vista son el total del material.</t>
        </is>
      </c>
    </row>
    <row r="133">
      <c r="A133" s="5" t="inlineStr">
        <is>
          <t>2001251</t>
        </is>
      </c>
      <c r="B133" s="5" t="inlineStr">
        <is>
          <t>BARBIJO KN95</t>
        </is>
      </c>
      <c r="C133" s="5" t="inlineStr"/>
      <c r="D133" s="5" t="inlineStr">
        <is>
          <t>033</t>
        </is>
      </c>
      <c r="E133" s="5" t="inlineStr">
        <is>
          <t>ZDES</t>
        </is>
      </c>
      <c r="F133" s="5" t="inlineStr">
        <is>
          <t>1060</t>
        </is>
      </c>
      <c r="G133" s="5" t="inlineStr">
        <is>
          <t>6010</t>
        </is>
      </c>
      <c r="H133" s="5" t="inlineStr">
        <is>
          <t>C/U</t>
        </is>
      </c>
      <c r="I133" s="6" t="n">
        <v>720</v>
      </c>
      <c r="J133" s="6" t="n">
        <v>0</v>
      </c>
      <c r="K133" s="5" t="inlineStr">
        <is>
          <t>ARS</t>
        </is>
      </c>
      <c r="L133" s="7" t="n">
        <v>0</v>
      </c>
      <c r="M133" s="7" t="n">
        <v>40392</v>
      </c>
      <c r="O133" s="11">
        <f>M133/SUM($M$2:$M$2023)</f>
        <v/>
      </c>
      <c r="P133" s="5">
        <f>IFERROR(M133/I133,0)</f>
        <v/>
      </c>
      <c r="R133" s="8">
        <f>I133-Q133</f>
        <v/>
      </c>
      <c r="S133" s="36">
        <f>P133*R133</f>
        <v/>
      </c>
      <c r="U133" s="27" t="inlineStr">
        <is>
          <t>Stock SAP</t>
        </is>
      </c>
      <c r="V133" s="27" t="inlineStr">
        <is>
          <t>Descartables</t>
        </is>
      </c>
      <c r="W133" s="27" t="inlineStr">
        <is>
          <t>Dentro del alcance</t>
        </is>
      </c>
      <c r="X133" s="26" t="inlineStr">
        <is>
          <t>Baja</t>
        </is>
      </c>
      <c r="Y133" s="27" t="inlineStr">
        <is>
          <t>Homologado – confianza Baja – pendiente de validación</t>
        </is>
      </c>
      <c r="Z133" s="26" t="inlineStr">
        <is>
          <t>Dar de baja en SAP</t>
        </is>
      </c>
      <c r="AA133" s="27" t="inlineStr">
        <is>
          <t>338; 343</t>
        </is>
      </c>
      <c r="AB133" s="27" t="inlineStr">
        <is>
          <t>BARBIJOS; BARBIJOS N95</t>
        </is>
      </c>
      <c r="AC133" s="27" t="inlineStr">
        <is>
          <t>Cruce por nomenclatura SAP</t>
        </is>
      </c>
      <c r="AD133" s="27" t="inlineStr">
        <is>
          <t>No</t>
        </is>
      </c>
      <c r="AE133" s="27" t="inlineStr"/>
      <c r="AF133" s="27" t="inlineStr">
        <is>
          <t>Sí</t>
        </is>
      </c>
      <c r="AG133" s="27" t="inlineStr">
        <is>
          <t>D-155</t>
        </is>
      </c>
      <c r="AH133" s="37" t="n">
        <v>1720</v>
      </c>
      <c r="AI133" s="37" t="n">
        <v>530</v>
      </c>
      <c r="AJ133" s="37" t="n">
        <v>1190</v>
      </c>
      <c r="AK133" s="38" t="n">
        <v>56.1</v>
      </c>
      <c r="AL133" s="38">
        <f>IF(OR($Z133="Dar de baja en SAP",$Z133="Dar de alta en SAP"),$AJ133*$AK133,"")</f>
        <v/>
      </c>
      <c r="AM133" s="38">
        <f>$AI133*$AK133</f>
        <v/>
      </c>
      <c r="AN133" s="27" t="inlineStr"/>
      <c r="AO133" s="27"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7" t="n">
        <v>0</v>
      </c>
      <c r="M134" s="7" t="n">
        <v>165296.11</v>
      </c>
      <c r="O134" s="11">
        <f>M134/SUM($M$2:$M$2023)</f>
        <v/>
      </c>
      <c r="P134" s="5">
        <f>IFERROR(M134/I134,0)</f>
        <v/>
      </c>
      <c r="R134" s="8">
        <f>I134-Q134</f>
        <v/>
      </c>
      <c r="S134" s="36">
        <f>P134*R134</f>
        <v/>
      </c>
      <c r="U134" s="27" t="inlineStr">
        <is>
          <t>Stock SAP</t>
        </is>
      </c>
      <c r="V134" s="27" t="inlineStr">
        <is>
          <t>Medicamentos</t>
        </is>
      </c>
      <c r="W134" s="27" t="inlineStr">
        <is>
          <t>Dentro del alcance</t>
        </is>
      </c>
      <c r="X134" s="30" t="inlineStr">
        <is>
          <t>Media</t>
        </is>
      </c>
      <c r="Y134" s="27" t="inlineStr">
        <is>
          <t>Homologado – confianza Media – pendiente de validación</t>
        </is>
      </c>
      <c r="Z134" s="26" t="inlineStr">
        <is>
          <t>Dar de baja en SAP</t>
        </is>
      </c>
      <c r="AA134" s="27" t="inlineStr">
        <is>
          <t>80</t>
        </is>
      </c>
      <c r="AB134" s="27" t="inlineStr">
        <is>
          <t>DICLOFENAC AMP</t>
        </is>
      </c>
      <c r="AC134" s="27" t="inlineStr">
        <is>
          <t>Cruce por nomenclatura SAP</t>
        </is>
      </c>
      <c r="AD134" s="27" t="inlineStr">
        <is>
          <t>No</t>
        </is>
      </c>
      <c r="AE134" s="27" t="inlineStr"/>
      <c r="AF134" s="27" t="inlineStr">
        <is>
          <t>Sí</t>
        </is>
      </c>
      <c r="AG134" s="27" t="inlineStr"/>
      <c r="AH134" s="37" t="n">
        <v>11285</v>
      </c>
      <c r="AI134" s="37" t="n">
        <v>33</v>
      </c>
      <c r="AJ134" s="37" t="n">
        <v>11252</v>
      </c>
      <c r="AK134" s="38" t="n">
        <v>236.1373017279574</v>
      </c>
      <c r="AL134" s="38">
        <f>IF(OR($Z134="Dar de baja en SAP",$Z134="Dar de alta en SAP"),$AJ134*$AK134,"")</f>
        <v/>
      </c>
      <c r="AM134" s="38">
        <f>$AI134*$AK134</f>
        <v/>
      </c>
      <c r="AN134" s="29" t="inlineStr">
        <is>
          <t>Valorización a validar: relación de cantidades 342 a 1 entre SAP y el recuento físico. Sugiere distinta unidad de medida (SAP por caja o envase y el recuento por unidad). La diferencia económica de esta fila no debe tomarse como definitiva.</t>
        </is>
      </c>
      <c r="AO134"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7" t="n">
        <v>0</v>
      </c>
      <c r="M135" s="7" t="n">
        <v>231666.78</v>
      </c>
      <c r="O135" s="11">
        <f>M135/SUM($M$2:$M$2023)</f>
        <v/>
      </c>
      <c r="P135" s="5">
        <f>IFERROR(M135/I135,0)</f>
        <v/>
      </c>
      <c r="R135" s="8">
        <f>I135-Q135</f>
        <v/>
      </c>
      <c r="S135" s="36">
        <f>P135*R135</f>
        <v/>
      </c>
      <c r="U135" s="27" t="inlineStr">
        <is>
          <t>Stock SAP</t>
        </is>
      </c>
      <c r="V135" s="27" t="inlineStr">
        <is>
          <t>Medicamentos</t>
        </is>
      </c>
      <c r="W135" s="27" t="inlineStr">
        <is>
          <t>Dentro del alcance</t>
        </is>
      </c>
      <c r="X135" s="30" t="inlineStr">
        <is>
          <t>Media</t>
        </is>
      </c>
      <c r="Y135" s="27" t="inlineStr">
        <is>
          <t>Homologado – confianza Media – pendiente de validación</t>
        </is>
      </c>
      <c r="Z135" s="26" t="inlineStr">
        <is>
          <t>Dar de baja en SAP</t>
        </is>
      </c>
      <c r="AA135" s="27" t="inlineStr">
        <is>
          <t>73</t>
        </is>
      </c>
      <c r="AB135" s="27" t="inlineStr">
        <is>
          <t>DEXAMETASONA AMP</t>
        </is>
      </c>
      <c r="AC135" s="27" t="inlineStr">
        <is>
          <t>Cruce por nomenclatura SAP</t>
        </is>
      </c>
      <c r="AD135" s="27" t="inlineStr">
        <is>
          <t>Sí</t>
        </is>
      </c>
      <c r="AE135" s="27" t="inlineStr">
        <is>
          <t>1000094, 1000478</t>
        </is>
      </c>
      <c r="AF135" s="27" t="inlineStr">
        <is>
          <t>No</t>
        </is>
      </c>
      <c r="AG135" s="27" t="inlineStr"/>
      <c r="AH135" s="37" t="n">
        <v>6527</v>
      </c>
      <c r="AI135" s="37" t="n">
        <v>193</v>
      </c>
      <c r="AJ135" s="37" t="n">
        <v>6334</v>
      </c>
      <c r="AK135" s="38" t="n">
        <v>330.9525386854604</v>
      </c>
      <c r="AL135" s="38">
        <f>IF(OR($Z135="Dar de baja en SAP",$Z135="Dar de alta en SAP"),$AJ135*$AK135,"")</f>
        <v/>
      </c>
      <c r="AM135" s="38">
        <f>$AI135*$AK135</f>
        <v/>
      </c>
      <c r="AN135" s="27" t="inlineStr"/>
      <c r="AO135"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t="inlineStr"/>
      <c r="D136" s="5" t="inlineStr">
        <is>
          <t>033</t>
        </is>
      </c>
      <c r="E136" s="5" t="inlineStr">
        <is>
          <t>ZDES</t>
        </is>
      </c>
      <c r="F136" s="5" t="inlineStr">
        <is>
          <t>1060</t>
        </is>
      </c>
      <c r="G136" s="5" t="inlineStr">
        <is>
          <t>6022</t>
        </is>
      </c>
      <c r="H136" s="5" t="inlineStr">
        <is>
          <t>C/U</t>
        </is>
      </c>
      <c r="I136" s="6" t="n">
        <v>700</v>
      </c>
      <c r="J136" s="6" t="n">
        <v>0</v>
      </c>
      <c r="K136" s="5" t="inlineStr">
        <is>
          <t>ARS</t>
        </is>
      </c>
      <c r="L136" s="7" t="n">
        <v>0</v>
      </c>
      <c r="M136" s="7" t="n">
        <v>28303.33</v>
      </c>
      <c r="O136" s="11">
        <f>M136/SUM($M$2:$M$2023)</f>
        <v/>
      </c>
      <c r="P136" s="5">
        <f>IFERROR(M136/I136,0)</f>
        <v/>
      </c>
      <c r="R136" s="8">
        <f>I136-Q136</f>
        <v/>
      </c>
      <c r="S136" s="36">
        <f>P136*R136</f>
        <v/>
      </c>
      <c r="U136" s="27" t="inlineStr">
        <is>
          <t>Stock SAP</t>
        </is>
      </c>
      <c r="V136" s="27" t="inlineStr">
        <is>
          <t>Descartables</t>
        </is>
      </c>
      <c r="W136" s="27" t="inlineStr">
        <is>
          <t>Dentro del alcance</t>
        </is>
      </c>
      <c r="X136" s="27" t="inlineStr"/>
      <c r="Y136" s="27" t="inlineStr">
        <is>
          <t>Sin recuento físico en el inventario de Avain</t>
        </is>
      </c>
      <c r="Z136" s="28" t="inlineStr">
        <is>
          <t>Sin recuento físico</t>
        </is>
      </c>
      <c r="AA136" s="27" t="inlineStr"/>
      <c r="AB136" s="27" t="inlineStr"/>
      <c r="AC136" s="27" t="inlineStr"/>
      <c r="AD136" s="27" t="inlineStr"/>
      <c r="AE136" s="27" t="inlineStr"/>
      <c r="AF136" s="27" t="inlineStr"/>
      <c r="AG136" s="27" t="inlineStr"/>
      <c r="AH136" s="37" t="n">
        <v>1200</v>
      </c>
      <c r="AI136" s="37" t="n">
        <v>0</v>
      </c>
      <c r="AJ136" s="37" t="n">
        <v>1200</v>
      </c>
      <c r="AK136" s="38" t="n">
        <v>40.43333333333333</v>
      </c>
      <c r="AL136" s="38" t="n"/>
      <c r="AM136" s="38" t="n"/>
      <c r="AN136" s="27" t="inlineStr"/>
      <c r="AO136" s="27"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t="inlineStr"/>
      <c r="D137" s="5" t="inlineStr">
        <is>
          <t>033</t>
        </is>
      </c>
      <c r="E137" s="5" t="inlineStr">
        <is>
          <t>ZDES</t>
        </is>
      </c>
      <c r="F137" s="5" t="inlineStr">
        <is>
          <t>1060</t>
        </is>
      </c>
      <c r="G137" s="5" t="inlineStr">
        <is>
          <t>6022</t>
        </is>
      </c>
      <c r="H137" s="5" t="inlineStr">
        <is>
          <t>C/U</t>
        </is>
      </c>
      <c r="I137" s="6" t="n">
        <v>700</v>
      </c>
      <c r="J137" s="6" t="n">
        <v>0</v>
      </c>
      <c r="K137" s="5" t="inlineStr">
        <is>
          <t>ARS</t>
        </is>
      </c>
      <c r="L137" s="7" t="n">
        <v>0</v>
      </c>
      <c r="M137" s="7" t="n">
        <v>2892.54</v>
      </c>
      <c r="O137" s="11">
        <f>M137/SUM($M$2:$M$2023)</f>
        <v/>
      </c>
      <c r="P137" s="5">
        <f>IFERROR(M137/I137,0)</f>
        <v/>
      </c>
      <c r="Q137" s="39" t="n">
        <v>45</v>
      </c>
      <c r="R137" s="8">
        <f>I137-Q137</f>
        <v/>
      </c>
      <c r="S137" s="36">
        <f>P137*R137</f>
        <v/>
      </c>
      <c r="U137" s="27" t="inlineStr">
        <is>
          <t>Stock SAP</t>
        </is>
      </c>
      <c r="V137" s="27" t="inlineStr">
        <is>
          <t>Descartables</t>
        </is>
      </c>
      <c r="W137" s="27" t="inlineStr">
        <is>
          <t>Dentro del alcance</t>
        </is>
      </c>
      <c r="X137" s="26" t="inlineStr">
        <is>
          <t>Baja</t>
        </is>
      </c>
      <c r="Y137" s="27" t="inlineStr">
        <is>
          <t>Homologado – confianza Baja – pendiente de validación</t>
        </is>
      </c>
      <c r="Z137" s="26" t="inlineStr">
        <is>
          <t>Dar de baja en SAP</t>
        </is>
      </c>
      <c r="AA137" s="27" t="inlineStr">
        <is>
          <t>510</t>
        </is>
      </c>
      <c r="AB137" s="27" t="inlineStr">
        <is>
          <t>COFIA</t>
        </is>
      </c>
      <c r="AC137" s="27" t="inlineStr">
        <is>
          <t>Homologación por nombre Avain (master K-287)</t>
        </is>
      </c>
      <c r="AD137" s="27" t="inlineStr">
        <is>
          <t>No</t>
        </is>
      </c>
      <c r="AE137" s="27" t="inlineStr"/>
      <c r="AF137" s="27" t="inlineStr">
        <is>
          <t>Sí</t>
        </is>
      </c>
      <c r="AG137" s="27" t="inlineStr">
        <is>
          <t>K-287</t>
        </is>
      </c>
      <c r="AH137" s="37" t="n">
        <v>700</v>
      </c>
      <c r="AI137" s="37" t="n">
        <v>45</v>
      </c>
      <c r="AJ137" s="37" t="n">
        <v>655</v>
      </c>
      <c r="AK137" s="38" t="n">
        <v>4.1322</v>
      </c>
      <c r="AL137" s="38">
        <f>IF(OR($Z137="Dar de baja en SAP",$Z137="Dar de alta en SAP"),$AJ137*$AK137,"")</f>
        <v/>
      </c>
      <c r="AM137" s="38">
        <f>$AI137*$AK137</f>
        <v/>
      </c>
      <c r="AN137" s="27" t="inlineStr"/>
      <c r="AO137" s="2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t="inlineStr"/>
      <c r="D138" s="5" t="inlineStr">
        <is>
          <t>033</t>
        </is>
      </c>
      <c r="E138" s="5" t="inlineStr">
        <is>
          <t>ZDES</t>
        </is>
      </c>
      <c r="F138" s="5" t="inlineStr">
        <is>
          <t>1060</t>
        </is>
      </c>
      <c r="G138" s="5" t="inlineStr">
        <is>
          <t>6021</t>
        </is>
      </c>
      <c r="H138" s="5" t="inlineStr">
        <is>
          <t>C/U</t>
        </is>
      </c>
      <c r="I138" s="6" t="n">
        <v>700</v>
      </c>
      <c r="J138" s="6" t="n">
        <v>0</v>
      </c>
      <c r="K138" s="5" t="inlineStr">
        <is>
          <t>ARS</t>
        </is>
      </c>
      <c r="L138" s="7" t="n">
        <v>0</v>
      </c>
      <c r="M138" s="7" t="n">
        <v>590710.6</v>
      </c>
      <c r="O138" s="11">
        <f>M138/SUM($M$2:$M$2023)</f>
        <v/>
      </c>
      <c r="P138" s="5">
        <f>IFERROR(M138/I138,0)</f>
        <v/>
      </c>
      <c r="Q138" s="39" t="n">
        <v>0</v>
      </c>
      <c r="R138" s="8">
        <f>I138-Q138</f>
        <v/>
      </c>
      <c r="S138" s="36">
        <f>P138*R138</f>
        <v/>
      </c>
      <c r="U138" s="27" t="inlineStr">
        <is>
          <t>Stock SAP</t>
        </is>
      </c>
      <c r="V138" s="27" t="inlineStr">
        <is>
          <t>Descartables</t>
        </is>
      </c>
      <c r="W138" s="27" t="inlineStr">
        <is>
          <t>Dentro del alcance</t>
        </is>
      </c>
      <c r="X138" s="25" t="inlineStr">
        <is>
          <t>Alta</t>
        </is>
      </c>
      <c r="Y138" s="27" t="inlineStr">
        <is>
          <t>Homologado – confianza Alta</t>
        </is>
      </c>
      <c r="Z138" s="26" t="inlineStr">
        <is>
          <t>Dar de baja en SAP</t>
        </is>
      </c>
      <c r="AA138" s="27" t="inlineStr">
        <is>
          <t>380</t>
        </is>
      </c>
      <c r="AB138" s="27" t="inlineStr">
        <is>
          <t>VENDA CAMBRIC 20 CM</t>
        </is>
      </c>
      <c r="AC138" s="27" t="inlineStr">
        <is>
          <t>Cruce por nomenclatura SAP</t>
        </is>
      </c>
      <c r="AD138" s="27" t="inlineStr">
        <is>
          <t>No</t>
        </is>
      </c>
      <c r="AE138" s="27" t="inlineStr"/>
      <c r="AF138" s="27" t="inlineStr">
        <is>
          <t>No</t>
        </is>
      </c>
      <c r="AG138" s="27" t="inlineStr"/>
      <c r="AH138" s="37" t="n">
        <v>830</v>
      </c>
      <c r="AI138" s="37" t="n">
        <v>0</v>
      </c>
      <c r="AJ138" s="37" t="n">
        <v>830</v>
      </c>
      <c r="AK138" s="38" t="n">
        <v>843.8722891566265</v>
      </c>
      <c r="AL138" s="38">
        <f>IF(OR($Z138="Dar de baja en SAP",$Z138="Dar de alta en SAP"),$AJ138*$AK138,"")</f>
        <v/>
      </c>
      <c r="AM138" s="38">
        <f>$AI138*$AK138</f>
        <v/>
      </c>
      <c r="AN138" s="27" t="inlineStr"/>
      <c r="AO138" s="27"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t="inlineStr"/>
      <c r="D139" s="5" t="inlineStr">
        <is>
          <t>033</t>
        </is>
      </c>
      <c r="E139" s="5" t="inlineStr">
        <is>
          <t>ZMED</t>
        </is>
      </c>
      <c r="F139" s="5" t="inlineStr">
        <is>
          <t>1060</t>
        </is>
      </c>
      <c r="G139" s="5" t="inlineStr">
        <is>
          <t>6021</t>
        </is>
      </c>
      <c r="H139" s="5" t="inlineStr">
        <is>
          <t>C/U</t>
        </is>
      </c>
      <c r="I139" s="6" t="n">
        <v>689</v>
      </c>
      <c r="J139" s="6" t="n">
        <v>0</v>
      </c>
      <c r="K139" s="5" t="inlineStr">
        <is>
          <t>ARS</t>
        </is>
      </c>
      <c r="L139" s="7" t="n">
        <v>0</v>
      </c>
      <c r="M139" s="7" t="n">
        <v>3065242.15</v>
      </c>
      <c r="O139" s="11">
        <f>M139/SUM($M$2:$M$2023)</f>
        <v/>
      </c>
      <c r="P139" s="5">
        <f>IFERROR(M139/I139,0)</f>
        <v/>
      </c>
      <c r="Q139" s="39" t="n">
        <v>79</v>
      </c>
      <c r="R139" s="8">
        <f>I139-Q139</f>
        <v/>
      </c>
      <c r="S139" s="36">
        <f>P139*R139</f>
        <v/>
      </c>
      <c r="U139" s="27" t="inlineStr">
        <is>
          <t>Stock SAP</t>
        </is>
      </c>
      <c r="V139" s="27" t="inlineStr">
        <is>
          <t>Medicamentos</t>
        </is>
      </c>
      <c r="W139" s="27" t="inlineStr">
        <is>
          <t>Dentro del alcance</t>
        </is>
      </c>
      <c r="X139" s="26" t="inlineStr">
        <is>
          <t>Baja</t>
        </is>
      </c>
      <c r="Y139" s="27" t="inlineStr">
        <is>
          <t>Homologado – confianza Baja – pendiente de validación</t>
        </is>
      </c>
      <c r="Z139" s="26" t="inlineStr">
        <is>
          <t>Dar de baja en SAP</t>
        </is>
      </c>
      <c r="AA139" s="27" t="inlineStr">
        <is>
          <t>188; 390</t>
        </is>
      </c>
      <c r="AB139" s="27" t="inlineStr">
        <is>
          <t>POEN-BIOPTAL NF COLIRIO; POENBIOPTAL GOTAS OFT X 5 ML</t>
        </is>
      </c>
      <c r="AC139" s="27" t="inlineStr">
        <is>
          <t>Cruce por nomenclatura SAP</t>
        </is>
      </c>
      <c r="AD139" s="27" t="inlineStr">
        <is>
          <t>No</t>
        </is>
      </c>
      <c r="AE139" s="27" t="inlineStr"/>
      <c r="AF139" s="27" t="inlineStr">
        <is>
          <t>No</t>
        </is>
      </c>
      <c r="AG139" s="27" t="inlineStr"/>
      <c r="AH139" s="37" t="n">
        <v>689</v>
      </c>
      <c r="AI139" s="37" t="n">
        <v>79</v>
      </c>
      <c r="AJ139" s="37" t="n">
        <v>610</v>
      </c>
      <c r="AK139" s="38" t="n">
        <v>4448.827503628447</v>
      </c>
      <c r="AL139" s="38">
        <f>IF(OR($Z139="Dar de baja en SAP",$Z139="Dar de alta en SAP"),$AJ139*$AK139,"")</f>
        <v/>
      </c>
      <c r="AM139" s="38">
        <f>$AI139*$AK139</f>
        <v/>
      </c>
      <c r="AN139" s="27" t="inlineStr"/>
      <c r="AO139" s="27"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t="inlineStr"/>
      <c r="D140" s="5" t="inlineStr">
        <is>
          <t>033</t>
        </is>
      </c>
      <c r="E140" s="5" t="inlineStr">
        <is>
          <t>ZMED</t>
        </is>
      </c>
      <c r="F140" s="5" t="inlineStr">
        <is>
          <t>1060</t>
        </is>
      </c>
      <c r="G140" s="5" t="inlineStr">
        <is>
          <t>6021</t>
        </is>
      </c>
      <c r="H140" s="5" t="inlineStr">
        <is>
          <t>C/U</t>
        </is>
      </c>
      <c r="I140" s="6" t="n">
        <v>678</v>
      </c>
      <c r="J140" s="6" t="n">
        <v>0</v>
      </c>
      <c r="K140" s="5" t="inlineStr">
        <is>
          <t>ARS</t>
        </is>
      </c>
      <c r="L140" s="7" t="n">
        <v>0</v>
      </c>
      <c r="M140" s="7" t="n">
        <v>3209946.26</v>
      </c>
      <c r="O140" s="11">
        <f>M140/SUM($M$2:$M$2023)</f>
        <v/>
      </c>
      <c r="P140" s="5">
        <f>IFERROR(M140/I140,0)</f>
        <v/>
      </c>
      <c r="R140" s="8">
        <f>I140-Q140</f>
        <v/>
      </c>
      <c r="S140" s="36">
        <f>P140*R140</f>
        <v/>
      </c>
      <c r="U140" s="27" t="inlineStr">
        <is>
          <t>Stock SAP</t>
        </is>
      </c>
      <c r="V140" s="27" t="inlineStr">
        <is>
          <t>Medicamentos</t>
        </is>
      </c>
      <c r="W140" s="27" t="inlineStr">
        <is>
          <t>Dentro del alcance</t>
        </is>
      </c>
      <c r="X140" s="27" t="inlineStr"/>
      <c r="Y140" s="27" t="inlineStr">
        <is>
          <t>Sin recuento físico en el inventario de Avain</t>
        </is>
      </c>
      <c r="Z140" s="28" t="inlineStr">
        <is>
          <t>Sin recuento físico</t>
        </is>
      </c>
      <c r="AA140" s="27" t="inlineStr"/>
      <c r="AB140" s="27" t="inlineStr"/>
      <c r="AC140" s="27" t="inlineStr"/>
      <c r="AD140" s="27" t="inlineStr"/>
      <c r="AE140" s="27" t="inlineStr"/>
      <c r="AF140" s="27" t="inlineStr"/>
      <c r="AG140" s="27" t="inlineStr"/>
      <c r="AH140" s="37" t="n">
        <v>698</v>
      </c>
      <c r="AI140" s="37" t="n">
        <v>0</v>
      </c>
      <c r="AJ140" s="37" t="n">
        <v>698</v>
      </c>
      <c r="AK140" s="38" t="n">
        <v>4734.434011461318</v>
      </c>
      <c r="AL140" s="38" t="n"/>
      <c r="AM140" s="38" t="n"/>
      <c r="AN140" s="27" t="inlineStr"/>
      <c r="AO140" s="27"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7" t="n">
        <v>0</v>
      </c>
      <c r="M141" s="7" t="n">
        <v>131140.65</v>
      </c>
      <c r="O141" s="11">
        <f>M141/SUM($M$2:$M$2023)</f>
        <v/>
      </c>
      <c r="P141" s="5">
        <f>IFERROR(M141/I141,0)</f>
        <v/>
      </c>
      <c r="R141" s="8">
        <f>I141-Q141</f>
        <v/>
      </c>
      <c r="S141" s="36">
        <f>P141*R141</f>
        <v/>
      </c>
      <c r="U141" s="27" t="inlineStr">
        <is>
          <t>Stock SAP</t>
        </is>
      </c>
      <c r="V141" s="27" t="inlineStr">
        <is>
          <t>Medicamentos</t>
        </is>
      </c>
      <c r="W141" s="27" t="inlineStr">
        <is>
          <t>Dentro del alcance</t>
        </is>
      </c>
      <c r="X141" s="25" t="inlineStr">
        <is>
          <t>Alta</t>
        </is>
      </c>
      <c r="Y141" s="27" t="inlineStr">
        <is>
          <t>Homologado – confianza Alta</t>
        </is>
      </c>
      <c r="Z141" s="26" t="inlineStr">
        <is>
          <t>Dar de baja en SAP</t>
        </is>
      </c>
      <c r="AA141" s="27" t="inlineStr">
        <is>
          <t>463</t>
        </is>
      </c>
      <c r="AB141" s="27" t="inlineStr">
        <is>
          <t>Alcohol en gel x500ml</t>
        </is>
      </c>
      <c r="AC141" s="27" t="inlineStr">
        <is>
          <t>Cruce por nomenclatura SAP</t>
        </is>
      </c>
      <c r="AD141" s="27" t="inlineStr">
        <is>
          <t>No</t>
        </is>
      </c>
      <c r="AE141" s="27" t="inlineStr"/>
      <c r="AF141" s="27" t="inlineStr">
        <is>
          <t>No</t>
        </is>
      </c>
      <c r="AG141" s="27" t="inlineStr"/>
      <c r="AH141" s="37" t="n">
        <v>1598</v>
      </c>
      <c r="AI141" s="37" t="n">
        <v>1</v>
      </c>
      <c r="AJ141" s="37" t="n">
        <v>1597</v>
      </c>
      <c r="AK141" s="38" t="n">
        <v>217.1202878598248</v>
      </c>
      <c r="AL141" s="38">
        <f>IF(OR($Z141="Dar de baja en SAP",$Z141="Dar de alta en SAP"),$AJ141*$AK141,"")</f>
        <v/>
      </c>
      <c r="AM141" s="38">
        <f>$AI141*$AK141</f>
        <v/>
      </c>
      <c r="AN141" s="29" t="inlineStr">
        <is>
          <t>Valorización a validar: relación de cantidades 1,598 a 1 entre SAP y el recuento físico. Sugiere distinta unidad de medida (SAP por caja o envase y el recuento por unidad). La diferencia económica de esta fila no debe tomarse como definitiva.</t>
        </is>
      </c>
      <c r="AO141" s="27"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7" t="n">
        <v>0</v>
      </c>
      <c r="M142" s="7" t="n">
        <v>99151.61</v>
      </c>
      <c r="O142" s="11">
        <f>M142/SUM($M$2:$M$2023)</f>
        <v/>
      </c>
      <c r="P142" s="5">
        <f>IFERROR(M142/I142,0)</f>
        <v/>
      </c>
      <c r="R142" s="8">
        <f>I142-Q142</f>
        <v/>
      </c>
      <c r="S142" s="36">
        <f>P142*R142</f>
        <v/>
      </c>
      <c r="U142" s="27" t="inlineStr">
        <is>
          <t>Stock SAP</t>
        </is>
      </c>
      <c r="V142" s="27" t="inlineStr">
        <is>
          <t>Medicamentos</t>
        </is>
      </c>
      <c r="W142" s="27" t="inlineStr">
        <is>
          <t>Dentro del alcance</t>
        </is>
      </c>
      <c r="X142" s="27" t="inlineStr"/>
      <c r="Y142" s="27" t="inlineStr">
        <is>
          <t>Sin recuento físico en el inventario de Avain</t>
        </is>
      </c>
      <c r="Z142" s="28" t="inlineStr">
        <is>
          <t>Sin recuento físico</t>
        </is>
      </c>
      <c r="AA142" s="27" t="inlineStr"/>
      <c r="AB142" s="27" t="inlineStr"/>
      <c r="AC142" s="27" t="inlineStr"/>
      <c r="AD142" s="27" t="inlineStr"/>
      <c r="AE142" s="27" t="inlineStr"/>
      <c r="AF142" s="27" t="inlineStr"/>
      <c r="AG142" s="27" t="inlineStr"/>
      <c r="AH142" s="37" t="n">
        <v>5390</v>
      </c>
      <c r="AI142" s="37" t="n">
        <v>0</v>
      </c>
      <c r="AJ142" s="37" t="n">
        <v>5390</v>
      </c>
      <c r="AK142" s="38" t="n">
        <v>165.252680890538</v>
      </c>
      <c r="AL142" s="38" t="n"/>
      <c r="AM142" s="38" t="n"/>
      <c r="AN142" s="27" t="inlineStr"/>
      <c r="AO142" s="27"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7" t="n">
        <v>0</v>
      </c>
      <c r="M143" s="7" t="n">
        <v>99151.61</v>
      </c>
      <c r="O143" s="11">
        <f>M143/SUM($M$2:$M$2023)</f>
        <v/>
      </c>
      <c r="P143" s="5">
        <f>IFERROR(M143/I143,0)</f>
        <v/>
      </c>
      <c r="R143" s="8">
        <f>I143-Q143</f>
        <v/>
      </c>
      <c r="S143" s="36">
        <f>P143*R143</f>
        <v/>
      </c>
      <c r="U143" s="27" t="inlineStr">
        <is>
          <t>Stock SAP</t>
        </is>
      </c>
      <c r="V143" s="27" t="inlineStr">
        <is>
          <t>Medicamentos</t>
        </is>
      </c>
      <c r="W143" s="27" t="inlineStr">
        <is>
          <t>Dentro del alcance</t>
        </is>
      </c>
      <c r="X143" s="27" t="inlineStr"/>
      <c r="Y143" s="27" t="inlineStr">
        <is>
          <t>Sin recuento físico en el inventario de Avain</t>
        </is>
      </c>
      <c r="Z143" s="28" t="inlineStr">
        <is>
          <t>Sin recuento físico</t>
        </is>
      </c>
      <c r="AA143" s="27" t="inlineStr"/>
      <c r="AB143" s="27" t="inlineStr"/>
      <c r="AC143" s="27" t="inlineStr"/>
      <c r="AD143" s="27" t="inlineStr"/>
      <c r="AE143" s="27" t="inlineStr"/>
      <c r="AF143" s="27" t="inlineStr"/>
      <c r="AG143" s="27" t="inlineStr"/>
      <c r="AH143" s="37" t="n">
        <v>5390</v>
      </c>
      <c r="AI143" s="37" t="n">
        <v>0</v>
      </c>
      <c r="AJ143" s="37" t="n">
        <v>5390</v>
      </c>
      <c r="AK143" s="38" t="n">
        <v>165.252680890538</v>
      </c>
      <c r="AL143" s="38" t="n"/>
      <c r="AM143" s="38" t="n"/>
      <c r="AN143" s="27" t="inlineStr"/>
      <c r="AO143" s="27"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7" t="n">
        <v>0</v>
      </c>
      <c r="M144" s="7" t="n">
        <v>141682.38</v>
      </c>
      <c r="O144" s="11">
        <f>M144/SUM($M$2:$M$2023)</f>
        <v/>
      </c>
      <c r="P144" s="5">
        <f>IFERROR(M144/I144,0)</f>
        <v/>
      </c>
      <c r="R144" s="8">
        <f>I144-Q144</f>
        <v/>
      </c>
      <c r="S144" s="36">
        <f>P144*R144</f>
        <v/>
      </c>
      <c r="U144" s="27" t="inlineStr">
        <is>
          <t>Stock SAP</t>
        </is>
      </c>
      <c r="V144" s="27" t="inlineStr">
        <is>
          <t>Medicamentos</t>
        </is>
      </c>
      <c r="W144" s="27" t="inlineStr">
        <is>
          <t>Dentro del alcance</t>
        </is>
      </c>
      <c r="X144" s="30" t="inlineStr">
        <is>
          <t>Media</t>
        </is>
      </c>
      <c r="Y144" s="27" t="inlineStr">
        <is>
          <t>Homologado – confianza Media – pendiente de validación</t>
        </is>
      </c>
      <c r="Z144" s="26" t="inlineStr">
        <is>
          <t>Dar de baja en SAP</t>
        </is>
      </c>
      <c r="AA144" s="27" t="inlineStr">
        <is>
          <t>80</t>
        </is>
      </c>
      <c r="AB144" s="27" t="inlineStr">
        <is>
          <t>DICLOFENAC AMP</t>
        </is>
      </c>
      <c r="AC144" s="27" t="inlineStr">
        <is>
          <t>Cruce por nomenclatura SAP</t>
        </is>
      </c>
      <c r="AD144" s="27" t="inlineStr">
        <is>
          <t>No</t>
        </is>
      </c>
      <c r="AE144" s="27" t="inlineStr"/>
      <c r="AF144" s="27" t="inlineStr">
        <is>
          <t>Sí</t>
        </is>
      </c>
      <c r="AG144" s="27" t="inlineStr"/>
      <c r="AH144" s="37" t="n">
        <v>11285</v>
      </c>
      <c r="AI144" s="37" t="n">
        <v>33</v>
      </c>
      <c r="AJ144" s="37" t="n">
        <v>11252</v>
      </c>
      <c r="AK144" s="38" t="n">
        <v>236.1373017279574</v>
      </c>
      <c r="AL144" s="38">
        <f>IF(OR($Z144="Dar de baja en SAP",$Z144="Dar de alta en SAP"),$AJ144*$AK144,"")</f>
        <v/>
      </c>
      <c r="AM144" s="38">
        <f>$AI144*$AK144</f>
        <v/>
      </c>
      <c r="AN144" s="29" t="inlineStr">
        <is>
          <t>Valorización a validar: relación de cantidades 342 a 1 entre SAP y el recuento físico. Sugiere distinta unidad de medida (SAP por caja o envase y el recuento por unidad). La diferencia económica de esta fila no debe tomarse como definitiva.</t>
        </is>
      </c>
      <c r="AO144"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7" t="n">
        <v>0</v>
      </c>
      <c r="M145" s="7" t="n">
        <v>141682.38</v>
      </c>
      <c r="O145" s="11">
        <f>M145/SUM($M$2:$M$2023)</f>
        <v/>
      </c>
      <c r="P145" s="5">
        <f>IFERROR(M145/I145,0)</f>
        <v/>
      </c>
      <c r="R145" s="8">
        <f>I145-Q145</f>
        <v/>
      </c>
      <c r="S145" s="36">
        <f>P145*R145</f>
        <v/>
      </c>
      <c r="U145" s="27" t="inlineStr">
        <is>
          <t>Stock SAP</t>
        </is>
      </c>
      <c r="V145" s="27" t="inlineStr">
        <is>
          <t>Medicamentos</t>
        </is>
      </c>
      <c r="W145" s="27" t="inlineStr">
        <is>
          <t>Dentro del alcance</t>
        </is>
      </c>
      <c r="X145" s="30" t="inlineStr">
        <is>
          <t>Media</t>
        </is>
      </c>
      <c r="Y145" s="27" t="inlineStr">
        <is>
          <t>Homologado – confianza Media – pendiente de validación</t>
        </is>
      </c>
      <c r="Z145" s="26" t="inlineStr">
        <is>
          <t>Dar de baja en SAP</t>
        </is>
      </c>
      <c r="AA145" s="27" t="inlineStr">
        <is>
          <t>80</t>
        </is>
      </c>
      <c r="AB145" s="27" t="inlineStr">
        <is>
          <t>DICLOFENAC AMP</t>
        </is>
      </c>
      <c r="AC145" s="27" t="inlineStr">
        <is>
          <t>Cruce por nomenclatura SAP</t>
        </is>
      </c>
      <c r="AD145" s="27" t="inlineStr">
        <is>
          <t>No</t>
        </is>
      </c>
      <c r="AE145" s="27" t="inlineStr"/>
      <c r="AF145" s="27" t="inlineStr">
        <is>
          <t>Sí</t>
        </is>
      </c>
      <c r="AG145" s="27" t="inlineStr"/>
      <c r="AH145" s="37" t="n">
        <v>11285</v>
      </c>
      <c r="AI145" s="37" t="n">
        <v>33</v>
      </c>
      <c r="AJ145" s="37" t="n">
        <v>11252</v>
      </c>
      <c r="AK145" s="38" t="n">
        <v>236.1373017279574</v>
      </c>
      <c r="AL145" s="38">
        <f>IF(OR($Z145="Dar de baja en SAP",$Z145="Dar de alta en SAP"),$AJ145*$AK145,"")</f>
        <v/>
      </c>
      <c r="AM145" s="38">
        <f>$AI145*$AK145</f>
        <v/>
      </c>
      <c r="AN145" s="29" t="inlineStr">
        <is>
          <t>Valorización a validar: relación de cantidades 342 a 1 entre SAP y el recuento físico. Sugiere distinta unidad de medida (SAP por caja o envase y el recuento por unidad). La diferencia económica de esta fila no debe tomarse como definitiva.</t>
        </is>
      </c>
      <c r="AO14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7" t="n">
        <v>0</v>
      </c>
      <c r="M146" s="7" t="n">
        <v>9769.84</v>
      </c>
      <c r="O146" s="11">
        <f>M146/SUM($M$2:$M$2023)</f>
        <v/>
      </c>
      <c r="P146" s="5">
        <f>IFERROR(M146/I146,0)</f>
        <v/>
      </c>
      <c r="R146" s="8">
        <f>I146-Q146</f>
        <v/>
      </c>
      <c r="S146" s="36">
        <f>P146*R146</f>
        <v/>
      </c>
      <c r="U146" s="27" t="inlineStr">
        <is>
          <t>Stock SAP</t>
        </is>
      </c>
      <c r="V146" s="27" t="inlineStr">
        <is>
          <t>Medicamentos</t>
        </is>
      </c>
      <c r="W146" s="27" t="inlineStr">
        <is>
          <t>Dentro del alcance</t>
        </is>
      </c>
      <c r="X146" s="30" t="inlineStr">
        <is>
          <t>Media</t>
        </is>
      </c>
      <c r="Y146" s="27" t="inlineStr">
        <is>
          <t>Homologado – confianza Media – pendiente de validación</t>
        </is>
      </c>
      <c r="Z146" s="26" t="inlineStr">
        <is>
          <t>Dar de baja en SAP</t>
        </is>
      </c>
      <c r="AA146" s="27" t="inlineStr">
        <is>
          <t>101</t>
        </is>
      </c>
      <c r="AB146" s="27" t="inlineStr">
        <is>
          <t>ENALAPRIL COMP</t>
        </is>
      </c>
      <c r="AC146" s="27" t="inlineStr">
        <is>
          <t>Cruce por nomenclatura SAP</t>
        </is>
      </c>
      <c r="AD146" s="27" t="inlineStr">
        <is>
          <t>Sí</t>
        </is>
      </c>
      <c r="AE146" s="27" t="inlineStr">
        <is>
          <t>1000066, 1000343</t>
        </is>
      </c>
      <c r="AF146" s="27" t="inlineStr">
        <is>
          <t>Sí</t>
        </is>
      </c>
      <c r="AG146" s="27" t="inlineStr">
        <is>
          <t>M04-003</t>
        </is>
      </c>
      <c r="AH146" s="37" t="n">
        <v>8770</v>
      </c>
      <c r="AI146" s="37" t="n">
        <v>580</v>
      </c>
      <c r="AJ146" s="37" t="n">
        <v>8190</v>
      </c>
      <c r="AK146" s="38" t="n">
        <v>16.2830661345496</v>
      </c>
      <c r="AL146" s="38">
        <f>IF(OR($Z146="Dar de baja en SAP",$Z146="Dar de alta en SAP"),$AJ146*$AK146,"")</f>
        <v/>
      </c>
      <c r="AM146" s="38">
        <f>$AI146*$AK146</f>
        <v/>
      </c>
      <c r="AN146" s="27" t="inlineStr"/>
      <c r="AO146"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7" t="n">
        <v>0</v>
      </c>
      <c r="M147" s="7" t="n">
        <v>208575.97</v>
      </c>
      <c r="O147" s="11">
        <f>M147/SUM($M$2:$M$2023)</f>
        <v/>
      </c>
      <c r="P147" s="5">
        <f>IFERROR(M147/I147,0)</f>
        <v/>
      </c>
      <c r="R147" s="8">
        <f>I147-Q147</f>
        <v/>
      </c>
      <c r="S147" s="36">
        <f>P147*R147</f>
        <v/>
      </c>
      <c r="U147" s="27" t="inlineStr">
        <is>
          <t>Stock SAP</t>
        </is>
      </c>
      <c r="V147" s="27" t="inlineStr">
        <is>
          <t>Medicamentos</t>
        </is>
      </c>
      <c r="W147" s="27" t="inlineStr">
        <is>
          <t>Dentro del alcance</t>
        </is>
      </c>
      <c r="X147" s="27" t="inlineStr"/>
      <c r="Y147" s="27" t="inlineStr">
        <is>
          <t>Sin recuento físico en el inventario de Avain</t>
        </is>
      </c>
      <c r="Z147" s="28" t="inlineStr">
        <is>
          <t>Sin recuento físico</t>
        </is>
      </c>
      <c r="AA147" s="27" t="inlineStr"/>
      <c r="AB147" s="27" t="inlineStr"/>
      <c r="AC147" s="27" t="inlineStr"/>
      <c r="AD147" s="27" t="inlineStr"/>
      <c r="AE147" s="27" t="inlineStr"/>
      <c r="AF147" s="27" t="inlineStr"/>
      <c r="AG147" s="27" t="inlineStr"/>
      <c r="AH147" s="37" t="n">
        <v>3545</v>
      </c>
      <c r="AI147" s="37" t="n">
        <v>0</v>
      </c>
      <c r="AJ147" s="37" t="n">
        <v>3545</v>
      </c>
      <c r="AK147" s="38" t="n">
        <v>347.6266121297602</v>
      </c>
      <c r="AL147" s="38" t="n"/>
      <c r="AM147" s="38" t="n"/>
      <c r="AN147" s="27" t="inlineStr"/>
      <c r="AO147" s="27"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7" t="n">
        <v>0</v>
      </c>
      <c r="M148" s="7" t="n">
        <v>199381.27</v>
      </c>
      <c r="O148" s="11">
        <f>M148/SUM($M$2:$M$2023)</f>
        <v/>
      </c>
      <c r="P148" s="5">
        <f>IFERROR(M148/I148,0)</f>
        <v/>
      </c>
      <c r="R148" s="8">
        <f>I148-Q148</f>
        <v/>
      </c>
      <c r="S148" s="36">
        <f>P148*R148</f>
        <v/>
      </c>
      <c r="U148" s="27" t="inlineStr">
        <is>
          <t>Stock SAP</t>
        </is>
      </c>
      <c r="V148" s="27" t="inlineStr">
        <is>
          <t>Medicamentos</t>
        </is>
      </c>
      <c r="W148" s="27" t="inlineStr">
        <is>
          <t>Dentro del alcance</t>
        </is>
      </c>
      <c r="X148" s="27" t="inlineStr"/>
      <c r="Y148" s="27" t="inlineStr">
        <is>
          <t>Sin recuento físico en el inventario de Avain</t>
        </is>
      </c>
      <c r="Z148" s="28" t="inlineStr">
        <is>
          <t>Sin recuento físico</t>
        </is>
      </c>
      <c r="AA148" s="27" t="inlineStr"/>
      <c r="AB148" s="27" t="inlineStr"/>
      <c r="AC148" s="27" t="inlineStr"/>
      <c r="AD148" s="27" t="inlineStr"/>
      <c r="AE148" s="27" t="inlineStr"/>
      <c r="AF148" s="27" t="inlineStr"/>
      <c r="AG148" s="27" t="inlineStr"/>
      <c r="AH148" s="37" t="n">
        <v>6116</v>
      </c>
      <c r="AI148" s="37" t="n">
        <v>0</v>
      </c>
      <c r="AJ148" s="37" t="n">
        <v>6116</v>
      </c>
      <c r="AK148" s="38" t="n">
        <v>332.3021059516022</v>
      </c>
      <c r="AL148" s="38" t="n"/>
      <c r="AM148" s="38" t="n"/>
      <c r="AN148" s="27" t="inlineStr"/>
      <c r="AO148" s="27"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7" t="n">
        <v>0</v>
      </c>
      <c r="M149" s="7" t="n">
        <v>12285.16</v>
      </c>
      <c r="O149" s="11">
        <f>M149/SUM($M$2:$M$2023)</f>
        <v/>
      </c>
      <c r="P149" s="5">
        <f>IFERROR(M149/I149,0)</f>
        <v/>
      </c>
      <c r="R149" s="8">
        <f>I149-Q149</f>
        <v/>
      </c>
      <c r="S149" s="36">
        <f>P149*R149</f>
        <v/>
      </c>
      <c r="U149" s="27" t="inlineStr">
        <is>
          <t>Stock SAP</t>
        </is>
      </c>
      <c r="V149" s="27" t="inlineStr">
        <is>
          <t>Medicamentos</t>
        </is>
      </c>
      <c r="W149" s="27" t="inlineStr">
        <is>
          <t>Dentro del alcance</t>
        </is>
      </c>
      <c r="X149" s="27" t="inlineStr"/>
      <c r="Y149" s="27" t="inlineStr">
        <is>
          <t>Sin recuento físico en el inventario de Avain</t>
        </is>
      </c>
      <c r="Z149" s="28" t="inlineStr">
        <is>
          <t>Sin recuento físico</t>
        </is>
      </c>
      <c r="AA149" s="27" t="inlineStr"/>
      <c r="AB149" s="27" t="inlineStr"/>
      <c r="AC149" s="27" t="inlineStr"/>
      <c r="AD149" s="27" t="inlineStr"/>
      <c r="AE149" s="27" t="inlineStr"/>
      <c r="AF149" s="27" t="inlineStr"/>
      <c r="AG149" s="27" t="inlineStr"/>
      <c r="AH149" s="37" t="n">
        <v>5720</v>
      </c>
      <c r="AI149" s="37" t="n">
        <v>0</v>
      </c>
      <c r="AJ149" s="37" t="n">
        <v>5720</v>
      </c>
      <c r="AK149" s="38" t="n">
        <v>20.47527272727273</v>
      </c>
      <c r="AL149" s="38" t="n"/>
      <c r="AM149" s="38" t="n"/>
      <c r="AN149" s="27" t="inlineStr"/>
      <c r="AO149" s="27"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7" t="n">
        <v>0</v>
      </c>
      <c r="M150" s="7" t="n">
        <v>18482.57</v>
      </c>
      <c r="O150" s="11">
        <f>M150/SUM($M$2:$M$2023)</f>
        <v/>
      </c>
      <c r="P150" s="5">
        <f>IFERROR(M150/I150,0)</f>
        <v/>
      </c>
      <c r="R150" s="8">
        <f>I150-Q150</f>
        <v/>
      </c>
      <c r="S150" s="36">
        <f>P150*R150</f>
        <v/>
      </c>
      <c r="U150" s="27" t="inlineStr">
        <is>
          <t>Stock SAP</t>
        </is>
      </c>
      <c r="V150" s="27" t="inlineStr">
        <is>
          <t>Medicamentos</t>
        </is>
      </c>
      <c r="W150" s="27" t="inlineStr">
        <is>
          <t>Dentro del alcance</t>
        </is>
      </c>
      <c r="X150" s="27" t="inlineStr"/>
      <c r="Y150" s="27" t="inlineStr">
        <is>
          <t>Sin recuento físico en el inventario de Avain</t>
        </is>
      </c>
      <c r="Z150" s="28" t="inlineStr">
        <is>
          <t>Sin recuento físico</t>
        </is>
      </c>
      <c r="AA150" s="27" t="inlineStr"/>
      <c r="AB150" s="27" t="inlineStr"/>
      <c r="AC150" s="27" t="inlineStr"/>
      <c r="AD150" s="27" t="inlineStr"/>
      <c r="AE150" s="27" t="inlineStr"/>
      <c r="AF150" s="27" t="inlineStr"/>
      <c r="AG150" s="27" t="inlineStr"/>
      <c r="AH150" s="37" t="n">
        <v>700</v>
      </c>
      <c r="AI150" s="37" t="n">
        <v>0</v>
      </c>
      <c r="AJ150" s="37" t="n">
        <v>700</v>
      </c>
      <c r="AK150" s="38" t="n">
        <v>30.80428571428572</v>
      </c>
      <c r="AL150" s="38" t="n"/>
      <c r="AM150" s="38" t="n"/>
      <c r="AN150" s="27" t="inlineStr"/>
      <c r="AO150" s="27"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7" t="n">
        <v>0</v>
      </c>
      <c r="M151" s="7" t="n">
        <v>60655.83</v>
      </c>
      <c r="O151" s="11">
        <f>M151/SUM($M$2:$M$2023)</f>
        <v/>
      </c>
      <c r="P151" s="5">
        <f>IFERROR(M151/I151,0)</f>
        <v/>
      </c>
      <c r="R151" s="8">
        <f>I151-Q151</f>
        <v/>
      </c>
      <c r="S151" s="36">
        <f>P151*R151</f>
        <v/>
      </c>
      <c r="U151" s="27" t="inlineStr">
        <is>
          <t>Stock SAP</t>
        </is>
      </c>
      <c r="V151" s="27" t="inlineStr">
        <is>
          <t>Medicamentos</t>
        </is>
      </c>
      <c r="W151" s="27" t="inlineStr">
        <is>
          <t>Dentro del alcance</t>
        </is>
      </c>
      <c r="X151" s="27" t="inlineStr"/>
      <c r="Y151" s="27" t="inlineStr">
        <is>
          <t>Sin recuento físico en el inventario de Avain</t>
        </is>
      </c>
      <c r="Z151" s="28" t="inlineStr">
        <is>
          <t>Sin recuento físico</t>
        </is>
      </c>
      <c r="AA151" s="27" t="inlineStr"/>
      <c r="AB151" s="27" t="inlineStr"/>
      <c r="AC151" s="27" t="inlineStr"/>
      <c r="AD151" s="27" t="inlineStr"/>
      <c r="AE151" s="27" t="inlineStr"/>
      <c r="AF151" s="27" t="inlineStr"/>
      <c r="AG151" s="27" t="inlineStr"/>
      <c r="AH151" s="37" t="n">
        <v>4714</v>
      </c>
      <c r="AI151" s="37" t="n">
        <v>0</v>
      </c>
      <c r="AJ151" s="37" t="n">
        <v>4714</v>
      </c>
      <c r="AK151" s="38" t="n">
        <v>101.0930398812049</v>
      </c>
      <c r="AL151" s="38" t="n"/>
      <c r="AM151" s="38" t="n"/>
      <c r="AN151" s="27" t="inlineStr"/>
      <c r="AO151" s="27"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7" t="n">
        <v>0</v>
      </c>
      <c r="M152" s="7" t="n">
        <v>1200000</v>
      </c>
      <c r="O152" s="11">
        <f>M152/SUM($M$2:$M$2023)</f>
        <v/>
      </c>
      <c r="P152" s="5">
        <f>IFERROR(M152/I152,0)</f>
        <v/>
      </c>
      <c r="Q152" s="39" t="n">
        <v>0</v>
      </c>
      <c r="R152" s="8">
        <f>I152-Q152</f>
        <v/>
      </c>
      <c r="S152" s="36">
        <f>P152*R152</f>
        <v/>
      </c>
      <c r="U152" s="27" t="inlineStr">
        <is>
          <t>Stock SAP</t>
        </is>
      </c>
      <c r="V152" s="27" t="inlineStr">
        <is>
          <t>Medicamentos</t>
        </is>
      </c>
      <c r="W152" s="27" t="inlineStr">
        <is>
          <t>Dentro del alcance</t>
        </is>
      </c>
      <c r="X152" s="26" t="inlineStr">
        <is>
          <t>Baja</t>
        </is>
      </c>
      <c r="Y152" s="27" t="inlineStr">
        <is>
          <t>Homologado – confianza Baja – pendiente de validación</t>
        </is>
      </c>
      <c r="Z152" s="26" t="inlineStr">
        <is>
          <t>Dar de baja en SAP</t>
        </is>
      </c>
      <c r="AA152" s="27" t="inlineStr">
        <is>
          <t>401</t>
        </is>
      </c>
      <c r="AB152" s="27" t="inlineStr">
        <is>
          <t>SALES DE REHIDRATACION ORAL X 28 GS</t>
        </is>
      </c>
      <c r="AC152" s="27" t="inlineStr">
        <is>
          <t>Homologación por código Avain (master M08-012)</t>
        </is>
      </c>
      <c r="AD152" s="27" t="inlineStr">
        <is>
          <t>No</t>
        </is>
      </c>
      <c r="AE152" s="27" t="inlineStr"/>
      <c r="AF152" s="27" t="inlineStr">
        <is>
          <t>Sí</t>
        </is>
      </c>
      <c r="AG152" s="27" t="inlineStr">
        <is>
          <t>M08-012</t>
        </is>
      </c>
      <c r="AH152" s="37" t="n">
        <v>600</v>
      </c>
      <c r="AI152" s="37" t="n">
        <v>0</v>
      </c>
      <c r="AJ152" s="37" t="n">
        <v>600</v>
      </c>
      <c r="AK152" s="38" t="n">
        <v>2000</v>
      </c>
      <c r="AL152" s="38">
        <f>IF(OR($Z152="Dar de baja en SAP",$Z152="Dar de alta en SAP"),$AJ152*$AK152,"")</f>
        <v/>
      </c>
      <c r="AM152" s="38">
        <f>$AI152*$AK152</f>
        <v/>
      </c>
      <c r="AN152" s="27" t="inlineStr"/>
      <c r="AO152" s="27"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t="inlineStr"/>
      <c r="D153" s="5" t="inlineStr">
        <is>
          <t>033</t>
        </is>
      </c>
      <c r="E153" s="5" t="inlineStr">
        <is>
          <t>ZDES</t>
        </is>
      </c>
      <c r="F153" s="5" t="inlineStr">
        <is>
          <t>1060</t>
        </is>
      </c>
      <c r="G153" s="5" t="inlineStr">
        <is>
          <t>6022</t>
        </is>
      </c>
      <c r="H153" s="5" t="inlineStr">
        <is>
          <t>C/U</t>
        </is>
      </c>
      <c r="I153" s="6" t="n">
        <v>600</v>
      </c>
      <c r="J153" s="6" t="n">
        <v>0</v>
      </c>
      <c r="K153" s="5" t="inlineStr">
        <is>
          <t>ARS</t>
        </is>
      </c>
      <c r="L153" s="7" t="n">
        <v>0</v>
      </c>
      <c r="M153" s="7" t="n">
        <v>74042.39999999999</v>
      </c>
      <c r="O153" s="11">
        <f>M153/SUM($M$2:$M$2023)</f>
        <v/>
      </c>
      <c r="P153" s="5">
        <f>IFERROR(M153/I153,0)</f>
        <v/>
      </c>
      <c r="R153" s="8">
        <f>I153-Q153</f>
        <v/>
      </c>
      <c r="S153" s="36">
        <f>P153*R153</f>
        <v/>
      </c>
      <c r="U153" s="27" t="inlineStr">
        <is>
          <t>Stock SAP</t>
        </is>
      </c>
      <c r="V153" s="27" t="inlineStr">
        <is>
          <t>Descartables</t>
        </is>
      </c>
      <c r="W153" s="27" t="inlineStr">
        <is>
          <t>Dentro del alcance</t>
        </is>
      </c>
      <c r="X153" s="27" t="inlineStr"/>
      <c r="Y153" s="27" t="inlineStr">
        <is>
          <t>Sin recuento físico en el inventario de Avain</t>
        </is>
      </c>
      <c r="Z153" s="28" t="inlineStr">
        <is>
          <t>Sin recuento físico</t>
        </is>
      </c>
      <c r="AA153" s="27" t="inlineStr"/>
      <c r="AB153" s="27" t="inlineStr"/>
      <c r="AC153" s="27" t="inlineStr"/>
      <c r="AD153" s="27" t="inlineStr"/>
      <c r="AE153" s="27" t="inlineStr"/>
      <c r="AF153" s="27" t="inlineStr"/>
      <c r="AG153" s="27" t="inlineStr"/>
      <c r="AH153" s="37" t="n">
        <v>1000</v>
      </c>
      <c r="AI153" s="37" t="n">
        <v>0</v>
      </c>
      <c r="AJ153" s="37" t="n">
        <v>1000</v>
      </c>
      <c r="AK153" s="38" t="n">
        <v>123.404</v>
      </c>
      <c r="AL153" s="38" t="n"/>
      <c r="AM153" s="38" t="n"/>
      <c r="AN153" s="27" t="inlineStr"/>
      <c r="AO153" s="27"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t="inlineStr"/>
      <c r="D154" s="5" t="inlineStr">
        <is>
          <t>033</t>
        </is>
      </c>
      <c r="E154" s="5" t="inlineStr">
        <is>
          <t>ZDES</t>
        </is>
      </c>
      <c r="F154" s="5" t="inlineStr">
        <is>
          <t>1060</t>
        </is>
      </c>
      <c r="G154" s="5" t="inlineStr">
        <is>
          <t>6022</t>
        </is>
      </c>
      <c r="H154" s="5" t="inlineStr">
        <is>
          <t>C/U</t>
        </is>
      </c>
      <c r="I154" s="6" t="n">
        <v>600</v>
      </c>
      <c r="J154" s="6" t="n">
        <v>0</v>
      </c>
      <c r="K154" s="5" t="inlineStr">
        <is>
          <t>ARS</t>
        </is>
      </c>
      <c r="L154" s="7" t="n">
        <v>0</v>
      </c>
      <c r="M154" s="7" t="n">
        <v>67686</v>
      </c>
      <c r="O154" s="11">
        <f>M154/SUM($M$2:$M$2023)</f>
        <v/>
      </c>
      <c r="P154" s="5">
        <f>IFERROR(M154/I154,0)</f>
        <v/>
      </c>
      <c r="Q154" s="39" t="n">
        <v>0</v>
      </c>
      <c r="R154" s="8">
        <f>I154-Q154</f>
        <v/>
      </c>
      <c r="S154" s="36">
        <f>P154*R154</f>
        <v/>
      </c>
      <c r="U154" s="27" t="inlineStr">
        <is>
          <t>Stock SAP</t>
        </is>
      </c>
      <c r="V154" s="27" t="inlineStr">
        <is>
          <t>Descartables</t>
        </is>
      </c>
      <c r="W154" s="27" t="inlineStr">
        <is>
          <t>Dentro del alcance</t>
        </is>
      </c>
      <c r="X154" s="26" t="inlineStr">
        <is>
          <t>Baja</t>
        </is>
      </c>
      <c r="Y154" s="27" t="inlineStr">
        <is>
          <t>Homologado – confianza Baja – pendiente de validación</t>
        </is>
      </c>
      <c r="Z154" s="26" t="inlineStr">
        <is>
          <t>Dar de baja en SAP</t>
        </is>
      </c>
      <c r="AA154" s="27" t="inlineStr">
        <is>
          <t>483</t>
        </is>
      </c>
      <c r="AB154" s="27" t="inlineStr">
        <is>
          <t>CINTA ADHESIVA 5 CM</t>
        </is>
      </c>
      <c r="AC154" s="27" t="inlineStr">
        <is>
          <t>Homologación por código Avain (master D-145)</t>
        </is>
      </c>
      <c r="AD154" s="27" t="inlineStr">
        <is>
          <t>No</t>
        </is>
      </c>
      <c r="AE154" s="27" t="inlineStr"/>
      <c r="AF154" s="27" t="inlineStr">
        <is>
          <t>Sí</t>
        </is>
      </c>
      <c r="AG154" s="27" t="inlineStr">
        <is>
          <t>D-145</t>
        </is>
      </c>
      <c r="AH154" s="37" t="n">
        <v>600</v>
      </c>
      <c r="AI154" s="37" t="n">
        <v>0</v>
      </c>
      <c r="AJ154" s="37" t="n">
        <v>600</v>
      </c>
      <c r="AK154" s="38" t="n">
        <v>112.81</v>
      </c>
      <c r="AL154" s="38">
        <f>IF(OR($Z154="Dar de baja en SAP",$Z154="Dar de alta en SAP"),$AJ154*$AK154,"")</f>
        <v/>
      </c>
      <c r="AM154" s="38">
        <f>$AI154*$AK154</f>
        <v/>
      </c>
      <c r="AN154" s="27" t="inlineStr"/>
      <c r="AO154" s="27"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t="inlineStr"/>
      <c r="D155" s="5" t="inlineStr">
        <is>
          <t>033</t>
        </is>
      </c>
      <c r="E155" s="5" t="inlineStr">
        <is>
          <t>ZDES</t>
        </is>
      </c>
      <c r="F155" s="5" t="inlineStr">
        <is>
          <t>1060</t>
        </is>
      </c>
      <c r="G155" s="5" t="inlineStr">
        <is>
          <t>6022</t>
        </is>
      </c>
      <c r="H155" s="5" t="inlineStr">
        <is>
          <t>C/U</t>
        </is>
      </c>
      <c r="I155" s="6" t="n">
        <v>570</v>
      </c>
      <c r="J155" s="6" t="n">
        <v>0</v>
      </c>
      <c r="K155" s="5" t="inlineStr">
        <is>
          <t>ARS</t>
        </is>
      </c>
      <c r="L155" s="7" t="n">
        <v>0</v>
      </c>
      <c r="M155" s="7" t="n">
        <v>45006.2</v>
      </c>
      <c r="O155" s="11">
        <f>M155/SUM($M$2:$M$2023)</f>
        <v/>
      </c>
      <c r="P155" s="5">
        <f>IFERROR(M155/I155,0)</f>
        <v/>
      </c>
      <c r="R155" s="8">
        <f>I155-Q155</f>
        <v/>
      </c>
      <c r="S155" s="36">
        <f>P155*R155</f>
        <v/>
      </c>
      <c r="U155" s="27" t="inlineStr">
        <is>
          <t>Stock SAP</t>
        </is>
      </c>
      <c r="V155" s="27" t="inlineStr">
        <is>
          <t>Descartables</t>
        </is>
      </c>
      <c r="W155" s="27" t="inlineStr">
        <is>
          <t>Dentro del alcance</t>
        </is>
      </c>
      <c r="X155" s="27" t="inlineStr"/>
      <c r="Y155" s="27" t="inlineStr">
        <is>
          <t>Sin recuento físico en el inventario de Avain</t>
        </is>
      </c>
      <c r="Z155" s="28" t="inlineStr">
        <is>
          <t>Sin recuento físico</t>
        </is>
      </c>
      <c r="AA155" s="27" t="inlineStr"/>
      <c r="AB155" s="27" t="inlineStr"/>
      <c r="AC155" s="27" t="inlineStr"/>
      <c r="AD155" s="27" t="inlineStr"/>
      <c r="AE155" s="27" t="inlineStr"/>
      <c r="AF155" s="27" t="inlineStr"/>
      <c r="AG155" s="27" t="inlineStr"/>
      <c r="AH155" s="37" t="n">
        <v>670</v>
      </c>
      <c r="AI155" s="37" t="n">
        <v>0</v>
      </c>
      <c r="AJ155" s="37" t="n">
        <v>670</v>
      </c>
      <c r="AK155" s="38" t="n">
        <v>78.95823880597014</v>
      </c>
      <c r="AL155" s="38" t="n"/>
      <c r="AM155" s="38" t="n"/>
      <c r="AN155" s="27" t="inlineStr"/>
      <c r="AO155" s="27"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7" t="n">
        <v>0</v>
      </c>
      <c r="M156" s="7" t="n">
        <v>236080.05</v>
      </c>
      <c r="O156" s="11">
        <f>M156/SUM($M$2:$M$2023)</f>
        <v/>
      </c>
      <c r="P156" s="5">
        <f>IFERROR(M156/I156,0)</f>
        <v/>
      </c>
      <c r="R156" s="8">
        <f>I156-Q156</f>
        <v/>
      </c>
      <c r="S156" s="36">
        <f>P156*R156</f>
        <v/>
      </c>
      <c r="U156" s="27" t="inlineStr">
        <is>
          <t>Stock SAP</t>
        </is>
      </c>
      <c r="V156" s="27" t="inlineStr">
        <is>
          <t>Medicamentos</t>
        </is>
      </c>
      <c r="W156" s="27" t="inlineStr">
        <is>
          <t>Dentro del alcance</t>
        </is>
      </c>
      <c r="X156" s="27" t="inlineStr"/>
      <c r="Y156" s="27" t="inlineStr">
        <is>
          <t>Sin recuento físico en el inventario de Avain</t>
        </is>
      </c>
      <c r="Z156" s="28" t="inlineStr">
        <is>
          <t>Sin recuento físico</t>
        </is>
      </c>
      <c r="AA156" s="27" t="inlineStr"/>
      <c r="AB156" s="27" t="inlineStr"/>
      <c r="AC156" s="27" t="inlineStr"/>
      <c r="AD156" s="27" t="inlineStr"/>
      <c r="AE156" s="27" t="inlineStr"/>
      <c r="AF156" s="27" t="inlineStr"/>
      <c r="AG156" s="27" t="inlineStr"/>
      <c r="AH156" s="37" t="n">
        <v>610</v>
      </c>
      <c r="AI156" s="37" t="n">
        <v>0</v>
      </c>
      <c r="AJ156" s="37" t="n">
        <v>610</v>
      </c>
      <c r="AK156" s="38" t="n">
        <v>429.2364426229508</v>
      </c>
      <c r="AL156" s="38" t="n"/>
      <c r="AM156" s="38" t="n"/>
      <c r="AN156" s="27" t="inlineStr"/>
      <c r="AO156" s="27" t="inlineStr">
        <is>
          <t>El material ocupa 4 filas en la hoja 1060 NQN (lote/almacén). La cantidad SAP y la física de esta vista son el total del material.</t>
        </is>
      </c>
    </row>
    <row r="157">
      <c r="A157" s="5" t="inlineStr">
        <is>
          <t>2000528</t>
        </is>
      </c>
      <c r="B157" s="5" t="inlineStr">
        <is>
          <t>VENDA TIPO CAMBRIC X 15 CM</t>
        </is>
      </c>
      <c r="C157" s="5" t="inlineStr"/>
      <c r="D157" s="5" t="inlineStr">
        <is>
          <t>033</t>
        </is>
      </c>
      <c r="E157" s="5" t="inlineStr">
        <is>
          <t>ZDES</t>
        </is>
      </c>
      <c r="F157" s="5" t="inlineStr">
        <is>
          <t>1060</t>
        </is>
      </c>
      <c r="G157" s="5" t="inlineStr">
        <is>
          <t>6021</t>
        </is>
      </c>
      <c r="H157" s="5" t="inlineStr">
        <is>
          <t>C/U</t>
        </is>
      </c>
      <c r="I157" s="6" t="n">
        <v>550</v>
      </c>
      <c r="J157" s="6" t="n">
        <v>0</v>
      </c>
      <c r="K157" s="5" t="inlineStr">
        <is>
          <t>ARS</t>
        </is>
      </c>
      <c r="L157" s="7" t="n">
        <v>0</v>
      </c>
      <c r="M157" s="7" t="n">
        <v>226017.84</v>
      </c>
      <c r="O157" s="11">
        <f>M157/SUM($M$2:$M$2023)</f>
        <v/>
      </c>
      <c r="P157" s="5">
        <f>IFERROR(M157/I157,0)</f>
        <v/>
      </c>
      <c r="Q157" s="39" t="n">
        <v>10</v>
      </c>
      <c r="R157" s="8">
        <f>I157-Q157</f>
        <v/>
      </c>
      <c r="S157" s="36">
        <f>P157*R157</f>
        <v/>
      </c>
      <c r="U157" s="27" t="inlineStr">
        <is>
          <t>Stock SAP</t>
        </is>
      </c>
      <c r="V157" s="27" t="inlineStr">
        <is>
          <t>Descartables</t>
        </is>
      </c>
      <c r="W157" s="27" t="inlineStr">
        <is>
          <t>Dentro del alcance</t>
        </is>
      </c>
      <c r="X157" s="25" t="inlineStr">
        <is>
          <t>Alta</t>
        </is>
      </c>
      <c r="Y157" s="27" t="inlineStr">
        <is>
          <t>Homologado – confianza Alta</t>
        </is>
      </c>
      <c r="Z157" s="26" t="inlineStr">
        <is>
          <t>Dar de baja en SAP</t>
        </is>
      </c>
      <c r="AA157" s="27" t="inlineStr">
        <is>
          <t>381</t>
        </is>
      </c>
      <c r="AB157" s="27" t="inlineStr">
        <is>
          <t>VENDA CAMBRIC 15 CM</t>
        </is>
      </c>
      <c r="AC157" s="27" t="inlineStr">
        <is>
          <t>Cruce por nomenclatura SAP</t>
        </is>
      </c>
      <c r="AD157" s="27" t="inlineStr">
        <is>
          <t>No</t>
        </is>
      </c>
      <c r="AE157" s="27" t="inlineStr"/>
      <c r="AF157" s="27" t="inlineStr">
        <is>
          <t>No</t>
        </is>
      </c>
      <c r="AG157" s="27" t="inlineStr"/>
      <c r="AH157" s="37" t="n">
        <v>788</v>
      </c>
      <c r="AI157" s="37" t="n">
        <v>10</v>
      </c>
      <c r="AJ157" s="37" t="n">
        <v>778</v>
      </c>
      <c r="AK157" s="38" t="n">
        <v>410.9415228426396</v>
      </c>
      <c r="AL157" s="38">
        <f>IF(OR($Z157="Dar de baja en SAP",$Z157="Dar de alta en SAP"),$AJ157*$AK157,"")</f>
        <v/>
      </c>
      <c r="AM157" s="38">
        <f>$AI157*$AK157</f>
        <v/>
      </c>
      <c r="AN157" s="29" t="inlineStr">
        <is>
          <t>Valorización a validar: relación de cantidades 79 a 1 entre SAP y el recuento físico. Sugiere distinta unidad de medida (SAP por caja o envase y el recuento por unidad). La diferencia económica de esta fila no debe tomarse como definitiva.</t>
        </is>
      </c>
      <c r="AO157" s="27"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t="inlineStr"/>
      <c r="D158" s="5" t="inlineStr">
        <is>
          <t>033</t>
        </is>
      </c>
      <c r="E158" s="5" t="inlineStr">
        <is>
          <t>ZDES</t>
        </is>
      </c>
      <c r="F158" s="5" t="inlineStr">
        <is>
          <t>1060</t>
        </is>
      </c>
      <c r="G158" s="5" t="inlineStr">
        <is>
          <t>6021</t>
        </is>
      </c>
      <c r="H158" s="5" t="inlineStr">
        <is>
          <t>C/U</t>
        </is>
      </c>
      <c r="I158" s="6" t="n">
        <v>547</v>
      </c>
      <c r="J158" s="6" t="n">
        <v>0</v>
      </c>
      <c r="K158" s="5" t="inlineStr">
        <is>
          <t>ARS</t>
        </is>
      </c>
      <c r="L158" s="7" t="n">
        <v>0</v>
      </c>
      <c r="M158" s="7" t="n">
        <v>259443.67</v>
      </c>
      <c r="O158" s="11">
        <f>M158/SUM($M$2:$M$2023)</f>
        <v/>
      </c>
      <c r="P158" s="5">
        <f>IFERROR(M158/I158,0)</f>
        <v/>
      </c>
      <c r="R158" s="8">
        <f>I158-Q158</f>
        <v/>
      </c>
      <c r="S158" s="36">
        <f>P158*R158</f>
        <v/>
      </c>
      <c r="U158" s="27" t="inlineStr">
        <is>
          <t>Stock SAP</t>
        </is>
      </c>
      <c r="V158" s="27" t="inlineStr">
        <is>
          <t>Descartables</t>
        </is>
      </c>
      <c r="W158" s="27" t="inlineStr">
        <is>
          <t>Dentro del alcance</t>
        </is>
      </c>
      <c r="X158" s="25" t="inlineStr">
        <is>
          <t>Alta</t>
        </is>
      </c>
      <c r="Y158" s="27" t="inlineStr">
        <is>
          <t>Homologado – confianza Alta</t>
        </is>
      </c>
      <c r="Z158" s="26" t="inlineStr">
        <is>
          <t>Dar de baja en SAP</t>
        </is>
      </c>
      <c r="AA158" s="27" t="inlineStr">
        <is>
          <t>260</t>
        </is>
      </c>
      <c r="AB158" s="27" t="inlineStr">
        <is>
          <t>Pilas AA</t>
        </is>
      </c>
      <c r="AC158" s="27" t="inlineStr">
        <is>
          <t>Cruce por nomenclatura SAP</t>
        </is>
      </c>
      <c r="AD158" s="27" t="inlineStr">
        <is>
          <t>No</t>
        </is>
      </c>
      <c r="AE158" s="27" t="inlineStr"/>
      <c r="AF158" s="27" t="inlineStr">
        <is>
          <t>No</t>
        </is>
      </c>
      <c r="AG158" s="27" t="inlineStr"/>
      <c r="AH158" s="37" t="n">
        <v>2207</v>
      </c>
      <c r="AI158" s="37" t="n">
        <v>3</v>
      </c>
      <c r="AJ158" s="37" t="n">
        <v>2204</v>
      </c>
      <c r="AK158" s="38" t="n">
        <v>474.3028726778433</v>
      </c>
      <c r="AL158" s="38">
        <f>IF(OR($Z158="Dar de baja en SAP",$Z158="Dar de alta en SAP"),$AJ158*$AK158,"")</f>
        <v/>
      </c>
      <c r="AM158" s="38">
        <f>$AI158*$AK158</f>
        <v/>
      </c>
      <c r="AN158" s="29" t="inlineStr">
        <is>
          <t>Valorización a validar: relación de cantidades 736 a 1 entre SAP y el recuento físico. Sugiere distinta unidad de medida (SAP por caja o envase y el recuento por unidad). La diferencia económica de esta fila no debe tomarse como definitiva.</t>
        </is>
      </c>
      <c r="AO158" s="27"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7" t="n">
        <v>0</v>
      </c>
      <c r="M159" s="7" t="n">
        <v>36414.78</v>
      </c>
      <c r="O159" s="11">
        <f>M159/SUM($M$2:$M$2023)</f>
        <v/>
      </c>
      <c r="P159" s="5">
        <f>IFERROR(M159/I159,0)</f>
        <v/>
      </c>
      <c r="R159" s="8">
        <f>I159-Q159</f>
        <v/>
      </c>
      <c r="S159" s="36">
        <f>P159*R159</f>
        <v/>
      </c>
      <c r="U159" s="27" t="inlineStr">
        <is>
          <t>Stock SAP</t>
        </is>
      </c>
      <c r="V159" s="27" t="inlineStr">
        <is>
          <t>Medicamentos</t>
        </is>
      </c>
      <c r="W159" s="27" t="inlineStr">
        <is>
          <t>Dentro del alcance</t>
        </is>
      </c>
      <c r="X159" s="27" t="inlineStr"/>
      <c r="Y159" s="27" t="inlineStr">
        <is>
          <t>Sin recuento físico en el inventario de Avain</t>
        </is>
      </c>
      <c r="Z159" s="28" t="inlineStr">
        <is>
          <t>Sin recuento físico</t>
        </is>
      </c>
      <c r="AA159" s="27" t="inlineStr"/>
      <c r="AB159" s="27" t="inlineStr"/>
      <c r="AC159" s="27" t="inlineStr"/>
      <c r="AD159" s="27" t="inlineStr"/>
      <c r="AE159" s="27" t="inlineStr"/>
      <c r="AF159" s="27" t="inlineStr"/>
      <c r="AG159" s="27" t="inlineStr"/>
      <c r="AH159" s="37" t="n">
        <v>1840</v>
      </c>
      <c r="AI159" s="37" t="n">
        <v>0</v>
      </c>
      <c r="AJ159" s="37" t="n">
        <v>1840</v>
      </c>
      <c r="AK159" s="38" t="n">
        <v>67.43477717391303</v>
      </c>
      <c r="AL159" s="38" t="n"/>
      <c r="AM159" s="38" t="n"/>
      <c r="AN159" s="27" t="inlineStr"/>
      <c r="AO159" s="27"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7" t="n">
        <v>0</v>
      </c>
      <c r="M160" s="7" t="n">
        <v>62949.41</v>
      </c>
      <c r="O160" s="11">
        <f>M160/SUM($M$2:$M$2023)</f>
        <v/>
      </c>
      <c r="P160" s="5">
        <f>IFERROR(M160/I160,0)</f>
        <v/>
      </c>
      <c r="R160" s="8">
        <f>I160-Q160</f>
        <v/>
      </c>
      <c r="S160" s="36">
        <f>P160*R160</f>
        <v/>
      </c>
      <c r="U160" s="27" t="inlineStr">
        <is>
          <t>Stock SAP</t>
        </is>
      </c>
      <c r="V160" s="27" t="inlineStr">
        <is>
          <t>Medicamentos</t>
        </is>
      </c>
      <c r="W160" s="27" t="inlineStr">
        <is>
          <t>Dentro del alcance</t>
        </is>
      </c>
      <c r="X160" s="25" t="inlineStr">
        <is>
          <t>Alta</t>
        </is>
      </c>
      <c r="Y160" s="27" t="inlineStr">
        <is>
          <t>Homologado – confianza Alta</t>
        </is>
      </c>
      <c r="Z160" s="26" t="inlineStr">
        <is>
          <t>Dar de baja en SAP</t>
        </is>
      </c>
      <c r="AA160" s="27" t="inlineStr">
        <is>
          <t>23</t>
        </is>
      </c>
      <c r="AB160" s="27" t="inlineStr">
        <is>
          <t>ASPIRINA</t>
        </is>
      </c>
      <c r="AC160" s="27" t="inlineStr">
        <is>
          <t>Homologación por código Avain (master M01-001)</t>
        </is>
      </c>
      <c r="AD160" s="27" t="inlineStr">
        <is>
          <t>No</t>
        </is>
      </c>
      <c r="AE160" s="27" t="inlineStr"/>
      <c r="AF160" s="27" t="inlineStr">
        <is>
          <t>Sí</t>
        </is>
      </c>
      <c r="AG160" s="27" t="inlineStr">
        <is>
          <t>M01-001</t>
        </is>
      </c>
      <c r="AH160" s="37" t="n">
        <v>5170</v>
      </c>
      <c r="AI160" s="37" t="n">
        <v>570</v>
      </c>
      <c r="AJ160" s="37" t="n">
        <v>4600</v>
      </c>
      <c r="AK160" s="38" t="n">
        <v>121.0565531914893</v>
      </c>
      <c r="AL160" s="38">
        <f>IF(OR($Z160="Dar de baja en SAP",$Z160="Dar de alta en SAP"),$AJ160*$AK160,"")</f>
        <v/>
      </c>
      <c r="AM160" s="38">
        <f>$AI160*$AK160</f>
        <v/>
      </c>
      <c r="AN160" s="27" t="inlineStr"/>
      <c r="AO160"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7" t="n">
        <v>0</v>
      </c>
      <c r="M161" s="7" t="n">
        <v>10647.14</v>
      </c>
      <c r="O161" s="11">
        <f>M161/SUM($M$2:$M$2023)</f>
        <v/>
      </c>
      <c r="P161" s="5">
        <f>IFERROR(M161/I161,0)</f>
        <v/>
      </c>
      <c r="R161" s="8">
        <f>I161-Q161</f>
        <v/>
      </c>
      <c r="S161" s="36">
        <f>P161*R161</f>
        <v/>
      </c>
      <c r="U161" s="27" t="inlineStr">
        <is>
          <t>Stock SAP</t>
        </is>
      </c>
      <c r="V161" s="27" t="inlineStr">
        <is>
          <t>Medicamentos</t>
        </is>
      </c>
      <c r="W161" s="27" t="inlineStr">
        <is>
          <t>Dentro del alcance</t>
        </is>
      </c>
      <c r="X161" s="27" t="inlineStr"/>
      <c r="Y161" s="27" t="inlineStr">
        <is>
          <t>Sin recuento físico en el inventario de Avain</t>
        </is>
      </c>
      <c r="Z161" s="28" t="inlineStr">
        <is>
          <t>Sin recuento físico</t>
        </is>
      </c>
      <c r="AA161" s="27" t="inlineStr"/>
      <c r="AB161" s="27" t="inlineStr"/>
      <c r="AC161" s="27" t="inlineStr"/>
      <c r="AD161" s="27" t="inlineStr"/>
      <c r="AE161" s="27" t="inlineStr"/>
      <c r="AF161" s="27" t="inlineStr"/>
      <c r="AG161" s="27" t="inlineStr"/>
      <c r="AH161" s="37" t="n">
        <v>5720</v>
      </c>
      <c r="AI161" s="37" t="n">
        <v>0</v>
      </c>
      <c r="AJ161" s="37" t="n">
        <v>5720</v>
      </c>
      <c r="AK161" s="38" t="n">
        <v>20.47527272727273</v>
      </c>
      <c r="AL161" s="38" t="n"/>
      <c r="AM161" s="38" t="n"/>
      <c r="AN161" s="27" t="inlineStr"/>
      <c r="AO161" s="27"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7" t="n">
        <v>0</v>
      </c>
      <c r="M162" s="7" t="n">
        <v>75181.84</v>
      </c>
      <c r="O162" s="11">
        <f>M162/SUM($M$2:$M$2023)</f>
        <v/>
      </c>
      <c r="P162" s="5">
        <f>IFERROR(M162/I162,0)</f>
        <v/>
      </c>
      <c r="Q162" s="39" t="n">
        <v>230</v>
      </c>
      <c r="R162" s="8">
        <f>I162-Q162</f>
        <v/>
      </c>
      <c r="S162" s="36">
        <f>P162*R162</f>
        <v/>
      </c>
      <c r="U162" s="27" t="inlineStr">
        <is>
          <t>Stock SAP</t>
        </is>
      </c>
      <c r="V162" s="27" t="inlineStr">
        <is>
          <t>Medicamentos</t>
        </is>
      </c>
      <c r="W162" s="27" t="inlineStr">
        <is>
          <t>Dentro del alcance</t>
        </is>
      </c>
      <c r="X162" s="30" t="inlineStr">
        <is>
          <t>Media</t>
        </is>
      </c>
      <c r="Y162" s="27" t="inlineStr">
        <is>
          <t>Homologado – confianza Media – pendiente de validación</t>
        </is>
      </c>
      <c r="Z162" s="26" t="inlineStr">
        <is>
          <t>Dar de baja en SAP</t>
        </is>
      </c>
      <c r="AA162" s="27" t="inlineStr">
        <is>
          <t>59</t>
        </is>
      </c>
      <c r="AB162" s="27" t="inlineStr">
        <is>
          <t>CLARITROMICINA</t>
        </is>
      </c>
      <c r="AC162" s="27" t="inlineStr">
        <is>
          <t>Homologación por código Avain (master M11-006)</t>
        </is>
      </c>
      <c r="AD162" s="27" t="inlineStr">
        <is>
          <t>No</t>
        </is>
      </c>
      <c r="AE162" s="27" t="inlineStr"/>
      <c r="AF162" s="27" t="inlineStr">
        <is>
          <t>Sí</t>
        </is>
      </c>
      <c r="AG162" s="27" t="inlineStr">
        <is>
          <t>M11-006</t>
        </is>
      </c>
      <c r="AH162" s="37" t="n">
        <v>680</v>
      </c>
      <c r="AI162" s="37" t="n">
        <v>230</v>
      </c>
      <c r="AJ162" s="37" t="n">
        <v>450</v>
      </c>
      <c r="AK162" s="38" t="n">
        <v>144.5804705882353</v>
      </c>
      <c r="AL162" s="38">
        <f>IF(OR($Z162="Dar de baja en SAP",$Z162="Dar de alta en SAP"),$AJ162*$AK162,"")</f>
        <v/>
      </c>
      <c r="AM162" s="38">
        <f>$AI162*$AK162</f>
        <v/>
      </c>
      <c r="AN162" s="27" t="inlineStr"/>
      <c r="AO162" s="27"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7" t="n">
        <v>0</v>
      </c>
      <c r="M163" s="7" t="n">
        <v>8304.360000000001</v>
      </c>
      <c r="O163" s="11">
        <f>M163/SUM($M$2:$M$2023)</f>
        <v/>
      </c>
      <c r="P163" s="5">
        <f>IFERROR(M163/I163,0)</f>
        <v/>
      </c>
      <c r="R163" s="8">
        <f>I163-Q163</f>
        <v/>
      </c>
      <c r="S163" s="36">
        <f>P163*R163</f>
        <v/>
      </c>
      <c r="U163" s="27" t="inlineStr">
        <is>
          <t>Stock SAP</t>
        </is>
      </c>
      <c r="V163" s="27" t="inlineStr">
        <is>
          <t>Medicamentos</t>
        </is>
      </c>
      <c r="W163" s="27" t="inlineStr">
        <is>
          <t>Dentro del alcance</t>
        </is>
      </c>
      <c r="X163" s="30" t="inlineStr">
        <is>
          <t>Media</t>
        </is>
      </c>
      <c r="Y163" s="27" t="inlineStr">
        <is>
          <t>Homologado – confianza Media – pendiente de validación</t>
        </is>
      </c>
      <c r="Z163" s="26" t="inlineStr">
        <is>
          <t>Dar de baja en SAP</t>
        </is>
      </c>
      <c r="AA163" s="27" t="inlineStr">
        <is>
          <t>101</t>
        </is>
      </c>
      <c r="AB163" s="27" t="inlineStr">
        <is>
          <t>ENALAPRIL COMP</t>
        </is>
      </c>
      <c r="AC163" s="27" t="inlineStr">
        <is>
          <t>Cruce por nomenclatura SAP</t>
        </is>
      </c>
      <c r="AD163" s="27" t="inlineStr">
        <is>
          <t>Sí</t>
        </is>
      </c>
      <c r="AE163" s="27" t="inlineStr">
        <is>
          <t>1000066, 1000343</t>
        </is>
      </c>
      <c r="AF163" s="27" t="inlineStr">
        <is>
          <t>Sí</t>
        </is>
      </c>
      <c r="AG163" s="27" t="inlineStr">
        <is>
          <t>M04-003</t>
        </is>
      </c>
      <c r="AH163" s="37" t="n">
        <v>8770</v>
      </c>
      <c r="AI163" s="37" t="n">
        <v>580</v>
      </c>
      <c r="AJ163" s="37" t="n">
        <v>8190</v>
      </c>
      <c r="AK163" s="38" t="n">
        <v>16.2830661345496</v>
      </c>
      <c r="AL163" s="38">
        <f>IF(OR($Z163="Dar de baja en SAP",$Z163="Dar de alta en SAP"),$AJ163*$AK163,"")</f>
        <v/>
      </c>
      <c r="AM163" s="38">
        <f>$AI163*$AK163</f>
        <v/>
      </c>
      <c r="AN163" s="27" t="inlineStr"/>
      <c r="AO163"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7" t="n">
        <v>0</v>
      </c>
      <c r="M164" s="7" t="n">
        <v>30093.98</v>
      </c>
      <c r="O164" s="11">
        <f>M164/SUM($M$2:$M$2023)</f>
        <v/>
      </c>
      <c r="P164" s="5">
        <f>IFERROR(M164/I164,0)</f>
        <v/>
      </c>
      <c r="R164" s="8">
        <f>I164-Q164</f>
        <v/>
      </c>
      <c r="S164" s="36">
        <f>P164*R164</f>
        <v/>
      </c>
      <c r="U164" s="27" t="inlineStr">
        <is>
          <t>Stock SAP</t>
        </is>
      </c>
      <c r="V164" s="27" t="inlineStr">
        <is>
          <t>Medicamentos</t>
        </is>
      </c>
      <c r="W164" s="27" t="inlineStr">
        <is>
          <t>Dentro del alcance</t>
        </is>
      </c>
      <c r="X164" s="25" t="inlineStr">
        <is>
          <t>Alta</t>
        </is>
      </c>
      <c r="Y164" s="27" t="inlineStr">
        <is>
          <t>Homologado – confianza Alta</t>
        </is>
      </c>
      <c r="Z164" s="26" t="inlineStr">
        <is>
          <t>Dar de baja en SAP</t>
        </is>
      </c>
      <c r="AA164" s="27" t="inlineStr">
        <is>
          <t>83</t>
        </is>
      </c>
      <c r="AB164" s="27" t="inlineStr">
        <is>
          <t>DICLOFENAC 75 COMP</t>
        </is>
      </c>
      <c r="AC164" s="27" t="inlineStr">
        <is>
          <t>Homologación por código Avain (master M01-002)</t>
        </is>
      </c>
      <c r="AD164" s="27" t="inlineStr">
        <is>
          <t>No</t>
        </is>
      </c>
      <c r="AE164" s="27" t="inlineStr"/>
      <c r="AF164" s="27" t="inlineStr">
        <is>
          <t>Sí</t>
        </is>
      </c>
      <c r="AG164" s="27" t="inlineStr">
        <is>
          <t>M01-002</t>
        </is>
      </c>
      <c r="AH164" s="37" t="n">
        <v>10995</v>
      </c>
      <c r="AI164" s="37" t="n">
        <v>9</v>
      </c>
      <c r="AJ164" s="37" t="n">
        <v>10986</v>
      </c>
      <c r="AK164" s="38" t="n">
        <v>59.00779899954525</v>
      </c>
      <c r="AL164" s="38">
        <f>IF(OR($Z164="Dar de baja en SAP",$Z164="Dar de alta en SAP"),$AJ164*$AK164,"")</f>
        <v/>
      </c>
      <c r="AM164" s="38">
        <f>$AI164*$AK164</f>
        <v/>
      </c>
      <c r="AN164" s="29" t="inlineStr">
        <is>
          <t>Valorización a validar: relación de cantidades 1,222 a 1 entre SAP y el recuento físico. Sugiere distinta unidad de medida (SAP por caja o envase y el recuento por unidad). La diferencia económica de esta fila no debe tomarse como definitiva.</t>
        </is>
      </c>
      <c r="AO164"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7" t="n">
        <v>0</v>
      </c>
      <c r="M165" s="7" t="n">
        <v>61738.84</v>
      </c>
      <c r="O165" s="11">
        <f>M165/SUM($M$2:$M$2023)</f>
        <v/>
      </c>
      <c r="P165" s="5">
        <f>IFERROR(M165/I165,0)</f>
        <v/>
      </c>
      <c r="R165" s="8">
        <f>I165-Q165</f>
        <v/>
      </c>
      <c r="S165" s="36">
        <f>P165*R165</f>
        <v/>
      </c>
      <c r="U165" s="27" t="inlineStr">
        <is>
          <t>Stock SAP</t>
        </is>
      </c>
      <c r="V165" s="27" t="inlineStr">
        <is>
          <t>Medicamentos</t>
        </is>
      </c>
      <c r="W165" s="27" t="inlineStr">
        <is>
          <t>Dentro del alcance</t>
        </is>
      </c>
      <c r="X165" s="25" t="inlineStr">
        <is>
          <t>Alta</t>
        </is>
      </c>
      <c r="Y165" s="27" t="inlineStr">
        <is>
          <t>Homologado – confianza Alta</t>
        </is>
      </c>
      <c r="Z165" s="26" t="inlineStr">
        <is>
          <t>Dar de baja en SAP</t>
        </is>
      </c>
      <c r="AA165" s="27" t="inlineStr">
        <is>
          <t>23</t>
        </is>
      </c>
      <c r="AB165" s="27" t="inlineStr">
        <is>
          <t>ASPIRINA</t>
        </is>
      </c>
      <c r="AC165" s="27" t="inlineStr">
        <is>
          <t>Homologación por código Avain (master M01-001)</t>
        </is>
      </c>
      <c r="AD165" s="27" t="inlineStr">
        <is>
          <t>No</t>
        </is>
      </c>
      <c r="AE165" s="27" t="inlineStr"/>
      <c r="AF165" s="27" t="inlineStr">
        <is>
          <t>Sí</t>
        </is>
      </c>
      <c r="AG165" s="27" t="inlineStr">
        <is>
          <t>M01-001</t>
        </is>
      </c>
      <c r="AH165" s="37" t="n">
        <v>5170</v>
      </c>
      <c r="AI165" s="37" t="n">
        <v>570</v>
      </c>
      <c r="AJ165" s="37" t="n">
        <v>4600</v>
      </c>
      <c r="AK165" s="38" t="n">
        <v>121.0565531914893</v>
      </c>
      <c r="AL165" s="38">
        <f>IF(OR($Z165="Dar de baja en SAP",$Z165="Dar de alta en SAP"),$AJ165*$AK165,"")</f>
        <v/>
      </c>
      <c r="AM165" s="38">
        <f>$AI165*$AK165</f>
        <v/>
      </c>
      <c r="AN165" s="27" t="inlineStr"/>
      <c r="AO165"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t="inlineStr"/>
      <c r="D166" s="5" t="inlineStr">
        <is>
          <t>033</t>
        </is>
      </c>
      <c r="E166" s="5" t="inlineStr">
        <is>
          <t>ZDES</t>
        </is>
      </c>
      <c r="F166" s="5" t="inlineStr">
        <is>
          <t>1060</t>
        </is>
      </c>
      <c r="G166" s="5" t="inlineStr">
        <is>
          <t>6021</t>
        </is>
      </c>
      <c r="H166" s="5" t="inlineStr">
        <is>
          <t>C/U</t>
        </is>
      </c>
      <c r="I166" s="6" t="n">
        <v>510</v>
      </c>
      <c r="J166" s="6" t="n">
        <v>0</v>
      </c>
      <c r="K166" s="5" t="inlineStr">
        <is>
          <t>ARS</t>
        </is>
      </c>
      <c r="L166" s="7" t="n">
        <v>0</v>
      </c>
      <c r="M166" s="7" t="n">
        <v>318748.31</v>
      </c>
      <c r="O166" s="11">
        <f>M166/SUM($M$2:$M$2023)</f>
        <v/>
      </c>
      <c r="P166" s="5">
        <f>IFERROR(M166/I166,0)</f>
        <v/>
      </c>
      <c r="R166" s="8">
        <f>I166-Q166</f>
        <v/>
      </c>
      <c r="S166" s="36">
        <f>P166*R166</f>
        <v/>
      </c>
      <c r="U166" s="27" t="inlineStr">
        <is>
          <t>Stock SAP</t>
        </is>
      </c>
      <c r="V166" s="27" t="inlineStr">
        <is>
          <t>Descartables</t>
        </is>
      </c>
      <c r="W166" s="27" t="inlineStr">
        <is>
          <t>Dentro del alcance</t>
        </is>
      </c>
      <c r="X166" s="25" t="inlineStr">
        <is>
          <t>Alta</t>
        </is>
      </c>
      <c r="Y166" s="27" t="inlineStr">
        <is>
          <t>Homologado – confianza Alta</t>
        </is>
      </c>
      <c r="Z166" s="26" t="inlineStr">
        <is>
          <t>Dar de baja en SAP</t>
        </is>
      </c>
      <c r="AA166" s="27" t="inlineStr">
        <is>
          <t>259</t>
        </is>
      </c>
      <c r="AB166" s="27" t="inlineStr">
        <is>
          <t>Pilas AAA</t>
        </is>
      </c>
      <c r="AC166" s="27" t="inlineStr">
        <is>
          <t>Cruce por nomenclatura SAP</t>
        </is>
      </c>
      <c r="AD166" s="27" t="inlineStr">
        <is>
          <t>No</t>
        </is>
      </c>
      <c r="AE166" s="27" t="inlineStr"/>
      <c r="AF166" s="27" t="inlineStr">
        <is>
          <t>No</t>
        </is>
      </c>
      <c r="AG166" s="27" t="inlineStr"/>
      <c r="AH166" s="37" t="n">
        <v>1510</v>
      </c>
      <c r="AI166" s="37" t="n">
        <v>4</v>
      </c>
      <c r="AJ166" s="37" t="n">
        <v>1506</v>
      </c>
      <c r="AK166" s="38" t="n">
        <v>624.9966887417219</v>
      </c>
      <c r="AL166" s="38">
        <f>IF(OR($Z166="Dar de baja en SAP",$Z166="Dar de alta en SAP"),$AJ166*$AK166,"")</f>
        <v/>
      </c>
      <c r="AM166" s="38">
        <f>$AI166*$AK166</f>
        <v/>
      </c>
      <c r="AN166" s="29" t="inlineStr">
        <is>
          <t>Valorización a validar: relación de cantidades 378 a 1 entre SAP y el recuento físico. Sugiere distinta unidad de medida (SAP por caja o envase y el recuento por unidad). La diferencia económica de esta fila no debe tomarse como definitiva.</t>
        </is>
      </c>
      <c r="AO166" s="27"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7" t="n">
        <v>0</v>
      </c>
      <c r="M167" s="7" t="n">
        <v>12333.21</v>
      </c>
      <c r="O167" s="11">
        <f>M167/SUM($M$2:$M$2023)</f>
        <v/>
      </c>
      <c r="P167" s="5">
        <f>IFERROR(M167/I167,0)</f>
        <v/>
      </c>
      <c r="Q167" s="39" t="n">
        <v>135</v>
      </c>
      <c r="R167" s="8">
        <f>I167-Q167</f>
        <v/>
      </c>
      <c r="S167" s="36">
        <f>P167*R167</f>
        <v/>
      </c>
      <c r="U167" s="27" t="inlineStr">
        <is>
          <t>Stock SAP</t>
        </is>
      </c>
      <c r="V167" s="27" t="inlineStr">
        <is>
          <t>Medicamentos</t>
        </is>
      </c>
      <c r="W167" s="27" t="inlineStr">
        <is>
          <t>Dentro del alcance</t>
        </is>
      </c>
      <c r="X167" s="25" t="inlineStr">
        <is>
          <t>Alta</t>
        </is>
      </c>
      <c r="Y167" s="27" t="inlineStr">
        <is>
          <t>Homologado – confianza Alta</t>
        </is>
      </c>
      <c r="Z167" s="26" t="inlineStr">
        <is>
          <t>Dar de baja en SAP</t>
        </is>
      </c>
      <c r="AA167" s="27" t="inlineStr">
        <is>
          <t>170</t>
        </is>
      </c>
      <c r="AB167" s="27" t="inlineStr">
        <is>
          <t>OMEPRAZOL 20 MG COMP</t>
        </is>
      </c>
      <c r="AC167" s="27" t="inlineStr">
        <is>
          <t>Cruce por nomenclatura SAP</t>
        </is>
      </c>
      <c r="AD167" s="27" t="inlineStr">
        <is>
          <t>No</t>
        </is>
      </c>
      <c r="AE167" s="27" t="inlineStr"/>
      <c r="AF167" s="27" t="inlineStr">
        <is>
          <t>Sí</t>
        </is>
      </c>
      <c r="AG167" s="27" t="inlineStr">
        <is>
          <t>M08-006</t>
        </is>
      </c>
      <c r="AH167" s="37" t="n">
        <v>1562</v>
      </c>
      <c r="AI167" s="37" t="n">
        <v>135</v>
      </c>
      <c r="AJ167" s="37" t="n">
        <v>1427</v>
      </c>
      <c r="AK167" s="38" t="n">
        <v>24.47065300896287</v>
      </c>
      <c r="AL167" s="38">
        <f>IF(OR($Z167="Dar de baja en SAP",$Z167="Dar de alta en SAP"),$AJ167*$AK167,"")</f>
        <v/>
      </c>
      <c r="AM167" s="38">
        <f>$AI167*$AK167</f>
        <v/>
      </c>
      <c r="AN167" s="27" t="inlineStr"/>
      <c r="AO167" s="27"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7" t="n">
        <v>0</v>
      </c>
      <c r="M168" s="7" t="n">
        <v>143677.98</v>
      </c>
      <c r="O168" s="11">
        <f>M168/SUM($M$2:$M$2023)</f>
        <v/>
      </c>
      <c r="P168" s="5">
        <f>IFERROR(M168/I168,0)</f>
        <v/>
      </c>
      <c r="Q168" s="39" t="n">
        <v>603</v>
      </c>
      <c r="R168" s="8">
        <f>I168-Q168</f>
        <v/>
      </c>
      <c r="S168" s="36">
        <f>P168*R168</f>
        <v/>
      </c>
      <c r="U168" s="27" t="inlineStr">
        <is>
          <t>Stock SAP</t>
        </is>
      </c>
      <c r="V168" s="27" t="inlineStr">
        <is>
          <t>Medicamentos</t>
        </is>
      </c>
      <c r="W168" s="27" t="inlineStr">
        <is>
          <t>Dentro del alcance</t>
        </is>
      </c>
      <c r="X168" s="26" t="inlineStr">
        <is>
          <t>Baja</t>
        </is>
      </c>
      <c r="Y168" s="27" t="inlineStr">
        <is>
          <t>Homologado – confianza Baja – pendiente de validación</t>
        </is>
      </c>
      <c r="Z168" s="26" t="inlineStr">
        <is>
          <t>Dar de baja en SAP</t>
        </is>
      </c>
      <c r="AA168" s="27" t="inlineStr">
        <is>
          <t>MED-006; 2</t>
        </is>
      </c>
      <c r="AB168" s="27" t="inlineStr">
        <is>
          <t>Adrenalina 1mg/mL; ADRENALINA INY</t>
        </is>
      </c>
      <c r="AC168" s="27" t="inlineStr">
        <is>
          <t>Cruce por nomenclatura SAP; Homologación por código Avain (master M03-001)</t>
        </is>
      </c>
      <c r="AD168" s="27" t="inlineStr">
        <is>
          <t>No</t>
        </is>
      </c>
      <c r="AE168" s="27" t="inlineStr"/>
      <c r="AF168" s="27" t="inlineStr">
        <is>
          <t>Sí</t>
        </is>
      </c>
      <c r="AG168" s="27" t="inlineStr">
        <is>
          <t>M03-001</t>
        </is>
      </c>
      <c r="AH168" s="37" t="n">
        <v>5588</v>
      </c>
      <c r="AI168" s="37" t="n">
        <v>603</v>
      </c>
      <c r="AJ168" s="37" t="n">
        <v>4985</v>
      </c>
      <c r="AK168" s="38" t="n">
        <v>287.3559699355764</v>
      </c>
      <c r="AL168" s="38">
        <f>IF(OR($Z168="Dar de baja en SAP",$Z168="Dar de alta en SAP"),$AJ168*$AK168,"")</f>
        <v/>
      </c>
      <c r="AM168" s="38">
        <f>$AI168*$AK168</f>
        <v/>
      </c>
      <c r="AN168" s="27" t="inlineStr"/>
      <c r="AO168" s="27"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7" t="n">
        <v>0</v>
      </c>
      <c r="M169" s="7" t="n">
        <v>98227.22</v>
      </c>
      <c r="O169" s="11">
        <f>M169/SUM($M$2:$M$2023)</f>
        <v/>
      </c>
      <c r="P169" s="5">
        <f>IFERROR(M169/I169,0)</f>
        <v/>
      </c>
      <c r="Q169" s="39" t="n">
        <v>243</v>
      </c>
      <c r="R169" s="8">
        <f>I169-Q169</f>
        <v/>
      </c>
      <c r="S169" s="36">
        <f>P169*R169</f>
        <v/>
      </c>
      <c r="U169" s="27" t="inlineStr">
        <is>
          <t>Stock SAP</t>
        </is>
      </c>
      <c r="V169" s="27" t="inlineStr">
        <is>
          <t>Medicamentos</t>
        </is>
      </c>
      <c r="W169" s="27" t="inlineStr">
        <is>
          <t>Dentro del alcance</t>
        </is>
      </c>
      <c r="X169" s="30" t="inlineStr">
        <is>
          <t>Media</t>
        </is>
      </c>
      <c r="Y169" s="27" t="inlineStr">
        <is>
          <t>Homologado – confianza Media – pendiente de validación</t>
        </is>
      </c>
      <c r="Z169" s="26" t="inlineStr">
        <is>
          <t>Dar de baja en SAP</t>
        </is>
      </c>
      <c r="AA169" s="27" t="inlineStr">
        <is>
          <t>26</t>
        </is>
      </c>
      <c r="AB169" s="27" t="inlineStr">
        <is>
          <t>ATROPINA AMP</t>
        </is>
      </c>
      <c r="AC169" s="27" t="inlineStr">
        <is>
          <t>Homologación por código Avain (master M03-002)</t>
        </is>
      </c>
      <c r="AD169" s="27" t="inlineStr">
        <is>
          <t>No</t>
        </is>
      </c>
      <c r="AE169" s="27" t="inlineStr"/>
      <c r="AF169" s="27" t="inlineStr">
        <is>
          <t>Sí</t>
        </is>
      </c>
      <c r="AG169" s="27" t="inlineStr">
        <is>
          <t>M03-002</t>
        </is>
      </c>
      <c r="AH169" s="37" t="n">
        <v>4703</v>
      </c>
      <c r="AI169" s="37" t="n">
        <v>243</v>
      </c>
      <c r="AJ169" s="37" t="n">
        <v>4460</v>
      </c>
      <c r="AK169" s="38" t="n">
        <v>196.4544375930257</v>
      </c>
      <c r="AL169" s="38">
        <f>IF(OR($Z169="Dar de baja en SAP",$Z169="Dar de alta en SAP"),$AJ169*$AK169,"")</f>
        <v/>
      </c>
      <c r="AM169" s="38">
        <f>$AI169*$AK169</f>
        <v/>
      </c>
      <c r="AN169" s="27" t="inlineStr"/>
      <c r="AO169" s="27"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7" t="n">
        <v>0</v>
      </c>
      <c r="M170" s="7" t="n">
        <v>149863.27</v>
      </c>
      <c r="O170" s="11">
        <f>M170/SUM($M$2:$M$2023)</f>
        <v/>
      </c>
      <c r="P170" s="5">
        <f>IFERROR(M170/I170,0)</f>
        <v/>
      </c>
      <c r="Q170" s="39" t="n">
        <v>110</v>
      </c>
      <c r="R170" s="8">
        <f>I170-Q170</f>
        <v/>
      </c>
      <c r="S170" s="36">
        <f>P170*R170</f>
        <v/>
      </c>
      <c r="U170" s="27" t="inlineStr">
        <is>
          <t>Stock SAP</t>
        </is>
      </c>
      <c r="V170" s="27" t="inlineStr">
        <is>
          <t>Medicamentos</t>
        </is>
      </c>
      <c r="W170" s="27" t="inlineStr">
        <is>
          <t>Dentro del alcance</t>
        </is>
      </c>
      <c r="X170" s="30" t="inlineStr">
        <is>
          <t>Media</t>
        </is>
      </c>
      <c r="Y170" s="27" t="inlineStr">
        <is>
          <t>Homologado – confianza Media – pendiente de validación</t>
        </is>
      </c>
      <c r="Z170" s="26" t="inlineStr">
        <is>
          <t>Dar de baja en SAP</t>
        </is>
      </c>
      <c r="AA170" s="27" t="inlineStr">
        <is>
          <t>93</t>
        </is>
      </c>
      <c r="AB170" s="27" t="inlineStr">
        <is>
          <t>DIPIRONA AMP</t>
        </is>
      </c>
      <c r="AC170" s="27" t="inlineStr">
        <is>
          <t>Homologación por código Avain (master M01-010)</t>
        </is>
      </c>
      <c r="AD170" s="27" t="inlineStr">
        <is>
          <t>No</t>
        </is>
      </c>
      <c r="AE170" s="27" t="inlineStr"/>
      <c r="AF170" s="27" t="inlineStr">
        <is>
          <t>Sí</t>
        </is>
      </c>
      <c r="AG170" s="27" t="inlineStr">
        <is>
          <t>M01-010</t>
        </is>
      </c>
      <c r="AH170" s="37" t="n">
        <v>2880</v>
      </c>
      <c r="AI170" s="37" t="n">
        <v>110</v>
      </c>
      <c r="AJ170" s="37" t="n">
        <v>2770</v>
      </c>
      <c r="AK170" s="38" t="n">
        <v>299.7265277777778</v>
      </c>
      <c r="AL170" s="38">
        <f>IF(OR($Z170="Dar de baja en SAP",$Z170="Dar de alta en SAP"),$AJ170*$AK170,"")</f>
        <v/>
      </c>
      <c r="AM170" s="38">
        <f>$AI170*$AK170</f>
        <v/>
      </c>
      <c r="AN170" s="27" t="inlineStr"/>
      <c r="AO170" s="27"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7" t="n">
        <v>0</v>
      </c>
      <c r="M171" s="7" t="n">
        <v>15192.02</v>
      </c>
      <c r="O171" s="11">
        <f>M171/SUM($M$2:$M$2023)</f>
        <v/>
      </c>
      <c r="P171" s="5">
        <f>IFERROR(M171/I171,0)</f>
        <v/>
      </c>
      <c r="R171" s="8">
        <f>I171-Q171</f>
        <v/>
      </c>
      <c r="S171" s="36">
        <f>P171*R171</f>
        <v/>
      </c>
      <c r="U171" s="27" t="inlineStr">
        <is>
          <t>Stock SAP</t>
        </is>
      </c>
      <c r="V171" s="27" t="inlineStr">
        <is>
          <t>Medicamentos</t>
        </is>
      </c>
      <c r="W171" s="27" t="inlineStr">
        <is>
          <t>Dentro del alcance</t>
        </is>
      </c>
      <c r="X171" s="27" t="inlineStr"/>
      <c r="Y171" s="27" t="inlineStr">
        <is>
          <t>Sin recuento físico en el inventario de Avain</t>
        </is>
      </c>
      <c r="Z171" s="28" t="inlineStr">
        <is>
          <t>Sin recuento físico</t>
        </is>
      </c>
      <c r="AA171" s="27" t="inlineStr"/>
      <c r="AB171" s="27" t="inlineStr"/>
      <c r="AC171" s="27" t="inlineStr"/>
      <c r="AD171" s="27" t="inlineStr"/>
      <c r="AE171" s="27" t="inlineStr"/>
      <c r="AF171" s="27" t="inlineStr"/>
      <c r="AG171" s="27" t="inlineStr"/>
      <c r="AH171" s="37" t="n">
        <v>12310</v>
      </c>
      <c r="AI171" s="37" t="n">
        <v>0</v>
      </c>
      <c r="AJ171" s="37" t="n">
        <v>12310</v>
      </c>
      <c r="AK171" s="38" t="n">
        <v>30.38403818034119</v>
      </c>
      <c r="AL171" s="38" t="n"/>
      <c r="AM171" s="38" t="n"/>
      <c r="AN171" s="27" t="inlineStr"/>
      <c r="AO171" s="27"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7" t="n">
        <v>0</v>
      </c>
      <c r="M172" s="7" t="n">
        <v>15192.02</v>
      </c>
      <c r="O172" s="11">
        <f>M172/SUM($M$2:$M$2023)</f>
        <v/>
      </c>
      <c r="P172" s="5">
        <f>IFERROR(M172/I172,0)</f>
        <v/>
      </c>
      <c r="R172" s="8">
        <f>I172-Q172</f>
        <v/>
      </c>
      <c r="S172" s="36">
        <f>P172*R172</f>
        <v/>
      </c>
      <c r="U172" s="27" t="inlineStr">
        <is>
          <t>Stock SAP</t>
        </is>
      </c>
      <c r="V172" s="27" t="inlineStr">
        <is>
          <t>Medicamentos</t>
        </is>
      </c>
      <c r="W172" s="27" t="inlineStr">
        <is>
          <t>Dentro del alcance</t>
        </is>
      </c>
      <c r="X172" s="27" t="inlineStr"/>
      <c r="Y172" s="27" t="inlineStr">
        <is>
          <t>Sin recuento físico en el inventario de Avain</t>
        </is>
      </c>
      <c r="Z172" s="28" t="inlineStr">
        <is>
          <t>Sin recuento físico</t>
        </is>
      </c>
      <c r="AA172" s="27" t="inlineStr"/>
      <c r="AB172" s="27" t="inlineStr"/>
      <c r="AC172" s="27" t="inlineStr"/>
      <c r="AD172" s="27" t="inlineStr"/>
      <c r="AE172" s="27" t="inlineStr"/>
      <c r="AF172" s="27" t="inlineStr"/>
      <c r="AG172" s="27" t="inlineStr"/>
      <c r="AH172" s="37" t="n">
        <v>12310</v>
      </c>
      <c r="AI172" s="37" t="n">
        <v>0</v>
      </c>
      <c r="AJ172" s="37" t="n">
        <v>12310</v>
      </c>
      <c r="AK172" s="38" t="n">
        <v>30.38403818034119</v>
      </c>
      <c r="AL172" s="38" t="n"/>
      <c r="AM172" s="38" t="n"/>
      <c r="AN172" s="27" t="inlineStr"/>
      <c r="AO172" s="27"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7" t="n">
        <v>0</v>
      </c>
      <c r="M173" s="7" t="n">
        <v>118068.65</v>
      </c>
      <c r="O173" s="11">
        <f>M173/SUM($M$2:$M$2023)</f>
        <v/>
      </c>
      <c r="P173" s="5">
        <f>IFERROR(M173/I173,0)</f>
        <v/>
      </c>
      <c r="R173" s="8">
        <f>I173-Q173</f>
        <v/>
      </c>
      <c r="S173" s="36">
        <f>P173*R173</f>
        <v/>
      </c>
      <c r="U173" s="27" t="inlineStr">
        <is>
          <t>Stock SAP</t>
        </is>
      </c>
      <c r="V173" s="27" t="inlineStr">
        <is>
          <t>Medicamentos</t>
        </is>
      </c>
      <c r="W173" s="27" t="inlineStr">
        <is>
          <t>Dentro del alcance</t>
        </is>
      </c>
      <c r="X173" s="30" t="inlineStr">
        <is>
          <t>Media</t>
        </is>
      </c>
      <c r="Y173" s="27" t="inlineStr">
        <is>
          <t>Homologado – confianza Media – pendiente de validación</t>
        </is>
      </c>
      <c r="Z173" s="26" t="inlineStr">
        <is>
          <t>Dar de baja en SAP</t>
        </is>
      </c>
      <c r="AA173" s="27" t="inlineStr">
        <is>
          <t>80</t>
        </is>
      </c>
      <c r="AB173" s="27" t="inlineStr">
        <is>
          <t>DICLOFENAC AMP</t>
        </is>
      </c>
      <c r="AC173" s="27" t="inlineStr">
        <is>
          <t>Cruce por nomenclatura SAP</t>
        </is>
      </c>
      <c r="AD173" s="27" t="inlineStr">
        <is>
          <t>No</t>
        </is>
      </c>
      <c r="AE173" s="27" t="inlineStr"/>
      <c r="AF173" s="27" t="inlineStr">
        <is>
          <t>Sí</t>
        </is>
      </c>
      <c r="AG173" s="27" t="inlineStr"/>
      <c r="AH173" s="37" t="n">
        <v>11285</v>
      </c>
      <c r="AI173" s="37" t="n">
        <v>33</v>
      </c>
      <c r="AJ173" s="37" t="n">
        <v>11252</v>
      </c>
      <c r="AK173" s="38" t="n">
        <v>236.1373017279574</v>
      </c>
      <c r="AL173" s="38">
        <f>IF(OR($Z173="Dar de baja en SAP",$Z173="Dar de alta en SAP"),$AJ173*$AK173,"")</f>
        <v/>
      </c>
      <c r="AM173" s="38">
        <f>$AI173*$AK173</f>
        <v/>
      </c>
      <c r="AN173" s="29" t="inlineStr">
        <is>
          <t>Valorización a validar: relación de cantidades 342 a 1 entre SAP y el recuento físico. Sugiere distinta unidad de medida (SAP por caja o envase y el recuento por unidad). La diferencia económica de esta fila no debe tomarse como definitiva.</t>
        </is>
      </c>
      <c r="AO173"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7" t="n">
        <v>0</v>
      </c>
      <c r="M174" s="7" t="n">
        <v>118068.65</v>
      </c>
      <c r="O174" s="11">
        <f>M174/SUM($M$2:$M$2023)</f>
        <v/>
      </c>
      <c r="P174" s="5">
        <f>IFERROR(M174/I174,0)</f>
        <v/>
      </c>
      <c r="R174" s="8">
        <f>I174-Q174</f>
        <v/>
      </c>
      <c r="S174" s="36">
        <f>P174*R174</f>
        <v/>
      </c>
      <c r="U174" s="27" t="inlineStr">
        <is>
          <t>Stock SAP</t>
        </is>
      </c>
      <c r="V174" s="27" t="inlineStr">
        <is>
          <t>Medicamentos</t>
        </is>
      </c>
      <c r="W174" s="27" t="inlineStr">
        <is>
          <t>Dentro del alcance</t>
        </is>
      </c>
      <c r="X174" s="30" t="inlineStr">
        <is>
          <t>Media</t>
        </is>
      </c>
      <c r="Y174" s="27" t="inlineStr">
        <is>
          <t>Homologado – confianza Media – pendiente de validación</t>
        </is>
      </c>
      <c r="Z174" s="26" t="inlineStr">
        <is>
          <t>Dar de baja en SAP</t>
        </is>
      </c>
      <c r="AA174" s="27" t="inlineStr">
        <is>
          <t>80</t>
        </is>
      </c>
      <c r="AB174" s="27" t="inlineStr">
        <is>
          <t>DICLOFENAC AMP</t>
        </is>
      </c>
      <c r="AC174" s="27" t="inlineStr">
        <is>
          <t>Cruce por nomenclatura SAP</t>
        </is>
      </c>
      <c r="AD174" s="27" t="inlineStr">
        <is>
          <t>No</t>
        </is>
      </c>
      <c r="AE174" s="27" t="inlineStr"/>
      <c r="AF174" s="27" t="inlineStr">
        <is>
          <t>Sí</t>
        </is>
      </c>
      <c r="AG174" s="27" t="inlineStr"/>
      <c r="AH174" s="37" t="n">
        <v>11285</v>
      </c>
      <c r="AI174" s="37" t="n">
        <v>33</v>
      </c>
      <c r="AJ174" s="37" t="n">
        <v>11252</v>
      </c>
      <c r="AK174" s="38" t="n">
        <v>236.1373017279574</v>
      </c>
      <c r="AL174" s="38">
        <f>IF(OR($Z174="Dar de baja en SAP",$Z174="Dar de alta en SAP"),$AJ174*$AK174,"")</f>
        <v/>
      </c>
      <c r="AM174" s="38">
        <f>$AI174*$AK174</f>
        <v/>
      </c>
      <c r="AN174" s="29" t="inlineStr">
        <is>
          <t>Valorización a validar: relación de cantidades 342 a 1 entre SAP y el recuento físico. Sugiere distinta unidad de medida (SAP por caja o envase y el recuento por unidad). La diferencia económica de esta fila no debe tomarse como definitiva.</t>
        </is>
      </c>
      <c r="AO174"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7" t="n">
        <v>0</v>
      </c>
      <c r="M175" s="7" t="n">
        <v>35817.69</v>
      </c>
      <c r="O175" s="11">
        <f>M175/SUM($M$2:$M$2023)</f>
        <v/>
      </c>
      <c r="P175" s="5">
        <f>IFERROR(M175/I175,0)</f>
        <v/>
      </c>
      <c r="R175" s="8">
        <f>I175-Q175</f>
        <v/>
      </c>
      <c r="S175" s="36">
        <f>P175*R175</f>
        <v/>
      </c>
      <c r="U175" s="27" t="inlineStr">
        <is>
          <t>Stock SAP</t>
        </is>
      </c>
      <c r="V175" s="27" t="inlineStr">
        <is>
          <t>Medicamentos</t>
        </is>
      </c>
      <c r="W175" s="27" t="inlineStr">
        <is>
          <t>Dentro del alcance</t>
        </is>
      </c>
      <c r="X175" s="25" t="inlineStr">
        <is>
          <t>Alta</t>
        </is>
      </c>
      <c r="Y175" s="27" t="inlineStr">
        <is>
          <t>Homologado – confianza Alta</t>
        </is>
      </c>
      <c r="Z175" s="26" t="inlineStr">
        <is>
          <t>Dar de baja en SAP</t>
        </is>
      </c>
      <c r="AA175" s="27" t="inlineStr">
        <is>
          <t>135</t>
        </is>
      </c>
      <c r="AB175" s="27" t="inlineStr">
        <is>
          <t>IBUPROFENO 400 MG</t>
        </is>
      </c>
      <c r="AC175" s="27" t="inlineStr">
        <is>
          <t>Cruce por nomenclatura SAP</t>
        </is>
      </c>
      <c r="AD175" s="27" t="inlineStr">
        <is>
          <t>No</t>
        </is>
      </c>
      <c r="AE175" s="27" t="inlineStr"/>
      <c r="AF175" s="27" t="inlineStr">
        <is>
          <t>No</t>
        </is>
      </c>
      <c r="AG175" s="27" t="inlineStr"/>
      <c r="AH175" s="37" t="n">
        <v>2770</v>
      </c>
      <c r="AI175" s="37" t="n">
        <v>480</v>
      </c>
      <c r="AJ175" s="37" t="n">
        <v>2290</v>
      </c>
      <c r="AK175" s="38" t="n">
        <v>71.63537906137184</v>
      </c>
      <c r="AL175" s="38">
        <f>IF(OR($Z175="Dar de baja en SAP",$Z175="Dar de alta en SAP"),$AJ175*$AK175,"")</f>
        <v/>
      </c>
      <c r="AM175" s="38">
        <f>$AI175*$AK175</f>
        <v/>
      </c>
      <c r="AN175" s="27" t="inlineStr"/>
      <c r="AO175" s="27"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7" t="n">
        <v>0</v>
      </c>
      <c r="M176" s="7" t="n">
        <v>8141.53</v>
      </c>
      <c r="O176" s="11">
        <f>M176/SUM($M$2:$M$2023)</f>
        <v/>
      </c>
      <c r="P176" s="5">
        <f>IFERROR(M176/I176,0)</f>
        <v/>
      </c>
      <c r="R176" s="8">
        <f>I176-Q176</f>
        <v/>
      </c>
      <c r="S176" s="36">
        <f>P176*R176</f>
        <v/>
      </c>
      <c r="U176" s="27" t="inlineStr">
        <is>
          <t>Stock SAP</t>
        </is>
      </c>
      <c r="V176" s="27" t="inlineStr">
        <is>
          <t>Medicamentos</t>
        </is>
      </c>
      <c r="W176" s="27" t="inlineStr">
        <is>
          <t>Dentro del alcance</t>
        </is>
      </c>
      <c r="X176" s="30" t="inlineStr">
        <is>
          <t>Media</t>
        </is>
      </c>
      <c r="Y176" s="27" t="inlineStr">
        <is>
          <t>Homologado – confianza Media – pendiente de validación</t>
        </is>
      </c>
      <c r="Z176" s="26" t="inlineStr">
        <is>
          <t>Dar de baja en SAP</t>
        </is>
      </c>
      <c r="AA176" s="27" t="inlineStr">
        <is>
          <t>101</t>
        </is>
      </c>
      <c r="AB176" s="27" t="inlineStr">
        <is>
          <t>ENALAPRIL COMP</t>
        </is>
      </c>
      <c r="AC176" s="27" t="inlineStr">
        <is>
          <t>Cruce por nomenclatura SAP</t>
        </is>
      </c>
      <c r="AD176" s="27" t="inlineStr">
        <is>
          <t>Sí</t>
        </is>
      </c>
      <c r="AE176" s="27" t="inlineStr">
        <is>
          <t>1000066, 1000343</t>
        </is>
      </c>
      <c r="AF176" s="27" t="inlineStr">
        <is>
          <t>Sí</t>
        </is>
      </c>
      <c r="AG176" s="27" t="inlineStr">
        <is>
          <t>M04-003</t>
        </is>
      </c>
      <c r="AH176" s="37" t="n">
        <v>8770</v>
      </c>
      <c r="AI176" s="37" t="n">
        <v>580</v>
      </c>
      <c r="AJ176" s="37" t="n">
        <v>8190</v>
      </c>
      <c r="AK176" s="38" t="n">
        <v>16.2830661345496</v>
      </c>
      <c r="AL176" s="38">
        <f>IF(OR($Z176="Dar de baja en SAP",$Z176="Dar de alta en SAP"),$AJ176*$AK176,"")</f>
        <v/>
      </c>
      <c r="AM176" s="38">
        <f>$AI176*$AK176</f>
        <v/>
      </c>
      <c r="AN176" s="27" t="inlineStr"/>
      <c r="AO176"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7" t="n">
        <v>0</v>
      </c>
      <c r="M177" s="7" t="n">
        <v>8141.53</v>
      </c>
      <c r="O177" s="11">
        <f>M177/SUM($M$2:$M$2023)</f>
        <v/>
      </c>
      <c r="P177" s="5">
        <f>IFERROR(M177/I177,0)</f>
        <v/>
      </c>
      <c r="R177" s="8">
        <f>I177-Q177</f>
        <v/>
      </c>
      <c r="S177" s="36">
        <f>P177*R177</f>
        <v/>
      </c>
      <c r="U177" s="27" t="inlineStr">
        <is>
          <t>Stock SAP</t>
        </is>
      </c>
      <c r="V177" s="27" t="inlineStr">
        <is>
          <t>Medicamentos</t>
        </is>
      </c>
      <c r="W177" s="27" t="inlineStr">
        <is>
          <t>Dentro del alcance</t>
        </is>
      </c>
      <c r="X177" s="30" t="inlineStr">
        <is>
          <t>Media</t>
        </is>
      </c>
      <c r="Y177" s="27" t="inlineStr">
        <is>
          <t>Homologado – confianza Media – pendiente de validación</t>
        </is>
      </c>
      <c r="Z177" s="26" t="inlineStr">
        <is>
          <t>Dar de baja en SAP</t>
        </is>
      </c>
      <c r="AA177" s="27" t="inlineStr">
        <is>
          <t>101</t>
        </is>
      </c>
      <c r="AB177" s="27" t="inlineStr">
        <is>
          <t>ENALAPRIL COMP</t>
        </is>
      </c>
      <c r="AC177" s="27" t="inlineStr">
        <is>
          <t>Cruce por nomenclatura SAP</t>
        </is>
      </c>
      <c r="AD177" s="27" t="inlineStr">
        <is>
          <t>Sí</t>
        </is>
      </c>
      <c r="AE177" s="27" t="inlineStr">
        <is>
          <t>1000066, 1000343</t>
        </is>
      </c>
      <c r="AF177" s="27" t="inlineStr">
        <is>
          <t>Sí</t>
        </is>
      </c>
      <c r="AG177" s="27" t="inlineStr">
        <is>
          <t>M04-003</t>
        </is>
      </c>
      <c r="AH177" s="37" t="n">
        <v>8770</v>
      </c>
      <c r="AI177" s="37" t="n">
        <v>580</v>
      </c>
      <c r="AJ177" s="37" t="n">
        <v>8190</v>
      </c>
      <c r="AK177" s="38" t="n">
        <v>16.2830661345496</v>
      </c>
      <c r="AL177" s="38">
        <f>IF(OR($Z177="Dar de baja en SAP",$Z177="Dar de alta en SAP"),$AJ177*$AK177,"")</f>
        <v/>
      </c>
      <c r="AM177" s="38">
        <f>$AI177*$AK177</f>
        <v/>
      </c>
      <c r="AN177" s="27" t="inlineStr"/>
      <c r="AO177"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7" t="n">
        <v>0</v>
      </c>
      <c r="M178" s="7" t="n">
        <v>49340.32</v>
      </c>
      <c r="O178" s="11">
        <f>M178/SUM($M$2:$M$2023)</f>
        <v/>
      </c>
      <c r="P178" s="5">
        <f>IFERROR(M178/I178,0)</f>
        <v/>
      </c>
      <c r="R178" s="8">
        <f>I178-Q178</f>
        <v/>
      </c>
      <c r="S178" s="36">
        <f>P178*R178</f>
        <v/>
      </c>
      <c r="U178" s="27" t="inlineStr">
        <is>
          <t>Stock SAP</t>
        </is>
      </c>
      <c r="V178" s="27" t="inlineStr">
        <is>
          <t>Medicamentos</t>
        </is>
      </c>
      <c r="W178" s="27" t="inlineStr">
        <is>
          <t>Dentro del alcance</t>
        </is>
      </c>
      <c r="X178" s="26" t="inlineStr">
        <is>
          <t>Baja</t>
        </is>
      </c>
      <c r="Y178" s="27" t="inlineStr">
        <is>
          <t>Homologado – confianza Baja – pendiente de validación</t>
        </is>
      </c>
      <c r="Z178" s="26" t="inlineStr">
        <is>
          <t>Dar de baja en SAP</t>
        </is>
      </c>
      <c r="AA178" s="27" t="inlineStr">
        <is>
          <t>329</t>
        </is>
      </c>
      <c r="AB178" s="27" t="inlineStr">
        <is>
          <t>LORAZEPAM SUBLINGUAL COMP</t>
        </is>
      </c>
      <c r="AC178" s="27" t="inlineStr">
        <is>
          <t>Homologación por código Avain (master M09-004)</t>
        </is>
      </c>
      <c r="AD178" s="27" t="inlineStr">
        <is>
          <t>No</t>
        </is>
      </c>
      <c r="AE178" s="27" t="inlineStr"/>
      <c r="AF178" s="27" t="inlineStr">
        <is>
          <t>Sí</t>
        </is>
      </c>
      <c r="AG178" s="27" t="inlineStr">
        <is>
          <t>M09-004</t>
        </is>
      </c>
      <c r="AH178" s="37" t="n">
        <v>3933</v>
      </c>
      <c r="AI178" s="37" t="n">
        <v>200</v>
      </c>
      <c r="AJ178" s="37" t="n">
        <v>3733</v>
      </c>
      <c r="AK178" s="38" t="n">
        <v>98.6806381896771</v>
      </c>
      <c r="AL178" s="38">
        <f>IF(OR($Z178="Dar de baja en SAP",$Z178="Dar de alta en SAP"),$AJ178*$AK178,"")</f>
        <v/>
      </c>
      <c r="AM178" s="38">
        <f>$AI178*$AK178</f>
        <v/>
      </c>
      <c r="AN178" s="27" t="inlineStr"/>
      <c r="AO178"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7" t="n">
        <v>0</v>
      </c>
      <c r="M179" s="7" t="n">
        <v>165476.27</v>
      </c>
      <c r="O179" s="11">
        <f>M179/SUM($M$2:$M$2023)</f>
        <v/>
      </c>
      <c r="P179" s="5">
        <f>IFERROR(M179/I179,0)</f>
        <v/>
      </c>
      <c r="R179" s="8">
        <f>I179-Q179</f>
        <v/>
      </c>
      <c r="S179" s="36">
        <f>P179*R179</f>
        <v/>
      </c>
      <c r="U179" s="27" t="inlineStr">
        <is>
          <t>Stock SAP</t>
        </is>
      </c>
      <c r="V179" s="27" t="inlineStr">
        <is>
          <t>Medicamentos</t>
        </is>
      </c>
      <c r="W179" s="27" t="inlineStr">
        <is>
          <t>Dentro del alcance</t>
        </is>
      </c>
      <c r="X179" s="30" t="inlineStr">
        <is>
          <t>Media</t>
        </is>
      </c>
      <c r="Y179" s="27" t="inlineStr">
        <is>
          <t>Homologado – confianza Media – pendiente de validación</t>
        </is>
      </c>
      <c r="Z179" s="26" t="inlineStr">
        <is>
          <t>Dar de baja en SAP</t>
        </is>
      </c>
      <c r="AA179" s="27" t="inlineStr">
        <is>
          <t>73</t>
        </is>
      </c>
      <c r="AB179" s="27" t="inlineStr">
        <is>
          <t>DEXAMETASONA AMP</t>
        </is>
      </c>
      <c r="AC179" s="27" t="inlineStr">
        <is>
          <t>Cruce por nomenclatura SAP</t>
        </is>
      </c>
      <c r="AD179" s="27" t="inlineStr">
        <is>
          <t>Sí</t>
        </is>
      </c>
      <c r="AE179" s="27" t="inlineStr">
        <is>
          <t>1000094, 1000478</t>
        </is>
      </c>
      <c r="AF179" s="27" t="inlineStr">
        <is>
          <t>No</t>
        </is>
      </c>
      <c r="AG179" s="27" t="inlineStr"/>
      <c r="AH179" s="37" t="n">
        <v>6527</v>
      </c>
      <c r="AI179" s="37" t="n">
        <v>193</v>
      </c>
      <c r="AJ179" s="37" t="n">
        <v>6334</v>
      </c>
      <c r="AK179" s="38" t="n">
        <v>330.9525386854604</v>
      </c>
      <c r="AL179" s="38">
        <f>IF(OR($Z179="Dar de baja en SAP",$Z179="Dar de alta en SAP"),$AJ179*$AK179,"")</f>
        <v/>
      </c>
      <c r="AM179" s="38">
        <f>$AI179*$AK179</f>
        <v/>
      </c>
      <c r="AN179" s="27" t="inlineStr"/>
      <c r="AO179"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7" t="n">
        <v>0</v>
      </c>
      <c r="M180" s="7" t="n">
        <v>74110.99000000001</v>
      </c>
      <c r="O180" s="11">
        <f>M180/SUM($M$2:$M$2023)</f>
        <v/>
      </c>
      <c r="P180" s="5">
        <f>IFERROR(M180/I180,0)</f>
        <v/>
      </c>
      <c r="R180" s="8">
        <f>I180-Q180</f>
        <v/>
      </c>
      <c r="S180" s="36">
        <f>P180*R180</f>
        <v/>
      </c>
      <c r="U180" s="27" t="inlineStr">
        <is>
          <t>Stock SAP</t>
        </is>
      </c>
      <c r="V180" s="27" t="inlineStr">
        <is>
          <t>Medicamentos</t>
        </is>
      </c>
      <c r="W180" s="27" t="inlineStr">
        <is>
          <t>Dentro del alcance</t>
        </is>
      </c>
      <c r="X180" s="30" t="inlineStr">
        <is>
          <t>Media</t>
        </is>
      </c>
      <c r="Y180" s="27" t="inlineStr">
        <is>
          <t>Homologado – confianza Media – pendiente de validación</t>
        </is>
      </c>
      <c r="Z180" s="26" t="inlineStr">
        <is>
          <t>Dar de baja en SAP</t>
        </is>
      </c>
      <c r="AA180" s="27" t="inlineStr">
        <is>
          <t>396</t>
        </is>
      </c>
      <c r="AB180" s="27" t="inlineStr">
        <is>
          <t>IBUPROFENO 600MG COMP RECUBIERTOS</t>
        </is>
      </c>
      <c r="AC180" s="27" t="inlineStr">
        <is>
          <t>Homologación por código Avain (master M01-005)</t>
        </is>
      </c>
      <c r="AD180" s="27" t="inlineStr">
        <is>
          <t>No</t>
        </is>
      </c>
      <c r="AE180" s="27" t="inlineStr"/>
      <c r="AF180" s="27" t="inlineStr">
        <is>
          <t>Sí</t>
        </is>
      </c>
      <c r="AG180" s="27" t="inlineStr">
        <is>
          <t>M01-005</t>
        </is>
      </c>
      <c r="AH180" s="37" t="n">
        <v>21380</v>
      </c>
      <c r="AI180" s="37" t="n">
        <v>690</v>
      </c>
      <c r="AJ180" s="37" t="n">
        <v>20690</v>
      </c>
      <c r="AK180" s="38" t="n">
        <v>148.2219789522919</v>
      </c>
      <c r="AL180" s="38">
        <f>IF(OR($Z180="Dar de baja en SAP",$Z180="Dar de alta en SAP"),$AJ180*$AK180,"")</f>
        <v/>
      </c>
      <c r="AM180" s="38">
        <f>$AI180*$AK180</f>
        <v/>
      </c>
      <c r="AN180" s="27" t="inlineStr"/>
      <c r="AO180"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7" t="n">
        <v>0</v>
      </c>
      <c r="M181" s="7" t="n">
        <v>74110.99000000001</v>
      </c>
      <c r="O181" s="11">
        <f>M181/SUM($M$2:$M$2023)</f>
        <v/>
      </c>
      <c r="P181" s="5">
        <f>IFERROR(M181/I181,0)</f>
        <v/>
      </c>
      <c r="R181" s="8">
        <f>I181-Q181</f>
        <v/>
      </c>
      <c r="S181" s="36">
        <f>P181*R181</f>
        <v/>
      </c>
      <c r="U181" s="27" t="inlineStr">
        <is>
          <t>Stock SAP</t>
        </is>
      </c>
      <c r="V181" s="27" t="inlineStr">
        <is>
          <t>Medicamentos</t>
        </is>
      </c>
      <c r="W181" s="27" t="inlineStr">
        <is>
          <t>Dentro del alcance</t>
        </is>
      </c>
      <c r="X181" s="30" t="inlineStr">
        <is>
          <t>Media</t>
        </is>
      </c>
      <c r="Y181" s="27" t="inlineStr">
        <is>
          <t>Homologado – confianza Media – pendiente de validación</t>
        </is>
      </c>
      <c r="Z181" s="26" t="inlineStr">
        <is>
          <t>Dar de baja en SAP</t>
        </is>
      </c>
      <c r="AA181" s="27" t="inlineStr">
        <is>
          <t>396</t>
        </is>
      </c>
      <c r="AB181" s="27" t="inlineStr">
        <is>
          <t>IBUPROFENO 600MG COMP RECUBIERTOS</t>
        </is>
      </c>
      <c r="AC181" s="27" t="inlineStr">
        <is>
          <t>Homologación por código Avain (master M01-005)</t>
        </is>
      </c>
      <c r="AD181" s="27" t="inlineStr">
        <is>
          <t>No</t>
        </is>
      </c>
      <c r="AE181" s="27" t="inlineStr"/>
      <c r="AF181" s="27" t="inlineStr">
        <is>
          <t>Sí</t>
        </is>
      </c>
      <c r="AG181" s="27" t="inlineStr">
        <is>
          <t>M01-005</t>
        </is>
      </c>
      <c r="AH181" s="37" t="n">
        <v>21380</v>
      </c>
      <c r="AI181" s="37" t="n">
        <v>690</v>
      </c>
      <c r="AJ181" s="37" t="n">
        <v>20690</v>
      </c>
      <c r="AK181" s="38" t="n">
        <v>148.2219789522919</v>
      </c>
      <c r="AL181" s="38">
        <f>IF(OR($Z181="Dar de baja en SAP",$Z181="Dar de alta en SAP"),$AJ181*$AK181,"")</f>
        <v/>
      </c>
      <c r="AM181" s="38">
        <f>$AI181*$AK181</f>
        <v/>
      </c>
      <c r="AN181" s="27" t="inlineStr"/>
      <c r="AO181"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7" t="n">
        <v>0</v>
      </c>
      <c r="M182" s="7" t="n">
        <v>74110.99000000001</v>
      </c>
      <c r="O182" s="11">
        <f>M182/SUM($M$2:$M$2023)</f>
        <v/>
      </c>
      <c r="P182" s="5">
        <f>IFERROR(M182/I182,0)</f>
        <v/>
      </c>
      <c r="R182" s="8">
        <f>I182-Q182</f>
        <v/>
      </c>
      <c r="S182" s="36">
        <f>P182*R182</f>
        <v/>
      </c>
      <c r="U182" s="27" t="inlineStr">
        <is>
          <t>Stock SAP</t>
        </is>
      </c>
      <c r="V182" s="27" t="inlineStr">
        <is>
          <t>Medicamentos</t>
        </is>
      </c>
      <c r="W182" s="27" t="inlineStr">
        <is>
          <t>Dentro del alcance</t>
        </is>
      </c>
      <c r="X182" s="30" t="inlineStr">
        <is>
          <t>Media</t>
        </is>
      </c>
      <c r="Y182" s="27" t="inlineStr">
        <is>
          <t>Homologado – confianza Media – pendiente de validación</t>
        </is>
      </c>
      <c r="Z182" s="26" t="inlineStr">
        <is>
          <t>Dar de baja en SAP</t>
        </is>
      </c>
      <c r="AA182" s="27" t="inlineStr">
        <is>
          <t>396</t>
        </is>
      </c>
      <c r="AB182" s="27" t="inlineStr">
        <is>
          <t>IBUPROFENO 600MG COMP RECUBIERTOS</t>
        </is>
      </c>
      <c r="AC182" s="27" t="inlineStr">
        <is>
          <t>Homologación por código Avain (master M01-005)</t>
        </is>
      </c>
      <c r="AD182" s="27" t="inlineStr">
        <is>
          <t>No</t>
        </is>
      </c>
      <c r="AE182" s="27" t="inlineStr"/>
      <c r="AF182" s="27" t="inlineStr">
        <is>
          <t>Sí</t>
        </is>
      </c>
      <c r="AG182" s="27" t="inlineStr">
        <is>
          <t>M01-005</t>
        </is>
      </c>
      <c r="AH182" s="37" t="n">
        <v>21380</v>
      </c>
      <c r="AI182" s="37" t="n">
        <v>690</v>
      </c>
      <c r="AJ182" s="37" t="n">
        <v>20690</v>
      </c>
      <c r="AK182" s="38" t="n">
        <v>148.2219789522919</v>
      </c>
      <c r="AL182" s="38">
        <f>IF(OR($Z182="Dar de baja en SAP",$Z182="Dar de alta en SAP"),$AJ182*$AK182,"")</f>
        <v/>
      </c>
      <c r="AM182" s="38">
        <f>$AI182*$AK182</f>
        <v/>
      </c>
      <c r="AN182" s="27" t="inlineStr"/>
      <c r="AO182"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7" t="n">
        <v>0</v>
      </c>
      <c r="M183" s="7" t="n">
        <v>22218.7</v>
      </c>
      <c r="O183" s="11">
        <f>M183/SUM($M$2:$M$2023)</f>
        <v/>
      </c>
      <c r="P183" s="5">
        <f>IFERROR(M183/I183,0)</f>
        <v/>
      </c>
      <c r="R183" s="8">
        <f>I183-Q183</f>
        <v/>
      </c>
      <c r="S183" s="36">
        <f>P183*R183</f>
        <v/>
      </c>
      <c r="U183" s="27" t="inlineStr">
        <is>
          <t>Stock SAP</t>
        </is>
      </c>
      <c r="V183" s="27" t="inlineStr">
        <is>
          <t>Medicamentos</t>
        </is>
      </c>
      <c r="W183" s="27" t="inlineStr">
        <is>
          <t>Dentro del alcance</t>
        </is>
      </c>
      <c r="X183" s="25" t="inlineStr">
        <is>
          <t>Alta</t>
        </is>
      </c>
      <c r="Y183" s="27" t="inlineStr">
        <is>
          <t>Homologado – confianza Alta</t>
        </is>
      </c>
      <c r="Z183" s="26" t="inlineStr">
        <is>
          <t>Dar de baja en SAP</t>
        </is>
      </c>
      <c r="AA183" s="27" t="inlineStr">
        <is>
          <t>153</t>
        </is>
      </c>
      <c r="AB183" s="27" t="inlineStr">
        <is>
          <t>LORATADINA COMP</t>
        </is>
      </c>
      <c r="AC183" s="27" t="inlineStr">
        <is>
          <t>Cruce por nomenclatura SAP</t>
        </is>
      </c>
      <c r="AD183" s="27" t="inlineStr">
        <is>
          <t>No</t>
        </is>
      </c>
      <c r="AE183" s="27" t="inlineStr"/>
      <c r="AF183" s="27" t="inlineStr">
        <is>
          <t>Sí</t>
        </is>
      </c>
      <c r="AG183" s="27" t="inlineStr"/>
      <c r="AH183" s="37" t="n">
        <v>7695</v>
      </c>
      <c r="AI183" s="37" t="n">
        <v>150</v>
      </c>
      <c r="AJ183" s="37" t="n">
        <v>7545</v>
      </c>
      <c r="AK183" s="38" t="n">
        <v>44.43740480831708</v>
      </c>
      <c r="AL183" s="38">
        <f>IF(OR($Z183="Dar de baja en SAP",$Z183="Dar de alta en SAP"),$AJ183*$AK183,"")</f>
        <v/>
      </c>
      <c r="AM183" s="38">
        <f>$AI183*$AK183</f>
        <v/>
      </c>
      <c r="AN183" s="29" t="inlineStr">
        <is>
          <t>Valorización a validar: relación de cantidades 51 a 1 entre SAP y el recuento físico. Sugiere distinta unidad de medida (SAP por caja o envase y el recuento por unidad). La diferencia económica de esta fila no debe tomarse como definitiva.</t>
        </is>
      </c>
      <c r="AO183"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7" t="n">
        <v>0</v>
      </c>
      <c r="M184" s="7" t="n">
        <v>22218.7</v>
      </c>
      <c r="O184" s="11">
        <f>M184/SUM($M$2:$M$2023)</f>
        <v/>
      </c>
      <c r="P184" s="5">
        <f>IFERROR(M184/I184,0)</f>
        <v/>
      </c>
      <c r="R184" s="8">
        <f>I184-Q184</f>
        <v/>
      </c>
      <c r="S184" s="36">
        <f>P184*R184</f>
        <v/>
      </c>
      <c r="U184" s="27" t="inlineStr">
        <is>
          <t>Stock SAP</t>
        </is>
      </c>
      <c r="V184" s="27" t="inlineStr">
        <is>
          <t>Medicamentos</t>
        </is>
      </c>
      <c r="W184" s="27" t="inlineStr">
        <is>
          <t>Dentro del alcance</t>
        </is>
      </c>
      <c r="X184" s="25" t="inlineStr">
        <is>
          <t>Alta</t>
        </is>
      </c>
      <c r="Y184" s="27" t="inlineStr">
        <is>
          <t>Homologado – confianza Alta</t>
        </is>
      </c>
      <c r="Z184" s="26" t="inlineStr">
        <is>
          <t>Dar de baja en SAP</t>
        </is>
      </c>
      <c r="AA184" s="27" t="inlineStr">
        <is>
          <t>153</t>
        </is>
      </c>
      <c r="AB184" s="27" t="inlineStr">
        <is>
          <t>LORATADINA COMP</t>
        </is>
      </c>
      <c r="AC184" s="27" t="inlineStr">
        <is>
          <t>Cruce por nomenclatura SAP</t>
        </is>
      </c>
      <c r="AD184" s="27" t="inlineStr">
        <is>
          <t>No</t>
        </is>
      </c>
      <c r="AE184" s="27" t="inlineStr"/>
      <c r="AF184" s="27" t="inlineStr">
        <is>
          <t>Sí</t>
        </is>
      </c>
      <c r="AG184" s="27" t="inlineStr"/>
      <c r="AH184" s="37" t="n">
        <v>7695</v>
      </c>
      <c r="AI184" s="37" t="n">
        <v>150</v>
      </c>
      <c r="AJ184" s="37" t="n">
        <v>7545</v>
      </c>
      <c r="AK184" s="38" t="n">
        <v>44.43740480831708</v>
      </c>
      <c r="AL184" s="38">
        <f>IF(OR($Z184="Dar de baja en SAP",$Z184="Dar de alta en SAP"),$AJ184*$AK184,"")</f>
        <v/>
      </c>
      <c r="AM184" s="38">
        <f>$AI184*$AK184</f>
        <v/>
      </c>
      <c r="AN184" s="29" t="inlineStr">
        <is>
          <t>Valorización a validar: relación de cantidades 51 a 1 entre SAP y el recuento físico. Sugiere distinta unidad de medida (SAP por caja o envase y el recuento por unidad). La diferencia económica de esta fila no debe tomarse como definitiva.</t>
        </is>
      </c>
      <c r="AO184"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7" t="n">
        <v>0</v>
      </c>
      <c r="M185" s="7" t="n">
        <v>22218.7</v>
      </c>
      <c r="O185" s="11">
        <f>M185/SUM($M$2:$M$2023)</f>
        <v/>
      </c>
      <c r="P185" s="5">
        <f>IFERROR(M185/I185,0)</f>
        <v/>
      </c>
      <c r="R185" s="8">
        <f>I185-Q185</f>
        <v/>
      </c>
      <c r="S185" s="36">
        <f>P185*R185</f>
        <v/>
      </c>
      <c r="U185" s="27" t="inlineStr">
        <is>
          <t>Stock SAP</t>
        </is>
      </c>
      <c r="V185" s="27" t="inlineStr">
        <is>
          <t>Medicamentos</t>
        </is>
      </c>
      <c r="W185" s="27" t="inlineStr">
        <is>
          <t>Dentro del alcance</t>
        </is>
      </c>
      <c r="X185" s="25" t="inlineStr">
        <is>
          <t>Alta</t>
        </is>
      </c>
      <c r="Y185" s="27" t="inlineStr">
        <is>
          <t>Homologado – confianza Alta</t>
        </is>
      </c>
      <c r="Z185" s="26" t="inlineStr">
        <is>
          <t>Dar de baja en SAP</t>
        </is>
      </c>
      <c r="AA185" s="27" t="inlineStr">
        <is>
          <t>153</t>
        </is>
      </c>
      <c r="AB185" s="27" t="inlineStr">
        <is>
          <t>LORATADINA COMP</t>
        </is>
      </c>
      <c r="AC185" s="27" t="inlineStr">
        <is>
          <t>Cruce por nomenclatura SAP</t>
        </is>
      </c>
      <c r="AD185" s="27" t="inlineStr">
        <is>
          <t>No</t>
        </is>
      </c>
      <c r="AE185" s="27" t="inlineStr"/>
      <c r="AF185" s="27" t="inlineStr">
        <is>
          <t>Sí</t>
        </is>
      </c>
      <c r="AG185" s="27" t="inlineStr"/>
      <c r="AH185" s="37" t="n">
        <v>7695</v>
      </c>
      <c r="AI185" s="37" t="n">
        <v>150</v>
      </c>
      <c r="AJ185" s="37" t="n">
        <v>7545</v>
      </c>
      <c r="AK185" s="38" t="n">
        <v>44.43740480831708</v>
      </c>
      <c r="AL185" s="38">
        <f>IF(OR($Z185="Dar de baja en SAP",$Z185="Dar de alta en SAP"),$AJ185*$AK185,"")</f>
        <v/>
      </c>
      <c r="AM185" s="38">
        <f>$AI185*$AK185</f>
        <v/>
      </c>
      <c r="AN185" s="29" t="inlineStr">
        <is>
          <t>Valorización a validar: relación de cantidades 51 a 1 entre SAP y el recuento físico. Sugiere distinta unidad de medida (SAP por caja o envase y el recuento por unidad). La diferencia económica de esta fila no debe tomarse como definitiva.</t>
        </is>
      </c>
      <c r="AO185"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7" t="n">
        <v>0</v>
      </c>
      <c r="M186" s="7" t="n">
        <v>10237.64</v>
      </c>
      <c r="O186" s="11">
        <f>M186/SUM($M$2:$M$2023)</f>
        <v/>
      </c>
      <c r="P186" s="5">
        <f>IFERROR(M186/I186,0)</f>
        <v/>
      </c>
      <c r="R186" s="8">
        <f>I186-Q186</f>
        <v/>
      </c>
      <c r="S186" s="36">
        <f>P186*R186</f>
        <v/>
      </c>
      <c r="U186" s="27" t="inlineStr">
        <is>
          <t>Stock SAP</t>
        </is>
      </c>
      <c r="V186" s="27" t="inlineStr">
        <is>
          <t>Medicamentos</t>
        </is>
      </c>
      <c r="W186" s="27" t="inlineStr">
        <is>
          <t>Dentro del alcance</t>
        </is>
      </c>
      <c r="X186" s="27" t="inlineStr"/>
      <c r="Y186" s="27" t="inlineStr">
        <is>
          <t>Sin recuento físico en el inventario de Avain</t>
        </is>
      </c>
      <c r="Z186" s="28" t="inlineStr">
        <is>
          <t>Sin recuento físico</t>
        </is>
      </c>
      <c r="AA186" s="27" t="inlineStr"/>
      <c r="AB186" s="27" t="inlineStr"/>
      <c r="AC186" s="27" t="inlineStr"/>
      <c r="AD186" s="27" t="inlineStr"/>
      <c r="AE186" s="27" t="inlineStr"/>
      <c r="AF186" s="27" t="inlineStr"/>
      <c r="AG186" s="27" t="inlineStr"/>
      <c r="AH186" s="37" t="n">
        <v>5720</v>
      </c>
      <c r="AI186" s="37" t="n">
        <v>0</v>
      </c>
      <c r="AJ186" s="37" t="n">
        <v>5720</v>
      </c>
      <c r="AK186" s="38" t="n">
        <v>20.47527272727273</v>
      </c>
      <c r="AL186" s="38" t="n"/>
      <c r="AM186" s="38" t="n"/>
      <c r="AN186" s="27" t="inlineStr"/>
      <c r="AO186" s="27"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7" t="n">
        <v>0</v>
      </c>
      <c r="M187" s="7" t="n">
        <v>10237.64</v>
      </c>
      <c r="O187" s="11">
        <f>M187/SUM($M$2:$M$2023)</f>
        <v/>
      </c>
      <c r="P187" s="5">
        <f>IFERROR(M187/I187,0)</f>
        <v/>
      </c>
      <c r="R187" s="8">
        <f>I187-Q187</f>
        <v/>
      </c>
      <c r="S187" s="36">
        <f>P187*R187</f>
        <v/>
      </c>
      <c r="U187" s="27" t="inlineStr">
        <is>
          <t>Stock SAP</t>
        </is>
      </c>
      <c r="V187" s="27" t="inlineStr">
        <is>
          <t>Medicamentos</t>
        </is>
      </c>
      <c r="W187" s="27" t="inlineStr">
        <is>
          <t>Dentro del alcance</t>
        </is>
      </c>
      <c r="X187" s="27" t="inlineStr"/>
      <c r="Y187" s="27" t="inlineStr">
        <is>
          <t>Sin recuento físico en el inventario de Avain</t>
        </is>
      </c>
      <c r="Z187" s="28" t="inlineStr">
        <is>
          <t>Sin recuento físico</t>
        </is>
      </c>
      <c r="AA187" s="27" t="inlineStr"/>
      <c r="AB187" s="27" t="inlineStr"/>
      <c r="AC187" s="27" t="inlineStr"/>
      <c r="AD187" s="27" t="inlineStr"/>
      <c r="AE187" s="27" t="inlineStr"/>
      <c r="AF187" s="27" t="inlineStr"/>
      <c r="AG187" s="27" t="inlineStr"/>
      <c r="AH187" s="37" t="n">
        <v>5720</v>
      </c>
      <c r="AI187" s="37" t="n">
        <v>0</v>
      </c>
      <c r="AJ187" s="37" t="n">
        <v>5720</v>
      </c>
      <c r="AK187" s="38" t="n">
        <v>20.47527272727273</v>
      </c>
      <c r="AL187" s="38" t="n"/>
      <c r="AM187" s="38" t="n"/>
      <c r="AN187" s="27" t="inlineStr"/>
      <c r="AO187" s="27"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7" t="n">
        <v>0</v>
      </c>
      <c r="M188" s="7" t="n">
        <v>10237.64</v>
      </c>
      <c r="O188" s="11">
        <f>M188/SUM($M$2:$M$2023)</f>
        <v/>
      </c>
      <c r="P188" s="5">
        <f>IFERROR(M188/I188,0)</f>
        <v/>
      </c>
      <c r="R188" s="8">
        <f>I188-Q188</f>
        <v/>
      </c>
      <c r="S188" s="36">
        <f>P188*R188</f>
        <v/>
      </c>
      <c r="U188" s="27" t="inlineStr">
        <is>
          <t>Stock SAP</t>
        </is>
      </c>
      <c r="V188" s="27" t="inlineStr">
        <is>
          <t>Medicamentos</t>
        </is>
      </c>
      <c r="W188" s="27" t="inlineStr">
        <is>
          <t>Dentro del alcance</t>
        </is>
      </c>
      <c r="X188" s="27" t="inlineStr"/>
      <c r="Y188" s="27" t="inlineStr">
        <is>
          <t>Sin recuento físico en el inventario de Avain</t>
        </is>
      </c>
      <c r="Z188" s="28" t="inlineStr">
        <is>
          <t>Sin recuento físico</t>
        </is>
      </c>
      <c r="AA188" s="27" t="inlineStr"/>
      <c r="AB188" s="27" t="inlineStr"/>
      <c r="AC188" s="27" t="inlineStr"/>
      <c r="AD188" s="27" t="inlineStr"/>
      <c r="AE188" s="27" t="inlineStr"/>
      <c r="AF188" s="27" t="inlineStr"/>
      <c r="AG188" s="27" t="inlineStr"/>
      <c r="AH188" s="37" t="n">
        <v>5720</v>
      </c>
      <c r="AI188" s="37" t="n">
        <v>0</v>
      </c>
      <c r="AJ188" s="37" t="n">
        <v>5720</v>
      </c>
      <c r="AK188" s="38" t="n">
        <v>20.47527272727273</v>
      </c>
      <c r="AL188" s="38" t="n"/>
      <c r="AM188" s="38" t="n"/>
      <c r="AN188" s="27" t="inlineStr"/>
      <c r="AO188" s="27"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7" t="n">
        <v>0</v>
      </c>
      <c r="M189" s="7" t="n">
        <v>10237.64</v>
      </c>
      <c r="O189" s="11">
        <f>M189/SUM($M$2:$M$2023)</f>
        <v/>
      </c>
      <c r="P189" s="5">
        <f>IFERROR(M189/I189,0)</f>
        <v/>
      </c>
      <c r="R189" s="8">
        <f>I189-Q189</f>
        <v/>
      </c>
      <c r="S189" s="36">
        <f>P189*R189</f>
        <v/>
      </c>
      <c r="U189" s="27" t="inlineStr">
        <is>
          <t>Stock SAP</t>
        </is>
      </c>
      <c r="V189" s="27" t="inlineStr">
        <is>
          <t>Medicamentos</t>
        </is>
      </c>
      <c r="W189" s="27" t="inlineStr">
        <is>
          <t>Dentro del alcance</t>
        </is>
      </c>
      <c r="X189" s="27" t="inlineStr"/>
      <c r="Y189" s="27" t="inlineStr">
        <is>
          <t>Sin recuento físico en el inventario de Avain</t>
        </is>
      </c>
      <c r="Z189" s="28" t="inlineStr">
        <is>
          <t>Sin recuento físico</t>
        </is>
      </c>
      <c r="AA189" s="27" t="inlineStr"/>
      <c r="AB189" s="27" t="inlineStr"/>
      <c r="AC189" s="27" t="inlineStr"/>
      <c r="AD189" s="27" t="inlineStr"/>
      <c r="AE189" s="27" t="inlineStr"/>
      <c r="AF189" s="27" t="inlineStr"/>
      <c r="AG189" s="27" t="inlineStr"/>
      <c r="AH189" s="37" t="n">
        <v>5720</v>
      </c>
      <c r="AI189" s="37" t="n">
        <v>0</v>
      </c>
      <c r="AJ189" s="37" t="n">
        <v>5720</v>
      </c>
      <c r="AK189" s="38" t="n">
        <v>20.47527272727273</v>
      </c>
      <c r="AL189" s="38" t="n"/>
      <c r="AM189" s="38" t="n"/>
      <c r="AN189" s="27" t="inlineStr"/>
      <c r="AO189" s="27"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7" t="n">
        <v>0</v>
      </c>
      <c r="M190" s="7" t="n">
        <v>65867.08</v>
      </c>
      <c r="O190" s="11">
        <f>M190/SUM($M$2:$M$2023)</f>
        <v/>
      </c>
      <c r="P190" s="5">
        <f>IFERROR(M190/I190,0)</f>
        <v/>
      </c>
      <c r="R190" s="8">
        <f>I190-Q190</f>
        <v/>
      </c>
      <c r="S190" s="36">
        <f>P190*R190</f>
        <v/>
      </c>
      <c r="U190" s="27" t="inlineStr">
        <is>
          <t>Stock SAP</t>
        </is>
      </c>
      <c r="V190" s="27" t="inlineStr">
        <is>
          <t>Medicamentos</t>
        </is>
      </c>
      <c r="W190" s="27" t="inlineStr">
        <is>
          <t>Dentro del alcance</t>
        </is>
      </c>
      <c r="X190" s="27" t="inlineStr"/>
      <c r="Y190" s="27" t="inlineStr">
        <is>
          <t>Sin recuento físico en el inventario de Avain</t>
        </is>
      </c>
      <c r="Z190" s="28" t="inlineStr">
        <is>
          <t>Sin recuento físico</t>
        </is>
      </c>
      <c r="AA190" s="27" t="inlineStr"/>
      <c r="AB190" s="27" t="inlineStr"/>
      <c r="AC190" s="27" t="inlineStr"/>
      <c r="AD190" s="27" t="inlineStr"/>
      <c r="AE190" s="27" t="inlineStr"/>
      <c r="AF190" s="27" t="inlineStr"/>
      <c r="AG190" s="27" t="inlineStr"/>
      <c r="AH190" s="37" t="n">
        <v>3721</v>
      </c>
      <c r="AI190" s="37" t="n">
        <v>0</v>
      </c>
      <c r="AJ190" s="37" t="n">
        <v>3721</v>
      </c>
      <c r="AK190" s="38" t="n">
        <v>131.734165546896</v>
      </c>
      <c r="AL190" s="38" t="n"/>
      <c r="AM190" s="38" t="n"/>
      <c r="AN190" s="27" t="inlineStr"/>
      <c r="AO190" s="27"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7" t="n">
        <v>0</v>
      </c>
      <c r="M191" s="7" t="n">
        <v>55040.23</v>
      </c>
      <c r="O191" s="11">
        <f>M191/SUM($M$2:$M$2023)</f>
        <v/>
      </c>
      <c r="P191" s="5">
        <f>IFERROR(M191/I191,0)</f>
        <v/>
      </c>
      <c r="R191" s="8">
        <f>I191-Q191</f>
        <v/>
      </c>
      <c r="S191" s="36">
        <f>P191*R191</f>
        <v/>
      </c>
      <c r="U191" s="27" t="inlineStr">
        <is>
          <t>Stock SAP</t>
        </is>
      </c>
      <c r="V191" s="27" t="inlineStr">
        <is>
          <t>Medicamentos</t>
        </is>
      </c>
      <c r="W191" s="27" t="inlineStr">
        <is>
          <t>Dentro del alcance</t>
        </is>
      </c>
      <c r="X191" s="26" t="inlineStr">
        <is>
          <t>Baja</t>
        </is>
      </c>
      <c r="Y191" s="27" t="inlineStr">
        <is>
          <t>Homologado – confianza Baja – pendiente de validación</t>
        </is>
      </c>
      <c r="Z191" s="26" t="inlineStr">
        <is>
          <t>Dar de baja en SAP</t>
        </is>
      </c>
      <c r="AA191" s="27" t="inlineStr">
        <is>
          <t>369; 179</t>
        </is>
      </c>
      <c r="AB191" s="27" t="inlineStr">
        <is>
          <t>PARACETAMOL 1 G; PARACETAMOL 500 MG</t>
        </is>
      </c>
      <c r="AC191" s="27" t="inlineStr">
        <is>
          <t>Cruce por nomenclatura SAP; Homologación por código Avain (master M01-008)</t>
        </is>
      </c>
      <c r="AD191" s="27" t="inlineStr">
        <is>
          <t>No</t>
        </is>
      </c>
      <c r="AE191" s="27" t="inlineStr"/>
      <c r="AF191" s="27" t="inlineStr">
        <is>
          <t>Sí</t>
        </is>
      </c>
      <c r="AG191" s="27" t="inlineStr">
        <is>
          <t>M01-008</t>
        </is>
      </c>
      <c r="AH191" s="37" t="n">
        <v>6328</v>
      </c>
      <c r="AI191" s="37" t="n">
        <v>426</v>
      </c>
      <c r="AJ191" s="37" t="n">
        <v>5902</v>
      </c>
      <c r="AK191" s="38" t="n">
        <v>110.080466182048</v>
      </c>
      <c r="AL191" s="38">
        <f>IF(OR($Z191="Dar de baja en SAP",$Z191="Dar de alta en SAP"),$AJ191*$AK191,"")</f>
        <v/>
      </c>
      <c r="AM191" s="38">
        <f>$AI191*$AK191</f>
        <v/>
      </c>
      <c r="AN191" s="27" t="inlineStr"/>
      <c r="AO191"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7" t="n">
        <v>0</v>
      </c>
      <c r="M192" s="7" t="n">
        <v>58934.18</v>
      </c>
      <c r="O192" s="11">
        <f>M192/SUM($M$2:$M$2023)</f>
        <v/>
      </c>
      <c r="P192" s="5">
        <f>IFERROR(M192/I192,0)</f>
        <v/>
      </c>
      <c r="Q192" s="39" t="n">
        <v>16</v>
      </c>
      <c r="R192" s="8">
        <f>I192-Q192</f>
        <v/>
      </c>
      <c r="S192" s="36">
        <f>P192*R192</f>
        <v/>
      </c>
      <c r="U192" s="27" t="inlineStr">
        <is>
          <t>Stock SAP</t>
        </is>
      </c>
      <c r="V192" s="27" t="inlineStr">
        <is>
          <t>Medicamentos</t>
        </is>
      </c>
      <c r="W192" s="27" t="inlineStr">
        <is>
          <t>Dentro del alcance</t>
        </is>
      </c>
      <c r="X192" s="26" t="inlineStr">
        <is>
          <t>Baja</t>
        </is>
      </c>
      <c r="Y192" s="27" t="inlineStr">
        <is>
          <t>Homologado – confianza Baja – pendiente de validación</t>
        </is>
      </c>
      <c r="Z192" s="26" t="inlineStr">
        <is>
          <t>Dar de baja en SAP</t>
        </is>
      </c>
      <c r="AA192" s="27" t="inlineStr">
        <is>
          <t>65</t>
        </is>
      </c>
      <c r="AB192" s="27" t="inlineStr">
        <is>
          <t>DECADRON</t>
        </is>
      </c>
      <c r="AC192" s="27" t="inlineStr">
        <is>
          <t>Homologación por código Avain (master M06-001)</t>
        </is>
      </c>
      <c r="AD192" s="27" t="inlineStr">
        <is>
          <t>No</t>
        </is>
      </c>
      <c r="AE192" s="27" t="inlineStr"/>
      <c r="AF192" s="27" t="inlineStr">
        <is>
          <t>Sí</t>
        </is>
      </c>
      <c r="AG192" s="27" t="inlineStr">
        <is>
          <t>M06-001</t>
        </is>
      </c>
      <c r="AH192" s="37" t="n">
        <v>2330</v>
      </c>
      <c r="AI192" s="37" t="n">
        <v>16</v>
      </c>
      <c r="AJ192" s="37" t="n">
        <v>2314</v>
      </c>
      <c r="AK192" s="38" t="n">
        <v>117.868356223176</v>
      </c>
      <c r="AL192" s="38">
        <f>IF(OR($Z192="Dar de baja en SAP",$Z192="Dar de alta en SAP"),$AJ192*$AK192,"")</f>
        <v/>
      </c>
      <c r="AM192" s="38">
        <f>$AI192*$AK192</f>
        <v/>
      </c>
      <c r="AN192" s="29" t="inlineStr">
        <is>
          <t>Valorización a validar: relación de cantidades 146 a 1 entre SAP y el recuento físico. Sugiere distinta unidad de medida (SAP por caja o envase y el recuento por unidad). La diferencia económica de esta fila no debe tomarse como definitiva.</t>
        </is>
      </c>
      <c r="AO192" s="27"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t="inlineStr"/>
      <c r="D193" s="5" t="inlineStr">
        <is>
          <t>033</t>
        </is>
      </c>
      <c r="E193" s="5" t="inlineStr">
        <is>
          <t>ZDES</t>
        </is>
      </c>
      <c r="F193" s="5" t="inlineStr">
        <is>
          <t>1060</t>
        </is>
      </c>
      <c r="G193" s="5" t="inlineStr">
        <is>
          <t>6021</t>
        </is>
      </c>
      <c r="H193" s="5" t="inlineStr">
        <is>
          <t>C/U</t>
        </is>
      </c>
      <c r="I193" s="6" t="n">
        <v>500</v>
      </c>
      <c r="J193" s="6" t="n">
        <v>0</v>
      </c>
      <c r="K193" s="5" t="inlineStr">
        <is>
          <t>ARS</t>
        </is>
      </c>
      <c r="L193" s="7" t="n">
        <v>0</v>
      </c>
      <c r="M193" s="7" t="n">
        <v>78003.57000000001</v>
      </c>
      <c r="O193" s="11">
        <f>M193/SUM($M$2:$M$2023)</f>
        <v/>
      </c>
      <c r="P193" s="5">
        <f>IFERROR(M193/I193,0)</f>
        <v/>
      </c>
      <c r="Q193" s="39" t="n">
        <v>58</v>
      </c>
      <c r="R193" s="8">
        <f>I193-Q193</f>
        <v/>
      </c>
      <c r="S193" s="36">
        <f>P193*R193</f>
        <v/>
      </c>
      <c r="U193" s="27" t="inlineStr">
        <is>
          <t>Stock SAP</t>
        </is>
      </c>
      <c r="V193" s="27" t="inlineStr">
        <is>
          <t>Descartables</t>
        </is>
      </c>
      <c r="W193" s="27" t="inlineStr">
        <is>
          <t>Dentro del alcance</t>
        </is>
      </c>
      <c r="X193" s="26" t="inlineStr">
        <is>
          <t>Baja</t>
        </is>
      </c>
      <c r="Y193" s="27" t="inlineStr">
        <is>
          <t>Homologado – confianza Baja – pendiente de validación</t>
        </is>
      </c>
      <c r="Z193" s="26" t="inlineStr">
        <is>
          <t>Dar de baja en SAP</t>
        </is>
      </c>
      <c r="AA193" s="27" t="inlineStr">
        <is>
          <t>523</t>
        </is>
      </c>
      <c r="AB193" s="27" t="inlineStr">
        <is>
          <t>JERINGAS 20 ML</t>
        </is>
      </c>
      <c r="AC193" s="27" t="inlineStr">
        <is>
          <t>Homologación por código Avain (master D-137)</t>
        </is>
      </c>
      <c r="AD193" s="27" t="inlineStr">
        <is>
          <t>No</t>
        </is>
      </c>
      <c r="AE193" s="27" t="inlineStr"/>
      <c r="AF193" s="27" t="inlineStr">
        <is>
          <t>Sí</t>
        </is>
      </c>
      <c r="AG193" s="27" t="inlineStr">
        <is>
          <t>D-137</t>
        </is>
      </c>
      <c r="AH193" s="37" t="n">
        <v>500</v>
      </c>
      <c r="AI193" s="37" t="n">
        <v>58</v>
      </c>
      <c r="AJ193" s="37" t="n">
        <v>442</v>
      </c>
      <c r="AK193" s="38" t="n">
        <v>156.00714</v>
      </c>
      <c r="AL193" s="38">
        <f>IF(OR($Z193="Dar de baja en SAP",$Z193="Dar de alta en SAP"),$AJ193*$AK193,"")</f>
        <v/>
      </c>
      <c r="AM193" s="38">
        <f>$AI193*$AK193</f>
        <v/>
      </c>
      <c r="AN193" s="27" t="inlineStr"/>
      <c r="AO193" s="27"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t="inlineStr"/>
      <c r="D194" s="5" t="inlineStr">
        <is>
          <t>033</t>
        </is>
      </c>
      <c r="E194" s="5" t="inlineStr">
        <is>
          <t>ZDES</t>
        </is>
      </c>
      <c r="F194" s="5" t="inlineStr">
        <is>
          <t>1060</t>
        </is>
      </c>
      <c r="G194" s="5" t="inlineStr">
        <is>
          <t>6010</t>
        </is>
      </c>
      <c r="H194" s="5" t="inlineStr">
        <is>
          <t>C/U</t>
        </is>
      </c>
      <c r="I194" s="6" t="n">
        <v>500</v>
      </c>
      <c r="J194" s="6" t="n">
        <v>0</v>
      </c>
      <c r="K194" s="5" t="inlineStr">
        <is>
          <t>ARS</t>
        </is>
      </c>
      <c r="L194" s="7" t="n">
        <v>0</v>
      </c>
      <c r="M194" s="7" t="n">
        <v>20216.67</v>
      </c>
      <c r="O194" s="11">
        <f>M194/SUM($M$2:$M$2023)</f>
        <v/>
      </c>
      <c r="P194" s="5">
        <f>IFERROR(M194/I194,0)</f>
        <v/>
      </c>
      <c r="R194" s="8">
        <f>I194-Q194</f>
        <v/>
      </c>
      <c r="S194" s="36">
        <f>P194*R194</f>
        <v/>
      </c>
      <c r="U194" s="27" t="inlineStr">
        <is>
          <t>Stock SAP</t>
        </is>
      </c>
      <c r="V194" s="27" t="inlineStr">
        <is>
          <t>Descartables</t>
        </is>
      </c>
      <c r="W194" s="27" t="inlineStr">
        <is>
          <t>Dentro del alcance</t>
        </is>
      </c>
      <c r="X194" s="27" t="inlineStr"/>
      <c r="Y194" s="27" t="inlineStr">
        <is>
          <t>Sin recuento físico en el inventario de Avain</t>
        </is>
      </c>
      <c r="Z194" s="28" t="inlineStr">
        <is>
          <t>Sin recuento físico</t>
        </is>
      </c>
      <c r="AA194" s="27" t="inlineStr"/>
      <c r="AB194" s="27" t="inlineStr"/>
      <c r="AC194" s="27" t="inlineStr"/>
      <c r="AD194" s="27" t="inlineStr"/>
      <c r="AE194" s="27" t="inlineStr"/>
      <c r="AF194" s="27" t="inlineStr"/>
      <c r="AG194" s="27" t="inlineStr"/>
      <c r="AH194" s="37" t="n">
        <v>1200</v>
      </c>
      <c r="AI194" s="37" t="n">
        <v>0</v>
      </c>
      <c r="AJ194" s="37" t="n">
        <v>1200</v>
      </c>
      <c r="AK194" s="38" t="n">
        <v>40.43333333333333</v>
      </c>
      <c r="AL194" s="38" t="n"/>
      <c r="AM194" s="38" t="n"/>
      <c r="AN194" s="27" t="inlineStr"/>
      <c r="AO194" s="27" t="inlineStr">
        <is>
          <t>El material ocupa 2 filas en la hoja 1060 NQN (lote/almacén). La cantidad SAP y la física de esta vista son el total del material.</t>
        </is>
      </c>
    </row>
    <row r="195">
      <c r="A195" s="5" t="inlineStr">
        <is>
          <t>2001240</t>
        </is>
      </c>
      <c r="B195" s="5" t="inlineStr">
        <is>
          <t>TEST ANTIGENO PANBIO COVID</t>
        </is>
      </c>
      <c r="C195" s="5" t="inlineStr"/>
      <c r="D195" s="5" t="inlineStr">
        <is>
          <t>033</t>
        </is>
      </c>
      <c r="E195" s="5" t="inlineStr">
        <is>
          <t>ZDES</t>
        </is>
      </c>
      <c r="F195" s="5" t="inlineStr">
        <is>
          <t>1060</t>
        </is>
      </c>
      <c r="G195" s="5" t="inlineStr">
        <is>
          <t>6010</t>
        </is>
      </c>
      <c r="H195" s="5" t="inlineStr">
        <is>
          <t>C/U</t>
        </is>
      </c>
      <c r="I195" s="6" t="n">
        <v>500</v>
      </c>
      <c r="J195" s="6" t="n">
        <v>0</v>
      </c>
      <c r="K195" s="5" t="inlineStr">
        <is>
          <t>ARS</t>
        </is>
      </c>
      <c r="L195" s="7" t="n">
        <v>0</v>
      </c>
      <c r="M195" s="7" t="n">
        <v>259230.35</v>
      </c>
      <c r="O195" s="11">
        <f>M195/SUM($M$2:$M$2023)</f>
        <v/>
      </c>
      <c r="P195" s="5">
        <f>IFERROR(M195/I195,0)</f>
        <v/>
      </c>
      <c r="R195" s="8">
        <f>I195-Q195</f>
        <v/>
      </c>
      <c r="S195" s="36">
        <f>P195*R195</f>
        <v/>
      </c>
      <c r="U195" s="27" t="inlineStr">
        <is>
          <t>Stock SAP</t>
        </is>
      </c>
      <c r="V195" s="27" t="inlineStr">
        <is>
          <t>Descartables</t>
        </is>
      </c>
      <c r="W195" s="27" t="inlineStr">
        <is>
          <t>Dentro del alcance</t>
        </is>
      </c>
      <c r="X195" s="27" t="inlineStr"/>
      <c r="Y195" s="27" t="inlineStr">
        <is>
          <t>Sin recuento físico en el inventario de Avain</t>
        </is>
      </c>
      <c r="Z195" s="28" t="inlineStr">
        <is>
          <t>Sin recuento físico</t>
        </is>
      </c>
      <c r="AA195" s="27" t="inlineStr"/>
      <c r="AB195" s="27" t="inlineStr"/>
      <c r="AC195" s="27" t="inlineStr"/>
      <c r="AD195" s="27" t="inlineStr"/>
      <c r="AE195" s="27" t="inlineStr"/>
      <c r="AF195" s="27" t="inlineStr"/>
      <c r="AG195" s="27" t="inlineStr"/>
      <c r="AH195" s="37" t="n">
        <v>500</v>
      </c>
      <c r="AI195" s="37" t="n">
        <v>0</v>
      </c>
      <c r="AJ195" s="37" t="n">
        <v>500</v>
      </c>
      <c r="AK195" s="38" t="n">
        <v>518.4607</v>
      </c>
      <c r="AL195" s="38" t="n"/>
      <c r="AM195" s="38" t="n"/>
      <c r="AN195" s="27" t="inlineStr"/>
      <c r="AO195" s="27"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7" t="n">
        <v>0</v>
      </c>
      <c r="M196" s="7" t="n">
        <v>79321.28999999999</v>
      </c>
      <c r="O196" s="11">
        <f>M196/SUM($M$2:$M$2023)</f>
        <v/>
      </c>
      <c r="P196" s="5">
        <f>IFERROR(M196/I196,0)</f>
        <v/>
      </c>
      <c r="R196" s="8">
        <f>I196-Q196</f>
        <v/>
      </c>
      <c r="S196" s="36">
        <f>P196*R196</f>
        <v/>
      </c>
      <c r="U196" s="27" t="inlineStr">
        <is>
          <t>Stock SAP</t>
        </is>
      </c>
      <c r="V196" s="27" t="inlineStr">
        <is>
          <t>Medicamentos</t>
        </is>
      </c>
      <c r="W196" s="27" t="inlineStr">
        <is>
          <t>Dentro del alcance</t>
        </is>
      </c>
      <c r="X196" s="27" t="inlineStr"/>
      <c r="Y196" s="27" t="inlineStr">
        <is>
          <t>Sin recuento físico en el inventario de Avain</t>
        </is>
      </c>
      <c r="Z196" s="28" t="inlineStr">
        <is>
          <t>Sin recuento físico</t>
        </is>
      </c>
      <c r="AA196" s="27" t="inlineStr"/>
      <c r="AB196" s="27" t="inlineStr"/>
      <c r="AC196" s="27" t="inlineStr"/>
      <c r="AD196" s="27" t="inlineStr"/>
      <c r="AE196" s="27" t="inlineStr"/>
      <c r="AF196" s="27" t="inlineStr"/>
      <c r="AG196" s="27" t="inlineStr"/>
      <c r="AH196" s="37" t="n">
        <v>5390</v>
      </c>
      <c r="AI196" s="37" t="n">
        <v>0</v>
      </c>
      <c r="AJ196" s="37" t="n">
        <v>5390</v>
      </c>
      <c r="AK196" s="38" t="n">
        <v>165.252680890538</v>
      </c>
      <c r="AL196" s="38" t="n"/>
      <c r="AM196" s="38" t="n"/>
      <c r="AN196" s="27" t="inlineStr"/>
      <c r="AO196" s="27"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7" t="n">
        <v>0</v>
      </c>
      <c r="M197" s="7" t="n">
        <v>28323.74</v>
      </c>
      <c r="O197" s="11">
        <f>M197/SUM($M$2:$M$2023)</f>
        <v/>
      </c>
      <c r="P197" s="5">
        <f>IFERROR(M197/I197,0)</f>
        <v/>
      </c>
      <c r="R197" s="8">
        <f>I197-Q197</f>
        <v/>
      </c>
      <c r="S197" s="36">
        <f>P197*R197</f>
        <v/>
      </c>
      <c r="U197" s="27" t="inlineStr">
        <is>
          <t>Stock SAP</t>
        </is>
      </c>
      <c r="V197" s="27" t="inlineStr">
        <is>
          <t>Medicamentos</t>
        </is>
      </c>
      <c r="W197" s="27" t="inlineStr">
        <is>
          <t>Dentro del alcance</t>
        </is>
      </c>
      <c r="X197" s="25" t="inlineStr">
        <is>
          <t>Alta</t>
        </is>
      </c>
      <c r="Y197" s="27" t="inlineStr">
        <is>
          <t>Homologado – confianza Alta</t>
        </is>
      </c>
      <c r="Z197" s="26" t="inlineStr">
        <is>
          <t>Dar de baja en SAP</t>
        </is>
      </c>
      <c r="AA197" s="27" t="inlineStr">
        <is>
          <t>83</t>
        </is>
      </c>
      <c r="AB197" s="27" t="inlineStr">
        <is>
          <t>DICLOFENAC 75 COMP</t>
        </is>
      </c>
      <c r="AC197" s="27" t="inlineStr">
        <is>
          <t>Homologación por código Avain (master M01-002)</t>
        </is>
      </c>
      <c r="AD197" s="27" t="inlineStr">
        <is>
          <t>No</t>
        </is>
      </c>
      <c r="AE197" s="27" t="inlineStr"/>
      <c r="AF197" s="27" t="inlineStr">
        <is>
          <t>Sí</t>
        </is>
      </c>
      <c r="AG197" s="27" t="inlineStr">
        <is>
          <t>M01-002</t>
        </is>
      </c>
      <c r="AH197" s="37" t="n">
        <v>10995</v>
      </c>
      <c r="AI197" s="37" t="n">
        <v>9</v>
      </c>
      <c r="AJ197" s="37" t="n">
        <v>10986</v>
      </c>
      <c r="AK197" s="38" t="n">
        <v>59.00779899954525</v>
      </c>
      <c r="AL197" s="38">
        <f>IF(OR($Z197="Dar de baja en SAP",$Z197="Dar de alta en SAP"),$AJ197*$AK197,"")</f>
        <v/>
      </c>
      <c r="AM197" s="38">
        <f>$AI197*$AK197</f>
        <v/>
      </c>
      <c r="AN197" s="29" t="inlineStr">
        <is>
          <t>Valorización a validar: relación de cantidades 1,222 a 1 entre SAP y el recuento físico. Sugiere distinta unidad de medida (SAP por caja o envase y el recuento por unidad). La diferencia económica de esta fila no debe tomarse como definitiva.</t>
        </is>
      </c>
      <c r="AO197"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7" t="n">
        <v>0</v>
      </c>
      <c r="M198" s="7" t="n">
        <v>120156.47</v>
      </c>
      <c r="O198" s="11">
        <f>M198/SUM($M$2:$M$2023)</f>
        <v/>
      </c>
      <c r="P198" s="5">
        <f>IFERROR(M198/I198,0)</f>
        <v/>
      </c>
      <c r="Q198" s="39" t="n">
        <v>28</v>
      </c>
      <c r="R198" s="8">
        <f>I198-Q198</f>
        <v/>
      </c>
      <c r="S198" s="36">
        <f>P198*R198</f>
        <v/>
      </c>
      <c r="U198" s="27" t="inlineStr">
        <is>
          <t>Stock SAP</t>
        </is>
      </c>
      <c r="V198" s="27" t="inlineStr">
        <is>
          <t>Medicamentos</t>
        </is>
      </c>
      <c r="W198" s="27" t="inlineStr">
        <is>
          <t>Dentro del alcance</t>
        </is>
      </c>
      <c r="X198" s="25" t="inlineStr">
        <is>
          <t>Alta</t>
        </is>
      </c>
      <c r="Y198" s="27" t="inlineStr">
        <is>
          <t>Homologado – confianza Alta</t>
        </is>
      </c>
      <c r="Z198" s="26" t="inlineStr">
        <is>
          <t>Dar de baja en SAP</t>
        </is>
      </c>
      <c r="AA198" s="27" t="inlineStr">
        <is>
          <t>399</t>
        </is>
      </c>
      <c r="AB198" s="27" t="inlineStr">
        <is>
          <t>ATENOLOL 100 MG COMPRIMIDOS</t>
        </is>
      </c>
      <c r="AC198" s="27" t="inlineStr">
        <is>
          <t>Cruce por nomenclatura SAP</t>
        </is>
      </c>
      <c r="AD198" s="27" t="inlineStr">
        <is>
          <t>No</t>
        </is>
      </c>
      <c r="AE198" s="27" t="inlineStr"/>
      <c r="AF198" s="27" t="inlineStr">
        <is>
          <t>No</t>
        </is>
      </c>
      <c r="AG198" s="27" t="inlineStr"/>
      <c r="AH198" s="37" t="n">
        <v>1866</v>
      </c>
      <c r="AI198" s="37" t="n">
        <v>28</v>
      </c>
      <c r="AJ198" s="37" t="n">
        <v>1838</v>
      </c>
      <c r="AK198" s="38" t="n">
        <v>250.3259807073954</v>
      </c>
      <c r="AL198" s="38">
        <f>IF(OR($Z198="Dar de baja en SAP",$Z198="Dar de alta en SAP"),$AJ198*$AK198,"")</f>
        <v/>
      </c>
      <c r="AM198" s="38">
        <f>$AI198*$AK198</f>
        <v/>
      </c>
      <c r="AN198" s="29" t="inlineStr">
        <is>
          <t>Valorización a validar: relación de cantidades 67 a 1 entre SAP y el recuento físico. Sugiere distinta unidad de medida (SAP por caja o envase y el recuento por unidad). La diferencia económica de esta fila no debe tomarse como definitiva.</t>
        </is>
      </c>
      <c r="AO198" s="27"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7" t="n">
        <v>0</v>
      </c>
      <c r="M199" s="7" t="n">
        <v>52838.62</v>
      </c>
      <c r="O199" s="11">
        <f>M199/SUM($M$2:$M$2023)</f>
        <v/>
      </c>
      <c r="P199" s="5">
        <f>IFERROR(M199/I199,0)</f>
        <v/>
      </c>
      <c r="R199" s="8">
        <f>I199-Q199</f>
        <v/>
      </c>
      <c r="S199" s="36">
        <f>P199*R199</f>
        <v/>
      </c>
      <c r="U199" s="27" t="inlineStr">
        <is>
          <t>Stock SAP</t>
        </is>
      </c>
      <c r="V199" s="27" t="inlineStr">
        <is>
          <t>Medicamentos</t>
        </is>
      </c>
      <c r="W199" s="27" t="inlineStr">
        <is>
          <t>Dentro del alcance</t>
        </is>
      </c>
      <c r="X199" s="26" t="inlineStr">
        <is>
          <t>Baja</t>
        </is>
      </c>
      <c r="Y199" s="27" t="inlineStr">
        <is>
          <t>Homologado – confianza Baja – pendiente de validación</t>
        </is>
      </c>
      <c r="Z199" s="26" t="inlineStr">
        <is>
          <t>Dar de baja en SAP</t>
        </is>
      </c>
      <c r="AA199" s="27" t="inlineStr">
        <is>
          <t>369; 179</t>
        </is>
      </c>
      <c r="AB199" s="27" t="inlineStr">
        <is>
          <t>PARACETAMOL 1 G; PARACETAMOL 500 MG</t>
        </is>
      </c>
      <c r="AC199" s="27" t="inlineStr">
        <is>
          <t>Cruce por nomenclatura SAP; Homologación por código Avain (master M01-008)</t>
        </is>
      </c>
      <c r="AD199" s="27" t="inlineStr">
        <is>
          <t>No</t>
        </is>
      </c>
      <c r="AE199" s="27" t="inlineStr"/>
      <c r="AF199" s="27" t="inlineStr">
        <is>
          <t>Sí</t>
        </is>
      </c>
      <c r="AG199" s="27" t="inlineStr">
        <is>
          <t>M01-008</t>
        </is>
      </c>
      <c r="AH199" s="37" t="n">
        <v>6328</v>
      </c>
      <c r="AI199" s="37" t="n">
        <v>426</v>
      </c>
      <c r="AJ199" s="37" t="n">
        <v>5902</v>
      </c>
      <c r="AK199" s="38" t="n">
        <v>110.080466182048</v>
      </c>
      <c r="AL199" s="38">
        <f>IF(OR($Z199="Dar de baja en SAP",$Z199="Dar de alta en SAP"),$AJ199*$AK199,"")</f>
        <v/>
      </c>
      <c r="AM199" s="38">
        <f>$AI199*$AK199</f>
        <v/>
      </c>
      <c r="AN199" s="27" t="inlineStr"/>
      <c r="AO199"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t="inlineStr"/>
      <c r="D200" s="5" t="inlineStr">
        <is>
          <t>033</t>
        </is>
      </c>
      <c r="E200" s="5" t="inlineStr">
        <is>
          <t>ZDES</t>
        </is>
      </c>
      <c r="F200" s="5" t="inlineStr">
        <is>
          <t>1060</t>
        </is>
      </c>
      <c r="G200" s="5" t="inlineStr">
        <is>
          <t>6021</t>
        </is>
      </c>
      <c r="H200" s="5" t="inlineStr">
        <is>
          <t>C/U</t>
        </is>
      </c>
      <c r="I200" s="6" t="n">
        <v>469</v>
      </c>
      <c r="J200" s="6" t="n">
        <v>0</v>
      </c>
      <c r="K200" s="5" t="inlineStr">
        <is>
          <t>ARS</t>
        </is>
      </c>
      <c r="L200" s="7" t="n">
        <v>0</v>
      </c>
      <c r="M200" s="7" t="n">
        <v>80226.64</v>
      </c>
      <c r="O200" s="11">
        <f>M200/SUM($M$2:$M$2023)</f>
        <v/>
      </c>
      <c r="P200" s="5">
        <f>IFERROR(M200/I200,0)</f>
        <v/>
      </c>
      <c r="R200" s="8">
        <f>I200-Q200</f>
        <v/>
      </c>
      <c r="S200" s="36">
        <f>P200*R200</f>
        <v/>
      </c>
      <c r="U200" s="27" t="inlineStr">
        <is>
          <t>Stock SAP</t>
        </is>
      </c>
      <c r="V200" s="27" t="inlineStr">
        <is>
          <t>Descartables</t>
        </is>
      </c>
      <c r="W200" s="27" t="inlineStr">
        <is>
          <t>Dentro del alcance</t>
        </is>
      </c>
      <c r="X200" s="25" t="inlineStr">
        <is>
          <t>Alta</t>
        </is>
      </c>
      <c r="Y200" s="27" t="inlineStr">
        <is>
          <t>Homologado – confianza Alta</t>
        </is>
      </c>
      <c r="Z200" s="26" t="inlineStr">
        <is>
          <t>Dar de baja en SAP</t>
        </is>
      </c>
      <c r="AA200" s="27" t="inlineStr">
        <is>
          <t>266</t>
        </is>
      </c>
      <c r="AB200" s="27" t="inlineStr">
        <is>
          <t>Abocath n° 20</t>
        </is>
      </c>
      <c r="AC200" s="27" t="inlineStr">
        <is>
          <t>Homologación por código Avain (master D-128)</t>
        </is>
      </c>
      <c r="AD200" s="27" t="inlineStr">
        <is>
          <t>No</t>
        </is>
      </c>
      <c r="AE200" s="27" t="inlineStr"/>
      <c r="AF200" s="27" t="inlineStr">
        <is>
          <t>Sí</t>
        </is>
      </c>
      <c r="AG200" s="27" t="inlineStr">
        <is>
          <t>D-128</t>
        </is>
      </c>
      <c r="AH200" s="37" t="n">
        <v>2519</v>
      </c>
      <c r="AI200" s="37" t="n">
        <v>182</v>
      </c>
      <c r="AJ200" s="37" t="n">
        <v>2337</v>
      </c>
      <c r="AK200" s="38" t="n">
        <v>171.0589440254069</v>
      </c>
      <c r="AL200" s="38">
        <f>IF(OR($Z200="Dar de baja en SAP",$Z200="Dar de alta en SAP"),$AJ200*$AK200,"")</f>
        <v/>
      </c>
      <c r="AM200" s="38">
        <f>$AI200*$AK200</f>
        <v/>
      </c>
      <c r="AN200" s="27" t="inlineStr"/>
      <c r="AO200" s="27"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7" t="n">
        <v>0</v>
      </c>
      <c r="M201" s="7" t="n">
        <v>1993664.41</v>
      </c>
      <c r="O201" s="11">
        <f>M201/SUM($M$2:$M$2023)</f>
        <v/>
      </c>
      <c r="P201" s="5">
        <f>IFERROR(M201/I201,0)</f>
        <v/>
      </c>
      <c r="R201" s="8">
        <f>I201-Q201</f>
        <v/>
      </c>
      <c r="S201" s="36">
        <f>P201*R201</f>
        <v/>
      </c>
      <c r="U201" s="27" t="inlineStr">
        <is>
          <t>Stock SAP</t>
        </is>
      </c>
      <c r="V201" s="27" t="inlineStr">
        <is>
          <t>Medicamentos</t>
        </is>
      </c>
      <c r="W201" s="27" t="inlineStr">
        <is>
          <t>Dentro del alcance</t>
        </is>
      </c>
      <c r="X201" s="27" t="inlineStr"/>
      <c r="Y201" s="27" t="inlineStr">
        <is>
          <t>Sin recuento físico en el inventario de Avain</t>
        </is>
      </c>
      <c r="Z201" s="28" t="inlineStr">
        <is>
          <t>Sin recuento físico</t>
        </is>
      </c>
      <c r="AA201" s="27" t="inlineStr"/>
      <c r="AB201" s="27" t="inlineStr"/>
      <c r="AC201" s="27" t="inlineStr"/>
      <c r="AD201" s="27" t="inlineStr"/>
      <c r="AE201" s="27" t="inlineStr"/>
      <c r="AF201" s="27" t="inlineStr"/>
      <c r="AG201" s="27" t="inlineStr"/>
      <c r="AH201" s="37" t="n">
        <v>968</v>
      </c>
      <c r="AI201" s="37" t="n">
        <v>0</v>
      </c>
      <c r="AJ201" s="37" t="n">
        <v>968</v>
      </c>
      <c r="AK201" s="38" t="n">
        <v>4381.680010330579</v>
      </c>
      <c r="AL201" s="38" t="n"/>
      <c r="AM201" s="38" t="n"/>
      <c r="AN201" s="27" t="inlineStr"/>
      <c r="AO201" s="27"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7" t="n">
        <v>0</v>
      </c>
      <c r="M202" s="7" t="n">
        <v>74363.71000000001</v>
      </c>
      <c r="O202" s="11">
        <f>M202/SUM($M$2:$M$2023)</f>
        <v/>
      </c>
      <c r="P202" s="5">
        <f>IFERROR(M202/I202,0)</f>
        <v/>
      </c>
      <c r="R202" s="8">
        <f>I202-Q202</f>
        <v/>
      </c>
      <c r="S202" s="36">
        <f>P202*R202</f>
        <v/>
      </c>
      <c r="U202" s="27" t="inlineStr">
        <is>
          <t>Stock SAP</t>
        </is>
      </c>
      <c r="V202" s="27" t="inlineStr">
        <is>
          <t>Medicamentos</t>
        </is>
      </c>
      <c r="W202" s="27" t="inlineStr">
        <is>
          <t>Dentro del alcance</t>
        </is>
      </c>
      <c r="X202" s="27" t="inlineStr"/>
      <c r="Y202" s="27" t="inlineStr">
        <is>
          <t>Sin recuento físico en el inventario de Avain</t>
        </is>
      </c>
      <c r="Z202" s="28" t="inlineStr">
        <is>
          <t>Sin recuento físico</t>
        </is>
      </c>
      <c r="AA202" s="27" t="inlineStr"/>
      <c r="AB202" s="27" t="inlineStr"/>
      <c r="AC202" s="27" t="inlineStr"/>
      <c r="AD202" s="27" t="inlineStr"/>
      <c r="AE202" s="27" t="inlineStr"/>
      <c r="AF202" s="27" t="inlineStr"/>
      <c r="AG202" s="27" t="inlineStr"/>
      <c r="AH202" s="37" t="n">
        <v>5390</v>
      </c>
      <c r="AI202" s="37" t="n">
        <v>0</v>
      </c>
      <c r="AJ202" s="37" t="n">
        <v>5390</v>
      </c>
      <c r="AK202" s="38" t="n">
        <v>165.252680890538</v>
      </c>
      <c r="AL202" s="38" t="n"/>
      <c r="AM202" s="38" t="n"/>
      <c r="AN202" s="27" t="inlineStr"/>
      <c r="AO202" s="27"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7" t="n">
        <v>0</v>
      </c>
      <c r="M203" s="7" t="n">
        <v>74363.71000000001</v>
      </c>
      <c r="O203" s="11">
        <f>M203/SUM($M$2:$M$2023)</f>
        <v/>
      </c>
      <c r="P203" s="5">
        <f>IFERROR(M203/I203,0)</f>
        <v/>
      </c>
      <c r="R203" s="8">
        <f>I203-Q203</f>
        <v/>
      </c>
      <c r="S203" s="36">
        <f>P203*R203</f>
        <v/>
      </c>
      <c r="U203" s="27" t="inlineStr">
        <is>
          <t>Stock SAP</t>
        </is>
      </c>
      <c r="V203" s="27" t="inlineStr">
        <is>
          <t>Medicamentos</t>
        </is>
      </c>
      <c r="W203" s="27" t="inlineStr">
        <is>
          <t>Dentro del alcance</t>
        </is>
      </c>
      <c r="X203" s="27" t="inlineStr"/>
      <c r="Y203" s="27" t="inlineStr">
        <is>
          <t>Sin recuento físico en el inventario de Avain</t>
        </is>
      </c>
      <c r="Z203" s="28" t="inlineStr">
        <is>
          <t>Sin recuento físico</t>
        </is>
      </c>
      <c r="AA203" s="27" t="inlineStr"/>
      <c r="AB203" s="27" t="inlineStr"/>
      <c r="AC203" s="27" t="inlineStr"/>
      <c r="AD203" s="27" t="inlineStr"/>
      <c r="AE203" s="27" t="inlineStr"/>
      <c r="AF203" s="27" t="inlineStr"/>
      <c r="AG203" s="27" t="inlineStr"/>
      <c r="AH203" s="37" t="n">
        <v>5390</v>
      </c>
      <c r="AI203" s="37" t="n">
        <v>0</v>
      </c>
      <c r="AJ203" s="37" t="n">
        <v>5390</v>
      </c>
      <c r="AK203" s="38" t="n">
        <v>165.252680890538</v>
      </c>
      <c r="AL203" s="38" t="n"/>
      <c r="AM203" s="38" t="n"/>
      <c r="AN203" s="27" t="inlineStr"/>
      <c r="AO203" s="27"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7" t="n">
        <v>0</v>
      </c>
      <c r="M204" s="7" t="n">
        <v>7327.38</v>
      </c>
      <c r="O204" s="11">
        <f>M204/SUM($M$2:$M$2023)</f>
        <v/>
      </c>
      <c r="P204" s="5">
        <f>IFERROR(M204/I204,0)</f>
        <v/>
      </c>
      <c r="R204" s="8">
        <f>I204-Q204</f>
        <v/>
      </c>
      <c r="S204" s="36">
        <f>P204*R204</f>
        <v/>
      </c>
      <c r="U204" s="27" t="inlineStr">
        <is>
          <t>Stock SAP</t>
        </is>
      </c>
      <c r="V204" s="27" t="inlineStr">
        <is>
          <t>Medicamentos</t>
        </is>
      </c>
      <c r="W204" s="27" t="inlineStr">
        <is>
          <t>Dentro del alcance</t>
        </is>
      </c>
      <c r="X204" s="30" t="inlineStr">
        <is>
          <t>Media</t>
        </is>
      </c>
      <c r="Y204" s="27" t="inlineStr">
        <is>
          <t>Homologado – confianza Media – pendiente de validación</t>
        </is>
      </c>
      <c r="Z204" s="26" t="inlineStr">
        <is>
          <t>Dar de baja en SAP</t>
        </is>
      </c>
      <c r="AA204" s="27" t="inlineStr">
        <is>
          <t>101</t>
        </is>
      </c>
      <c r="AB204" s="27" t="inlineStr">
        <is>
          <t>ENALAPRIL COMP</t>
        </is>
      </c>
      <c r="AC204" s="27" t="inlineStr">
        <is>
          <t>Cruce por nomenclatura SAP</t>
        </is>
      </c>
      <c r="AD204" s="27" t="inlineStr">
        <is>
          <t>Sí</t>
        </is>
      </c>
      <c r="AE204" s="27" t="inlineStr">
        <is>
          <t>1000066, 1000343</t>
        </is>
      </c>
      <c r="AF204" s="27" t="inlineStr">
        <is>
          <t>Sí</t>
        </is>
      </c>
      <c r="AG204" s="27" t="inlineStr">
        <is>
          <t>M04-003</t>
        </is>
      </c>
      <c r="AH204" s="37" t="n">
        <v>8770</v>
      </c>
      <c r="AI204" s="37" t="n">
        <v>580</v>
      </c>
      <c r="AJ204" s="37" t="n">
        <v>8190</v>
      </c>
      <c r="AK204" s="38" t="n">
        <v>16.2830661345496</v>
      </c>
      <c r="AL204" s="38">
        <f>IF(OR($Z204="Dar de baja en SAP",$Z204="Dar de alta en SAP"),$AJ204*$AK204,"")</f>
        <v/>
      </c>
      <c r="AM204" s="38">
        <f>$AI204*$AK204</f>
        <v/>
      </c>
      <c r="AN204" s="27" t="inlineStr"/>
      <c r="AO204"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7" t="n">
        <v>0</v>
      </c>
      <c r="M205" s="7" t="n">
        <v>26553.51</v>
      </c>
      <c r="O205" s="11">
        <f>M205/SUM($M$2:$M$2023)</f>
        <v/>
      </c>
      <c r="P205" s="5">
        <f>IFERROR(M205/I205,0)</f>
        <v/>
      </c>
      <c r="R205" s="8">
        <f>I205-Q205</f>
        <v/>
      </c>
      <c r="S205" s="36">
        <f>P205*R205</f>
        <v/>
      </c>
      <c r="U205" s="27" t="inlineStr">
        <is>
          <t>Stock SAP</t>
        </is>
      </c>
      <c r="V205" s="27" t="inlineStr">
        <is>
          <t>Medicamentos</t>
        </is>
      </c>
      <c r="W205" s="27" t="inlineStr">
        <is>
          <t>Dentro del alcance</t>
        </is>
      </c>
      <c r="X205" s="25" t="inlineStr">
        <is>
          <t>Alta</t>
        </is>
      </c>
      <c r="Y205" s="27" t="inlineStr">
        <is>
          <t>Homologado – confianza Alta</t>
        </is>
      </c>
      <c r="Z205" s="26" t="inlineStr">
        <is>
          <t>Dar de baja en SAP</t>
        </is>
      </c>
      <c r="AA205" s="27" t="inlineStr">
        <is>
          <t>83</t>
        </is>
      </c>
      <c r="AB205" s="27" t="inlineStr">
        <is>
          <t>DICLOFENAC 75 COMP</t>
        </is>
      </c>
      <c r="AC205" s="27" t="inlineStr">
        <is>
          <t>Homologación por código Avain (master M01-002)</t>
        </is>
      </c>
      <c r="AD205" s="27" t="inlineStr">
        <is>
          <t>No</t>
        </is>
      </c>
      <c r="AE205" s="27" t="inlineStr"/>
      <c r="AF205" s="27" t="inlineStr">
        <is>
          <t>Sí</t>
        </is>
      </c>
      <c r="AG205" s="27" t="inlineStr">
        <is>
          <t>M01-002</t>
        </is>
      </c>
      <c r="AH205" s="37" t="n">
        <v>10995</v>
      </c>
      <c r="AI205" s="37" t="n">
        <v>9</v>
      </c>
      <c r="AJ205" s="37" t="n">
        <v>10986</v>
      </c>
      <c r="AK205" s="38" t="n">
        <v>59.00779899954525</v>
      </c>
      <c r="AL205" s="38">
        <f>IF(OR($Z205="Dar de baja en SAP",$Z205="Dar de alta en SAP"),$AJ205*$AK205,"")</f>
        <v/>
      </c>
      <c r="AM205" s="38">
        <f>$AI205*$AK205</f>
        <v/>
      </c>
      <c r="AN205" s="29" t="inlineStr">
        <is>
          <t>Valorización a validar: relación de cantidades 1,222 a 1 entre SAP y el recuento físico. Sugiere distinta unidad de medida (SAP por caja o envase y el recuento por unidad). La diferencia económica de esta fila no debe tomarse como definitiva.</t>
        </is>
      </c>
      <c r="AO205"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7" t="n">
        <v>0</v>
      </c>
      <c r="M206" s="7" t="n">
        <v>26553.51</v>
      </c>
      <c r="O206" s="11">
        <f>M206/SUM($M$2:$M$2023)</f>
        <v/>
      </c>
      <c r="P206" s="5">
        <f>IFERROR(M206/I206,0)</f>
        <v/>
      </c>
      <c r="R206" s="8">
        <f>I206-Q206</f>
        <v/>
      </c>
      <c r="S206" s="36">
        <f>P206*R206</f>
        <v/>
      </c>
      <c r="U206" s="27" t="inlineStr">
        <is>
          <t>Stock SAP</t>
        </is>
      </c>
      <c r="V206" s="27" t="inlineStr">
        <is>
          <t>Medicamentos</t>
        </is>
      </c>
      <c r="W206" s="27" t="inlineStr">
        <is>
          <t>Dentro del alcance</t>
        </is>
      </c>
      <c r="X206" s="25" t="inlineStr">
        <is>
          <t>Alta</t>
        </is>
      </c>
      <c r="Y206" s="27" t="inlineStr">
        <is>
          <t>Homologado – confianza Alta</t>
        </is>
      </c>
      <c r="Z206" s="26" t="inlineStr">
        <is>
          <t>Dar de baja en SAP</t>
        </is>
      </c>
      <c r="AA206" s="27" t="inlineStr">
        <is>
          <t>83</t>
        </is>
      </c>
      <c r="AB206" s="27" t="inlineStr">
        <is>
          <t>DICLOFENAC 75 COMP</t>
        </is>
      </c>
      <c r="AC206" s="27" t="inlineStr">
        <is>
          <t>Homologación por código Avain (master M01-002)</t>
        </is>
      </c>
      <c r="AD206" s="27" t="inlineStr">
        <is>
          <t>No</t>
        </is>
      </c>
      <c r="AE206" s="27" t="inlineStr"/>
      <c r="AF206" s="27" t="inlineStr">
        <is>
          <t>Sí</t>
        </is>
      </c>
      <c r="AG206" s="27" t="inlineStr">
        <is>
          <t>M01-002</t>
        </is>
      </c>
      <c r="AH206" s="37" t="n">
        <v>10995</v>
      </c>
      <c r="AI206" s="37" t="n">
        <v>9</v>
      </c>
      <c r="AJ206" s="37" t="n">
        <v>10986</v>
      </c>
      <c r="AK206" s="38" t="n">
        <v>59.00779899954525</v>
      </c>
      <c r="AL206" s="38">
        <f>IF(OR($Z206="Dar de baja en SAP",$Z206="Dar de alta en SAP"),$AJ206*$AK206,"")</f>
        <v/>
      </c>
      <c r="AM206" s="38">
        <f>$AI206*$AK206</f>
        <v/>
      </c>
      <c r="AN206" s="29" t="inlineStr">
        <is>
          <t>Valorización a validar: relación de cantidades 1,222 a 1 entre SAP y el recuento físico. Sugiere distinta unidad de medida (SAP por caja o envase y el recuento por unidad). La diferencia económica de esta fila no debe tomarse como definitiva.</t>
        </is>
      </c>
      <c r="AO206"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7" t="n">
        <v>0</v>
      </c>
      <c r="M207" s="7" t="n">
        <v>11011.79</v>
      </c>
      <c r="O207" s="11">
        <f>M207/SUM($M$2:$M$2023)</f>
        <v/>
      </c>
      <c r="P207" s="5">
        <f>IFERROR(M207/I207,0)</f>
        <v/>
      </c>
      <c r="R207" s="8">
        <f>I207-Q207</f>
        <v/>
      </c>
      <c r="S207" s="36">
        <f>P207*R207</f>
        <v/>
      </c>
      <c r="U207" s="27" t="inlineStr">
        <is>
          <t>Stock SAP</t>
        </is>
      </c>
      <c r="V207" s="27" t="inlineStr">
        <is>
          <t>Medicamentos</t>
        </is>
      </c>
      <c r="W207" s="27" t="inlineStr">
        <is>
          <t>Dentro del alcance</t>
        </is>
      </c>
      <c r="X207" s="25" t="inlineStr">
        <is>
          <t>Alta</t>
        </is>
      </c>
      <c r="Y207" s="27" t="inlineStr">
        <is>
          <t>Homologado – confianza Alta</t>
        </is>
      </c>
      <c r="Z207" s="26" t="inlineStr">
        <is>
          <t>Dar de baja en SAP</t>
        </is>
      </c>
      <c r="AA207" s="27" t="inlineStr">
        <is>
          <t>170</t>
        </is>
      </c>
      <c r="AB207" s="27" t="inlineStr">
        <is>
          <t>OMEPRAZOL 20 MG COMP</t>
        </is>
      </c>
      <c r="AC207" s="27" t="inlineStr">
        <is>
          <t>Cruce por nomenclatura SAP</t>
        </is>
      </c>
      <c r="AD207" s="27" t="inlineStr">
        <is>
          <t>No</t>
        </is>
      </c>
      <c r="AE207" s="27" t="inlineStr"/>
      <c r="AF207" s="27" t="inlineStr">
        <is>
          <t>Sí</t>
        </is>
      </c>
      <c r="AG207" s="27" t="inlineStr">
        <is>
          <t>M08-006</t>
        </is>
      </c>
      <c r="AH207" s="37" t="n">
        <v>1562</v>
      </c>
      <c r="AI207" s="37" t="n">
        <v>135</v>
      </c>
      <c r="AJ207" s="37" t="n">
        <v>1427</v>
      </c>
      <c r="AK207" s="38" t="n">
        <v>24.47065300896287</v>
      </c>
      <c r="AL207" s="38">
        <f>IF(OR($Z207="Dar de baja en SAP",$Z207="Dar de alta en SAP"),$AJ207*$AK207,"")</f>
        <v/>
      </c>
      <c r="AM207" s="38">
        <f>$AI207*$AK207</f>
        <v/>
      </c>
      <c r="AN207" s="27" t="inlineStr"/>
      <c r="AO207"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7" t="n">
        <v>0</v>
      </c>
      <c r="M208" s="7" t="n">
        <v>19996.83</v>
      </c>
      <c r="O208" s="11">
        <f>M208/SUM($M$2:$M$2023)</f>
        <v/>
      </c>
      <c r="P208" s="5">
        <f>IFERROR(M208/I208,0)</f>
        <v/>
      </c>
      <c r="R208" s="8">
        <f>I208-Q208</f>
        <v/>
      </c>
      <c r="S208" s="36">
        <f>P208*R208</f>
        <v/>
      </c>
      <c r="U208" s="27" t="inlineStr">
        <is>
          <t>Stock SAP</t>
        </is>
      </c>
      <c r="V208" s="27" t="inlineStr">
        <is>
          <t>Medicamentos</t>
        </is>
      </c>
      <c r="W208" s="27" t="inlineStr">
        <is>
          <t>Dentro del alcance</t>
        </is>
      </c>
      <c r="X208" s="25" t="inlineStr">
        <is>
          <t>Alta</t>
        </is>
      </c>
      <c r="Y208" s="27" t="inlineStr">
        <is>
          <t>Homologado – confianza Alta</t>
        </is>
      </c>
      <c r="Z208" s="26" t="inlineStr">
        <is>
          <t>Dar de baja en SAP</t>
        </is>
      </c>
      <c r="AA208" s="27" t="inlineStr">
        <is>
          <t>153</t>
        </is>
      </c>
      <c r="AB208" s="27" t="inlineStr">
        <is>
          <t>LORATADINA COMP</t>
        </is>
      </c>
      <c r="AC208" s="27" t="inlineStr">
        <is>
          <t>Cruce por nomenclatura SAP</t>
        </is>
      </c>
      <c r="AD208" s="27" t="inlineStr">
        <is>
          <t>No</t>
        </is>
      </c>
      <c r="AE208" s="27" t="inlineStr"/>
      <c r="AF208" s="27" t="inlineStr">
        <is>
          <t>Sí</t>
        </is>
      </c>
      <c r="AG208" s="27" t="inlineStr"/>
      <c r="AH208" s="37" t="n">
        <v>7695</v>
      </c>
      <c r="AI208" s="37" t="n">
        <v>150</v>
      </c>
      <c r="AJ208" s="37" t="n">
        <v>7545</v>
      </c>
      <c r="AK208" s="38" t="n">
        <v>44.43740480831708</v>
      </c>
      <c r="AL208" s="38">
        <f>IF(OR($Z208="Dar de baja en SAP",$Z208="Dar de alta en SAP"),$AJ208*$AK208,"")</f>
        <v/>
      </c>
      <c r="AM208" s="38">
        <f>$AI208*$AK208</f>
        <v/>
      </c>
      <c r="AN208" s="29" t="inlineStr">
        <is>
          <t>Valorización a validar: relación de cantidades 51 a 1 entre SAP y el recuento físico. Sugiere distinta unidad de medida (SAP por caja o envase y el recuento por unidad). La diferencia económica de esta fila no debe tomarse como definitiva.</t>
        </is>
      </c>
      <c r="AO208"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7" t="n">
        <v>0</v>
      </c>
      <c r="M209" s="7" t="n">
        <v>19996.83</v>
      </c>
      <c r="O209" s="11">
        <f>M209/SUM($M$2:$M$2023)</f>
        <v/>
      </c>
      <c r="P209" s="5">
        <f>IFERROR(M209/I209,0)</f>
        <v/>
      </c>
      <c r="R209" s="8">
        <f>I209-Q209</f>
        <v/>
      </c>
      <c r="S209" s="36">
        <f>P209*R209</f>
        <v/>
      </c>
      <c r="U209" s="27" t="inlineStr">
        <is>
          <t>Stock SAP</t>
        </is>
      </c>
      <c r="V209" s="27" t="inlineStr">
        <is>
          <t>Medicamentos</t>
        </is>
      </c>
      <c r="W209" s="27" t="inlineStr">
        <is>
          <t>Dentro del alcance</t>
        </is>
      </c>
      <c r="X209" s="25" t="inlineStr">
        <is>
          <t>Alta</t>
        </is>
      </c>
      <c r="Y209" s="27" t="inlineStr">
        <is>
          <t>Homologado – confianza Alta</t>
        </is>
      </c>
      <c r="Z209" s="26" t="inlineStr">
        <is>
          <t>Dar de baja en SAP</t>
        </is>
      </c>
      <c r="AA209" s="27" t="inlineStr">
        <is>
          <t>153</t>
        </is>
      </c>
      <c r="AB209" s="27" t="inlineStr">
        <is>
          <t>LORATADINA COMP</t>
        </is>
      </c>
      <c r="AC209" s="27" t="inlineStr">
        <is>
          <t>Cruce por nomenclatura SAP</t>
        </is>
      </c>
      <c r="AD209" s="27" t="inlineStr">
        <is>
          <t>No</t>
        </is>
      </c>
      <c r="AE209" s="27" t="inlineStr"/>
      <c r="AF209" s="27" t="inlineStr">
        <is>
          <t>Sí</t>
        </is>
      </c>
      <c r="AG209" s="27" t="inlineStr"/>
      <c r="AH209" s="37" t="n">
        <v>7695</v>
      </c>
      <c r="AI209" s="37" t="n">
        <v>150</v>
      </c>
      <c r="AJ209" s="37" t="n">
        <v>7545</v>
      </c>
      <c r="AK209" s="38" t="n">
        <v>44.43740480831708</v>
      </c>
      <c r="AL209" s="38">
        <f>IF(OR($Z209="Dar de baja en SAP",$Z209="Dar de alta en SAP"),$AJ209*$AK209,"")</f>
        <v/>
      </c>
      <c r="AM209" s="38">
        <f>$AI209*$AK209</f>
        <v/>
      </c>
      <c r="AN209" s="29" t="inlineStr">
        <is>
          <t>Valorización a validar: relación de cantidades 51 a 1 entre SAP y el recuento físico. Sugiere distinta unidad de medida (SAP por caja o envase y el recuento por unidad). La diferencia económica de esta fila no debe tomarse como definitiva.</t>
        </is>
      </c>
      <c r="AO209"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7" t="n">
        <v>0</v>
      </c>
      <c r="M210" s="7" t="n">
        <v>112646.69</v>
      </c>
      <c r="O210" s="11">
        <f>M210/SUM($M$2:$M$2023)</f>
        <v/>
      </c>
      <c r="P210" s="5">
        <f>IFERROR(M210/I210,0)</f>
        <v/>
      </c>
      <c r="R210" s="8">
        <f>I210-Q210</f>
        <v/>
      </c>
      <c r="S210" s="36">
        <f>P210*R210</f>
        <v/>
      </c>
      <c r="U210" s="27" t="inlineStr">
        <is>
          <t>Stock SAP</t>
        </is>
      </c>
      <c r="V210" s="27" t="inlineStr">
        <is>
          <t>Medicamentos</t>
        </is>
      </c>
      <c r="W210" s="27" t="inlineStr">
        <is>
          <t>Dentro del alcance</t>
        </is>
      </c>
      <c r="X210" s="25" t="inlineStr">
        <is>
          <t>Alta</t>
        </is>
      </c>
      <c r="Y210" s="27" t="inlineStr">
        <is>
          <t>Homologado – confianza Alta</t>
        </is>
      </c>
      <c r="Z210" s="26" t="inlineStr">
        <is>
          <t>Dar de baja en SAP</t>
        </is>
      </c>
      <c r="AA210" s="27" t="inlineStr">
        <is>
          <t>399</t>
        </is>
      </c>
      <c r="AB210" s="27" t="inlineStr">
        <is>
          <t>ATENOLOL 100 MG COMPRIMIDOS</t>
        </is>
      </c>
      <c r="AC210" s="27" t="inlineStr">
        <is>
          <t>Cruce por nomenclatura SAP</t>
        </is>
      </c>
      <c r="AD210" s="27" t="inlineStr">
        <is>
          <t>No</t>
        </is>
      </c>
      <c r="AE210" s="27" t="inlineStr"/>
      <c r="AF210" s="27" t="inlineStr">
        <is>
          <t>No</t>
        </is>
      </c>
      <c r="AG210" s="27" t="inlineStr"/>
      <c r="AH210" s="37" t="n">
        <v>1866</v>
      </c>
      <c r="AI210" s="37" t="n">
        <v>28</v>
      </c>
      <c r="AJ210" s="37" t="n">
        <v>1838</v>
      </c>
      <c r="AK210" s="38" t="n">
        <v>250.3259807073954</v>
      </c>
      <c r="AL210" s="38">
        <f>IF(OR($Z210="Dar de baja en SAP",$Z210="Dar de alta en SAP"),$AJ210*$AK210,"")</f>
        <v/>
      </c>
      <c r="AM210" s="38">
        <f>$AI210*$AK210</f>
        <v/>
      </c>
      <c r="AN210" s="29" t="inlineStr">
        <is>
          <t>Valorización a validar: relación de cantidades 67 a 1 entre SAP y el recuento físico. Sugiere distinta unidad de medida (SAP por caja o envase y el recuento por unidad). La diferencia económica de esta fila no debe tomarse como definitiva.</t>
        </is>
      </c>
      <c r="AO210"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t="inlineStr"/>
      <c r="D211" s="5" t="inlineStr">
        <is>
          <t>033</t>
        </is>
      </c>
      <c r="E211" s="5" t="inlineStr">
        <is>
          <t>ZDES</t>
        </is>
      </c>
      <c r="F211" s="5" t="inlineStr">
        <is>
          <t>1060</t>
        </is>
      </c>
      <c r="G211" s="5" t="inlineStr">
        <is>
          <t>6022</t>
        </is>
      </c>
      <c r="H211" s="5" t="inlineStr">
        <is>
          <t>C/U</t>
        </is>
      </c>
      <c r="I211" s="6" t="n">
        <v>450</v>
      </c>
      <c r="J211" s="6" t="n">
        <v>0</v>
      </c>
      <c r="K211" s="5" t="inlineStr">
        <is>
          <t>ARS</t>
        </is>
      </c>
      <c r="L211" s="7" t="n">
        <v>0</v>
      </c>
      <c r="M211" s="7" t="n">
        <v>157160.98</v>
      </c>
      <c r="O211" s="11">
        <f>M211/SUM($M$2:$M$2023)</f>
        <v/>
      </c>
      <c r="P211" s="5">
        <f>IFERROR(M211/I211,0)</f>
        <v/>
      </c>
      <c r="Q211" s="39" t="n">
        <v>94</v>
      </c>
      <c r="R211" s="8">
        <f>I211-Q211</f>
        <v/>
      </c>
      <c r="S211" s="36">
        <f>P211*R211</f>
        <v/>
      </c>
      <c r="U211" s="27" t="inlineStr">
        <is>
          <t>Stock SAP</t>
        </is>
      </c>
      <c r="V211" s="27" t="inlineStr">
        <is>
          <t>Descartables</t>
        </is>
      </c>
      <c r="W211" s="27" t="inlineStr">
        <is>
          <t>Dentro del alcance</t>
        </is>
      </c>
      <c r="X211" s="25" t="inlineStr">
        <is>
          <t>Alta</t>
        </is>
      </c>
      <c r="Y211" s="27" t="inlineStr">
        <is>
          <t>Homologado – confianza Alta</t>
        </is>
      </c>
      <c r="Z211" s="26" t="inlineStr">
        <is>
          <t>Dar de baja en SAP</t>
        </is>
      </c>
      <c r="AA211" s="27" t="inlineStr">
        <is>
          <t>276</t>
        </is>
      </c>
      <c r="AB211" s="27" t="inlineStr">
        <is>
          <t>Guantes Esteriles N° 7,5</t>
        </is>
      </c>
      <c r="AC211" s="27" t="inlineStr">
        <is>
          <t>Homologación por código Avain (master D-153)</t>
        </is>
      </c>
      <c r="AD211" s="27" t="inlineStr">
        <is>
          <t>No</t>
        </is>
      </c>
      <c r="AE211" s="27" t="inlineStr"/>
      <c r="AF211" s="27" t="inlineStr">
        <is>
          <t>Sí</t>
        </is>
      </c>
      <c r="AG211" s="27" t="inlineStr">
        <is>
          <t>D-153</t>
        </is>
      </c>
      <c r="AH211" s="37" t="n">
        <v>500</v>
      </c>
      <c r="AI211" s="37" t="n">
        <v>94</v>
      </c>
      <c r="AJ211" s="37" t="n">
        <v>406</v>
      </c>
      <c r="AK211" s="38" t="n">
        <v>349.24662</v>
      </c>
      <c r="AL211" s="38">
        <f>IF(OR($Z211="Dar de baja en SAP",$Z211="Dar de alta en SAP"),$AJ211*$AK211,"")</f>
        <v/>
      </c>
      <c r="AM211" s="38">
        <f>$AI211*$AK211</f>
        <v/>
      </c>
      <c r="AN211" s="27" t="inlineStr"/>
      <c r="AO211" s="27"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t="inlineStr"/>
      <c r="D212" s="5" t="inlineStr">
        <is>
          <t>033</t>
        </is>
      </c>
      <c r="E212" s="5" t="inlineStr">
        <is>
          <t>ZDES</t>
        </is>
      </c>
      <c r="F212" s="5" t="inlineStr">
        <is>
          <t>1060</t>
        </is>
      </c>
      <c r="G212" s="5" t="inlineStr">
        <is>
          <t>6022</t>
        </is>
      </c>
      <c r="H212" s="5" t="inlineStr">
        <is>
          <t>C/U</t>
        </is>
      </c>
      <c r="I212" s="6" t="n">
        <v>430</v>
      </c>
      <c r="J212" s="6" t="n">
        <v>0</v>
      </c>
      <c r="K212" s="5" t="inlineStr">
        <is>
          <t>ARS</t>
        </is>
      </c>
      <c r="L212" s="7" t="n">
        <v>0</v>
      </c>
      <c r="M212" s="7" t="n">
        <v>36650.95</v>
      </c>
      <c r="O212" s="11">
        <f>M212/SUM($M$2:$M$2023)</f>
        <v/>
      </c>
      <c r="P212" s="5">
        <f>IFERROR(M212/I212,0)</f>
        <v/>
      </c>
      <c r="Q212" s="39" t="n">
        <v>40</v>
      </c>
      <c r="R212" s="8">
        <f>I212-Q212</f>
        <v/>
      </c>
      <c r="S212" s="36">
        <f>P212*R212</f>
        <v/>
      </c>
      <c r="U212" s="27" t="inlineStr">
        <is>
          <t>Stock SAP</t>
        </is>
      </c>
      <c r="V212" s="27" t="inlineStr">
        <is>
          <t>Descartables</t>
        </is>
      </c>
      <c r="W212" s="27" t="inlineStr">
        <is>
          <t>Dentro del alcance</t>
        </is>
      </c>
      <c r="X212" s="30" t="inlineStr">
        <is>
          <t>Media</t>
        </is>
      </c>
      <c r="Y212" s="27" t="inlineStr">
        <is>
          <t>Homologado – confianza Media – pendiente de validación</t>
        </is>
      </c>
      <c r="Z212" s="26" t="inlineStr">
        <is>
          <t>Dar de baja en SAP</t>
        </is>
      </c>
      <c r="AA212" s="27" t="inlineStr">
        <is>
          <t>334</t>
        </is>
      </c>
      <c r="AB212" s="27" t="inlineStr">
        <is>
          <t>VENDA CAMBRIC 5CM</t>
        </is>
      </c>
      <c r="AC212" s="27" t="inlineStr">
        <is>
          <t>Homologación por código Avain (master D-143)</t>
        </is>
      </c>
      <c r="AD212" s="27" t="inlineStr">
        <is>
          <t>Sí</t>
        </is>
      </c>
      <c r="AE212" s="27" t="inlineStr">
        <is>
          <t>2000080, 2000314</t>
        </is>
      </c>
      <c r="AF212" s="27" t="inlineStr">
        <is>
          <t>Sí</t>
        </is>
      </c>
      <c r="AG212" s="27" t="inlineStr">
        <is>
          <t>D-143</t>
        </is>
      </c>
      <c r="AH212" s="37" t="n">
        <v>530</v>
      </c>
      <c r="AI212" s="37" t="n">
        <v>40</v>
      </c>
      <c r="AJ212" s="37" t="n">
        <v>490</v>
      </c>
      <c r="AK212" s="38" t="n">
        <v>85.23477358490565</v>
      </c>
      <c r="AL212" s="38">
        <f>IF(OR($Z212="Dar de baja en SAP",$Z212="Dar de alta en SAP"),$AJ212*$AK212,"")</f>
        <v/>
      </c>
      <c r="AM212" s="38">
        <f>$AI212*$AK212</f>
        <v/>
      </c>
      <c r="AN212" s="27" t="inlineStr"/>
      <c r="AO212" s="27"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7" t="n">
        <v>0</v>
      </c>
      <c r="M213" s="7" t="n">
        <v>6838.89</v>
      </c>
      <c r="O213" s="11">
        <f>M213/SUM($M$2:$M$2023)</f>
        <v/>
      </c>
      <c r="P213" s="5">
        <f>IFERROR(M213/I213,0)</f>
        <v/>
      </c>
      <c r="R213" s="8">
        <f>I213-Q213</f>
        <v/>
      </c>
      <c r="S213" s="36">
        <f>P213*R213</f>
        <v/>
      </c>
      <c r="U213" s="27" t="inlineStr">
        <is>
          <t>Stock SAP</t>
        </is>
      </c>
      <c r="V213" s="27" t="inlineStr">
        <is>
          <t>Medicamentos</t>
        </is>
      </c>
      <c r="W213" s="27" t="inlineStr">
        <is>
          <t>Dentro del alcance</t>
        </is>
      </c>
      <c r="X213" s="30" t="inlineStr">
        <is>
          <t>Media</t>
        </is>
      </c>
      <c r="Y213" s="27" t="inlineStr">
        <is>
          <t>Homologado – confianza Media – pendiente de validación</t>
        </is>
      </c>
      <c r="Z213" s="26" t="inlineStr">
        <is>
          <t>Dar de baja en SAP</t>
        </is>
      </c>
      <c r="AA213" s="27" t="inlineStr">
        <is>
          <t>101</t>
        </is>
      </c>
      <c r="AB213" s="27" t="inlineStr">
        <is>
          <t>ENALAPRIL COMP</t>
        </is>
      </c>
      <c r="AC213" s="27" t="inlineStr">
        <is>
          <t>Cruce por nomenclatura SAP</t>
        </is>
      </c>
      <c r="AD213" s="27" t="inlineStr">
        <is>
          <t>Sí</t>
        </is>
      </c>
      <c r="AE213" s="27" t="inlineStr">
        <is>
          <t>1000066, 1000343</t>
        </is>
      </c>
      <c r="AF213" s="27" t="inlineStr">
        <is>
          <t>Sí</t>
        </is>
      </c>
      <c r="AG213" s="27" t="inlineStr">
        <is>
          <t>M04-003</t>
        </is>
      </c>
      <c r="AH213" s="37" t="n">
        <v>8770</v>
      </c>
      <c r="AI213" s="37" t="n">
        <v>580</v>
      </c>
      <c r="AJ213" s="37" t="n">
        <v>8190</v>
      </c>
      <c r="AK213" s="38" t="n">
        <v>16.2830661345496</v>
      </c>
      <c r="AL213" s="38">
        <f>IF(OR($Z213="Dar de baja en SAP",$Z213="Dar de alta en SAP"),$AJ213*$AK213,"")</f>
        <v/>
      </c>
      <c r="AM213" s="38">
        <f>$AI213*$AK213</f>
        <v/>
      </c>
      <c r="AN213" s="27" t="inlineStr"/>
      <c r="AO213"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7" t="n">
        <v>0</v>
      </c>
      <c r="M214" s="7" t="n">
        <v>7054.79</v>
      </c>
      <c r="O214" s="11">
        <f>M214/SUM($M$2:$M$2023)</f>
        <v/>
      </c>
      <c r="P214" s="5">
        <f>IFERROR(M214/I214,0)</f>
        <v/>
      </c>
      <c r="Q214" s="39" t="n">
        <v>380</v>
      </c>
      <c r="R214" s="8">
        <f>I214-Q214</f>
        <v/>
      </c>
      <c r="S214" s="36">
        <f>P214*R214</f>
        <v/>
      </c>
      <c r="U214" s="27" t="inlineStr">
        <is>
          <t>Stock SAP</t>
        </is>
      </c>
      <c r="V214" s="27" t="inlineStr">
        <is>
          <t>Medicamentos</t>
        </is>
      </c>
      <c r="W214" s="27" t="inlineStr">
        <is>
          <t>Dentro del alcance</t>
        </is>
      </c>
      <c r="X214" s="26" t="inlineStr">
        <is>
          <t>Baja</t>
        </is>
      </c>
      <c r="Y214" s="27" t="inlineStr">
        <is>
          <t>Homologado – confianza Baja – pendiente de validación</t>
        </is>
      </c>
      <c r="Z214" s="26" t="inlineStr">
        <is>
          <t>Dar de baja en SAP</t>
        </is>
      </c>
      <c r="AA214" s="27" t="inlineStr">
        <is>
          <t>319</t>
        </is>
      </c>
      <c r="AB214" s="27" t="inlineStr">
        <is>
          <t>HIOSCINA SIMPLE COMP</t>
        </is>
      </c>
      <c r="AC214" s="27" t="inlineStr">
        <is>
          <t>Cruce por nomenclatura SAP</t>
        </is>
      </c>
      <c r="AD214" s="27" t="inlineStr">
        <is>
          <t>No</t>
        </is>
      </c>
      <c r="AE214" s="27" t="inlineStr"/>
      <c r="AF214" s="27" t="inlineStr">
        <is>
          <t>No</t>
        </is>
      </c>
      <c r="AG214" s="27" t="inlineStr"/>
      <c r="AH214" s="37" t="n">
        <v>810</v>
      </c>
      <c r="AI214" s="37" t="n">
        <v>380</v>
      </c>
      <c r="AJ214" s="37" t="n">
        <v>430</v>
      </c>
      <c r="AK214" s="38" t="n">
        <v>16.79712345679012</v>
      </c>
      <c r="AL214" s="38">
        <f>IF(OR($Z214="Dar de baja en SAP",$Z214="Dar de alta en SAP"),$AJ214*$AK214,"")</f>
        <v/>
      </c>
      <c r="AM214" s="38">
        <f>$AI214*$AK214</f>
        <v/>
      </c>
      <c r="AN214" s="27" t="inlineStr"/>
      <c r="AO214" s="27"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7" t="n">
        <v>0</v>
      </c>
      <c r="M215" s="7" t="n">
        <v>116379.17</v>
      </c>
      <c r="O215" s="11">
        <f>M215/SUM($M$2:$M$2023)</f>
        <v/>
      </c>
      <c r="P215" s="5">
        <f>IFERROR(M215/I215,0)</f>
        <v/>
      </c>
      <c r="R215" s="8">
        <f>I215-Q215</f>
        <v/>
      </c>
      <c r="S215" s="36">
        <f>P215*R215</f>
        <v/>
      </c>
      <c r="U215" s="27" t="inlineStr">
        <is>
          <t>Stock SAP</t>
        </is>
      </c>
      <c r="V215" s="27" t="inlineStr">
        <is>
          <t>Medicamentos</t>
        </is>
      </c>
      <c r="W215" s="27" t="inlineStr">
        <is>
          <t>Dentro del alcance</t>
        </is>
      </c>
      <c r="X215" s="26" t="inlineStr">
        <is>
          <t>Baja</t>
        </is>
      </c>
      <c r="Y215" s="27" t="inlineStr">
        <is>
          <t>Homologado – confianza Baja – pendiente de validación</t>
        </is>
      </c>
      <c r="Z215" s="26" t="inlineStr">
        <is>
          <t>Dar de baja en SAP</t>
        </is>
      </c>
      <c r="AA215" s="27" t="inlineStr">
        <is>
          <t>MED-006; 2</t>
        </is>
      </c>
      <c r="AB215" s="27" t="inlineStr">
        <is>
          <t>Adrenalina 1mg/mL; ADRENALINA INY</t>
        </is>
      </c>
      <c r="AC215" s="27" t="inlineStr">
        <is>
          <t>Cruce por nomenclatura SAP; Homologación por código Avain (master M03-001)</t>
        </is>
      </c>
      <c r="AD215" s="27" t="inlineStr">
        <is>
          <t>No</t>
        </is>
      </c>
      <c r="AE215" s="27" t="inlineStr"/>
      <c r="AF215" s="27" t="inlineStr">
        <is>
          <t>Sí</t>
        </is>
      </c>
      <c r="AG215" s="27" t="inlineStr">
        <is>
          <t>M03-001</t>
        </is>
      </c>
      <c r="AH215" s="37" t="n">
        <v>5588</v>
      </c>
      <c r="AI215" s="37" t="n">
        <v>603</v>
      </c>
      <c r="AJ215" s="37" t="n">
        <v>4985</v>
      </c>
      <c r="AK215" s="38" t="n">
        <v>287.3559699355764</v>
      </c>
      <c r="AL215" s="38">
        <f>IF(OR($Z215="Dar de baja en SAP",$Z215="Dar de alta en SAP"),$AJ215*$AK215,"")</f>
        <v/>
      </c>
      <c r="AM215" s="38">
        <f>$AI215*$AK215</f>
        <v/>
      </c>
      <c r="AN215" s="27" t="inlineStr"/>
      <c r="AO215"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7" t="n">
        <v>0</v>
      </c>
      <c r="M216" s="7" t="n">
        <v>114942.39</v>
      </c>
      <c r="O216" s="11">
        <f>M216/SUM($M$2:$M$2023)</f>
        <v/>
      </c>
      <c r="P216" s="5">
        <f>IFERROR(M216/I216,0)</f>
        <v/>
      </c>
      <c r="R216" s="8">
        <f>I216-Q216</f>
        <v/>
      </c>
      <c r="S216" s="36">
        <f>P216*R216</f>
        <v/>
      </c>
      <c r="U216" s="27" t="inlineStr">
        <is>
          <t>Stock SAP</t>
        </is>
      </c>
      <c r="V216" s="27" t="inlineStr">
        <is>
          <t>Medicamentos</t>
        </is>
      </c>
      <c r="W216" s="27" t="inlineStr">
        <is>
          <t>Dentro del alcance</t>
        </is>
      </c>
      <c r="X216" s="26" t="inlineStr">
        <is>
          <t>Baja</t>
        </is>
      </c>
      <c r="Y216" s="27" t="inlineStr">
        <is>
          <t>Homologado – confianza Baja – pendiente de validación</t>
        </is>
      </c>
      <c r="Z216" s="26" t="inlineStr">
        <is>
          <t>Dar de baja en SAP</t>
        </is>
      </c>
      <c r="AA216" s="27" t="inlineStr">
        <is>
          <t>MED-006; 2</t>
        </is>
      </c>
      <c r="AB216" s="27" t="inlineStr">
        <is>
          <t>Adrenalina 1mg/mL; ADRENALINA INY</t>
        </is>
      </c>
      <c r="AC216" s="27" t="inlineStr">
        <is>
          <t>Cruce por nomenclatura SAP; Homologación por código Avain (master M03-001)</t>
        </is>
      </c>
      <c r="AD216" s="27" t="inlineStr">
        <is>
          <t>No</t>
        </is>
      </c>
      <c r="AE216" s="27" t="inlineStr"/>
      <c r="AF216" s="27" t="inlineStr">
        <is>
          <t>Sí</t>
        </is>
      </c>
      <c r="AG216" s="27" t="inlineStr">
        <is>
          <t>M03-001</t>
        </is>
      </c>
      <c r="AH216" s="37" t="n">
        <v>5588</v>
      </c>
      <c r="AI216" s="37" t="n">
        <v>603</v>
      </c>
      <c r="AJ216" s="37" t="n">
        <v>4985</v>
      </c>
      <c r="AK216" s="38" t="n">
        <v>287.3559699355764</v>
      </c>
      <c r="AL216" s="38">
        <f>IF(OR($Z216="Dar de baja en SAP",$Z216="Dar de alta en SAP"),$AJ216*$AK216,"")</f>
        <v/>
      </c>
      <c r="AM216" s="38">
        <f>$AI216*$AK216</f>
        <v/>
      </c>
      <c r="AN216" s="27" t="inlineStr"/>
      <c r="AO216"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7" t="n">
        <v>0</v>
      </c>
      <c r="M217" s="7" t="n">
        <v>114942.39</v>
      </c>
      <c r="O217" s="11">
        <f>M217/SUM($M$2:$M$2023)</f>
        <v/>
      </c>
      <c r="P217" s="5">
        <f>IFERROR(M217/I217,0)</f>
        <v/>
      </c>
      <c r="R217" s="8">
        <f>I217-Q217</f>
        <v/>
      </c>
      <c r="S217" s="36">
        <f>P217*R217</f>
        <v/>
      </c>
      <c r="U217" s="27" t="inlineStr">
        <is>
          <t>Stock SAP</t>
        </is>
      </c>
      <c r="V217" s="27" t="inlineStr">
        <is>
          <t>Medicamentos</t>
        </is>
      </c>
      <c r="W217" s="27" t="inlineStr">
        <is>
          <t>Dentro del alcance</t>
        </is>
      </c>
      <c r="X217" s="26" t="inlineStr">
        <is>
          <t>Baja</t>
        </is>
      </c>
      <c r="Y217" s="27" t="inlineStr">
        <is>
          <t>Homologado – confianza Baja – pendiente de validación</t>
        </is>
      </c>
      <c r="Z217" s="26" t="inlineStr">
        <is>
          <t>Dar de baja en SAP</t>
        </is>
      </c>
      <c r="AA217" s="27" t="inlineStr">
        <is>
          <t>MED-006; 2</t>
        </is>
      </c>
      <c r="AB217" s="27" t="inlineStr">
        <is>
          <t>Adrenalina 1mg/mL; ADRENALINA INY</t>
        </is>
      </c>
      <c r="AC217" s="27" t="inlineStr">
        <is>
          <t>Cruce por nomenclatura SAP; Homologación por código Avain (master M03-001)</t>
        </is>
      </c>
      <c r="AD217" s="27" t="inlineStr">
        <is>
          <t>No</t>
        </is>
      </c>
      <c r="AE217" s="27" t="inlineStr"/>
      <c r="AF217" s="27" t="inlineStr">
        <is>
          <t>Sí</t>
        </is>
      </c>
      <c r="AG217" s="27" t="inlineStr">
        <is>
          <t>M03-001</t>
        </is>
      </c>
      <c r="AH217" s="37" t="n">
        <v>5588</v>
      </c>
      <c r="AI217" s="37" t="n">
        <v>603</v>
      </c>
      <c r="AJ217" s="37" t="n">
        <v>4985</v>
      </c>
      <c r="AK217" s="38" t="n">
        <v>287.3559699355764</v>
      </c>
      <c r="AL217" s="38">
        <f>IF(OR($Z217="Dar de baja en SAP",$Z217="Dar de alta en SAP"),$AJ217*$AK217,"")</f>
        <v/>
      </c>
      <c r="AM217" s="38">
        <f>$AI217*$AK217</f>
        <v/>
      </c>
      <c r="AN217" s="27" t="inlineStr"/>
      <c r="AO217"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7" t="n">
        <v>0</v>
      </c>
      <c r="M218" s="7" t="n">
        <v>78581.78</v>
      </c>
      <c r="O218" s="11">
        <f>M218/SUM($M$2:$M$2023)</f>
        <v/>
      </c>
      <c r="P218" s="5">
        <f>IFERROR(M218/I218,0)</f>
        <v/>
      </c>
      <c r="R218" s="8">
        <f>I218-Q218</f>
        <v/>
      </c>
      <c r="S218" s="36">
        <f>P218*R218</f>
        <v/>
      </c>
      <c r="U218" s="27" t="inlineStr">
        <is>
          <t>Stock SAP</t>
        </is>
      </c>
      <c r="V218" s="27" t="inlineStr">
        <is>
          <t>Medicamentos</t>
        </is>
      </c>
      <c r="W218" s="27" t="inlineStr">
        <is>
          <t>Dentro del alcance</t>
        </is>
      </c>
      <c r="X218" s="30" t="inlineStr">
        <is>
          <t>Media</t>
        </is>
      </c>
      <c r="Y218" s="27" t="inlineStr">
        <is>
          <t>Homologado – confianza Media – pendiente de validación</t>
        </is>
      </c>
      <c r="Z218" s="26" t="inlineStr">
        <is>
          <t>Dar de baja en SAP</t>
        </is>
      </c>
      <c r="AA218" s="27" t="inlineStr">
        <is>
          <t>26</t>
        </is>
      </c>
      <c r="AB218" s="27" t="inlineStr">
        <is>
          <t>ATROPINA AMP</t>
        </is>
      </c>
      <c r="AC218" s="27" t="inlineStr">
        <is>
          <t>Homologación por código Avain (master M03-002)</t>
        </is>
      </c>
      <c r="AD218" s="27" t="inlineStr">
        <is>
          <t>No</t>
        </is>
      </c>
      <c r="AE218" s="27" t="inlineStr"/>
      <c r="AF218" s="27" t="inlineStr">
        <is>
          <t>Sí</t>
        </is>
      </c>
      <c r="AG218" s="27" t="inlineStr">
        <is>
          <t>M03-002</t>
        </is>
      </c>
      <c r="AH218" s="37" t="n">
        <v>4703</v>
      </c>
      <c r="AI218" s="37" t="n">
        <v>243</v>
      </c>
      <c r="AJ218" s="37" t="n">
        <v>4460</v>
      </c>
      <c r="AK218" s="38" t="n">
        <v>196.4544375930257</v>
      </c>
      <c r="AL218" s="38">
        <f>IF(OR($Z218="Dar de baja en SAP",$Z218="Dar de alta en SAP"),$AJ218*$AK218,"")</f>
        <v/>
      </c>
      <c r="AM218" s="38">
        <f>$AI218*$AK218</f>
        <v/>
      </c>
      <c r="AN218" s="27" t="inlineStr"/>
      <c r="AO218"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7" t="n">
        <v>0</v>
      </c>
      <c r="M219" s="7" t="n">
        <v>94454.92</v>
      </c>
      <c r="O219" s="11">
        <f>M219/SUM($M$2:$M$2023)</f>
        <v/>
      </c>
      <c r="P219" s="5">
        <f>IFERROR(M219/I219,0)</f>
        <v/>
      </c>
      <c r="R219" s="8">
        <f>I219-Q219</f>
        <v/>
      </c>
      <c r="S219" s="36">
        <f>P219*R219</f>
        <v/>
      </c>
      <c r="U219" s="27" t="inlineStr">
        <is>
          <t>Stock SAP</t>
        </is>
      </c>
      <c r="V219" s="27" t="inlineStr">
        <is>
          <t>Medicamentos</t>
        </is>
      </c>
      <c r="W219" s="27" t="inlineStr">
        <is>
          <t>Dentro del alcance</t>
        </is>
      </c>
      <c r="X219" s="30" t="inlineStr">
        <is>
          <t>Media</t>
        </is>
      </c>
      <c r="Y219" s="27" t="inlineStr">
        <is>
          <t>Homologado – confianza Media – pendiente de validación</t>
        </is>
      </c>
      <c r="Z219" s="26" t="inlineStr">
        <is>
          <t>Dar de baja en SAP</t>
        </is>
      </c>
      <c r="AA219" s="27" t="inlineStr">
        <is>
          <t>80</t>
        </is>
      </c>
      <c r="AB219" s="27" t="inlineStr">
        <is>
          <t>DICLOFENAC AMP</t>
        </is>
      </c>
      <c r="AC219" s="27" t="inlineStr">
        <is>
          <t>Cruce por nomenclatura SAP</t>
        </is>
      </c>
      <c r="AD219" s="27" t="inlineStr">
        <is>
          <t>No</t>
        </is>
      </c>
      <c r="AE219" s="27" t="inlineStr"/>
      <c r="AF219" s="27" t="inlineStr">
        <is>
          <t>Sí</t>
        </is>
      </c>
      <c r="AG219" s="27" t="inlineStr"/>
      <c r="AH219" s="37" t="n">
        <v>11285</v>
      </c>
      <c r="AI219" s="37" t="n">
        <v>33</v>
      </c>
      <c r="AJ219" s="37" t="n">
        <v>11252</v>
      </c>
      <c r="AK219" s="38" t="n">
        <v>236.1373017279574</v>
      </c>
      <c r="AL219" s="38">
        <f>IF(OR($Z219="Dar de baja en SAP",$Z219="Dar de alta en SAP"),$AJ219*$AK219,"")</f>
        <v/>
      </c>
      <c r="AM219" s="38">
        <f>$AI219*$AK219</f>
        <v/>
      </c>
      <c r="AN219" s="29" t="inlineStr">
        <is>
          <t>Valorización a validar: relación de cantidades 342 a 1 entre SAP y el recuento físico. Sugiere distinta unidad de medida (SAP por caja o envase y el recuento por unidad). La diferencia económica de esta fila no debe tomarse como definitiva.</t>
        </is>
      </c>
      <c r="AO219"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7" t="n">
        <v>0</v>
      </c>
      <c r="M220" s="7" t="n">
        <v>94454.92</v>
      </c>
      <c r="O220" s="11">
        <f>M220/SUM($M$2:$M$2023)</f>
        <v/>
      </c>
      <c r="P220" s="5">
        <f>IFERROR(M220/I220,0)</f>
        <v/>
      </c>
      <c r="R220" s="8">
        <f>I220-Q220</f>
        <v/>
      </c>
      <c r="S220" s="36">
        <f>P220*R220</f>
        <v/>
      </c>
      <c r="U220" s="27" t="inlineStr">
        <is>
          <t>Stock SAP</t>
        </is>
      </c>
      <c r="V220" s="27" t="inlineStr">
        <is>
          <t>Medicamentos</t>
        </is>
      </c>
      <c r="W220" s="27" t="inlineStr">
        <is>
          <t>Dentro del alcance</t>
        </is>
      </c>
      <c r="X220" s="30" t="inlineStr">
        <is>
          <t>Media</t>
        </is>
      </c>
      <c r="Y220" s="27" t="inlineStr">
        <is>
          <t>Homologado – confianza Media – pendiente de validación</t>
        </is>
      </c>
      <c r="Z220" s="26" t="inlineStr">
        <is>
          <t>Dar de baja en SAP</t>
        </is>
      </c>
      <c r="AA220" s="27" t="inlineStr">
        <is>
          <t>80</t>
        </is>
      </c>
      <c r="AB220" s="27" t="inlineStr">
        <is>
          <t>DICLOFENAC AMP</t>
        </is>
      </c>
      <c r="AC220" s="27" t="inlineStr">
        <is>
          <t>Cruce por nomenclatura SAP</t>
        </is>
      </c>
      <c r="AD220" s="27" t="inlineStr">
        <is>
          <t>No</t>
        </is>
      </c>
      <c r="AE220" s="27" t="inlineStr"/>
      <c r="AF220" s="27" t="inlineStr">
        <is>
          <t>Sí</t>
        </is>
      </c>
      <c r="AG220" s="27" t="inlineStr"/>
      <c r="AH220" s="37" t="n">
        <v>11285</v>
      </c>
      <c r="AI220" s="37" t="n">
        <v>33</v>
      </c>
      <c r="AJ220" s="37" t="n">
        <v>11252</v>
      </c>
      <c r="AK220" s="38" t="n">
        <v>236.1373017279574</v>
      </c>
      <c r="AL220" s="38">
        <f>IF(OR($Z220="Dar de baja en SAP",$Z220="Dar de alta en SAP"),$AJ220*$AK220,"")</f>
        <v/>
      </c>
      <c r="AM220" s="38">
        <f>$AI220*$AK220</f>
        <v/>
      </c>
      <c r="AN220" s="29" t="inlineStr">
        <is>
          <t>Valorización a validar: relación de cantidades 342 a 1 entre SAP y el recuento físico. Sugiere distinta unidad de medida (SAP por caja o envase y el recuento por unidad). La diferencia económica de esta fila no debe tomarse como definitiva.</t>
        </is>
      </c>
      <c r="AO220"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7" t="n">
        <v>0</v>
      </c>
      <c r="M221" s="7" t="n">
        <v>94454.92</v>
      </c>
      <c r="O221" s="11">
        <f>M221/SUM($M$2:$M$2023)</f>
        <v/>
      </c>
      <c r="P221" s="5">
        <f>IFERROR(M221/I221,0)</f>
        <v/>
      </c>
      <c r="R221" s="8">
        <f>I221-Q221</f>
        <v/>
      </c>
      <c r="S221" s="36">
        <f>P221*R221</f>
        <v/>
      </c>
      <c r="U221" s="27" t="inlineStr">
        <is>
          <t>Stock SAP</t>
        </is>
      </c>
      <c r="V221" s="27" t="inlineStr">
        <is>
          <t>Medicamentos</t>
        </is>
      </c>
      <c r="W221" s="27" t="inlineStr">
        <is>
          <t>Dentro del alcance</t>
        </is>
      </c>
      <c r="X221" s="30" t="inlineStr">
        <is>
          <t>Media</t>
        </is>
      </c>
      <c r="Y221" s="27" t="inlineStr">
        <is>
          <t>Homologado – confianza Media – pendiente de validación</t>
        </is>
      </c>
      <c r="Z221" s="26" t="inlineStr">
        <is>
          <t>Dar de baja en SAP</t>
        </is>
      </c>
      <c r="AA221" s="27" t="inlineStr">
        <is>
          <t>80</t>
        </is>
      </c>
      <c r="AB221" s="27" t="inlineStr">
        <is>
          <t>DICLOFENAC AMP</t>
        </is>
      </c>
      <c r="AC221" s="27" t="inlineStr">
        <is>
          <t>Cruce por nomenclatura SAP</t>
        </is>
      </c>
      <c r="AD221" s="27" t="inlineStr">
        <is>
          <t>No</t>
        </is>
      </c>
      <c r="AE221" s="27" t="inlineStr"/>
      <c r="AF221" s="27" t="inlineStr">
        <is>
          <t>Sí</t>
        </is>
      </c>
      <c r="AG221" s="27" t="inlineStr"/>
      <c r="AH221" s="37" t="n">
        <v>11285</v>
      </c>
      <c r="AI221" s="37" t="n">
        <v>33</v>
      </c>
      <c r="AJ221" s="37" t="n">
        <v>11252</v>
      </c>
      <c r="AK221" s="38" t="n">
        <v>236.1373017279574</v>
      </c>
      <c r="AL221" s="38">
        <f>IF(OR($Z221="Dar de baja en SAP",$Z221="Dar de alta en SAP"),$AJ221*$AK221,"")</f>
        <v/>
      </c>
      <c r="AM221" s="38">
        <f>$AI221*$AK221</f>
        <v/>
      </c>
      <c r="AN221" s="29" t="inlineStr">
        <is>
          <t>Valorización a validar: relación de cantidades 342 a 1 entre SAP y el recuento físico. Sugiere distinta unidad de medida (SAP por caja o envase y el recuento por unidad). La diferencia económica de esta fila no debe tomarse como definitiva.</t>
        </is>
      </c>
      <c r="AO221"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7" t="n">
        <v>0</v>
      </c>
      <c r="M222" s="7" t="n">
        <v>131804.89</v>
      </c>
      <c r="O222" s="11">
        <f>M222/SUM($M$2:$M$2023)</f>
        <v/>
      </c>
      <c r="P222" s="5">
        <f>IFERROR(M222/I222,0)</f>
        <v/>
      </c>
      <c r="Q222" s="39" t="n">
        <v>126</v>
      </c>
      <c r="R222" s="8">
        <f>I222-Q222</f>
        <v/>
      </c>
      <c r="S222" s="36">
        <f>P222*R222</f>
        <v/>
      </c>
      <c r="U222" s="27" t="inlineStr">
        <is>
          <t>Stock SAP</t>
        </is>
      </c>
      <c r="V222" s="27" t="inlineStr">
        <is>
          <t>Medicamentos</t>
        </is>
      </c>
      <c r="W222" s="27" t="inlineStr">
        <is>
          <t>Dentro del alcance</t>
        </is>
      </c>
      <c r="X222" s="25" t="inlineStr">
        <is>
          <t>Alta</t>
        </is>
      </c>
      <c r="Y222" s="27" t="inlineStr">
        <is>
          <t>Homologado – confianza Alta</t>
        </is>
      </c>
      <c r="Z222" s="26" t="inlineStr">
        <is>
          <t>Dar de baja en SAP</t>
        </is>
      </c>
      <c r="AA222" s="27" t="inlineStr">
        <is>
          <t>150; 502</t>
        </is>
      </c>
      <c r="AB222" s="27" t="inlineStr">
        <is>
          <t>LIDOCAINA 2 % SIN EPINEFRINA X 5 ML; LIDOCAINA 2% C/EPINEFRINA</t>
        </is>
      </c>
      <c r="AC222" s="27" t="inlineStr">
        <is>
          <t>Cruce por nomenclatura SAP; Homologación por código Avain (master M15-001)</t>
        </is>
      </c>
      <c r="AD222" s="27" t="inlineStr">
        <is>
          <t>No</t>
        </is>
      </c>
      <c r="AE222" s="27" t="inlineStr"/>
      <c r="AF222" s="27" t="inlineStr">
        <is>
          <t>Sí</t>
        </is>
      </c>
      <c r="AG222" s="27" t="inlineStr">
        <is>
          <t>M15-001</t>
        </is>
      </c>
      <c r="AH222" s="37" t="n">
        <v>677</v>
      </c>
      <c r="AI222" s="37" t="n">
        <v>126</v>
      </c>
      <c r="AJ222" s="37" t="n">
        <v>551</v>
      </c>
      <c r="AK222" s="38" t="n">
        <v>329.5122304283604</v>
      </c>
      <c r="AL222" s="38">
        <f>IF(OR($Z222="Dar de baja en SAP",$Z222="Dar de alta en SAP"),$AJ222*$AK222,"")</f>
        <v/>
      </c>
      <c r="AM222" s="38">
        <f>$AI222*$AK222</f>
        <v/>
      </c>
      <c r="AN222" s="27" t="inlineStr"/>
      <c r="AO222" s="27"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7" t="n">
        <v>0</v>
      </c>
      <c r="M223" s="7" t="n">
        <v>132381.02</v>
      </c>
      <c r="O223" s="11">
        <f>M223/SUM($M$2:$M$2023)</f>
        <v/>
      </c>
      <c r="P223" s="5">
        <f>IFERROR(M223/I223,0)</f>
        <v/>
      </c>
      <c r="R223" s="8">
        <f>I223-Q223</f>
        <v/>
      </c>
      <c r="S223" s="36">
        <f>P223*R223</f>
        <v/>
      </c>
      <c r="U223" s="27" t="inlineStr">
        <is>
          <t>Stock SAP</t>
        </is>
      </c>
      <c r="V223" s="27" t="inlineStr">
        <is>
          <t>Medicamentos</t>
        </is>
      </c>
      <c r="W223" s="27" t="inlineStr">
        <is>
          <t>Dentro del alcance</t>
        </is>
      </c>
      <c r="X223" s="30" t="inlineStr">
        <is>
          <t>Media</t>
        </is>
      </c>
      <c r="Y223" s="27" t="inlineStr">
        <is>
          <t>Homologado – confianza Media – pendiente de validación</t>
        </is>
      </c>
      <c r="Z223" s="26" t="inlineStr">
        <is>
          <t>Dar de baja en SAP</t>
        </is>
      </c>
      <c r="AA223" s="27" t="inlineStr">
        <is>
          <t>73</t>
        </is>
      </c>
      <c r="AB223" s="27" t="inlineStr">
        <is>
          <t>DEXAMETASONA AMP</t>
        </is>
      </c>
      <c r="AC223" s="27" t="inlineStr">
        <is>
          <t>Cruce por nomenclatura SAP</t>
        </is>
      </c>
      <c r="AD223" s="27" t="inlineStr">
        <is>
          <t>Sí</t>
        </is>
      </c>
      <c r="AE223" s="27" t="inlineStr">
        <is>
          <t>1000094, 1000478</t>
        </is>
      </c>
      <c r="AF223" s="27" t="inlineStr">
        <is>
          <t>No</t>
        </is>
      </c>
      <c r="AG223" s="27" t="inlineStr"/>
      <c r="AH223" s="37" t="n">
        <v>6527</v>
      </c>
      <c r="AI223" s="37" t="n">
        <v>193</v>
      </c>
      <c r="AJ223" s="37" t="n">
        <v>6334</v>
      </c>
      <c r="AK223" s="38" t="n">
        <v>330.9525386854604</v>
      </c>
      <c r="AL223" s="38">
        <f>IF(OR($Z223="Dar de baja en SAP",$Z223="Dar de alta en SAP"),$AJ223*$AK223,"")</f>
        <v/>
      </c>
      <c r="AM223" s="38">
        <f>$AI223*$AK223</f>
        <v/>
      </c>
      <c r="AN223" s="27" t="inlineStr"/>
      <c r="AO223"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7" t="n">
        <v>0</v>
      </c>
      <c r="M224" s="7" t="n">
        <v>90226.78</v>
      </c>
      <c r="O224" s="11">
        <f>M224/SUM($M$2:$M$2023)</f>
        <v/>
      </c>
      <c r="P224" s="5">
        <f>IFERROR(M224/I224,0)</f>
        <v/>
      </c>
      <c r="Q224" s="39" t="n">
        <v>117</v>
      </c>
      <c r="R224" s="8">
        <f>I224-Q224</f>
        <v/>
      </c>
      <c r="S224" s="36">
        <f>P224*R224</f>
        <v/>
      </c>
      <c r="U224" s="27" t="inlineStr">
        <is>
          <t>Stock SAP</t>
        </is>
      </c>
      <c r="V224" s="27" t="inlineStr">
        <is>
          <t>Medicamentos</t>
        </is>
      </c>
      <c r="W224" s="27" t="inlineStr">
        <is>
          <t>Dentro del alcance</t>
        </is>
      </c>
      <c r="X224" s="30" t="inlineStr">
        <is>
          <t>Media</t>
        </is>
      </c>
      <c r="Y224" s="27" t="inlineStr">
        <is>
          <t>Homologado – confianza Media – pendiente de validación</t>
        </is>
      </c>
      <c r="Z224" s="26" t="inlineStr">
        <is>
          <t>Dar de baja en SAP</t>
        </is>
      </c>
      <c r="AA224" s="27" t="inlineStr">
        <is>
          <t>116</t>
        </is>
      </c>
      <c r="AB224" s="27" t="inlineStr">
        <is>
          <t>FUROSEMIDA AMP</t>
        </is>
      </c>
      <c r="AC224" s="27" t="inlineStr">
        <is>
          <t>Homologación por código Avain (master M12-001)</t>
        </is>
      </c>
      <c r="AD224" s="27" t="inlineStr">
        <is>
          <t>No</t>
        </is>
      </c>
      <c r="AE224" s="27" t="inlineStr"/>
      <c r="AF224" s="27" t="inlineStr">
        <is>
          <t>Sí</t>
        </is>
      </c>
      <c r="AG224" s="27" t="inlineStr">
        <is>
          <t>M12-001</t>
        </is>
      </c>
      <c r="AH224" s="37" t="n">
        <v>3270</v>
      </c>
      <c r="AI224" s="37" t="n">
        <v>117</v>
      </c>
      <c r="AJ224" s="37" t="n">
        <v>3153</v>
      </c>
      <c r="AK224" s="38" t="n">
        <v>225.5669633027522</v>
      </c>
      <c r="AL224" s="38">
        <f>IF(OR($Z224="Dar de baja en SAP",$Z224="Dar de alta en SAP"),$AJ224*$AK224,"")</f>
        <v/>
      </c>
      <c r="AM224" s="38">
        <f>$AI224*$AK224</f>
        <v/>
      </c>
      <c r="AN224" s="27" t="inlineStr"/>
      <c r="AO224" s="27"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7" t="n">
        <v>0</v>
      </c>
      <c r="M225" s="7" t="n">
        <v>104049.03</v>
      </c>
      <c r="O225" s="11">
        <f>M225/SUM($M$2:$M$2023)</f>
        <v/>
      </c>
      <c r="P225" s="5">
        <f>IFERROR(M225/I225,0)</f>
        <v/>
      </c>
      <c r="Q225" s="39" t="n">
        <v>146</v>
      </c>
      <c r="R225" s="8">
        <f>I225-Q225</f>
        <v/>
      </c>
      <c r="S225" s="36">
        <f>P225*R225</f>
        <v/>
      </c>
      <c r="U225" s="27" t="inlineStr">
        <is>
          <t>Stock SAP</t>
        </is>
      </c>
      <c r="V225" s="27" t="inlineStr">
        <is>
          <t>Medicamentos</t>
        </is>
      </c>
      <c r="W225" s="27" t="inlineStr">
        <is>
          <t>Dentro del alcance</t>
        </is>
      </c>
      <c r="X225" s="30" t="inlineStr">
        <is>
          <t>Media</t>
        </is>
      </c>
      <c r="Y225" s="27" t="inlineStr">
        <is>
          <t>Homologado – confianza Media – pendiente de validación</t>
        </is>
      </c>
      <c r="Z225" s="26" t="inlineStr">
        <is>
          <t>Dar de baja en SAP</t>
        </is>
      </c>
      <c r="AA225" s="27" t="inlineStr">
        <is>
          <t>160</t>
        </is>
      </c>
      <c r="AB225" s="27" t="inlineStr">
        <is>
          <t>METOCLOPRAMIDA AMP</t>
        </is>
      </c>
      <c r="AC225" s="27" t="inlineStr">
        <is>
          <t>Cruce por nomenclatura SAP</t>
        </is>
      </c>
      <c r="AD225" s="27" t="inlineStr">
        <is>
          <t>No</t>
        </is>
      </c>
      <c r="AE225" s="27" t="inlineStr"/>
      <c r="AF225" s="27" t="inlineStr">
        <is>
          <t>Sí</t>
        </is>
      </c>
      <c r="AG225" s="27" t="inlineStr"/>
      <c r="AH225" s="37" t="n">
        <v>5600</v>
      </c>
      <c r="AI225" s="37" t="n">
        <v>146</v>
      </c>
      <c r="AJ225" s="37" t="n">
        <v>5454</v>
      </c>
      <c r="AK225" s="38" t="n">
        <v>260.1225857142858</v>
      </c>
      <c r="AL225" s="38">
        <f>IF(OR($Z225="Dar de baja en SAP",$Z225="Dar de alta en SAP"),$AJ225*$AK225,"")</f>
        <v/>
      </c>
      <c r="AM225" s="38">
        <f>$AI225*$AK225</f>
        <v/>
      </c>
      <c r="AN225" s="27" t="inlineStr"/>
      <c r="AO225" s="27"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7" t="n">
        <v>0</v>
      </c>
      <c r="M226" s="7" t="n">
        <v>104049.03</v>
      </c>
      <c r="O226" s="11">
        <f>M226/SUM($M$2:$M$2023)</f>
        <v/>
      </c>
      <c r="P226" s="5">
        <f>IFERROR(M226/I226,0)</f>
        <v/>
      </c>
      <c r="R226" s="8">
        <f>I226-Q226</f>
        <v/>
      </c>
      <c r="S226" s="36">
        <f>P226*R226</f>
        <v/>
      </c>
      <c r="U226" s="27" t="inlineStr">
        <is>
          <t>Stock SAP</t>
        </is>
      </c>
      <c r="V226" s="27" t="inlineStr">
        <is>
          <t>Medicamentos</t>
        </is>
      </c>
      <c r="W226" s="27" t="inlineStr">
        <is>
          <t>Dentro del alcance</t>
        </is>
      </c>
      <c r="X226" s="30" t="inlineStr">
        <is>
          <t>Media</t>
        </is>
      </c>
      <c r="Y226" s="27" t="inlineStr">
        <is>
          <t>Homologado – confianza Media – pendiente de validación</t>
        </is>
      </c>
      <c r="Z226" s="26" t="inlineStr">
        <is>
          <t>Dar de baja en SAP</t>
        </is>
      </c>
      <c r="AA226" s="27" t="inlineStr">
        <is>
          <t>160</t>
        </is>
      </c>
      <c r="AB226" s="27" t="inlineStr">
        <is>
          <t>METOCLOPRAMIDA AMP</t>
        </is>
      </c>
      <c r="AC226" s="27" t="inlineStr">
        <is>
          <t>Cruce por nomenclatura SAP</t>
        </is>
      </c>
      <c r="AD226" s="27" t="inlineStr">
        <is>
          <t>No</t>
        </is>
      </c>
      <c r="AE226" s="27" t="inlineStr"/>
      <c r="AF226" s="27" t="inlineStr">
        <is>
          <t>Sí</t>
        </is>
      </c>
      <c r="AG226" s="27" t="inlineStr"/>
      <c r="AH226" s="37" t="n">
        <v>5600</v>
      </c>
      <c r="AI226" s="37" t="n">
        <v>146</v>
      </c>
      <c r="AJ226" s="37" t="n">
        <v>5454</v>
      </c>
      <c r="AK226" s="38" t="n">
        <v>260.1225857142858</v>
      </c>
      <c r="AL226" s="38">
        <f>IF(OR($Z226="Dar de baja en SAP",$Z226="Dar de alta en SAP"),$AJ226*$AK226,"")</f>
        <v/>
      </c>
      <c r="AM226" s="38">
        <f>$AI226*$AK226</f>
        <v/>
      </c>
      <c r="AN226" s="27" t="inlineStr"/>
      <c r="AO226"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7" t="n">
        <v>0</v>
      </c>
      <c r="M227" s="7" t="n">
        <v>104049.03</v>
      </c>
      <c r="O227" s="11">
        <f>M227/SUM($M$2:$M$2023)</f>
        <v/>
      </c>
      <c r="P227" s="5">
        <f>IFERROR(M227/I227,0)</f>
        <v/>
      </c>
      <c r="R227" s="8">
        <f>I227-Q227</f>
        <v/>
      </c>
      <c r="S227" s="36">
        <f>P227*R227</f>
        <v/>
      </c>
      <c r="U227" s="27" t="inlineStr">
        <is>
          <t>Stock SAP</t>
        </is>
      </c>
      <c r="V227" s="27" t="inlineStr">
        <is>
          <t>Medicamentos</t>
        </is>
      </c>
      <c r="W227" s="27" t="inlineStr">
        <is>
          <t>Dentro del alcance</t>
        </is>
      </c>
      <c r="X227" s="30" t="inlineStr">
        <is>
          <t>Media</t>
        </is>
      </c>
      <c r="Y227" s="27" t="inlineStr">
        <is>
          <t>Homologado – confianza Media – pendiente de validación</t>
        </is>
      </c>
      <c r="Z227" s="26" t="inlineStr">
        <is>
          <t>Dar de baja en SAP</t>
        </is>
      </c>
      <c r="AA227" s="27" t="inlineStr">
        <is>
          <t>160</t>
        </is>
      </c>
      <c r="AB227" s="27" t="inlineStr">
        <is>
          <t>METOCLOPRAMIDA AMP</t>
        </is>
      </c>
      <c r="AC227" s="27" t="inlineStr">
        <is>
          <t>Cruce por nomenclatura SAP</t>
        </is>
      </c>
      <c r="AD227" s="27" t="inlineStr">
        <is>
          <t>No</t>
        </is>
      </c>
      <c r="AE227" s="27" t="inlineStr"/>
      <c r="AF227" s="27" t="inlineStr">
        <is>
          <t>Sí</t>
        </is>
      </c>
      <c r="AG227" s="27" t="inlineStr"/>
      <c r="AH227" s="37" t="n">
        <v>5600</v>
      </c>
      <c r="AI227" s="37" t="n">
        <v>146</v>
      </c>
      <c r="AJ227" s="37" t="n">
        <v>5454</v>
      </c>
      <c r="AK227" s="38" t="n">
        <v>260.1225857142858</v>
      </c>
      <c r="AL227" s="38">
        <f>IF(OR($Z227="Dar de baja en SAP",$Z227="Dar de alta en SAP"),$AJ227*$AK227,"")</f>
        <v/>
      </c>
      <c r="AM227" s="38">
        <f>$AI227*$AK227</f>
        <v/>
      </c>
      <c r="AN227" s="27" t="inlineStr"/>
      <c r="AO227"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7" t="n">
        <v>0</v>
      </c>
      <c r="M228" s="7" t="n">
        <v>124990.11</v>
      </c>
      <c r="O228" s="11">
        <f>M228/SUM($M$2:$M$2023)</f>
        <v/>
      </c>
      <c r="P228" s="5">
        <f>IFERROR(M228/I228,0)</f>
        <v/>
      </c>
      <c r="Q228" s="39" t="n">
        <v>171</v>
      </c>
      <c r="R228" s="8">
        <f>I228-Q228</f>
        <v/>
      </c>
      <c r="S228" s="36">
        <f>P228*R228</f>
        <v/>
      </c>
      <c r="U228" s="27" t="inlineStr">
        <is>
          <t>Stock SAP</t>
        </is>
      </c>
      <c r="V228" s="27" t="inlineStr">
        <is>
          <t>Medicamentos</t>
        </is>
      </c>
      <c r="W228" s="27" t="inlineStr">
        <is>
          <t>Dentro del alcance</t>
        </is>
      </c>
      <c r="X228" s="30" t="inlineStr">
        <is>
          <t>Media</t>
        </is>
      </c>
      <c r="Y228" s="27" t="inlineStr">
        <is>
          <t>Homologado – confianza Media – pendiente de validación</t>
        </is>
      </c>
      <c r="Z228" s="26" t="inlineStr">
        <is>
          <t>Dar de baja en SAP</t>
        </is>
      </c>
      <c r="AA228" s="27" t="inlineStr">
        <is>
          <t>325</t>
        </is>
      </c>
      <c r="AB228" s="27" t="inlineStr">
        <is>
          <t>HALOPERIDOL AMP</t>
        </is>
      </c>
      <c r="AC228" s="27" t="inlineStr">
        <is>
          <t>Homologación por código Avain (master M09-005)</t>
        </is>
      </c>
      <c r="AD228" s="27" t="inlineStr">
        <is>
          <t>No</t>
        </is>
      </c>
      <c r="AE228" s="27" t="inlineStr"/>
      <c r="AF228" s="27" t="inlineStr">
        <is>
          <t>Sí</t>
        </is>
      </c>
      <c r="AG228" s="27" t="inlineStr">
        <is>
          <t>M09-005</t>
        </is>
      </c>
      <c r="AH228" s="37" t="n">
        <v>973</v>
      </c>
      <c r="AI228" s="37" t="n">
        <v>171</v>
      </c>
      <c r="AJ228" s="37" t="n">
        <v>802</v>
      </c>
      <c r="AK228" s="38" t="n">
        <v>312.4752929085303</v>
      </c>
      <c r="AL228" s="38">
        <f>IF(OR($Z228="Dar de baja en SAP",$Z228="Dar de alta en SAP"),$AJ228*$AK228,"")</f>
        <v/>
      </c>
      <c r="AM228" s="38">
        <f>$AI228*$AK228</f>
        <v/>
      </c>
      <c r="AN228" s="27" t="inlineStr"/>
      <c r="AO228" s="27"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7" t="n">
        <v>0</v>
      </c>
      <c r="M229" s="7" t="n">
        <v>17774.96</v>
      </c>
      <c r="O229" s="11">
        <f>M229/SUM($M$2:$M$2023)</f>
        <v/>
      </c>
      <c r="P229" s="5">
        <f>IFERROR(M229/I229,0)</f>
        <v/>
      </c>
      <c r="R229" s="8">
        <f>I229-Q229</f>
        <v/>
      </c>
      <c r="S229" s="36">
        <f>P229*R229</f>
        <v/>
      </c>
      <c r="U229" s="27" t="inlineStr">
        <is>
          <t>Stock SAP</t>
        </is>
      </c>
      <c r="V229" s="27" t="inlineStr">
        <is>
          <t>Medicamentos</t>
        </is>
      </c>
      <c r="W229" s="27" t="inlineStr">
        <is>
          <t>Dentro del alcance</t>
        </is>
      </c>
      <c r="X229" s="25" t="inlineStr">
        <is>
          <t>Alta</t>
        </is>
      </c>
      <c r="Y229" s="27" t="inlineStr">
        <is>
          <t>Homologado – confianza Alta</t>
        </is>
      </c>
      <c r="Z229" s="26" t="inlineStr">
        <is>
          <t>Dar de baja en SAP</t>
        </is>
      </c>
      <c r="AA229" s="27" t="inlineStr">
        <is>
          <t>153</t>
        </is>
      </c>
      <c r="AB229" s="27" t="inlineStr">
        <is>
          <t>LORATADINA COMP</t>
        </is>
      </c>
      <c r="AC229" s="27" t="inlineStr">
        <is>
          <t>Cruce por nomenclatura SAP</t>
        </is>
      </c>
      <c r="AD229" s="27" t="inlineStr">
        <is>
          <t>No</t>
        </is>
      </c>
      <c r="AE229" s="27" t="inlineStr"/>
      <c r="AF229" s="27" t="inlineStr">
        <is>
          <t>Sí</t>
        </is>
      </c>
      <c r="AG229" s="27" t="inlineStr"/>
      <c r="AH229" s="37" t="n">
        <v>7695</v>
      </c>
      <c r="AI229" s="37" t="n">
        <v>150</v>
      </c>
      <c r="AJ229" s="37" t="n">
        <v>7545</v>
      </c>
      <c r="AK229" s="38" t="n">
        <v>44.43740480831708</v>
      </c>
      <c r="AL229" s="38">
        <f>IF(OR($Z229="Dar de baja en SAP",$Z229="Dar de alta en SAP"),$AJ229*$AK229,"")</f>
        <v/>
      </c>
      <c r="AM229" s="38">
        <f>$AI229*$AK229</f>
        <v/>
      </c>
      <c r="AN229" s="29" t="inlineStr">
        <is>
          <t>Valorización a validar: relación de cantidades 51 a 1 entre SAP y el recuento físico. Sugiere distinta unidad de medida (SAP por caja o envase y el recuento por unidad). La diferencia económica de esta fila no debe tomarse como definitiva.</t>
        </is>
      </c>
      <c r="AO229"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7" t="n">
        <v>0</v>
      </c>
      <c r="M230" s="7" t="n">
        <v>100130.39</v>
      </c>
      <c r="O230" s="11">
        <f>M230/SUM($M$2:$M$2023)</f>
        <v/>
      </c>
      <c r="P230" s="5">
        <f>IFERROR(M230/I230,0)</f>
        <v/>
      </c>
      <c r="R230" s="8">
        <f>I230-Q230</f>
        <v/>
      </c>
      <c r="S230" s="36">
        <f>P230*R230</f>
        <v/>
      </c>
      <c r="U230" s="27" t="inlineStr">
        <is>
          <t>Stock SAP</t>
        </is>
      </c>
      <c r="V230" s="27" t="inlineStr">
        <is>
          <t>Medicamentos</t>
        </is>
      </c>
      <c r="W230" s="27" t="inlineStr">
        <is>
          <t>Dentro del alcance</t>
        </is>
      </c>
      <c r="X230" s="25" t="inlineStr">
        <is>
          <t>Alta</t>
        </is>
      </c>
      <c r="Y230" s="27" t="inlineStr">
        <is>
          <t>Homologado – confianza Alta</t>
        </is>
      </c>
      <c r="Z230" s="26" t="inlineStr">
        <is>
          <t>Dar de baja en SAP</t>
        </is>
      </c>
      <c r="AA230" s="27" t="inlineStr">
        <is>
          <t>399</t>
        </is>
      </c>
      <c r="AB230" s="27" t="inlineStr">
        <is>
          <t>ATENOLOL 100 MG COMPRIMIDOS</t>
        </is>
      </c>
      <c r="AC230" s="27" t="inlineStr">
        <is>
          <t>Cruce por nomenclatura SAP</t>
        </is>
      </c>
      <c r="AD230" s="27" t="inlineStr">
        <is>
          <t>No</t>
        </is>
      </c>
      <c r="AE230" s="27" t="inlineStr"/>
      <c r="AF230" s="27" t="inlineStr">
        <is>
          <t>No</t>
        </is>
      </c>
      <c r="AG230" s="27" t="inlineStr"/>
      <c r="AH230" s="37" t="n">
        <v>1866</v>
      </c>
      <c r="AI230" s="37" t="n">
        <v>28</v>
      </c>
      <c r="AJ230" s="37" t="n">
        <v>1838</v>
      </c>
      <c r="AK230" s="38" t="n">
        <v>250.3259807073954</v>
      </c>
      <c r="AL230" s="38">
        <f>IF(OR($Z230="Dar de baja en SAP",$Z230="Dar de alta en SAP"),$AJ230*$AK230,"")</f>
        <v/>
      </c>
      <c r="AM230" s="38">
        <f>$AI230*$AK230</f>
        <v/>
      </c>
      <c r="AN230" s="29" t="inlineStr">
        <is>
          <t>Valorización a validar: relación de cantidades 67 a 1 entre SAP y el recuento físico. Sugiere distinta unidad de medida (SAP por caja o envase y el recuento por unidad). La diferencia económica de esta fila no debe tomarse como definitiva.</t>
        </is>
      </c>
      <c r="AO230"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7" t="n">
        <v>0</v>
      </c>
      <c r="M231" s="7" t="n">
        <v>132920.85</v>
      </c>
      <c r="O231" s="11">
        <f>M231/SUM($M$2:$M$2023)</f>
        <v/>
      </c>
      <c r="P231" s="5">
        <f>IFERROR(M231/I231,0)</f>
        <v/>
      </c>
      <c r="R231" s="8">
        <f>I231-Q231</f>
        <v/>
      </c>
      <c r="S231" s="36">
        <f>P231*R231</f>
        <v/>
      </c>
      <c r="U231" s="27" t="inlineStr">
        <is>
          <t>Stock SAP</t>
        </is>
      </c>
      <c r="V231" s="27" t="inlineStr">
        <is>
          <t>Medicamentos</t>
        </is>
      </c>
      <c r="W231" s="27" t="inlineStr">
        <is>
          <t>Dentro del alcance</t>
        </is>
      </c>
      <c r="X231" s="27" t="inlineStr"/>
      <c r="Y231" s="27" t="inlineStr">
        <is>
          <t>Sin recuento físico en el inventario de Avain</t>
        </is>
      </c>
      <c r="Z231" s="28" t="inlineStr">
        <is>
          <t>Sin recuento físico</t>
        </is>
      </c>
      <c r="AA231" s="27" t="inlineStr"/>
      <c r="AB231" s="27" t="inlineStr"/>
      <c r="AC231" s="27" t="inlineStr"/>
      <c r="AD231" s="27" t="inlineStr"/>
      <c r="AE231" s="27" t="inlineStr"/>
      <c r="AF231" s="27" t="inlineStr"/>
      <c r="AG231" s="27" t="inlineStr"/>
      <c r="AH231" s="37" t="n">
        <v>6116</v>
      </c>
      <c r="AI231" s="37" t="n">
        <v>0</v>
      </c>
      <c r="AJ231" s="37" t="n">
        <v>6116</v>
      </c>
      <c r="AK231" s="38" t="n">
        <v>332.3021059516022</v>
      </c>
      <c r="AL231" s="38" t="n"/>
      <c r="AM231" s="38" t="n"/>
      <c r="AN231" s="27" t="inlineStr"/>
      <c r="AO231" s="27"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7" t="n">
        <v>0</v>
      </c>
      <c r="M232" s="7" t="n">
        <v>77988.57000000001</v>
      </c>
      <c r="O232" s="11">
        <f>M232/SUM($M$2:$M$2023)</f>
        <v/>
      </c>
      <c r="P232" s="5">
        <f>IFERROR(M232/I232,0)</f>
        <v/>
      </c>
      <c r="R232" s="8">
        <f>I232-Q232</f>
        <v/>
      </c>
      <c r="S232" s="36">
        <f>P232*R232</f>
        <v/>
      </c>
      <c r="U232" s="27" t="inlineStr">
        <is>
          <t>Stock SAP</t>
        </is>
      </c>
      <c r="V232" s="27" t="inlineStr">
        <is>
          <t>Medicamentos</t>
        </is>
      </c>
      <c r="W232" s="27" t="inlineStr">
        <is>
          <t>Dentro del alcance</t>
        </is>
      </c>
      <c r="X232" s="27" t="inlineStr"/>
      <c r="Y232" s="27" t="inlineStr">
        <is>
          <t>Sin recuento físico en el inventario de Avain</t>
        </is>
      </c>
      <c r="Z232" s="28" t="inlineStr">
        <is>
          <t>Sin recuento físico</t>
        </is>
      </c>
      <c r="AA232" s="27" t="inlineStr"/>
      <c r="AB232" s="27" t="inlineStr"/>
      <c r="AC232" s="27" t="inlineStr"/>
      <c r="AD232" s="27" t="inlineStr"/>
      <c r="AE232" s="27" t="inlineStr"/>
      <c r="AF232" s="27" t="inlineStr"/>
      <c r="AG232" s="27" t="inlineStr"/>
      <c r="AH232" s="37" t="n">
        <v>700</v>
      </c>
      <c r="AI232" s="37" t="n">
        <v>0</v>
      </c>
      <c r="AJ232" s="37" t="n">
        <v>700</v>
      </c>
      <c r="AK232" s="38" t="n">
        <v>194.9714285714286</v>
      </c>
      <c r="AL232" s="38" t="n"/>
      <c r="AM232" s="38" t="n"/>
      <c r="AN232" s="27" t="inlineStr"/>
      <c r="AO232" s="27"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7" t="n">
        <v>0</v>
      </c>
      <c r="M233" s="7" t="n">
        <v>377774.69</v>
      </c>
      <c r="O233" s="11">
        <f>M233/SUM($M$2:$M$2023)</f>
        <v/>
      </c>
      <c r="P233" s="5">
        <f>IFERROR(M233/I233,0)</f>
        <v/>
      </c>
      <c r="Q233" s="39" t="n">
        <v>189</v>
      </c>
      <c r="R233" s="8">
        <f>I233-Q233</f>
        <v/>
      </c>
      <c r="S233" s="36">
        <f>P233*R233</f>
        <v/>
      </c>
      <c r="U233" s="27" t="inlineStr">
        <is>
          <t>Stock SAP</t>
        </is>
      </c>
      <c r="V233" s="27" t="inlineStr">
        <is>
          <t>Medicamentos</t>
        </is>
      </c>
      <c r="W233" s="27" t="inlineStr">
        <is>
          <t>Dentro del alcance</t>
        </is>
      </c>
      <c r="X233" s="25" t="inlineStr">
        <is>
          <t>Alta</t>
        </is>
      </c>
      <c r="Y233" s="27" t="inlineStr">
        <is>
          <t>Homologado – confianza Alta</t>
        </is>
      </c>
      <c r="Z233" s="26" t="inlineStr">
        <is>
          <t>Dar de baja en SAP</t>
        </is>
      </c>
      <c r="AA233" s="27" t="inlineStr">
        <is>
          <t>321</t>
        </is>
      </c>
      <c r="AB233" s="27" t="inlineStr">
        <is>
          <t>FLUMAZENIL AMP</t>
        </is>
      </c>
      <c r="AC233" s="27" t="inlineStr">
        <is>
          <t>Cruce por nomenclatura SAP</t>
        </is>
      </c>
      <c r="AD233" s="27" t="inlineStr">
        <is>
          <t>No</t>
        </is>
      </c>
      <c r="AE233" s="27" t="inlineStr"/>
      <c r="AF233" s="27" t="inlineStr">
        <is>
          <t>No</t>
        </is>
      </c>
      <c r="AG233" s="27" t="inlineStr"/>
      <c r="AH233" s="37" t="n">
        <v>1326</v>
      </c>
      <c r="AI233" s="37" t="n">
        <v>189</v>
      </c>
      <c r="AJ233" s="37" t="n">
        <v>1137</v>
      </c>
      <c r="AK233" s="38" t="n">
        <v>944.4367194570139</v>
      </c>
      <c r="AL233" s="38">
        <f>IF(OR($Z233="Dar de baja en SAP",$Z233="Dar de alta en SAP"),$AJ233*$AK233,"")</f>
        <v/>
      </c>
      <c r="AM233" s="38">
        <f>$AI233*$AK233</f>
        <v/>
      </c>
      <c r="AN233" s="27" t="inlineStr"/>
      <c r="AO233" s="27"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7" t="n">
        <v>0</v>
      </c>
      <c r="M234" s="7" t="n">
        <v>44032.19</v>
      </c>
      <c r="O234" s="11">
        <f>M234/SUM($M$2:$M$2023)</f>
        <v/>
      </c>
      <c r="P234" s="5">
        <f>IFERROR(M234/I234,0)</f>
        <v/>
      </c>
      <c r="R234" s="8">
        <f>I234-Q234</f>
        <v/>
      </c>
      <c r="S234" s="36">
        <f>P234*R234</f>
        <v/>
      </c>
      <c r="U234" s="27" t="inlineStr">
        <is>
          <t>Stock SAP</t>
        </is>
      </c>
      <c r="V234" s="27" t="inlineStr">
        <is>
          <t>Medicamentos</t>
        </is>
      </c>
      <c r="W234" s="27" t="inlineStr">
        <is>
          <t>Dentro del alcance</t>
        </is>
      </c>
      <c r="X234" s="26" t="inlineStr">
        <is>
          <t>Baja</t>
        </is>
      </c>
      <c r="Y234" s="27" t="inlineStr">
        <is>
          <t>Homologado – confianza Baja – pendiente de validación</t>
        </is>
      </c>
      <c r="Z234" s="26" t="inlineStr">
        <is>
          <t>Dar de baja en SAP</t>
        </is>
      </c>
      <c r="AA234" s="27" t="inlineStr">
        <is>
          <t>369; 179</t>
        </is>
      </c>
      <c r="AB234" s="27" t="inlineStr">
        <is>
          <t>PARACETAMOL 1 G; PARACETAMOL 500 MG</t>
        </is>
      </c>
      <c r="AC234" s="27" t="inlineStr">
        <is>
          <t>Cruce por nomenclatura SAP; Homologación por código Avain (master M01-008)</t>
        </is>
      </c>
      <c r="AD234" s="27" t="inlineStr">
        <is>
          <t>No</t>
        </is>
      </c>
      <c r="AE234" s="27" t="inlineStr"/>
      <c r="AF234" s="27" t="inlineStr">
        <is>
          <t>Sí</t>
        </is>
      </c>
      <c r="AG234" s="27" t="inlineStr">
        <is>
          <t>M01-008</t>
        </is>
      </c>
      <c r="AH234" s="37" t="n">
        <v>6328</v>
      </c>
      <c r="AI234" s="37" t="n">
        <v>426</v>
      </c>
      <c r="AJ234" s="37" t="n">
        <v>5902</v>
      </c>
      <c r="AK234" s="38" t="n">
        <v>110.080466182048</v>
      </c>
      <c r="AL234" s="38">
        <f>IF(OR($Z234="Dar de baja en SAP",$Z234="Dar de alta en SAP"),$AJ234*$AK234,"")</f>
        <v/>
      </c>
      <c r="AM234" s="38">
        <f>$AI234*$AK234</f>
        <v/>
      </c>
      <c r="AN234" s="27" t="inlineStr"/>
      <c r="AO234"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7" t="n">
        <v>0</v>
      </c>
      <c r="M235" s="7" t="n">
        <v>44032.19</v>
      </c>
      <c r="O235" s="11">
        <f>M235/SUM($M$2:$M$2023)</f>
        <v/>
      </c>
      <c r="P235" s="5">
        <f>IFERROR(M235/I235,0)</f>
        <v/>
      </c>
      <c r="R235" s="8">
        <f>I235-Q235</f>
        <v/>
      </c>
      <c r="S235" s="36">
        <f>P235*R235</f>
        <v/>
      </c>
      <c r="U235" s="27" t="inlineStr">
        <is>
          <t>Stock SAP</t>
        </is>
      </c>
      <c r="V235" s="27" t="inlineStr">
        <is>
          <t>Medicamentos</t>
        </is>
      </c>
      <c r="W235" s="27" t="inlineStr">
        <is>
          <t>Dentro del alcance</t>
        </is>
      </c>
      <c r="X235" s="26" t="inlineStr">
        <is>
          <t>Baja</t>
        </is>
      </c>
      <c r="Y235" s="27" t="inlineStr">
        <is>
          <t>Homologado – confianza Baja – pendiente de validación</t>
        </is>
      </c>
      <c r="Z235" s="26" t="inlineStr">
        <is>
          <t>Dar de baja en SAP</t>
        </is>
      </c>
      <c r="AA235" s="27" t="inlineStr">
        <is>
          <t>369; 179</t>
        </is>
      </c>
      <c r="AB235" s="27" t="inlineStr">
        <is>
          <t>PARACETAMOL 1 G; PARACETAMOL 500 MG</t>
        </is>
      </c>
      <c r="AC235" s="27" t="inlineStr">
        <is>
          <t>Cruce por nomenclatura SAP; Homologación por código Avain (master M01-008)</t>
        </is>
      </c>
      <c r="AD235" s="27" t="inlineStr">
        <is>
          <t>No</t>
        </is>
      </c>
      <c r="AE235" s="27" t="inlineStr"/>
      <c r="AF235" s="27" t="inlineStr">
        <is>
          <t>Sí</t>
        </is>
      </c>
      <c r="AG235" s="27" t="inlineStr">
        <is>
          <t>M01-008</t>
        </is>
      </c>
      <c r="AH235" s="37" t="n">
        <v>6328</v>
      </c>
      <c r="AI235" s="37" t="n">
        <v>426</v>
      </c>
      <c r="AJ235" s="37" t="n">
        <v>5902</v>
      </c>
      <c r="AK235" s="38" t="n">
        <v>110.080466182048</v>
      </c>
      <c r="AL235" s="38">
        <f>IF(OR($Z235="Dar de baja en SAP",$Z235="Dar de alta en SAP"),$AJ235*$AK235,"")</f>
        <v/>
      </c>
      <c r="AM235" s="38">
        <f>$AI235*$AK235</f>
        <v/>
      </c>
      <c r="AN235" s="27" t="inlineStr"/>
      <c r="AO235"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7" t="n">
        <v>0</v>
      </c>
      <c r="M236" s="7" t="n">
        <v>212000</v>
      </c>
      <c r="O236" s="11">
        <f>M236/SUM($M$2:$M$2023)</f>
        <v/>
      </c>
      <c r="P236" s="5">
        <f>IFERROR(M236/I236,0)</f>
        <v/>
      </c>
      <c r="R236" s="8">
        <f>I236-Q236</f>
        <v/>
      </c>
      <c r="S236" s="36">
        <f>P236*R236</f>
        <v/>
      </c>
      <c r="U236" s="27" t="inlineStr">
        <is>
          <t>Stock SAP</t>
        </is>
      </c>
      <c r="V236" s="27" t="inlineStr">
        <is>
          <t>Medicamentos</t>
        </is>
      </c>
      <c r="W236" s="27" t="inlineStr">
        <is>
          <t>Dentro del alcance</t>
        </is>
      </c>
      <c r="X236" s="27" t="inlineStr"/>
      <c r="Y236" s="27" t="inlineStr">
        <is>
          <t>Sin recuento físico en el inventario de Avain</t>
        </is>
      </c>
      <c r="Z236" s="28" t="inlineStr">
        <is>
          <t>Sin recuento físico</t>
        </is>
      </c>
      <c r="AA236" s="27" t="inlineStr"/>
      <c r="AB236" s="27" t="inlineStr"/>
      <c r="AC236" s="27" t="inlineStr"/>
      <c r="AD236" s="27" t="inlineStr"/>
      <c r="AE236" s="27" t="inlineStr"/>
      <c r="AF236" s="27" t="inlineStr"/>
      <c r="AG236" s="27" t="inlineStr"/>
      <c r="AH236" s="37" t="n">
        <v>800</v>
      </c>
      <c r="AI236" s="37" t="n">
        <v>0</v>
      </c>
      <c r="AJ236" s="37" t="n">
        <v>800</v>
      </c>
      <c r="AK236" s="38" t="n">
        <v>530</v>
      </c>
      <c r="AL236" s="38" t="n"/>
      <c r="AM236" s="38" t="n"/>
      <c r="AN236" s="27" t="inlineStr"/>
      <c r="AO236" s="27"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7" t="n">
        <v>0</v>
      </c>
      <c r="M237" s="7" t="n">
        <v>212000</v>
      </c>
      <c r="O237" s="11">
        <f>M237/SUM($M$2:$M$2023)</f>
        <v/>
      </c>
      <c r="P237" s="5">
        <f>IFERROR(M237/I237,0)</f>
        <v/>
      </c>
      <c r="R237" s="8">
        <f>I237-Q237</f>
        <v/>
      </c>
      <c r="S237" s="36">
        <f>P237*R237</f>
        <v/>
      </c>
      <c r="U237" s="27" t="inlineStr">
        <is>
          <t>Stock SAP</t>
        </is>
      </c>
      <c r="V237" s="27" t="inlineStr">
        <is>
          <t>Medicamentos</t>
        </is>
      </c>
      <c r="W237" s="27" t="inlineStr">
        <is>
          <t>Dentro del alcance</t>
        </is>
      </c>
      <c r="X237" s="27" t="inlineStr"/>
      <c r="Y237" s="27" t="inlineStr">
        <is>
          <t>Sin recuento físico en el inventario de Avain</t>
        </is>
      </c>
      <c r="Z237" s="28" t="inlineStr">
        <is>
          <t>Sin recuento físico</t>
        </is>
      </c>
      <c r="AA237" s="27" t="inlineStr"/>
      <c r="AB237" s="27" t="inlineStr"/>
      <c r="AC237" s="27" t="inlineStr"/>
      <c r="AD237" s="27" t="inlineStr"/>
      <c r="AE237" s="27" t="inlineStr"/>
      <c r="AF237" s="27" t="inlineStr"/>
      <c r="AG237" s="27" t="inlineStr"/>
      <c r="AH237" s="37" t="n">
        <v>800</v>
      </c>
      <c r="AI237" s="37" t="n">
        <v>0</v>
      </c>
      <c r="AJ237" s="37" t="n">
        <v>800</v>
      </c>
      <c r="AK237" s="38" t="n">
        <v>530</v>
      </c>
      <c r="AL237" s="38" t="n"/>
      <c r="AM237" s="38" t="n"/>
      <c r="AN237" s="27" t="inlineStr"/>
      <c r="AO237" s="27" t="inlineStr">
        <is>
          <t>El material ocupa 2 filas en la hoja 1060 NQN (lote/almacén). La cantidad SAP y la física de esta vista son el total del material.</t>
        </is>
      </c>
    </row>
    <row r="238">
      <c r="A238" s="5" t="inlineStr">
        <is>
          <t>2000031</t>
        </is>
      </c>
      <c r="B238" s="5" t="inlineStr">
        <is>
          <t>SONDA NASOGASTRICA K-30 KOLLER</t>
        </is>
      </c>
      <c r="C238" s="5" t="inlineStr"/>
      <c r="D238" s="5" t="inlineStr">
        <is>
          <t>033</t>
        </is>
      </c>
      <c r="E238" s="5" t="inlineStr">
        <is>
          <t>ZDES</t>
        </is>
      </c>
      <c r="F238" s="5" t="inlineStr">
        <is>
          <t>1060</t>
        </is>
      </c>
      <c r="G238" s="5" t="inlineStr">
        <is>
          <t>6022</t>
        </is>
      </c>
      <c r="H238" s="5" t="inlineStr">
        <is>
          <t>C/U</t>
        </is>
      </c>
      <c r="I238" s="6" t="n">
        <v>400</v>
      </c>
      <c r="J238" s="6" t="n">
        <v>0</v>
      </c>
      <c r="K238" s="5" t="inlineStr">
        <is>
          <t>ARS</t>
        </is>
      </c>
      <c r="L238" s="7" t="n">
        <v>0</v>
      </c>
      <c r="M238" s="7" t="n">
        <v>98962.53</v>
      </c>
      <c r="O238" s="11">
        <f>M238/SUM($M$2:$M$2023)</f>
        <v/>
      </c>
      <c r="P238" s="5">
        <f>IFERROR(M238/I238,0)</f>
        <v/>
      </c>
      <c r="R238" s="8">
        <f>I238-Q238</f>
        <v/>
      </c>
      <c r="S238" s="36">
        <f>P238*R238</f>
        <v/>
      </c>
      <c r="U238" s="27" t="inlineStr">
        <is>
          <t>Stock SAP</t>
        </is>
      </c>
      <c r="V238" s="27" t="inlineStr">
        <is>
          <t>Descartables</t>
        </is>
      </c>
      <c r="W238" s="27" t="inlineStr">
        <is>
          <t>Dentro del alcance</t>
        </is>
      </c>
      <c r="X238" s="27" t="inlineStr"/>
      <c r="Y238" s="27" t="inlineStr">
        <is>
          <t>Sin recuento físico en el inventario de Avain</t>
        </is>
      </c>
      <c r="Z238" s="28" t="inlineStr">
        <is>
          <t>Sin recuento físico</t>
        </is>
      </c>
      <c r="AA238" s="27" t="inlineStr"/>
      <c r="AB238" s="27" t="inlineStr"/>
      <c r="AC238" s="27" t="inlineStr"/>
      <c r="AD238" s="27" t="inlineStr"/>
      <c r="AE238" s="27" t="inlineStr"/>
      <c r="AF238" s="27" t="inlineStr"/>
      <c r="AG238" s="27" t="inlineStr"/>
      <c r="AH238" s="37" t="n">
        <v>700</v>
      </c>
      <c r="AI238" s="37" t="n">
        <v>0</v>
      </c>
      <c r="AJ238" s="37" t="n">
        <v>700</v>
      </c>
      <c r="AK238" s="38" t="n">
        <v>247.4063142857143</v>
      </c>
      <c r="AL238" s="38" t="n"/>
      <c r="AM238" s="38" t="n"/>
      <c r="AN238" s="27" t="inlineStr"/>
      <c r="AO238" s="27" t="inlineStr">
        <is>
          <t>El material ocupa 3 filas en la hoja 1060 NQN (lote/almacén). La cantidad SAP y la física de esta vista son el total del material.</t>
        </is>
      </c>
    </row>
    <row r="239">
      <c r="A239" s="5" t="inlineStr">
        <is>
          <t>2000095</t>
        </is>
      </c>
      <c r="B239" s="5" t="inlineStr">
        <is>
          <t>APOSITO NO ESTERIL (G+A) 10X20CM</t>
        </is>
      </c>
      <c r="C239" s="5" t="inlineStr"/>
      <c r="D239" s="5" t="inlineStr">
        <is>
          <t>033</t>
        </is>
      </c>
      <c r="E239" s="5" t="inlineStr">
        <is>
          <t>ZDES</t>
        </is>
      </c>
      <c r="F239" s="5" t="inlineStr">
        <is>
          <t>1060</t>
        </is>
      </c>
      <c r="G239" s="5" t="inlineStr">
        <is>
          <t>6021</t>
        </is>
      </c>
      <c r="H239" s="5" t="inlineStr">
        <is>
          <t>C/U</t>
        </is>
      </c>
      <c r="I239" s="6" t="n">
        <v>400</v>
      </c>
      <c r="J239" s="6" t="n">
        <v>0</v>
      </c>
      <c r="K239" s="5" t="inlineStr">
        <is>
          <t>ARS</t>
        </is>
      </c>
      <c r="L239" s="7" t="n">
        <v>0</v>
      </c>
      <c r="M239" s="7" t="n">
        <v>49361.6</v>
      </c>
      <c r="O239" s="11">
        <f>M239/SUM($M$2:$M$2023)</f>
        <v/>
      </c>
      <c r="P239" s="5">
        <f>IFERROR(M239/I239,0)</f>
        <v/>
      </c>
      <c r="R239" s="8">
        <f>I239-Q239</f>
        <v/>
      </c>
      <c r="S239" s="36">
        <f>P239*R239</f>
        <v/>
      </c>
      <c r="U239" s="27" t="inlineStr">
        <is>
          <t>Stock SAP</t>
        </is>
      </c>
      <c r="V239" s="27" t="inlineStr">
        <is>
          <t>Descartables</t>
        </is>
      </c>
      <c r="W239" s="27" t="inlineStr">
        <is>
          <t>Dentro del alcance</t>
        </is>
      </c>
      <c r="X239" s="27" t="inlineStr"/>
      <c r="Y239" s="27" t="inlineStr">
        <is>
          <t>Sin recuento físico en el inventario de Avain</t>
        </is>
      </c>
      <c r="Z239" s="28" t="inlineStr">
        <is>
          <t>Sin recuento físico</t>
        </is>
      </c>
      <c r="AA239" s="27" t="inlineStr"/>
      <c r="AB239" s="27" t="inlineStr"/>
      <c r="AC239" s="27" t="inlineStr"/>
      <c r="AD239" s="27" t="inlineStr"/>
      <c r="AE239" s="27" t="inlineStr"/>
      <c r="AF239" s="27" t="inlineStr"/>
      <c r="AG239" s="27" t="inlineStr"/>
      <c r="AH239" s="37" t="n">
        <v>1000</v>
      </c>
      <c r="AI239" s="37" t="n">
        <v>0</v>
      </c>
      <c r="AJ239" s="37" t="n">
        <v>1000</v>
      </c>
      <c r="AK239" s="38" t="n">
        <v>123.404</v>
      </c>
      <c r="AL239" s="38" t="n"/>
      <c r="AM239" s="38" t="n"/>
      <c r="AN239" s="27" t="inlineStr"/>
      <c r="AO239" s="27"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t="inlineStr"/>
      <c r="D240" s="5" t="inlineStr">
        <is>
          <t>033</t>
        </is>
      </c>
      <c r="E240" s="5" t="inlineStr">
        <is>
          <t>ZDES</t>
        </is>
      </c>
      <c r="F240" s="5" t="inlineStr">
        <is>
          <t>1060</t>
        </is>
      </c>
      <c r="G240" s="5" t="inlineStr">
        <is>
          <t>6022</t>
        </is>
      </c>
      <c r="H240" s="5" t="inlineStr">
        <is>
          <t>C/U</t>
        </is>
      </c>
      <c r="I240" s="6" t="n">
        <v>400</v>
      </c>
      <c r="J240" s="6" t="n">
        <v>0</v>
      </c>
      <c r="K240" s="5" t="inlineStr">
        <is>
          <t>ARS</t>
        </is>
      </c>
      <c r="L240" s="7" t="n">
        <v>0</v>
      </c>
      <c r="M240" s="7" t="n">
        <v>158551.99</v>
      </c>
      <c r="O240" s="11">
        <f>M240/SUM($M$2:$M$2023)</f>
        <v/>
      </c>
      <c r="P240" s="5">
        <f>IFERROR(M240/I240,0)</f>
        <v/>
      </c>
      <c r="Q240" s="39" t="n">
        <v>273</v>
      </c>
      <c r="R240" s="8">
        <f>I240-Q240</f>
        <v/>
      </c>
      <c r="S240" s="36">
        <f>P240*R240</f>
        <v/>
      </c>
      <c r="U240" s="27" t="inlineStr">
        <is>
          <t>Stock SAP</t>
        </is>
      </c>
      <c r="V240" s="27" t="inlineStr">
        <is>
          <t>Descartables</t>
        </is>
      </c>
      <c r="W240" s="27" t="inlineStr">
        <is>
          <t>Dentro del alcance</t>
        </is>
      </c>
      <c r="X240" s="25" t="inlineStr">
        <is>
          <t>Alta</t>
        </is>
      </c>
      <c r="Y240" s="27" t="inlineStr">
        <is>
          <t>Homologado – confianza Alta</t>
        </is>
      </c>
      <c r="Z240" s="26" t="inlineStr">
        <is>
          <t>Dar de baja en SAP</t>
        </is>
      </c>
      <c r="AA240" s="27" t="inlineStr">
        <is>
          <t>307</t>
        </is>
      </c>
      <c r="AB240" s="27" t="inlineStr">
        <is>
          <t>BOLSA COLECTORA ORINA</t>
        </is>
      </c>
      <c r="AC240" s="27" t="inlineStr">
        <is>
          <t>Homologación por código Avain (master D-165)</t>
        </is>
      </c>
      <c r="AD240" s="27" t="inlineStr">
        <is>
          <t>No</t>
        </is>
      </c>
      <c r="AE240" s="27" t="inlineStr"/>
      <c r="AF240" s="27" t="inlineStr">
        <is>
          <t>Sí</t>
        </is>
      </c>
      <c r="AG240" s="27" t="inlineStr">
        <is>
          <t>D-165</t>
        </is>
      </c>
      <c r="AH240" s="37" t="n">
        <v>580</v>
      </c>
      <c r="AI240" s="37" t="n">
        <v>273</v>
      </c>
      <c r="AJ240" s="37" t="n">
        <v>307</v>
      </c>
      <c r="AK240" s="38" t="n">
        <v>396.3799827586207</v>
      </c>
      <c r="AL240" s="38">
        <f>IF(OR($Z240="Dar de baja en SAP",$Z240="Dar de alta en SAP"),$AJ240*$AK240,"")</f>
        <v/>
      </c>
      <c r="AM240" s="38">
        <f>$AI240*$AK240</f>
        <v/>
      </c>
      <c r="AN240" s="27" t="inlineStr"/>
      <c r="AO240" s="27"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t="inlineStr"/>
      <c r="D241" s="5" t="inlineStr">
        <is>
          <t>033</t>
        </is>
      </c>
      <c r="E241" s="5" t="inlineStr">
        <is>
          <t>ZDES</t>
        </is>
      </c>
      <c r="F241" s="5" t="inlineStr">
        <is>
          <t>1060</t>
        </is>
      </c>
      <c r="G241" s="5" t="inlineStr">
        <is>
          <t>6022</t>
        </is>
      </c>
      <c r="H241" s="5" t="inlineStr">
        <is>
          <t>C/U</t>
        </is>
      </c>
      <c r="I241" s="6" t="n">
        <v>400</v>
      </c>
      <c r="J241" s="6" t="n">
        <v>0</v>
      </c>
      <c r="K241" s="5" t="inlineStr">
        <is>
          <t>ARS</t>
        </is>
      </c>
      <c r="L241" s="7" t="n">
        <v>0</v>
      </c>
      <c r="M241" s="7" t="n">
        <v>57808</v>
      </c>
      <c r="O241" s="11">
        <f>M241/SUM($M$2:$M$2023)</f>
        <v/>
      </c>
      <c r="P241" s="5">
        <f>IFERROR(M241/I241,0)</f>
        <v/>
      </c>
      <c r="R241" s="8">
        <f>I241-Q241</f>
        <v/>
      </c>
      <c r="S241" s="36">
        <f>P241*R241</f>
        <v/>
      </c>
      <c r="U241" s="27" t="inlineStr">
        <is>
          <t>Stock SAP</t>
        </is>
      </c>
      <c r="V241" s="27" t="inlineStr">
        <is>
          <t>Descartables</t>
        </is>
      </c>
      <c r="W241" s="27" t="inlineStr">
        <is>
          <t>Dentro del alcance</t>
        </is>
      </c>
      <c r="X241" s="27" t="inlineStr"/>
      <c r="Y241" s="27" t="inlineStr">
        <is>
          <t>Sin recuento físico en el inventario de Avain</t>
        </is>
      </c>
      <c r="Z241" s="28" t="inlineStr">
        <is>
          <t>Sin recuento físico</t>
        </is>
      </c>
      <c r="AA241" s="27" t="inlineStr"/>
      <c r="AB241" s="27" t="inlineStr"/>
      <c r="AC241" s="27" t="inlineStr"/>
      <c r="AD241" s="27" t="inlineStr"/>
      <c r="AE241" s="27" t="inlineStr"/>
      <c r="AF241" s="27" t="inlineStr"/>
      <c r="AG241" s="27" t="inlineStr"/>
      <c r="AH241" s="37" t="n">
        <v>400</v>
      </c>
      <c r="AI241" s="37" t="n">
        <v>0</v>
      </c>
      <c r="AJ241" s="37" t="n">
        <v>400</v>
      </c>
      <c r="AK241" s="38" t="n">
        <v>144.52</v>
      </c>
      <c r="AL241" s="38" t="n"/>
      <c r="AM241" s="38" t="n"/>
      <c r="AN241" s="27" t="inlineStr"/>
      <c r="AO241" s="27" t="inlineStr"/>
    </row>
    <row r="242">
      <c r="A242" s="5" t="inlineStr">
        <is>
          <t>2000658</t>
        </is>
      </c>
      <c r="B242" s="5" t="inlineStr">
        <is>
          <t>KIT CANULAS NASOFARINGEAS (GUEDEL)</t>
        </is>
      </c>
      <c r="C242" s="5" t="inlineStr"/>
      <c r="D242" s="5" t="inlineStr">
        <is>
          <t>MDES</t>
        </is>
      </c>
      <c r="E242" s="5" t="inlineStr">
        <is>
          <t>ZDES</t>
        </is>
      </c>
      <c r="F242" s="5" t="inlineStr">
        <is>
          <t>1060</t>
        </is>
      </c>
      <c r="G242" s="5" t="inlineStr">
        <is>
          <t>6021</t>
        </is>
      </c>
      <c r="H242" s="5" t="inlineStr">
        <is>
          <t>C/U</t>
        </is>
      </c>
      <c r="I242" s="6" t="n">
        <v>400</v>
      </c>
      <c r="J242" s="6" t="n">
        <v>0</v>
      </c>
      <c r="K242" s="5" t="inlineStr">
        <is>
          <t>ARS</t>
        </is>
      </c>
      <c r="L242" s="7" t="n">
        <v>0</v>
      </c>
      <c r="M242" s="7" t="n">
        <v>280000</v>
      </c>
      <c r="O242" s="11">
        <f>M242/SUM($M$2:$M$2023)</f>
        <v/>
      </c>
      <c r="P242" s="5">
        <f>IFERROR(M242/I242,0)</f>
        <v/>
      </c>
      <c r="R242" s="8">
        <f>I242-Q242</f>
        <v/>
      </c>
      <c r="S242" s="36">
        <f>P242*R242</f>
        <v/>
      </c>
      <c r="U242" s="27" t="inlineStr">
        <is>
          <t>Stock SAP</t>
        </is>
      </c>
      <c r="V242" s="27" t="inlineStr">
        <is>
          <t>Descartables</t>
        </is>
      </c>
      <c r="W242" s="27" t="inlineStr">
        <is>
          <t>Dentro del alcance</t>
        </is>
      </c>
      <c r="X242" s="27" t="inlineStr"/>
      <c r="Y242" s="27" t="inlineStr">
        <is>
          <t>Sin recuento físico en el inventario de Avain</t>
        </is>
      </c>
      <c r="Z242" s="28" t="inlineStr">
        <is>
          <t>Sin recuento físico</t>
        </is>
      </c>
      <c r="AA242" s="27" t="inlineStr"/>
      <c r="AB242" s="27" t="inlineStr"/>
      <c r="AC242" s="27" t="inlineStr"/>
      <c r="AD242" s="27" t="inlineStr"/>
      <c r="AE242" s="27" t="inlineStr"/>
      <c r="AF242" s="27" t="inlineStr"/>
      <c r="AG242" s="27" t="inlineStr"/>
      <c r="AH242" s="37" t="n">
        <v>400</v>
      </c>
      <c r="AI242" s="37" t="n">
        <v>0</v>
      </c>
      <c r="AJ242" s="37" t="n">
        <v>400</v>
      </c>
      <c r="AK242" s="38" t="n">
        <v>700</v>
      </c>
      <c r="AL242" s="38" t="n"/>
      <c r="AM242" s="38" t="n"/>
      <c r="AN242" s="27" t="inlineStr"/>
      <c r="AO242" s="27" t="inlineStr"/>
    </row>
    <row r="243">
      <c r="A243" s="5" t="inlineStr">
        <is>
          <t>2000952</t>
        </is>
      </c>
      <c r="B243" s="5" t="inlineStr">
        <is>
          <t>BOQUILLAS DESCARTABLE ALCOHOLIMETROS</t>
        </is>
      </c>
      <c r="C243" s="5" t="inlineStr"/>
      <c r="D243" s="5" t="inlineStr">
        <is>
          <t>033</t>
        </is>
      </c>
      <c r="E243" s="5" t="inlineStr">
        <is>
          <t>ZDES</t>
        </is>
      </c>
      <c r="F243" s="5" t="inlineStr">
        <is>
          <t>1060</t>
        </is>
      </c>
      <c r="G243" s="5" t="inlineStr">
        <is>
          <t>6021</t>
        </is>
      </c>
      <c r="H243" s="5" t="inlineStr">
        <is>
          <t>C/U</t>
        </is>
      </c>
      <c r="I243" s="6" t="n">
        <v>400</v>
      </c>
      <c r="J243" s="6" t="n">
        <v>0</v>
      </c>
      <c r="K243" s="5" t="inlineStr">
        <is>
          <t>ARS</t>
        </is>
      </c>
      <c r="L243" s="7" t="n">
        <v>0</v>
      </c>
      <c r="M243" s="7" t="n">
        <v>61876.29</v>
      </c>
      <c r="O243" s="11">
        <f>M243/SUM($M$2:$M$2023)</f>
        <v/>
      </c>
      <c r="P243" s="5">
        <f>IFERROR(M243/I243,0)</f>
        <v/>
      </c>
      <c r="R243" s="8">
        <f>I243-Q243</f>
        <v/>
      </c>
      <c r="S243" s="36">
        <f>P243*R243</f>
        <v/>
      </c>
      <c r="U243" s="27" t="inlineStr">
        <is>
          <t>Stock SAP</t>
        </is>
      </c>
      <c r="V243" s="27" t="inlineStr">
        <is>
          <t>Descartables</t>
        </is>
      </c>
      <c r="W243" s="27" t="inlineStr">
        <is>
          <t>Dentro del alcance</t>
        </is>
      </c>
      <c r="X243" s="27" t="inlineStr"/>
      <c r="Y243" s="27" t="inlineStr">
        <is>
          <t>Sin recuento físico en el inventario de Avain</t>
        </is>
      </c>
      <c r="Z243" s="28" t="inlineStr">
        <is>
          <t>Sin recuento físico</t>
        </is>
      </c>
      <c r="AA243" s="27" t="inlineStr"/>
      <c r="AB243" s="27" t="inlineStr"/>
      <c r="AC243" s="27" t="inlineStr"/>
      <c r="AD243" s="27" t="inlineStr"/>
      <c r="AE243" s="27" t="inlineStr"/>
      <c r="AF243" s="27" t="inlineStr"/>
      <c r="AG243" s="27" t="inlineStr"/>
      <c r="AH243" s="37" t="n">
        <v>19400</v>
      </c>
      <c r="AI243" s="37" t="n">
        <v>0</v>
      </c>
      <c r="AJ243" s="37" t="n">
        <v>19400</v>
      </c>
      <c r="AK243" s="38" t="n">
        <v>154.6907216494845</v>
      </c>
      <c r="AL243" s="38" t="n"/>
      <c r="AM243" s="38" t="n"/>
      <c r="AN243" s="27" t="inlineStr"/>
      <c r="AO243" s="27" t="inlineStr">
        <is>
          <t>El material ocupa 2 filas en la hoja 1060 NQN (lote/almacén). La cantidad SAP y la física de esta vista son el total del material.</t>
        </is>
      </c>
    </row>
    <row r="244">
      <c r="A244" s="5" t="inlineStr">
        <is>
          <t>2000090</t>
        </is>
      </c>
      <c r="B244" s="5" t="inlineStr">
        <is>
          <t>MASCARA PARA NEBULIZAR ADULTO</t>
        </is>
      </c>
      <c r="C244" s="5" t="inlineStr"/>
      <c r="D244" s="5" t="inlineStr">
        <is>
          <t>033</t>
        </is>
      </c>
      <c r="E244" s="5" t="inlineStr">
        <is>
          <t>ZDES</t>
        </is>
      </c>
      <c r="F244" s="5" t="inlineStr">
        <is>
          <t>1060</t>
        </is>
      </c>
      <c r="G244" s="5" t="inlineStr">
        <is>
          <t>6022</t>
        </is>
      </c>
      <c r="H244" s="5" t="inlineStr">
        <is>
          <t>C/U</t>
        </is>
      </c>
      <c r="I244" s="6" t="n">
        <v>390</v>
      </c>
      <c r="J244" s="6" t="n">
        <v>0</v>
      </c>
      <c r="K244" s="5" t="inlineStr">
        <is>
          <t>ARS</t>
        </is>
      </c>
      <c r="L244" s="7" t="n">
        <v>0</v>
      </c>
      <c r="M244" s="7" t="n">
        <v>485160</v>
      </c>
      <c r="O244" s="11">
        <f>M244/SUM($M$2:$M$2023)</f>
        <v/>
      </c>
      <c r="P244" s="5">
        <f>IFERROR(M244/I244,0)</f>
        <v/>
      </c>
      <c r="Q244" s="39" t="n">
        <v>16</v>
      </c>
      <c r="R244" s="8">
        <f>I244-Q244</f>
        <v/>
      </c>
      <c r="S244" s="36">
        <f>P244*R244</f>
        <v/>
      </c>
      <c r="U244" s="27" t="inlineStr">
        <is>
          <t>Stock SAP</t>
        </is>
      </c>
      <c r="V244" s="27" t="inlineStr">
        <is>
          <t>Descartables</t>
        </is>
      </c>
      <c r="W244" s="27" t="inlineStr">
        <is>
          <t>Dentro del alcance</t>
        </is>
      </c>
      <c r="X244" s="25" t="inlineStr">
        <is>
          <t>Alta</t>
        </is>
      </c>
      <c r="Y244" s="27" t="inlineStr">
        <is>
          <t>Homologado – confianza Alta</t>
        </is>
      </c>
      <c r="Z244" s="26" t="inlineStr">
        <is>
          <t>Dar de baja en SAP</t>
        </is>
      </c>
      <c r="AA244" s="27" t="inlineStr">
        <is>
          <t>366</t>
        </is>
      </c>
      <c r="AB244" s="27" t="inlineStr">
        <is>
          <t>MASCARA PARA NEBULIZAR</t>
        </is>
      </c>
      <c r="AC244" s="27" t="inlineStr">
        <is>
          <t>Cruce por nomenclatura SAP</t>
        </is>
      </c>
      <c r="AD244" s="27" t="inlineStr">
        <is>
          <t>No</t>
        </is>
      </c>
      <c r="AE244" s="27" t="inlineStr"/>
      <c r="AF244" s="27" t="inlineStr">
        <is>
          <t>Sí</t>
        </is>
      </c>
      <c r="AG244" s="27" t="inlineStr"/>
      <c r="AH244" s="37" t="n">
        <v>590</v>
      </c>
      <c r="AI244" s="37" t="n">
        <v>16</v>
      </c>
      <c r="AJ244" s="37" t="n">
        <v>574</v>
      </c>
      <c r="AK244" s="38" t="n">
        <v>1244</v>
      </c>
      <c r="AL244" s="38">
        <f>IF(OR($Z244="Dar de baja en SAP",$Z244="Dar de alta en SAP"),$AJ244*$AK244,"")</f>
        <v/>
      </c>
      <c r="AM244" s="38">
        <f>$AI244*$AK244</f>
        <v/>
      </c>
      <c r="AN244" s="27" t="inlineStr"/>
      <c r="AO244" s="27"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7" t="n">
        <v>0</v>
      </c>
      <c r="M245" s="7" t="n">
        <v>97801.27</v>
      </c>
      <c r="O245" s="11">
        <f>M245/SUM($M$2:$M$2023)</f>
        <v/>
      </c>
      <c r="P245" s="5">
        <f>IFERROR(M245/I245,0)</f>
        <v/>
      </c>
      <c r="R245" s="8">
        <f>I245-Q245</f>
        <v/>
      </c>
      <c r="S245" s="36">
        <f>P245*R245</f>
        <v/>
      </c>
      <c r="U245" s="27" t="inlineStr">
        <is>
          <t>Stock SAP</t>
        </is>
      </c>
      <c r="V245" s="27" t="inlineStr">
        <is>
          <t>Medicamentos</t>
        </is>
      </c>
      <c r="W245" s="27" t="inlineStr">
        <is>
          <t>Dentro del alcance</t>
        </is>
      </c>
      <c r="X245" s="30" t="inlineStr">
        <is>
          <t>Media</t>
        </is>
      </c>
      <c r="Y245" s="27" t="inlineStr">
        <is>
          <t>Homologado – confianza Media – pendiente de validación</t>
        </is>
      </c>
      <c r="Z245" s="26" t="inlineStr">
        <is>
          <t>Dar de baja en SAP</t>
        </is>
      </c>
      <c r="AA245" s="27" t="inlineStr">
        <is>
          <t>165</t>
        </is>
      </c>
      <c r="AB245" s="27" t="inlineStr">
        <is>
          <t>MYLANTA</t>
        </is>
      </c>
      <c r="AC245" s="27" t="inlineStr">
        <is>
          <t>Cruce por nomenclatura SAP</t>
        </is>
      </c>
      <c r="AD245" s="27" t="inlineStr">
        <is>
          <t>Sí</t>
        </is>
      </c>
      <c r="AE245" s="27" t="inlineStr">
        <is>
          <t>1000183, 1000188</t>
        </is>
      </c>
      <c r="AF245" s="27" t="inlineStr">
        <is>
          <t>Sí</t>
        </is>
      </c>
      <c r="AG245" s="27" t="inlineStr"/>
      <c r="AH245" s="37" t="n">
        <v>5398</v>
      </c>
      <c r="AI245" s="37" t="n">
        <v>0</v>
      </c>
      <c r="AJ245" s="37" t="n">
        <v>5398</v>
      </c>
      <c r="AK245" s="38" t="n">
        <v>254.690802148944</v>
      </c>
      <c r="AL245" s="38">
        <f>IF(OR($Z245="Dar de baja en SAP",$Z245="Dar de alta en SAP"),$AJ245*$AK245,"")</f>
        <v/>
      </c>
      <c r="AM245" s="38">
        <f>$AI245*$AK245</f>
        <v/>
      </c>
      <c r="AN245" s="27" t="inlineStr"/>
      <c r="AO245"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t="inlineStr"/>
      <c r="D246" s="5" t="inlineStr">
        <is>
          <t>033</t>
        </is>
      </c>
      <c r="E246" s="5" t="inlineStr">
        <is>
          <t>ZDES</t>
        </is>
      </c>
      <c r="F246" s="5" t="inlineStr">
        <is>
          <t>1060</t>
        </is>
      </c>
      <c r="G246" s="5" t="inlineStr">
        <is>
          <t>6022</t>
        </is>
      </c>
      <c r="H246" s="5" t="inlineStr">
        <is>
          <t>C/U</t>
        </is>
      </c>
      <c r="I246" s="6" t="n">
        <v>372</v>
      </c>
      <c r="J246" s="6" t="n">
        <v>0</v>
      </c>
      <c r="K246" s="5" t="inlineStr">
        <is>
          <t>ARS</t>
        </is>
      </c>
      <c r="L246" s="7" t="n">
        <v>0</v>
      </c>
      <c r="M246" s="7" t="n">
        <v>66408</v>
      </c>
      <c r="O246" s="11">
        <f>M246/SUM($M$2:$M$2023)</f>
        <v/>
      </c>
      <c r="P246" s="5">
        <f>IFERROR(M246/I246,0)</f>
        <v/>
      </c>
      <c r="R246" s="8">
        <f>I246-Q246</f>
        <v/>
      </c>
      <c r="S246" s="36">
        <f>P246*R246</f>
        <v/>
      </c>
      <c r="U246" s="27" t="inlineStr">
        <is>
          <t>Stock SAP</t>
        </is>
      </c>
      <c r="V246" s="27" t="inlineStr">
        <is>
          <t>Descartables</t>
        </is>
      </c>
      <c r="W246" s="27" t="inlineStr">
        <is>
          <t>Dentro del alcance</t>
        </is>
      </c>
      <c r="X246" s="27" t="inlineStr"/>
      <c r="Y246" s="27" t="inlineStr">
        <is>
          <t>Sin recuento físico en el inventario de Avain</t>
        </is>
      </c>
      <c r="Z246" s="28" t="inlineStr">
        <is>
          <t>Sin recuento físico</t>
        </is>
      </c>
      <c r="AA246" s="27" t="inlineStr"/>
      <c r="AB246" s="27" t="inlineStr"/>
      <c r="AC246" s="27" t="inlineStr"/>
      <c r="AD246" s="27" t="inlineStr"/>
      <c r="AE246" s="27" t="inlineStr"/>
      <c r="AF246" s="27" t="inlineStr"/>
      <c r="AG246" s="27" t="inlineStr"/>
      <c r="AH246" s="37" t="n">
        <v>372</v>
      </c>
      <c r="AI246" s="37" t="n">
        <v>0</v>
      </c>
      <c r="AJ246" s="37" t="n">
        <v>372</v>
      </c>
      <c r="AK246" s="38" t="n">
        <v>178.5161290322581</v>
      </c>
      <c r="AL246" s="38" t="n"/>
      <c r="AM246" s="38" t="n"/>
      <c r="AN246" s="27" t="inlineStr"/>
      <c r="AO246" s="27" t="inlineStr"/>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7" t="n">
        <v>0</v>
      </c>
      <c r="M247" s="7" t="n">
        <v>2738.18</v>
      </c>
      <c r="O247" s="11">
        <f>M247/SUM($M$2:$M$2023)</f>
        <v/>
      </c>
      <c r="P247" s="5">
        <f>IFERROR(M247/I247,0)</f>
        <v/>
      </c>
      <c r="R247" s="8">
        <f>I247-Q247</f>
        <v/>
      </c>
      <c r="S247" s="36">
        <f>P247*R247</f>
        <v/>
      </c>
      <c r="U247" s="27" t="inlineStr">
        <is>
          <t>Stock SAP</t>
        </is>
      </c>
      <c r="V247" s="27" t="inlineStr">
        <is>
          <t>Medicamentos</t>
        </is>
      </c>
      <c r="W247" s="27" t="inlineStr">
        <is>
          <t>Dentro del alcance</t>
        </is>
      </c>
      <c r="X247" s="27" t="inlineStr"/>
      <c r="Y247" s="27" t="inlineStr">
        <is>
          <t>Sin recuento físico en el inventario de Avain</t>
        </is>
      </c>
      <c r="Z247" s="28" t="inlineStr">
        <is>
          <t>Sin recuento físico</t>
        </is>
      </c>
      <c r="AA247" s="27" t="inlineStr"/>
      <c r="AB247" s="27" t="inlineStr"/>
      <c r="AC247" s="27" t="inlineStr"/>
      <c r="AD247" s="27" t="inlineStr"/>
      <c r="AE247" s="27" t="inlineStr"/>
      <c r="AF247" s="27" t="inlineStr"/>
      <c r="AG247" s="27" t="inlineStr"/>
      <c r="AH247" s="37" t="n">
        <v>460</v>
      </c>
      <c r="AI247" s="37" t="n">
        <v>0</v>
      </c>
      <c r="AJ247" s="37" t="n">
        <v>460</v>
      </c>
      <c r="AK247" s="38" t="n">
        <v>7.400478260869565</v>
      </c>
      <c r="AL247" s="38" t="n"/>
      <c r="AM247" s="38" t="n"/>
      <c r="AN247" s="27" t="inlineStr"/>
      <c r="AO247" s="27" t="inlineStr">
        <is>
          <t>El material ocupa 2 filas en la hoja 1060 NQN (lote/almacén). La cantidad SAP y la física de esta vista son el total del material.</t>
        </is>
      </c>
    </row>
    <row r="248">
      <c r="A248" s="5" t="inlineStr">
        <is>
          <t>2000939</t>
        </is>
      </c>
      <c r="B248" s="5" t="inlineStr">
        <is>
          <t>SONDA T/K-11 SHINOBI</t>
        </is>
      </c>
      <c r="C248" s="5" t="inlineStr"/>
      <c r="D248" s="5" t="inlineStr">
        <is>
          <t>033</t>
        </is>
      </c>
      <c r="E248" s="5" t="inlineStr">
        <is>
          <t>ZDES</t>
        </is>
      </c>
      <c r="F248" s="5" t="inlineStr">
        <is>
          <t>1060</t>
        </is>
      </c>
      <c r="G248" s="5" t="inlineStr">
        <is>
          <t>6021</t>
        </is>
      </c>
      <c r="H248" s="5" t="inlineStr">
        <is>
          <t>C/U</t>
        </is>
      </c>
      <c r="I248" s="6" t="n">
        <v>370</v>
      </c>
      <c r="J248" s="6" t="n">
        <v>0</v>
      </c>
      <c r="K248" s="5" t="inlineStr">
        <is>
          <t>ARS</t>
        </is>
      </c>
      <c r="L248" s="7" t="n">
        <v>0</v>
      </c>
      <c r="M248" s="7" t="n">
        <v>121712.45</v>
      </c>
      <c r="O248" s="11">
        <f>M248/SUM($M$2:$M$2023)</f>
        <v/>
      </c>
      <c r="P248" s="5">
        <f>IFERROR(M248/I248,0)</f>
        <v/>
      </c>
      <c r="R248" s="8">
        <f>I248-Q248</f>
        <v/>
      </c>
      <c r="S248" s="36">
        <f>P248*R248</f>
        <v/>
      </c>
      <c r="U248" s="27" t="inlineStr">
        <is>
          <t>Stock SAP</t>
        </is>
      </c>
      <c r="V248" s="27" t="inlineStr">
        <is>
          <t>Descartables</t>
        </is>
      </c>
      <c r="W248" s="27" t="inlineStr">
        <is>
          <t>Dentro del alcance</t>
        </is>
      </c>
      <c r="X248" s="27" t="inlineStr"/>
      <c r="Y248" s="27" t="inlineStr">
        <is>
          <t>Sin recuento físico en el inventario de Avain</t>
        </is>
      </c>
      <c r="Z248" s="28" t="inlineStr">
        <is>
          <t>Sin recuento físico</t>
        </is>
      </c>
      <c r="AA248" s="27" t="inlineStr"/>
      <c r="AB248" s="27" t="inlineStr"/>
      <c r="AC248" s="27" t="inlineStr"/>
      <c r="AD248" s="27" t="inlineStr"/>
      <c r="AE248" s="27" t="inlineStr"/>
      <c r="AF248" s="27" t="inlineStr"/>
      <c r="AG248" s="27" t="inlineStr"/>
      <c r="AH248" s="37" t="n">
        <v>620</v>
      </c>
      <c r="AI248" s="37" t="n">
        <v>0</v>
      </c>
      <c r="AJ248" s="37" t="n">
        <v>620</v>
      </c>
      <c r="AK248" s="38" t="n">
        <v>328.9525806451613</v>
      </c>
      <c r="AL248" s="38" t="n"/>
      <c r="AM248" s="38" t="n"/>
      <c r="AN248" s="27" t="inlineStr"/>
      <c r="AO248" s="27"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7" t="n">
        <v>0</v>
      </c>
      <c r="M249" s="7" t="n">
        <v>389406.85</v>
      </c>
      <c r="O249" s="11">
        <f>M249/SUM($M$2:$M$2023)</f>
        <v/>
      </c>
      <c r="P249" s="5">
        <f>IFERROR(M249/I249,0)</f>
        <v/>
      </c>
      <c r="Q249" s="39" t="n">
        <v>0</v>
      </c>
      <c r="R249" s="8">
        <f>I249-Q249</f>
        <v/>
      </c>
      <c r="S249" s="36">
        <f>P249*R249</f>
        <v/>
      </c>
      <c r="U249" s="27" t="inlineStr">
        <is>
          <t>Stock SAP</t>
        </is>
      </c>
      <c r="V249" s="27" t="inlineStr">
        <is>
          <t>Medicamentos</t>
        </is>
      </c>
      <c r="W249" s="27" t="inlineStr">
        <is>
          <t>Dentro del alcance</t>
        </is>
      </c>
      <c r="X249" s="30" t="inlineStr">
        <is>
          <t>Media</t>
        </is>
      </c>
      <c r="Y249" s="27" t="inlineStr">
        <is>
          <t>Homologado – confianza Media – pendiente de validación</t>
        </is>
      </c>
      <c r="Z249" s="26" t="inlineStr">
        <is>
          <t>Dar de baja en SAP</t>
        </is>
      </c>
      <c r="AA249" s="27" t="inlineStr">
        <is>
          <t>212</t>
        </is>
      </c>
      <c r="AB249" s="27" t="inlineStr">
        <is>
          <t>SOLUCIÓN FISIOLÓGICA</t>
        </is>
      </c>
      <c r="AC249" s="27" t="inlineStr">
        <is>
          <t>Homologación por código Avain (master M13-001)</t>
        </is>
      </c>
      <c r="AD249" s="27" t="inlineStr">
        <is>
          <t>No</t>
        </is>
      </c>
      <c r="AE249" s="27" t="inlineStr"/>
      <c r="AF249" s="27" t="inlineStr">
        <is>
          <t>Sí</t>
        </is>
      </c>
      <c r="AG249" s="27" t="inlineStr">
        <is>
          <t>M13-001</t>
        </is>
      </c>
      <c r="AH249" s="37" t="n">
        <v>3471</v>
      </c>
      <c r="AI249" s="37" t="n">
        <v>0</v>
      </c>
      <c r="AJ249" s="37" t="n">
        <v>3471</v>
      </c>
      <c r="AK249" s="38" t="n">
        <v>1081.685701526937</v>
      </c>
      <c r="AL249" s="38">
        <f>IF(OR($Z249="Dar de baja en SAP",$Z249="Dar de alta en SAP"),$AJ249*$AK249,"")</f>
        <v/>
      </c>
      <c r="AM249" s="38">
        <f>$AI249*$AK249</f>
        <v/>
      </c>
      <c r="AN249" s="27" t="inlineStr"/>
      <c r="AO249" s="27"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t="inlineStr"/>
      <c r="D250" s="5" t="inlineStr">
        <is>
          <t>033</t>
        </is>
      </c>
      <c r="E250" s="5" t="inlineStr">
        <is>
          <t>ZDES</t>
        </is>
      </c>
      <c r="F250" s="5" t="inlineStr">
        <is>
          <t>1060</t>
        </is>
      </c>
      <c r="G250" s="5" t="inlineStr">
        <is>
          <t>6022</t>
        </is>
      </c>
      <c r="H250" s="5" t="inlineStr">
        <is>
          <t>C/U</t>
        </is>
      </c>
      <c r="I250" s="6" t="n">
        <v>360</v>
      </c>
      <c r="J250" s="6" t="n">
        <v>0</v>
      </c>
      <c r="K250" s="5" t="inlineStr">
        <is>
          <t>ARS</t>
        </is>
      </c>
      <c r="L250" s="7" t="n">
        <v>0</v>
      </c>
      <c r="M250" s="7" t="n">
        <v>154389.79</v>
      </c>
      <c r="O250" s="11">
        <f>M250/SUM($M$2:$M$2023)</f>
        <v/>
      </c>
      <c r="P250" s="5">
        <f>IFERROR(M250/I250,0)</f>
        <v/>
      </c>
      <c r="R250" s="8">
        <f>I250-Q250</f>
        <v/>
      </c>
      <c r="S250" s="36">
        <f>P250*R250</f>
        <v/>
      </c>
      <c r="U250" s="27" t="inlineStr">
        <is>
          <t>Stock SAP</t>
        </is>
      </c>
      <c r="V250" s="27" t="inlineStr">
        <is>
          <t>Descartables</t>
        </is>
      </c>
      <c r="W250" s="27" t="inlineStr">
        <is>
          <t>Dentro del alcance</t>
        </is>
      </c>
      <c r="X250" s="27" t="inlineStr"/>
      <c r="Y250" s="27" t="inlineStr">
        <is>
          <t>Sin recuento físico en el inventario de Avain</t>
        </is>
      </c>
      <c r="Z250" s="28" t="inlineStr">
        <is>
          <t>Sin recuento físico</t>
        </is>
      </c>
      <c r="AA250" s="27" t="inlineStr"/>
      <c r="AB250" s="27" t="inlineStr"/>
      <c r="AC250" s="27" t="inlineStr"/>
      <c r="AD250" s="27" t="inlineStr"/>
      <c r="AE250" s="27" t="inlineStr"/>
      <c r="AF250" s="27" t="inlineStr"/>
      <c r="AG250" s="27" t="inlineStr"/>
      <c r="AH250" s="37" t="n">
        <v>580</v>
      </c>
      <c r="AI250" s="37" t="n">
        <v>0</v>
      </c>
      <c r="AJ250" s="37" t="n">
        <v>580</v>
      </c>
      <c r="AK250" s="38" t="n">
        <v>428.8605172413794</v>
      </c>
      <c r="AL250" s="38" t="n"/>
      <c r="AM250" s="38" t="n"/>
      <c r="AN250" s="27" t="inlineStr"/>
      <c r="AO250" s="27" t="inlineStr">
        <is>
          <t>El material ocupa 4 filas en la hoja 1060 NQN (lote/almacén). La cantidad SAP y la física de esta vista son el total del material.</t>
        </is>
      </c>
    </row>
    <row r="251">
      <c r="A251" s="5" t="inlineStr">
        <is>
          <t>2000402</t>
        </is>
      </c>
      <c r="B251" s="5" t="inlineStr">
        <is>
          <t>CANULA DE GUEDEL 80CM N1.5 VERDE</t>
        </is>
      </c>
      <c r="C251" s="5" t="inlineStr"/>
      <c r="D251" s="5" t="inlineStr">
        <is>
          <t>033</t>
        </is>
      </c>
      <c r="E251" s="5" t="inlineStr">
        <is>
          <t>ZDES</t>
        </is>
      </c>
      <c r="F251" s="5" t="inlineStr">
        <is>
          <t>1060</t>
        </is>
      </c>
      <c r="G251" s="5" t="inlineStr">
        <is>
          <t>6022</t>
        </is>
      </c>
      <c r="H251" s="5" t="inlineStr">
        <is>
          <t>C/U</t>
        </is>
      </c>
      <c r="I251" s="6" t="n">
        <v>360</v>
      </c>
      <c r="J251" s="6" t="n">
        <v>0</v>
      </c>
      <c r="K251" s="5" t="inlineStr">
        <is>
          <t>ARS</t>
        </is>
      </c>
      <c r="L251" s="7" t="n">
        <v>0</v>
      </c>
      <c r="M251" s="7" t="n">
        <v>27532</v>
      </c>
      <c r="O251" s="11">
        <f>M251/SUM($M$2:$M$2023)</f>
        <v/>
      </c>
      <c r="P251" s="5">
        <f>IFERROR(M251/I251,0)</f>
        <v/>
      </c>
      <c r="R251" s="8">
        <f>I251-Q251</f>
        <v/>
      </c>
      <c r="S251" s="36">
        <f>P251*R251</f>
        <v/>
      </c>
      <c r="U251" s="27" t="inlineStr">
        <is>
          <t>Stock SAP</t>
        </is>
      </c>
      <c r="V251" s="27" t="inlineStr">
        <is>
          <t>Descartables</t>
        </is>
      </c>
      <c r="W251" s="27" t="inlineStr">
        <is>
          <t>Dentro del alcance</t>
        </is>
      </c>
      <c r="X251" s="27" t="inlineStr"/>
      <c r="Y251" s="27" t="inlineStr">
        <is>
          <t>Sin recuento físico en el inventario de Avain</t>
        </is>
      </c>
      <c r="Z251" s="28" t="inlineStr">
        <is>
          <t>Sin recuento físico</t>
        </is>
      </c>
      <c r="AA251" s="27" t="inlineStr"/>
      <c r="AB251" s="27" t="inlineStr"/>
      <c r="AC251" s="27" t="inlineStr"/>
      <c r="AD251" s="27" t="inlineStr"/>
      <c r="AE251" s="27" t="inlineStr"/>
      <c r="AF251" s="27" t="inlineStr"/>
      <c r="AG251" s="27" t="inlineStr"/>
      <c r="AH251" s="37" t="n">
        <v>360</v>
      </c>
      <c r="AI251" s="37" t="n">
        <v>0</v>
      </c>
      <c r="AJ251" s="37" t="n">
        <v>360</v>
      </c>
      <c r="AK251" s="38" t="n">
        <v>76.47777777777777</v>
      </c>
      <c r="AL251" s="38" t="n"/>
      <c r="AM251" s="38" t="n"/>
      <c r="AN251" s="27" t="inlineStr"/>
      <c r="AO251" s="27" t="inlineStr"/>
    </row>
    <row r="252">
      <c r="A252" s="5" t="inlineStr">
        <is>
          <t>2001234</t>
        </is>
      </c>
      <c r="B252" s="5" t="inlineStr">
        <is>
          <t>REGULADOR DE FLUJO</t>
        </is>
      </c>
      <c r="C252" s="5" t="inlineStr"/>
      <c r="D252" s="5" t="inlineStr">
        <is>
          <t>033</t>
        </is>
      </c>
      <c r="E252" s="5" t="inlineStr">
        <is>
          <t>ZDES</t>
        </is>
      </c>
      <c r="F252" s="5" t="inlineStr">
        <is>
          <t>1060</t>
        </is>
      </c>
      <c r="G252" s="5" t="inlineStr">
        <is>
          <t>6021</t>
        </is>
      </c>
      <c r="H252" s="5" t="inlineStr">
        <is>
          <t>C/U</t>
        </is>
      </c>
      <c r="I252" s="6" t="n">
        <v>360</v>
      </c>
      <c r="J252" s="6" t="n">
        <v>0</v>
      </c>
      <c r="K252" s="5" t="inlineStr">
        <is>
          <t>ARS</t>
        </is>
      </c>
      <c r="L252" s="7" t="n">
        <v>0</v>
      </c>
      <c r="M252" s="7" t="n">
        <v>825599.08</v>
      </c>
      <c r="O252" s="11">
        <f>M252/SUM($M$2:$M$2023)</f>
        <v/>
      </c>
      <c r="P252" s="5">
        <f>IFERROR(M252/I252,0)</f>
        <v/>
      </c>
      <c r="Q252" s="39" t="n">
        <v>0</v>
      </c>
      <c r="R252" s="8">
        <f>I252-Q252</f>
        <v/>
      </c>
      <c r="S252" s="36">
        <f>P252*R252</f>
        <v/>
      </c>
      <c r="U252" s="27" t="inlineStr">
        <is>
          <t>Stock SAP</t>
        </is>
      </c>
      <c r="V252" s="27" t="inlineStr">
        <is>
          <t>Descartables</t>
        </is>
      </c>
      <c r="W252" s="27" t="inlineStr">
        <is>
          <t>Dentro del alcance</t>
        </is>
      </c>
      <c r="X252" s="25" t="inlineStr">
        <is>
          <t>Alta</t>
        </is>
      </c>
      <c r="Y252" s="27" t="inlineStr">
        <is>
          <t>Homologado – confianza Alta</t>
        </is>
      </c>
      <c r="Z252" s="26" t="inlineStr">
        <is>
          <t>Dar de baja en SAP</t>
        </is>
      </c>
      <c r="AA252" s="27" t="inlineStr">
        <is>
          <t>348</t>
        </is>
      </c>
      <c r="AB252" s="27" t="inlineStr">
        <is>
          <t>regulador de flujo</t>
        </is>
      </c>
      <c r="AC252" s="27" t="inlineStr">
        <is>
          <t>Cruce por nomenclatura SAP</t>
        </is>
      </c>
      <c r="AD252" s="27" t="inlineStr">
        <is>
          <t>No</t>
        </is>
      </c>
      <c r="AE252" s="27" t="inlineStr"/>
      <c r="AF252" s="27" t="inlineStr">
        <is>
          <t>No</t>
        </is>
      </c>
      <c r="AG252" s="27" t="inlineStr"/>
      <c r="AH252" s="37" t="n">
        <v>576</v>
      </c>
      <c r="AI252" s="37" t="n">
        <v>0</v>
      </c>
      <c r="AJ252" s="37" t="n">
        <v>576</v>
      </c>
      <c r="AK252" s="38" t="n">
        <v>2293.33078125</v>
      </c>
      <c r="AL252" s="38">
        <f>IF(OR($Z252="Dar de baja en SAP",$Z252="Dar de alta en SAP"),$AJ252*$AK252,"")</f>
        <v/>
      </c>
      <c r="AM252" s="38">
        <f>$AI252*$AK252</f>
        <v/>
      </c>
      <c r="AN252" s="27" t="inlineStr"/>
      <c r="AO252" s="27"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7" t="n">
        <v>0</v>
      </c>
      <c r="M253" s="7" t="n">
        <v>83828.74000000001</v>
      </c>
      <c r="O253" s="11">
        <f>M253/SUM($M$2:$M$2023)</f>
        <v/>
      </c>
      <c r="P253" s="5">
        <f>IFERROR(M253/I253,0)</f>
        <v/>
      </c>
      <c r="R253" s="8">
        <f>I253-Q253</f>
        <v/>
      </c>
      <c r="S253" s="36">
        <f>P253*R253</f>
        <v/>
      </c>
      <c r="U253" s="27" t="inlineStr">
        <is>
          <t>Stock SAP</t>
        </is>
      </c>
      <c r="V253" s="27" t="inlineStr">
        <is>
          <t>Medicamentos</t>
        </is>
      </c>
      <c r="W253" s="27" t="inlineStr">
        <is>
          <t>Dentro del alcance</t>
        </is>
      </c>
      <c r="X253" s="30" t="inlineStr">
        <is>
          <t>Media</t>
        </is>
      </c>
      <c r="Y253" s="27" t="inlineStr">
        <is>
          <t>Homologado – confianza Media – pendiente de validación</t>
        </is>
      </c>
      <c r="Z253" s="26" t="inlineStr">
        <is>
          <t>Dar de baja en SAP</t>
        </is>
      </c>
      <c r="AA253" s="27" t="inlineStr">
        <is>
          <t>80</t>
        </is>
      </c>
      <c r="AB253" s="27" t="inlineStr">
        <is>
          <t>DICLOFENAC AMP</t>
        </is>
      </c>
      <c r="AC253" s="27" t="inlineStr">
        <is>
          <t>Cruce por nomenclatura SAP</t>
        </is>
      </c>
      <c r="AD253" s="27" t="inlineStr">
        <is>
          <t>No</t>
        </is>
      </c>
      <c r="AE253" s="27" t="inlineStr"/>
      <c r="AF253" s="27" t="inlineStr">
        <is>
          <t>Sí</t>
        </is>
      </c>
      <c r="AG253" s="27" t="inlineStr"/>
      <c r="AH253" s="37" t="n">
        <v>11285</v>
      </c>
      <c r="AI253" s="37" t="n">
        <v>33</v>
      </c>
      <c r="AJ253" s="37" t="n">
        <v>11252</v>
      </c>
      <c r="AK253" s="38" t="n">
        <v>236.1373017279574</v>
      </c>
      <c r="AL253" s="38">
        <f>IF(OR($Z253="Dar de baja en SAP",$Z253="Dar de alta en SAP"),$AJ253*$AK253,"")</f>
        <v/>
      </c>
      <c r="AM253" s="38">
        <f>$AI253*$AK253</f>
        <v/>
      </c>
      <c r="AN253" s="29" t="inlineStr">
        <is>
          <t>Valorización a validar: relación de cantidades 342 a 1 entre SAP y el recuento físico. Sugiere distinta unidad de medida (SAP por caja o envase y el recuento por unidad). La diferencia económica de esta fila no debe tomarse como definitiva.</t>
        </is>
      </c>
      <c r="AO253"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7" t="n">
        <v>0</v>
      </c>
      <c r="M254" s="7" t="n">
        <v>34538.22</v>
      </c>
      <c r="O254" s="11">
        <f>M254/SUM($M$2:$M$2023)</f>
        <v/>
      </c>
      <c r="P254" s="5">
        <f>IFERROR(M254/I254,0)</f>
        <v/>
      </c>
      <c r="R254" s="8">
        <f>I254-Q254</f>
        <v/>
      </c>
      <c r="S254" s="36">
        <f>P254*R254</f>
        <v/>
      </c>
      <c r="U254" s="27" t="inlineStr">
        <is>
          <t>Stock SAP</t>
        </is>
      </c>
      <c r="V254" s="27" t="inlineStr">
        <is>
          <t>Medicamentos</t>
        </is>
      </c>
      <c r="W254" s="27" t="inlineStr">
        <is>
          <t>Dentro del alcance</t>
        </is>
      </c>
      <c r="X254" s="26" t="inlineStr">
        <is>
          <t>Baja</t>
        </is>
      </c>
      <c r="Y254" s="27" t="inlineStr">
        <is>
          <t>Homologado – confianza Baja – pendiente de validación</t>
        </is>
      </c>
      <c r="Z254" s="26" t="inlineStr">
        <is>
          <t>Dar de baja en SAP</t>
        </is>
      </c>
      <c r="AA254" s="27" t="inlineStr">
        <is>
          <t>329</t>
        </is>
      </c>
      <c r="AB254" s="27" t="inlineStr">
        <is>
          <t>LORAZEPAM SUBLINGUAL COMP</t>
        </is>
      </c>
      <c r="AC254" s="27" t="inlineStr">
        <is>
          <t>Homologación por código Avain (master M09-004)</t>
        </is>
      </c>
      <c r="AD254" s="27" t="inlineStr">
        <is>
          <t>No</t>
        </is>
      </c>
      <c r="AE254" s="27" t="inlineStr"/>
      <c r="AF254" s="27" t="inlineStr">
        <is>
          <t>Sí</t>
        </is>
      </c>
      <c r="AG254" s="27" t="inlineStr">
        <is>
          <t>M09-004</t>
        </is>
      </c>
      <c r="AH254" s="37" t="n">
        <v>3933</v>
      </c>
      <c r="AI254" s="37" t="n">
        <v>200</v>
      </c>
      <c r="AJ254" s="37" t="n">
        <v>3733</v>
      </c>
      <c r="AK254" s="38" t="n">
        <v>98.6806381896771</v>
      </c>
      <c r="AL254" s="38">
        <f>IF(OR($Z254="Dar de baja en SAP",$Z254="Dar de alta en SAP"),$AJ254*$AK254,"")</f>
        <v/>
      </c>
      <c r="AM254" s="38">
        <f>$AI254*$AK254</f>
        <v/>
      </c>
      <c r="AN254" s="27" t="inlineStr"/>
      <c r="AO254"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7" t="n">
        <v>0</v>
      </c>
      <c r="M255" s="7" t="n">
        <v>92806.53999999999</v>
      </c>
      <c r="O255" s="11">
        <f>M255/SUM($M$2:$M$2023)</f>
        <v/>
      </c>
      <c r="P255" s="5">
        <f>IFERROR(M255/I255,0)</f>
        <v/>
      </c>
      <c r="R255" s="8">
        <f>I255-Q255</f>
        <v/>
      </c>
      <c r="S255" s="36">
        <f>P255*R255</f>
        <v/>
      </c>
      <c r="U255" s="27" t="inlineStr">
        <is>
          <t>Stock SAP</t>
        </is>
      </c>
      <c r="V255" s="27" t="inlineStr">
        <is>
          <t>Medicamentos</t>
        </is>
      </c>
      <c r="W255" s="27" t="inlineStr">
        <is>
          <t>Dentro del alcance</t>
        </is>
      </c>
      <c r="X255" s="27" t="inlineStr"/>
      <c r="Y255" s="27" t="inlineStr">
        <is>
          <t>Sin recuento físico en el inventario de Avain</t>
        </is>
      </c>
      <c r="Z255" s="28" t="inlineStr">
        <is>
          <t>Sin recuento físico</t>
        </is>
      </c>
      <c r="AA255" s="27" t="inlineStr"/>
      <c r="AB255" s="27" t="inlineStr"/>
      <c r="AC255" s="27" t="inlineStr"/>
      <c r="AD255" s="27" t="inlineStr"/>
      <c r="AE255" s="27" t="inlineStr"/>
      <c r="AF255" s="27" t="inlineStr"/>
      <c r="AG255" s="27" t="inlineStr"/>
      <c r="AH255" s="37" t="n">
        <v>1991</v>
      </c>
      <c r="AI255" s="37" t="n">
        <v>0</v>
      </c>
      <c r="AJ255" s="37" t="n">
        <v>1991</v>
      </c>
      <c r="AK255" s="38" t="n">
        <v>272.9604068307383</v>
      </c>
      <c r="AL255" s="38" t="n"/>
      <c r="AM255" s="38" t="n"/>
      <c r="AN255" s="27" t="inlineStr"/>
      <c r="AO255" s="27" t="inlineStr">
        <is>
          <t>El material ocupa 12 filas en la hoja 1060 NQN (lote/almacén). La cantidad SAP y la física de esta vista son el total del material.</t>
        </is>
      </c>
    </row>
    <row r="256">
      <c r="A256" s="5" t="inlineStr">
        <is>
          <t>2000077</t>
        </is>
      </c>
      <c r="B256" s="5" t="inlineStr">
        <is>
          <t>TUBO ENDOTRAQ Nº 7 C/BALON</t>
        </is>
      </c>
      <c r="C256" s="5" t="inlineStr"/>
      <c r="D256" s="5" t="inlineStr">
        <is>
          <t>033</t>
        </is>
      </c>
      <c r="E256" s="5" t="inlineStr">
        <is>
          <t>ZDES</t>
        </is>
      </c>
      <c r="F256" s="5" t="inlineStr">
        <is>
          <t>1060</t>
        </is>
      </c>
      <c r="G256" s="5" t="inlineStr">
        <is>
          <t>6022</t>
        </is>
      </c>
      <c r="H256" s="5" t="inlineStr">
        <is>
          <t>C/U</t>
        </is>
      </c>
      <c r="I256" s="6" t="n">
        <v>325</v>
      </c>
      <c r="J256" s="6" t="n">
        <v>0</v>
      </c>
      <c r="K256" s="5" t="inlineStr">
        <is>
          <t>ARS</t>
        </is>
      </c>
      <c r="L256" s="7" t="n">
        <v>0</v>
      </c>
      <c r="M256" s="7" t="n">
        <v>115161.55</v>
      </c>
      <c r="O256" s="11">
        <f>M256/SUM($M$2:$M$2023)</f>
        <v/>
      </c>
      <c r="P256" s="5">
        <f>IFERROR(M256/I256,0)</f>
        <v/>
      </c>
      <c r="Q256" s="39" t="n">
        <v>42</v>
      </c>
      <c r="R256" s="8">
        <f>I256-Q256</f>
        <v/>
      </c>
      <c r="S256" s="36">
        <f>P256*R256</f>
        <v/>
      </c>
      <c r="U256" s="27" t="inlineStr">
        <is>
          <t>Stock SAP</t>
        </is>
      </c>
      <c r="V256" s="27" t="inlineStr">
        <is>
          <t>Descartables</t>
        </is>
      </c>
      <c r="W256" s="27" t="inlineStr">
        <is>
          <t>Dentro del alcance</t>
        </is>
      </c>
      <c r="X256" s="26" t="inlineStr">
        <is>
          <t>Baja</t>
        </is>
      </c>
      <c r="Y256" s="27" t="inlineStr">
        <is>
          <t>Homologado – confianza Baja – pendiente de validación</t>
        </is>
      </c>
      <c r="Z256" s="26" t="inlineStr">
        <is>
          <t>Dar de baja en SAP</t>
        </is>
      </c>
      <c r="AA256" s="27" t="inlineStr">
        <is>
          <t>337</t>
        </is>
      </c>
      <c r="AB256" s="27" t="inlineStr">
        <is>
          <t>TUBO ENDOTRAQUEAL 7.5</t>
        </is>
      </c>
      <c r="AC256" s="27" t="inlineStr">
        <is>
          <t>Homologación por código Avain (master D-166)</t>
        </is>
      </c>
      <c r="AD256" s="27" t="inlineStr">
        <is>
          <t>Sí</t>
        </is>
      </c>
      <c r="AE256" s="27" t="inlineStr">
        <is>
          <t>2000077, 2000019, 2000078</t>
        </is>
      </c>
      <c r="AF256" s="27" t="inlineStr">
        <is>
          <t>Sí</t>
        </is>
      </c>
      <c r="AG256" s="27" t="inlineStr">
        <is>
          <t>D-166</t>
        </is>
      </c>
      <c r="AH256" s="37" t="n">
        <v>475</v>
      </c>
      <c r="AI256" s="37" t="n">
        <v>42</v>
      </c>
      <c r="AJ256" s="37" t="n">
        <v>433</v>
      </c>
      <c r="AK256" s="38" t="n">
        <v>354.3432421052632</v>
      </c>
      <c r="AL256" s="38">
        <f>IF(OR($Z256="Dar de baja en SAP",$Z256="Dar de alta en SAP"),$AJ256*$AK256,"")</f>
        <v/>
      </c>
      <c r="AM256" s="38">
        <f>$AI256*$AK256</f>
        <v/>
      </c>
      <c r="AN256" s="27" t="inlineStr"/>
      <c r="AO256" s="27"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7" t="n">
        <v>0</v>
      </c>
      <c r="M257" s="7" t="n">
        <v>88367.62</v>
      </c>
      <c r="O257" s="11">
        <f>M257/SUM($M$2:$M$2023)</f>
        <v/>
      </c>
      <c r="P257" s="5">
        <f>IFERROR(M257/I257,0)</f>
        <v/>
      </c>
      <c r="Q257" s="39" t="n">
        <v>260</v>
      </c>
      <c r="R257" s="8">
        <f>I257-Q257</f>
        <v/>
      </c>
      <c r="S257" s="36">
        <f>P257*R257</f>
        <v/>
      </c>
      <c r="U257" s="27" t="inlineStr">
        <is>
          <t>Stock SAP</t>
        </is>
      </c>
      <c r="V257" s="27" t="inlineStr">
        <is>
          <t>Medicamentos</t>
        </is>
      </c>
      <c r="W257" s="27" t="inlineStr">
        <is>
          <t>Dentro del alcance</t>
        </is>
      </c>
      <c r="X257" s="25" t="inlineStr">
        <is>
          <t>Alta</t>
        </is>
      </c>
      <c r="Y257" s="27" t="inlineStr">
        <is>
          <t>Homologado – confianza Alta</t>
        </is>
      </c>
      <c r="Z257" s="26" t="inlineStr">
        <is>
          <t>Dar de baja en SAP</t>
        </is>
      </c>
      <c r="AA257" s="27" t="inlineStr">
        <is>
          <t>515</t>
        </is>
      </c>
      <c r="AB257" s="27" t="inlineStr">
        <is>
          <t>DIPIRONA COMP</t>
        </is>
      </c>
      <c r="AC257" s="27" t="inlineStr">
        <is>
          <t>Cruce por nomenclatura SAP</t>
        </is>
      </c>
      <c r="AD257" s="27" t="inlineStr">
        <is>
          <t>No</t>
        </is>
      </c>
      <c r="AE257" s="27" t="inlineStr"/>
      <c r="AF257" s="27" t="inlineStr">
        <is>
          <t>No</t>
        </is>
      </c>
      <c r="AG257" s="27" t="inlineStr"/>
      <c r="AH257" s="37" t="n">
        <v>850</v>
      </c>
      <c r="AI257" s="37" t="n">
        <v>260</v>
      </c>
      <c r="AJ257" s="37" t="n">
        <v>590</v>
      </c>
      <c r="AK257" s="38" t="n">
        <v>276.1488</v>
      </c>
      <c r="AL257" s="38">
        <f>IF(OR($Z257="Dar de baja en SAP",$Z257="Dar de alta en SAP"),$AJ257*$AK257,"")</f>
        <v/>
      </c>
      <c r="AM257" s="38">
        <f>$AI257*$AK257</f>
        <v/>
      </c>
      <c r="AN257" s="27" t="inlineStr"/>
      <c r="AO257" s="27"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7" t="n">
        <v>0</v>
      </c>
      <c r="M258" s="7" t="n">
        <v>74383.25</v>
      </c>
      <c r="O258" s="11">
        <f>M258/SUM($M$2:$M$2023)</f>
        <v/>
      </c>
      <c r="P258" s="5">
        <f>IFERROR(M258/I258,0)</f>
        <v/>
      </c>
      <c r="R258" s="8">
        <f>I258-Q258</f>
        <v/>
      </c>
      <c r="S258" s="36">
        <f>P258*R258</f>
        <v/>
      </c>
      <c r="U258" s="27" t="inlineStr">
        <is>
          <t>Stock SAP</t>
        </is>
      </c>
      <c r="V258" s="27" t="inlineStr">
        <is>
          <t>Medicamentos</t>
        </is>
      </c>
      <c r="W258" s="27" t="inlineStr">
        <is>
          <t>Dentro del alcance</t>
        </is>
      </c>
      <c r="X258" s="30" t="inlineStr">
        <is>
          <t>Media</t>
        </is>
      </c>
      <c r="Y258" s="27" t="inlineStr">
        <is>
          <t>Homologado – confianza Media – pendiente de validación</t>
        </is>
      </c>
      <c r="Z258" s="26" t="inlineStr">
        <is>
          <t>Dar de baja en SAP</t>
        </is>
      </c>
      <c r="AA258" s="27" t="inlineStr">
        <is>
          <t>80</t>
        </is>
      </c>
      <c r="AB258" s="27" t="inlineStr">
        <is>
          <t>DICLOFENAC AMP</t>
        </is>
      </c>
      <c r="AC258" s="27" t="inlineStr">
        <is>
          <t>Cruce por nomenclatura SAP</t>
        </is>
      </c>
      <c r="AD258" s="27" t="inlineStr">
        <is>
          <t>No</t>
        </is>
      </c>
      <c r="AE258" s="27" t="inlineStr"/>
      <c r="AF258" s="27" t="inlineStr">
        <is>
          <t>Sí</t>
        </is>
      </c>
      <c r="AG258" s="27" t="inlineStr"/>
      <c r="AH258" s="37" t="n">
        <v>11285</v>
      </c>
      <c r="AI258" s="37" t="n">
        <v>33</v>
      </c>
      <c r="AJ258" s="37" t="n">
        <v>11252</v>
      </c>
      <c r="AK258" s="38" t="n">
        <v>236.1373017279574</v>
      </c>
      <c r="AL258" s="38">
        <f>IF(OR($Z258="Dar de baja en SAP",$Z258="Dar de alta en SAP"),$AJ258*$AK258,"")</f>
        <v/>
      </c>
      <c r="AM258" s="38">
        <f>$AI258*$AK258</f>
        <v/>
      </c>
      <c r="AN258" s="29" t="inlineStr">
        <is>
          <t>Valorización a validar: relación de cantidades 342 a 1 entre SAP y el recuento físico. Sugiere distinta unidad de medida (SAP por caja o envase y el recuento por unidad). La diferencia económica de esta fila no debe tomarse como definitiva.</t>
        </is>
      </c>
      <c r="AO258"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7" t="n">
        <v>0</v>
      </c>
      <c r="M259" s="7" t="n">
        <v>87643.57000000001</v>
      </c>
      <c r="O259" s="11">
        <f>M259/SUM($M$2:$M$2023)</f>
        <v/>
      </c>
      <c r="P259" s="5">
        <f>IFERROR(M259/I259,0)</f>
        <v/>
      </c>
      <c r="R259" s="8">
        <f>I259-Q259</f>
        <v/>
      </c>
      <c r="S259" s="36">
        <f>P259*R259</f>
        <v/>
      </c>
      <c r="U259" s="27" t="inlineStr">
        <is>
          <t>Stock SAP</t>
        </is>
      </c>
      <c r="V259" s="27" t="inlineStr">
        <is>
          <t>Medicamentos</t>
        </is>
      </c>
      <c r="W259" s="27" t="inlineStr">
        <is>
          <t>Dentro del alcance</t>
        </is>
      </c>
      <c r="X259" s="26" t="inlineStr">
        <is>
          <t>Baja</t>
        </is>
      </c>
      <c r="Y259" s="27" t="inlineStr">
        <is>
          <t>Homologado – confianza Baja – pendiente de validación</t>
        </is>
      </c>
      <c r="Z259" s="26" t="inlineStr">
        <is>
          <t>Dar de baja en SAP</t>
        </is>
      </c>
      <c r="AA259" s="27" t="inlineStr">
        <is>
          <t>MED-006; 2</t>
        </is>
      </c>
      <c r="AB259" s="27" t="inlineStr">
        <is>
          <t>Adrenalina 1mg/mL; ADRENALINA INY</t>
        </is>
      </c>
      <c r="AC259" s="27" t="inlineStr">
        <is>
          <t>Cruce por nomenclatura SAP; Homologación por código Avain (master M03-001)</t>
        </is>
      </c>
      <c r="AD259" s="27" t="inlineStr">
        <is>
          <t>No</t>
        </is>
      </c>
      <c r="AE259" s="27" t="inlineStr"/>
      <c r="AF259" s="27" t="inlineStr">
        <is>
          <t>Sí</t>
        </is>
      </c>
      <c r="AG259" s="27" t="inlineStr">
        <is>
          <t>M03-001</t>
        </is>
      </c>
      <c r="AH259" s="37" t="n">
        <v>5588</v>
      </c>
      <c r="AI259" s="37" t="n">
        <v>603</v>
      </c>
      <c r="AJ259" s="37" t="n">
        <v>4985</v>
      </c>
      <c r="AK259" s="38" t="n">
        <v>287.3559699355764</v>
      </c>
      <c r="AL259" s="38">
        <f>IF(OR($Z259="Dar de baja en SAP",$Z259="Dar de alta en SAP"),$AJ259*$AK259,"")</f>
        <v/>
      </c>
      <c r="AM259" s="38">
        <f>$AI259*$AK259</f>
        <v/>
      </c>
      <c r="AN259" s="27" t="inlineStr"/>
      <c r="AO259"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7" t="n">
        <v>0</v>
      </c>
      <c r="M260" s="7" t="n">
        <v>35949.85</v>
      </c>
      <c r="O260" s="11">
        <f>M260/SUM($M$2:$M$2023)</f>
        <v/>
      </c>
      <c r="P260" s="5">
        <f>IFERROR(M260/I260,0)</f>
        <v/>
      </c>
      <c r="R260" s="8">
        <f>I260-Q260</f>
        <v/>
      </c>
      <c r="S260" s="36">
        <f>P260*R260</f>
        <v/>
      </c>
      <c r="U260" s="27" t="inlineStr">
        <is>
          <t>Stock SAP</t>
        </is>
      </c>
      <c r="V260" s="27" t="inlineStr">
        <is>
          <t>Medicamentos</t>
        </is>
      </c>
      <c r="W260" s="27" t="inlineStr">
        <is>
          <t>Dentro del alcance</t>
        </is>
      </c>
      <c r="X260" s="26" t="inlineStr">
        <is>
          <t>Baja</t>
        </is>
      </c>
      <c r="Y260" s="27" t="inlineStr">
        <is>
          <t>Homologado – confianza Baja – pendiente de validación</t>
        </is>
      </c>
      <c r="Z260" s="26" t="inlineStr">
        <is>
          <t>Dar de baja en SAP</t>
        </is>
      </c>
      <c r="AA260" s="27" t="inlineStr">
        <is>
          <t>65</t>
        </is>
      </c>
      <c r="AB260" s="27" t="inlineStr">
        <is>
          <t>DECADRON</t>
        </is>
      </c>
      <c r="AC260" s="27" t="inlineStr">
        <is>
          <t>Homologación por código Avain (master M06-001)</t>
        </is>
      </c>
      <c r="AD260" s="27" t="inlineStr">
        <is>
          <t>No</t>
        </is>
      </c>
      <c r="AE260" s="27" t="inlineStr"/>
      <c r="AF260" s="27" t="inlineStr">
        <is>
          <t>Sí</t>
        </is>
      </c>
      <c r="AG260" s="27" t="inlineStr">
        <is>
          <t>M06-001</t>
        </is>
      </c>
      <c r="AH260" s="37" t="n">
        <v>2330</v>
      </c>
      <c r="AI260" s="37" t="n">
        <v>16</v>
      </c>
      <c r="AJ260" s="37" t="n">
        <v>2314</v>
      </c>
      <c r="AK260" s="38" t="n">
        <v>117.868356223176</v>
      </c>
      <c r="AL260" s="38">
        <f>IF(OR($Z260="Dar de baja en SAP",$Z260="Dar de alta en SAP"),$AJ260*$AK260,"")</f>
        <v/>
      </c>
      <c r="AM260" s="38">
        <f>$AI260*$AK260</f>
        <v/>
      </c>
      <c r="AN260" s="29" t="inlineStr">
        <is>
          <t>Valorización a validar: relación de cantidades 146 a 1 entre SAP y el recuento físico. Sugiere distinta unidad de medida (SAP por caja o envase y el recuento por unidad). La diferencia económica de esta fila no debe tomarse como definitiva.</t>
        </is>
      </c>
      <c r="AO260"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t="inlineStr"/>
      <c r="D261" s="5" t="inlineStr">
        <is>
          <t>MDES</t>
        </is>
      </c>
      <c r="E261" s="5" t="inlineStr">
        <is>
          <t>ZDES</t>
        </is>
      </c>
      <c r="F261" s="5" t="inlineStr">
        <is>
          <t>1060</t>
        </is>
      </c>
      <c r="G261" s="5" t="inlineStr">
        <is>
          <t>6010</t>
        </is>
      </c>
      <c r="H261" s="5" t="inlineStr">
        <is>
          <t>C/U</t>
        </is>
      </c>
      <c r="I261" s="6" t="n">
        <v>304</v>
      </c>
      <c r="J261" s="6" t="n">
        <v>0</v>
      </c>
      <c r="K261" s="5" t="inlineStr">
        <is>
          <t>ARS</t>
        </is>
      </c>
      <c r="L261" s="7" t="n">
        <v>0</v>
      </c>
      <c r="M261" s="7" t="n">
        <v>8232573.98</v>
      </c>
      <c r="O261" s="11">
        <f>M261/SUM($M$2:$M$2023)</f>
        <v/>
      </c>
      <c r="P261" s="5">
        <f>IFERROR(M261/I261,0)</f>
        <v/>
      </c>
      <c r="Q261" s="39" t="n">
        <v>8</v>
      </c>
      <c r="R261" s="8">
        <f>I261-Q261</f>
        <v/>
      </c>
      <c r="S261" s="36">
        <f>P261*R261</f>
        <v/>
      </c>
      <c r="U261" s="27" t="inlineStr">
        <is>
          <t>Stock SAP</t>
        </is>
      </c>
      <c r="V261" s="27" t="inlineStr">
        <is>
          <t>Descartables</t>
        </is>
      </c>
      <c r="W261" s="27" t="inlineStr">
        <is>
          <t>Dentro del alcance</t>
        </is>
      </c>
      <c r="X261" s="26" t="inlineStr">
        <is>
          <t>Baja</t>
        </is>
      </c>
      <c r="Y261" s="27" t="inlineStr">
        <is>
          <t>Homologado – confianza Baja – pendiente de validación</t>
        </is>
      </c>
      <c r="Z261" s="26" t="inlineStr">
        <is>
          <t>Dar de baja en SAP</t>
        </is>
      </c>
      <c r="AA261" s="27" t="inlineStr">
        <is>
          <t>374</t>
        </is>
      </c>
      <c r="AB261" s="27" t="inlineStr">
        <is>
          <t>TEST DE DROGA SALIVA (CAJA X 25 UNIDADES)</t>
        </is>
      </c>
      <c r="AC261" s="27" t="inlineStr">
        <is>
          <t>Cruce por nomenclatura SAP</t>
        </is>
      </c>
      <c r="AD261" s="27" t="inlineStr">
        <is>
          <t>No</t>
        </is>
      </c>
      <c r="AE261" s="27" t="inlineStr"/>
      <c r="AF261" s="27" t="inlineStr">
        <is>
          <t>No</t>
        </is>
      </c>
      <c r="AG261" s="27" t="inlineStr"/>
      <c r="AH261" s="37" t="n">
        <v>340</v>
      </c>
      <c r="AI261" s="37" t="n">
        <v>8</v>
      </c>
      <c r="AJ261" s="37" t="n">
        <v>332</v>
      </c>
      <c r="AK261" s="38" t="n">
        <v>27080.83547058824</v>
      </c>
      <c r="AL261" s="38">
        <f>IF(OR($Z261="Dar de baja en SAP",$Z261="Dar de alta en SAP"),$AJ261*$AK261,"")</f>
        <v/>
      </c>
      <c r="AM261" s="38">
        <f>$AI261*$AK261</f>
        <v/>
      </c>
      <c r="AN261" s="27" t="inlineStr"/>
      <c r="AO261" s="27"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7" t="n">
        <v>0</v>
      </c>
      <c r="M262" s="7" t="n">
        <v>86206.78999999999</v>
      </c>
      <c r="O262" s="11">
        <f>M262/SUM($M$2:$M$2023)</f>
        <v/>
      </c>
      <c r="P262" s="5">
        <f>IFERROR(M262/I262,0)</f>
        <v/>
      </c>
      <c r="R262" s="8">
        <f>I262-Q262</f>
        <v/>
      </c>
      <c r="S262" s="36">
        <f>P262*R262</f>
        <v/>
      </c>
      <c r="U262" s="27" t="inlineStr">
        <is>
          <t>Stock SAP</t>
        </is>
      </c>
      <c r="V262" s="27" t="inlineStr">
        <is>
          <t>Medicamentos</t>
        </is>
      </c>
      <c r="W262" s="27" t="inlineStr">
        <is>
          <t>Dentro del alcance</t>
        </is>
      </c>
      <c r="X262" s="26" t="inlineStr">
        <is>
          <t>Baja</t>
        </is>
      </c>
      <c r="Y262" s="27" t="inlineStr">
        <is>
          <t>Homologado – confianza Baja – pendiente de validación</t>
        </is>
      </c>
      <c r="Z262" s="26" t="inlineStr">
        <is>
          <t>Dar de baja en SAP</t>
        </is>
      </c>
      <c r="AA262" s="27" t="inlineStr">
        <is>
          <t>MED-006; 2</t>
        </is>
      </c>
      <c r="AB262" s="27" t="inlineStr">
        <is>
          <t>Adrenalina 1mg/mL; ADRENALINA INY</t>
        </is>
      </c>
      <c r="AC262" s="27" t="inlineStr">
        <is>
          <t>Cruce por nomenclatura SAP; Homologación por código Avain (master M03-001)</t>
        </is>
      </c>
      <c r="AD262" s="27" t="inlineStr">
        <is>
          <t>No</t>
        </is>
      </c>
      <c r="AE262" s="27" t="inlineStr"/>
      <c r="AF262" s="27" t="inlineStr">
        <is>
          <t>Sí</t>
        </is>
      </c>
      <c r="AG262" s="27" t="inlineStr">
        <is>
          <t>M03-001</t>
        </is>
      </c>
      <c r="AH262" s="37" t="n">
        <v>5588</v>
      </c>
      <c r="AI262" s="37" t="n">
        <v>603</v>
      </c>
      <c r="AJ262" s="37" t="n">
        <v>4985</v>
      </c>
      <c r="AK262" s="38" t="n">
        <v>287.3559699355764</v>
      </c>
      <c r="AL262" s="38">
        <f>IF(OR($Z262="Dar de baja en SAP",$Z262="Dar de alta en SAP"),$AJ262*$AK262,"")</f>
        <v/>
      </c>
      <c r="AM262" s="38">
        <f>$AI262*$AK262</f>
        <v/>
      </c>
      <c r="AN262" s="27" t="inlineStr"/>
      <c r="AO262"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7" t="n">
        <v>0</v>
      </c>
      <c r="M263" s="7" t="n">
        <v>86206.78999999999</v>
      </c>
      <c r="O263" s="11">
        <f>M263/SUM($M$2:$M$2023)</f>
        <v/>
      </c>
      <c r="P263" s="5">
        <f>IFERROR(M263/I263,0)</f>
        <v/>
      </c>
      <c r="R263" s="8">
        <f>I263-Q263</f>
        <v/>
      </c>
      <c r="S263" s="36">
        <f>P263*R263</f>
        <v/>
      </c>
      <c r="U263" s="27" t="inlineStr">
        <is>
          <t>Stock SAP</t>
        </is>
      </c>
      <c r="V263" s="27" t="inlineStr">
        <is>
          <t>Medicamentos</t>
        </is>
      </c>
      <c r="W263" s="27" t="inlineStr">
        <is>
          <t>Dentro del alcance</t>
        </is>
      </c>
      <c r="X263" s="26" t="inlineStr">
        <is>
          <t>Baja</t>
        </is>
      </c>
      <c r="Y263" s="27" t="inlineStr">
        <is>
          <t>Homologado – confianza Baja – pendiente de validación</t>
        </is>
      </c>
      <c r="Z263" s="26" t="inlineStr">
        <is>
          <t>Dar de baja en SAP</t>
        </is>
      </c>
      <c r="AA263" s="27" t="inlineStr">
        <is>
          <t>MED-006; 2</t>
        </is>
      </c>
      <c r="AB263" s="27" t="inlineStr">
        <is>
          <t>Adrenalina 1mg/mL; ADRENALINA INY</t>
        </is>
      </c>
      <c r="AC263" s="27" t="inlineStr">
        <is>
          <t>Cruce por nomenclatura SAP; Homologación por código Avain (master M03-001)</t>
        </is>
      </c>
      <c r="AD263" s="27" t="inlineStr">
        <is>
          <t>No</t>
        </is>
      </c>
      <c r="AE263" s="27" t="inlineStr"/>
      <c r="AF263" s="27" t="inlineStr">
        <is>
          <t>Sí</t>
        </is>
      </c>
      <c r="AG263" s="27" t="inlineStr">
        <is>
          <t>M03-001</t>
        </is>
      </c>
      <c r="AH263" s="37" t="n">
        <v>5588</v>
      </c>
      <c r="AI263" s="37" t="n">
        <v>603</v>
      </c>
      <c r="AJ263" s="37" t="n">
        <v>4985</v>
      </c>
      <c r="AK263" s="38" t="n">
        <v>287.3559699355764</v>
      </c>
      <c r="AL263" s="38">
        <f>IF(OR($Z263="Dar de baja en SAP",$Z263="Dar de alta en SAP"),$AJ263*$AK263,"")</f>
        <v/>
      </c>
      <c r="AM263" s="38">
        <f>$AI263*$AK263</f>
        <v/>
      </c>
      <c r="AN263" s="27" t="inlineStr"/>
      <c r="AO263"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7" t="n">
        <v>0</v>
      </c>
      <c r="M264" s="7" t="n">
        <v>86206.78999999999</v>
      </c>
      <c r="O264" s="11">
        <f>M264/SUM($M$2:$M$2023)</f>
        <v/>
      </c>
      <c r="P264" s="5">
        <f>IFERROR(M264/I264,0)</f>
        <v/>
      </c>
      <c r="R264" s="8">
        <f>I264-Q264</f>
        <v/>
      </c>
      <c r="S264" s="36">
        <f>P264*R264</f>
        <v/>
      </c>
      <c r="U264" s="27" t="inlineStr">
        <is>
          <t>Stock SAP</t>
        </is>
      </c>
      <c r="V264" s="27" t="inlineStr">
        <is>
          <t>Medicamentos</t>
        </is>
      </c>
      <c r="W264" s="27" t="inlineStr">
        <is>
          <t>Dentro del alcance</t>
        </is>
      </c>
      <c r="X264" s="26" t="inlineStr">
        <is>
          <t>Baja</t>
        </is>
      </c>
      <c r="Y264" s="27" t="inlineStr">
        <is>
          <t>Homologado – confianza Baja – pendiente de validación</t>
        </is>
      </c>
      <c r="Z264" s="26" t="inlineStr">
        <is>
          <t>Dar de baja en SAP</t>
        </is>
      </c>
      <c r="AA264" s="27" t="inlineStr">
        <is>
          <t>MED-006; 2</t>
        </is>
      </c>
      <c r="AB264" s="27" t="inlineStr">
        <is>
          <t>Adrenalina 1mg/mL; ADRENALINA INY</t>
        </is>
      </c>
      <c r="AC264" s="27" t="inlineStr">
        <is>
          <t>Cruce por nomenclatura SAP; Homologación por código Avain (master M03-001)</t>
        </is>
      </c>
      <c r="AD264" s="27" t="inlineStr">
        <is>
          <t>No</t>
        </is>
      </c>
      <c r="AE264" s="27" t="inlineStr"/>
      <c r="AF264" s="27" t="inlineStr">
        <is>
          <t>Sí</t>
        </is>
      </c>
      <c r="AG264" s="27" t="inlineStr">
        <is>
          <t>M03-001</t>
        </is>
      </c>
      <c r="AH264" s="37" t="n">
        <v>5588</v>
      </c>
      <c r="AI264" s="37" t="n">
        <v>603</v>
      </c>
      <c r="AJ264" s="37" t="n">
        <v>4985</v>
      </c>
      <c r="AK264" s="38" t="n">
        <v>287.3559699355764</v>
      </c>
      <c r="AL264" s="38">
        <f>IF(OR($Z264="Dar de baja en SAP",$Z264="Dar de alta en SAP"),$AJ264*$AK264,"")</f>
        <v/>
      </c>
      <c r="AM264" s="38">
        <f>$AI264*$AK264</f>
        <v/>
      </c>
      <c r="AN264" s="27" t="inlineStr"/>
      <c r="AO264"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7" t="n">
        <v>0</v>
      </c>
      <c r="M265" s="7" t="n">
        <v>86206.78999999999</v>
      </c>
      <c r="O265" s="11">
        <f>M265/SUM($M$2:$M$2023)</f>
        <v/>
      </c>
      <c r="P265" s="5">
        <f>IFERROR(M265/I265,0)</f>
        <v/>
      </c>
      <c r="R265" s="8">
        <f>I265-Q265</f>
        <v/>
      </c>
      <c r="S265" s="36">
        <f>P265*R265</f>
        <v/>
      </c>
      <c r="U265" s="27" t="inlineStr">
        <is>
          <t>Stock SAP</t>
        </is>
      </c>
      <c r="V265" s="27" t="inlineStr">
        <is>
          <t>Medicamentos</t>
        </is>
      </c>
      <c r="W265" s="27" t="inlineStr">
        <is>
          <t>Dentro del alcance</t>
        </is>
      </c>
      <c r="X265" s="26" t="inlineStr">
        <is>
          <t>Baja</t>
        </is>
      </c>
      <c r="Y265" s="27" t="inlineStr">
        <is>
          <t>Homologado – confianza Baja – pendiente de validación</t>
        </is>
      </c>
      <c r="Z265" s="26" t="inlineStr">
        <is>
          <t>Dar de baja en SAP</t>
        </is>
      </c>
      <c r="AA265" s="27" t="inlineStr">
        <is>
          <t>MED-006; 2</t>
        </is>
      </c>
      <c r="AB265" s="27" t="inlineStr">
        <is>
          <t>Adrenalina 1mg/mL; ADRENALINA INY</t>
        </is>
      </c>
      <c r="AC265" s="27" t="inlineStr">
        <is>
          <t>Cruce por nomenclatura SAP; Homologación por código Avain (master M03-001)</t>
        </is>
      </c>
      <c r="AD265" s="27" t="inlineStr">
        <is>
          <t>No</t>
        </is>
      </c>
      <c r="AE265" s="27" t="inlineStr"/>
      <c r="AF265" s="27" t="inlineStr">
        <is>
          <t>Sí</t>
        </is>
      </c>
      <c r="AG265" s="27" t="inlineStr">
        <is>
          <t>M03-001</t>
        </is>
      </c>
      <c r="AH265" s="37" t="n">
        <v>5588</v>
      </c>
      <c r="AI265" s="37" t="n">
        <v>603</v>
      </c>
      <c r="AJ265" s="37" t="n">
        <v>4985</v>
      </c>
      <c r="AK265" s="38" t="n">
        <v>287.3559699355764</v>
      </c>
      <c r="AL265" s="38">
        <f>IF(OR($Z265="Dar de baja en SAP",$Z265="Dar de alta en SAP"),$AJ265*$AK265,"")</f>
        <v/>
      </c>
      <c r="AM265" s="38">
        <f>$AI265*$AK265</f>
        <v/>
      </c>
      <c r="AN265" s="27" t="inlineStr"/>
      <c r="AO265"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7" t="n">
        <v>0</v>
      </c>
      <c r="M266" s="7" t="n">
        <v>86206.78999999999</v>
      </c>
      <c r="O266" s="11">
        <f>M266/SUM($M$2:$M$2023)</f>
        <v/>
      </c>
      <c r="P266" s="5">
        <f>IFERROR(M266/I266,0)</f>
        <v/>
      </c>
      <c r="R266" s="8">
        <f>I266-Q266</f>
        <v/>
      </c>
      <c r="S266" s="36">
        <f>P266*R266</f>
        <v/>
      </c>
      <c r="U266" s="27" t="inlineStr">
        <is>
          <t>Stock SAP</t>
        </is>
      </c>
      <c r="V266" s="27" t="inlineStr">
        <is>
          <t>Medicamentos</t>
        </is>
      </c>
      <c r="W266" s="27" t="inlineStr">
        <is>
          <t>Dentro del alcance</t>
        </is>
      </c>
      <c r="X266" s="26" t="inlineStr">
        <is>
          <t>Baja</t>
        </is>
      </c>
      <c r="Y266" s="27" t="inlineStr">
        <is>
          <t>Homologado – confianza Baja – pendiente de validación</t>
        </is>
      </c>
      <c r="Z266" s="26" t="inlineStr">
        <is>
          <t>Dar de baja en SAP</t>
        </is>
      </c>
      <c r="AA266" s="27" t="inlineStr">
        <is>
          <t>MED-006; 2</t>
        </is>
      </c>
      <c r="AB266" s="27" t="inlineStr">
        <is>
          <t>Adrenalina 1mg/mL; ADRENALINA INY</t>
        </is>
      </c>
      <c r="AC266" s="27" t="inlineStr">
        <is>
          <t>Cruce por nomenclatura SAP; Homologación por código Avain (master M03-001)</t>
        </is>
      </c>
      <c r="AD266" s="27" t="inlineStr">
        <is>
          <t>No</t>
        </is>
      </c>
      <c r="AE266" s="27" t="inlineStr"/>
      <c r="AF266" s="27" t="inlineStr">
        <is>
          <t>Sí</t>
        </is>
      </c>
      <c r="AG266" s="27" t="inlineStr">
        <is>
          <t>M03-001</t>
        </is>
      </c>
      <c r="AH266" s="37" t="n">
        <v>5588</v>
      </c>
      <c r="AI266" s="37" t="n">
        <v>603</v>
      </c>
      <c r="AJ266" s="37" t="n">
        <v>4985</v>
      </c>
      <c r="AK266" s="38" t="n">
        <v>287.3559699355764</v>
      </c>
      <c r="AL266" s="38">
        <f>IF(OR($Z266="Dar de baja en SAP",$Z266="Dar de alta en SAP"),$AJ266*$AK266,"")</f>
        <v/>
      </c>
      <c r="AM266" s="38">
        <f>$AI266*$AK266</f>
        <v/>
      </c>
      <c r="AN266" s="27" t="inlineStr"/>
      <c r="AO266"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7" t="n">
        <v>0</v>
      </c>
      <c r="M267" s="7" t="n">
        <v>86206.78999999999</v>
      </c>
      <c r="O267" s="11">
        <f>M267/SUM($M$2:$M$2023)</f>
        <v/>
      </c>
      <c r="P267" s="5">
        <f>IFERROR(M267/I267,0)</f>
        <v/>
      </c>
      <c r="R267" s="8">
        <f>I267-Q267</f>
        <v/>
      </c>
      <c r="S267" s="36">
        <f>P267*R267</f>
        <v/>
      </c>
      <c r="U267" s="27" t="inlineStr">
        <is>
          <t>Stock SAP</t>
        </is>
      </c>
      <c r="V267" s="27" t="inlineStr">
        <is>
          <t>Medicamentos</t>
        </is>
      </c>
      <c r="W267" s="27" t="inlineStr">
        <is>
          <t>Dentro del alcance</t>
        </is>
      </c>
      <c r="X267" s="26" t="inlineStr">
        <is>
          <t>Baja</t>
        </is>
      </c>
      <c r="Y267" s="27" t="inlineStr">
        <is>
          <t>Homologado – confianza Baja – pendiente de validación</t>
        </is>
      </c>
      <c r="Z267" s="26" t="inlineStr">
        <is>
          <t>Dar de baja en SAP</t>
        </is>
      </c>
      <c r="AA267" s="27" t="inlineStr">
        <is>
          <t>MED-006; 2</t>
        </is>
      </c>
      <c r="AB267" s="27" t="inlineStr">
        <is>
          <t>Adrenalina 1mg/mL; ADRENALINA INY</t>
        </is>
      </c>
      <c r="AC267" s="27" t="inlineStr">
        <is>
          <t>Cruce por nomenclatura SAP; Homologación por código Avain (master M03-001)</t>
        </is>
      </c>
      <c r="AD267" s="27" t="inlineStr">
        <is>
          <t>No</t>
        </is>
      </c>
      <c r="AE267" s="27" t="inlineStr"/>
      <c r="AF267" s="27" t="inlineStr">
        <is>
          <t>Sí</t>
        </is>
      </c>
      <c r="AG267" s="27" t="inlineStr">
        <is>
          <t>M03-001</t>
        </is>
      </c>
      <c r="AH267" s="37" t="n">
        <v>5588</v>
      </c>
      <c r="AI267" s="37" t="n">
        <v>603</v>
      </c>
      <c r="AJ267" s="37" t="n">
        <v>4985</v>
      </c>
      <c r="AK267" s="38" t="n">
        <v>287.3559699355764</v>
      </c>
      <c r="AL267" s="38">
        <f>IF(OR($Z267="Dar de baja en SAP",$Z267="Dar de alta en SAP"),$AJ267*$AK267,"")</f>
        <v/>
      </c>
      <c r="AM267" s="38">
        <f>$AI267*$AK267</f>
        <v/>
      </c>
      <c r="AN267" s="27" t="inlineStr"/>
      <c r="AO267"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7" t="n">
        <v>0</v>
      </c>
      <c r="M268" s="7" t="n">
        <v>121446.99</v>
      </c>
      <c r="O268" s="11">
        <f>M268/SUM($M$2:$M$2023)</f>
        <v/>
      </c>
      <c r="P268" s="5">
        <f>IFERROR(M268/I268,0)</f>
        <v/>
      </c>
      <c r="R268" s="8">
        <f>I268-Q268</f>
        <v/>
      </c>
      <c r="S268" s="36">
        <f>P268*R268</f>
        <v/>
      </c>
      <c r="U268" s="27" t="inlineStr">
        <is>
          <t>Stock SAP</t>
        </is>
      </c>
      <c r="V268" s="27" t="inlineStr">
        <is>
          <t>Medicamentos</t>
        </is>
      </c>
      <c r="W268" s="27" t="inlineStr">
        <is>
          <t>Dentro del alcance</t>
        </is>
      </c>
      <c r="X268" s="27" t="inlineStr"/>
      <c r="Y268" s="27" t="inlineStr">
        <is>
          <t>Sin recuento físico en el inventario de Avain</t>
        </is>
      </c>
      <c r="Z268" s="28" t="inlineStr">
        <is>
          <t>Sin recuento físico</t>
        </is>
      </c>
      <c r="AA268" s="27" t="inlineStr"/>
      <c r="AB268" s="27" t="inlineStr"/>
      <c r="AC268" s="27" t="inlineStr"/>
      <c r="AD268" s="27" t="inlineStr"/>
      <c r="AE268" s="27" t="inlineStr"/>
      <c r="AF268" s="27" t="inlineStr"/>
      <c r="AG268" s="27" t="inlineStr"/>
      <c r="AH268" s="37" t="n">
        <v>905</v>
      </c>
      <c r="AI268" s="37" t="n">
        <v>0</v>
      </c>
      <c r="AJ268" s="37" t="n">
        <v>905</v>
      </c>
      <c r="AK268" s="38" t="n">
        <v>404.8233038674034</v>
      </c>
      <c r="AL268" s="38" t="n"/>
      <c r="AM268" s="38" t="n"/>
      <c r="AN268" s="27" t="inlineStr"/>
      <c r="AO268" s="27"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7" t="n">
        <v>0</v>
      </c>
      <c r="M269" s="7" t="n">
        <v>284166.03</v>
      </c>
      <c r="O269" s="11">
        <f>M269/SUM($M$2:$M$2023)</f>
        <v/>
      </c>
      <c r="P269" s="5">
        <f>IFERROR(M269/I269,0)</f>
        <v/>
      </c>
      <c r="Q269" s="39" t="n">
        <v>55</v>
      </c>
      <c r="R269" s="8">
        <f>I269-Q269</f>
        <v/>
      </c>
      <c r="S269" s="36">
        <f>P269*R269</f>
        <v/>
      </c>
      <c r="U269" s="27" t="inlineStr">
        <is>
          <t>Stock SAP</t>
        </is>
      </c>
      <c r="V269" s="27" t="inlineStr">
        <is>
          <t>Medicamentos</t>
        </is>
      </c>
      <c r="W269" s="27" t="inlineStr">
        <is>
          <t>Dentro del alcance</t>
        </is>
      </c>
      <c r="X269" s="30" t="inlineStr">
        <is>
          <t>Media</t>
        </is>
      </c>
      <c r="Y269" s="27" t="inlineStr">
        <is>
          <t>Homologado – confianza Media – pendiente de validación</t>
        </is>
      </c>
      <c r="Z269" s="26" t="inlineStr">
        <is>
          <t>Dar de baja en SAP</t>
        </is>
      </c>
      <c r="AA269" s="27" t="inlineStr">
        <is>
          <t>342</t>
        </is>
      </c>
      <c r="AB269" s="27" t="inlineStr">
        <is>
          <t>AMIODARONA AMP</t>
        </is>
      </c>
      <c r="AC269" s="27" t="inlineStr">
        <is>
          <t>Homologación por código Avain (master M03-003)</t>
        </is>
      </c>
      <c r="AD269" s="27" t="inlineStr">
        <is>
          <t>No</t>
        </is>
      </c>
      <c r="AE269" s="27" t="inlineStr"/>
      <c r="AF269" s="27" t="inlineStr">
        <is>
          <t>Sí</t>
        </is>
      </c>
      <c r="AG269" s="27" t="inlineStr">
        <is>
          <t>M03-003</t>
        </is>
      </c>
      <c r="AH269" s="37" t="n">
        <v>3456</v>
      </c>
      <c r="AI269" s="37" t="n">
        <v>55</v>
      </c>
      <c r="AJ269" s="37" t="n">
        <v>3401</v>
      </c>
      <c r="AK269" s="38" t="n">
        <v>947.2201012731473</v>
      </c>
      <c r="AL269" s="38">
        <f>IF(OR($Z269="Dar de baja en SAP",$Z269="Dar de alta en SAP"),$AJ269*$AK269,"")</f>
        <v/>
      </c>
      <c r="AM269" s="38">
        <f>$AI269*$AK269</f>
        <v/>
      </c>
      <c r="AN269" s="29" t="inlineStr">
        <is>
          <t>Valorización a validar: relación de cantidades 63 a 1 entre SAP y el recuento físico. Sugiere distinta unidad de medida (SAP por caja o envase y el recuento por unidad). La diferencia económica de esta fila no debe tomarse como definitiva.</t>
        </is>
      </c>
      <c r="AO269" s="27"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7" t="n">
        <v>0</v>
      </c>
      <c r="M270" s="7" t="n">
        <v>284166.03</v>
      </c>
      <c r="O270" s="11">
        <f>M270/SUM($M$2:$M$2023)</f>
        <v/>
      </c>
      <c r="P270" s="5">
        <f>IFERROR(M270/I270,0)</f>
        <v/>
      </c>
      <c r="R270" s="8">
        <f>I270-Q270</f>
        <v/>
      </c>
      <c r="S270" s="36">
        <f>P270*R270</f>
        <v/>
      </c>
      <c r="U270" s="27" t="inlineStr">
        <is>
          <t>Stock SAP</t>
        </is>
      </c>
      <c r="V270" s="27" t="inlineStr">
        <is>
          <t>Medicamentos</t>
        </is>
      </c>
      <c r="W270" s="27" t="inlineStr">
        <is>
          <t>Dentro del alcance</t>
        </is>
      </c>
      <c r="X270" s="30" t="inlineStr">
        <is>
          <t>Media</t>
        </is>
      </c>
      <c r="Y270" s="27" t="inlineStr">
        <is>
          <t>Homologado – confianza Media – pendiente de validación</t>
        </is>
      </c>
      <c r="Z270" s="26" t="inlineStr">
        <is>
          <t>Dar de baja en SAP</t>
        </is>
      </c>
      <c r="AA270" s="27" t="inlineStr">
        <is>
          <t>342</t>
        </is>
      </c>
      <c r="AB270" s="27" t="inlineStr">
        <is>
          <t>AMIODARONA AMP</t>
        </is>
      </c>
      <c r="AC270" s="27" t="inlineStr">
        <is>
          <t>Homologación por código Avain (master M03-003)</t>
        </is>
      </c>
      <c r="AD270" s="27" t="inlineStr">
        <is>
          <t>No</t>
        </is>
      </c>
      <c r="AE270" s="27" t="inlineStr"/>
      <c r="AF270" s="27" t="inlineStr">
        <is>
          <t>Sí</t>
        </is>
      </c>
      <c r="AG270" s="27" t="inlineStr">
        <is>
          <t>M03-003</t>
        </is>
      </c>
      <c r="AH270" s="37" t="n">
        <v>3456</v>
      </c>
      <c r="AI270" s="37" t="n">
        <v>55</v>
      </c>
      <c r="AJ270" s="37" t="n">
        <v>3401</v>
      </c>
      <c r="AK270" s="38" t="n">
        <v>947.2201012731473</v>
      </c>
      <c r="AL270" s="38">
        <f>IF(OR($Z270="Dar de baja en SAP",$Z270="Dar de alta en SAP"),$AJ270*$AK270,"")</f>
        <v/>
      </c>
      <c r="AM270" s="38">
        <f>$AI270*$AK270</f>
        <v/>
      </c>
      <c r="AN270" s="29" t="inlineStr">
        <is>
          <t>Valorización a validar: relación de cantidades 63 a 1 entre SAP y el recuento físico. Sugiere distinta unidad de medida (SAP por caja o envase y el recuento por unidad). La diferencia económica de esta fila no debe tomarse como definitiva.</t>
        </is>
      </c>
      <c r="AO270"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7" t="n">
        <v>0</v>
      </c>
      <c r="M271" s="7" t="n">
        <v>58936.33</v>
      </c>
      <c r="O271" s="11">
        <f>M271/SUM($M$2:$M$2023)</f>
        <v/>
      </c>
      <c r="P271" s="5">
        <f>IFERROR(M271/I271,0)</f>
        <v/>
      </c>
      <c r="R271" s="8">
        <f>I271-Q271</f>
        <v/>
      </c>
      <c r="S271" s="36">
        <f>P271*R271</f>
        <v/>
      </c>
      <c r="U271" s="27" t="inlineStr">
        <is>
          <t>Stock SAP</t>
        </is>
      </c>
      <c r="V271" s="27" t="inlineStr">
        <is>
          <t>Medicamentos</t>
        </is>
      </c>
      <c r="W271" s="27" t="inlineStr">
        <is>
          <t>Dentro del alcance</t>
        </is>
      </c>
      <c r="X271" s="30" t="inlineStr">
        <is>
          <t>Media</t>
        </is>
      </c>
      <c r="Y271" s="27" t="inlineStr">
        <is>
          <t>Homologado – confianza Media – pendiente de validación</t>
        </is>
      </c>
      <c r="Z271" s="26" t="inlineStr">
        <is>
          <t>Dar de baja en SAP</t>
        </is>
      </c>
      <c r="AA271" s="27" t="inlineStr">
        <is>
          <t>26</t>
        </is>
      </c>
      <c r="AB271" s="27" t="inlineStr">
        <is>
          <t>ATROPINA AMP</t>
        </is>
      </c>
      <c r="AC271" s="27" t="inlineStr">
        <is>
          <t>Homologación por código Avain (master M03-002)</t>
        </is>
      </c>
      <c r="AD271" s="27" t="inlineStr">
        <is>
          <t>No</t>
        </is>
      </c>
      <c r="AE271" s="27" t="inlineStr"/>
      <c r="AF271" s="27" t="inlineStr">
        <is>
          <t>Sí</t>
        </is>
      </c>
      <c r="AG271" s="27" t="inlineStr">
        <is>
          <t>M03-002</t>
        </is>
      </c>
      <c r="AH271" s="37" t="n">
        <v>4703</v>
      </c>
      <c r="AI271" s="37" t="n">
        <v>243</v>
      </c>
      <c r="AJ271" s="37" t="n">
        <v>4460</v>
      </c>
      <c r="AK271" s="38" t="n">
        <v>196.4544375930257</v>
      </c>
      <c r="AL271" s="38">
        <f>IF(OR($Z271="Dar de baja en SAP",$Z271="Dar de alta en SAP"),$AJ271*$AK271,"")</f>
        <v/>
      </c>
      <c r="AM271" s="38">
        <f>$AI271*$AK271</f>
        <v/>
      </c>
      <c r="AN271" s="27" t="inlineStr"/>
      <c r="AO271"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7" t="n">
        <v>0</v>
      </c>
      <c r="M272" s="7" t="n">
        <v>58936.33</v>
      </c>
      <c r="O272" s="11">
        <f>M272/SUM($M$2:$M$2023)</f>
        <v/>
      </c>
      <c r="P272" s="5">
        <f>IFERROR(M272/I272,0)</f>
        <v/>
      </c>
      <c r="R272" s="8">
        <f>I272-Q272</f>
        <v/>
      </c>
      <c r="S272" s="36">
        <f>P272*R272</f>
        <v/>
      </c>
      <c r="U272" s="27" t="inlineStr">
        <is>
          <t>Stock SAP</t>
        </is>
      </c>
      <c r="V272" s="27" t="inlineStr">
        <is>
          <t>Medicamentos</t>
        </is>
      </c>
      <c r="W272" s="27" t="inlineStr">
        <is>
          <t>Dentro del alcance</t>
        </is>
      </c>
      <c r="X272" s="30" t="inlineStr">
        <is>
          <t>Media</t>
        </is>
      </c>
      <c r="Y272" s="27" t="inlineStr">
        <is>
          <t>Homologado – confianza Media – pendiente de validación</t>
        </is>
      </c>
      <c r="Z272" s="26" t="inlineStr">
        <is>
          <t>Dar de baja en SAP</t>
        </is>
      </c>
      <c r="AA272" s="27" t="inlineStr">
        <is>
          <t>26</t>
        </is>
      </c>
      <c r="AB272" s="27" t="inlineStr">
        <is>
          <t>ATROPINA AMP</t>
        </is>
      </c>
      <c r="AC272" s="27" t="inlineStr">
        <is>
          <t>Homologación por código Avain (master M03-002)</t>
        </is>
      </c>
      <c r="AD272" s="27" t="inlineStr">
        <is>
          <t>No</t>
        </is>
      </c>
      <c r="AE272" s="27" t="inlineStr"/>
      <c r="AF272" s="27" t="inlineStr">
        <is>
          <t>Sí</t>
        </is>
      </c>
      <c r="AG272" s="27" t="inlineStr">
        <is>
          <t>M03-002</t>
        </is>
      </c>
      <c r="AH272" s="37" t="n">
        <v>4703</v>
      </c>
      <c r="AI272" s="37" t="n">
        <v>243</v>
      </c>
      <c r="AJ272" s="37" t="n">
        <v>4460</v>
      </c>
      <c r="AK272" s="38" t="n">
        <v>196.4544375930257</v>
      </c>
      <c r="AL272" s="38">
        <f>IF(OR($Z272="Dar de baja en SAP",$Z272="Dar de alta en SAP"),$AJ272*$AK272,"")</f>
        <v/>
      </c>
      <c r="AM272" s="38">
        <f>$AI272*$AK272</f>
        <v/>
      </c>
      <c r="AN272" s="27" t="inlineStr"/>
      <c r="AO272"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7" t="n">
        <v>0</v>
      </c>
      <c r="M273" s="7" t="n">
        <v>58936.33</v>
      </c>
      <c r="O273" s="11">
        <f>M273/SUM($M$2:$M$2023)</f>
        <v/>
      </c>
      <c r="P273" s="5">
        <f>IFERROR(M273/I273,0)</f>
        <v/>
      </c>
      <c r="R273" s="8">
        <f>I273-Q273</f>
        <v/>
      </c>
      <c r="S273" s="36">
        <f>P273*R273</f>
        <v/>
      </c>
      <c r="U273" s="27" t="inlineStr">
        <is>
          <t>Stock SAP</t>
        </is>
      </c>
      <c r="V273" s="27" t="inlineStr">
        <is>
          <t>Medicamentos</t>
        </is>
      </c>
      <c r="W273" s="27" t="inlineStr">
        <is>
          <t>Dentro del alcance</t>
        </is>
      </c>
      <c r="X273" s="30" t="inlineStr">
        <is>
          <t>Media</t>
        </is>
      </c>
      <c r="Y273" s="27" t="inlineStr">
        <is>
          <t>Homologado – confianza Media – pendiente de validación</t>
        </is>
      </c>
      <c r="Z273" s="26" t="inlineStr">
        <is>
          <t>Dar de baja en SAP</t>
        </is>
      </c>
      <c r="AA273" s="27" t="inlineStr">
        <is>
          <t>26</t>
        </is>
      </c>
      <c r="AB273" s="27" t="inlineStr">
        <is>
          <t>ATROPINA AMP</t>
        </is>
      </c>
      <c r="AC273" s="27" t="inlineStr">
        <is>
          <t>Homologación por código Avain (master M03-002)</t>
        </is>
      </c>
      <c r="AD273" s="27" t="inlineStr">
        <is>
          <t>No</t>
        </is>
      </c>
      <c r="AE273" s="27" t="inlineStr"/>
      <c r="AF273" s="27" t="inlineStr">
        <is>
          <t>Sí</t>
        </is>
      </c>
      <c r="AG273" s="27" t="inlineStr">
        <is>
          <t>M03-002</t>
        </is>
      </c>
      <c r="AH273" s="37" t="n">
        <v>4703</v>
      </c>
      <c r="AI273" s="37" t="n">
        <v>243</v>
      </c>
      <c r="AJ273" s="37" t="n">
        <v>4460</v>
      </c>
      <c r="AK273" s="38" t="n">
        <v>196.4544375930257</v>
      </c>
      <c r="AL273" s="38">
        <f>IF(OR($Z273="Dar de baja en SAP",$Z273="Dar de alta en SAP"),$AJ273*$AK273,"")</f>
        <v/>
      </c>
      <c r="AM273" s="38">
        <f>$AI273*$AK273</f>
        <v/>
      </c>
      <c r="AN273" s="27" t="inlineStr"/>
      <c r="AO273"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7" t="n">
        <v>0</v>
      </c>
      <c r="M274" s="7" t="n">
        <v>86301.44</v>
      </c>
      <c r="O274" s="11">
        <f>M274/SUM($M$2:$M$2023)</f>
        <v/>
      </c>
      <c r="P274" s="5">
        <f>IFERROR(M274/I274,0)</f>
        <v/>
      </c>
      <c r="Q274" s="39" t="n">
        <v>0</v>
      </c>
      <c r="R274" s="8">
        <f>I274-Q274</f>
        <v/>
      </c>
      <c r="S274" s="36">
        <f>P274*R274</f>
        <v/>
      </c>
      <c r="U274" s="27" t="inlineStr">
        <is>
          <t>Stock SAP</t>
        </is>
      </c>
      <c r="V274" s="27" t="inlineStr">
        <is>
          <t>Medicamentos</t>
        </is>
      </c>
      <c r="W274" s="27" t="inlineStr">
        <is>
          <t>Dentro del alcance</t>
        </is>
      </c>
      <c r="X274" s="25" t="inlineStr">
        <is>
          <t>Alta</t>
        </is>
      </c>
      <c r="Y274" s="27" t="inlineStr">
        <is>
          <t>Homologado – confianza Alta</t>
        </is>
      </c>
      <c r="Z274" s="26" t="inlineStr">
        <is>
          <t>Dar de baja en SAP</t>
        </is>
      </c>
      <c r="AA274" s="27" t="inlineStr">
        <is>
          <t>244</t>
        </is>
      </c>
      <c r="AB274" s="27" t="inlineStr">
        <is>
          <t>DIFENHIDRAMINA 10 MG X 1 ML AMP</t>
        </is>
      </c>
      <c r="AC274" s="27" t="inlineStr">
        <is>
          <t>Cruce por nomenclatura SAP</t>
        </is>
      </c>
      <c r="AD274" s="27" t="inlineStr">
        <is>
          <t>No</t>
        </is>
      </c>
      <c r="AE274" s="27" t="inlineStr"/>
      <c r="AF274" s="27" t="inlineStr">
        <is>
          <t>Sí</t>
        </is>
      </c>
      <c r="AG274" s="27" t="inlineStr">
        <is>
          <t>M07-001</t>
        </is>
      </c>
      <c r="AH274" s="37" t="n">
        <v>2650</v>
      </c>
      <c r="AI274" s="37" t="n">
        <v>0</v>
      </c>
      <c r="AJ274" s="37" t="n">
        <v>2650</v>
      </c>
      <c r="AK274" s="38" t="n">
        <v>287.6714792452831</v>
      </c>
      <c r="AL274" s="38">
        <f>IF(OR($Z274="Dar de baja en SAP",$Z274="Dar de alta en SAP"),$AJ274*$AK274,"")</f>
        <v/>
      </c>
      <c r="AM274" s="38">
        <f>$AI274*$AK274</f>
        <v/>
      </c>
      <c r="AN274" s="27" t="inlineStr"/>
      <c r="AO274" s="27"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7" t="n">
        <v>0</v>
      </c>
      <c r="M275" s="7" t="n">
        <v>652435.13</v>
      </c>
      <c r="O275" s="11">
        <f>M275/SUM($M$2:$M$2023)</f>
        <v/>
      </c>
      <c r="P275" s="5">
        <f>IFERROR(M275/I275,0)</f>
        <v/>
      </c>
      <c r="Q275" s="39" t="n">
        <v>343</v>
      </c>
      <c r="R275" s="8">
        <f>I275-Q275</f>
        <v/>
      </c>
      <c r="S275" s="36">
        <f>P275*R275</f>
        <v/>
      </c>
      <c r="U275" s="27" t="inlineStr">
        <is>
          <t>Stock SAP</t>
        </is>
      </c>
      <c r="V275" s="27" t="inlineStr">
        <is>
          <t>Medicamentos</t>
        </is>
      </c>
      <c r="W275" s="27" t="inlineStr">
        <is>
          <t>Dentro del alcance</t>
        </is>
      </c>
      <c r="X275" s="25" t="inlineStr">
        <is>
          <t>Alta</t>
        </is>
      </c>
      <c r="Y275" s="27" t="inlineStr">
        <is>
          <t>Homologado – confianza Alta</t>
        </is>
      </c>
      <c r="Z275" s="26" t="inlineStr">
        <is>
          <t>Dar de baja en SAP</t>
        </is>
      </c>
      <c r="AA275" s="27" t="inlineStr">
        <is>
          <t>130</t>
        </is>
      </c>
      <c r="AB275" s="27" t="inlineStr">
        <is>
          <t>HIDROCORTISONA 500 MG AMP</t>
        </is>
      </c>
      <c r="AC275" s="27" t="inlineStr">
        <is>
          <t>Homologación por código Avain (master M06-003)</t>
        </is>
      </c>
      <c r="AD275" s="27" t="inlineStr">
        <is>
          <t>No</t>
        </is>
      </c>
      <c r="AE275" s="27" t="inlineStr"/>
      <c r="AF275" s="27" t="inlineStr">
        <is>
          <t>Sí</t>
        </is>
      </c>
      <c r="AG275" s="27" t="inlineStr">
        <is>
          <t>M06-003</t>
        </is>
      </c>
      <c r="AH275" s="37" t="n">
        <v>2010</v>
      </c>
      <c r="AI275" s="37" t="n">
        <v>343</v>
      </c>
      <c r="AJ275" s="37" t="n">
        <v>1667</v>
      </c>
      <c r="AK275" s="38" t="n">
        <v>2174.783781094527</v>
      </c>
      <c r="AL275" s="38">
        <f>IF(OR($Z275="Dar de baja en SAP",$Z275="Dar de alta en SAP"),$AJ275*$AK275,"")</f>
        <v/>
      </c>
      <c r="AM275" s="38">
        <f>$AI275*$AK275</f>
        <v/>
      </c>
      <c r="AN275" s="27" t="inlineStr"/>
      <c r="AO275" s="27"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7" t="n">
        <v>0</v>
      </c>
      <c r="M276" s="7" t="n">
        <v>49575.8</v>
      </c>
      <c r="O276" s="11">
        <f>M276/SUM($M$2:$M$2023)</f>
        <v/>
      </c>
      <c r="P276" s="5">
        <f>IFERROR(M276/I276,0)</f>
        <v/>
      </c>
      <c r="R276" s="8">
        <f>I276-Q276</f>
        <v/>
      </c>
      <c r="S276" s="36">
        <f>P276*R276</f>
        <v/>
      </c>
      <c r="U276" s="27" t="inlineStr">
        <is>
          <t>Stock SAP</t>
        </is>
      </c>
      <c r="V276" s="27" t="inlineStr">
        <is>
          <t>Medicamentos</t>
        </is>
      </c>
      <c r="W276" s="27" t="inlineStr">
        <is>
          <t>Dentro del alcance</t>
        </is>
      </c>
      <c r="X276" s="27" t="inlineStr"/>
      <c r="Y276" s="27" t="inlineStr">
        <is>
          <t>Sin recuento físico en el inventario de Avain</t>
        </is>
      </c>
      <c r="Z276" s="28" t="inlineStr">
        <is>
          <t>Sin recuento físico</t>
        </is>
      </c>
      <c r="AA276" s="27" t="inlineStr"/>
      <c r="AB276" s="27" t="inlineStr"/>
      <c r="AC276" s="27" t="inlineStr"/>
      <c r="AD276" s="27" t="inlineStr"/>
      <c r="AE276" s="27" t="inlineStr"/>
      <c r="AF276" s="27" t="inlineStr"/>
      <c r="AG276" s="27" t="inlineStr"/>
      <c r="AH276" s="37" t="n">
        <v>5390</v>
      </c>
      <c r="AI276" s="37" t="n">
        <v>0</v>
      </c>
      <c r="AJ276" s="37" t="n">
        <v>5390</v>
      </c>
      <c r="AK276" s="38" t="n">
        <v>165.252680890538</v>
      </c>
      <c r="AL276" s="38" t="n"/>
      <c r="AM276" s="38" t="n"/>
      <c r="AN276" s="27" t="inlineStr"/>
      <c r="AO276" s="27"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7" t="n">
        <v>0</v>
      </c>
      <c r="M277" s="7" t="n">
        <v>49575.8</v>
      </c>
      <c r="O277" s="11">
        <f>M277/SUM($M$2:$M$2023)</f>
        <v/>
      </c>
      <c r="P277" s="5">
        <f>IFERROR(M277/I277,0)</f>
        <v/>
      </c>
      <c r="R277" s="8">
        <f>I277-Q277</f>
        <v/>
      </c>
      <c r="S277" s="36">
        <f>P277*R277</f>
        <v/>
      </c>
      <c r="U277" s="27" t="inlineStr">
        <is>
          <t>Stock SAP</t>
        </is>
      </c>
      <c r="V277" s="27" t="inlineStr">
        <is>
          <t>Medicamentos</t>
        </is>
      </c>
      <c r="W277" s="27" t="inlineStr">
        <is>
          <t>Dentro del alcance</t>
        </is>
      </c>
      <c r="X277" s="27" t="inlineStr"/>
      <c r="Y277" s="27" t="inlineStr">
        <is>
          <t>Sin recuento físico en el inventario de Avain</t>
        </is>
      </c>
      <c r="Z277" s="28" t="inlineStr">
        <is>
          <t>Sin recuento físico</t>
        </is>
      </c>
      <c r="AA277" s="27" t="inlineStr"/>
      <c r="AB277" s="27" t="inlineStr"/>
      <c r="AC277" s="27" t="inlineStr"/>
      <c r="AD277" s="27" t="inlineStr"/>
      <c r="AE277" s="27" t="inlineStr"/>
      <c r="AF277" s="27" t="inlineStr"/>
      <c r="AG277" s="27" t="inlineStr"/>
      <c r="AH277" s="37" t="n">
        <v>5390</v>
      </c>
      <c r="AI277" s="37" t="n">
        <v>0</v>
      </c>
      <c r="AJ277" s="37" t="n">
        <v>5390</v>
      </c>
      <c r="AK277" s="38" t="n">
        <v>165.252680890538</v>
      </c>
      <c r="AL277" s="38" t="n"/>
      <c r="AM277" s="38" t="n"/>
      <c r="AN277" s="27" t="inlineStr"/>
      <c r="AO277" s="27"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7" t="n">
        <v>0</v>
      </c>
      <c r="M278" s="7" t="n">
        <v>49575.8</v>
      </c>
      <c r="O278" s="11">
        <f>M278/SUM($M$2:$M$2023)</f>
        <v/>
      </c>
      <c r="P278" s="5">
        <f>IFERROR(M278/I278,0)</f>
        <v/>
      </c>
      <c r="R278" s="8">
        <f>I278-Q278</f>
        <v/>
      </c>
      <c r="S278" s="36">
        <f>P278*R278</f>
        <v/>
      </c>
      <c r="U278" s="27" t="inlineStr">
        <is>
          <t>Stock SAP</t>
        </is>
      </c>
      <c r="V278" s="27" t="inlineStr">
        <is>
          <t>Medicamentos</t>
        </is>
      </c>
      <c r="W278" s="27" t="inlineStr">
        <is>
          <t>Dentro del alcance</t>
        </is>
      </c>
      <c r="X278" s="27" t="inlineStr"/>
      <c r="Y278" s="27" t="inlineStr">
        <is>
          <t>Sin recuento físico en el inventario de Avain</t>
        </is>
      </c>
      <c r="Z278" s="28" t="inlineStr">
        <is>
          <t>Sin recuento físico</t>
        </is>
      </c>
      <c r="AA278" s="27" t="inlineStr"/>
      <c r="AB278" s="27" t="inlineStr"/>
      <c r="AC278" s="27" t="inlineStr"/>
      <c r="AD278" s="27" t="inlineStr"/>
      <c r="AE278" s="27" t="inlineStr"/>
      <c r="AF278" s="27" t="inlineStr"/>
      <c r="AG278" s="27" t="inlineStr"/>
      <c r="AH278" s="37" t="n">
        <v>5390</v>
      </c>
      <c r="AI278" s="37" t="n">
        <v>0</v>
      </c>
      <c r="AJ278" s="37" t="n">
        <v>5390</v>
      </c>
      <c r="AK278" s="38" t="n">
        <v>165.252680890538</v>
      </c>
      <c r="AL278" s="38" t="n"/>
      <c r="AM278" s="38" t="n"/>
      <c r="AN278" s="27" t="inlineStr"/>
      <c r="AO278" s="27"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7" t="n">
        <v>0</v>
      </c>
      <c r="M279" s="7" t="n">
        <v>19888.69</v>
      </c>
      <c r="O279" s="11">
        <f>M279/SUM($M$2:$M$2023)</f>
        <v/>
      </c>
      <c r="P279" s="5">
        <f>IFERROR(M279/I279,0)</f>
        <v/>
      </c>
      <c r="Q279" s="39" t="n">
        <v>31</v>
      </c>
      <c r="R279" s="8">
        <f>I279-Q279</f>
        <v/>
      </c>
      <c r="S279" s="36">
        <f>P279*R279</f>
        <v/>
      </c>
      <c r="U279" s="27" t="inlineStr">
        <is>
          <t>Stock SAP</t>
        </is>
      </c>
      <c r="V279" s="27" t="inlineStr">
        <is>
          <t>Medicamentos</t>
        </is>
      </c>
      <c r="W279" s="27" t="inlineStr">
        <is>
          <t>Dentro del alcance</t>
        </is>
      </c>
      <c r="X279" s="30" t="inlineStr">
        <is>
          <t>Media</t>
        </is>
      </c>
      <c r="Y279" s="27" t="inlineStr">
        <is>
          <t>Homologado – confianza Media – pendiente de validación</t>
        </is>
      </c>
      <c r="Z279" s="26" t="inlineStr">
        <is>
          <t>Dar de baja en SAP</t>
        </is>
      </c>
      <c r="AA279" s="27" t="inlineStr">
        <is>
          <t>5</t>
        </is>
      </c>
      <c r="AB279" s="27" t="inlineStr">
        <is>
          <t>AGUA DESTILADA AMP</t>
        </is>
      </c>
      <c r="AC279" s="27" t="inlineStr">
        <is>
          <t>Homologación por código Avain (master M13-006)</t>
        </is>
      </c>
      <c r="AD279" s="27" t="inlineStr">
        <is>
          <t>No</t>
        </is>
      </c>
      <c r="AE279" s="27" t="inlineStr"/>
      <c r="AF279" s="27" t="inlineStr">
        <is>
          <t>Sí</t>
        </is>
      </c>
      <c r="AG279" s="27" t="inlineStr">
        <is>
          <t>M13-006</t>
        </is>
      </c>
      <c r="AH279" s="37" t="n">
        <v>1434</v>
      </c>
      <c r="AI279" s="37" t="n">
        <v>31</v>
      </c>
      <c r="AJ279" s="37" t="n">
        <v>1403</v>
      </c>
      <c r="AK279" s="38" t="n">
        <v>66.29564156206415</v>
      </c>
      <c r="AL279" s="38">
        <f>IF(OR($Z279="Dar de baja en SAP",$Z279="Dar de alta en SAP"),$AJ279*$AK279,"")</f>
        <v/>
      </c>
      <c r="AM279" s="38">
        <f>$AI279*$AK279</f>
        <v/>
      </c>
      <c r="AN279" s="27" t="inlineStr"/>
      <c r="AO279" s="27"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7" t="n">
        <v>0</v>
      </c>
      <c r="M280" s="7" t="n">
        <v>66363.92999999999</v>
      </c>
      <c r="O280" s="11">
        <f>M280/SUM($M$2:$M$2023)</f>
        <v/>
      </c>
      <c r="P280" s="5">
        <f>IFERROR(M280/I280,0)</f>
        <v/>
      </c>
      <c r="Q280" s="39" t="n">
        <v>122</v>
      </c>
      <c r="R280" s="8">
        <f>I280-Q280</f>
        <v/>
      </c>
      <c r="S280" s="36">
        <f>P280*R280</f>
        <v/>
      </c>
      <c r="U280" s="27" t="inlineStr">
        <is>
          <t>Stock SAP</t>
        </is>
      </c>
      <c r="V280" s="27" t="inlineStr">
        <is>
          <t>Medicamentos</t>
        </is>
      </c>
      <c r="W280" s="27" t="inlineStr">
        <is>
          <t>Dentro del alcance</t>
        </is>
      </c>
      <c r="X280" s="30" t="inlineStr">
        <is>
          <t>Media</t>
        </is>
      </c>
      <c r="Y280" s="27" t="inlineStr">
        <is>
          <t>Homologado – confianza Media – pendiente de validación</t>
        </is>
      </c>
      <c r="Z280" s="26" t="inlineStr">
        <is>
          <t>Dar de baja en SAP</t>
        </is>
      </c>
      <c r="AA280" s="27" t="inlineStr">
        <is>
          <t>77</t>
        </is>
      </c>
      <c r="AB280" s="27" t="inlineStr">
        <is>
          <t>DIAZEPAM AMP</t>
        </is>
      </c>
      <c r="AC280" s="27" t="inlineStr">
        <is>
          <t>Cruce por nomenclatura SAP</t>
        </is>
      </c>
      <c r="AD280" s="27" t="inlineStr">
        <is>
          <t>No</t>
        </is>
      </c>
      <c r="AE280" s="27" t="inlineStr"/>
      <c r="AF280" s="27" t="inlineStr">
        <is>
          <t>Sí</t>
        </is>
      </c>
      <c r="AG280" s="27" t="inlineStr"/>
      <c r="AH280" s="37" t="n">
        <v>2096</v>
      </c>
      <c r="AI280" s="37" t="n">
        <v>122</v>
      </c>
      <c r="AJ280" s="37" t="n">
        <v>1974</v>
      </c>
      <c r="AK280" s="38" t="n">
        <v>221.2131011450382</v>
      </c>
      <c r="AL280" s="38">
        <f>IF(OR($Z280="Dar de baja en SAP",$Z280="Dar de alta en SAP"),$AJ280*$AK280,"")</f>
        <v/>
      </c>
      <c r="AM280" s="38">
        <f>$AI280*$AK280</f>
        <v/>
      </c>
      <c r="AN280" s="27" t="inlineStr"/>
      <c r="AO280" s="27"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7" t="n">
        <v>0</v>
      </c>
      <c r="M281" s="7" t="n">
        <v>89917.96000000001</v>
      </c>
      <c r="O281" s="11">
        <f>M281/SUM($M$2:$M$2023)</f>
        <v/>
      </c>
      <c r="P281" s="5">
        <f>IFERROR(M281/I281,0)</f>
        <v/>
      </c>
      <c r="R281" s="8">
        <f>I281-Q281</f>
        <v/>
      </c>
      <c r="S281" s="36">
        <f>P281*R281</f>
        <v/>
      </c>
      <c r="U281" s="27" t="inlineStr">
        <is>
          <t>Stock SAP</t>
        </is>
      </c>
      <c r="V281" s="27" t="inlineStr">
        <is>
          <t>Medicamentos</t>
        </is>
      </c>
      <c r="W281" s="27" t="inlineStr">
        <is>
          <t>Dentro del alcance</t>
        </is>
      </c>
      <c r="X281" s="30" t="inlineStr">
        <is>
          <t>Media</t>
        </is>
      </c>
      <c r="Y281" s="27" t="inlineStr">
        <is>
          <t>Homologado – confianza Media – pendiente de validación</t>
        </is>
      </c>
      <c r="Z281" s="26" t="inlineStr">
        <is>
          <t>Dar de baja en SAP</t>
        </is>
      </c>
      <c r="AA281" s="27" t="inlineStr">
        <is>
          <t>93</t>
        </is>
      </c>
      <c r="AB281" s="27" t="inlineStr">
        <is>
          <t>DIPIRONA AMP</t>
        </is>
      </c>
      <c r="AC281" s="27" t="inlineStr">
        <is>
          <t>Homologación por código Avain (master M01-010)</t>
        </is>
      </c>
      <c r="AD281" s="27" t="inlineStr">
        <is>
          <t>No</t>
        </is>
      </c>
      <c r="AE281" s="27" t="inlineStr"/>
      <c r="AF281" s="27" t="inlineStr">
        <is>
          <t>Sí</t>
        </is>
      </c>
      <c r="AG281" s="27" t="inlineStr">
        <is>
          <t>M01-010</t>
        </is>
      </c>
      <c r="AH281" s="37" t="n">
        <v>2880</v>
      </c>
      <c r="AI281" s="37" t="n">
        <v>110</v>
      </c>
      <c r="AJ281" s="37" t="n">
        <v>2770</v>
      </c>
      <c r="AK281" s="38" t="n">
        <v>299.7265277777778</v>
      </c>
      <c r="AL281" s="38">
        <f>IF(OR($Z281="Dar de baja en SAP",$Z281="Dar de alta en SAP"),$AJ281*$AK281,"")</f>
        <v/>
      </c>
      <c r="AM281" s="38">
        <f>$AI281*$AK281</f>
        <v/>
      </c>
      <c r="AN281" s="27" t="inlineStr"/>
      <c r="AO281"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7" t="n">
        <v>0</v>
      </c>
      <c r="M282" s="7" t="n">
        <v>89917.96000000001</v>
      </c>
      <c r="O282" s="11">
        <f>M282/SUM($M$2:$M$2023)</f>
        <v/>
      </c>
      <c r="P282" s="5">
        <f>IFERROR(M282/I282,0)</f>
        <v/>
      </c>
      <c r="R282" s="8">
        <f>I282-Q282</f>
        <v/>
      </c>
      <c r="S282" s="36">
        <f>P282*R282</f>
        <v/>
      </c>
      <c r="U282" s="27" t="inlineStr">
        <is>
          <t>Stock SAP</t>
        </is>
      </c>
      <c r="V282" s="27" t="inlineStr">
        <is>
          <t>Medicamentos</t>
        </is>
      </c>
      <c r="W282" s="27" t="inlineStr">
        <is>
          <t>Dentro del alcance</t>
        </is>
      </c>
      <c r="X282" s="30" t="inlineStr">
        <is>
          <t>Media</t>
        </is>
      </c>
      <c r="Y282" s="27" t="inlineStr">
        <is>
          <t>Homologado – confianza Media – pendiente de validación</t>
        </is>
      </c>
      <c r="Z282" s="26" t="inlineStr">
        <is>
          <t>Dar de baja en SAP</t>
        </is>
      </c>
      <c r="AA282" s="27" t="inlineStr">
        <is>
          <t>93</t>
        </is>
      </c>
      <c r="AB282" s="27" t="inlineStr">
        <is>
          <t>DIPIRONA AMP</t>
        </is>
      </c>
      <c r="AC282" s="27" t="inlineStr">
        <is>
          <t>Homologación por código Avain (master M01-010)</t>
        </is>
      </c>
      <c r="AD282" s="27" t="inlineStr">
        <is>
          <t>No</t>
        </is>
      </c>
      <c r="AE282" s="27" t="inlineStr"/>
      <c r="AF282" s="27" t="inlineStr">
        <is>
          <t>Sí</t>
        </is>
      </c>
      <c r="AG282" s="27" t="inlineStr">
        <is>
          <t>M01-010</t>
        </is>
      </c>
      <c r="AH282" s="37" t="n">
        <v>2880</v>
      </c>
      <c r="AI282" s="37" t="n">
        <v>110</v>
      </c>
      <c r="AJ282" s="37" t="n">
        <v>2770</v>
      </c>
      <c r="AK282" s="38" t="n">
        <v>299.7265277777778</v>
      </c>
      <c r="AL282" s="38">
        <f>IF(OR($Z282="Dar de baja en SAP",$Z282="Dar de alta en SAP"),$AJ282*$AK282,"")</f>
        <v/>
      </c>
      <c r="AM282" s="38">
        <f>$AI282*$AK282</f>
        <v/>
      </c>
      <c r="AN282" s="27" t="inlineStr"/>
      <c r="AO282"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7" t="n">
        <v>0</v>
      </c>
      <c r="M283" s="7" t="n">
        <v>468690.38</v>
      </c>
      <c r="O283" s="11">
        <f>M283/SUM($M$2:$M$2023)</f>
        <v/>
      </c>
      <c r="P283" s="5">
        <f>IFERROR(M283/I283,0)</f>
        <v/>
      </c>
      <c r="Q283" s="39" t="n">
        <v>228</v>
      </c>
      <c r="R283" s="8">
        <f>I283-Q283</f>
        <v/>
      </c>
      <c r="S283" s="36">
        <f>P283*R283</f>
        <v/>
      </c>
      <c r="U283" s="27" t="inlineStr">
        <is>
          <t>Stock SAP</t>
        </is>
      </c>
      <c r="V283" s="27" t="inlineStr">
        <is>
          <t>Medicamentos</t>
        </is>
      </c>
      <c r="W283" s="27" t="inlineStr">
        <is>
          <t>Dentro del alcance</t>
        </is>
      </c>
      <c r="X283" s="30" t="inlineStr">
        <is>
          <t>Media</t>
        </is>
      </c>
      <c r="Y283" s="27" t="inlineStr">
        <is>
          <t>Homologado – confianza Media – pendiente de validación</t>
        </is>
      </c>
      <c r="Z283" s="26" t="inlineStr">
        <is>
          <t>Dar de baja en SAP</t>
        </is>
      </c>
      <c r="AA283" s="27" t="inlineStr">
        <is>
          <t>216</t>
        </is>
      </c>
      <c r="AB283" s="27" t="inlineStr">
        <is>
          <t>SOLUCIÓN RINGER LACTATO</t>
        </is>
      </c>
      <c r="AC283" s="27" t="inlineStr">
        <is>
          <t>Homologación por código Avain (master M13-003)</t>
        </is>
      </c>
      <c r="AD283" s="27" t="inlineStr">
        <is>
          <t>No</t>
        </is>
      </c>
      <c r="AE283" s="27" t="inlineStr"/>
      <c r="AF283" s="27" t="inlineStr">
        <is>
          <t>Sí</t>
        </is>
      </c>
      <c r="AG283" s="27" t="inlineStr">
        <is>
          <t>M13-003</t>
        </is>
      </c>
      <c r="AH283" s="37" t="n">
        <v>1813</v>
      </c>
      <c r="AI283" s="37" t="n">
        <v>228</v>
      </c>
      <c r="AJ283" s="37" t="n">
        <v>1585</v>
      </c>
      <c r="AK283" s="38" t="n">
        <v>1562.301268615554</v>
      </c>
      <c r="AL283" s="38">
        <f>IF(OR($Z283="Dar de baja en SAP",$Z283="Dar de alta en SAP"),$AJ283*$AK283,"")</f>
        <v/>
      </c>
      <c r="AM283" s="38">
        <f>$AI283*$AK283</f>
        <v/>
      </c>
      <c r="AN283" s="27" t="inlineStr"/>
      <c r="AO283" s="27"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7" t="n">
        <v>0</v>
      </c>
      <c r="M284" s="7" t="n">
        <v>70841.19</v>
      </c>
      <c r="O284" s="11">
        <f>M284/SUM($M$2:$M$2023)</f>
        <v/>
      </c>
      <c r="P284" s="5">
        <f>IFERROR(M284/I284,0)</f>
        <v/>
      </c>
      <c r="R284" s="8">
        <f>I284-Q284</f>
        <v/>
      </c>
      <c r="S284" s="36">
        <f>P284*R284</f>
        <v/>
      </c>
      <c r="U284" s="27" t="inlineStr">
        <is>
          <t>Stock SAP</t>
        </is>
      </c>
      <c r="V284" s="27" t="inlineStr">
        <is>
          <t>Medicamentos</t>
        </is>
      </c>
      <c r="W284" s="27" t="inlineStr">
        <is>
          <t>Dentro del alcance</t>
        </is>
      </c>
      <c r="X284" s="30" t="inlineStr">
        <is>
          <t>Media</t>
        </is>
      </c>
      <c r="Y284" s="27" t="inlineStr">
        <is>
          <t>Homologado – confianza Media – pendiente de validación</t>
        </is>
      </c>
      <c r="Z284" s="26" t="inlineStr">
        <is>
          <t>Dar de baja en SAP</t>
        </is>
      </c>
      <c r="AA284" s="27" t="inlineStr">
        <is>
          <t>80</t>
        </is>
      </c>
      <c r="AB284" s="27" t="inlineStr">
        <is>
          <t>DICLOFENAC AMP</t>
        </is>
      </c>
      <c r="AC284" s="27" t="inlineStr">
        <is>
          <t>Cruce por nomenclatura SAP</t>
        </is>
      </c>
      <c r="AD284" s="27" t="inlineStr">
        <is>
          <t>No</t>
        </is>
      </c>
      <c r="AE284" s="27" t="inlineStr"/>
      <c r="AF284" s="27" t="inlineStr">
        <is>
          <t>Sí</t>
        </is>
      </c>
      <c r="AG284" s="27" t="inlineStr"/>
      <c r="AH284" s="37" t="n">
        <v>11285</v>
      </c>
      <c r="AI284" s="37" t="n">
        <v>33</v>
      </c>
      <c r="AJ284" s="37" t="n">
        <v>11252</v>
      </c>
      <c r="AK284" s="38" t="n">
        <v>236.1373017279574</v>
      </c>
      <c r="AL284" s="38">
        <f>IF(OR($Z284="Dar de baja en SAP",$Z284="Dar de alta en SAP"),$AJ284*$AK284,"")</f>
        <v/>
      </c>
      <c r="AM284" s="38">
        <f>$AI284*$AK284</f>
        <v/>
      </c>
      <c r="AN284" s="29" t="inlineStr">
        <is>
          <t>Valorización a validar: relación de cantidades 342 a 1 entre SAP y el recuento físico. Sugiere distinta unidad de medida (SAP por caja o envase y el recuento por unidad). La diferencia económica de esta fila no debe tomarse como definitiva.</t>
        </is>
      </c>
      <c r="AO284"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7" t="n">
        <v>0</v>
      </c>
      <c r="M285" s="7" t="n">
        <v>70841.19</v>
      </c>
      <c r="O285" s="11">
        <f>M285/SUM($M$2:$M$2023)</f>
        <v/>
      </c>
      <c r="P285" s="5">
        <f>IFERROR(M285/I285,0)</f>
        <v/>
      </c>
      <c r="R285" s="8">
        <f>I285-Q285</f>
        <v/>
      </c>
      <c r="S285" s="36">
        <f>P285*R285</f>
        <v/>
      </c>
      <c r="U285" s="27" t="inlineStr">
        <is>
          <t>Stock SAP</t>
        </is>
      </c>
      <c r="V285" s="27" t="inlineStr">
        <is>
          <t>Medicamentos</t>
        </is>
      </c>
      <c r="W285" s="27" t="inlineStr">
        <is>
          <t>Dentro del alcance</t>
        </is>
      </c>
      <c r="X285" s="30" t="inlineStr">
        <is>
          <t>Media</t>
        </is>
      </c>
      <c r="Y285" s="27" t="inlineStr">
        <is>
          <t>Homologado – confianza Media – pendiente de validación</t>
        </is>
      </c>
      <c r="Z285" s="26" t="inlineStr">
        <is>
          <t>Dar de baja en SAP</t>
        </is>
      </c>
      <c r="AA285" s="27" t="inlineStr">
        <is>
          <t>80</t>
        </is>
      </c>
      <c r="AB285" s="27" t="inlineStr">
        <is>
          <t>DICLOFENAC AMP</t>
        </is>
      </c>
      <c r="AC285" s="27" t="inlineStr">
        <is>
          <t>Cruce por nomenclatura SAP</t>
        </is>
      </c>
      <c r="AD285" s="27" t="inlineStr">
        <is>
          <t>No</t>
        </is>
      </c>
      <c r="AE285" s="27" t="inlineStr"/>
      <c r="AF285" s="27" t="inlineStr">
        <is>
          <t>Sí</t>
        </is>
      </c>
      <c r="AG285" s="27" t="inlineStr"/>
      <c r="AH285" s="37" t="n">
        <v>11285</v>
      </c>
      <c r="AI285" s="37" t="n">
        <v>33</v>
      </c>
      <c r="AJ285" s="37" t="n">
        <v>11252</v>
      </c>
      <c r="AK285" s="38" t="n">
        <v>236.1373017279574</v>
      </c>
      <c r="AL285" s="38">
        <f>IF(OR($Z285="Dar de baja en SAP",$Z285="Dar de alta en SAP"),$AJ285*$AK285,"")</f>
        <v/>
      </c>
      <c r="AM285" s="38">
        <f>$AI285*$AK285</f>
        <v/>
      </c>
      <c r="AN285" s="29" t="inlineStr">
        <is>
          <t>Valorización a validar: relación de cantidades 342 a 1 entre SAP y el recuento físico. Sugiere distinta unidad de medida (SAP por caja o envase y el recuento por unidad). La diferencia económica de esta fila no debe tomarse como definitiva.</t>
        </is>
      </c>
      <c r="AO28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7" t="n">
        <v>0</v>
      </c>
      <c r="M286" s="7" t="n">
        <v>70841.19</v>
      </c>
      <c r="O286" s="11">
        <f>M286/SUM($M$2:$M$2023)</f>
        <v/>
      </c>
      <c r="P286" s="5">
        <f>IFERROR(M286/I286,0)</f>
        <v/>
      </c>
      <c r="R286" s="8">
        <f>I286-Q286</f>
        <v/>
      </c>
      <c r="S286" s="36">
        <f>P286*R286</f>
        <v/>
      </c>
      <c r="U286" s="27" t="inlineStr">
        <is>
          <t>Stock SAP</t>
        </is>
      </c>
      <c r="V286" s="27" t="inlineStr">
        <is>
          <t>Medicamentos</t>
        </is>
      </c>
      <c r="W286" s="27" t="inlineStr">
        <is>
          <t>Dentro del alcance</t>
        </is>
      </c>
      <c r="X286" s="30" t="inlineStr">
        <is>
          <t>Media</t>
        </is>
      </c>
      <c r="Y286" s="27" t="inlineStr">
        <is>
          <t>Homologado – confianza Media – pendiente de validación</t>
        </is>
      </c>
      <c r="Z286" s="26" t="inlineStr">
        <is>
          <t>Dar de baja en SAP</t>
        </is>
      </c>
      <c r="AA286" s="27" t="inlineStr">
        <is>
          <t>80</t>
        </is>
      </c>
      <c r="AB286" s="27" t="inlineStr">
        <is>
          <t>DICLOFENAC AMP</t>
        </is>
      </c>
      <c r="AC286" s="27" t="inlineStr">
        <is>
          <t>Cruce por nomenclatura SAP</t>
        </is>
      </c>
      <c r="AD286" s="27" t="inlineStr">
        <is>
          <t>No</t>
        </is>
      </c>
      <c r="AE286" s="27" t="inlineStr"/>
      <c r="AF286" s="27" t="inlineStr">
        <is>
          <t>Sí</t>
        </is>
      </c>
      <c r="AG286" s="27" t="inlineStr"/>
      <c r="AH286" s="37" t="n">
        <v>11285</v>
      </c>
      <c r="AI286" s="37" t="n">
        <v>33</v>
      </c>
      <c r="AJ286" s="37" t="n">
        <v>11252</v>
      </c>
      <c r="AK286" s="38" t="n">
        <v>236.1373017279574</v>
      </c>
      <c r="AL286" s="38">
        <f>IF(OR($Z286="Dar de baja en SAP",$Z286="Dar de alta en SAP"),$AJ286*$AK286,"")</f>
        <v/>
      </c>
      <c r="AM286" s="38">
        <f>$AI286*$AK286</f>
        <v/>
      </c>
      <c r="AN286" s="29" t="inlineStr">
        <is>
          <t>Valorización a validar: relación de cantidades 342 a 1 entre SAP y el recuento físico. Sugiere distinta unidad de medida (SAP por caja o envase y el recuento por unidad). La diferencia económica de esta fila no debe tomarse como definitiva.</t>
        </is>
      </c>
      <c r="AO286"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7" t="n">
        <v>0</v>
      </c>
      <c r="M287" s="7" t="n">
        <v>70841.19</v>
      </c>
      <c r="O287" s="11">
        <f>M287/SUM($M$2:$M$2023)</f>
        <v/>
      </c>
      <c r="P287" s="5">
        <f>IFERROR(M287/I287,0)</f>
        <v/>
      </c>
      <c r="R287" s="8">
        <f>I287-Q287</f>
        <v/>
      </c>
      <c r="S287" s="36">
        <f>P287*R287</f>
        <v/>
      </c>
      <c r="U287" s="27" t="inlineStr">
        <is>
          <t>Stock SAP</t>
        </is>
      </c>
      <c r="V287" s="27" t="inlineStr">
        <is>
          <t>Medicamentos</t>
        </is>
      </c>
      <c r="W287" s="27" t="inlineStr">
        <is>
          <t>Dentro del alcance</t>
        </is>
      </c>
      <c r="X287" s="30" t="inlineStr">
        <is>
          <t>Media</t>
        </is>
      </c>
      <c r="Y287" s="27" t="inlineStr">
        <is>
          <t>Homologado – confianza Media – pendiente de validación</t>
        </is>
      </c>
      <c r="Z287" s="26" t="inlineStr">
        <is>
          <t>Dar de baja en SAP</t>
        </is>
      </c>
      <c r="AA287" s="27" t="inlineStr">
        <is>
          <t>80</t>
        </is>
      </c>
      <c r="AB287" s="27" t="inlineStr">
        <is>
          <t>DICLOFENAC AMP</t>
        </is>
      </c>
      <c r="AC287" s="27" t="inlineStr">
        <is>
          <t>Cruce por nomenclatura SAP</t>
        </is>
      </c>
      <c r="AD287" s="27" t="inlineStr">
        <is>
          <t>No</t>
        </is>
      </c>
      <c r="AE287" s="27" t="inlineStr"/>
      <c r="AF287" s="27" t="inlineStr">
        <is>
          <t>Sí</t>
        </is>
      </c>
      <c r="AG287" s="27" t="inlineStr"/>
      <c r="AH287" s="37" t="n">
        <v>11285</v>
      </c>
      <c r="AI287" s="37" t="n">
        <v>33</v>
      </c>
      <c r="AJ287" s="37" t="n">
        <v>11252</v>
      </c>
      <c r="AK287" s="38" t="n">
        <v>236.1373017279574</v>
      </c>
      <c r="AL287" s="38">
        <f>IF(OR($Z287="Dar de baja en SAP",$Z287="Dar de alta en SAP"),$AJ287*$AK287,"")</f>
        <v/>
      </c>
      <c r="AM287" s="38">
        <f>$AI287*$AK287</f>
        <v/>
      </c>
      <c r="AN287" s="29" t="inlineStr">
        <is>
          <t>Valorización a validar: relación de cantidades 342 a 1 entre SAP y el recuento físico. Sugiere distinta unidad de medida (SAP por caja o envase y el recuento por unidad). La diferencia económica de esta fila no debe tomarse como definitiva.</t>
        </is>
      </c>
      <c r="AO287"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7" t="n">
        <v>0</v>
      </c>
      <c r="M288" s="7" t="n">
        <v>70841.19</v>
      </c>
      <c r="O288" s="11">
        <f>M288/SUM($M$2:$M$2023)</f>
        <v/>
      </c>
      <c r="P288" s="5">
        <f>IFERROR(M288/I288,0)</f>
        <v/>
      </c>
      <c r="R288" s="8">
        <f>I288-Q288</f>
        <v/>
      </c>
      <c r="S288" s="36">
        <f>P288*R288</f>
        <v/>
      </c>
      <c r="U288" s="27" t="inlineStr">
        <is>
          <t>Stock SAP</t>
        </is>
      </c>
      <c r="V288" s="27" t="inlineStr">
        <is>
          <t>Medicamentos</t>
        </is>
      </c>
      <c r="W288" s="27" t="inlineStr">
        <is>
          <t>Dentro del alcance</t>
        </is>
      </c>
      <c r="X288" s="30" t="inlineStr">
        <is>
          <t>Media</t>
        </is>
      </c>
      <c r="Y288" s="27" t="inlineStr">
        <is>
          <t>Homologado – confianza Media – pendiente de validación</t>
        </is>
      </c>
      <c r="Z288" s="26" t="inlineStr">
        <is>
          <t>Dar de baja en SAP</t>
        </is>
      </c>
      <c r="AA288" s="27" t="inlineStr">
        <is>
          <t>80</t>
        </is>
      </c>
      <c r="AB288" s="27" t="inlineStr">
        <is>
          <t>DICLOFENAC AMP</t>
        </is>
      </c>
      <c r="AC288" s="27" t="inlineStr">
        <is>
          <t>Cruce por nomenclatura SAP</t>
        </is>
      </c>
      <c r="AD288" s="27" t="inlineStr">
        <is>
          <t>No</t>
        </is>
      </c>
      <c r="AE288" s="27" t="inlineStr"/>
      <c r="AF288" s="27" t="inlineStr">
        <is>
          <t>Sí</t>
        </is>
      </c>
      <c r="AG288" s="27" t="inlineStr"/>
      <c r="AH288" s="37" t="n">
        <v>11285</v>
      </c>
      <c r="AI288" s="37" t="n">
        <v>33</v>
      </c>
      <c r="AJ288" s="37" t="n">
        <v>11252</v>
      </c>
      <c r="AK288" s="38" t="n">
        <v>236.1373017279574</v>
      </c>
      <c r="AL288" s="38">
        <f>IF(OR($Z288="Dar de baja en SAP",$Z288="Dar de alta en SAP"),$AJ288*$AK288,"")</f>
        <v/>
      </c>
      <c r="AM288" s="38">
        <f>$AI288*$AK288</f>
        <v/>
      </c>
      <c r="AN288" s="29" t="inlineStr">
        <is>
          <t>Valorización a validar: relación de cantidades 342 a 1 entre SAP y el recuento físico. Sugiere distinta unidad de medida (SAP por caja o envase y el recuento por unidad). La diferencia económica de esta fila no debe tomarse como definitiva.</t>
        </is>
      </c>
      <c r="AO288"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7" t="n">
        <v>0</v>
      </c>
      <c r="M289" s="7" t="n">
        <v>70841.19</v>
      </c>
      <c r="O289" s="11">
        <f>M289/SUM($M$2:$M$2023)</f>
        <v/>
      </c>
      <c r="P289" s="5">
        <f>IFERROR(M289/I289,0)</f>
        <v/>
      </c>
      <c r="R289" s="8">
        <f>I289-Q289</f>
        <v/>
      </c>
      <c r="S289" s="36">
        <f>P289*R289</f>
        <v/>
      </c>
      <c r="U289" s="27" t="inlineStr">
        <is>
          <t>Stock SAP</t>
        </is>
      </c>
      <c r="V289" s="27" t="inlineStr">
        <is>
          <t>Medicamentos</t>
        </is>
      </c>
      <c r="W289" s="27" t="inlineStr">
        <is>
          <t>Dentro del alcance</t>
        </is>
      </c>
      <c r="X289" s="30" t="inlineStr">
        <is>
          <t>Media</t>
        </is>
      </c>
      <c r="Y289" s="27" t="inlineStr">
        <is>
          <t>Homologado – confianza Media – pendiente de validación</t>
        </is>
      </c>
      <c r="Z289" s="26" t="inlineStr">
        <is>
          <t>Dar de baja en SAP</t>
        </is>
      </c>
      <c r="AA289" s="27" t="inlineStr">
        <is>
          <t>80</t>
        </is>
      </c>
      <c r="AB289" s="27" t="inlineStr">
        <is>
          <t>DICLOFENAC AMP</t>
        </is>
      </c>
      <c r="AC289" s="27" t="inlineStr">
        <is>
          <t>Cruce por nomenclatura SAP</t>
        </is>
      </c>
      <c r="AD289" s="27" t="inlineStr">
        <is>
          <t>No</t>
        </is>
      </c>
      <c r="AE289" s="27" t="inlineStr"/>
      <c r="AF289" s="27" t="inlineStr">
        <is>
          <t>Sí</t>
        </is>
      </c>
      <c r="AG289" s="27" t="inlineStr"/>
      <c r="AH289" s="37" t="n">
        <v>11285</v>
      </c>
      <c r="AI289" s="37" t="n">
        <v>33</v>
      </c>
      <c r="AJ289" s="37" t="n">
        <v>11252</v>
      </c>
      <c r="AK289" s="38" t="n">
        <v>236.1373017279574</v>
      </c>
      <c r="AL289" s="38">
        <f>IF(OR($Z289="Dar de baja en SAP",$Z289="Dar de alta en SAP"),$AJ289*$AK289,"")</f>
        <v/>
      </c>
      <c r="AM289" s="38">
        <f>$AI289*$AK289</f>
        <v/>
      </c>
      <c r="AN289" s="29" t="inlineStr">
        <is>
          <t>Valorización a validar: relación de cantidades 342 a 1 entre SAP y el recuento físico. Sugiere distinta unidad de medida (SAP por caja o envase y el recuento por unidad). La diferencia económica de esta fila no debe tomarse como definitiva.</t>
        </is>
      </c>
      <c r="AO289"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7" t="n">
        <v>0</v>
      </c>
      <c r="M290" s="7" t="n">
        <v>70841.19</v>
      </c>
      <c r="O290" s="11">
        <f>M290/SUM($M$2:$M$2023)</f>
        <v/>
      </c>
      <c r="P290" s="5">
        <f>IFERROR(M290/I290,0)</f>
        <v/>
      </c>
      <c r="R290" s="8">
        <f>I290-Q290</f>
        <v/>
      </c>
      <c r="S290" s="36">
        <f>P290*R290</f>
        <v/>
      </c>
      <c r="U290" s="27" t="inlineStr">
        <is>
          <t>Stock SAP</t>
        </is>
      </c>
      <c r="V290" s="27" t="inlineStr">
        <is>
          <t>Medicamentos</t>
        </is>
      </c>
      <c r="W290" s="27" t="inlineStr">
        <is>
          <t>Dentro del alcance</t>
        </is>
      </c>
      <c r="X290" s="30" t="inlineStr">
        <is>
          <t>Media</t>
        </is>
      </c>
      <c r="Y290" s="27" t="inlineStr">
        <is>
          <t>Homologado – confianza Media – pendiente de validación</t>
        </is>
      </c>
      <c r="Z290" s="26" t="inlineStr">
        <is>
          <t>Dar de baja en SAP</t>
        </is>
      </c>
      <c r="AA290" s="27" t="inlineStr">
        <is>
          <t>80</t>
        </is>
      </c>
      <c r="AB290" s="27" t="inlineStr">
        <is>
          <t>DICLOFENAC AMP</t>
        </is>
      </c>
      <c r="AC290" s="27" t="inlineStr">
        <is>
          <t>Cruce por nomenclatura SAP</t>
        </is>
      </c>
      <c r="AD290" s="27" t="inlineStr">
        <is>
          <t>No</t>
        </is>
      </c>
      <c r="AE290" s="27" t="inlineStr"/>
      <c r="AF290" s="27" t="inlineStr">
        <is>
          <t>Sí</t>
        </is>
      </c>
      <c r="AG290" s="27" t="inlineStr"/>
      <c r="AH290" s="37" t="n">
        <v>11285</v>
      </c>
      <c r="AI290" s="37" t="n">
        <v>33</v>
      </c>
      <c r="AJ290" s="37" t="n">
        <v>11252</v>
      </c>
      <c r="AK290" s="38" t="n">
        <v>236.1373017279574</v>
      </c>
      <c r="AL290" s="38">
        <f>IF(OR($Z290="Dar de baja en SAP",$Z290="Dar de alta en SAP"),$AJ290*$AK290,"")</f>
        <v/>
      </c>
      <c r="AM290" s="38">
        <f>$AI290*$AK290</f>
        <v/>
      </c>
      <c r="AN290" s="29" t="inlineStr">
        <is>
          <t>Valorización a validar: relación de cantidades 342 a 1 entre SAP y el recuento físico. Sugiere distinta unidad de medida (SAP por caja o envase y el recuento por unidad). La diferencia económica de esta fila no debe tomarse como definitiva.</t>
        </is>
      </c>
      <c r="AO290"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7" t="n">
        <v>0</v>
      </c>
      <c r="M291" s="7" t="n">
        <v>70841.19</v>
      </c>
      <c r="O291" s="11">
        <f>M291/SUM($M$2:$M$2023)</f>
        <v/>
      </c>
      <c r="P291" s="5">
        <f>IFERROR(M291/I291,0)</f>
        <v/>
      </c>
      <c r="R291" s="8">
        <f>I291-Q291</f>
        <v/>
      </c>
      <c r="S291" s="36">
        <f>P291*R291</f>
        <v/>
      </c>
      <c r="U291" s="27" t="inlineStr">
        <is>
          <t>Stock SAP</t>
        </is>
      </c>
      <c r="V291" s="27" t="inlineStr">
        <is>
          <t>Medicamentos</t>
        </is>
      </c>
      <c r="W291" s="27" t="inlineStr">
        <is>
          <t>Dentro del alcance</t>
        </is>
      </c>
      <c r="X291" s="30" t="inlineStr">
        <is>
          <t>Media</t>
        </is>
      </c>
      <c r="Y291" s="27" t="inlineStr">
        <is>
          <t>Homologado – confianza Media – pendiente de validación</t>
        </is>
      </c>
      <c r="Z291" s="26" t="inlineStr">
        <is>
          <t>Dar de baja en SAP</t>
        </is>
      </c>
      <c r="AA291" s="27" t="inlineStr">
        <is>
          <t>80</t>
        </is>
      </c>
      <c r="AB291" s="27" t="inlineStr">
        <is>
          <t>DICLOFENAC AMP</t>
        </is>
      </c>
      <c r="AC291" s="27" t="inlineStr">
        <is>
          <t>Cruce por nomenclatura SAP</t>
        </is>
      </c>
      <c r="AD291" s="27" t="inlineStr">
        <is>
          <t>No</t>
        </is>
      </c>
      <c r="AE291" s="27" t="inlineStr"/>
      <c r="AF291" s="27" t="inlineStr">
        <is>
          <t>Sí</t>
        </is>
      </c>
      <c r="AG291" s="27" t="inlineStr"/>
      <c r="AH291" s="37" t="n">
        <v>11285</v>
      </c>
      <c r="AI291" s="37" t="n">
        <v>33</v>
      </c>
      <c r="AJ291" s="37" t="n">
        <v>11252</v>
      </c>
      <c r="AK291" s="38" t="n">
        <v>236.1373017279574</v>
      </c>
      <c r="AL291" s="38">
        <f>IF(OR($Z291="Dar de baja en SAP",$Z291="Dar de alta en SAP"),$AJ291*$AK291,"")</f>
        <v/>
      </c>
      <c r="AM291" s="38">
        <f>$AI291*$AK291</f>
        <v/>
      </c>
      <c r="AN291" s="29" t="inlineStr">
        <is>
          <t>Valorización a validar: relación de cantidades 342 a 1 entre SAP y el recuento físico. Sugiere distinta unidad de medida (SAP por caja o envase y el recuento por unidad). La diferencia económica de esta fila no debe tomarse como definitiva.</t>
        </is>
      </c>
      <c r="AO291"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7" t="n">
        <v>0</v>
      </c>
      <c r="M292" s="7" t="n">
        <v>53272.91</v>
      </c>
      <c r="O292" s="11">
        <f>M292/SUM($M$2:$M$2023)</f>
        <v/>
      </c>
      <c r="P292" s="5">
        <f>IFERROR(M292/I292,0)</f>
        <v/>
      </c>
      <c r="R292" s="8">
        <f>I292-Q292</f>
        <v/>
      </c>
      <c r="S292" s="36">
        <f>P292*R292</f>
        <v/>
      </c>
      <c r="U292" s="27" t="inlineStr">
        <is>
          <t>Stock SAP</t>
        </is>
      </c>
      <c r="V292" s="27" t="inlineStr">
        <is>
          <t>Medicamentos</t>
        </is>
      </c>
      <c r="W292" s="27" t="inlineStr">
        <is>
          <t>Dentro del alcance</t>
        </is>
      </c>
      <c r="X292" s="27" t="inlineStr"/>
      <c r="Y292" s="27" t="inlineStr">
        <is>
          <t>Sin recuento físico en el inventario de Avain</t>
        </is>
      </c>
      <c r="Z292" s="28" t="inlineStr">
        <is>
          <t>Sin recuento físico</t>
        </is>
      </c>
      <c r="AA292" s="27" t="inlineStr"/>
      <c r="AB292" s="27" t="inlineStr"/>
      <c r="AC292" s="27" t="inlineStr"/>
      <c r="AD292" s="27" t="inlineStr"/>
      <c r="AE292" s="27" t="inlineStr"/>
      <c r="AF292" s="27" t="inlineStr"/>
      <c r="AG292" s="27" t="inlineStr"/>
      <c r="AH292" s="37" t="n">
        <v>600</v>
      </c>
      <c r="AI292" s="37" t="n">
        <v>0</v>
      </c>
      <c r="AJ292" s="37" t="n">
        <v>600</v>
      </c>
      <c r="AK292" s="38" t="n">
        <v>177.5763666666666</v>
      </c>
      <c r="AL292" s="38" t="n"/>
      <c r="AM292" s="38" t="n"/>
      <c r="AN292" s="27" t="inlineStr"/>
      <c r="AO292" s="27"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7" t="n">
        <v>0</v>
      </c>
      <c r="M293" s="7" t="n">
        <v>104287.99</v>
      </c>
      <c r="O293" s="11">
        <f>M293/SUM($M$2:$M$2023)</f>
        <v/>
      </c>
      <c r="P293" s="5">
        <f>IFERROR(M293/I293,0)</f>
        <v/>
      </c>
      <c r="R293" s="8">
        <f>I293-Q293</f>
        <v/>
      </c>
      <c r="S293" s="36">
        <f>P293*R293</f>
        <v/>
      </c>
      <c r="U293" s="27" t="inlineStr">
        <is>
          <t>Stock SAP</t>
        </is>
      </c>
      <c r="V293" s="27" t="inlineStr">
        <is>
          <t>Medicamentos</t>
        </is>
      </c>
      <c r="W293" s="27" t="inlineStr">
        <is>
          <t>Dentro del alcance</t>
        </is>
      </c>
      <c r="X293" s="27" t="inlineStr"/>
      <c r="Y293" s="27" t="inlineStr">
        <is>
          <t>Sin recuento físico en el inventario de Avain</t>
        </is>
      </c>
      <c r="Z293" s="28" t="inlineStr">
        <is>
          <t>Sin recuento físico</t>
        </is>
      </c>
      <c r="AA293" s="27" t="inlineStr"/>
      <c r="AB293" s="27" t="inlineStr"/>
      <c r="AC293" s="27" t="inlineStr"/>
      <c r="AD293" s="27" t="inlineStr"/>
      <c r="AE293" s="27" t="inlineStr"/>
      <c r="AF293" s="27" t="inlineStr"/>
      <c r="AG293" s="27" t="inlineStr"/>
      <c r="AH293" s="37" t="n">
        <v>3545</v>
      </c>
      <c r="AI293" s="37" t="n">
        <v>0</v>
      </c>
      <c r="AJ293" s="37" t="n">
        <v>3545</v>
      </c>
      <c r="AK293" s="38" t="n">
        <v>347.6266121297602</v>
      </c>
      <c r="AL293" s="38" t="n"/>
      <c r="AM293" s="38" t="n"/>
      <c r="AN293" s="27" t="inlineStr"/>
      <c r="AO293" s="27"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7" t="n">
        <v>0</v>
      </c>
      <c r="M294" s="7" t="n">
        <v>104287.99</v>
      </c>
      <c r="O294" s="11">
        <f>M294/SUM($M$2:$M$2023)</f>
        <v/>
      </c>
      <c r="P294" s="5">
        <f>IFERROR(M294/I294,0)</f>
        <v/>
      </c>
      <c r="R294" s="8">
        <f>I294-Q294</f>
        <v/>
      </c>
      <c r="S294" s="36">
        <f>P294*R294</f>
        <v/>
      </c>
      <c r="U294" s="27" t="inlineStr">
        <is>
          <t>Stock SAP</t>
        </is>
      </c>
      <c r="V294" s="27" t="inlineStr">
        <is>
          <t>Medicamentos</t>
        </is>
      </c>
      <c r="W294" s="27" t="inlineStr">
        <is>
          <t>Dentro del alcance</t>
        </is>
      </c>
      <c r="X294" s="27" t="inlineStr"/>
      <c r="Y294" s="27" t="inlineStr">
        <is>
          <t>Sin recuento físico en el inventario de Avain</t>
        </is>
      </c>
      <c r="Z294" s="28" t="inlineStr">
        <is>
          <t>Sin recuento físico</t>
        </is>
      </c>
      <c r="AA294" s="27" t="inlineStr"/>
      <c r="AB294" s="27" t="inlineStr"/>
      <c r="AC294" s="27" t="inlineStr"/>
      <c r="AD294" s="27" t="inlineStr"/>
      <c r="AE294" s="27" t="inlineStr"/>
      <c r="AF294" s="27" t="inlineStr"/>
      <c r="AG294" s="27" t="inlineStr"/>
      <c r="AH294" s="37" t="n">
        <v>3545</v>
      </c>
      <c r="AI294" s="37" t="n">
        <v>0</v>
      </c>
      <c r="AJ294" s="37" t="n">
        <v>3545</v>
      </c>
      <c r="AK294" s="38" t="n">
        <v>347.6266121297602</v>
      </c>
      <c r="AL294" s="38" t="n"/>
      <c r="AM294" s="38" t="n"/>
      <c r="AN294" s="27" t="inlineStr"/>
      <c r="AO294" s="27"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7" t="n">
        <v>0</v>
      </c>
      <c r="M295" s="7" t="n">
        <v>104287.99</v>
      </c>
      <c r="O295" s="11">
        <f>M295/SUM($M$2:$M$2023)</f>
        <v/>
      </c>
      <c r="P295" s="5">
        <f>IFERROR(M295/I295,0)</f>
        <v/>
      </c>
      <c r="R295" s="8">
        <f>I295-Q295</f>
        <v/>
      </c>
      <c r="S295" s="36">
        <f>P295*R295</f>
        <v/>
      </c>
      <c r="U295" s="27" t="inlineStr">
        <is>
          <t>Stock SAP</t>
        </is>
      </c>
      <c r="V295" s="27" t="inlineStr">
        <is>
          <t>Medicamentos</t>
        </is>
      </c>
      <c r="W295" s="27" t="inlineStr">
        <is>
          <t>Dentro del alcance</t>
        </is>
      </c>
      <c r="X295" s="27" t="inlineStr"/>
      <c r="Y295" s="27" t="inlineStr">
        <is>
          <t>Sin recuento físico en el inventario de Avain</t>
        </is>
      </c>
      <c r="Z295" s="28" t="inlineStr">
        <is>
          <t>Sin recuento físico</t>
        </is>
      </c>
      <c r="AA295" s="27" t="inlineStr"/>
      <c r="AB295" s="27" t="inlineStr"/>
      <c r="AC295" s="27" t="inlineStr"/>
      <c r="AD295" s="27" t="inlineStr"/>
      <c r="AE295" s="27" t="inlineStr"/>
      <c r="AF295" s="27" t="inlineStr"/>
      <c r="AG295" s="27" t="inlineStr"/>
      <c r="AH295" s="37" t="n">
        <v>3545</v>
      </c>
      <c r="AI295" s="37" t="n">
        <v>0</v>
      </c>
      <c r="AJ295" s="37" t="n">
        <v>3545</v>
      </c>
      <c r="AK295" s="38" t="n">
        <v>347.6266121297602</v>
      </c>
      <c r="AL295" s="38" t="n"/>
      <c r="AM295" s="38" t="n"/>
      <c r="AN295" s="27" t="inlineStr"/>
      <c r="AO295" s="27"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7" t="n">
        <v>0</v>
      </c>
      <c r="M296" s="7" t="n">
        <v>324505.71</v>
      </c>
      <c r="O296" s="11">
        <f>M296/SUM($M$2:$M$2023)</f>
        <v/>
      </c>
      <c r="P296" s="5">
        <f>IFERROR(M296/I296,0)</f>
        <v/>
      </c>
      <c r="R296" s="8">
        <f>I296-Q296</f>
        <v/>
      </c>
      <c r="S296" s="36">
        <f>P296*R296</f>
        <v/>
      </c>
      <c r="U296" s="27" t="inlineStr">
        <is>
          <t>Stock SAP</t>
        </is>
      </c>
      <c r="V296" s="27" t="inlineStr">
        <is>
          <t>Medicamentos</t>
        </is>
      </c>
      <c r="W296" s="27" t="inlineStr">
        <is>
          <t>Dentro del alcance</t>
        </is>
      </c>
      <c r="X296" s="30" t="inlineStr">
        <is>
          <t>Media</t>
        </is>
      </c>
      <c r="Y296" s="27" t="inlineStr">
        <is>
          <t>Homologado – confianza Media – pendiente de validación</t>
        </is>
      </c>
      <c r="Z296" s="26" t="inlineStr">
        <is>
          <t>Dar de baja en SAP</t>
        </is>
      </c>
      <c r="AA296" s="27" t="inlineStr">
        <is>
          <t>212</t>
        </is>
      </c>
      <c r="AB296" s="27" t="inlineStr">
        <is>
          <t>SOLUCIÓN FISIOLÓGICA</t>
        </is>
      </c>
      <c r="AC296" s="27" t="inlineStr">
        <is>
          <t>Homologación por código Avain (master M13-001)</t>
        </is>
      </c>
      <c r="AD296" s="27" t="inlineStr">
        <is>
          <t>No</t>
        </is>
      </c>
      <c r="AE296" s="27" t="inlineStr"/>
      <c r="AF296" s="27" t="inlineStr">
        <is>
          <t>Sí</t>
        </is>
      </c>
      <c r="AG296" s="27" t="inlineStr">
        <is>
          <t>M13-001</t>
        </is>
      </c>
      <c r="AH296" s="37" t="n">
        <v>3471</v>
      </c>
      <c r="AI296" s="37" t="n">
        <v>0</v>
      </c>
      <c r="AJ296" s="37" t="n">
        <v>3471</v>
      </c>
      <c r="AK296" s="38" t="n">
        <v>1081.685701526937</v>
      </c>
      <c r="AL296" s="38">
        <f>IF(OR($Z296="Dar de baja en SAP",$Z296="Dar de alta en SAP"),$AJ296*$AK296,"")</f>
        <v/>
      </c>
      <c r="AM296" s="38">
        <f>$AI296*$AK296</f>
        <v/>
      </c>
      <c r="AN296" s="27" t="inlineStr"/>
      <c r="AO296"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7" t="n">
        <v>0</v>
      </c>
      <c r="M297" s="7" t="n">
        <v>324505.71</v>
      </c>
      <c r="O297" s="11">
        <f>M297/SUM($M$2:$M$2023)</f>
        <v/>
      </c>
      <c r="P297" s="5">
        <f>IFERROR(M297/I297,0)</f>
        <v/>
      </c>
      <c r="R297" s="8">
        <f>I297-Q297</f>
        <v/>
      </c>
      <c r="S297" s="36">
        <f>P297*R297</f>
        <v/>
      </c>
      <c r="U297" s="27" t="inlineStr">
        <is>
          <t>Stock SAP</t>
        </is>
      </c>
      <c r="V297" s="27" t="inlineStr">
        <is>
          <t>Medicamentos</t>
        </is>
      </c>
      <c r="W297" s="27" t="inlineStr">
        <is>
          <t>Dentro del alcance</t>
        </is>
      </c>
      <c r="X297" s="30" t="inlineStr">
        <is>
          <t>Media</t>
        </is>
      </c>
      <c r="Y297" s="27" t="inlineStr">
        <is>
          <t>Homologado – confianza Media – pendiente de validación</t>
        </is>
      </c>
      <c r="Z297" s="26" t="inlineStr">
        <is>
          <t>Dar de baja en SAP</t>
        </is>
      </c>
      <c r="AA297" s="27" t="inlineStr">
        <is>
          <t>212</t>
        </is>
      </c>
      <c r="AB297" s="27" t="inlineStr">
        <is>
          <t>SOLUCIÓN FISIOLÓGICA</t>
        </is>
      </c>
      <c r="AC297" s="27" t="inlineStr">
        <is>
          <t>Homologación por código Avain (master M13-001)</t>
        </is>
      </c>
      <c r="AD297" s="27" t="inlineStr">
        <is>
          <t>No</t>
        </is>
      </c>
      <c r="AE297" s="27" t="inlineStr"/>
      <c r="AF297" s="27" t="inlineStr">
        <is>
          <t>Sí</t>
        </is>
      </c>
      <c r="AG297" s="27" t="inlineStr">
        <is>
          <t>M13-001</t>
        </is>
      </c>
      <c r="AH297" s="37" t="n">
        <v>3471</v>
      </c>
      <c r="AI297" s="37" t="n">
        <v>0</v>
      </c>
      <c r="AJ297" s="37" t="n">
        <v>3471</v>
      </c>
      <c r="AK297" s="38" t="n">
        <v>1081.685701526937</v>
      </c>
      <c r="AL297" s="38">
        <f>IF(OR($Z297="Dar de baja en SAP",$Z297="Dar de alta en SAP"),$AJ297*$AK297,"")</f>
        <v/>
      </c>
      <c r="AM297" s="38">
        <f>$AI297*$AK297</f>
        <v/>
      </c>
      <c r="AN297" s="27" t="inlineStr"/>
      <c r="AO297"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7" t="n">
        <v>0</v>
      </c>
      <c r="M298" s="7" t="n">
        <v>324505.71</v>
      </c>
      <c r="O298" s="11">
        <f>M298/SUM($M$2:$M$2023)</f>
        <v/>
      </c>
      <c r="P298" s="5">
        <f>IFERROR(M298/I298,0)</f>
        <v/>
      </c>
      <c r="R298" s="8">
        <f>I298-Q298</f>
        <v/>
      </c>
      <c r="S298" s="36">
        <f>P298*R298</f>
        <v/>
      </c>
      <c r="U298" s="27" t="inlineStr">
        <is>
          <t>Stock SAP</t>
        </is>
      </c>
      <c r="V298" s="27" t="inlineStr">
        <is>
          <t>Medicamentos</t>
        </is>
      </c>
      <c r="W298" s="27" t="inlineStr">
        <is>
          <t>Dentro del alcance</t>
        </is>
      </c>
      <c r="X298" s="30" t="inlineStr">
        <is>
          <t>Media</t>
        </is>
      </c>
      <c r="Y298" s="27" t="inlineStr">
        <is>
          <t>Homologado – confianza Media – pendiente de validación</t>
        </is>
      </c>
      <c r="Z298" s="26" t="inlineStr">
        <is>
          <t>Dar de baja en SAP</t>
        </is>
      </c>
      <c r="AA298" s="27" t="inlineStr">
        <is>
          <t>212</t>
        </is>
      </c>
      <c r="AB298" s="27" t="inlineStr">
        <is>
          <t>SOLUCIÓN FISIOLÓGICA</t>
        </is>
      </c>
      <c r="AC298" s="27" t="inlineStr">
        <is>
          <t>Homologación por código Avain (master M13-001)</t>
        </is>
      </c>
      <c r="AD298" s="27" t="inlineStr">
        <is>
          <t>No</t>
        </is>
      </c>
      <c r="AE298" s="27" t="inlineStr"/>
      <c r="AF298" s="27" t="inlineStr">
        <is>
          <t>Sí</t>
        </is>
      </c>
      <c r="AG298" s="27" t="inlineStr">
        <is>
          <t>M13-001</t>
        </is>
      </c>
      <c r="AH298" s="37" t="n">
        <v>3471</v>
      </c>
      <c r="AI298" s="37" t="n">
        <v>0</v>
      </c>
      <c r="AJ298" s="37" t="n">
        <v>3471</v>
      </c>
      <c r="AK298" s="38" t="n">
        <v>1081.685701526937</v>
      </c>
      <c r="AL298" s="38">
        <f>IF(OR($Z298="Dar de baja en SAP",$Z298="Dar de alta en SAP"),$AJ298*$AK298,"")</f>
        <v/>
      </c>
      <c r="AM298" s="38">
        <f>$AI298*$AK298</f>
        <v/>
      </c>
      <c r="AN298" s="27" t="inlineStr"/>
      <c r="AO298"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7" t="n">
        <v>0</v>
      </c>
      <c r="M299" s="7" t="n">
        <v>29604.19</v>
      </c>
      <c r="O299" s="11">
        <f>M299/SUM($M$2:$M$2023)</f>
        <v/>
      </c>
      <c r="P299" s="5">
        <f>IFERROR(M299/I299,0)</f>
        <v/>
      </c>
      <c r="R299" s="8">
        <f>I299-Q299</f>
        <v/>
      </c>
      <c r="S299" s="36">
        <f>P299*R299</f>
        <v/>
      </c>
      <c r="U299" s="27" t="inlineStr">
        <is>
          <t>Stock SAP</t>
        </is>
      </c>
      <c r="V299" s="27" t="inlineStr">
        <is>
          <t>Medicamentos</t>
        </is>
      </c>
      <c r="W299" s="27" t="inlineStr">
        <is>
          <t>Dentro del alcance</t>
        </is>
      </c>
      <c r="X299" s="26" t="inlineStr">
        <is>
          <t>Baja</t>
        </is>
      </c>
      <c r="Y299" s="27" t="inlineStr">
        <is>
          <t>Homologado – confianza Baja – pendiente de validación</t>
        </is>
      </c>
      <c r="Z299" s="26" t="inlineStr">
        <is>
          <t>Dar de baja en SAP</t>
        </is>
      </c>
      <c r="AA299" s="27" t="inlineStr">
        <is>
          <t>329</t>
        </is>
      </c>
      <c r="AB299" s="27" t="inlineStr">
        <is>
          <t>LORAZEPAM SUBLINGUAL COMP</t>
        </is>
      </c>
      <c r="AC299" s="27" t="inlineStr">
        <is>
          <t>Homologación por código Avain (master M09-004)</t>
        </is>
      </c>
      <c r="AD299" s="27" t="inlineStr">
        <is>
          <t>No</t>
        </is>
      </c>
      <c r="AE299" s="27" t="inlineStr"/>
      <c r="AF299" s="27" t="inlineStr">
        <is>
          <t>Sí</t>
        </is>
      </c>
      <c r="AG299" s="27" t="inlineStr">
        <is>
          <t>M09-004</t>
        </is>
      </c>
      <c r="AH299" s="37" t="n">
        <v>3933</v>
      </c>
      <c r="AI299" s="37" t="n">
        <v>200</v>
      </c>
      <c r="AJ299" s="37" t="n">
        <v>3733</v>
      </c>
      <c r="AK299" s="38" t="n">
        <v>98.6806381896771</v>
      </c>
      <c r="AL299" s="38">
        <f>IF(OR($Z299="Dar de baja en SAP",$Z299="Dar de alta en SAP"),$AJ299*$AK299,"")</f>
        <v/>
      </c>
      <c r="AM299" s="38">
        <f>$AI299*$AK299</f>
        <v/>
      </c>
      <c r="AN299" s="27" t="inlineStr"/>
      <c r="AO299"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7" t="n">
        <v>0</v>
      </c>
      <c r="M300" s="7" t="n">
        <v>99285.75999999999</v>
      </c>
      <c r="O300" s="11">
        <f>M300/SUM($M$2:$M$2023)</f>
        <v/>
      </c>
      <c r="P300" s="5">
        <f>IFERROR(M300/I300,0)</f>
        <v/>
      </c>
      <c r="R300" s="8">
        <f>I300-Q300</f>
        <v/>
      </c>
      <c r="S300" s="36">
        <f>P300*R300</f>
        <v/>
      </c>
      <c r="U300" s="27" t="inlineStr">
        <is>
          <t>Stock SAP</t>
        </is>
      </c>
      <c r="V300" s="27" t="inlineStr">
        <is>
          <t>Medicamentos</t>
        </is>
      </c>
      <c r="W300" s="27" t="inlineStr">
        <is>
          <t>Dentro del alcance</t>
        </is>
      </c>
      <c r="X300" s="30" t="inlineStr">
        <is>
          <t>Media</t>
        </is>
      </c>
      <c r="Y300" s="27" t="inlineStr">
        <is>
          <t>Homologado – confianza Media – pendiente de validación</t>
        </is>
      </c>
      <c r="Z300" s="26" t="inlineStr">
        <is>
          <t>Dar de baja en SAP</t>
        </is>
      </c>
      <c r="AA300" s="27" t="inlineStr">
        <is>
          <t>73</t>
        </is>
      </c>
      <c r="AB300" s="27" t="inlineStr">
        <is>
          <t>DEXAMETASONA AMP</t>
        </is>
      </c>
      <c r="AC300" s="27" t="inlineStr">
        <is>
          <t>Cruce por nomenclatura SAP</t>
        </is>
      </c>
      <c r="AD300" s="27" t="inlineStr">
        <is>
          <t>Sí</t>
        </is>
      </c>
      <c r="AE300" s="27" t="inlineStr">
        <is>
          <t>1000094, 1000478</t>
        </is>
      </c>
      <c r="AF300" s="27" t="inlineStr">
        <is>
          <t>No</t>
        </is>
      </c>
      <c r="AG300" s="27" t="inlineStr"/>
      <c r="AH300" s="37" t="n">
        <v>6527</v>
      </c>
      <c r="AI300" s="37" t="n">
        <v>193</v>
      </c>
      <c r="AJ300" s="37" t="n">
        <v>6334</v>
      </c>
      <c r="AK300" s="38" t="n">
        <v>330.9525386854604</v>
      </c>
      <c r="AL300" s="38">
        <f>IF(OR($Z300="Dar de baja en SAP",$Z300="Dar de alta en SAP"),$AJ300*$AK300,"")</f>
        <v/>
      </c>
      <c r="AM300" s="38">
        <f>$AI300*$AK300</f>
        <v/>
      </c>
      <c r="AN300" s="27" t="inlineStr"/>
      <c r="AO300"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7" t="n">
        <v>0</v>
      </c>
      <c r="M301" s="7" t="n">
        <v>99285.75999999999</v>
      </c>
      <c r="O301" s="11">
        <f>M301/SUM($M$2:$M$2023)</f>
        <v/>
      </c>
      <c r="P301" s="5">
        <f>IFERROR(M301/I301,0)</f>
        <v/>
      </c>
      <c r="R301" s="8">
        <f>I301-Q301</f>
        <v/>
      </c>
      <c r="S301" s="36">
        <f>P301*R301</f>
        <v/>
      </c>
      <c r="U301" s="27" t="inlineStr">
        <is>
          <t>Stock SAP</t>
        </is>
      </c>
      <c r="V301" s="27" t="inlineStr">
        <is>
          <t>Medicamentos</t>
        </is>
      </c>
      <c r="W301" s="27" t="inlineStr">
        <is>
          <t>Dentro del alcance</t>
        </is>
      </c>
      <c r="X301" s="30" t="inlineStr">
        <is>
          <t>Media</t>
        </is>
      </c>
      <c r="Y301" s="27" t="inlineStr">
        <is>
          <t>Homologado – confianza Media – pendiente de validación</t>
        </is>
      </c>
      <c r="Z301" s="26" t="inlineStr">
        <is>
          <t>Dar de baja en SAP</t>
        </is>
      </c>
      <c r="AA301" s="27" t="inlineStr">
        <is>
          <t>73</t>
        </is>
      </c>
      <c r="AB301" s="27" t="inlineStr">
        <is>
          <t>DEXAMETASONA AMP</t>
        </is>
      </c>
      <c r="AC301" s="27" t="inlineStr">
        <is>
          <t>Cruce por nomenclatura SAP</t>
        </is>
      </c>
      <c r="AD301" s="27" t="inlineStr">
        <is>
          <t>Sí</t>
        </is>
      </c>
      <c r="AE301" s="27" t="inlineStr">
        <is>
          <t>1000094, 1000478</t>
        </is>
      </c>
      <c r="AF301" s="27" t="inlineStr">
        <is>
          <t>No</t>
        </is>
      </c>
      <c r="AG301" s="27" t="inlineStr"/>
      <c r="AH301" s="37" t="n">
        <v>6527</v>
      </c>
      <c r="AI301" s="37" t="n">
        <v>193</v>
      </c>
      <c r="AJ301" s="37" t="n">
        <v>6334</v>
      </c>
      <c r="AK301" s="38" t="n">
        <v>330.9525386854604</v>
      </c>
      <c r="AL301" s="38">
        <f>IF(OR($Z301="Dar de baja en SAP",$Z301="Dar de alta en SAP"),$AJ301*$AK301,"")</f>
        <v/>
      </c>
      <c r="AM301" s="38">
        <f>$AI301*$AK301</f>
        <v/>
      </c>
      <c r="AN301" s="27" t="inlineStr"/>
      <c r="AO301"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7" t="n">
        <v>0</v>
      </c>
      <c r="M302" s="7" t="n">
        <v>99285.75999999999</v>
      </c>
      <c r="O302" s="11">
        <f>M302/SUM($M$2:$M$2023)</f>
        <v/>
      </c>
      <c r="P302" s="5">
        <f>IFERROR(M302/I302,0)</f>
        <v/>
      </c>
      <c r="R302" s="8">
        <f>I302-Q302</f>
        <v/>
      </c>
      <c r="S302" s="36">
        <f>P302*R302</f>
        <v/>
      </c>
      <c r="U302" s="27" t="inlineStr">
        <is>
          <t>Stock SAP</t>
        </is>
      </c>
      <c r="V302" s="27" t="inlineStr">
        <is>
          <t>Medicamentos</t>
        </is>
      </c>
      <c r="W302" s="27" t="inlineStr">
        <is>
          <t>Dentro del alcance</t>
        </is>
      </c>
      <c r="X302" s="30" t="inlineStr">
        <is>
          <t>Media</t>
        </is>
      </c>
      <c r="Y302" s="27" t="inlineStr">
        <is>
          <t>Homologado – confianza Media – pendiente de validación</t>
        </is>
      </c>
      <c r="Z302" s="26" t="inlineStr">
        <is>
          <t>Dar de baja en SAP</t>
        </is>
      </c>
      <c r="AA302" s="27" t="inlineStr">
        <is>
          <t>73</t>
        </is>
      </c>
      <c r="AB302" s="27" t="inlineStr">
        <is>
          <t>DEXAMETASONA AMP</t>
        </is>
      </c>
      <c r="AC302" s="27" t="inlineStr">
        <is>
          <t>Cruce por nomenclatura SAP</t>
        </is>
      </c>
      <c r="AD302" s="27" t="inlineStr">
        <is>
          <t>Sí</t>
        </is>
      </c>
      <c r="AE302" s="27" t="inlineStr">
        <is>
          <t>1000094, 1000478</t>
        </is>
      </c>
      <c r="AF302" s="27" t="inlineStr">
        <is>
          <t>No</t>
        </is>
      </c>
      <c r="AG302" s="27" t="inlineStr"/>
      <c r="AH302" s="37" t="n">
        <v>6527</v>
      </c>
      <c r="AI302" s="37" t="n">
        <v>193</v>
      </c>
      <c r="AJ302" s="37" t="n">
        <v>6334</v>
      </c>
      <c r="AK302" s="38" t="n">
        <v>330.9525386854604</v>
      </c>
      <c r="AL302" s="38">
        <f>IF(OR($Z302="Dar de baja en SAP",$Z302="Dar de alta en SAP"),$AJ302*$AK302,"")</f>
        <v/>
      </c>
      <c r="AM302" s="38">
        <f>$AI302*$AK302</f>
        <v/>
      </c>
      <c r="AN302" s="27" t="inlineStr"/>
      <c r="AO302"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7" t="n">
        <v>0</v>
      </c>
      <c r="M303" s="7" t="n">
        <v>99285.75999999999</v>
      </c>
      <c r="O303" s="11">
        <f>M303/SUM($M$2:$M$2023)</f>
        <v/>
      </c>
      <c r="P303" s="5">
        <f>IFERROR(M303/I303,0)</f>
        <v/>
      </c>
      <c r="R303" s="8">
        <f>I303-Q303</f>
        <v/>
      </c>
      <c r="S303" s="36">
        <f>P303*R303</f>
        <v/>
      </c>
      <c r="U303" s="27" t="inlineStr">
        <is>
          <t>Stock SAP</t>
        </is>
      </c>
      <c r="V303" s="27" t="inlineStr">
        <is>
          <t>Medicamentos</t>
        </is>
      </c>
      <c r="W303" s="27" t="inlineStr">
        <is>
          <t>Dentro del alcance</t>
        </is>
      </c>
      <c r="X303" s="30" t="inlineStr">
        <is>
          <t>Media</t>
        </is>
      </c>
      <c r="Y303" s="27" t="inlineStr">
        <is>
          <t>Homologado – confianza Media – pendiente de validación</t>
        </is>
      </c>
      <c r="Z303" s="26" t="inlineStr">
        <is>
          <t>Dar de baja en SAP</t>
        </is>
      </c>
      <c r="AA303" s="27" t="inlineStr">
        <is>
          <t>73</t>
        </is>
      </c>
      <c r="AB303" s="27" t="inlineStr">
        <is>
          <t>DEXAMETASONA AMP</t>
        </is>
      </c>
      <c r="AC303" s="27" t="inlineStr">
        <is>
          <t>Cruce por nomenclatura SAP</t>
        </is>
      </c>
      <c r="AD303" s="27" t="inlineStr">
        <is>
          <t>Sí</t>
        </is>
      </c>
      <c r="AE303" s="27" t="inlineStr">
        <is>
          <t>1000094, 1000478</t>
        </is>
      </c>
      <c r="AF303" s="27" t="inlineStr">
        <is>
          <t>No</t>
        </is>
      </c>
      <c r="AG303" s="27" t="inlineStr"/>
      <c r="AH303" s="37" t="n">
        <v>6527</v>
      </c>
      <c r="AI303" s="37" t="n">
        <v>193</v>
      </c>
      <c r="AJ303" s="37" t="n">
        <v>6334</v>
      </c>
      <c r="AK303" s="38" t="n">
        <v>330.9525386854604</v>
      </c>
      <c r="AL303" s="38">
        <f>IF(OR($Z303="Dar de baja en SAP",$Z303="Dar de alta en SAP"),$AJ303*$AK303,"")</f>
        <v/>
      </c>
      <c r="AM303" s="38">
        <f>$AI303*$AK303</f>
        <v/>
      </c>
      <c r="AN303" s="27" t="inlineStr"/>
      <c r="AO303"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7" t="n">
        <v>0</v>
      </c>
      <c r="M304" s="7" t="n">
        <v>99285.75999999999</v>
      </c>
      <c r="O304" s="11">
        <f>M304/SUM($M$2:$M$2023)</f>
        <v/>
      </c>
      <c r="P304" s="5">
        <f>IFERROR(M304/I304,0)</f>
        <v/>
      </c>
      <c r="R304" s="8">
        <f>I304-Q304</f>
        <v/>
      </c>
      <c r="S304" s="36">
        <f>P304*R304</f>
        <v/>
      </c>
      <c r="U304" s="27" t="inlineStr">
        <is>
          <t>Stock SAP</t>
        </is>
      </c>
      <c r="V304" s="27" t="inlineStr">
        <is>
          <t>Medicamentos</t>
        </is>
      </c>
      <c r="W304" s="27" t="inlineStr">
        <is>
          <t>Dentro del alcance</t>
        </is>
      </c>
      <c r="X304" s="30" t="inlineStr">
        <is>
          <t>Media</t>
        </is>
      </c>
      <c r="Y304" s="27" t="inlineStr">
        <is>
          <t>Homologado – confianza Media – pendiente de validación</t>
        </is>
      </c>
      <c r="Z304" s="26" t="inlineStr">
        <is>
          <t>Dar de baja en SAP</t>
        </is>
      </c>
      <c r="AA304" s="27" t="inlineStr">
        <is>
          <t>73</t>
        </is>
      </c>
      <c r="AB304" s="27" t="inlineStr">
        <is>
          <t>DEXAMETASONA AMP</t>
        </is>
      </c>
      <c r="AC304" s="27" t="inlineStr">
        <is>
          <t>Cruce por nomenclatura SAP</t>
        </is>
      </c>
      <c r="AD304" s="27" t="inlineStr">
        <is>
          <t>Sí</t>
        </is>
      </c>
      <c r="AE304" s="27" t="inlineStr">
        <is>
          <t>1000094, 1000478</t>
        </is>
      </c>
      <c r="AF304" s="27" t="inlineStr">
        <is>
          <t>No</t>
        </is>
      </c>
      <c r="AG304" s="27" t="inlineStr"/>
      <c r="AH304" s="37" t="n">
        <v>6527</v>
      </c>
      <c r="AI304" s="37" t="n">
        <v>193</v>
      </c>
      <c r="AJ304" s="37" t="n">
        <v>6334</v>
      </c>
      <c r="AK304" s="38" t="n">
        <v>330.9525386854604</v>
      </c>
      <c r="AL304" s="38">
        <f>IF(OR($Z304="Dar de baja en SAP",$Z304="Dar de alta en SAP"),$AJ304*$AK304,"")</f>
        <v/>
      </c>
      <c r="AM304" s="38">
        <f>$AI304*$AK304</f>
        <v/>
      </c>
      <c r="AN304" s="27" t="inlineStr"/>
      <c r="AO304"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7" t="n">
        <v>0</v>
      </c>
      <c r="M305" s="7" t="n">
        <v>99285.75999999999</v>
      </c>
      <c r="O305" s="11">
        <f>M305/SUM($M$2:$M$2023)</f>
        <v/>
      </c>
      <c r="P305" s="5">
        <f>IFERROR(M305/I305,0)</f>
        <v/>
      </c>
      <c r="R305" s="8">
        <f>I305-Q305</f>
        <v/>
      </c>
      <c r="S305" s="36">
        <f>P305*R305</f>
        <v/>
      </c>
      <c r="U305" s="27" t="inlineStr">
        <is>
          <t>Stock SAP</t>
        </is>
      </c>
      <c r="V305" s="27" t="inlineStr">
        <is>
          <t>Medicamentos</t>
        </is>
      </c>
      <c r="W305" s="27" t="inlineStr">
        <is>
          <t>Dentro del alcance</t>
        </is>
      </c>
      <c r="X305" s="30" t="inlineStr">
        <is>
          <t>Media</t>
        </is>
      </c>
      <c r="Y305" s="27" t="inlineStr">
        <is>
          <t>Homologado – confianza Media – pendiente de validación</t>
        </is>
      </c>
      <c r="Z305" s="26" t="inlineStr">
        <is>
          <t>Dar de baja en SAP</t>
        </is>
      </c>
      <c r="AA305" s="27" t="inlineStr">
        <is>
          <t>73</t>
        </is>
      </c>
      <c r="AB305" s="27" t="inlineStr">
        <is>
          <t>DEXAMETASONA AMP</t>
        </is>
      </c>
      <c r="AC305" s="27" t="inlineStr">
        <is>
          <t>Cruce por nomenclatura SAP</t>
        </is>
      </c>
      <c r="AD305" s="27" t="inlineStr">
        <is>
          <t>Sí</t>
        </is>
      </c>
      <c r="AE305" s="27" t="inlineStr">
        <is>
          <t>1000094, 1000478</t>
        </is>
      </c>
      <c r="AF305" s="27" t="inlineStr">
        <is>
          <t>No</t>
        </is>
      </c>
      <c r="AG305" s="27" t="inlineStr"/>
      <c r="AH305" s="37" t="n">
        <v>6527</v>
      </c>
      <c r="AI305" s="37" t="n">
        <v>193</v>
      </c>
      <c r="AJ305" s="37" t="n">
        <v>6334</v>
      </c>
      <c r="AK305" s="38" t="n">
        <v>330.9525386854604</v>
      </c>
      <c r="AL305" s="38">
        <f>IF(OR($Z305="Dar de baja en SAP",$Z305="Dar de alta en SAP"),$AJ305*$AK305,"")</f>
        <v/>
      </c>
      <c r="AM305" s="38">
        <f>$AI305*$AK305</f>
        <v/>
      </c>
      <c r="AN305" s="27" t="inlineStr"/>
      <c r="AO305"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7" t="n">
        <v>0</v>
      </c>
      <c r="M306" s="7" t="n">
        <v>156005.69</v>
      </c>
      <c r="O306" s="11">
        <f>M306/SUM($M$2:$M$2023)</f>
        <v/>
      </c>
      <c r="P306" s="5">
        <f>IFERROR(M306/I306,0)</f>
        <v/>
      </c>
      <c r="Q306" s="39" t="n">
        <v>96</v>
      </c>
      <c r="R306" s="8">
        <f>I306-Q306</f>
        <v/>
      </c>
      <c r="S306" s="36">
        <f>P306*R306</f>
        <v/>
      </c>
      <c r="U306" s="27" t="inlineStr">
        <is>
          <t>Stock SAP</t>
        </is>
      </c>
      <c r="V306" s="27" t="inlineStr">
        <is>
          <t>Medicamentos</t>
        </is>
      </c>
      <c r="W306" s="27" t="inlineStr">
        <is>
          <t>Dentro del alcance</t>
        </is>
      </c>
      <c r="X306" s="26" t="inlineStr">
        <is>
          <t>Baja</t>
        </is>
      </c>
      <c r="Y306" s="27" t="inlineStr">
        <is>
          <t>Homologado – confianza Baja – pendiente de validación</t>
        </is>
      </c>
      <c r="Z306" s="26" t="inlineStr">
        <is>
          <t>Dar de baja en SAP</t>
        </is>
      </c>
      <c r="AA306" s="27" t="inlineStr">
        <is>
          <t>330</t>
        </is>
      </c>
      <c r="AB306" s="27" t="inlineStr">
        <is>
          <t>MIDAZOLAM 5MG AMP</t>
        </is>
      </c>
      <c r="AC306" s="27" t="inlineStr">
        <is>
          <t>Homologación por código Avain (master M02-001)</t>
        </is>
      </c>
      <c r="AD306" s="27" t="inlineStr">
        <is>
          <t>No</t>
        </is>
      </c>
      <c r="AE306" s="27" t="inlineStr"/>
      <c r="AF306" s="27" t="inlineStr">
        <is>
          <t>Sí</t>
        </is>
      </c>
      <c r="AG306" s="27" t="inlineStr">
        <is>
          <t>M02-001</t>
        </is>
      </c>
      <c r="AH306" s="37" t="n">
        <v>1060</v>
      </c>
      <c r="AI306" s="37" t="n">
        <v>96</v>
      </c>
      <c r="AJ306" s="37" t="n">
        <v>964</v>
      </c>
      <c r="AK306" s="38" t="n">
        <v>520.0189716981132</v>
      </c>
      <c r="AL306" s="38">
        <f>IF(OR($Z306="Dar de baja en SAP",$Z306="Dar de alta en SAP"),$AJ306*$AK306,"")</f>
        <v/>
      </c>
      <c r="AM306" s="38">
        <f>$AI306*$AK306</f>
        <v/>
      </c>
      <c r="AN306" s="27" t="inlineStr"/>
      <c r="AO306" s="27"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7" t="n">
        <v>0</v>
      </c>
      <c r="M307" s="7" t="n">
        <v>67670.09</v>
      </c>
      <c r="O307" s="11">
        <f>M307/SUM($M$2:$M$2023)</f>
        <v/>
      </c>
      <c r="P307" s="5">
        <f>IFERROR(M307/I307,0)</f>
        <v/>
      </c>
      <c r="R307" s="8">
        <f>I307-Q307</f>
        <v/>
      </c>
      <c r="S307" s="36">
        <f>P307*R307</f>
        <v/>
      </c>
      <c r="U307" s="27" t="inlineStr">
        <is>
          <t>Stock SAP</t>
        </is>
      </c>
      <c r="V307" s="27" t="inlineStr">
        <is>
          <t>Medicamentos</t>
        </is>
      </c>
      <c r="W307" s="27" t="inlineStr">
        <is>
          <t>Dentro del alcance</t>
        </is>
      </c>
      <c r="X307" s="30" t="inlineStr">
        <is>
          <t>Media</t>
        </is>
      </c>
      <c r="Y307" s="27" t="inlineStr">
        <is>
          <t>Homologado – confianza Media – pendiente de validación</t>
        </is>
      </c>
      <c r="Z307" s="26" t="inlineStr">
        <is>
          <t>Dar de baja en SAP</t>
        </is>
      </c>
      <c r="AA307" s="27" t="inlineStr">
        <is>
          <t>116</t>
        </is>
      </c>
      <c r="AB307" s="27" t="inlineStr">
        <is>
          <t>FUROSEMIDA AMP</t>
        </is>
      </c>
      <c r="AC307" s="27" t="inlineStr">
        <is>
          <t>Homologación por código Avain (master M12-001)</t>
        </is>
      </c>
      <c r="AD307" s="27" t="inlineStr">
        <is>
          <t>No</t>
        </is>
      </c>
      <c r="AE307" s="27" t="inlineStr"/>
      <c r="AF307" s="27" t="inlineStr">
        <is>
          <t>Sí</t>
        </is>
      </c>
      <c r="AG307" s="27" t="inlineStr">
        <is>
          <t>M12-001</t>
        </is>
      </c>
      <c r="AH307" s="37" t="n">
        <v>3270</v>
      </c>
      <c r="AI307" s="37" t="n">
        <v>117</v>
      </c>
      <c r="AJ307" s="37" t="n">
        <v>3153</v>
      </c>
      <c r="AK307" s="38" t="n">
        <v>225.5669633027522</v>
      </c>
      <c r="AL307" s="38">
        <f>IF(OR($Z307="Dar de baja en SAP",$Z307="Dar de alta en SAP"),$AJ307*$AK307,"")</f>
        <v/>
      </c>
      <c r="AM307" s="38">
        <f>$AI307*$AK307</f>
        <v/>
      </c>
      <c r="AN307" s="27" t="inlineStr"/>
      <c r="AO307"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7" t="n">
        <v>0</v>
      </c>
      <c r="M308" s="7" t="n">
        <v>67670.09</v>
      </c>
      <c r="O308" s="11">
        <f>M308/SUM($M$2:$M$2023)</f>
        <v/>
      </c>
      <c r="P308" s="5">
        <f>IFERROR(M308/I308,0)</f>
        <v/>
      </c>
      <c r="R308" s="8">
        <f>I308-Q308</f>
        <v/>
      </c>
      <c r="S308" s="36">
        <f>P308*R308</f>
        <v/>
      </c>
      <c r="U308" s="27" t="inlineStr">
        <is>
          <t>Stock SAP</t>
        </is>
      </c>
      <c r="V308" s="27" t="inlineStr">
        <is>
          <t>Medicamentos</t>
        </is>
      </c>
      <c r="W308" s="27" t="inlineStr">
        <is>
          <t>Dentro del alcance</t>
        </is>
      </c>
      <c r="X308" s="30" t="inlineStr">
        <is>
          <t>Media</t>
        </is>
      </c>
      <c r="Y308" s="27" t="inlineStr">
        <is>
          <t>Homologado – confianza Media – pendiente de validación</t>
        </is>
      </c>
      <c r="Z308" s="26" t="inlineStr">
        <is>
          <t>Dar de baja en SAP</t>
        </is>
      </c>
      <c r="AA308" s="27" t="inlineStr">
        <is>
          <t>116</t>
        </is>
      </c>
      <c r="AB308" s="27" t="inlineStr">
        <is>
          <t>FUROSEMIDA AMP</t>
        </is>
      </c>
      <c r="AC308" s="27" t="inlineStr">
        <is>
          <t>Homologación por código Avain (master M12-001)</t>
        </is>
      </c>
      <c r="AD308" s="27" t="inlineStr">
        <is>
          <t>No</t>
        </is>
      </c>
      <c r="AE308" s="27" t="inlineStr"/>
      <c r="AF308" s="27" t="inlineStr">
        <is>
          <t>Sí</t>
        </is>
      </c>
      <c r="AG308" s="27" t="inlineStr">
        <is>
          <t>M12-001</t>
        </is>
      </c>
      <c r="AH308" s="37" t="n">
        <v>3270</v>
      </c>
      <c r="AI308" s="37" t="n">
        <v>117</v>
      </c>
      <c r="AJ308" s="37" t="n">
        <v>3153</v>
      </c>
      <c r="AK308" s="38" t="n">
        <v>225.5669633027522</v>
      </c>
      <c r="AL308" s="38">
        <f>IF(OR($Z308="Dar de baja en SAP",$Z308="Dar de alta en SAP"),$AJ308*$AK308,"")</f>
        <v/>
      </c>
      <c r="AM308" s="38">
        <f>$AI308*$AK308</f>
        <v/>
      </c>
      <c r="AN308" s="27" t="inlineStr"/>
      <c r="AO308"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7" t="n">
        <v>0</v>
      </c>
      <c r="M309" s="7" t="n">
        <v>67670.09</v>
      </c>
      <c r="O309" s="11">
        <f>M309/SUM($M$2:$M$2023)</f>
        <v/>
      </c>
      <c r="P309" s="5">
        <f>IFERROR(M309/I309,0)</f>
        <v/>
      </c>
      <c r="R309" s="8">
        <f>I309-Q309</f>
        <v/>
      </c>
      <c r="S309" s="36">
        <f>P309*R309</f>
        <v/>
      </c>
      <c r="U309" s="27" t="inlineStr">
        <is>
          <t>Stock SAP</t>
        </is>
      </c>
      <c r="V309" s="27" t="inlineStr">
        <is>
          <t>Medicamentos</t>
        </is>
      </c>
      <c r="W309" s="27" t="inlineStr">
        <is>
          <t>Dentro del alcance</t>
        </is>
      </c>
      <c r="X309" s="30" t="inlineStr">
        <is>
          <t>Media</t>
        </is>
      </c>
      <c r="Y309" s="27" t="inlineStr">
        <is>
          <t>Homologado – confianza Media – pendiente de validación</t>
        </is>
      </c>
      <c r="Z309" s="26" t="inlineStr">
        <is>
          <t>Dar de baja en SAP</t>
        </is>
      </c>
      <c r="AA309" s="27" t="inlineStr">
        <is>
          <t>116</t>
        </is>
      </c>
      <c r="AB309" s="27" t="inlineStr">
        <is>
          <t>FUROSEMIDA AMP</t>
        </is>
      </c>
      <c r="AC309" s="27" t="inlineStr">
        <is>
          <t>Homologación por código Avain (master M12-001)</t>
        </is>
      </c>
      <c r="AD309" s="27" t="inlineStr">
        <is>
          <t>No</t>
        </is>
      </c>
      <c r="AE309" s="27" t="inlineStr"/>
      <c r="AF309" s="27" t="inlineStr">
        <is>
          <t>Sí</t>
        </is>
      </c>
      <c r="AG309" s="27" t="inlineStr">
        <is>
          <t>M12-001</t>
        </is>
      </c>
      <c r="AH309" s="37" t="n">
        <v>3270</v>
      </c>
      <c r="AI309" s="37" t="n">
        <v>117</v>
      </c>
      <c r="AJ309" s="37" t="n">
        <v>3153</v>
      </c>
      <c r="AK309" s="38" t="n">
        <v>225.5669633027522</v>
      </c>
      <c r="AL309" s="38">
        <f>IF(OR($Z309="Dar de baja en SAP",$Z309="Dar de alta en SAP"),$AJ309*$AK309,"")</f>
        <v/>
      </c>
      <c r="AM309" s="38">
        <f>$AI309*$AK309</f>
        <v/>
      </c>
      <c r="AN309" s="27" t="inlineStr"/>
      <c r="AO309"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7" t="n">
        <v>0</v>
      </c>
      <c r="M310" s="7" t="n">
        <v>60387.54</v>
      </c>
      <c r="O310" s="11">
        <f>M310/SUM($M$2:$M$2023)</f>
        <v/>
      </c>
      <c r="P310" s="5">
        <f>IFERROR(M310/I310,0)</f>
        <v/>
      </c>
      <c r="Q310" s="39" t="n">
        <v>92</v>
      </c>
      <c r="R310" s="8">
        <f>I310-Q310</f>
        <v/>
      </c>
      <c r="S310" s="36">
        <f>P310*R310</f>
        <v/>
      </c>
      <c r="U310" s="27" t="inlineStr">
        <is>
          <t>Stock SAP</t>
        </is>
      </c>
      <c r="V310" s="27" t="inlineStr">
        <is>
          <t>Medicamentos</t>
        </is>
      </c>
      <c r="W310" s="27" t="inlineStr">
        <is>
          <t>Dentro del alcance</t>
        </is>
      </c>
      <c r="X310" s="30" t="inlineStr">
        <is>
          <t>Media</t>
        </is>
      </c>
      <c r="Y310" s="27" t="inlineStr">
        <is>
          <t>Homologado – confianza Media – pendiente de validación</t>
        </is>
      </c>
      <c r="Z310" s="26" t="inlineStr">
        <is>
          <t>Dar de baja en SAP</t>
        </is>
      </c>
      <c r="AA310" s="27" t="inlineStr">
        <is>
          <t>249</t>
        </is>
      </c>
      <c r="AB310" s="27" t="inlineStr">
        <is>
          <t>FENITOINA AMP</t>
        </is>
      </c>
      <c r="AC310" s="27" t="inlineStr">
        <is>
          <t>Homologación por código Avain (master M09-002)</t>
        </is>
      </c>
      <c r="AD310" s="27" t="inlineStr">
        <is>
          <t>No</t>
        </is>
      </c>
      <c r="AE310" s="27" t="inlineStr"/>
      <c r="AF310" s="27" t="inlineStr">
        <is>
          <t>Sí</t>
        </is>
      </c>
      <c r="AG310" s="27" t="inlineStr">
        <is>
          <t>M09-002</t>
        </is>
      </c>
      <c r="AH310" s="37" t="n">
        <v>2241</v>
      </c>
      <c r="AI310" s="37" t="n">
        <v>92</v>
      </c>
      <c r="AJ310" s="37" t="n">
        <v>2149</v>
      </c>
      <c r="AK310" s="38" t="n">
        <v>201.2917983043284</v>
      </c>
      <c r="AL310" s="38">
        <f>IF(OR($Z310="Dar de baja en SAP",$Z310="Dar de alta en SAP"),$AJ310*$AK310,"")</f>
        <v/>
      </c>
      <c r="AM310" s="38">
        <f>$AI310*$AK310</f>
        <v/>
      </c>
      <c r="AN310" s="27" t="inlineStr"/>
      <c r="AO310" s="27"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7" t="n">
        <v>0</v>
      </c>
      <c r="M311" s="7" t="n">
        <v>60387.54</v>
      </c>
      <c r="O311" s="11">
        <f>M311/SUM($M$2:$M$2023)</f>
        <v/>
      </c>
      <c r="P311" s="5">
        <f>IFERROR(M311/I311,0)</f>
        <v/>
      </c>
      <c r="R311" s="8">
        <f>I311-Q311</f>
        <v/>
      </c>
      <c r="S311" s="36">
        <f>P311*R311</f>
        <v/>
      </c>
      <c r="U311" s="27" t="inlineStr">
        <is>
          <t>Stock SAP</t>
        </is>
      </c>
      <c r="V311" s="27" t="inlineStr">
        <is>
          <t>Medicamentos</t>
        </is>
      </c>
      <c r="W311" s="27" t="inlineStr">
        <is>
          <t>Dentro del alcance</t>
        </is>
      </c>
      <c r="X311" s="30" t="inlineStr">
        <is>
          <t>Media</t>
        </is>
      </c>
      <c r="Y311" s="27" t="inlineStr">
        <is>
          <t>Homologado – confianza Media – pendiente de validación</t>
        </is>
      </c>
      <c r="Z311" s="26" t="inlineStr">
        <is>
          <t>Dar de baja en SAP</t>
        </is>
      </c>
      <c r="AA311" s="27" t="inlineStr">
        <is>
          <t>249</t>
        </is>
      </c>
      <c r="AB311" s="27" t="inlineStr">
        <is>
          <t>FENITOINA AMP</t>
        </is>
      </c>
      <c r="AC311" s="27" t="inlineStr">
        <is>
          <t>Homologación por código Avain (master M09-002)</t>
        </is>
      </c>
      <c r="AD311" s="27" t="inlineStr">
        <is>
          <t>No</t>
        </is>
      </c>
      <c r="AE311" s="27" t="inlineStr"/>
      <c r="AF311" s="27" t="inlineStr">
        <is>
          <t>Sí</t>
        </is>
      </c>
      <c r="AG311" s="27" t="inlineStr">
        <is>
          <t>M09-002</t>
        </is>
      </c>
      <c r="AH311" s="37" t="n">
        <v>2241</v>
      </c>
      <c r="AI311" s="37" t="n">
        <v>92</v>
      </c>
      <c r="AJ311" s="37" t="n">
        <v>2149</v>
      </c>
      <c r="AK311" s="38" t="n">
        <v>201.2917983043284</v>
      </c>
      <c r="AL311" s="38">
        <f>IF(OR($Z311="Dar de baja en SAP",$Z311="Dar de alta en SAP"),$AJ311*$AK311,"")</f>
        <v/>
      </c>
      <c r="AM311" s="38">
        <f>$AI311*$AK311</f>
        <v/>
      </c>
      <c r="AN311" s="27" t="inlineStr"/>
      <c r="AO311"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7" t="n">
        <v>0</v>
      </c>
      <c r="M312" s="7" t="n">
        <v>107555.84</v>
      </c>
      <c r="O312" s="11">
        <f>M312/SUM($M$2:$M$2023)</f>
        <v/>
      </c>
      <c r="P312" s="5">
        <f>IFERROR(M312/I312,0)</f>
        <v/>
      </c>
      <c r="Q312" s="39" t="n">
        <v>0</v>
      </c>
      <c r="R312" s="8">
        <f>I312-Q312</f>
        <v/>
      </c>
      <c r="S312" s="36">
        <f>P312*R312</f>
        <v/>
      </c>
      <c r="U312" s="27" t="inlineStr">
        <is>
          <t>Stock SAP</t>
        </is>
      </c>
      <c r="V312" s="27" t="inlineStr">
        <is>
          <t>Medicamentos</t>
        </is>
      </c>
      <c r="W312" s="27" t="inlineStr">
        <is>
          <t>Dentro del alcance</t>
        </is>
      </c>
      <c r="X312" s="30" t="inlineStr">
        <is>
          <t>Media</t>
        </is>
      </c>
      <c r="Y312" s="27" t="inlineStr">
        <is>
          <t>Homologado – confianza Media – pendiente de validación</t>
        </is>
      </c>
      <c r="Z312" s="26" t="inlineStr">
        <is>
          <t>Dar de baja en SAP</t>
        </is>
      </c>
      <c r="AA312" s="27" t="inlineStr">
        <is>
          <t>272</t>
        </is>
      </c>
      <c r="AB312" s="27" t="inlineStr">
        <is>
          <t>NALBUFINA AMP</t>
        </is>
      </c>
      <c r="AC312" s="27" t="inlineStr">
        <is>
          <t>Homologación por código Avain (master M02-004)</t>
        </is>
      </c>
      <c r="AD312" s="27" t="inlineStr">
        <is>
          <t>No</t>
        </is>
      </c>
      <c r="AE312" s="27" t="inlineStr"/>
      <c r="AF312" s="27" t="inlineStr">
        <is>
          <t>Sí</t>
        </is>
      </c>
      <c r="AG312" s="27" t="inlineStr">
        <is>
          <t>M02-004</t>
        </is>
      </c>
      <c r="AH312" s="37" t="n">
        <v>1375</v>
      </c>
      <c r="AI312" s="37" t="n">
        <v>0</v>
      </c>
      <c r="AJ312" s="37" t="n">
        <v>1375</v>
      </c>
      <c r="AK312" s="38" t="n">
        <v>358.5194763636364</v>
      </c>
      <c r="AL312" s="38">
        <f>IF(OR($Z312="Dar de baja en SAP",$Z312="Dar de alta en SAP"),$AJ312*$AK312,"")</f>
        <v/>
      </c>
      <c r="AM312" s="38">
        <f>$AI312*$AK312</f>
        <v/>
      </c>
      <c r="AN312" s="27" t="inlineStr"/>
      <c r="AO312" s="27"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7" t="n">
        <v>0</v>
      </c>
      <c r="M313" s="7" t="n">
        <v>107555.84</v>
      </c>
      <c r="O313" s="11">
        <f>M313/SUM($M$2:$M$2023)</f>
        <v/>
      </c>
      <c r="P313" s="5">
        <f>IFERROR(M313/I313,0)</f>
        <v/>
      </c>
      <c r="R313" s="8">
        <f>I313-Q313</f>
        <v/>
      </c>
      <c r="S313" s="36">
        <f>P313*R313</f>
        <v/>
      </c>
      <c r="U313" s="27" t="inlineStr">
        <is>
          <t>Stock SAP</t>
        </is>
      </c>
      <c r="V313" s="27" t="inlineStr">
        <is>
          <t>Medicamentos</t>
        </is>
      </c>
      <c r="W313" s="27" t="inlineStr">
        <is>
          <t>Dentro del alcance</t>
        </is>
      </c>
      <c r="X313" s="30" t="inlineStr">
        <is>
          <t>Media</t>
        </is>
      </c>
      <c r="Y313" s="27" t="inlineStr">
        <is>
          <t>Homologado – confianza Media – pendiente de validación</t>
        </is>
      </c>
      <c r="Z313" s="26" t="inlineStr">
        <is>
          <t>Dar de baja en SAP</t>
        </is>
      </c>
      <c r="AA313" s="27" t="inlineStr">
        <is>
          <t>272</t>
        </is>
      </c>
      <c r="AB313" s="27" t="inlineStr">
        <is>
          <t>NALBUFINA AMP</t>
        </is>
      </c>
      <c r="AC313" s="27" t="inlineStr">
        <is>
          <t>Homologación por código Avain (master M02-004)</t>
        </is>
      </c>
      <c r="AD313" s="27" t="inlineStr">
        <is>
          <t>No</t>
        </is>
      </c>
      <c r="AE313" s="27" t="inlineStr"/>
      <c r="AF313" s="27" t="inlineStr">
        <is>
          <t>Sí</t>
        </is>
      </c>
      <c r="AG313" s="27" t="inlineStr">
        <is>
          <t>M02-004</t>
        </is>
      </c>
      <c r="AH313" s="37" t="n">
        <v>1375</v>
      </c>
      <c r="AI313" s="37" t="n">
        <v>0</v>
      </c>
      <c r="AJ313" s="37" t="n">
        <v>1375</v>
      </c>
      <c r="AK313" s="38" t="n">
        <v>358.5194763636364</v>
      </c>
      <c r="AL313" s="38">
        <f>IF(OR($Z313="Dar de baja en SAP",$Z313="Dar de alta en SAP"),$AJ313*$AK313,"")</f>
        <v/>
      </c>
      <c r="AM313" s="38">
        <f>$AI313*$AK313</f>
        <v/>
      </c>
      <c r="AN313" s="27" t="inlineStr"/>
      <c r="AO313"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7" t="n">
        <v>0</v>
      </c>
      <c r="M314" s="7" t="n">
        <v>78036.77</v>
      </c>
      <c r="O314" s="11">
        <f>M314/SUM($M$2:$M$2023)</f>
        <v/>
      </c>
      <c r="P314" s="5">
        <f>IFERROR(M314/I314,0)</f>
        <v/>
      </c>
      <c r="R314" s="8">
        <f>I314-Q314</f>
        <v/>
      </c>
      <c r="S314" s="36">
        <f>P314*R314</f>
        <v/>
      </c>
      <c r="U314" s="27" t="inlineStr">
        <is>
          <t>Stock SAP</t>
        </is>
      </c>
      <c r="V314" s="27" t="inlineStr">
        <is>
          <t>Medicamentos</t>
        </is>
      </c>
      <c r="W314" s="27" t="inlineStr">
        <is>
          <t>Dentro del alcance</t>
        </is>
      </c>
      <c r="X314" s="30" t="inlineStr">
        <is>
          <t>Media</t>
        </is>
      </c>
      <c r="Y314" s="27" t="inlineStr">
        <is>
          <t>Homologado – confianza Media – pendiente de validación</t>
        </is>
      </c>
      <c r="Z314" s="26" t="inlineStr">
        <is>
          <t>Dar de baja en SAP</t>
        </is>
      </c>
      <c r="AA314" s="27" t="inlineStr">
        <is>
          <t>160</t>
        </is>
      </c>
      <c r="AB314" s="27" t="inlineStr">
        <is>
          <t>METOCLOPRAMIDA AMP</t>
        </is>
      </c>
      <c r="AC314" s="27" t="inlineStr">
        <is>
          <t>Cruce por nomenclatura SAP</t>
        </is>
      </c>
      <c r="AD314" s="27" t="inlineStr">
        <is>
          <t>No</t>
        </is>
      </c>
      <c r="AE314" s="27" t="inlineStr"/>
      <c r="AF314" s="27" t="inlineStr">
        <is>
          <t>Sí</t>
        </is>
      </c>
      <c r="AG314" s="27" t="inlineStr"/>
      <c r="AH314" s="37" t="n">
        <v>5600</v>
      </c>
      <c r="AI314" s="37" t="n">
        <v>146</v>
      </c>
      <c r="AJ314" s="37" t="n">
        <v>5454</v>
      </c>
      <c r="AK314" s="38" t="n">
        <v>260.1225857142858</v>
      </c>
      <c r="AL314" s="38">
        <f>IF(OR($Z314="Dar de baja en SAP",$Z314="Dar de alta en SAP"),$AJ314*$AK314,"")</f>
        <v/>
      </c>
      <c r="AM314" s="38">
        <f>$AI314*$AK314</f>
        <v/>
      </c>
      <c r="AN314" s="27" t="inlineStr"/>
      <c r="AO314"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7" t="n">
        <v>0</v>
      </c>
      <c r="M315" s="7" t="n">
        <v>78036.77</v>
      </c>
      <c r="O315" s="11">
        <f>M315/SUM($M$2:$M$2023)</f>
        <v/>
      </c>
      <c r="P315" s="5">
        <f>IFERROR(M315/I315,0)</f>
        <v/>
      </c>
      <c r="R315" s="8">
        <f>I315-Q315</f>
        <v/>
      </c>
      <c r="S315" s="36">
        <f>P315*R315</f>
        <v/>
      </c>
      <c r="U315" s="27" t="inlineStr">
        <is>
          <t>Stock SAP</t>
        </is>
      </c>
      <c r="V315" s="27" t="inlineStr">
        <is>
          <t>Medicamentos</t>
        </is>
      </c>
      <c r="W315" s="27" t="inlineStr">
        <is>
          <t>Dentro del alcance</t>
        </is>
      </c>
      <c r="X315" s="30" t="inlineStr">
        <is>
          <t>Media</t>
        </is>
      </c>
      <c r="Y315" s="27" t="inlineStr">
        <is>
          <t>Homologado – confianza Media – pendiente de validación</t>
        </is>
      </c>
      <c r="Z315" s="26" t="inlineStr">
        <is>
          <t>Dar de baja en SAP</t>
        </is>
      </c>
      <c r="AA315" s="27" t="inlineStr">
        <is>
          <t>160</t>
        </is>
      </c>
      <c r="AB315" s="27" t="inlineStr">
        <is>
          <t>METOCLOPRAMIDA AMP</t>
        </is>
      </c>
      <c r="AC315" s="27" t="inlineStr">
        <is>
          <t>Cruce por nomenclatura SAP</t>
        </is>
      </c>
      <c r="AD315" s="27" t="inlineStr">
        <is>
          <t>No</t>
        </is>
      </c>
      <c r="AE315" s="27" t="inlineStr"/>
      <c r="AF315" s="27" t="inlineStr">
        <is>
          <t>Sí</t>
        </is>
      </c>
      <c r="AG315" s="27" t="inlineStr"/>
      <c r="AH315" s="37" t="n">
        <v>5600</v>
      </c>
      <c r="AI315" s="37" t="n">
        <v>146</v>
      </c>
      <c r="AJ315" s="37" t="n">
        <v>5454</v>
      </c>
      <c r="AK315" s="38" t="n">
        <v>260.1225857142858</v>
      </c>
      <c r="AL315" s="38">
        <f>IF(OR($Z315="Dar de baja en SAP",$Z315="Dar de alta en SAP"),$AJ315*$AK315,"")</f>
        <v/>
      </c>
      <c r="AM315" s="38">
        <f>$AI315*$AK315</f>
        <v/>
      </c>
      <c r="AN315" s="27" t="inlineStr"/>
      <c r="AO315"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7" t="n">
        <v>0</v>
      </c>
      <c r="M316" s="7" t="n">
        <v>78036.77</v>
      </c>
      <c r="O316" s="11">
        <f>M316/SUM($M$2:$M$2023)</f>
        <v/>
      </c>
      <c r="P316" s="5">
        <f>IFERROR(M316/I316,0)</f>
        <v/>
      </c>
      <c r="R316" s="8">
        <f>I316-Q316</f>
        <v/>
      </c>
      <c r="S316" s="36">
        <f>P316*R316</f>
        <v/>
      </c>
      <c r="U316" s="27" t="inlineStr">
        <is>
          <t>Stock SAP</t>
        </is>
      </c>
      <c r="V316" s="27" t="inlineStr">
        <is>
          <t>Medicamentos</t>
        </is>
      </c>
      <c r="W316" s="27" t="inlineStr">
        <is>
          <t>Dentro del alcance</t>
        </is>
      </c>
      <c r="X316" s="30" t="inlineStr">
        <is>
          <t>Media</t>
        </is>
      </c>
      <c r="Y316" s="27" t="inlineStr">
        <is>
          <t>Homologado – confianza Media – pendiente de validación</t>
        </is>
      </c>
      <c r="Z316" s="26" t="inlineStr">
        <is>
          <t>Dar de baja en SAP</t>
        </is>
      </c>
      <c r="AA316" s="27" t="inlineStr">
        <is>
          <t>160</t>
        </is>
      </c>
      <c r="AB316" s="27" t="inlineStr">
        <is>
          <t>METOCLOPRAMIDA AMP</t>
        </is>
      </c>
      <c r="AC316" s="27" t="inlineStr">
        <is>
          <t>Cruce por nomenclatura SAP</t>
        </is>
      </c>
      <c r="AD316" s="27" t="inlineStr">
        <is>
          <t>No</t>
        </is>
      </c>
      <c r="AE316" s="27" t="inlineStr"/>
      <c r="AF316" s="27" t="inlineStr">
        <is>
          <t>Sí</t>
        </is>
      </c>
      <c r="AG316" s="27" t="inlineStr"/>
      <c r="AH316" s="37" t="n">
        <v>5600</v>
      </c>
      <c r="AI316" s="37" t="n">
        <v>146</v>
      </c>
      <c r="AJ316" s="37" t="n">
        <v>5454</v>
      </c>
      <c r="AK316" s="38" t="n">
        <v>260.1225857142858</v>
      </c>
      <c r="AL316" s="38">
        <f>IF(OR($Z316="Dar de baja en SAP",$Z316="Dar de alta en SAP"),$AJ316*$AK316,"")</f>
        <v/>
      </c>
      <c r="AM316" s="38">
        <f>$AI316*$AK316</f>
        <v/>
      </c>
      <c r="AN316" s="27" t="inlineStr"/>
      <c r="AO316"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7" t="n">
        <v>0</v>
      </c>
      <c r="M317" s="7" t="n">
        <v>78036.77</v>
      </c>
      <c r="O317" s="11">
        <f>M317/SUM($M$2:$M$2023)</f>
        <v/>
      </c>
      <c r="P317" s="5">
        <f>IFERROR(M317/I317,0)</f>
        <v/>
      </c>
      <c r="R317" s="8">
        <f>I317-Q317</f>
        <v/>
      </c>
      <c r="S317" s="36">
        <f>P317*R317</f>
        <v/>
      </c>
      <c r="U317" s="27" t="inlineStr">
        <is>
          <t>Stock SAP</t>
        </is>
      </c>
      <c r="V317" s="27" t="inlineStr">
        <is>
          <t>Medicamentos</t>
        </is>
      </c>
      <c r="W317" s="27" t="inlineStr">
        <is>
          <t>Dentro del alcance</t>
        </is>
      </c>
      <c r="X317" s="30" t="inlineStr">
        <is>
          <t>Media</t>
        </is>
      </c>
      <c r="Y317" s="27" t="inlineStr">
        <is>
          <t>Homologado – confianza Media – pendiente de validación</t>
        </is>
      </c>
      <c r="Z317" s="26" t="inlineStr">
        <is>
          <t>Dar de baja en SAP</t>
        </is>
      </c>
      <c r="AA317" s="27" t="inlineStr">
        <is>
          <t>160</t>
        </is>
      </c>
      <c r="AB317" s="27" t="inlineStr">
        <is>
          <t>METOCLOPRAMIDA AMP</t>
        </is>
      </c>
      <c r="AC317" s="27" t="inlineStr">
        <is>
          <t>Cruce por nomenclatura SAP</t>
        </is>
      </c>
      <c r="AD317" s="27" t="inlineStr">
        <is>
          <t>No</t>
        </is>
      </c>
      <c r="AE317" s="27" t="inlineStr"/>
      <c r="AF317" s="27" t="inlineStr">
        <is>
          <t>Sí</t>
        </is>
      </c>
      <c r="AG317" s="27" t="inlineStr"/>
      <c r="AH317" s="37" t="n">
        <v>5600</v>
      </c>
      <c r="AI317" s="37" t="n">
        <v>146</v>
      </c>
      <c r="AJ317" s="37" t="n">
        <v>5454</v>
      </c>
      <c r="AK317" s="38" t="n">
        <v>260.1225857142858</v>
      </c>
      <c r="AL317" s="38">
        <f>IF(OR($Z317="Dar de baja en SAP",$Z317="Dar de alta en SAP"),$AJ317*$AK317,"")</f>
        <v/>
      </c>
      <c r="AM317" s="38">
        <f>$AI317*$AK317</f>
        <v/>
      </c>
      <c r="AN317" s="27" t="inlineStr"/>
      <c r="AO317"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7" t="n">
        <v>0</v>
      </c>
      <c r="M318" s="7" t="n">
        <v>44466.59</v>
      </c>
      <c r="O318" s="11">
        <f>M318/SUM($M$2:$M$2023)</f>
        <v/>
      </c>
      <c r="P318" s="5">
        <f>IFERROR(M318/I318,0)</f>
        <v/>
      </c>
      <c r="R318" s="8">
        <f>I318-Q318</f>
        <v/>
      </c>
      <c r="S318" s="36">
        <f>P318*R318</f>
        <v/>
      </c>
      <c r="U318" s="27" t="inlineStr">
        <is>
          <t>Stock SAP</t>
        </is>
      </c>
      <c r="V318" s="27" t="inlineStr">
        <is>
          <t>Medicamentos</t>
        </is>
      </c>
      <c r="W318" s="27" t="inlineStr">
        <is>
          <t>Dentro del alcance</t>
        </is>
      </c>
      <c r="X318" s="30" t="inlineStr">
        <is>
          <t>Media</t>
        </is>
      </c>
      <c r="Y318" s="27" t="inlineStr">
        <is>
          <t>Homologado – confianza Media – pendiente de validación</t>
        </is>
      </c>
      <c r="Z318" s="26" t="inlineStr">
        <is>
          <t>Dar de baja en SAP</t>
        </is>
      </c>
      <c r="AA318" s="27" t="inlineStr">
        <is>
          <t>396</t>
        </is>
      </c>
      <c r="AB318" s="27" t="inlineStr">
        <is>
          <t>IBUPROFENO 600MG COMP RECUBIERTOS</t>
        </is>
      </c>
      <c r="AC318" s="27" t="inlineStr">
        <is>
          <t>Homologación por código Avain (master M01-005)</t>
        </is>
      </c>
      <c r="AD318" s="27" t="inlineStr">
        <is>
          <t>No</t>
        </is>
      </c>
      <c r="AE318" s="27" t="inlineStr"/>
      <c r="AF318" s="27" t="inlineStr">
        <is>
          <t>Sí</t>
        </is>
      </c>
      <c r="AG318" s="27" t="inlineStr">
        <is>
          <t>M01-005</t>
        </is>
      </c>
      <c r="AH318" s="37" t="n">
        <v>21380</v>
      </c>
      <c r="AI318" s="37" t="n">
        <v>690</v>
      </c>
      <c r="AJ318" s="37" t="n">
        <v>20690</v>
      </c>
      <c r="AK318" s="38" t="n">
        <v>148.2219789522919</v>
      </c>
      <c r="AL318" s="38">
        <f>IF(OR($Z318="Dar de baja en SAP",$Z318="Dar de alta en SAP"),$AJ318*$AK318,"")</f>
        <v/>
      </c>
      <c r="AM318" s="38">
        <f>$AI318*$AK318</f>
        <v/>
      </c>
      <c r="AN318" s="27" t="inlineStr"/>
      <c r="AO31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7" t="n">
        <v>0</v>
      </c>
      <c r="M319" s="7" t="n">
        <v>44466.59</v>
      </c>
      <c r="O319" s="11">
        <f>M319/SUM($M$2:$M$2023)</f>
        <v/>
      </c>
      <c r="P319" s="5">
        <f>IFERROR(M319/I319,0)</f>
        <v/>
      </c>
      <c r="R319" s="8">
        <f>I319-Q319</f>
        <v/>
      </c>
      <c r="S319" s="36">
        <f>P319*R319</f>
        <v/>
      </c>
      <c r="U319" s="27" t="inlineStr">
        <is>
          <t>Stock SAP</t>
        </is>
      </c>
      <c r="V319" s="27" t="inlineStr">
        <is>
          <t>Medicamentos</t>
        </is>
      </c>
      <c r="W319" s="27" t="inlineStr">
        <is>
          <t>Dentro del alcance</t>
        </is>
      </c>
      <c r="X319" s="30" t="inlineStr">
        <is>
          <t>Media</t>
        </is>
      </c>
      <c r="Y319" s="27" t="inlineStr">
        <is>
          <t>Homologado – confianza Media – pendiente de validación</t>
        </is>
      </c>
      <c r="Z319" s="26" t="inlineStr">
        <is>
          <t>Dar de baja en SAP</t>
        </is>
      </c>
      <c r="AA319" s="27" t="inlineStr">
        <is>
          <t>396</t>
        </is>
      </c>
      <c r="AB319" s="27" t="inlineStr">
        <is>
          <t>IBUPROFENO 600MG COMP RECUBIERTOS</t>
        </is>
      </c>
      <c r="AC319" s="27" t="inlineStr">
        <is>
          <t>Homologación por código Avain (master M01-005)</t>
        </is>
      </c>
      <c r="AD319" s="27" t="inlineStr">
        <is>
          <t>No</t>
        </is>
      </c>
      <c r="AE319" s="27" t="inlineStr"/>
      <c r="AF319" s="27" t="inlineStr">
        <is>
          <t>Sí</t>
        </is>
      </c>
      <c r="AG319" s="27" t="inlineStr">
        <is>
          <t>M01-005</t>
        </is>
      </c>
      <c r="AH319" s="37" t="n">
        <v>21380</v>
      </c>
      <c r="AI319" s="37" t="n">
        <v>690</v>
      </c>
      <c r="AJ319" s="37" t="n">
        <v>20690</v>
      </c>
      <c r="AK319" s="38" t="n">
        <v>148.2219789522919</v>
      </c>
      <c r="AL319" s="38">
        <f>IF(OR($Z319="Dar de baja en SAP",$Z319="Dar de alta en SAP"),$AJ319*$AK319,"")</f>
        <v/>
      </c>
      <c r="AM319" s="38">
        <f>$AI319*$AK319</f>
        <v/>
      </c>
      <c r="AN319" s="27" t="inlineStr"/>
      <c r="AO319"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7" t="n">
        <v>0</v>
      </c>
      <c r="M320" s="7" t="n">
        <v>44466.59</v>
      </c>
      <c r="O320" s="11">
        <f>M320/SUM($M$2:$M$2023)</f>
        <v/>
      </c>
      <c r="P320" s="5">
        <f>IFERROR(M320/I320,0)</f>
        <v/>
      </c>
      <c r="R320" s="8">
        <f>I320-Q320</f>
        <v/>
      </c>
      <c r="S320" s="36">
        <f>P320*R320</f>
        <v/>
      </c>
      <c r="U320" s="27" t="inlineStr">
        <is>
          <t>Stock SAP</t>
        </is>
      </c>
      <c r="V320" s="27" t="inlineStr">
        <is>
          <t>Medicamentos</t>
        </is>
      </c>
      <c r="W320" s="27" t="inlineStr">
        <is>
          <t>Dentro del alcance</t>
        </is>
      </c>
      <c r="X320" s="30" t="inlineStr">
        <is>
          <t>Media</t>
        </is>
      </c>
      <c r="Y320" s="27" t="inlineStr">
        <is>
          <t>Homologado – confianza Media – pendiente de validación</t>
        </is>
      </c>
      <c r="Z320" s="26" t="inlineStr">
        <is>
          <t>Dar de baja en SAP</t>
        </is>
      </c>
      <c r="AA320" s="27" t="inlineStr">
        <is>
          <t>396</t>
        </is>
      </c>
      <c r="AB320" s="27" t="inlineStr">
        <is>
          <t>IBUPROFENO 600MG COMP RECUBIERTOS</t>
        </is>
      </c>
      <c r="AC320" s="27" t="inlineStr">
        <is>
          <t>Homologación por código Avain (master M01-005)</t>
        </is>
      </c>
      <c r="AD320" s="27" t="inlineStr">
        <is>
          <t>No</t>
        </is>
      </c>
      <c r="AE320" s="27" t="inlineStr"/>
      <c r="AF320" s="27" t="inlineStr">
        <is>
          <t>Sí</t>
        </is>
      </c>
      <c r="AG320" s="27" t="inlineStr">
        <is>
          <t>M01-005</t>
        </is>
      </c>
      <c r="AH320" s="37" t="n">
        <v>21380</v>
      </c>
      <c r="AI320" s="37" t="n">
        <v>690</v>
      </c>
      <c r="AJ320" s="37" t="n">
        <v>20690</v>
      </c>
      <c r="AK320" s="38" t="n">
        <v>148.2219789522919</v>
      </c>
      <c r="AL320" s="38">
        <f>IF(OR($Z320="Dar de baja en SAP",$Z320="Dar de alta en SAP"),$AJ320*$AK320,"")</f>
        <v/>
      </c>
      <c r="AM320" s="38">
        <f>$AI320*$AK320</f>
        <v/>
      </c>
      <c r="AN320" s="27" t="inlineStr"/>
      <c r="AO320"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7" t="n">
        <v>0</v>
      </c>
      <c r="M321" s="7" t="n">
        <v>36316.97</v>
      </c>
      <c r="O321" s="11">
        <f>M321/SUM($M$2:$M$2023)</f>
        <v/>
      </c>
      <c r="P321" s="5">
        <f>IFERROR(M321/I321,0)</f>
        <v/>
      </c>
      <c r="R321" s="8">
        <f>I321-Q321</f>
        <v/>
      </c>
      <c r="S321" s="36">
        <f>P321*R321</f>
        <v/>
      </c>
      <c r="U321" s="27" t="inlineStr">
        <is>
          <t>Stock SAP</t>
        </is>
      </c>
      <c r="V321" s="27" t="inlineStr">
        <is>
          <t>Medicamentos</t>
        </is>
      </c>
      <c r="W321" s="27" t="inlineStr">
        <is>
          <t>Dentro del alcance</t>
        </is>
      </c>
      <c r="X321" s="25" t="inlineStr">
        <is>
          <t>Alta</t>
        </is>
      </c>
      <c r="Y321" s="27" t="inlineStr">
        <is>
          <t>Homologado – confianza Alta</t>
        </is>
      </c>
      <c r="Z321" s="26" t="inlineStr">
        <is>
          <t>Dar de baja en SAP</t>
        </is>
      </c>
      <c r="AA321" s="27" t="inlineStr">
        <is>
          <t>23</t>
        </is>
      </c>
      <c r="AB321" s="27" t="inlineStr">
        <is>
          <t>ASPIRINA</t>
        </is>
      </c>
      <c r="AC321" s="27" t="inlineStr">
        <is>
          <t>Homologación por código Avain (master M01-001)</t>
        </is>
      </c>
      <c r="AD321" s="27" t="inlineStr">
        <is>
          <t>No</t>
        </is>
      </c>
      <c r="AE321" s="27" t="inlineStr"/>
      <c r="AF321" s="27" t="inlineStr">
        <is>
          <t>Sí</t>
        </is>
      </c>
      <c r="AG321" s="27" t="inlineStr">
        <is>
          <t>M01-001</t>
        </is>
      </c>
      <c r="AH321" s="37" t="n">
        <v>5170</v>
      </c>
      <c r="AI321" s="37" t="n">
        <v>570</v>
      </c>
      <c r="AJ321" s="37" t="n">
        <v>4600</v>
      </c>
      <c r="AK321" s="38" t="n">
        <v>121.0565531914893</v>
      </c>
      <c r="AL321" s="38">
        <f>IF(OR($Z321="Dar de baja en SAP",$Z321="Dar de alta en SAP"),$AJ321*$AK321,"")</f>
        <v/>
      </c>
      <c r="AM321" s="38">
        <f>$AI321*$AK321</f>
        <v/>
      </c>
      <c r="AN321" s="27" t="inlineStr"/>
      <c r="AO321"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7" t="n">
        <v>0</v>
      </c>
      <c r="M322" s="7" t="n">
        <v>5039.14</v>
      </c>
      <c r="O322" s="11">
        <f>M322/SUM($M$2:$M$2023)</f>
        <v/>
      </c>
      <c r="P322" s="5">
        <f>IFERROR(M322/I322,0)</f>
        <v/>
      </c>
      <c r="R322" s="8">
        <f>I322-Q322</f>
        <v/>
      </c>
      <c r="S322" s="36">
        <f>P322*R322</f>
        <v/>
      </c>
      <c r="U322" s="27" t="inlineStr">
        <is>
          <t>Stock SAP</t>
        </is>
      </c>
      <c r="V322" s="27" t="inlineStr">
        <is>
          <t>Medicamentos</t>
        </is>
      </c>
      <c r="W322" s="27" t="inlineStr">
        <is>
          <t>Dentro del alcance</t>
        </is>
      </c>
      <c r="X322" s="26" t="inlineStr">
        <is>
          <t>Baja</t>
        </is>
      </c>
      <c r="Y322" s="27" t="inlineStr">
        <is>
          <t>Homologado – confianza Baja – pendiente de validación</t>
        </is>
      </c>
      <c r="Z322" s="26" t="inlineStr">
        <is>
          <t>Dar de baja en SAP</t>
        </is>
      </c>
      <c r="AA322" s="27" t="inlineStr">
        <is>
          <t>319</t>
        </is>
      </c>
      <c r="AB322" s="27" t="inlineStr">
        <is>
          <t>HIOSCINA SIMPLE COMP</t>
        </is>
      </c>
      <c r="AC322" s="27" t="inlineStr">
        <is>
          <t>Cruce por nomenclatura SAP</t>
        </is>
      </c>
      <c r="AD322" s="27" t="inlineStr">
        <is>
          <t>No</t>
        </is>
      </c>
      <c r="AE322" s="27" t="inlineStr"/>
      <c r="AF322" s="27" t="inlineStr">
        <is>
          <t>No</t>
        </is>
      </c>
      <c r="AG322" s="27" t="inlineStr"/>
      <c r="AH322" s="37" t="n">
        <v>810</v>
      </c>
      <c r="AI322" s="37" t="n">
        <v>380</v>
      </c>
      <c r="AJ322" s="37" t="n">
        <v>430</v>
      </c>
      <c r="AK322" s="38" t="n">
        <v>16.79712345679012</v>
      </c>
      <c r="AL322" s="38">
        <f>IF(OR($Z322="Dar de baja en SAP",$Z322="Dar de alta en SAP"),$AJ322*$AK322,"")</f>
        <v/>
      </c>
      <c r="AM322" s="38">
        <f>$AI322*$AK322</f>
        <v/>
      </c>
      <c r="AN322" s="27" t="inlineStr"/>
      <c r="AO322" s="27"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7" t="n">
        <v>0</v>
      </c>
      <c r="M323" s="7" t="n">
        <v>13331.22</v>
      </c>
      <c r="O323" s="11">
        <f>M323/SUM($M$2:$M$2023)</f>
        <v/>
      </c>
      <c r="P323" s="5">
        <f>IFERROR(M323/I323,0)</f>
        <v/>
      </c>
      <c r="R323" s="8">
        <f>I323-Q323</f>
        <v/>
      </c>
      <c r="S323" s="36">
        <f>P323*R323</f>
        <v/>
      </c>
      <c r="U323" s="27" t="inlineStr">
        <is>
          <t>Stock SAP</t>
        </is>
      </c>
      <c r="V323" s="27" t="inlineStr">
        <is>
          <t>Medicamentos</t>
        </is>
      </c>
      <c r="W323" s="27" t="inlineStr">
        <is>
          <t>Dentro del alcance</t>
        </is>
      </c>
      <c r="X323" s="25" t="inlineStr">
        <is>
          <t>Alta</t>
        </is>
      </c>
      <c r="Y323" s="27" t="inlineStr">
        <is>
          <t>Homologado – confianza Alta</t>
        </is>
      </c>
      <c r="Z323" s="26" t="inlineStr">
        <is>
          <t>Dar de baja en SAP</t>
        </is>
      </c>
      <c r="AA323" s="27" t="inlineStr">
        <is>
          <t>153</t>
        </is>
      </c>
      <c r="AB323" s="27" t="inlineStr">
        <is>
          <t>LORATADINA COMP</t>
        </is>
      </c>
      <c r="AC323" s="27" t="inlineStr">
        <is>
          <t>Cruce por nomenclatura SAP</t>
        </is>
      </c>
      <c r="AD323" s="27" t="inlineStr">
        <is>
          <t>No</t>
        </is>
      </c>
      <c r="AE323" s="27" t="inlineStr"/>
      <c r="AF323" s="27" t="inlineStr">
        <is>
          <t>Sí</t>
        </is>
      </c>
      <c r="AG323" s="27" t="inlineStr"/>
      <c r="AH323" s="37" t="n">
        <v>7695</v>
      </c>
      <c r="AI323" s="37" t="n">
        <v>150</v>
      </c>
      <c r="AJ323" s="37" t="n">
        <v>7545</v>
      </c>
      <c r="AK323" s="38" t="n">
        <v>44.43740480831708</v>
      </c>
      <c r="AL323" s="38">
        <f>IF(OR($Z323="Dar de baja en SAP",$Z323="Dar de alta en SAP"),$AJ323*$AK323,"")</f>
        <v/>
      </c>
      <c r="AM323" s="38">
        <f>$AI323*$AK323</f>
        <v/>
      </c>
      <c r="AN323" s="29" t="inlineStr">
        <is>
          <t>Valorización a validar: relación de cantidades 51 a 1 entre SAP y el recuento físico. Sugiere distinta unidad de medida (SAP por caja o envase y el recuento por unidad). La diferencia económica de esta fila no debe tomarse como definitiva.</t>
        </is>
      </c>
      <c r="AO323"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7" t="n">
        <v>0</v>
      </c>
      <c r="M324" s="7" t="n">
        <v>99690.63</v>
      </c>
      <c r="O324" s="11">
        <f>M324/SUM($M$2:$M$2023)</f>
        <v/>
      </c>
      <c r="P324" s="5">
        <f>IFERROR(M324/I324,0)</f>
        <v/>
      </c>
      <c r="R324" s="8">
        <f>I324-Q324</f>
        <v/>
      </c>
      <c r="S324" s="36">
        <f>P324*R324</f>
        <v/>
      </c>
      <c r="U324" s="27" t="inlineStr">
        <is>
          <t>Stock SAP</t>
        </is>
      </c>
      <c r="V324" s="27" t="inlineStr">
        <is>
          <t>Medicamentos</t>
        </is>
      </c>
      <c r="W324" s="27" t="inlineStr">
        <is>
          <t>Dentro del alcance</t>
        </is>
      </c>
      <c r="X324" s="27" t="inlineStr"/>
      <c r="Y324" s="27" t="inlineStr">
        <is>
          <t>Sin recuento físico en el inventario de Avain</t>
        </is>
      </c>
      <c r="Z324" s="28" t="inlineStr">
        <is>
          <t>Sin recuento físico</t>
        </is>
      </c>
      <c r="AA324" s="27" t="inlineStr"/>
      <c r="AB324" s="27" t="inlineStr"/>
      <c r="AC324" s="27" t="inlineStr"/>
      <c r="AD324" s="27" t="inlineStr"/>
      <c r="AE324" s="27" t="inlineStr"/>
      <c r="AF324" s="27" t="inlineStr"/>
      <c r="AG324" s="27" t="inlineStr"/>
      <c r="AH324" s="37" t="n">
        <v>6116</v>
      </c>
      <c r="AI324" s="37" t="n">
        <v>0</v>
      </c>
      <c r="AJ324" s="37" t="n">
        <v>6116</v>
      </c>
      <c r="AK324" s="38" t="n">
        <v>332.3021059516022</v>
      </c>
      <c r="AL324" s="38" t="n"/>
      <c r="AM324" s="38" t="n"/>
      <c r="AN324" s="27" t="inlineStr"/>
      <c r="AO324" s="27"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7" t="n">
        <v>0</v>
      </c>
      <c r="M325" s="7" t="n">
        <v>99690.63</v>
      </c>
      <c r="O325" s="11">
        <f>M325/SUM($M$2:$M$2023)</f>
        <v/>
      </c>
      <c r="P325" s="5">
        <f>IFERROR(M325/I325,0)</f>
        <v/>
      </c>
      <c r="R325" s="8">
        <f>I325-Q325</f>
        <v/>
      </c>
      <c r="S325" s="36">
        <f>P325*R325</f>
        <v/>
      </c>
      <c r="U325" s="27" t="inlineStr">
        <is>
          <t>Stock SAP</t>
        </is>
      </c>
      <c r="V325" s="27" t="inlineStr">
        <is>
          <t>Medicamentos</t>
        </is>
      </c>
      <c r="W325" s="27" t="inlineStr">
        <is>
          <t>Dentro del alcance</t>
        </is>
      </c>
      <c r="X325" s="27" t="inlineStr"/>
      <c r="Y325" s="27" t="inlineStr">
        <is>
          <t>Sin recuento físico en el inventario de Avain</t>
        </is>
      </c>
      <c r="Z325" s="28" t="inlineStr">
        <is>
          <t>Sin recuento físico</t>
        </is>
      </c>
      <c r="AA325" s="27" t="inlineStr"/>
      <c r="AB325" s="27" t="inlineStr"/>
      <c r="AC325" s="27" t="inlineStr"/>
      <c r="AD325" s="27" t="inlineStr"/>
      <c r="AE325" s="27" t="inlineStr"/>
      <c r="AF325" s="27" t="inlineStr"/>
      <c r="AG325" s="27" t="inlineStr"/>
      <c r="AH325" s="37" t="n">
        <v>6116</v>
      </c>
      <c r="AI325" s="37" t="n">
        <v>0</v>
      </c>
      <c r="AJ325" s="37" t="n">
        <v>6116</v>
      </c>
      <c r="AK325" s="38" t="n">
        <v>332.3021059516022</v>
      </c>
      <c r="AL325" s="38" t="n"/>
      <c r="AM325" s="38" t="n"/>
      <c r="AN325" s="27" t="inlineStr"/>
      <c r="AO325" s="27"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7" t="n">
        <v>0</v>
      </c>
      <c r="M326" s="7" t="n">
        <v>99690.63</v>
      </c>
      <c r="O326" s="11">
        <f>M326/SUM($M$2:$M$2023)</f>
        <v/>
      </c>
      <c r="P326" s="5">
        <f>IFERROR(M326/I326,0)</f>
        <v/>
      </c>
      <c r="R326" s="8">
        <f>I326-Q326</f>
        <v/>
      </c>
      <c r="S326" s="36">
        <f>P326*R326</f>
        <v/>
      </c>
      <c r="U326" s="27" t="inlineStr">
        <is>
          <t>Stock SAP</t>
        </is>
      </c>
      <c r="V326" s="27" t="inlineStr">
        <is>
          <t>Medicamentos</t>
        </is>
      </c>
      <c r="W326" s="27" t="inlineStr">
        <is>
          <t>Dentro del alcance</t>
        </is>
      </c>
      <c r="X326" s="27" t="inlineStr"/>
      <c r="Y326" s="27" t="inlineStr">
        <is>
          <t>Sin recuento físico en el inventario de Avain</t>
        </is>
      </c>
      <c r="Z326" s="28" t="inlineStr">
        <is>
          <t>Sin recuento físico</t>
        </is>
      </c>
      <c r="AA326" s="27" t="inlineStr"/>
      <c r="AB326" s="27" t="inlineStr"/>
      <c r="AC326" s="27" t="inlineStr"/>
      <c r="AD326" s="27" t="inlineStr"/>
      <c r="AE326" s="27" t="inlineStr"/>
      <c r="AF326" s="27" t="inlineStr"/>
      <c r="AG326" s="27" t="inlineStr"/>
      <c r="AH326" s="37" t="n">
        <v>6116</v>
      </c>
      <c r="AI326" s="37" t="n">
        <v>0</v>
      </c>
      <c r="AJ326" s="37" t="n">
        <v>6116</v>
      </c>
      <c r="AK326" s="38" t="n">
        <v>332.3021059516022</v>
      </c>
      <c r="AL326" s="38" t="n"/>
      <c r="AM326" s="38" t="n"/>
      <c r="AN326" s="27" t="inlineStr"/>
      <c r="AO326" s="27"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7" t="n">
        <v>0</v>
      </c>
      <c r="M327" s="7" t="n">
        <v>99690.63</v>
      </c>
      <c r="O327" s="11">
        <f>M327/SUM($M$2:$M$2023)</f>
        <v/>
      </c>
      <c r="P327" s="5">
        <f>IFERROR(M327/I327,0)</f>
        <v/>
      </c>
      <c r="R327" s="8">
        <f>I327-Q327</f>
        <v/>
      </c>
      <c r="S327" s="36">
        <f>P327*R327</f>
        <v/>
      </c>
      <c r="U327" s="27" t="inlineStr">
        <is>
          <t>Stock SAP</t>
        </is>
      </c>
      <c r="V327" s="27" t="inlineStr">
        <is>
          <t>Medicamentos</t>
        </is>
      </c>
      <c r="W327" s="27" t="inlineStr">
        <is>
          <t>Dentro del alcance</t>
        </is>
      </c>
      <c r="X327" s="27" t="inlineStr"/>
      <c r="Y327" s="27" t="inlineStr">
        <is>
          <t>Sin recuento físico en el inventario de Avain</t>
        </is>
      </c>
      <c r="Z327" s="28" t="inlineStr">
        <is>
          <t>Sin recuento físico</t>
        </is>
      </c>
      <c r="AA327" s="27" t="inlineStr"/>
      <c r="AB327" s="27" t="inlineStr"/>
      <c r="AC327" s="27" t="inlineStr"/>
      <c r="AD327" s="27" t="inlineStr"/>
      <c r="AE327" s="27" t="inlineStr"/>
      <c r="AF327" s="27" t="inlineStr"/>
      <c r="AG327" s="27" t="inlineStr"/>
      <c r="AH327" s="37" t="n">
        <v>6116</v>
      </c>
      <c r="AI327" s="37" t="n">
        <v>0</v>
      </c>
      <c r="AJ327" s="37" t="n">
        <v>6116</v>
      </c>
      <c r="AK327" s="38" t="n">
        <v>332.3021059516022</v>
      </c>
      <c r="AL327" s="38" t="n"/>
      <c r="AM327" s="38" t="n"/>
      <c r="AN327" s="27" t="inlineStr"/>
      <c r="AO327" s="27"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7" t="n">
        <v>0</v>
      </c>
      <c r="M328" s="7" t="n">
        <v>99690.63</v>
      </c>
      <c r="O328" s="11">
        <f>M328/SUM($M$2:$M$2023)</f>
        <v/>
      </c>
      <c r="P328" s="5">
        <f>IFERROR(M328/I328,0)</f>
        <v/>
      </c>
      <c r="R328" s="8">
        <f>I328-Q328</f>
        <v/>
      </c>
      <c r="S328" s="36">
        <f>P328*R328</f>
        <v/>
      </c>
      <c r="U328" s="27" t="inlineStr">
        <is>
          <t>Stock SAP</t>
        </is>
      </c>
      <c r="V328" s="27" t="inlineStr">
        <is>
          <t>Medicamentos</t>
        </is>
      </c>
      <c r="W328" s="27" t="inlineStr">
        <is>
          <t>Dentro del alcance</t>
        </is>
      </c>
      <c r="X328" s="27" t="inlineStr"/>
      <c r="Y328" s="27" t="inlineStr">
        <is>
          <t>Sin recuento físico en el inventario de Avain</t>
        </is>
      </c>
      <c r="Z328" s="28" t="inlineStr">
        <is>
          <t>Sin recuento físico</t>
        </is>
      </c>
      <c r="AA328" s="27" t="inlineStr"/>
      <c r="AB328" s="27" t="inlineStr"/>
      <c r="AC328" s="27" t="inlineStr"/>
      <c r="AD328" s="27" t="inlineStr"/>
      <c r="AE328" s="27" t="inlineStr"/>
      <c r="AF328" s="27" t="inlineStr"/>
      <c r="AG328" s="27" t="inlineStr"/>
      <c r="AH328" s="37" t="n">
        <v>6116</v>
      </c>
      <c r="AI328" s="37" t="n">
        <v>0</v>
      </c>
      <c r="AJ328" s="37" t="n">
        <v>6116</v>
      </c>
      <c r="AK328" s="38" t="n">
        <v>332.3021059516022</v>
      </c>
      <c r="AL328" s="38" t="n"/>
      <c r="AM328" s="38" t="n"/>
      <c r="AN328" s="27" t="inlineStr"/>
      <c r="AO328" s="27"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7" t="n">
        <v>0</v>
      </c>
      <c r="M329" s="7" t="n">
        <v>99690.63</v>
      </c>
      <c r="O329" s="11">
        <f>M329/SUM($M$2:$M$2023)</f>
        <v/>
      </c>
      <c r="P329" s="5">
        <f>IFERROR(M329/I329,0)</f>
        <v/>
      </c>
      <c r="R329" s="8">
        <f>I329-Q329</f>
        <v/>
      </c>
      <c r="S329" s="36">
        <f>P329*R329</f>
        <v/>
      </c>
      <c r="U329" s="27" t="inlineStr">
        <is>
          <t>Stock SAP</t>
        </is>
      </c>
      <c r="V329" s="27" t="inlineStr">
        <is>
          <t>Medicamentos</t>
        </is>
      </c>
      <c r="W329" s="27" t="inlineStr">
        <is>
          <t>Dentro del alcance</t>
        </is>
      </c>
      <c r="X329" s="27" t="inlineStr"/>
      <c r="Y329" s="27" t="inlineStr">
        <is>
          <t>Sin recuento físico en el inventario de Avain</t>
        </is>
      </c>
      <c r="Z329" s="28" t="inlineStr">
        <is>
          <t>Sin recuento físico</t>
        </is>
      </c>
      <c r="AA329" s="27" t="inlineStr"/>
      <c r="AB329" s="27" t="inlineStr"/>
      <c r="AC329" s="27" t="inlineStr"/>
      <c r="AD329" s="27" t="inlineStr"/>
      <c r="AE329" s="27" t="inlineStr"/>
      <c r="AF329" s="27" t="inlineStr"/>
      <c r="AG329" s="27" t="inlineStr"/>
      <c r="AH329" s="37" t="n">
        <v>6116</v>
      </c>
      <c r="AI329" s="37" t="n">
        <v>0</v>
      </c>
      <c r="AJ329" s="37" t="n">
        <v>6116</v>
      </c>
      <c r="AK329" s="38" t="n">
        <v>332.3021059516022</v>
      </c>
      <c r="AL329" s="38" t="n"/>
      <c r="AM329" s="38" t="n"/>
      <c r="AN329" s="27" t="inlineStr"/>
      <c r="AO329" s="27"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7" t="n">
        <v>0</v>
      </c>
      <c r="M330" s="7" t="n">
        <v>99690.63</v>
      </c>
      <c r="O330" s="11">
        <f>M330/SUM($M$2:$M$2023)</f>
        <v/>
      </c>
      <c r="P330" s="5">
        <f>IFERROR(M330/I330,0)</f>
        <v/>
      </c>
      <c r="R330" s="8">
        <f>I330-Q330</f>
        <v/>
      </c>
      <c r="S330" s="36">
        <f>P330*R330</f>
        <v/>
      </c>
      <c r="U330" s="27" t="inlineStr">
        <is>
          <t>Stock SAP</t>
        </is>
      </c>
      <c r="V330" s="27" t="inlineStr">
        <is>
          <t>Medicamentos</t>
        </is>
      </c>
      <c r="W330" s="27" t="inlineStr">
        <is>
          <t>Dentro del alcance</t>
        </is>
      </c>
      <c r="X330" s="27" t="inlineStr"/>
      <c r="Y330" s="27" t="inlineStr">
        <is>
          <t>Sin recuento físico en el inventario de Avain</t>
        </is>
      </c>
      <c r="Z330" s="28" t="inlineStr">
        <is>
          <t>Sin recuento físico</t>
        </is>
      </c>
      <c r="AA330" s="27" t="inlineStr"/>
      <c r="AB330" s="27" t="inlineStr"/>
      <c r="AC330" s="27" t="inlineStr"/>
      <c r="AD330" s="27" t="inlineStr"/>
      <c r="AE330" s="27" t="inlineStr"/>
      <c r="AF330" s="27" t="inlineStr"/>
      <c r="AG330" s="27" t="inlineStr"/>
      <c r="AH330" s="37" t="n">
        <v>6116</v>
      </c>
      <c r="AI330" s="37" t="n">
        <v>0</v>
      </c>
      <c r="AJ330" s="37" t="n">
        <v>6116</v>
      </c>
      <c r="AK330" s="38" t="n">
        <v>332.3021059516022</v>
      </c>
      <c r="AL330" s="38" t="n"/>
      <c r="AM330" s="38" t="n"/>
      <c r="AN330" s="27" t="inlineStr"/>
      <c r="AO330" s="27"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7" t="n">
        <v>0</v>
      </c>
      <c r="M331" s="7" t="n">
        <v>99690.63</v>
      </c>
      <c r="O331" s="11">
        <f>M331/SUM($M$2:$M$2023)</f>
        <v/>
      </c>
      <c r="P331" s="5">
        <f>IFERROR(M331/I331,0)</f>
        <v/>
      </c>
      <c r="R331" s="8">
        <f>I331-Q331</f>
        <v/>
      </c>
      <c r="S331" s="36">
        <f>P331*R331</f>
        <v/>
      </c>
      <c r="U331" s="27" t="inlineStr">
        <is>
          <t>Stock SAP</t>
        </is>
      </c>
      <c r="V331" s="27" t="inlineStr">
        <is>
          <t>Medicamentos</t>
        </is>
      </c>
      <c r="W331" s="27" t="inlineStr">
        <is>
          <t>Dentro del alcance</t>
        </is>
      </c>
      <c r="X331" s="27" t="inlineStr"/>
      <c r="Y331" s="27" t="inlineStr">
        <is>
          <t>Sin recuento físico en el inventario de Avain</t>
        </is>
      </c>
      <c r="Z331" s="28" t="inlineStr">
        <is>
          <t>Sin recuento físico</t>
        </is>
      </c>
      <c r="AA331" s="27" t="inlineStr"/>
      <c r="AB331" s="27" t="inlineStr"/>
      <c r="AC331" s="27" t="inlineStr"/>
      <c r="AD331" s="27" t="inlineStr"/>
      <c r="AE331" s="27" t="inlineStr"/>
      <c r="AF331" s="27" t="inlineStr"/>
      <c r="AG331" s="27" t="inlineStr"/>
      <c r="AH331" s="37" t="n">
        <v>6116</v>
      </c>
      <c r="AI331" s="37" t="n">
        <v>0</v>
      </c>
      <c r="AJ331" s="37" t="n">
        <v>6116</v>
      </c>
      <c r="AK331" s="38" t="n">
        <v>332.3021059516022</v>
      </c>
      <c r="AL331" s="38" t="n"/>
      <c r="AM331" s="38" t="n"/>
      <c r="AN331" s="27" t="inlineStr"/>
      <c r="AO331" s="27"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7" t="n">
        <v>0</v>
      </c>
      <c r="M332" s="7" t="n">
        <v>99690.63</v>
      </c>
      <c r="O332" s="11">
        <f>M332/SUM($M$2:$M$2023)</f>
        <v/>
      </c>
      <c r="P332" s="5">
        <f>IFERROR(M332/I332,0)</f>
        <v/>
      </c>
      <c r="R332" s="8">
        <f>I332-Q332</f>
        <v/>
      </c>
      <c r="S332" s="36">
        <f>P332*R332</f>
        <v/>
      </c>
      <c r="U332" s="27" t="inlineStr">
        <is>
          <t>Stock SAP</t>
        </is>
      </c>
      <c r="V332" s="27" t="inlineStr">
        <is>
          <t>Medicamentos</t>
        </is>
      </c>
      <c r="W332" s="27" t="inlineStr">
        <is>
          <t>Dentro del alcance</t>
        </is>
      </c>
      <c r="X332" s="27" t="inlineStr"/>
      <c r="Y332" s="27" t="inlineStr">
        <is>
          <t>Sin recuento físico en el inventario de Avain</t>
        </is>
      </c>
      <c r="Z332" s="28" t="inlineStr">
        <is>
          <t>Sin recuento físico</t>
        </is>
      </c>
      <c r="AA332" s="27" t="inlineStr"/>
      <c r="AB332" s="27" t="inlineStr"/>
      <c r="AC332" s="27" t="inlineStr"/>
      <c r="AD332" s="27" t="inlineStr"/>
      <c r="AE332" s="27" t="inlineStr"/>
      <c r="AF332" s="27" t="inlineStr"/>
      <c r="AG332" s="27" t="inlineStr"/>
      <c r="AH332" s="37" t="n">
        <v>6116</v>
      </c>
      <c r="AI332" s="37" t="n">
        <v>0</v>
      </c>
      <c r="AJ332" s="37" t="n">
        <v>6116</v>
      </c>
      <c r="AK332" s="38" t="n">
        <v>332.3021059516022</v>
      </c>
      <c r="AL332" s="38" t="n"/>
      <c r="AM332" s="38" t="n"/>
      <c r="AN332" s="27" t="inlineStr"/>
      <c r="AO332" s="27"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7" t="n">
        <v>0</v>
      </c>
      <c r="M333" s="7" t="n">
        <v>99690.63</v>
      </c>
      <c r="O333" s="11">
        <f>M333/SUM($M$2:$M$2023)</f>
        <v/>
      </c>
      <c r="P333" s="5">
        <f>IFERROR(M333/I333,0)</f>
        <v/>
      </c>
      <c r="R333" s="8">
        <f>I333-Q333</f>
        <v/>
      </c>
      <c r="S333" s="36">
        <f>P333*R333</f>
        <v/>
      </c>
      <c r="U333" s="27" t="inlineStr">
        <is>
          <t>Stock SAP</t>
        </is>
      </c>
      <c r="V333" s="27" t="inlineStr">
        <is>
          <t>Medicamentos</t>
        </is>
      </c>
      <c r="W333" s="27" t="inlineStr">
        <is>
          <t>Dentro del alcance</t>
        </is>
      </c>
      <c r="X333" s="27" t="inlineStr"/>
      <c r="Y333" s="27" t="inlineStr">
        <is>
          <t>Sin recuento físico en el inventario de Avain</t>
        </is>
      </c>
      <c r="Z333" s="28" t="inlineStr">
        <is>
          <t>Sin recuento físico</t>
        </is>
      </c>
      <c r="AA333" s="27" t="inlineStr"/>
      <c r="AB333" s="27" t="inlineStr"/>
      <c r="AC333" s="27" t="inlineStr"/>
      <c r="AD333" s="27" t="inlineStr"/>
      <c r="AE333" s="27" t="inlineStr"/>
      <c r="AF333" s="27" t="inlineStr"/>
      <c r="AG333" s="27" t="inlineStr"/>
      <c r="AH333" s="37" t="n">
        <v>6116</v>
      </c>
      <c r="AI333" s="37" t="n">
        <v>0</v>
      </c>
      <c r="AJ333" s="37" t="n">
        <v>6116</v>
      </c>
      <c r="AK333" s="38" t="n">
        <v>332.3021059516022</v>
      </c>
      <c r="AL333" s="38" t="n"/>
      <c r="AM333" s="38" t="n"/>
      <c r="AN333" s="27" t="inlineStr"/>
      <c r="AO333" s="27"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7" t="n">
        <v>0</v>
      </c>
      <c r="M334" s="7" t="n">
        <v>92442.55</v>
      </c>
      <c r="O334" s="11">
        <f>M334/SUM($M$2:$M$2023)</f>
        <v/>
      </c>
      <c r="P334" s="5">
        <f>IFERROR(M334/I334,0)</f>
        <v/>
      </c>
      <c r="R334" s="8">
        <f>I334-Q334</f>
        <v/>
      </c>
      <c r="S334" s="36">
        <f>P334*R334</f>
        <v/>
      </c>
      <c r="U334" s="27" t="inlineStr">
        <is>
          <t>Stock SAP</t>
        </is>
      </c>
      <c r="V334" s="27" t="inlineStr">
        <is>
          <t>Medicamentos</t>
        </is>
      </c>
      <c r="W334" s="27" t="inlineStr">
        <is>
          <t>Dentro del alcance</t>
        </is>
      </c>
      <c r="X334" s="27" t="inlineStr"/>
      <c r="Y334" s="27" t="inlineStr">
        <is>
          <t>Sin recuento físico en el inventario de Avain</t>
        </is>
      </c>
      <c r="Z334" s="28" t="inlineStr">
        <is>
          <t>Sin recuento físico</t>
        </is>
      </c>
      <c r="AA334" s="27" t="inlineStr"/>
      <c r="AB334" s="27" t="inlineStr"/>
      <c r="AC334" s="27" t="inlineStr"/>
      <c r="AD334" s="27" t="inlineStr"/>
      <c r="AE334" s="27" t="inlineStr"/>
      <c r="AF334" s="27" t="inlineStr"/>
      <c r="AG334" s="27" t="inlineStr"/>
      <c r="AH334" s="37" t="n">
        <v>2100</v>
      </c>
      <c r="AI334" s="37" t="n">
        <v>0</v>
      </c>
      <c r="AJ334" s="37" t="n">
        <v>2100</v>
      </c>
      <c r="AK334" s="38" t="n">
        <v>308.1418095238096</v>
      </c>
      <c r="AL334" s="38" t="n"/>
      <c r="AM334" s="38" t="n"/>
      <c r="AN334" s="27" t="inlineStr"/>
      <c r="AO334" s="27"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7" t="n">
        <v>0</v>
      </c>
      <c r="M335" s="7" t="n">
        <v>92442.55</v>
      </c>
      <c r="O335" s="11">
        <f>M335/SUM($M$2:$M$2023)</f>
        <v/>
      </c>
      <c r="P335" s="5">
        <f>IFERROR(M335/I335,0)</f>
        <v/>
      </c>
      <c r="R335" s="8">
        <f>I335-Q335</f>
        <v/>
      </c>
      <c r="S335" s="36">
        <f>P335*R335</f>
        <v/>
      </c>
      <c r="U335" s="27" t="inlineStr">
        <is>
          <t>Stock SAP</t>
        </is>
      </c>
      <c r="V335" s="27" t="inlineStr">
        <is>
          <t>Medicamentos</t>
        </is>
      </c>
      <c r="W335" s="27" t="inlineStr">
        <is>
          <t>Dentro del alcance</t>
        </is>
      </c>
      <c r="X335" s="27" t="inlineStr"/>
      <c r="Y335" s="27" t="inlineStr">
        <is>
          <t>Sin recuento físico en el inventario de Avain</t>
        </is>
      </c>
      <c r="Z335" s="28" t="inlineStr">
        <is>
          <t>Sin recuento físico</t>
        </is>
      </c>
      <c r="AA335" s="27" t="inlineStr"/>
      <c r="AB335" s="27" t="inlineStr"/>
      <c r="AC335" s="27" t="inlineStr"/>
      <c r="AD335" s="27" t="inlineStr"/>
      <c r="AE335" s="27" t="inlineStr"/>
      <c r="AF335" s="27" t="inlineStr"/>
      <c r="AG335" s="27" t="inlineStr"/>
      <c r="AH335" s="37" t="n">
        <v>2100</v>
      </c>
      <c r="AI335" s="37" t="n">
        <v>0</v>
      </c>
      <c r="AJ335" s="37" t="n">
        <v>2100</v>
      </c>
      <c r="AK335" s="38" t="n">
        <v>308.1418095238096</v>
      </c>
      <c r="AL335" s="38" t="n"/>
      <c r="AM335" s="38" t="n"/>
      <c r="AN335" s="27" t="inlineStr"/>
      <c r="AO335" s="27"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7" t="n">
        <v>0</v>
      </c>
      <c r="M336" s="7" t="n">
        <v>6142.58</v>
      </c>
      <c r="O336" s="11">
        <f>M336/SUM($M$2:$M$2023)</f>
        <v/>
      </c>
      <c r="P336" s="5">
        <f>IFERROR(M336/I336,0)</f>
        <v/>
      </c>
      <c r="R336" s="8">
        <f>I336-Q336</f>
        <v/>
      </c>
      <c r="S336" s="36">
        <f>P336*R336</f>
        <v/>
      </c>
      <c r="U336" s="27" t="inlineStr">
        <is>
          <t>Stock SAP</t>
        </is>
      </c>
      <c r="V336" s="27" t="inlineStr">
        <is>
          <t>Medicamentos</t>
        </is>
      </c>
      <c r="W336" s="27" t="inlineStr">
        <is>
          <t>Dentro del alcance</t>
        </is>
      </c>
      <c r="X336" s="27" t="inlineStr"/>
      <c r="Y336" s="27" t="inlineStr">
        <is>
          <t>Sin recuento físico en el inventario de Avain</t>
        </is>
      </c>
      <c r="Z336" s="28" t="inlineStr">
        <is>
          <t>Sin recuento físico</t>
        </is>
      </c>
      <c r="AA336" s="27" t="inlineStr"/>
      <c r="AB336" s="27" t="inlineStr"/>
      <c r="AC336" s="27" t="inlineStr"/>
      <c r="AD336" s="27" t="inlineStr"/>
      <c r="AE336" s="27" t="inlineStr"/>
      <c r="AF336" s="27" t="inlineStr"/>
      <c r="AG336" s="27" t="inlineStr"/>
      <c r="AH336" s="37" t="n">
        <v>5720</v>
      </c>
      <c r="AI336" s="37" t="n">
        <v>0</v>
      </c>
      <c r="AJ336" s="37" t="n">
        <v>5720</v>
      </c>
      <c r="AK336" s="38" t="n">
        <v>20.47527272727273</v>
      </c>
      <c r="AL336" s="38" t="n"/>
      <c r="AM336" s="38" t="n"/>
      <c r="AN336" s="27" t="inlineStr"/>
      <c r="AO336" s="27"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7" t="n">
        <v>0</v>
      </c>
      <c r="M337" s="7" t="n">
        <v>6142.58</v>
      </c>
      <c r="O337" s="11">
        <f>M337/SUM($M$2:$M$2023)</f>
        <v/>
      </c>
      <c r="P337" s="5">
        <f>IFERROR(M337/I337,0)</f>
        <v/>
      </c>
      <c r="R337" s="8">
        <f>I337-Q337</f>
        <v/>
      </c>
      <c r="S337" s="36">
        <f>P337*R337</f>
        <v/>
      </c>
      <c r="U337" s="27" t="inlineStr">
        <is>
          <t>Stock SAP</t>
        </is>
      </c>
      <c r="V337" s="27" t="inlineStr">
        <is>
          <t>Medicamentos</t>
        </is>
      </c>
      <c r="W337" s="27" t="inlineStr">
        <is>
          <t>Dentro del alcance</t>
        </is>
      </c>
      <c r="X337" s="27" t="inlineStr"/>
      <c r="Y337" s="27" t="inlineStr">
        <is>
          <t>Sin recuento físico en el inventario de Avain</t>
        </is>
      </c>
      <c r="Z337" s="28" t="inlineStr">
        <is>
          <t>Sin recuento físico</t>
        </is>
      </c>
      <c r="AA337" s="27" t="inlineStr"/>
      <c r="AB337" s="27" t="inlineStr"/>
      <c r="AC337" s="27" t="inlineStr"/>
      <c r="AD337" s="27" t="inlineStr"/>
      <c r="AE337" s="27" t="inlineStr"/>
      <c r="AF337" s="27" t="inlineStr"/>
      <c r="AG337" s="27" t="inlineStr"/>
      <c r="AH337" s="37" t="n">
        <v>5720</v>
      </c>
      <c r="AI337" s="37" t="n">
        <v>0</v>
      </c>
      <c r="AJ337" s="37" t="n">
        <v>5720</v>
      </c>
      <c r="AK337" s="38" t="n">
        <v>20.47527272727273</v>
      </c>
      <c r="AL337" s="38" t="n"/>
      <c r="AM337" s="38" t="n"/>
      <c r="AN337" s="27" t="inlineStr"/>
      <c r="AO337" s="27"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7" t="n">
        <v>0</v>
      </c>
      <c r="M338" s="7" t="n">
        <v>39520.25</v>
      </c>
      <c r="O338" s="11">
        <f>M338/SUM($M$2:$M$2023)</f>
        <v/>
      </c>
      <c r="P338" s="5">
        <f>IFERROR(M338/I338,0)</f>
        <v/>
      </c>
      <c r="R338" s="8">
        <f>I338-Q338</f>
        <v/>
      </c>
      <c r="S338" s="36">
        <f>P338*R338</f>
        <v/>
      </c>
      <c r="U338" s="27" t="inlineStr">
        <is>
          <t>Stock SAP</t>
        </is>
      </c>
      <c r="V338" s="27" t="inlineStr">
        <is>
          <t>Medicamentos</t>
        </is>
      </c>
      <c r="W338" s="27" t="inlineStr">
        <is>
          <t>Dentro del alcance</t>
        </is>
      </c>
      <c r="X338" s="27" t="inlineStr"/>
      <c r="Y338" s="27" t="inlineStr">
        <is>
          <t>Sin recuento físico en el inventario de Avain</t>
        </is>
      </c>
      <c r="Z338" s="28" t="inlineStr">
        <is>
          <t>Sin recuento físico</t>
        </is>
      </c>
      <c r="AA338" s="27" t="inlineStr"/>
      <c r="AB338" s="27" t="inlineStr"/>
      <c r="AC338" s="27" t="inlineStr"/>
      <c r="AD338" s="27" t="inlineStr"/>
      <c r="AE338" s="27" t="inlineStr"/>
      <c r="AF338" s="27" t="inlineStr"/>
      <c r="AG338" s="27" t="inlineStr"/>
      <c r="AH338" s="37" t="n">
        <v>3721</v>
      </c>
      <c r="AI338" s="37" t="n">
        <v>0</v>
      </c>
      <c r="AJ338" s="37" t="n">
        <v>3721</v>
      </c>
      <c r="AK338" s="38" t="n">
        <v>131.734165546896</v>
      </c>
      <c r="AL338" s="38" t="n"/>
      <c r="AM338" s="38" t="n"/>
      <c r="AN338" s="27" t="inlineStr"/>
      <c r="AO338" s="27"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7" t="n">
        <v>0</v>
      </c>
      <c r="M339" s="7" t="n">
        <v>39520.25</v>
      </c>
      <c r="O339" s="11">
        <f>M339/SUM($M$2:$M$2023)</f>
        <v/>
      </c>
      <c r="P339" s="5">
        <f>IFERROR(M339/I339,0)</f>
        <v/>
      </c>
      <c r="R339" s="8">
        <f>I339-Q339</f>
        <v/>
      </c>
      <c r="S339" s="36">
        <f>P339*R339</f>
        <v/>
      </c>
      <c r="U339" s="27" t="inlineStr">
        <is>
          <t>Stock SAP</t>
        </is>
      </c>
      <c r="V339" s="27" t="inlineStr">
        <is>
          <t>Medicamentos</t>
        </is>
      </c>
      <c r="W339" s="27" t="inlineStr">
        <is>
          <t>Dentro del alcance</t>
        </is>
      </c>
      <c r="X339" s="27" t="inlineStr"/>
      <c r="Y339" s="27" t="inlineStr">
        <is>
          <t>Sin recuento físico en el inventario de Avain</t>
        </is>
      </c>
      <c r="Z339" s="28" t="inlineStr">
        <is>
          <t>Sin recuento físico</t>
        </is>
      </c>
      <c r="AA339" s="27" t="inlineStr"/>
      <c r="AB339" s="27" t="inlineStr"/>
      <c r="AC339" s="27" t="inlineStr"/>
      <c r="AD339" s="27" t="inlineStr"/>
      <c r="AE339" s="27" t="inlineStr"/>
      <c r="AF339" s="27" t="inlineStr"/>
      <c r="AG339" s="27" t="inlineStr"/>
      <c r="AH339" s="37" t="n">
        <v>3721</v>
      </c>
      <c r="AI339" s="37" t="n">
        <v>0</v>
      </c>
      <c r="AJ339" s="37" t="n">
        <v>3721</v>
      </c>
      <c r="AK339" s="38" t="n">
        <v>131.734165546896</v>
      </c>
      <c r="AL339" s="38" t="n"/>
      <c r="AM339" s="38" t="n"/>
      <c r="AN339" s="27" t="inlineStr"/>
      <c r="AO339" s="27"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7" t="n">
        <v>0</v>
      </c>
      <c r="M340" s="7" t="n">
        <v>58491.43</v>
      </c>
      <c r="O340" s="11">
        <f>M340/SUM($M$2:$M$2023)</f>
        <v/>
      </c>
      <c r="P340" s="5">
        <f>IFERROR(M340/I340,0)</f>
        <v/>
      </c>
      <c r="R340" s="8">
        <f>I340-Q340</f>
        <v/>
      </c>
      <c r="S340" s="36">
        <f>P340*R340</f>
        <v/>
      </c>
      <c r="U340" s="27" t="inlineStr">
        <is>
          <t>Stock SAP</t>
        </is>
      </c>
      <c r="V340" s="27" t="inlineStr">
        <is>
          <t>Medicamentos</t>
        </is>
      </c>
      <c r="W340" s="27" t="inlineStr">
        <is>
          <t>Dentro del alcance</t>
        </is>
      </c>
      <c r="X340" s="27" t="inlineStr"/>
      <c r="Y340" s="27" t="inlineStr">
        <is>
          <t>Sin recuento físico en el inventario de Avain</t>
        </is>
      </c>
      <c r="Z340" s="28" t="inlineStr">
        <is>
          <t>Sin recuento físico</t>
        </is>
      </c>
      <c r="AA340" s="27" t="inlineStr"/>
      <c r="AB340" s="27" t="inlineStr"/>
      <c r="AC340" s="27" t="inlineStr"/>
      <c r="AD340" s="27" t="inlineStr"/>
      <c r="AE340" s="27" t="inlineStr"/>
      <c r="AF340" s="27" t="inlineStr"/>
      <c r="AG340" s="27" t="inlineStr"/>
      <c r="AH340" s="37" t="n">
        <v>700</v>
      </c>
      <c r="AI340" s="37" t="n">
        <v>0</v>
      </c>
      <c r="AJ340" s="37" t="n">
        <v>700</v>
      </c>
      <c r="AK340" s="38" t="n">
        <v>194.9714285714286</v>
      </c>
      <c r="AL340" s="38" t="n"/>
      <c r="AM340" s="38" t="n"/>
      <c r="AN340" s="27" t="inlineStr"/>
      <c r="AO340" s="27"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7" t="n">
        <v>0</v>
      </c>
      <c r="M341" s="7" t="n">
        <v>20230.43</v>
      </c>
      <c r="O341" s="11">
        <f>M341/SUM($M$2:$M$2023)</f>
        <v/>
      </c>
      <c r="P341" s="5">
        <f>IFERROR(M341/I341,0)</f>
        <v/>
      </c>
      <c r="R341" s="8">
        <f>I341-Q341</f>
        <v/>
      </c>
      <c r="S341" s="36">
        <f>P341*R341</f>
        <v/>
      </c>
      <c r="U341" s="27" t="inlineStr">
        <is>
          <t>Stock SAP</t>
        </is>
      </c>
      <c r="V341" s="27" t="inlineStr">
        <is>
          <t>Medicamentos</t>
        </is>
      </c>
      <c r="W341" s="27" t="inlineStr">
        <is>
          <t>Dentro del alcance</t>
        </is>
      </c>
      <c r="X341" s="27" t="inlineStr"/>
      <c r="Y341" s="27" t="inlineStr">
        <is>
          <t>Sin recuento físico en el inventario de Avain</t>
        </is>
      </c>
      <c r="Z341" s="28" t="inlineStr">
        <is>
          <t>Sin recuento físico</t>
        </is>
      </c>
      <c r="AA341" s="27" t="inlineStr"/>
      <c r="AB341" s="27" t="inlineStr"/>
      <c r="AC341" s="27" t="inlineStr"/>
      <c r="AD341" s="27" t="inlineStr"/>
      <c r="AE341" s="27" t="inlineStr"/>
      <c r="AF341" s="27" t="inlineStr"/>
      <c r="AG341" s="27" t="inlineStr"/>
      <c r="AH341" s="37" t="n">
        <v>1840</v>
      </c>
      <c r="AI341" s="37" t="n">
        <v>0</v>
      </c>
      <c r="AJ341" s="37" t="n">
        <v>1840</v>
      </c>
      <c r="AK341" s="38" t="n">
        <v>67.43477717391303</v>
      </c>
      <c r="AL341" s="38" t="n"/>
      <c r="AM341" s="38" t="n"/>
      <c r="AN341" s="27" t="inlineStr"/>
      <c r="AO341" s="27"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7" t="n">
        <v>0</v>
      </c>
      <c r="M342" s="7" t="n">
        <v>81888.12</v>
      </c>
      <c r="O342" s="11">
        <f>M342/SUM($M$2:$M$2023)</f>
        <v/>
      </c>
      <c r="P342" s="5">
        <f>IFERROR(M342/I342,0)</f>
        <v/>
      </c>
      <c r="R342" s="8">
        <f>I342-Q342</f>
        <v/>
      </c>
      <c r="S342" s="36">
        <f>P342*R342</f>
        <v/>
      </c>
      <c r="U342" s="27" t="inlineStr">
        <is>
          <t>Stock SAP</t>
        </is>
      </c>
      <c r="V342" s="27" t="inlineStr">
        <is>
          <t>Medicamentos</t>
        </is>
      </c>
      <c r="W342" s="27" t="inlineStr">
        <is>
          <t>Dentro del alcance</t>
        </is>
      </c>
      <c r="X342" s="27" t="inlineStr"/>
      <c r="Y342" s="27" t="inlineStr">
        <is>
          <t>Sin recuento físico en el inventario de Avain</t>
        </is>
      </c>
      <c r="Z342" s="28" t="inlineStr">
        <is>
          <t>Sin recuento físico</t>
        </is>
      </c>
      <c r="AA342" s="27" t="inlineStr"/>
      <c r="AB342" s="27" t="inlineStr"/>
      <c r="AC342" s="27" t="inlineStr"/>
      <c r="AD342" s="27" t="inlineStr"/>
      <c r="AE342" s="27" t="inlineStr"/>
      <c r="AF342" s="27" t="inlineStr"/>
      <c r="AG342" s="27" t="inlineStr"/>
      <c r="AH342" s="37" t="n">
        <v>1991</v>
      </c>
      <c r="AI342" s="37" t="n">
        <v>0</v>
      </c>
      <c r="AJ342" s="37" t="n">
        <v>1991</v>
      </c>
      <c r="AK342" s="38" t="n">
        <v>272.9604068307383</v>
      </c>
      <c r="AL342" s="38" t="n"/>
      <c r="AM342" s="38" t="n"/>
      <c r="AN342" s="27" t="inlineStr"/>
      <c r="AO342" s="27"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7" t="n">
        <v>0</v>
      </c>
      <c r="M343" s="7" t="n">
        <v>76184.60000000001</v>
      </c>
      <c r="O343" s="11">
        <f>M343/SUM($M$2:$M$2023)</f>
        <v/>
      </c>
      <c r="P343" s="5">
        <f>IFERROR(M343/I343,0)</f>
        <v/>
      </c>
      <c r="Q343" s="39" t="n">
        <v>211</v>
      </c>
      <c r="R343" s="8">
        <f>I343-Q343</f>
        <v/>
      </c>
      <c r="S343" s="36">
        <f>P343*R343</f>
        <v/>
      </c>
      <c r="U343" s="27" t="inlineStr">
        <is>
          <t>Stock SAP</t>
        </is>
      </c>
      <c r="V343" s="27" t="inlineStr">
        <is>
          <t>Medicamentos</t>
        </is>
      </c>
      <c r="W343" s="27" t="inlineStr">
        <is>
          <t>Dentro del alcance</t>
        </is>
      </c>
      <c r="X343" s="30" t="inlineStr">
        <is>
          <t>Media</t>
        </is>
      </c>
      <c r="Y343" s="27" t="inlineStr">
        <is>
          <t>Homologado – confianza Media – pendiente de validación</t>
        </is>
      </c>
      <c r="Z343" s="26" t="inlineStr">
        <is>
          <t>Dar de baja en SAP</t>
        </is>
      </c>
      <c r="AA343" s="27" t="inlineStr">
        <is>
          <t>253</t>
        </is>
      </c>
      <c r="AB343" s="27" t="inlineStr">
        <is>
          <t>RANITIDINA AMP</t>
        </is>
      </c>
      <c r="AC343" s="27" t="inlineStr">
        <is>
          <t>Cruce por nomenclatura SAP</t>
        </is>
      </c>
      <c r="AD343" s="27" t="inlineStr">
        <is>
          <t>Sí</t>
        </is>
      </c>
      <c r="AE343" s="27" t="inlineStr">
        <is>
          <t>1000384, 1000171</t>
        </is>
      </c>
      <c r="AF343" s="27" t="inlineStr">
        <is>
          <t>No</t>
        </is>
      </c>
      <c r="AG343" s="27" t="inlineStr"/>
      <c r="AH343" s="37" t="n">
        <v>1040</v>
      </c>
      <c r="AI343" s="37" t="n">
        <v>211</v>
      </c>
      <c r="AJ343" s="37" t="n">
        <v>829</v>
      </c>
      <c r="AK343" s="38" t="n">
        <v>253.9486826923077</v>
      </c>
      <c r="AL343" s="38">
        <f>IF(OR($Z343="Dar de baja en SAP",$Z343="Dar de alta en SAP"),$AJ343*$AK343,"")</f>
        <v/>
      </c>
      <c r="AM343" s="38">
        <f>$AI343*$AK343</f>
        <v/>
      </c>
      <c r="AN343" s="27" t="inlineStr"/>
      <c r="AO343" s="27"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7" t="n">
        <v>0</v>
      </c>
      <c r="M344" s="7" t="n">
        <v>53136.71</v>
      </c>
      <c r="O344" s="11">
        <f>M344/SUM($M$2:$M$2023)</f>
        <v/>
      </c>
      <c r="P344" s="5">
        <f>IFERROR(M344/I344,0)</f>
        <v/>
      </c>
      <c r="Q344" s="39" t="n">
        <v>94</v>
      </c>
      <c r="R344" s="8">
        <f>I344-Q344</f>
        <v/>
      </c>
      <c r="S344" s="36">
        <f>P344*R344</f>
        <v/>
      </c>
      <c r="U344" s="27" t="inlineStr">
        <is>
          <t>Stock SAP</t>
        </is>
      </c>
      <c r="V344" s="27" t="inlineStr">
        <is>
          <t>Medicamentos</t>
        </is>
      </c>
      <c r="W344" s="27" t="inlineStr">
        <is>
          <t>Dentro del alcance</t>
        </is>
      </c>
      <c r="X344" s="26" t="inlineStr">
        <is>
          <t>Baja</t>
        </is>
      </c>
      <c r="Y344" s="27" t="inlineStr">
        <is>
          <t>Homologado – confianza Baja – pendiente de validación</t>
        </is>
      </c>
      <c r="Z344" s="26" t="inlineStr">
        <is>
          <t>Dar de baja en SAP</t>
        </is>
      </c>
      <c r="AA344" s="27" t="inlineStr">
        <is>
          <t>327</t>
        </is>
      </c>
      <c r="AB344" s="27" t="inlineStr">
        <is>
          <t>TRAMADOL 100 MG AMP</t>
        </is>
      </c>
      <c r="AC344" s="27" t="inlineStr">
        <is>
          <t>Cruce por nomenclatura SAP</t>
        </is>
      </c>
      <c r="AD344" s="27" t="inlineStr">
        <is>
          <t>Sí</t>
        </is>
      </c>
      <c r="AE344" s="27" t="inlineStr">
        <is>
          <t>1000425, 1000128</t>
        </is>
      </c>
      <c r="AF344" s="27" t="inlineStr">
        <is>
          <t>Sí</t>
        </is>
      </c>
      <c r="AG344" s="27" t="inlineStr">
        <is>
          <t>M01-011</t>
        </is>
      </c>
      <c r="AH344" s="37" t="n">
        <v>1100</v>
      </c>
      <c r="AI344" s="37" t="n">
        <v>94</v>
      </c>
      <c r="AJ344" s="37" t="n">
        <v>1006</v>
      </c>
      <c r="AK344" s="38" t="n">
        <v>177.1223727272727</v>
      </c>
      <c r="AL344" s="38">
        <f>IF(OR($Z344="Dar de baja en SAP",$Z344="Dar de alta en SAP"),$AJ344*$AK344,"")</f>
        <v/>
      </c>
      <c r="AM344" s="38">
        <f>$AI344*$AK344</f>
        <v/>
      </c>
      <c r="AN344" s="27" t="inlineStr"/>
      <c r="AO344" s="27"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7" t="n">
        <v>0</v>
      </c>
      <c r="M345" s="7" t="n">
        <v>166734.39</v>
      </c>
      <c r="O345" s="11">
        <f>M345/SUM($M$2:$M$2023)</f>
        <v/>
      </c>
      <c r="P345" s="5">
        <f>IFERROR(M345/I345,0)</f>
        <v/>
      </c>
      <c r="Q345" s="39" t="n">
        <v>252</v>
      </c>
      <c r="R345" s="8">
        <f>I345-Q345</f>
        <v/>
      </c>
      <c r="S345" s="36">
        <f>P345*R345</f>
        <v/>
      </c>
      <c r="U345" s="27" t="inlineStr">
        <is>
          <t>Stock SAP</t>
        </is>
      </c>
      <c r="V345" s="27" t="inlineStr">
        <is>
          <t>Medicamentos</t>
        </is>
      </c>
      <c r="W345" s="27" t="inlineStr">
        <is>
          <t>Dentro del alcance</t>
        </is>
      </c>
      <c r="X345" s="30" t="inlineStr">
        <is>
          <t>Media</t>
        </is>
      </c>
      <c r="Y345" s="27" t="inlineStr">
        <is>
          <t>Homologado – confianza Media – pendiente de validación</t>
        </is>
      </c>
      <c r="Z345" s="26" t="inlineStr">
        <is>
          <t>Dar de baja en SAP</t>
        </is>
      </c>
      <c r="AA345" s="27" t="inlineStr">
        <is>
          <t>535</t>
        </is>
      </c>
      <c r="AB345" s="27" t="inlineStr">
        <is>
          <t>esomeprazol</t>
        </is>
      </c>
      <c r="AC345" s="27" t="inlineStr">
        <is>
          <t>Cruce por nomenclatura SAP</t>
        </is>
      </c>
      <c r="AD345" s="27" t="inlineStr">
        <is>
          <t>No</t>
        </is>
      </c>
      <c r="AE345" s="27" t="inlineStr"/>
      <c r="AF345" s="27" t="inlineStr">
        <is>
          <t>No</t>
        </is>
      </c>
      <c r="AG345" s="27" t="inlineStr"/>
      <c r="AH345" s="37" t="n">
        <v>476</v>
      </c>
      <c r="AI345" s="37" t="n">
        <v>252</v>
      </c>
      <c r="AJ345" s="37" t="n">
        <v>224</v>
      </c>
      <c r="AK345" s="38" t="n">
        <v>555.7813025210085</v>
      </c>
      <c r="AL345" s="38">
        <f>IF(OR($Z345="Dar de baja en SAP",$Z345="Dar de alta en SAP"),$AJ345*$AK345,"")</f>
        <v/>
      </c>
      <c r="AM345" s="38">
        <f>$AI345*$AK345</f>
        <v/>
      </c>
      <c r="AN345" s="27" t="inlineStr"/>
      <c r="AO345" s="27"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7" t="n">
        <v>0</v>
      </c>
      <c r="M346" s="7" t="n">
        <v>35360.51</v>
      </c>
      <c r="O346" s="11">
        <f>M346/SUM($M$2:$M$2023)</f>
        <v/>
      </c>
      <c r="P346" s="5">
        <f>IFERROR(M346/I346,0)</f>
        <v/>
      </c>
      <c r="R346" s="8">
        <f>I346-Q346</f>
        <v/>
      </c>
      <c r="S346" s="36">
        <f>P346*R346</f>
        <v/>
      </c>
      <c r="U346" s="27" t="inlineStr">
        <is>
          <t>Stock SAP</t>
        </is>
      </c>
      <c r="V346" s="27" t="inlineStr">
        <is>
          <t>Medicamentos</t>
        </is>
      </c>
      <c r="W346" s="27" t="inlineStr">
        <is>
          <t>Dentro del alcance</t>
        </is>
      </c>
      <c r="X346" s="26" t="inlineStr">
        <is>
          <t>Baja</t>
        </is>
      </c>
      <c r="Y346" s="27" t="inlineStr">
        <is>
          <t>Homologado – confianza Baja – pendiente de validación</t>
        </is>
      </c>
      <c r="Z346" s="26" t="inlineStr">
        <is>
          <t>Dar de baja en SAP</t>
        </is>
      </c>
      <c r="AA346" s="27" t="inlineStr">
        <is>
          <t>65</t>
        </is>
      </c>
      <c r="AB346" s="27" t="inlineStr">
        <is>
          <t>DECADRON</t>
        </is>
      </c>
      <c r="AC346" s="27" t="inlineStr">
        <is>
          <t>Homologación por código Avain (master M06-001)</t>
        </is>
      </c>
      <c r="AD346" s="27" t="inlineStr">
        <is>
          <t>No</t>
        </is>
      </c>
      <c r="AE346" s="27" t="inlineStr"/>
      <c r="AF346" s="27" t="inlineStr">
        <is>
          <t>Sí</t>
        </is>
      </c>
      <c r="AG346" s="27" t="inlineStr">
        <is>
          <t>M06-001</t>
        </is>
      </c>
      <c r="AH346" s="37" t="n">
        <v>2330</v>
      </c>
      <c r="AI346" s="37" t="n">
        <v>16</v>
      </c>
      <c r="AJ346" s="37" t="n">
        <v>2314</v>
      </c>
      <c r="AK346" s="38" t="n">
        <v>117.868356223176</v>
      </c>
      <c r="AL346" s="38">
        <f>IF(OR($Z346="Dar de baja en SAP",$Z346="Dar de alta en SAP"),$AJ346*$AK346,"")</f>
        <v/>
      </c>
      <c r="AM346" s="38">
        <f>$AI346*$AK346</f>
        <v/>
      </c>
      <c r="AN346" s="29" t="inlineStr">
        <is>
          <t>Valorización a validar: relación de cantidades 146 a 1 entre SAP y el recuento físico. Sugiere distinta unidad de medida (SAP por caja o envase y el recuento por unidad). La diferencia económica de esta fila no debe tomarse como definitiva.</t>
        </is>
      </c>
      <c r="AO346"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7" t="n">
        <v>0</v>
      </c>
      <c r="M347" s="7" t="n">
        <v>35360.51</v>
      </c>
      <c r="O347" s="11">
        <f>M347/SUM($M$2:$M$2023)</f>
        <v/>
      </c>
      <c r="P347" s="5">
        <f>IFERROR(M347/I347,0)</f>
        <v/>
      </c>
      <c r="R347" s="8">
        <f>I347-Q347</f>
        <v/>
      </c>
      <c r="S347" s="36">
        <f>P347*R347</f>
        <v/>
      </c>
      <c r="U347" s="27" t="inlineStr">
        <is>
          <t>Stock SAP</t>
        </is>
      </c>
      <c r="V347" s="27" t="inlineStr">
        <is>
          <t>Medicamentos</t>
        </is>
      </c>
      <c r="W347" s="27" t="inlineStr">
        <is>
          <t>Dentro del alcance</t>
        </is>
      </c>
      <c r="X347" s="26" t="inlineStr">
        <is>
          <t>Baja</t>
        </is>
      </c>
      <c r="Y347" s="27" t="inlineStr">
        <is>
          <t>Homologado – confianza Baja – pendiente de validación</t>
        </is>
      </c>
      <c r="Z347" s="26" t="inlineStr">
        <is>
          <t>Dar de baja en SAP</t>
        </is>
      </c>
      <c r="AA347" s="27" t="inlineStr">
        <is>
          <t>65</t>
        </is>
      </c>
      <c r="AB347" s="27" t="inlineStr">
        <is>
          <t>DECADRON</t>
        </is>
      </c>
      <c r="AC347" s="27" t="inlineStr">
        <is>
          <t>Homologación por código Avain (master M06-001)</t>
        </is>
      </c>
      <c r="AD347" s="27" t="inlineStr">
        <is>
          <t>No</t>
        </is>
      </c>
      <c r="AE347" s="27" t="inlineStr"/>
      <c r="AF347" s="27" t="inlineStr">
        <is>
          <t>Sí</t>
        </is>
      </c>
      <c r="AG347" s="27" t="inlineStr">
        <is>
          <t>M06-001</t>
        </is>
      </c>
      <c r="AH347" s="37" t="n">
        <v>2330</v>
      </c>
      <c r="AI347" s="37" t="n">
        <v>16</v>
      </c>
      <c r="AJ347" s="37" t="n">
        <v>2314</v>
      </c>
      <c r="AK347" s="38" t="n">
        <v>117.868356223176</v>
      </c>
      <c r="AL347" s="38">
        <f>IF(OR($Z347="Dar de baja en SAP",$Z347="Dar de alta en SAP"),$AJ347*$AK347,"")</f>
        <v/>
      </c>
      <c r="AM347" s="38">
        <f>$AI347*$AK347</f>
        <v/>
      </c>
      <c r="AN347" s="29" t="inlineStr">
        <is>
          <t>Valorización a validar: relación de cantidades 146 a 1 entre SAP y el recuento físico. Sugiere distinta unidad de medida (SAP por caja o envase y el recuento por unidad). La diferencia económica de esta fila no debe tomarse como definitiva.</t>
        </is>
      </c>
      <c r="AO347"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7" t="n">
        <v>0</v>
      </c>
      <c r="M348" s="7" t="n">
        <v>52114.63</v>
      </c>
      <c r="O348" s="11">
        <f>M348/SUM($M$2:$M$2023)</f>
        <v/>
      </c>
      <c r="P348" s="5">
        <f>IFERROR(M348/I348,0)</f>
        <v/>
      </c>
      <c r="Q348" s="39" t="n">
        <v>632</v>
      </c>
      <c r="R348" s="8">
        <f>I348-Q348</f>
        <v/>
      </c>
      <c r="S348" s="36">
        <f>P348*R348</f>
        <v/>
      </c>
      <c r="U348" s="27" t="inlineStr">
        <is>
          <t>Stock SAP</t>
        </is>
      </c>
      <c r="V348" s="27" t="inlineStr">
        <is>
          <t>Medicamentos</t>
        </is>
      </c>
      <c r="W348" s="27" t="inlineStr">
        <is>
          <t>Dentro del alcance</t>
        </is>
      </c>
      <c r="X348" s="25" t="inlineStr">
        <is>
          <t>Alta</t>
        </is>
      </c>
      <c r="Y348" s="27" t="inlineStr">
        <is>
          <t>Homologado – confianza Alta</t>
        </is>
      </c>
      <c r="Z348" s="25" t="inlineStr">
        <is>
          <t>Dar de alta en SAP</t>
        </is>
      </c>
      <c r="AA348" s="27" t="inlineStr">
        <is>
          <t>50</t>
        </is>
      </c>
      <c r="AB348" s="27" t="inlineStr">
        <is>
          <t>CEFALEXINA</t>
        </is>
      </c>
      <c r="AC348" s="27" t="inlineStr">
        <is>
          <t>Homologación por código Avain (master M11-002)</t>
        </is>
      </c>
      <c r="AD348" s="27" t="inlineStr">
        <is>
          <t>No</t>
        </is>
      </c>
      <c r="AE348" s="27" t="inlineStr"/>
      <c r="AF348" s="27" t="inlineStr">
        <is>
          <t>Sí</t>
        </is>
      </c>
      <c r="AG348" s="27" t="inlineStr">
        <is>
          <t>M11-002</t>
        </is>
      </c>
      <c r="AH348" s="37" t="n">
        <v>316</v>
      </c>
      <c r="AI348" s="37" t="n">
        <v>632</v>
      </c>
      <c r="AJ348" s="37" t="n">
        <v>-316</v>
      </c>
      <c r="AK348" s="38" t="n">
        <v>173.7154430379747</v>
      </c>
      <c r="AL348" s="38">
        <f>IF(OR($Z348="Dar de baja en SAP",$Z348="Dar de alta en SAP"),$AJ348*$AK348,"")</f>
        <v/>
      </c>
      <c r="AM348" s="38">
        <f>$AI348*$AK348</f>
        <v/>
      </c>
      <c r="AN348" s="27" t="inlineStr"/>
      <c r="AO348" s="27"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7" t="n">
        <v>0</v>
      </c>
      <c r="M349" s="7" t="n">
        <v>12492.56</v>
      </c>
      <c r="O349" s="11">
        <f>M349/SUM($M$2:$M$2023)</f>
        <v/>
      </c>
      <c r="P349" s="5">
        <f>IFERROR(M349/I349,0)</f>
        <v/>
      </c>
      <c r="R349" s="8">
        <f>I349-Q349</f>
        <v/>
      </c>
      <c r="S349" s="36">
        <f>P349*R349</f>
        <v/>
      </c>
      <c r="U349" s="27" t="inlineStr">
        <is>
          <t>Stock SAP</t>
        </is>
      </c>
      <c r="V349" s="27" t="inlineStr">
        <is>
          <t>Medicamentos</t>
        </is>
      </c>
      <c r="W349" s="27" t="inlineStr">
        <is>
          <t>Dentro del alcance</t>
        </is>
      </c>
      <c r="X349" s="27" t="inlineStr"/>
      <c r="Y349" s="27" t="inlineStr">
        <is>
          <t>Sin recuento físico en el inventario de Avain</t>
        </is>
      </c>
      <c r="Z349" s="28" t="inlineStr">
        <is>
          <t>Sin recuento físico</t>
        </is>
      </c>
      <c r="AA349" s="27" t="inlineStr"/>
      <c r="AB349" s="27" t="inlineStr"/>
      <c r="AC349" s="27" t="inlineStr"/>
      <c r="AD349" s="27" t="inlineStr"/>
      <c r="AE349" s="27" t="inlineStr"/>
      <c r="AF349" s="27" t="inlineStr"/>
      <c r="AG349" s="27" t="inlineStr"/>
      <c r="AH349" s="37" t="n">
        <v>384</v>
      </c>
      <c r="AI349" s="37" t="n">
        <v>0</v>
      </c>
      <c r="AJ349" s="37" t="n">
        <v>384</v>
      </c>
      <c r="AK349" s="38" t="n">
        <v>41.641875</v>
      </c>
      <c r="AL349" s="38" t="n"/>
      <c r="AM349" s="38" t="n"/>
      <c r="AN349" s="27" t="inlineStr"/>
      <c r="AO349" s="27"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7" t="n">
        <v>0</v>
      </c>
      <c r="M350" s="7" t="n">
        <v>9495</v>
      </c>
      <c r="O350" s="11">
        <f>M350/SUM($M$2:$M$2023)</f>
        <v/>
      </c>
      <c r="P350" s="5">
        <f>IFERROR(M350/I350,0)</f>
        <v/>
      </c>
      <c r="R350" s="8">
        <f>I350-Q350</f>
        <v/>
      </c>
      <c r="S350" s="36">
        <f>P350*R350</f>
        <v/>
      </c>
      <c r="U350" s="27" t="inlineStr">
        <is>
          <t>Stock SAP</t>
        </is>
      </c>
      <c r="V350" s="27" t="inlineStr">
        <is>
          <t>Medicamentos</t>
        </is>
      </c>
      <c r="W350" s="27" t="inlineStr">
        <is>
          <t>Dentro del alcance</t>
        </is>
      </c>
      <c r="X350" s="27" t="inlineStr"/>
      <c r="Y350" s="27" t="inlineStr">
        <is>
          <t>Sin recuento físico en el inventario de Avain</t>
        </is>
      </c>
      <c r="Z350" s="28" t="inlineStr">
        <is>
          <t>Sin recuento físico</t>
        </is>
      </c>
      <c r="AA350" s="27" t="inlineStr"/>
      <c r="AB350" s="27" t="inlineStr"/>
      <c r="AC350" s="27" t="inlineStr"/>
      <c r="AD350" s="27" t="inlineStr"/>
      <c r="AE350" s="27" t="inlineStr"/>
      <c r="AF350" s="27" t="inlineStr"/>
      <c r="AG350" s="27" t="inlineStr"/>
      <c r="AH350" s="37" t="n">
        <v>300</v>
      </c>
      <c r="AI350" s="37" t="n">
        <v>0</v>
      </c>
      <c r="AJ350" s="37" t="n">
        <v>300</v>
      </c>
      <c r="AK350" s="38" t="n">
        <v>31.65</v>
      </c>
      <c r="AL350" s="38" t="n"/>
      <c r="AM350" s="38" t="n"/>
      <c r="AN350" s="27" t="inlineStr"/>
      <c r="AO350" s="27" t="inlineStr"/>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7" t="n">
        <v>0</v>
      </c>
      <c r="M351" s="7" t="n">
        <v>20502.93</v>
      </c>
      <c r="O351" s="11">
        <f>M351/SUM($M$2:$M$2023)</f>
        <v/>
      </c>
      <c r="P351" s="5">
        <f>IFERROR(M351/I351,0)</f>
        <v/>
      </c>
      <c r="R351" s="8">
        <f>I351-Q351</f>
        <v/>
      </c>
      <c r="S351" s="36">
        <f>P351*R351</f>
        <v/>
      </c>
      <c r="U351" s="27" t="inlineStr">
        <is>
          <t>Stock SAP</t>
        </is>
      </c>
      <c r="V351" s="27" t="inlineStr">
        <is>
          <t>Medicamentos</t>
        </is>
      </c>
      <c r="W351" s="27" t="inlineStr">
        <is>
          <t>Dentro del alcance</t>
        </is>
      </c>
      <c r="X351" s="27" t="inlineStr"/>
      <c r="Y351" s="27" t="inlineStr">
        <is>
          <t>Sin recuento físico en el inventario de Avain</t>
        </is>
      </c>
      <c r="Z351" s="28" t="inlineStr">
        <is>
          <t>Sin recuento físico</t>
        </is>
      </c>
      <c r="AA351" s="27" t="inlineStr"/>
      <c r="AB351" s="27" t="inlineStr"/>
      <c r="AC351" s="27" t="inlineStr"/>
      <c r="AD351" s="27" t="inlineStr"/>
      <c r="AE351" s="27" t="inlineStr"/>
      <c r="AF351" s="27" t="inlineStr"/>
      <c r="AG351" s="27" t="inlineStr"/>
      <c r="AH351" s="37" t="n">
        <v>420</v>
      </c>
      <c r="AI351" s="37" t="n">
        <v>0</v>
      </c>
      <c r="AJ351" s="37" t="n">
        <v>420</v>
      </c>
      <c r="AK351" s="38" t="n">
        <v>68.34309523809523</v>
      </c>
      <c r="AL351" s="38" t="n"/>
      <c r="AM351" s="38" t="n"/>
      <c r="AN351" s="27" t="inlineStr"/>
      <c r="AO351" s="27"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t="inlineStr"/>
      <c r="D352" s="5" t="inlineStr">
        <is>
          <t>033</t>
        </is>
      </c>
      <c r="E352" s="5" t="inlineStr">
        <is>
          <t>ZDES</t>
        </is>
      </c>
      <c r="F352" s="5" t="inlineStr">
        <is>
          <t>1060</t>
        </is>
      </c>
      <c r="G352" s="5" t="inlineStr">
        <is>
          <t>6021</t>
        </is>
      </c>
      <c r="H352" s="5" t="inlineStr">
        <is>
          <t>C/U</t>
        </is>
      </c>
      <c r="I352" s="6" t="n">
        <v>300</v>
      </c>
      <c r="J352" s="6" t="n">
        <v>0</v>
      </c>
      <c r="K352" s="5" t="inlineStr">
        <is>
          <t>ARS</t>
        </is>
      </c>
      <c r="L352" s="7" t="n">
        <v>0</v>
      </c>
      <c r="M352" s="7" t="n">
        <v>76439.60000000001</v>
      </c>
      <c r="O352" s="11">
        <f>M352/SUM($M$2:$M$2023)</f>
        <v/>
      </c>
      <c r="P352" s="5">
        <f>IFERROR(M352/I352,0)</f>
        <v/>
      </c>
      <c r="Q352" s="39" t="n">
        <v>94</v>
      </c>
      <c r="R352" s="8">
        <f>I352-Q352</f>
        <v/>
      </c>
      <c r="S352" s="36">
        <f>P352*R352</f>
        <v/>
      </c>
      <c r="U352" s="27" t="inlineStr">
        <is>
          <t>Stock SAP</t>
        </is>
      </c>
      <c r="V352" s="27" t="inlineStr">
        <is>
          <t>Descartables</t>
        </is>
      </c>
      <c r="W352" s="27" t="inlineStr">
        <is>
          <t>Dentro del alcance</t>
        </is>
      </c>
      <c r="X352" s="25" t="inlineStr">
        <is>
          <t>Alta</t>
        </is>
      </c>
      <c r="Y352" s="27" t="inlineStr">
        <is>
          <t>Homologado – confianza Alta</t>
        </is>
      </c>
      <c r="Z352" s="26" t="inlineStr">
        <is>
          <t>Dar de baja en SAP</t>
        </is>
      </c>
      <c r="AA352" s="27" t="inlineStr">
        <is>
          <t>264</t>
        </is>
      </c>
      <c r="AB352" s="27" t="inlineStr">
        <is>
          <t>Abocath n° 14</t>
        </is>
      </c>
      <c r="AC352" s="27" t="inlineStr">
        <is>
          <t>Homologación por código Avain (master D-125)</t>
        </is>
      </c>
      <c r="AD352" s="27" t="inlineStr">
        <is>
          <t>No</t>
        </is>
      </c>
      <c r="AE352" s="27" t="inlineStr"/>
      <c r="AF352" s="27" t="inlineStr">
        <is>
          <t>Sí</t>
        </is>
      </c>
      <c r="AG352" s="27" t="inlineStr">
        <is>
          <t>D-125</t>
        </is>
      </c>
      <c r="AH352" s="37" t="n">
        <v>550</v>
      </c>
      <c r="AI352" s="37" t="n">
        <v>94</v>
      </c>
      <c r="AJ352" s="37" t="n">
        <v>456</v>
      </c>
      <c r="AK352" s="38" t="n">
        <v>254.7986727272728</v>
      </c>
      <c r="AL352" s="38">
        <f>IF(OR($Z352="Dar de baja en SAP",$Z352="Dar de alta en SAP"),$AJ352*$AK352,"")</f>
        <v/>
      </c>
      <c r="AM352" s="38">
        <f>$AI352*$AK352</f>
        <v/>
      </c>
      <c r="AN352" s="27" t="inlineStr"/>
      <c r="AO352" s="27"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t="inlineStr"/>
      <c r="D353" s="5" t="inlineStr">
        <is>
          <t>033</t>
        </is>
      </c>
      <c r="E353" s="5" t="inlineStr">
        <is>
          <t>ZDES</t>
        </is>
      </c>
      <c r="F353" s="5" t="inlineStr">
        <is>
          <t>1060</t>
        </is>
      </c>
      <c r="G353" s="5" t="inlineStr">
        <is>
          <t>6021</t>
        </is>
      </c>
      <c r="H353" s="5" t="inlineStr">
        <is>
          <t>C/U</t>
        </is>
      </c>
      <c r="I353" s="6" t="n">
        <v>300</v>
      </c>
      <c r="J353" s="6" t="n">
        <v>0</v>
      </c>
      <c r="K353" s="5" t="inlineStr">
        <is>
          <t>ARS</t>
        </is>
      </c>
      <c r="L353" s="7" t="n">
        <v>0</v>
      </c>
      <c r="M353" s="7" t="n">
        <v>54530.87</v>
      </c>
      <c r="O353" s="11">
        <f>M353/SUM($M$2:$M$2023)</f>
        <v/>
      </c>
      <c r="P353" s="5">
        <f>IFERROR(M353/I353,0)</f>
        <v/>
      </c>
      <c r="R353" s="8">
        <f>I353-Q353</f>
        <v/>
      </c>
      <c r="S353" s="36">
        <f>P353*R353</f>
        <v/>
      </c>
      <c r="U353" s="27" t="inlineStr">
        <is>
          <t>Stock SAP</t>
        </is>
      </c>
      <c r="V353" s="27" t="inlineStr">
        <is>
          <t>Descartables</t>
        </is>
      </c>
      <c r="W353" s="27" t="inlineStr">
        <is>
          <t>Dentro del alcance</t>
        </is>
      </c>
      <c r="X353" s="25" t="inlineStr">
        <is>
          <t>Alta</t>
        </is>
      </c>
      <c r="Y353" s="27" t="inlineStr">
        <is>
          <t>Homologado – confianza Alta</t>
        </is>
      </c>
      <c r="Z353" s="26" t="inlineStr">
        <is>
          <t>Dar de baja en SAP</t>
        </is>
      </c>
      <c r="AA353" s="27" t="inlineStr">
        <is>
          <t>265</t>
        </is>
      </c>
      <c r="AB353" s="27" t="inlineStr">
        <is>
          <t>Abocath n° 18</t>
        </is>
      </c>
      <c r="AC353" s="27" t="inlineStr">
        <is>
          <t>Homologación por código Avain (master D-127)</t>
        </is>
      </c>
      <c r="AD353" s="27" t="inlineStr">
        <is>
          <t>No</t>
        </is>
      </c>
      <c r="AE353" s="27" t="inlineStr"/>
      <c r="AF353" s="27" t="inlineStr">
        <is>
          <t>Sí</t>
        </is>
      </c>
      <c r="AG353" s="27" t="inlineStr">
        <is>
          <t>D-127</t>
        </is>
      </c>
      <c r="AH353" s="37" t="n">
        <v>2400</v>
      </c>
      <c r="AI353" s="37" t="n">
        <v>141</v>
      </c>
      <c r="AJ353" s="37" t="n">
        <v>2259</v>
      </c>
      <c r="AK353" s="38" t="n">
        <v>181.7695708333333</v>
      </c>
      <c r="AL353" s="38">
        <f>IF(OR($Z353="Dar de baja en SAP",$Z353="Dar de alta en SAP"),$AJ353*$AK353,"")</f>
        <v/>
      </c>
      <c r="AM353" s="38">
        <f>$AI353*$AK353</f>
        <v/>
      </c>
      <c r="AN353" s="27" t="inlineStr"/>
      <c r="AO353" s="27"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t="inlineStr"/>
      <c r="D354" s="5" t="inlineStr">
        <is>
          <t>033</t>
        </is>
      </c>
      <c r="E354" s="5" t="inlineStr">
        <is>
          <t>ZDES</t>
        </is>
      </c>
      <c r="F354" s="5" t="inlineStr">
        <is>
          <t>1060</t>
        </is>
      </c>
      <c r="G354" s="5" t="inlineStr">
        <is>
          <t>6021</t>
        </is>
      </c>
      <c r="H354" s="5" t="inlineStr">
        <is>
          <t>C/U</t>
        </is>
      </c>
      <c r="I354" s="6" t="n">
        <v>300</v>
      </c>
      <c r="J354" s="6" t="n">
        <v>0</v>
      </c>
      <c r="K354" s="5" t="inlineStr">
        <is>
          <t>ARS</t>
        </is>
      </c>
      <c r="L354" s="7" t="n">
        <v>0</v>
      </c>
      <c r="M354" s="7" t="n">
        <v>89080.44</v>
      </c>
      <c r="O354" s="11">
        <f>M354/SUM($M$2:$M$2023)</f>
        <v/>
      </c>
      <c r="P354" s="5">
        <f>IFERROR(M354/I354,0)</f>
        <v/>
      </c>
      <c r="Q354" s="39" t="n">
        <v>90</v>
      </c>
      <c r="R354" s="8">
        <f>I354-Q354</f>
        <v/>
      </c>
      <c r="S354" s="36">
        <f>P354*R354</f>
        <v/>
      </c>
      <c r="U354" s="27" t="inlineStr">
        <is>
          <t>Stock SAP</t>
        </is>
      </c>
      <c r="V354" s="27" t="inlineStr">
        <is>
          <t>Descartables</t>
        </is>
      </c>
      <c r="W354" s="27" t="inlineStr">
        <is>
          <t>Dentro del alcance</t>
        </is>
      </c>
      <c r="X354" s="26" t="inlineStr">
        <is>
          <t>Baja</t>
        </is>
      </c>
      <c r="Y354" s="27" t="inlineStr">
        <is>
          <t>Homologado – confianza Baja – pendiente de validación</t>
        </is>
      </c>
      <c r="Z354" s="26" t="inlineStr">
        <is>
          <t>Dar de baja en SAP</t>
        </is>
      </c>
      <c r="AA354" s="27" t="inlineStr">
        <is>
          <t>522</t>
        </is>
      </c>
      <c r="AB354" s="27" t="inlineStr">
        <is>
          <t>Abbocath n° 22</t>
        </is>
      </c>
      <c r="AC354" s="27" t="inlineStr">
        <is>
          <t>Homologación por código Avain (master D-129)</t>
        </is>
      </c>
      <c r="AD354" s="27" t="inlineStr">
        <is>
          <t>No</t>
        </is>
      </c>
      <c r="AE354" s="27" t="inlineStr"/>
      <c r="AF354" s="27" t="inlineStr">
        <is>
          <t>Sí</t>
        </is>
      </c>
      <c r="AG354" s="27" t="inlineStr">
        <is>
          <t>D-129</t>
        </is>
      </c>
      <c r="AH354" s="37" t="n">
        <v>300</v>
      </c>
      <c r="AI354" s="37" t="n">
        <v>90</v>
      </c>
      <c r="AJ354" s="37" t="n">
        <v>210</v>
      </c>
      <c r="AK354" s="38" t="n">
        <v>296.9348</v>
      </c>
      <c r="AL354" s="38">
        <f>IF(OR($Z354="Dar de baja en SAP",$Z354="Dar de alta en SAP"),$AJ354*$AK354,"")</f>
        <v/>
      </c>
      <c r="AM354" s="38">
        <f>$AI354*$AK354</f>
        <v/>
      </c>
      <c r="AN354" s="27" t="inlineStr"/>
      <c r="AO354" s="27"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t="inlineStr"/>
      <c r="D355" s="5" t="inlineStr">
        <is>
          <t>033</t>
        </is>
      </c>
      <c r="E355" s="5" t="inlineStr">
        <is>
          <t>ZDES</t>
        </is>
      </c>
      <c r="F355" s="5" t="inlineStr">
        <is>
          <t>1060</t>
        </is>
      </c>
      <c r="G355" s="5" t="inlineStr">
        <is>
          <t>6021</t>
        </is>
      </c>
      <c r="H355" s="5" t="inlineStr">
        <is>
          <t>C/U</t>
        </is>
      </c>
      <c r="I355" s="6" t="n">
        <v>300</v>
      </c>
      <c r="J355" s="6" t="n">
        <v>0</v>
      </c>
      <c r="K355" s="5" t="inlineStr">
        <is>
          <t>ARS</t>
        </is>
      </c>
      <c r="L355" s="7" t="n">
        <v>0</v>
      </c>
      <c r="M355" s="7" t="n">
        <v>134516.63</v>
      </c>
      <c r="O355" s="11">
        <f>M355/SUM($M$2:$M$2023)</f>
        <v/>
      </c>
      <c r="P355" s="5">
        <f>IFERROR(M355/I355,0)</f>
        <v/>
      </c>
      <c r="Q355" s="39" t="n">
        <v>140</v>
      </c>
      <c r="R355" s="8">
        <f>I355-Q355</f>
        <v/>
      </c>
      <c r="S355" s="36">
        <f>P355*R355</f>
        <v/>
      </c>
      <c r="U355" s="27" t="inlineStr">
        <is>
          <t>Stock SAP</t>
        </is>
      </c>
      <c r="V355" s="27" t="inlineStr">
        <is>
          <t>Descartables</t>
        </is>
      </c>
      <c r="W355" s="27" t="inlineStr">
        <is>
          <t>Dentro del alcance</t>
        </is>
      </c>
      <c r="X355" s="26" t="inlineStr">
        <is>
          <t>Baja</t>
        </is>
      </c>
      <c r="Y355" s="27" t="inlineStr">
        <is>
          <t>Homologado – confianza Baja – pendiente de validación</t>
        </is>
      </c>
      <c r="Z355" s="26" t="inlineStr">
        <is>
          <t>Dar de baja en SAP</t>
        </is>
      </c>
      <c r="AA355" s="27" t="inlineStr">
        <is>
          <t>275; 279; 280</t>
        </is>
      </c>
      <c r="AB355" s="27" t="inlineStr">
        <is>
          <t>Guantes Esteriles N°8; GUANTES NO ESTERILES M; GUANTES NO ESTERILES S</t>
        </is>
      </c>
      <c r="AC355" s="27" t="inlineStr">
        <is>
          <t>Cruce por nomenclatura SAP; Homologación por código Avain (master D-154)</t>
        </is>
      </c>
      <c r="AD355" s="27" t="inlineStr">
        <is>
          <t>Sí</t>
        </is>
      </c>
      <c r="AE355" s="27" t="inlineStr">
        <is>
          <t>2000022, 2000156, 2000021, 2000089</t>
        </is>
      </c>
      <c r="AF355" s="27" t="inlineStr">
        <is>
          <t>Sí</t>
        </is>
      </c>
      <c r="AG355" s="27" t="inlineStr">
        <is>
          <t>D-154</t>
        </is>
      </c>
      <c r="AH355" s="37" t="n">
        <v>400</v>
      </c>
      <c r="AI355" s="37" t="n">
        <v>140</v>
      </c>
      <c r="AJ355" s="37" t="n">
        <v>260</v>
      </c>
      <c r="AK355" s="38" t="n">
        <v>448.388775</v>
      </c>
      <c r="AL355" s="38">
        <f>IF(OR($Z355="Dar de baja en SAP",$Z355="Dar de alta en SAP"),$AJ355*$AK355,"")</f>
        <v/>
      </c>
      <c r="AM355" s="38">
        <f>$AI355*$AK355</f>
        <v/>
      </c>
      <c r="AN355" s="27" t="inlineStr"/>
      <c r="AO355" s="27"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t="inlineStr"/>
      <c r="D356" s="5" t="inlineStr">
        <is>
          <t>033</t>
        </is>
      </c>
      <c r="E356" s="5" t="inlineStr">
        <is>
          <t>ZDES</t>
        </is>
      </c>
      <c r="F356" s="5" t="inlineStr">
        <is>
          <t>1060</t>
        </is>
      </c>
      <c r="G356" s="5" t="inlineStr">
        <is>
          <t>6022</t>
        </is>
      </c>
      <c r="H356" s="5" t="inlineStr">
        <is>
          <t>C/U</t>
        </is>
      </c>
      <c r="I356" s="6" t="n">
        <v>300</v>
      </c>
      <c r="J356" s="6" t="n">
        <v>0</v>
      </c>
      <c r="K356" s="5" t="inlineStr">
        <is>
          <t>ARS</t>
        </is>
      </c>
      <c r="L356" s="7" t="n">
        <v>0</v>
      </c>
      <c r="M356" s="7" t="n">
        <v>11829.28</v>
      </c>
      <c r="O356" s="11">
        <f>M356/SUM($M$2:$M$2023)</f>
        <v/>
      </c>
      <c r="P356" s="5">
        <f>IFERROR(M356/I356,0)</f>
        <v/>
      </c>
      <c r="R356" s="8">
        <f>I356-Q356</f>
        <v/>
      </c>
      <c r="S356" s="36">
        <f>P356*R356</f>
        <v/>
      </c>
      <c r="U356" s="27" t="inlineStr">
        <is>
          <t>Stock SAP</t>
        </is>
      </c>
      <c r="V356" s="27" t="inlineStr">
        <is>
          <t>Descartables</t>
        </is>
      </c>
      <c r="W356" s="27" t="inlineStr">
        <is>
          <t>Dentro del alcance</t>
        </is>
      </c>
      <c r="X356" s="30" t="inlineStr">
        <is>
          <t>Media</t>
        </is>
      </c>
      <c r="Y356" s="27" t="inlineStr">
        <is>
          <t>Homologado – confianza Media – pendiente de validación</t>
        </is>
      </c>
      <c r="Z356" s="26" t="inlineStr">
        <is>
          <t>Dar de baja en SAP</t>
        </is>
      </c>
      <c r="AA356" s="27" t="inlineStr">
        <is>
          <t>302</t>
        </is>
      </c>
      <c r="AB356" s="27" t="inlineStr">
        <is>
          <t>JERINGAS 1 ML</t>
        </is>
      </c>
      <c r="AC356" s="27" t="inlineStr">
        <is>
          <t>Homologación por código Avain (master D-134)</t>
        </is>
      </c>
      <c r="AD356" s="27" t="inlineStr">
        <is>
          <t>Sí</t>
        </is>
      </c>
      <c r="AE356" s="27" t="inlineStr">
        <is>
          <t>2000026, 2000451</t>
        </is>
      </c>
      <c r="AF356" s="27" t="inlineStr">
        <is>
          <t>Sí</t>
        </is>
      </c>
      <c r="AG356" s="27" t="inlineStr">
        <is>
          <t>D-134</t>
        </is>
      </c>
      <c r="AH356" s="37" t="n">
        <v>2200</v>
      </c>
      <c r="AI356" s="37" t="n">
        <v>523</v>
      </c>
      <c r="AJ356" s="37" t="n">
        <v>1677</v>
      </c>
      <c r="AK356" s="38" t="n">
        <v>39.43093636363636</v>
      </c>
      <c r="AL356" s="38">
        <f>IF(OR($Z356="Dar de baja en SAP",$Z356="Dar de alta en SAP"),$AJ356*$AK356,"")</f>
        <v/>
      </c>
      <c r="AM356" s="38">
        <f>$AI356*$AK356</f>
        <v/>
      </c>
      <c r="AN356" s="27" t="inlineStr"/>
      <c r="AO356" s="27"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t="inlineStr"/>
      <c r="D357" s="5" t="inlineStr">
        <is>
          <t>033</t>
        </is>
      </c>
      <c r="E357" s="5" t="inlineStr">
        <is>
          <t>ZDES</t>
        </is>
      </c>
      <c r="F357" s="5" t="inlineStr">
        <is>
          <t>1060</t>
        </is>
      </c>
      <c r="G357" s="5" t="inlineStr">
        <is>
          <t>6021</t>
        </is>
      </c>
      <c r="H357" s="5" t="inlineStr">
        <is>
          <t>C/U</t>
        </is>
      </c>
      <c r="I357" s="6" t="n">
        <v>300</v>
      </c>
      <c r="J357" s="6" t="n">
        <v>0</v>
      </c>
      <c r="K357" s="5" t="inlineStr">
        <is>
          <t>ARS</t>
        </is>
      </c>
      <c r="L357" s="7" t="n">
        <v>0</v>
      </c>
      <c r="M357" s="7" t="n">
        <v>74221.89</v>
      </c>
      <c r="O357" s="11">
        <f>M357/SUM($M$2:$M$2023)</f>
        <v/>
      </c>
      <c r="P357" s="5">
        <f>IFERROR(M357/I357,0)</f>
        <v/>
      </c>
      <c r="R357" s="8">
        <f>I357-Q357</f>
        <v/>
      </c>
      <c r="S357" s="36">
        <f>P357*R357</f>
        <v/>
      </c>
      <c r="U357" s="27" t="inlineStr">
        <is>
          <t>Stock SAP</t>
        </is>
      </c>
      <c r="V357" s="27" t="inlineStr">
        <is>
          <t>Descartables</t>
        </is>
      </c>
      <c r="W357" s="27" t="inlineStr">
        <is>
          <t>Dentro del alcance</t>
        </is>
      </c>
      <c r="X357" s="27" t="inlineStr"/>
      <c r="Y357" s="27" t="inlineStr">
        <is>
          <t>Sin recuento físico en el inventario de Avain</t>
        </is>
      </c>
      <c r="Z357" s="28" t="inlineStr">
        <is>
          <t>Sin recuento físico</t>
        </is>
      </c>
      <c r="AA357" s="27" t="inlineStr"/>
      <c r="AB357" s="27" t="inlineStr"/>
      <c r="AC357" s="27" t="inlineStr"/>
      <c r="AD357" s="27" t="inlineStr"/>
      <c r="AE357" s="27" t="inlineStr"/>
      <c r="AF357" s="27" t="inlineStr"/>
      <c r="AG357" s="27" t="inlineStr"/>
      <c r="AH357" s="37" t="n">
        <v>700</v>
      </c>
      <c r="AI357" s="37" t="n">
        <v>0</v>
      </c>
      <c r="AJ357" s="37" t="n">
        <v>700</v>
      </c>
      <c r="AK357" s="38" t="n">
        <v>247.4063142857143</v>
      </c>
      <c r="AL357" s="38" t="n"/>
      <c r="AM357" s="38" t="n"/>
      <c r="AN357" s="27" t="inlineStr"/>
      <c r="AO357" s="27" t="inlineStr">
        <is>
          <t>El material ocupa 3 filas en la hoja 1060 NQN (lote/almacén). La cantidad SAP y la física de esta vista son el total del material.</t>
        </is>
      </c>
    </row>
    <row r="358">
      <c r="A358" s="5" t="inlineStr">
        <is>
          <t>2000034</t>
        </is>
      </c>
      <c r="B358" s="5" t="inlineStr">
        <is>
          <t>TELA ADHESIVA 2.5CM HOSPITALARIA</t>
        </is>
      </c>
      <c r="C358" s="5" t="inlineStr"/>
      <c r="D358" s="5" t="inlineStr">
        <is>
          <t>033</t>
        </is>
      </c>
      <c r="E358" s="5" t="inlineStr">
        <is>
          <t>ZDES</t>
        </is>
      </c>
      <c r="F358" s="5" t="inlineStr">
        <is>
          <t>1060</t>
        </is>
      </c>
      <c r="G358" s="5" t="inlineStr">
        <is>
          <t>6022</t>
        </is>
      </c>
      <c r="H358" s="5" t="inlineStr">
        <is>
          <t>C/U</t>
        </is>
      </c>
      <c r="I358" s="6" t="n">
        <v>300</v>
      </c>
      <c r="J358" s="6" t="n">
        <v>0</v>
      </c>
      <c r="K358" s="5" t="inlineStr">
        <is>
          <t>ARS</t>
        </is>
      </c>
      <c r="L358" s="7" t="n">
        <v>0</v>
      </c>
      <c r="M358" s="7" t="n">
        <v>144106.01</v>
      </c>
      <c r="O358" s="11">
        <f>M358/SUM($M$2:$M$2023)</f>
        <v/>
      </c>
      <c r="P358" s="5">
        <f>IFERROR(M358/I358,0)</f>
        <v/>
      </c>
      <c r="R358" s="8">
        <f>I358-Q358</f>
        <v/>
      </c>
      <c r="S358" s="36">
        <f>P358*R358</f>
        <v/>
      </c>
      <c r="U358" s="27" t="inlineStr">
        <is>
          <t>Stock SAP</t>
        </is>
      </c>
      <c r="V358" s="27" t="inlineStr">
        <is>
          <t>Descartables</t>
        </is>
      </c>
      <c r="W358" s="27" t="inlineStr">
        <is>
          <t>Dentro del alcance</t>
        </is>
      </c>
      <c r="X358" s="27" t="inlineStr"/>
      <c r="Y358" s="27" t="inlineStr">
        <is>
          <t>Sin recuento físico en el inventario de Avain</t>
        </is>
      </c>
      <c r="Z358" s="28" t="inlineStr">
        <is>
          <t>Sin recuento físico</t>
        </is>
      </c>
      <c r="AA358" s="27" t="inlineStr"/>
      <c r="AB358" s="27" t="inlineStr"/>
      <c r="AC358" s="27" t="inlineStr"/>
      <c r="AD358" s="27" t="inlineStr"/>
      <c r="AE358" s="27" t="inlineStr"/>
      <c r="AF358" s="27" t="inlineStr"/>
      <c r="AG358" s="27" t="inlineStr"/>
      <c r="AH358" s="37" t="n">
        <v>1310</v>
      </c>
      <c r="AI358" s="37" t="n">
        <v>0</v>
      </c>
      <c r="AJ358" s="37" t="n">
        <v>1310</v>
      </c>
      <c r="AK358" s="38" t="n">
        <v>480.3533816793893</v>
      </c>
      <c r="AL358" s="38" t="n"/>
      <c r="AM358" s="38" t="n"/>
      <c r="AN358" s="27" t="inlineStr"/>
      <c r="AO358" s="27"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t="inlineStr"/>
      <c r="D359" s="5" t="inlineStr">
        <is>
          <t>033</t>
        </is>
      </c>
      <c r="E359" s="5" t="inlineStr">
        <is>
          <t>ZDES</t>
        </is>
      </c>
      <c r="F359" s="5" t="inlineStr">
        <is>
          <t>1060</t>
        </is>
      </c>
      <c r="G359" s="5" t="inlineStr">
        <is>
          <t>6021</t>
        </is>
      </c>
      <c r="H359" s="5" t="inlineStr">
        <is>
          <t>C/U</t>
        </is>
      </c>
      <c r="I359" s="6" t="n">
        <v>300</v>
      </c>
      <c r="J359" s="6" t="n">
        <v>0</v>
      </c>
      <c r="K359" s="5" t="inlineStr">
        <is>
          <t>ARS</t>
        </is>
      </c>
      <c r="L359" s="7" t="n">
        <v>0</v>
      </c>
      <c r="M359" s="7" t="n">
        <v>107318.5</v>
      </c>
      <c r="O359" s="11">
        <f>M359/SUM($M$2:$M$2023)</f>
        <v/>
      </c>
      <c r="P359" s="5">
        <f>IFERROR(M359/I359,0)</f>
        <v/>
      </c>
      <c r="R359" s="8">
        <f>I359-Q359</f>
        <v/>
      </c>
      <c r="S359" s="36">
        <f>P359*R359</f>
        <v/>
      </c>
      <c r="U359" s="27" t="inlineStr">
        <is>
          <t>Stock SAP</t>
        </is>
      </c>
      <c r="V359" s="27" t="inlineStr">
        <is>
          <t>Descartables</t>
        </is>
      </c>
      <c r="W359" s="27" t="inlineStr">
        <is>
          <t>Dentro del alcance</t>
        </is>
      </c>
      <c r="X359" s="27" t="inlineStr"/>
      <c r="Y359" s="27" t="inlineStr">
        <is>
          <t>Sin recuento físico en el inventario de Avain</t>
        </is>
      </c>
      <c r="Z359" s="28" t="inlineStr">
        <is>
          <t>Sin recuento físico</t>
        </is>
      </c>
      <c r="AA359" s="27" t="inlineStr"/>
      <c r="AB359" s="27" t="inlineStr"/>
      <c r="AC359" s="27" t="inlineStr"/>
      <c r="AD359" s="27" t="inlineStr"/>
      <c r="AE359" s="27" t="inlineStr"/>
      <c r="AF359" s="27" t="inlineStr"/>
      <c r="AG359" s="27" t="inlineStr"/>
      <c r="AH359" s="37" t="n">
        <v>600</v>
      </c>
      <c r="AI359" s="37" t="n">
        <v>0</v>
      </c>
      <c r="AJ359" s="37" t="n">
        <v>600</v>
      </c>
      <c r="AK359" s="38" t="n">
        <v>357.7283333333334</v>
      </c>
      <c r="AL359" s="38" t="n"/>
      <c r="AM359" s="38" t="n"/>
      <c r="AN359" s="27" t="inlineStr"/>
      <c r="AO359" s="27"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t="inlineStr"/>
      <c r="D360" s="5" t="inlineStr">
        <is>
          <t>033</t>
        </is>
      </c>
      <c r="E360" s="5" t="inlineStr">
        <is>
          <t>ZDES</t>
        </is>
      </c>
      <c r="F360" s="5" t="inlineStr">
        <is>
          <t>1060</t>
        </is>
      </c>
      <c r="G360" s="5" t="inlineStr">
        <is>
          <t>6022</t>
        </is>
      </c>
      <c r="H360" s="5" t="inlineStr">
        <is>
          <t>C/U</t>
        </is>
      </c>
      <c r="I360" s="6" t="n">
        <v>300</v>
      </c>
      <c r="J360" s="6" t="n">
        <v>0</v>
      </c>
      <c r="K360" s="5" t="inlineStr">
        <is>
          <t>ARS</t>
        </is>
      </c>
      <c r="L360" s="7" t="n">
        <v>0</v>
      </c>
      <c r="M360" s="7" t="n">
        <v>107318.5</v>
      </c>
      <c r="O360" s="11">
        <f>M360/SUM($M$2:$M$2023)</f>
        <v/>
      </c>
      <c r="P360" s="5">
        <f>IFERROR(M360/I360,0)</f>
        <v/>
      </c>
      <c r="R360" s="8">
        <f>I360-Q360</f>
        <v/>
      </c>
      <c r="S360" s="36">
        <f>P360*R360</f>
        <v/>
      </c>
      <c r="U360" s="27" t="inlineStr">
        <is>
          <t>Stock SAP</t>
        </is>
      </c>
      <c r="V360" s="27" t="inlineStr">
        <is>
          <t>Descartables</t>
        </is>
      </c>
      <c r="W360" s="27" t="inlineStr">
        <is>
          <t>Dentro del alcance</t>
        </is>
      </c>
      <c r="X360" s="27" t="inlineStr"/>
      <c r="Y360" s="27" t="inlineStr">
        <is>
          <t>Sin recuento físico en el inventario de Avain</t>
        </is>
      </c>
      <c r="Z360" s="28" t="inlineStr">
        <is>
          <t>Sin recuento físico</t>
        </is>
      </c>
      <c r="AA360" s="27" t="inlineStr"/>
      <c r="AB360" s="27" t="inlineStr"/>
      <c r="AC360" s="27" t="inlineStr"/>
      <c r="AD360" s="27" t="inlineStr"/>
      <c r="AE360" s="27" t="inlineStr"/>
      <c r="AF360" s="27" t="inlineStr"/>
      <c r="AG360" s="27" t="inlineStr"/>
      <c r="AH360" s="37" t="n">
        <v>600</v>
      </c>
      <c r="AI360" s="37" t="n">
        <v>0</v>
      </c>
      <c r="AJ360" s="37" t="n">
        <v>600</v>
      </c>
      <c r="AK360" s="38" t="n">
        <v>357.7283333333334</v>
      </c>
      <c r="AL360" s="38" t="n"/>
      <c r="AM360" s="38" t="n"/>
      <c r="AN360" s="27" t="inlineStr"/>
      <c r="AO360" s="27" t="inlineStr">
        <is>
          <t>El material ocupa 2 filas en la hoja 1060 NQN (lote/almacén). La cantidad SAP y la física de esta vista son el total del material.</t>
        </is>
      </c>
    </row>
    <row r="361">
      <c r="A361" s="5" t="inlineStr">
        <is>
          <t>2000462</t>
        </is>
      </c>
      <c r="B361" s="5" t="inlineStr">
        <is>
          <t>BIGOTERA DESCARTABLE</t>
        </is>
      </c>
      <c r="C361" s="5" t="inlineStr"/>
      <c r="D361" s="5" t="inlineStr">
        <is>
          <t>033</t>
        </is>
      </c>
      <c r="E361" s="5" t="inlineStr">
        <is>
          <t>ZDES</t>
        </is>
      </c>
      <c r="F361" s="5" t="inlineStr">
        <is>
          <t>1060</t>
        </is>
      </c>
      <c r="G361" s="5" t="inlineStr">
        <is>
          <t>6021</t>
        </is>
      </c>
      <c r="H361" s="5" t="inlineStr">
        <is>
          <t>C/U</t>
        </is>
      </c>
      <c r="I361" s="6" t="n">
        <v>300</v>
      </c>
      <c r="J361" s="6" t="n">
        <v>0</v>
      </c>
      <c r="K361" s="5" t="inlineStr">
        <is>
          <t>ARS</t>
        </is>
      </c>
      <c r="L361" s="7" t="n">
        <v>0</v>
      </c>
      <c r="M361" s="7" t="n">
        <v>198910.5</v>
      </c>
      <c r="O361" s="11">
        <f>M361/SUM($M$2:$M$2023)</f>
        <v/>
      </c>
      <c r="P361" s="5">
        <f>IFERROR(M361/I361,0)</f>
        <v/>
      </c>
      <c r="Q361" s="39" t="n">
        <v>716</v>
      </c>
      <c r="R361" s="8">
        <f>I361-Q361</f>
        <v/>
      </c>
      <c r="S361" s="36">
        <f>P361*R361</f>
        <v/>
      </c>
      <c r="U361" s="27" t="inlineStr">
        <is>
          <t>Stock SAP</t>
        </is>
      </c>
      <c r="V361" s="27" t="inlineStr">
        <is>
          <t>Descartables</t>
        </is>
      </c>
      <c r="W361" s="27" t="inlineStr">
        <is>
          <t>Dentro del alcance</t>
        </is>
      </c>
      <c r="X361" s="26" t="inlineStr">
        <is>
          <t>Baja</t>
        </is>
      </c>
      <c r="Y361" s="27" t="inlineStr">
        <is>
          <t>Homologado – confianza Baja – pendiente de validación</t>
        </is>
      </c>
      <c r="Z361" s="25" t="inlineStr">
        <is>
          <t>Dar de alta en SAP</t>
        </is>
      </c>
      <c r="AA361" s="27" t="inlineStr">
        <is>
          <t>352; 353</t>
        </is>
      </c>
      <c r="AB361" s="27" t="inlineStr">
        <is>
          <t>bigoteras; CANULAS DE MAYO N°2</t>
        </is>
      </c>
      <c r="AC361" s="27" t="inlineStr">
        <is>
          <t>Homologación por código Avain (master D-161); Homologación por código Avain (master K-228)</t>
        </is>
      </c>
      <c r="AD361" s="27" t="inlineStr">
        <is>
          <t>No</t>
        </is>
      </c>
      <c r="AE361" s="27" t="inlineStr"/>
      <c r="AF361" s="27" t="inlineStr">
        <is>
          <t>Sí</t>
        </is>
      </c>
      <c r="AG361" s="27" t="inlineStr">
        <is>
          <t>D-161; K-228</t>
        </is>
      </c>
      <c r="AH361" s="37" t="n">
        <v>520</v>
      </c>
      <c r="AI361" s="37" t="n">
        <v>716</v>
      </c>
      <c r="AJ361" s="37" t="n">
        <v>-196</v>
      </c>
      <c r="AK361" s="38" t="n">
        <v>663.035</v>
      </c>
      <c r="AL361" s="38">
        <f>IF(OR($Z361="Dar de baja en SAP",$Z361="Dar de alta en SAP"),$AJ361*$AK361,"")</f>
        <v/>
      </c>
      <c r="AM361" s="38">
        <f>$AI361*$AK361</f>
        <v/>
      </c>
      <c r="AN361" s="27" t="inlineStr"/>
      <c r="AO361" s="27"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t="inlineStr"/>
      <c r="D362" s="5" t="inlineStr">
        <is>
          <t>033</t>
        </is>
      </c>
      <c r="E362" s="5" t="inlineStr">
        <is>
          <t>ZDES</t>
        </is>
      </c>
      <c r="F362" s="5" t="inlineStr">
        <is>
          <t>1060</t>
        </is>
      </c>
      <c r="G362" s="5" t="inlineStr">
        <is>
          <t>6022</t>
        </is>
      </c>
      <c r="H362" s="5" t="inlineStr">
        <is>
          <t>C/U</t>
        </is>
      </c>
      <c r="I362" s="6" t="n">
        <v>300</v>
      </c>
      <c r="J362" s="6" t="n">
        <v>0</v>
      </c>
      <c r="K362" s="5" t="inlineStr">
        <is>
          <t>ARS</t>
        </is>
      </c>
      <c r="L362" s="7" t="n">
        <v>0</v>
      </c>
      <c r="M362" s="7" t="n">
        <v>160127.54</v>
      </c>
      <c r="O362" s="11">
        <f>M362/SUM($M$2:$M$2023)</f>
        <v/>
      </c>
      <c r="P362" s="5">
        <f>IFERROR(M362/I362,0)</f>
        <v/>
      </c>
      <c r="R362" s="8">
        <f>I362-Q362</f>
        <v/>
      </c>
      <c r="S362" s="36">
        <f>P362*R362</f>
        <v/>
      </c>
      <c r="U362" s="27" t="inlineStr">
        <is>
          <t>Stock SAP</t>
        </is>
      </c>
      <c r="V362" s="27" t="inlineStr">
        <is>
          <t>Descartables</t>
        </is>
      </c>
      <c r="W362" s="27" t="inlineStr">
        <is>
          <t>Dentro del alcance</t>
        </is>
      </c>
      <c r="X362" s="27" t="inlineStr"/>
      <c r="Y362" s="27" t="inlineStr">
        <is>
          <t>Sin recuento físico en el inventario de Avain</t>
        </is>
      </c>
      <c r="Z362" s="28" t="inlineStr">
        <is>
          <t>Sin recuento físico</t>
        </is>
      </c>
      <c r="AA362" s="27" t="inlineStr"/>
      <c r="AB362" s="27" t="inlineStr"/>
      <c r="AC362" s="27" t="inlineStr"/>
      <c r="AD362" s="27" t="inlineStr"/>
      <c r="AE362" s="27" t="inlineStr"/>
      <c r="AF362" s="27" t="inlineStr"/>
      <c r="AG362" s="27" t="inlineStr"/>
      <c r="AH362" s="37" t="n">
        <v>1910</v>
      </c>
      <c r="AI362" s="37" t="n">
        <v>0</v>
      </c>
      <c r="AJ362" s="37" t="n">
        <v>1910</v>
      </c>
      <c r="AK362" s="38" t="n">
        <v>533.7584659685864</v>
      </c>
      <c r="AL362" s="38" t="n"/>
      <c r="AM362" s="38" t="n"/>
      <c r="AN362" s="27" t="inlineStr"/>
      <c r="AO362" s="27"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7" t="n">
        <v>0</v>
      </c>
      <c r="M363" s="7" t="n">
        <v>35590.63</v>
      </c>
      <c r="O363" s="11">
        <f>M363/SUM($M$2:$M$2023)</f>
        <v/>
      </c>
      <c r="P363" s="5">
        <f>IFERROR(M363/I363,0)</f>
        <v/>
      </c>
      <c r="R363" s="8">
        <f>I363-Q363</f>
        <v/>
      </c>
      <c r="S363" s="36">
        <f>P363*R363</f>
        <v/>
      </c>
      <c r="U363" s="27" t="inlineStr">
        <is>
          <t>Stock SAP</t>
        </is>
      </c>
      <c r="V363" s="27" t="inlineStr">
        <is>
          <t>Medicamentos</t>
        </is>
      </c>
      <c r="W363" s="27" t="inlineStr">
        <is>
          <t>Dentro del alcance</t>
        </is>
      </c>
      <c r="X363" s="25" t="inlineStr">
        <is>
          <t>Alta</t>
        </is>
      </c>
      <c r="Y363" s="27" t="inlineStr">
        <is>
          <t>Homologado – confianza Alta</t>
        </is>
      </c>
      <c r="Z363" s="26" t="inlineStr">
        <is>
          <t>Dar de baja en SAP</t>
        </is>
      </c>
      <c r="AA363" s="27" t="inlineStr">
        <is>
          <t>23</t>
        </is>
      </c>
      <c r="AB363" s="27" t="inlineStr">
        <is>
          <t>ASPIRINA</t>
        </is>
      </c>
      <c r="AC363" s="27" t="inlineStr">
        <is>
          <t>Homologación por código Avain (master M01-001)</t>
        </is>
      </c>
      <c r="AD363" s="27" t="inlineStr">
        <is>
          <t>No</t>
        </is>
      </c>
      <c r="AE363" s="27" t="inlineStr"/>
      <c r="AF363" s="27" t="inlineStr">
        <is>
          <t>Sí</t>
        </is>
      </c>
      <c r="AG363" s="27" t="inlineStr">
        <is>
          <t>M01-001</t>
        </is>
      </c>
      <c r="AH363" s="37" t="n">
        <v>5170</v>
      </c>
      <c r="AI363" s="37" t="n">
        <v>570</v>
      </c>
      <c r="AJ363" s="37" t="n">
        <v>4600</v>
      </c>
      <c r="AK363" s="38" t="n">
        <v>121.0565531914893</v>
      </c>
      <c r="AL363" s="38">
        <f>IF(OR($Z363="Dar de baja en SAP",$Z363="Dar de alta en SAP"),$AJ363*$AK363,"")</f>
        <v/>
      </c>
      <c r="AM363" s="38">
        <f>$AI363*$AK363</f>
        <v/>
      </c>
      <c r="AN363" s="27" t="inlineStr"/>
      <c r="AO363"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t="inlineStr"/>
      <c r="D364" s="5" t="inlineStr">
        <is>
          <t>033</t>
        </is>
      </c>
      <c r="E364" s="5" t="inlineStr">
        <is>
          <t>ZDES</t>
        </is>
      </c>
      <c r="F364" s="5" t="inlineStr">
        <is>
          <t>1060</t>
        </is>
      </c>
      <c r="G364" s="5" t="inlineStr">
        <is>
          <t>6021</t>
        </is>
      </c>
      <c r="H364" s="5" t="inlineStr">
        <is>
          <t>C/U</t>
        </is>
      </c>
      <c r="I364" s="6" t="n">
        <v>285</v>
      </c>
      <c r="J364" s="6" t="n">
        <v>0</v>
      </c>
      <c r="K364" s="5" t="inlineStr">
        <is>
          <t>ARS</t>
        </is>
      </c>
      <c r="L364" s="7" t="n">
        <v>0</v>
      </c>
      <c r="M364" s="7" t="n">
        <v>65956.75999999999</v>
      </c>
      <c r="O364" s="11">
        <f>M364/SUM($M$2:$M$2023)</f>
        <v/>
      </c>
      <c r="P364" s="5">
        <f>IFERROR(M364/I364,0)</f>
        <v/>
      </c>
      <c r="Q364" s="39" t="n">
        <v>241</v>
      </c>
      <c r="R364" s="8">
        <f>I364-Q364</f>
        <v/>
      </c>
      <c r="S364" s="36">
        <f>P364*R364</f>
        <v/>
      </c>
      <c r="U364" s="27" t="inlineStr">
        <is>
          <t>Stock SAP</t>
        </is>
      </c>
      <c r="V364" s="27" t="inlineStr">
        <is>
          <t>Descartables</t>
        </is>
      </c>
      <c r="W364" s="27" t="inlineStr">
        <is>
          <t>Dentro del alcance</t>
        </is>
      </c>
      <c r="X364" s="25" t="inlineStr">
        <is>
          <t>Alta</t>
        </is>
      </c>
      <c r="Y364" s="27" t="inlineStr">
        <is>
          <t>Homologado – confianza Alta</t>
        </is>
      </c>
      <c r="Z364" s="26" t="inlineStr">
        <is>
          <t>Dar de baja en SAP</t>
        </is>
      </c>
      <c r="AA364" s="27" t="inlineStr">
        <is>
          <t>268</t>
        </is>
      </c>
      <c r="AB364" s="27" t="inlineStr">
        <is>
          <t>Abocath n° 16</t>
        </is>
      </c>
      <c r="AC364" s="27" t="inlineStr">
        <is>
          <t>Homologación por código Avain (master D-126)</t>
        </is>
      </c>
      <c r="AD364" s="27" t="inlineStr">
        <is>
          <t>No</t>
        </is>
      </c>
      <c r="AE364" s="27" t="inlineStr"/>
      <c r="AF364" s="27" t="inlineStr">
        <is>
          <t>Sí</t>
        </is>
      </c>
      <c r="AG364" s="27" t="inlineStr">
        <is>
          <t>D-126</t>
        </is>
      </c>
      <c r="AH364" s="37" t="n">
        <v>535</v>
      </c>
      <c r="AI364" s="37" t="n">
        <v>241</v>
      </c>
      <c r="AJ364" s="37" t="n">
        <v>294</v>
      </c>
      <c r="AK364" s="38" t="n">
        <v>231.427214953271</v>
      </c>
      <c r="AL364" s="38">
        <f>IF(OR($Z364="Dar de baja en SAP",$Z364="Dar de alta en SAP"),$AJ364*$AK364,"")</f>
        <v/>
      </c>
      <c r="AM364" s="38">
        <f>$AI364*$AK364</f>
        <v/>
      </c>
      <c r="AN364" s="27" t="inlineStr"/>
      <c r="AO364" s="27"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t="inlineStr"/>
      <c r="D365" s="5" t="inlineStr">
        <is>
          <t>033</t>
        </is>
      </c>
      <c r="E365" s="5" t="inlineStr">
        <is>
          <t>ZDES</t>
        </is>
      </c>
      <c r="F365" s="5" t="inlineStr">
        <is>
          <t>1060</t>
        </is>
      </c>
      <c r="G365" s="5" t="inlineStr">
        <is>
          <t>6022</t>
        </is>
      </c>
      <c r="H365" s="5" t="inlineStr">
        <is>
          <t>C/U</t>
        </is>
      </c>
      <c r="I365" s="6" t="n">
        <v>280</v>
      </c>
      <c r="J365" s="6" t="n">
        <v>0</v>
      </c>
      <c r="K365" s="5" t="inlineStr">
        <is>
          <t>ARS</t>
        </is>
      </c>
      <c r="L365" s="7" t="n">
        <v>0</v>
      </c>
      <c r="M365" s="7" t="n">
        <v>25462</v>
      </c>
      <c r="O365" s="11">
        <f>M365/SUM($M$2:$M$2023)</f>
        <v/>
      </c>
      <c r="P365" s="5">
        <f>IFERROR(M365/I365,0)</f>
        <v/>
      </c>
      <c r="R365" s="8">
        <f>I365-Q365</f>
        <v/>
      </c>
      <c r="S365" s="36">
        <f>P365*R365</f>
        <v/>
      </c>
      <c r="U365" s="27" t="inlineStr">
        <is>
          <t>Stock SAP</t>
        </is>
      </c>
      <c r="V365" s="27" t="inlineStr">
        <is>
          <t>Descartables</t>
        </is>
      </c>
      <c r="W365" s="27" t="inlineStr">
        <is>
          <t>Dentro del alcance</t>
        </is>
      </c>
      <c r="X365" s="27" t="inlineStr"/>
      <c r="Y365" s="27" t="inlineStr">
        <is>
          <t>Sin recuento físico en el inventario de Avain</t>
        </is>
      </c>
      <c r="Z365" s="28" t="inlineStr">
        <is>
          <t>Sin recuento físico</t>
        </is>
      </c>
      <c r="AA365" s="27" t="inlineStr"/>
      <c r="AB365" s="27" t="inlineStr"/>
      <c r="AC365" s="27" t="inlineStr"/>
      <c r="AD365" s="27" t="inlineStr"/>
      <c r="AE365" s="27" t="inlineStr"/>
      <c r="AF365" s="27" t="inlineStr"/>
      <c r="AG365" s="27" t="inlineStr"/>
      <c r="AH365" s="37" t="n">
        <v>280</v>
      </c>
      <c r="AI365" s="37" t="n">
        <v>0</v>
      </c>
      <c r="AJ365" s="37" t="n">
        <v>280</v>
      </c>
      <c r="AK365" s="38" t="n">
        <v>90.93571428571428</v>
      </c>
      <c r="AL365" s="38" t="n"/>
      <c r="AM365" s="38" t="n"/>
      <c r="AN365" s="27" t="inlineStr"/>
      <c r="AO365" s="27" t="inlineStr"/>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7" t="n">
        <v>0</v>
      </c>
      <c r="M366" s="7" t="n">
        <v>8203.690000000001</v>
      </c>
      <c r="O366" s="11">
        <f>M366/SUM($M$2:$M$2023)</f>
        <v/>
      </c>
      <c r="P366" s="5">
        <f>IFERROR(M366/I366,0)</f>
        <v/>
      </c>
      <c r="R366" s="8">
        <f>I366-Q366</f>
        <v/>
      </c>
      <c r="S366" s="36">
        <f>P366*R366</f>
        <v/>
      </c>
      <c r="U366" s="27" t="inlineStr">
        <is>
          <t>Stock SAP</t>
        </is>
      </c>
      <c r="V366" s="27" t="inlineStr">
        <is>
          <t>Medicamentos</t>
        </is>
      </c>
      <c r="W366" s="27" t="inlineStr">
        <is>
          <t>Dentro del alcance</t>
        </is>
      </c>
      <c r="X366" s="27" t="inlineStr"/>
      <c r="Y366" s="27" t="inlineStr">
        <is>
          <t>Sin recuento físico en el inventario de Avain</t>
        </is>
      </c>
      <c r="Z366" s="28" t="inlineStr">
        <is>
          <t>Sin recuento físico</t>
        </is>
      </c>
      <c r="AA366" s="27" t="inlineStr"/>
      <c r="AB366" s="27" t="inlineStr"/>
      <c r="AC366" s="27" t="inlineStr"/>
      <c r="AD366" s="27" t="inlineStr"/>
      <c r="AE366" s="27" t="inlineStr"/>
      <c r="AF366" s="27" t="inlineStr"/>
      <c r="AG366" s="27" t="inlineStr"/>
      <c r="AH366" s="37" t="n">
        <v>12310</v>
      </c>
      <c r="AI366" s="37" t="n">
        <v>0</v>
      </c>
      <c r="AJ366" s="37" t="n">
        <v>12310</v>
      </c>
      <c r="AK366" s="38" t="n">
        <v>30.38403818034119</v>
      </c>
      <c r="AL366" s="38" t="n"/>
      <c r="AM366" s="38" t="n"/>
      <c r="AN366" s="27" t="inlineStr"/>
      <c r="AO366" s="27"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7" t="n">
        <v>0</v>
      </c>
      <c r="M367" s="7" t="n">
        <v>8203.690000000001</v>
      </c>
      <c r="O367" s="11">
        <f>M367/SUM($M$2:$M$2023)</f>
        <v/>
      </c>
      <c r="P367" s="5">
        <f>IFERROR(M367/I367,0)</f>
        <v/>
      </c>
      <c r="R367" s="8">
        <f>I367-Q367</f>
        <v/>
      </c>
      <c r="S367" s="36">
        <f>P367*R367</f>
        <v/>
      </c>
      <c r="U367" s="27" t="inlineStr">
        <is>
          <t>Stock SAP</t>
        </is>
      </c>
      <c r="V367" s="27" t="inlineStr">
        <is>
          <t>Medicamentos</t>
        </is>
      </c>
      <c r="W367" s="27" t="inlineStr">
        <is>
          <t>Dentro del alcance</t>
        </is>
      </c>
      <c r="X367" s="27" t="inlineStr"/>
      <c r="Y367" s="27" t="inlineStr">
        <is>
          <t>Sin recuento físico en el inventario de Avain</t>
        </is>
      </c>
      <c r="Z367" s="28" t="inlineStr">
        <is>
          <t>Sin recuento físico</t>
        </is>
      </c>
      <c r="AA367" s="27" t="inlineStr"/>
      <c r="AB367" s="27" t="inlineStr"/>
      <c r="AC367" s="27" t="inlineStr"/>
      <c r="AD367" s="27" t="inlineStr"/>
      <c r="AE367" s="27" t="inlineStr"/>
      <c r="AF367" s="27" t="inlineStr"/>
      <c r="AG367" s="27" t="inlineStr"/>
      <c r="AH367" s="37" t="n">
        <v>12310</v>
      </c>
      <c r="AI367" s="37" t="n">
        <v>0</v>
      </c>
      <c r="AJ367" s="37" t="n">
        <v>12310</v>
      </c>
      <c r="AK367" s="38" t="n">
        <v>30.38403818034119</v>
      </c>
      <c r="AL367" s="38" t="n"/>
      <c r="AM367" s="38" t="n"/>
      <c r="AN367" s="27" t="inlineStr"/>
      <c r="AO367" s="27"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7" t="n">
        <v>0</v>
      </c>
      <c r="M368" s="7" t="n">
        <v>29721.73</v>
      </c>
      <c r="O368" s="11">
        <f>M368/SUM($M$2:$M$2023)</f>
        <v/>
      </c>
      <c r="P368" s="5">
        <f>IFERROR(M368/I368,0)</f>
        <v/>
      </c>
      <c r="R368" s="8">
        <f>I368-Q368</f>
        <v/>
      </c>
      <c r="S368" s="36">
        <f>P368*R368</f>
        <v/>
      </c>
      <c r="U368" s="27" t="inlineStr">
        <is>
          <t>Stock SAP</t>
        </is>
      </c>
      <c r="V368" s="27" t="inlineStr">
        <is>
          <t>Medicamentos</t>
        </is>
      </c>
      <c r="W368" s="27" t="inlineStr">
        <is>
          <t>Dentro del alcance</t>
        </is>
      </c>
      <c r="X368" s="26" t="inlineStr">
        <is>
          <t>Baja</t>
        </is>
      </c>
      <c r="Y368" s="27" t="inlineStr">
        <is>
          <t>Homologado – confianza Baja – pendiente de validación</t>
        </is>
      </c>
      <c r="Z368" s="26" t="inlineStr">
        <is>
          <t>Dar de baja en SAP</t>
        </is>
      </c>
      <c r="AA368" s="27" t="inlineStr">
        <is>
          <t>369; 179</t>
        </is>
      </c>
      <c r="AB368" s="27" t="inlineStr">
        <is>
          <t>PARACETAMOL 1 G; PARACETAMOL 500 MG</t>
        </is>
      </c>
      <c r="AC368" s="27" t="inlineStr">
        <is>
          <t>Cruce por nomenclatura SAP; Homologación por código Avain (master M01-008)</t>
        </is>
      </c>
      <c r="AD368" s="27" t="inlineStr">
        <is>
          <t>No</t>
        </is>
      </c>
      <c r="AE368" s="27" t="inlineStr"/>
      <c r="AF368" s="27" t="inlineStr">
        <is>
          <t>Sí</t>
        </is>
      </c>
      <c r="AG368" s="27" t="inlineStr">
        <is>
          <t>M01-008</t>
        </is>
      </c>
      <c r="AH368" s="37" t="n">
        <v>6328</v>
      </c>
      <c r="AI368" s="37" t="n">
        <v>426</v>
      </c>
      <c r="AJ368" s="37" t="n">
        <v>5902</v>
      </c>
      <c r="AK368" s="38" t="n">
        <v>110.080466182048</v>
      </c>
      <c r="AL368" s="38">
        <f>IF(OR($Z368="Dar de baja en SAP",$Z368="Dar de alta en SAP"),$AJ368*$AK368,"")</f>
        <v/>
      </c>
      <c r="AM368" s="38">
        <f>$AI368*$AK368</f>
        <v/>
      </c>
      <c r="AN368" s="27" t="inlineStr"/>
      <c r="AO368"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t="inlineStr"/>
      <c r="D369" s="5" t="inlineStr">
        <is>
          <t>033</t>
        </is>
      </c>
      <c r="E369" s="5" t="inlineStr">
        <is>
          <t>ZDES</t>
        </is>
      </c>
      <c r="F369" s="5" t="inlineStr">
        <is>
          <t>1060</t>
        </is>
      </c>
      <c r="G369" s="5" t="inlineStr">
        <is>
          <t>6022</t>
        </is>
      </c>
      <c r="H369" s="5" t="inlineStr">
        <is>
          <t>C/U</t>
        </is>
      </c>
      <c r="I369" s="6" t="n">
        <v>270</v>
      </c>
      <c r="J369" s="6" t="n">
        <v>0</v>
      </c>
      <c r="K369" s="5" t="inlineStr">
        <is>
          <t>ARS</t>
        </is>
      </c>
      <c r="L369" s="7" t="n">
        <v>0</v>
      </c>
      <c r="M369" s="7" t="n">
        <v>51624.45</v>
      </c>
      <c r="O369" s="11">
        <f>M369/SUM($M$2:$M$2023)</f>
        <v/>
      </c>
      <c r="P369" s="5">
        <f>IFERROR(M369/I369,0)</f>
        <v/>
      </c>
      <c r="R369" s="8">
        <f>I369-Q369</f>
        <v/>
      </c>
      <c r="S369" s="36">
        <f>P369*R369</f>
        <v/>
      </c>
      <c r="U369" s="27" t="inlineStr">
        <is>
          <t>Stock SAP</t>
        </is>
      </c>
      <c r="V369" s="27" t="inlineStr">
        <is>
          <t>Descartables</t>
        </is>
      </c>
      <c r="W369" s="27" t="inlineStr">
        <is>
          <t>Dentro del alcance</t>
        </is>
      </c>
      <c r="X369" s="27" t="inlineStr"/>
      <c r="Y369" s="27" t="inlineStr">
        <is>
          <t>Sin recuento físico en el inventario de Avain</t>
        </is>
      </c>
      <c r="Z369" s="28" t="inlineStr">
        <is>
          <t>Sin recuento físico</t>
        </is>
      </c>
      <c r="AA369" s="27" t="inlineStr"/>
      <c r="AB369" s="27" t="inlineStr"/>
      <c r="AC369" s="27" t="inlineStr"/>
      <c r="AD369" s="27" t="inlineStr"/>
      <c r="AE369" s="27" t="inlineStr"/>
      <c r="AF369" s="27" t="inlineStr"/>
      <c r="AG369" s="27" t="inlineStr"/>
      <c r="AH369" s="37" t="n">
        <v>280</v>
      </c>
      <c r="AI369" s="37" t="n">
        <v>0</v>
      </c>
      <c r="AJ369" s="37" t="n">
        <v>280</v>
      </c>
      <c r="AK369" s="38" t="n">
        <v>191.2016785714285</v>
      </c>
      <c r="AL369" s="38" t="n"/>
      <c r="AM369" s="38" t="n"/>
      <c r="AN369" s="27" t="inlineStr"/>
      <c r="AO369" s="27"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t="inlineStr"/>
      <c r="D370" s="5" t="inlineStr">
        <is>
          <t>033</t>
        </is>
      </c>
      <c r="E370" s="5" t="inlineStr">
        <is>
          <t>ZDES</t>
        </is>
      </c>
      <c r="F370" s="5" t="inlineStr">
        <is>
          <t>1060</t>
        </is>
      </c>
      <c r="G370" s="5" t="inlineStr">
        <is>
          <t>6022</t>
        </is>
      </c>
      <c r="H370" s="5" t="inlineStr">
        <is>
          <t>C/U</t>
        </is>
      </c>
      <c r="I370" s="6" t="n">
        <v>270</v>
      </c>
      <c r="J370" s="6" t="n">
        <v>0</v>
      </c>
      <c r="K370" s="5" t="inlineStr">
        <is>
          <t>ARS</t>
        </is>
      </c>
      <c r="L370" s="7" t="n">
        <v>0</v>
      </c>
      <c r="M370" s="7" t="n">
        <v>23942</v>
      </c>
      <c r="O370" s="11">
        <f>M370/SUM($M$2:$M$2023)</f>
        <v/>
      </c>
      <c r="P370" s="5">
        <f>IFERROR(M370/I370,0)</f>
        <v/>
      </c>
      <c r="Q370" s="39" t="n">
        <v>4</v>
      </c>
      <c r="R370" s="8">
        <f>I370-Q370</f>
        <v/>
      </c>
      <c r="S370" s="36">
        <f>P370*R370</f>
        <v/>
      </c>
      <c r="U370" s="27" t="inlineStr">
        <is>
          <t>Stock SAP</t>
        </is>
      </c>
      <c r="V370" s="27" t="inlineStr">
        <is>
          <t>Descartables</t>
        </is>
      </c>
      <c r="W370" s="27" t="inlineStr">
        <is>
          <t>Dentro del alcance</t>
        </is>
      </c>
      <c r="X370" s="26" t="inlineStr">
        <is>
          <t>Baja</t>
        </is>
      </c>
      <c r="Y370" s="27" t="inlineStr">
        <is>
          <t>Homologado – confianza Baja – pendiente de validación</t>
        </is>
      </c>
      <c r="Z370" s="26" t="inlineStr">
        <is>
          <t>Dar de baja en SAP</t>
        </is>
      </c>
      <c r="AA370" s="27" t="inlineStr">
        <is>
          <t>536</t>
        </is>
      </c>
      <c r="AB370" s="27" t="inlineStr">
        <is>
          <t>MARTILLO</t>
        </is>
      </c>
      <c r="AC370" s="27" t="inlineStr">
        <is>
          <t>Cruce por nomenclatura SAP</t>
        </is>
      </c>
      <c r="AD370" s="27" t="inlineStr">
        <is>
          <t>No</t>
        </is>
      </c>
      <c r="AE370" s="27" t="inlineStr"/>
      <c r="AF370" s="27" t="inlineStr">
        <is>
          <t>Sí</t>
        </is>
      </c>
      <c r="AG370" s="27" t="inlineStr"/>
      <c r="AH370" s="37" t="n">
        <v>270</v>
      </c>
      <c r="AI370" s="37" t="n">
        <v>4</v>
      </c>
      <c r="AJ370" s="37" t="n">
        <v>266</v>
      </c>
      <c r="AK370" s="38" t="n">
        <v>88.67407407407407</v>
      </c>
      <c r="AL370" s="38">
        <f>IF(OR($Z370="Dar de baja en SAP",$Z370="Dar de alta en SAP"),$AJ370*$AK370,"")</f>
        <v/>
      </c>
      <c r="AM370" s="38">
        <f>$AI370*$AK370</f>
        <v/>
      </c>
      <c r="AN370" s="29" t="inlineStr">
        <is>
          <t>Valorización a validar: relación de cantidades 68 a 1 entre SAP y el recuento físico. Sugiere distinta unidad de medida (SAP por caja o envase y el recuento por unidad). La diferencia económica de esta fila no debe tomarse como definitiva.</t>
        </is>
      </c>
      <c r="AO370" s="27"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7" t="n">
        <v>0</v>
      </c>
      <c r="M371" s="7" t="n">
        <v>117065.41</v>
      </c>
      <c r="O371" s="11">
        <f>M371/SUM($M$2:$M$2023)</f>
        <v/>
      </c>
      <c r="P371" s="5">
        <f>IFERROR(M371/I371,0)</f>
        <v/>
      </c>
      <c r="R371" s="8">
        <f>I371-Q371</f>
        <v/>
      </c>
      <c r="S371" s="36">
        <f>P371*R371</f>
        <v/>
      </c>
      <c r="U371" s="27" t="inlineStr">
        <is>
          <t>Stock SAP</t>
        </is>
      </c>
      <c r="V371" s="27" t="inlineStr">
        <is>
          <t>Medicamentos</t>
        </is>
      </c>
      <c r="W371" s="27" t="inlineStr">
        <is>
          <t>Dentro del alcance</t>
        </is>
      </c>
      <c r="X371" s="27" t="inlineStr"/>
      <c r="Y371" s="27" t="inlineStr">
        <is>
          <t>Sin recuento físico en el inventario de Avain</t>
        </is>
      </c>
      <c r="Z371" s="28" t="inlineStr">
        <is>
          <t>Sin recuento físico</t>
        </is>
      </c>
      <c r="AA371" s="27" t="inlineStr"/>
      <c r="AB371" s="27" t="inlineStr"/>
      <c r="AC371" s="27" t="inlineStr"/>
      <c r="AD371" s="27" t="inlineStr"/>
      <c r="AE371" s="27" t="inlineStr"/>
      <c r="AF371" s="27" t="inlineStr"/>
      <c r="AG371" s="27" t="inlineStr"/>
      <c r="AH371" s="37" t="n">
        <v>534</v>
      </c>
      <c r="AI371" s="37" t="n">
        <v>0</v>
      </c>
      <c r="AJ371" s="37" t="n">
        <v>534</v>
      </c>
      <c r="AK371" s="38" t="n">
        <v>436.8112172284644</v>
      </c>
      <c r="AL371" s="38" t="n"/>
      <c r="AM371" s="38" t="n"/>
      <c r="AN371" s="27" t="inlineStr"/>
      <c r="AO371" s="27"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7" t="n">
        <v>0</v>
      </c>
      <c r="M372" s="7" t="n">
        <v>88364.33</v>
      </c>
      <c r="O372" s="11">
        <f>M372/SUM($M$2:$M$2023)</f>
        <v/>
      </c>
      <c r="P372" s="5">
        <f>IFERROR(M372/I372,0)</f>
        <v/>
      </c>
      <c r="R372" s="8">
        <f>I372-Q372</f>
        <v/>
      </c>
      <c r="S372" s="36">
        <f>P372*R372</f>
        <v/>
      </c>
      <c r="U372" s="27" t="inlineStr">
        <is>
          <t>Stock SAP</t>
        </is>
      </c>
      <c r="V372" s="27" t="inlineStr">
        <is>
          <t>Medicamentos</t>
        </is>
      </c>
      <c r="W372" s="27" t="inlineStr">
        <is>
          <t>Dentro del alcance</t>
        </is>
      </c>
      <c r="X372" s="30" t="inlineStr">
        <is>
          <t>Media</t>
        </is>
      </c>
      <c r="Y372" s="27" t="inlineStr">
        <is>
          <t>Homologado – confianza Media – pendiente de validación</t>
        </is>
      </c>
      <c r="Z372" s="26" t="inlineStr">
        <is>
          <t>Dar de baja en SAP</t>
        </is>
      </c>
      <c r="AA372" s="27" t="inlineStr">
        <is>
          <t>73</t>
        </is>
      </c>
      <c r="AB372" s="27" t="inlineStr">
        <is>
          <t>DEXAMETASONA AMP</t>
        </is>
      </c>
      <c r="AC372" s="27" t="inlineStr">
        <is>
          <t>Cruce por nomenclatura SAP</t>
        </is>
      </c>
      <c r="AD372" s="27" t="inlineStr">
        <is>
          <t>Sí</t>
        </is>
      </c>
      <c r="AE372" s="27" t="inlineStr">
        <is>
          <t>1000094, 1000478</t>
        </is>
      </c>
      <c r="AF372" s="27" t="inlineStr">
        <is>
          <t>No</t>
        </is>
      </c>
      <c r="AG372" s="27" t="inlineStr"/>
      <c r="AH372" s="37" t="n">
        <v>6527</v>
      </c>
      <c r="AI372" s="37" t="n">
        <v>193</v>
      </c>
      <c r="AJ372" s="37" t="n">
        <v>6334</v>
      </c>
      <c r="AK372" s="38" t="n">
        <v>330.9525386854604</v>
      </c>
      <c r="AL372" s="38">
        <f>IF(OR($Z372="Dar de baja en SAP",$Z372="Dar de alta en SAP"),$AJ372*$AK372,"")</f>
        <v/>
      </c>
      <c r="AM372" s="38">
        <f>$AI372*$AK372</f>
        <v/>
      </c>
      <c r="AN372" s="27" t="inlineStr"/>
      <c r="AO372"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7" t="n">
        <v>0</v>
      </c>
      <c r="M373" s="7" t="n">
        <v>17502.05</v>
      </c>
      <c r="O373" s="11">
        <f>M373/SUM($M$2:$M$2023)</f>
        <v/>
      </c>
      <c r="P373" s="5">
        <f>IFERROR(M373/I373,0)</f>
        <v/>
      </c>
      <c r="R373" s="8">
        <f>I373-Q373</f>
        <v/>
      </c>
      <c r="S373" s="36">
        <f>P373*R373</f>
        <v/>
      </c>
      <c r="U373" s="27" t="inlineStr">
        <is>
          <t>Stock SAP</t>
        </is>
      </c>
      <c r="V373" s="27" t="inlineStr">
        <is>
          <t>Medicamentos</t>
        </is>
      </c>
      <c r="W373" s="27" t="inlineStr">
        <is>
          <t>Dentro del alcance</t>
        </is>
      </c>
      <c r="X373" s="30" t="inlineStr">
        <is>
          <t>Media</t>
        </is>
      </c>
      <c r="Y373" s="27" t="inlineStr">
        <is>
          <t>Homologado – confianza Media – pendiente de validación</t>
        </is>
      </c>
      <c r="Z373" s="26" t="inlineStr">
        <is>
          <t>Dar de baja en SAP</t>
        </is>
      </c>
      <c r="AA373" s="27" t="inlineStr">
        <is>
          <t>5</t>
        </is>
      </c>
      <c r="AB373" s="27" t="inlineStr">
        <is>
          <t>AGUA DESTILADA AMP</t>
        </is>
      </c>
      <c r="AC373" s="27" t="inlineStr">
        <is>
          <t>Homologación por código Avain (master M13-006)</t>
        </is>
      </c>
      <c r="AD373" s="27" t="inlineStr">
        <is>
          <t>No</t>
        </is>
      </c>
      <c r="AE373" s="27" t="inlineStr"/>
      <c r="AF373" s="27" t="inlineStr">
        <is>
          <t>Sí</t>
        </is>
      </c>
      <c r="AG373" s="27" t="inlineStr">
        <is>
          <t>M13-006</t>
        </is>
      </c>
      <c r="AH373" s="37" t="n">
        <v>1434</v>
      </c>
      <c r="AI373" s="37" t="n">
        <v>31</v>
      </c>
      <c r="AJ373" s="37" t="n">
        <v>1403</v>
      </c>
      <c r="AK373" s="38" t="n">
        <v>66.29564156206415</v>
      </c>
      <c r="AL373" s="38">
        <f>IF(OR($Z373="Dar de baja en SAP",$Z373="Dar de alta en SAP"),$AJ373*$AK373,"")</f>
        <v/>
      </c>
      <c r="AM373" s="38">
        <f>$AI373*$AK373</f>
        <v/>
      </c>
      <c r="AN373" s="27" t="inlineStr"/>
      <c r="AO373"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7" t="n">
        <v>0</v>
      </c>
      <c r="M374" s="7" t="n">
        <v>56097.34</v>
      </c>
      <c r="O374" s="11">
        <f>M374/SUM($M$2:$M$2023)</f>
        <v/>
      </c>
      <c r="P374" s="5">
        <f>IFERROR(M374/I374,0)</f>
        <v/>
      </c>
      <c r="Q374" s="39" t="n">
        <v>70</v>
      </c>
      <c r="R374" s="8">
        <f>I374-Q374</f>
        <v/>
      </c>
      <c r="S374" s="36">
        <f>P374*R374</f>
        <v/>
      </c>
      <c r="U374" s="27" t="inlineStr">
        <is>
          <t>Stock SAP</t>
        </is>
      </c>
      <c r="V374" s="27" t="inlineStr">
        <is>
          <t>Medicamentos</t>
        </is>
      </c>
      <c r="W374" s="27" t="inlineStr">
        <is>
          <t>Dentro del alcance</t>
        </is>
      </c>
      <c r="X374" s="30" t="inlineStr">
        <is>
          <t>Media</t>
        </is>
      </c>
      <c r="Y374" s="27" t="inlineStr">
        <is>
          <t>Homologado – confianza Media – pendiente de validación</t>
        </is>
      </c>
      <c r="Z374" s="26" t="inlineStr">
        <is>
          <t>Dar de baja en SAP</t>
        </is>
      </c>
      <c r="AA374" s="27" t="inlineStr">
        <is>
          <t>479</t>
        </is>
      </c>
      <c r="AB374" s="27" t="inlineStr">
        <is>
          <t>NITROGLICERINA 25 MG</t>
        </is>
      </c>
      <c r="AC374" s="27" t="inlineStr">
        <is>
          <t>Homologación por código Avain (master M04-007)</t>
        </is>
      </c>
      <c r="AD374" s="27" t="inlineStr">
        <is>
          <t>No</t>
        </is>
      </c>
      <c r="AE374" s="27" t="inlineStr"/>
      <c r="AF374" s="27" t="inlineStr">
        <is>
          <t>Sí</t>
        </is>
      </c>
      <c r="AG374" s="27" t="inlineStr">
        <is>
          <t>M04-007</t>
        </is>
      </c>
      <c r="AH374" s="37" t="n">
        <v>286</v>
      </c>
      <c r="AI374" s="37" t="n">
        <v>70</v>
      </c>
      <c r="AJ374" s="37" t="n">
        <v>216</v>
      </c>
      <c r="AK374" s="38" t="n">
        <v>215.758986013986</v>
      </c>
      <c r="AL374" s="38">
        <f>IF(OR($Z374="Dar de baja en SAP",$Z374="Dar de alta en SAP"),$AJ374*$AK374,"")</f>
        <v/>
      </c>
      <c r="AM374" s="38">
        <f>$AI374*$AK374</f>
        <v/>
      </c>
      <c r="AN374" s="27" t="inlineStr"/>
      <c r="AO374" s="27"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7" t="n">
        <v>0</v>
      </c>
      <c r="M375" s="7" t="n">
        <v>7899.85</v>
      </c>
      <c r="O375" s="11">
        <f>M375/SUM($M$2:$M$2023)</f>
        <v/>
      </c>
      <c r="P375" s="5">
        <f>IFERROR(M375/I375,0)</f>
        <v/>
      </c>
      <c r="R375" s="8">
        <f>I375-Q375</f>
        <v/>
      </c>
      <c r="S375" s="36">
        <f>P375*R375</f>
        <v/>
      </c>
      <c r="U375" s="27" t="inlineStr">
        <is>
          <t>Stock SAP</t>
        </is>
      </c>
      <c r="V375" s="27" t="inlineStr">
        <is>
          <t>Medicamentos</t>
        </is>
      </c>
      <c r="W375" s="27" t="inlineStr">
        <is>
          <t>Dentro del alcance</t>
        </is>
      </c>
      <c r="X375" s="27" t="inlineStr"/>
      <c r="Y375" s="27" t="inlineStr">
        <is>
          <t>Sin recuento físico en el inventario de Avain</t>
        </is>
      </c>
      <c r="Z375" s="28" t="inlineStr">
        <is>
          <t>Sin recuento físico</t>
        </is>
      </c>
      <c r="AA375" s="27" t="inlineStr"/>
      <c r="AB375" s="27" t="inlineStr"/>
      <c r="AC375" s="27" t="inlineStr"/>
      <c r="AD375" s="27" t="inlineStr"/>
      <c r="AE375" s="27" t="inlineStr"/>
      <c r="AF375" s="27" t="inlineStr"/>
      <c r="AG375" s="27" t="inlineStr"/>
      <c r="AH375" s="37" t="n">
        <v>12310</v>
      </c>
      <c r="AI375" s="37" t="n">
        <v>0</v>
      </c>
      <c r="AJ375" s="37" t="n">
        <v>12310</v>
      </c>
      <c r="AK375" s="38" t="n">
        <v>30.38403818034119</v>
      </c>
      <c r="AL375" s="38" t="n"/>
      <c r="AM375" s="38" t="n"/>
      <c r="AN375" s="27" t="inlineStr"/>
      <c r="AO375" s="27" t="inlineStr">
        <is>
          <t>El material ocupa 16 filas en la hoja 1060 NQN (lote/almacén). La cantidad SAP y la física de esta vista son el total del material.</t>
        </is>
      </c>
    </row>
    <row r="376">
      <c r="A376" s="5" t="inlineStr">
        <is>
          <t>2000018</t>
        </is>
      </c>
      <c r="B376" s="5" t="inlineStr">
        <is>
          <t>TUBO ENDOTRAQ N° 6.5 C/BALON</t>
        </is>
      </c>
      <c r="C376" s="5" t="inlineStr"/>
      <c r="D376" s="5" t="inlineStr">
        <is>
          <t>033</t>
        </is>
      </c>
      <c r="E376" s="5" t="inlineStr">
        <is>
          <t>ZDES</t>
        </is>
      </c>
      <c r="F376" s="5" t="inlineStr">
        <is>
          <t>1060</t>
        </is>
      </c>
      <c r="G376" s="5" t="inlineStr">
        <is>
          <t>6022</t>
        </is>
      </c>
      <c r="H376" s="5" t="inlineStr">
        <is>
          <t>C/U</t>
        </is>
      </c>
      <c r="I376" s="6" t="n">
        <v>260</v>
      </c>
      <c r="J376" s="6" t="n">
        <v>0</v>
      </c>
      <c r="K376" s="5" t="inlineStr">
        <is>
          <t>ARS</t>
        </is>
      </c>
      <c r="L376" s="7" t="n">
        <v>0</v>
      </c>
      <c r="M376" s="7" t="n">
        <v>35049.9</v>
      </c>
      <c r="O376" s="11">
        <f>M376/SUM($M$2:$M$2023)</f>
        <v/>
      </c>
      <c r="P376" s="5">
        <f>IFERROR(M376/I376,0)</f>
        <v/>
      </c>
      <c r="Q376" s="39" t="n">
        <v>36</v>
      </c>
      <c r="R376" s="8">
        <f>I376-Q376</f>
        <v/>
      </c>
      <c r="S376" s="36">
        <f>P376*R376</f>
        <v/>
      </c>
      <c r="U376" s="27" t="inlineStr">
        <is>
          <t>Stock SAP</t>
        </is>
      </c>
      <c r="V376" s="27" t="inlineStr">
        <is>
          <t>Descartables</t>
        </is>
      </c>
      <c r="W376" s="27" t="inlineStr">
        <is>
          <t>Dentro del alcance</t>
        </is>
      </c>
      <c r="X376" s="26" t="inlineStr">
        <is>
          <t>Baja</t>
        </is>
      </c>
      <c r="Y376" s="27" t="inlineStr">
        <is>
          <t>Homologado – confianza Baja – pendiente de validación</t>
        </is>
      </c>
      <c r="Z376" s="26" t="inlineStr">
        <is>
          <t>Dar de baja en SAP</t>
        </is>
      </c>
      <c r="AA376" s="27" t="inlineStr">
        <is>
          <t>518</t>
        </is>
      </c>
      <c r="AB376" s="27" t="inlineStr">
        <is>
          <t>TUBO ENDOTRAQUEAL N° 6,5</t>
        </is>
      </c>
      <c r="AC376" s="27" t="inlineStr">
        <is>
          <t>Cruce por nomenclatura SAP</t>
        </is>
      </c>
      <c r="AD376" s="27" t="inlineStr">
        <is>
          <t>No</t>
        </is>
      </c>
      <c r="AE376" s="27" t="inlineStr"/>
      <c r="AF376" s="27" t="inlineStr">
        <is>
          <t>No</t>
        </is>
      </c>
      <c r="AG376" s="27" t="inlineStr"/>
      <c r="AH376" s="37" t="n">
        <v>260</v>
      </c>
      <c r="AI376" s="37" t="n">
        <v>36</v>
      </c>
      <c r="AJ376" s="37" t="n">
        <v>224</v>
      </c>
      <c r="AK376" s="38" t="n">
        <v>134.8073076923077</v>
      </c>
      <c r="AL376" s="38">
        <f>IF(OR($Z376="Dar de baja en SAP",$Z376="Dar de alta en SAP"),$AJ376*$AK376,"")</f>
        <v/>
      </c>
      <c r="AM376" s="38">
        <f>$AI376*$AK376</f>
        <v/>
      </c>
      <c r="AN376" s="27" t="inlineStr"/>
      <c r="AO376" s="27"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t="inlineStr"/>
      <c r="D377" s="5" t="inlineStr">
        <is>
          <t>033</t>
        </is>
      </c>
      <c r="E377" s="5" t="inlineStr">
        <is>
          <t>ZDES</t>
        </is>
      </c>
      <c r="F377" s="5" t="inlineStr">
        <is>
          <t>1060</t>
        </is>
      </c>
      <c r="G377" s="5" t="inlineStr">
        <is>
          <t>6022</t>
        </is>
      </c>
      <c r="H377" s="5" t="inlineStr">
        <is>
          <t>C/U</t>
        </is>
      </c>
      <c r="I377" s="6" t="n">
        <v>260</v>
      </c>
      <c r="J377" s="6" t="n">
        <v>0</v>
      </c>
      <c r="K377" s="5" t="inlineStr">
        <is>
          <t>ARS</t>
        </is>
      </c>
      <c r="L377" s="7" t="n">
        <v>0</v>
      </c>
      <c r="M377" s="7" t="n">
        <v>74176.34</v>
      </c>
      <c r="O377" s="11">
        <f>M377/SUM($M$2:$M$2023)</f>
        <v/>
      </c>
      <c r="P377" s="5">
        <f>IFERROR(M377/I377,0)</f>
        <v/>
      </c>
      <c r="R377" s="8">
        <f>I377-Q377</f>
        <v/>
      </c>
      <c r="S377" s="36">
        <f>P377*R377</f>
        <v/>
      </c>
      <c r="U377" s="27" t="inlineStr">
        <is>
          <t>Stock SAP</t>
        </is>
      </c>
      <c r="V377" s="27" t="inlineStr">
        <is>
          <t>Descartables</t>
        </is>
      </c>
      <c r="W377" s="27" t="inlineStr">
        <is>
          <t>Dentro del alcance</t>
        </is>
      </c>
      <c r="X377" s="27" t="inlineStr"/>
      <c r="Y377" s="27" t="inlineStr">
        <is>
          <t>Sin recuento físico en el inventario de Avain</t>
        </is>
      </c>
      <c r="Z377" s="28" t="inlineStr">
        <is>
          <t>Sin recuento físico</t>
        </is>
      </c>
      <c r="AA377" s="27" t="inlineStr"/>
      <c r="AB377" s="27" t="inlineStr"/>
      <c r="AC377" s="27" t="inlineStr"/>
      <c r="AD377" s="27" t="inlineStr"/>
      <c r="AE377" s="27" t="inlineStr"/>
      <c r="AF377" s="27" t="inlineStr"/>
      <c r="AG377" s="27" t="inlineStr"/>
      <c r="AH377" s="37" t="n">
        <v>320</v>
      </c>
      <c r="AI377" s="37" t="n">
        <v>0</v>
      </c>
      <c r="AJ377" s="37" t="n">
        <v>320</v>
      </c>
      <c r="AK377" s="38" t="n">
        <v>285.293625</v>
      </c>
      <c r="AL377" s="38" t="n"/>
      <c r="AM377" s="38" t="n"/>
      <c r="AN377" s="27" t="inlineStr"/>
      <c r="AO377" s="27"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7" t="n">
        <v>0</v>
      </c>
      <c r="M378" s="7" t="n">
        <v>6166.6</v>
      </c>
      <c r="O378" s="11">
        <f>M378/SUM($M$2:$M$2023)</f>
        <v/>
      </c>
      <c r="P378" s="5">
        <f>IFERROR(M378/I378,0)</f>
        <v/>
      </c>
      <c r="R378" s="8">
        <f>I378-Q378</f>
        <v/>
      </c>
      <c r="S378" s="36">
        <f>P378*R378</f>
        <v/>
      </c>
      <c r="U378" s="27" t="inlineStr">
        <is>
          <t>Stock SAP</t>
        </is>
      </c>
      <c r="V378" s="27" t="inlineStr">
        <is>
          <t>Medicamentos</t>
        </is>
      </c>
      <c r="W378" s="27" t="inlineStr">
        <is>
          <t>Dentro del alcance</t>
        </is>
      </c>
      <c r="X378" s="25" t="inlineStr">
        <is>
          <t>Alta</t>
        </is>
      </c>
      <c r="Y378" s="27" t="inlineStr">
        <is>
          <t>Homologado – confianza Alta</t>
        </is>
      </c>
      <c r="Z378" s="26" t="inlineStr">
        <is>
          <t>Dar de baja en SAP</t>
        </is>
      </c>
      <c r="AA378" s="27" t="inlineStr">
        <is>
          <t>170</t>
        </is>
      </c>
      <c r="AB378" s="27" t="inlineStr">
        <is>
          <t>OMEPRAZOL 20 MG COMP</t>
        </is>
      </c>
      <c r="AC378" s="27" t="inlineStr">
        <is>
          <t>Cruce por nomenclatura SAP</t>
        </is>
      </c>
      <c r="AD378" s="27" t="inlineStr">
        <is>
          <t>No</t>
        </is>
      </c>
      <c r="AE378" s="27" t="inlineStr"/>
      <c r="AF378" s="27" t="inlineStr">
        <is>
          <t>Sí</t>
        </is>
      </c>
      <c r="AG378" s="27" t="inlineStr">
        <is>
          <t>M08-006</t>
        </is>
      </c>
      <c r="AH378" s="37" t="n">
        <v>1562</v>
      </c>
      <c r="AI378" s="37" t="n">
        <v>135</v>
      </c>
      <c r="AJ378" s="37" t="n">
        <v>1427</v>
      </c>
      <c r="AK378" s="38" t="n">
        <v>24.47065300896287</v>
      </c>
      <c r="AL378" s="38">
        <f>IF(OR($Z378="Dar de baja en SAP",$Z378="Dar de alta en SAP"),$AJ378*$AK378,"")</f>
        <v/>
      </c>
      <c r="AM378" s="38">
        <f>$AI378*$AK378</f>
        <v/>
      </c>
      <c r="AN378" s="27" t="inlineStr"/>
      <c r="AO378"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7" t="n">
        <v>0</v>
      </c>
      <c r="M379" s="7" t="n">
        <v>7596.01</v>
      </c>
      <c r="O379" s="11">
        <f>M379/SUM($M$2:$M$2023)</f>
        <v/>
      </c>
      <c r="P379" s="5">
        <f>IFERROR(M379/I379,0)</f>
        <v/>
      </c>
      <c r="R379" s="8">
        <f>I379-Q379</f>
        <v/>
      </c>
      <c r="S379" s="36">
        <f>P379*R379</f>
        <v/>
      </c>
      <c r="U379" s="27" t="inlineStr">
        <is>
          <t>Stock SAP</t>
        </is>
      </c>
      <c r="V379" s="27" t="inlineStr">
        <is>
          <t>Medicamentos</t>
        </is>
      </c>
      <c r="W379" s="27" t="inlineStr">
        <is>
          <t>Dentro del alcance</t>
        </is>
      </c>
      <c r="X379" s="27" t="inlineStr"/>
      <c r="Y379" s="27" t="inlineStr">
        <is>
          <t>Sin recuento físico en el inventario de Avain</t>
        </is>
      </c>
      <c r="Z379" s="28" t="inlineStr">
        <is>
          <t>Sin recuento físico</t>
        </is>
      </c>
      <c r="AA379" s="27" t="inlineStr"/>
      <c r="AB379" s="27" t="inlineStr"/>
      <c r="AC379" s="27" t="inlineStr"/>
      <c r="AD379" s="27" t="inlineStr"/>
      <c r="AE379" s="27" t="inlineStr"/>
      <c r="AF379" s="27" t="inlineStr"/>
      <c r="AG379" s="27" t="inlineStr"/>
      <c r="AH379" s="37" t="n">
        <v>12310</v>
      </c>
      <c r="AI379" s="37" t="n">
        <v>0</v>
      </c>
      <c r="AJ379" s="37" t="n">
        <v>12310</v>
      </c>
      <c r="AK379" s="38" t="n">
        <v>30.38403818034119</v>
      </c>
      <c r="AL379" s="38" t="n"/>
      <c r="AM379" s="38" t="n"/>
      <c r="AN379" s="27" t="inlineStr"/>
      <c r="AO379" s="27"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7" t="n">
        <v>0</v>
      </c>
      <c r="M380" s="7" t="n">
        <v>17908.84</v>
      </c>
      <c r="O380" s="11">
        <f>M380/SUM($M$2:$M$2023)</f>
        <v/>
      </c>
      <c r="P380" s="5">
        <f>IFERROR(M380/I380,0)</f>
        <v/>
      </c>
      <c r="R380" s="8">
        <f>I380-Q380</f>
        <v/>
      </c>
      <c r="S380" s="36">
        <f>P380*R380</f>
        <v/>
      </c>
      <c r="U380" s="27" t="inlineStr">
        <is>
          <t>Stock SAP</t>
        </is>
      </c>
      <c r="V380" s="27" t="inlineStr">
        <is>
          <t>Medicamentos</t>
        </is>
      </c>
      <c r="W380" s="27" t="inlineStr">
        <is>
          <t>Dentro del alcance</t>
        </is>
      </c>
      <c r="X380" s="25" t="inlineStr">
        <is>
          <t>Alta</t>
        </is>
      </c>
      <c r="Y380" s="27" t="inlineStr">
        <is>
          <t>Homologado – confianza Alta</t>
        </is>
      </c>
      <c r="Z380" s="26" t="inlineStr">
        <is>
          <t>Dar de baja en SAP</t>
        </is>
      </c>
      <c r="AA380" s="27" t="inlineStr">
        <is>
          <t>135</t>
        </is>
      </c>
      <c r="AB380" s="27" t="inlineStr">
        <is>
          <t>IBUPROFENO 400 MG</t>
        </is>
      </c>
      <c r="AC380" s="27" t="inlineStr">
        <is>
          <t>Cruce por nomenclatura SAP</t>
        </is>
      </c>
      <c r="AD380" s="27" t="inlineStr">
        <is>
          <t>No</t>
        </is>
      </c>
      <c r="AE380" s="27" t="inlineStr"/>
      <c r="AF380" s="27" t="inlineStr">
        <is>
          <t>No</t>
        </is>
      </c>
      <c r="AG380" s="27" t="inlineStr"/>
      <c r="AH380" s="37" t="n">
        <v>2770</v>
      </c>
      <c r="AI380" s="37" t="n">
        <v>480</v>
      </c>
      <c r="AJ380" s="37" t="n">
        <v>2290</v>
      </c>
      <c r="AK380" s="38" t="n">
        <v>71.63537906137184</v>
      </c>
      <c r="AL380" s="38">
        <f>IF(OR($Z380="Dar de baja en SAP",$Z380="Dar de alta en SAP"),$AJ380*$AK380,"")</f>
        <v/>
      </c>
      <c r="AM380" s="38">
        <f>$AI380*$AK380</f>
        <v/>
      </c>
      <c r="AN380" s="27" t="inlineStr"/>
      <c r="AO380" s="27"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7" t="n">
        <v>0</v>
      </c>
      <c r="M381" s="7" t="n">
        <v>24670.16</v>
      </c>
      <c r="O381" s="11">
        <f>M381/SUM($M$2:$M$2023)</f>
        <v/>
      </c>
      <c r="P381" s="5">
        <f>IFERROR(M381/I381,0)</f>
        <v/>
      </c>
      <c r="R381" s="8">
        <f>I381-Q381</f>
        <v/>
      </c>
      <c r="S381" s="36">
        <f>P381*R381</f>
        <v/>
      </c>
      <c r="U381" s="27" t="inlineStr">
        <is>
          <t>Stock SAP</t>
        </is>
      </c>
      <c r="V381" s="27" t="inlineStr">
        <is>
          <t>Medicamentos</t>
        </is>
      </c>
      <c r="W381" s="27" t="inlineStr">
        <is>
          <t>Dentro del alcance</t>
        </is>
      </c>
      <c r="X381" s="26" t="inlineStr">
        <is>
          <t>Baja</t>
        </is>
      </c>
      <c r="Y381" s="27" t="inlineStr">
        <is>
          <t>Homologado – confianza Baja – pendiente de validación</t>
        </is>
      </c>
      <c r="Z381" s="26" t="inlineStr">
        <is>
          <t>Dar de baja en SAP</t>
        </is>
      </c>
      <c r="AA381" s="27" t="inlineStr">
        <is>
          <t>329</t>
        </is>
      </c>
      <c r="AB381" s="27" t="inlineStr">
        <is>
          <t>LORAZEPAM SUBLINGUAL COMP</t>
        </is>
      </c>
      <c r="AC381" s="27" t="inlineStr">
        <is>
          <t>Homologación por código Avain (master M09-004)</t>
        </is>
      </c>
      <c r="AD381" s="27" t="inlineStr">
        <is>
          <t>No</t>
        </is>
      </c>
      <c r="AE381" s="27" t="inlineStr"/>
      <c r="AF381" s="27" t="inlineStr">
        <is>
          <t>Sí</t>
        </is>
      </c>
      <c r="AG381" s="27" t="inlineStr">
        <is>
          <t>M09-004</t>
        </is>
      </c>
      <c r="AH381" s="37" t="n">
        <v>3933</v>
      </c>
      <c r="AI381" s="37" t="n">
        <v>200</v>
      </c>
      <c r="AJ381" s="37" t="n">
        <v>3733</v>
      </c>
      <c r="AK381" s="38" t="n">
        <v>98.6806381896771</v>
      </c>
      <c r="AL381" s="38">
        <f>IF(OR($Z381="Dar de baja en SAP",$Z381="Dar de alta en SAP"),$AJ381*$AK381,"")</f>
        <v/>
      </c>
      <c r="AM381" s="38">
        <f>$AI381*$AK381</f>
        <v/>
      </c>
      <c r="AN381" s="27" t="inlineStr"/>
      <c r="AO381"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7" t="n">
        <v>0</v>
      </c>
      <c r="M382" s="7" t="n">
        <v>32933.54</v>
      </c>
      <c r="O382" s="11">
        <f>M382/SUM($M$2:$M$2023)</f>
        <v/>
      </c>
      <c r="P382" s="5">
        <f>IFERROR(M382/I382,0)</f>
        <v/>
      </c>
      <c r="R382" s="8">
        <f>I382-Q382</f>
        <v/>
      </c>
      <c r="S382" s="36">
        <f>P382*R382</f>
        <v/>
      </c>
      <c r="U382" s="27" t="inlineStr">
        <is>
          <t>Stock SAP</t>
        </is>
      </c>
      <c r="V382" s="27" t="inlineStr">
        <is>
          <t>Medicamentos</t>
        </is>
      </c>
      <c r="W382" s="27" t="inlineStr">
        <is>
          <t>Dentro del alcance</t>
        </is>
      </c>
      <c r="X382" s="27" t="inlineStr"/>
      <c r="Y382" s="27" t="inlineStr">
        <is>
          <t>Sin recuento físico en el inventario de Avain</t>
        </is>
      </c>
      <c r="Z382" s="28" t="inlineStr">
        <is>
          <t>Sin recuento físico</t>
        </is>
      </c>
      <c r="AA382" s="27" t="inlineStr"/>
      <c r="AB382" s="27" t="inlineStr"/>
      <c r="AC382" s="27" t="inlineStr"/>
      <c r="AD382" s="27" t="inlineStr"/>
      <c r="AE382" s="27" t="inlineStr"/>
      <c r="AF382" s="27" t="inlineStr"/>
      <c r="AG382" s="27" t="inlineStr"/>
      <c r="AH382" s="37" t="n">
        <v>3721</v>
      </c>
      <c r="AI382" s="37" t="n">
        <v>0</v>
      </c>
      <c r="AJ382" s="37" t="n">
        <v>3721</v>
      </c>
      <c r="AK382" s="38" t="n">
        <v>131.734165546896</v>
      </c>
      <c r="AL382" s="38" t="n"/>
      <c r="AM382" s="38" t="n"/>
      <c r="AN382" s="27" t="inlineStr"/>
      <c r="AO382" s="27"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t="inlineStr"/>
      <c r="D383" s="5" t="inlineStr">
        <is>
          <t>033</t>
        </is>
      </c>
      <c r="E383" s="5" t="inlineStr">
        <is>
          <t>ZDES</t>
        </is>
      </c>
      <c r="F383" s="5" t="inlineStr">
        <is>
          <t>1060</t>
        </is>
      </c>
      <c r="G383" s="5" t="inlineStr">
        <is>
          <t>6022</t>
        </is>
      </c>
      <c r="H383" s="5" t="inlineStr">
        <is>
          <t>C/U</t>
        </is>
      </c>
      <c r="I383" s="6" t="n">
        <v>250</v>
      </c>
      <c r="J383" s="6" t="n">
        <v>0</v>
      </c>
      <c r="K383" s="5" t="inlineStr">
        <is>
          <t>ARS</t>
        </is>
      </c>
      <c r="L383" s="7" t="n">
        <v>0</v>
      </c>
      <c r="M383" s="7" t="n">
        <v>63699.67</v>
      </c>
      <c r="O383" s="11">
        <f>M383/SUM($M$2:$M$2023)</f>
        <v/>
      </c>
      <c r="P383" s="5">
        <f>IFERROR(M383/I383,0)</f>
        <v/>
      </c>
      <c r="R383" s="8">
        <f>I383-Q383</f>
        <v/>
      </c>
      <c r="S383" s="36">
        <f>P383*R383</f>
        <v/>
      </c>
      <c r="U383" s="27" t="inlineStr">
        <is>
          <t>Stock SAP</t>
        </is>
      </c>
      <c r="V383" s="27" t="inlineStr">
        <is>
          <t>Descartables</t>
        </is>
      </c>
      <c r="W383" s="27" t="inlineStr">
        <is>
          <t>Dentro del alcance</t>
        </is>
      </c>
      <c r="X383" s="25" t="inlineStr">
        <is>
          <t>Alta</t>
        </is>
      </c>
      <c r="Y383" s="27" t="inlineStr">
        <is>
          <t>Homologado – confianza Alta</t>
        </is>
      </c>
      <c r="Z383" s="26" t="inlineStr">
        <is>
          <t>Dar de baja en SAP</t>
        </is>
      </c>
      <c r="AA383" s="27" t="inlineStr">
        <is>
          <t>264</t>
        </is>
      </c>
      <c r="AB383" s="27" t="inlineStr">
        <is>
          <t>Abocath n° 14</t>
        </is>
      </c>
      <c r="AC383" s="27" t="inlineStr">
        <is>
          <t>Homologación por código Avain (master D-125)</t>
        </is>
      </c>
      <c r="AD383" s="27" t="inlineStr">
        <is>
          <t>No</t>
        </is>
      </c>
      <c r="AE383" s="27" t="inlineStr"/>
      <c r="AF383" s="27" t="inlineStr">
        <is>
          <t>Sí</t>
        </is>
      </c>
      <c r="AG383" s="27" t="inlineStr">
        <is>
          <t>D-125</t>
        </is>
      </c>
      <c r="AH383" s="37" t="n">
        <v>550</v>
      </c>
      <c r="AI383" s="37" t="n">
        <v>94</v>
      </c>
      <c r="AJ383" s="37" t="n">
        <v>456</v>
      </c>
      <c r="AK383" s="38" t="n">
        <v>254.7986727272728</v>
      </c>
      <c r="AL383" s="38">
        <f>IF(OR($Z383="Dar de baja en SAP",$Z383="Dar de alta en SAP"),$AJ383*$AK383,"")</f>
        <v/>
      </c>
      <c r="AM383" s="38">
        <f>$AI383*$AK383</f>
        <v/>
      </c>
      <c r="AN383" s="27" t="inlineStr"/>
      <c r="AO383" s="27"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t="inlineStr"/>
      <c r="D384" s="5" t="inlineStr">
        <is>
          <t>033</t>
        </is>
      </c>
      <c r="E384" s="5" t="inlineStr">
        <is>
          <t>ZDES</t>
        </is>
      </c>
      <c r="F384" s="5" t="inlineStr">
        <is>
          <t>1060</t>
        </is>
      </c>
      <c r="G384" s="5" t="inlineStr">
        <is>
          <t>6022</t>
        </is>
      </c>
      <c r="H384" s="5" t="inlineStr">
        <is>
          <t>C/U</t>
        </is>
      </c>
      <c r="I384" s="6" t="n">
        <v>250</v>
      </c>
      <c r="J384" s="6" t="n">
        <v>0</v>
      </c>
      <c r="K384" s="5" t="inlineStr">
        <is>
          <t>ARS</t>
        </is>
      </c>
      <c r="L384" s="7" t="n">
        <v>0</v>
      </c>
      <c r="M384" s="7" t="n">
        <v>57856.8</v>
      </c>
      <c r="O384" s="11">
        <f>M384/SUM($M$2:$M$2023)</f>
        <v/>
      </c>
      <c r="P384" s="5">
        <f>IFERROR(M384/I384,0)</f>
        <v/>
      </c>
      <c r="R384" s="8">
        <f>I384-Q384</f>
        <v/>
      </c>
      <c r="S384" s="36">
        <f>P384*R384</f>
        <v/>
      </c>
      <c r="U384" s="27" t="inlineStr">
        <is>
          <t>Stock SAP</t>
        </is>
      </c>
      <c r="V384" s="27" t="inlineStr">
        <is>
          <t>Descartables</t>
        </is>
      </c>
      <c r="W384" s="27" t="inlineStr">
        <is>
          <t>Dentro del alcance</t>
        </is>
      </c>
      <c r="X384" s="25" t="inlineStr">
        <is>
          <t>Alta</t>
        </is>
      </c>
      <c r="Y384" s="27" t="inlineStr">
        <is>
          <t>Homologado – confianza Alta</t>
        </is>
      </c>
      <c r="Z384" s="26" t="inlineStr">
        <is>
          <t>Dar de baja en SAP</t>
        </is>
      </c>
      <c r="AA384" s="27" t="inlineStr">
        <is>
          <t>268</t>
        </is>
      </c>
      <c r="AB384" s="27" t="inlineStr">
        <is>
          <t>Abocath n° 16</t>
        </is>
      </c>
      <c r="AC384" s="27" t="inlineStr">
        <is>
          <t>Homologación por código Avain (master D-126)</t>
        </is>
      </c>
      <c r="AD384" s="27" t="inlineStr">
        <is>
          <t>No</t>
        </is>
      </c>
      <c r="AE384" s="27" t="inlineStr"/>
      <c r="AF384" s="27" t="inlineStr">
        <is>
          <t>Sí</t>
        </is>
      </c>
      <c r="AG384" s="27" t="inlineStr">
        <is>
          <t>D-126</t>
        </is>
      </c>
      <c r="AH384" s="37" t="n">
        <v>535</v>
      </c>
      <c r="AI384" s="37" t="n">
        <v>241</v>
      </c>
      <c r="AJ384" s="37" t="n">
        <v>294</v>
      </c>
      <c r="AK384" s="38" t="n">
        <v>231.427214953271</v>
      </c>
      <c r="AL384" s="38">
        <f>IF(OR($Z384="Dar de baja en SAP",$Z384="Dar de alta en SAP"),$AJ384*$AK384,"")</f>
        <v/>
      </c>
      <c r="AM384" s="38">
        <f>$AI384*$AK384</f>
        <v/>
      </c>
      <c r="AN384" s="27" t="inlineStr"/>
      <c r="AO384" s="27"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t="inlineStr"/>
      <c r="D385" s="5" t="inlineStr">
        <is>
          <t>033</t>
        </is>
      </c>
      <c r="E385" s="5" t="inlineStr">
        <is>
          <t>ZDES</t>
        </is>
      </c>
      <c r="F385" s="5" t="inlineStr">
        <is>
          <t>1060</t>
        </is>
      </c>
      <c r="G385" s="5" t="inlineStr">
        <is>
          <t>6021</t>
        </is>
      </c>
      <c r="H385" s="5" t="inlineStr">
        <is>
          <t>C/U</t>
        </is>
      </c>
      <c r="I385" s="6" t="n">
        <v>250</v>
      </c>
      <c r="J385" s="6" t="n">
        <v>0</v>
      </c>
      <c r="K385" s="5" t="inlineStr">
        <is>
          <t>ARS</t>
        </is>
      </c>
      <c r="L385" s="7" t="n">
        <v>0</v>
      </c>
      <c r="M385" s="7" t="n">
        <v>142000</v>
      </c>
      <c r="O385" s="11">
        <f>M385/SUM($M$2:$M$2023)</f>
        <v/>
      </c>
      <c r="P385" s="5">
        <f>IFERROR(M385/I385,0)</f>
        <v/>
      </c>
      <c r="Q385" s="39" t="n">
        <v>96</v>
      </c>
      <c r="R385" s="8">
        <f>I385-Q385</f>
        <v/>
      </c>
      <c r="S385" s="36">
        <f>P385*R385</f>
        <v/>
      </c>
      <c r="U385" s="27" t="inlineStr">
        <is>
          <t>Stock SAP</t>
        </is>
      </c>
      <c r="V385" s="27" t="inlineStr">
        <is>
          <t>Descartables</t>
        </is>
      </c>
      <c r="W385" s="27" t="inlineStr">
        <is>
          <t>Dentro del alcance</t>
        </is>
      </c>
      <c r="X385" s="25" t="inlineStr">
        <is>
          <t>Alta</t>
        </is>
      </c>
      <c r="Y385" s="27" t="inlineStr">
        <is>
          <t>Homologado – confianza Alta</t>
        </is>
      </c>
      <c r="Z385" s="26" t="inlineStr">
        <is>
          <t>Dar de baja en SAP</t>
        </is>
      </c>
      <c r="AA385" s="27" t="inlineStr">
        <is>
          <t>277</t>
        </is>
      </c>
      <c r="AB385" s="27" t="inlineStr">
        <is>
          <t>Guantes Esteriles N° 8,5</t>
        </is>
      </c>
      <c r="AC385" s="27" t="inlineStr">
        <is>
          <t>Cruce por nomenclatura SAP</t>
        </is>
      </c>
      <c r="AD385" s="27" t="inlineStr">
        <is>
          <t>No</t>
        </is>
      </c>
      <c r="AE385" s="27" t="inlineStr"/>
      <c r="AF385" s="27" t="inlineStr">
        <is>
          <t>Sí</t>
        </is>
      </c>
      <c r="AG385" s="27" t="inlineStr"/>
      <c r="AH385" s="37" t="n">
        <v>250</v>
      </c>
      <c r="AI385" s="37" t="n">
        <v>96</v>
      </c>
      <c r="AJ385" s="37" t="n">
        <v>154</v>
      </c>
      <c r="AK385" s="38" t="n">
        <v>568</v>
      </c>
      <c r="AL385" s="38">
        <f>IF(OR($Z385="Dar de baja en SAP",$Z385="Dar de alta en SAP"),$AJ385*$AK385,"")</f>
        <v/>
      </c>
      <c r="AM385" s="38">
        <f>$AI385*$AK385</f>
        <v/>
      </c>
      <c r="AN385" s="27" t="inlineStr"/>
      <c r="AO385" s="27" t="inlineStr">
        <is>
          <t>Cruce por nomenclatura: similitud 0.90.</t>
        </is>
      </c>
    </row>
    <row r="386">
      <c r="A386" s="5" t="inlineStr">
        <is>
          <t>2000867</t>
        </is>
      </c>
      <c r="B386" s="5" t="inlineStr">
        <is>
          <t>SONDA NASOGASTRICA K-10</t>
        </is>
      </c>
      <c r="C386" s="5" t="inlineStr"/>
      <c r="D386" s="5" t="inlineStr">
        <is>
          <t>033</t>
        </is>
      </c>
      <c r="E386" s="5" t="inlineStr">
        <is>
          <t>ZDES</t>
        </is>
      </c>
      <c r="F386" s="5" t="inlineStr">
        <is>
          <t>1060</t>
        </is>
      </c>
      <c r="G386" s="5" t="inlineStr">
        <is>
          <t>6022</t>
        </is>
      </c>
      <c r="H386" s="5" t="inlineStr">
        <is>
          <t>C/U</t>
        </is>
      </c>
      <c r="I386" s="6" t="n">
        <v>250</v>
      </c>
      <c r="J386" s="6" t="n">
        <v>0</v>
      </c>
      <c r="K386" s="5" t="inlineStr">
        <is>
          <t>ARS</t>
        </is>
      </c>
      <c r="L386" s="7" t="n">
        <v>0</v>
      </c>
      <c r="M386" s="7" t="n">
        <v>41259.82</v>
      </c>
      <c r="O386" s="11">
        <f>M386/SUM($M$2:$M$2023)</f>
        <v/>
      </c>
      <c r="P386" s="5">
        <f>IFERROR(M386/I386,0)</f>
        <v/>
      </c>
      <c r="Q386" s="39" t="n">
        <v>193</v>
      </c>
      <c r="R386" s="8">
        <f>I386-Q386</f>
        <v/>
      </c>
      <c r="S386" s="36">
        <f>P386*R386</f>
        <v/>
      </c>
      <c r="U386" s="27" t="inlineStr">
        <is>
          <t>Stock SAP</t>
        </is>
      </c>
      <c r="V386" s="27" t="inlineStr">
        <is>
          <t>Descartables</t>
        </is>
      </c>
      <c r="W386" s="27" t="inlineStr">
        <is>
          <t>Dentro del alcance</t>
        </is>
      </c>
      <c r="X386" s="26" t="inlineStr">
        <is>
          <t>Baja</t>
        </is>
      </c>
      <c r="Y386" s="27" t="inlineStr">
        <is>
          <t>Homologado – confianza Baja – pendiente de validación</t>
        </is>
      </c>
      <c r="Z386" s="26" t="inlineStr">
        <is>
          <t>Dar de baja en SAP</t>
        </is>
      </c>
      <c r="AA386" s="27" t="inlineStr">
        <is>
          <t>287; 288</t>
        </is>
      </c>
      <c r="AB386" s="27" t="inlineStr">
        <is>
          <t>Sonda nasogastrica N° 10; Sonda nasogastrica N°11</t>
        </is>
      </c>
      <c r="AC386" s="27" t="inlineStr">
        <is>
          <t>Cruce por nomenclatura SAP; Homologación por código Avain (master D-163)</t>
        </is>
      </c>
      <c r="AD386" s="27" t="inlineStr">
        <is>
          <t>No</t>
        </is>
      </c>
      <c r="AE386" s="27" t="inlineStr"/>
      <c r="AF386" s="27" t="inlineStr">
        <is>
          <t>Sí</t>
        </is>
      </c>
      <c r="AG386" s="27" t="inlineStr">
        <is>
          <t>D-163</t>
        </is>
      </c>
      <c r="AH386" s="37" t="n">
        <v>250</v>
      </c>
      <c r="AI386" s="37" t="n">
        <v>193</v>
      </c>
      <c r="AJ386" s="37" t="n">
        <v>57</v>
      </c>
      <c r="AK386" s="38" t="n">
        <v>165.03928</v>
      </c>
      <c r="AL386" s="38">
        <f>IF(OR($Z386="Dar de baja en SAP",$Z386="Dar de alta en SAP"),$AJ386*$AK386,"")</f>
        <v/>
      </c>
      <c r="AM386" s="38">
        <f>$AI386*$AK386</f>
        <v/>
      </c>
      <c r="AN386" s="27" t="inlineStr"/>
      <c r="AO386" s="27"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t="inlineStr"/>
      <c r="D387" s="5" t="inlineStr">
        <is>
          <t>033</t>
        </is>
      </c>
      <c r="E387" s="5" t="inlineStr">
        <is>
          <t>ZDES</t>
        </is>
      </c>
      <c r="F387" s="5" t="inlineStr">
        <is>
          <t>1060</t>
        </is>
      </c>
      <c r="G387" s="5" t="inlineStr">
        <is>
          <t>6022</t>
        </is>
      </c>
      <c r="H387" s="5" t="inlineStr">
        <is>
          <t>C/U</t>
        </is>
      </c>
      <c r="I387" s="6" t="n">
        <v>250</v>
      </c>
      <c r="J387" s="6" t="n">
        <v>0</v>
      </c>
      <c r="K387" s="5" t="inlineStr">
        <is>
          <t>ARS</t>
        </is>
      </c>
      <c r="L387" s="7" t="n">
        <v>0</v>
      </c>
      <c r="M387" s="7" t="n">
        <v>82238.14999999999</v>
      </c>
      <c r="O387" s="11">
        <f>M387/SUM($M$2:$M$2023)</f>
        <v/>
      </c>
      <c r="P387" s="5">
        <f>IFERROR(M387/I387,0)</f>
        <v/>
      </c>
      <c r="R387" s="8">
        <f>I387-Q387</f>
        <v/>
      </c>
      <c r="S387" s="36">
        <f>P387*R387</f>
        <v/>
      </c>
      <c r="U387" s="27" t="inlineStr">
        <is>
          <t>Stock SAP</t>
        </is>
      </c>
      <c r="V387" s="27" t="inlineStr">
        <is>
          <t>Descartables</t>
        </is>
      </c>
      <c r="W387" s="27" t="inlineStr">
        <is>
          <t>Dentro del alcance</t>
        </is>
      </c>
      <c r="X387" s="27" t="inlineStr"/>
      <c r="Y387" s="27" t="inlineStr">
        <is>
          <t>Sin recuento físico en el inventario de Avain</t>
        </is>
      </c>
      <c r="Z387" s="28" t="inlineStr">
        <is>
          <t>Sin recuento físico</t>
        </is>
      </c>
      <c r="AA387" s="27" t="inlineStr"/>
      <c r="AB387" s="27" t="inlineStr"/>
      <c r="AC387" s="27" t="inlineStr"/>
      <c r="AD387" s="27" t="inlineStr"/>
      <c r="AE387" s="27" t="inlineStr"/>
      <c r="AF387" s="27" t="inlineStr"/>
      <c r="AG387" s="27" t="inlineStr"/>
      <c r="AH387" s="37" t="n">
        <v>620</v>
      </c>
      <c r="AI387" s="37" t="n">
        <v>0</v>
      </c>
      <c r="AJ387" s="37" t="n">
        <v>620</v>
      </c>
      <c r="AK387" s="38" t="n">
        <v>328.9525806451613</v>
      </c>
      <c r="AL387" s="38" t="n"/>
      <c r="AM387" s="38" t="n"/>
      <c r="AN387" s="27" t="inlineStr"/>
      <c r="AO387" s="27"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7" t="n">
        <v>0</v>
      </c>
      <c r="M388" s="7" t="n">
        <v>374952.3</v>
      </c>
      <c r="O388" s="11">
        <f>M388/SUM($M$2:$M$2023)</f>
        <v/>
      </c>
      <c r="P388" s="5">
        <f>IFERROR(M388/I388,0)</f>
        <v/>
      </c>
      <c r="R388" s="8">
        <f>I388-Q388</f>
        <v/>
      </c>
      <c r="S388" s="36">
        <f>P388*R388</f>
        <v/>
      </c>
      <c r="U388" s="27" t="inlineStr">
        <is>
          <t>Stock SAP</t>
        </is>
      </c>
      <c r="V388" s="27" t="inlineStr">
        <is>
          <t>Medicamentos</t>
        </is>
      </c>
      <c r="W388" s="27" t="inlineStr">
        <is>
          <t>Dentro del alcance</t>
        </is>
      </c>
      <c r="X388" s="30" t="inlineStr">
        <is>
          <t>Media</t>
        </is>
      </c>
      <c r="Y388" s="27" t="inlineStr">
        <is>
          <t>Homologado – confianza Media – pendiente de validación</t>
        </is>
      </c>
      <c r="Z388" s="26" t="inlineStr">
        <is>
          <t>Dar de baja en SAP</t>
        </is>
      </c>
      <c r="AA388" s="27" t="inlineStr">
        <is>
          <t>216</t>
        </is>
      </c>
      <c r="AB388" s="27" t="inlineStr">
        <is>
          <t>SOLUCIÓN RINGER LACTATO</t>
        </is>
      </c>
      <c r="AC388" s="27" t="inlineStr">
        <is>
          <t>Homologación por código Avain (master M13-003)</t>
        </is>
      </c>
      <c r="AD388" s="27" t="inlineStr">
        <is>
          <t>No</t>
        </is>
      </c>
      <c r="AE388" s="27" t="inlineStr"/>
      <c r="AF388" s="27" t="inlineStr">
        <is>
          <t>Sí</t>
        </is>
      </c>
      <c r="AG388" s="27" t="inlineStr">
        <is>
          <t>M13-003</t>
        </is>
      </c>
      <c r="AH388" s="37" t="n">
        <v>1813</v>
      </c>
      <c r="AI388" s="37" t="n">
        <v>228</v>
      </c>
      <c r="AJ388" s="37" t="n">
        <v>1585</v>
      </c>
      <c r="AK388" s="38" t="n">
        <v>1562.301268615554</v>
      </c>
      <c r="AL388" s="38">
        <f>IF(OR($Z388="Dar de baja en SAP",$Z388="Dar de alta en SAP"),$AJ388*$AK388,"")</f>
        <v/>
      </c>
      <c r="AM388" s="38">
        <f>$AI388*$AK388</f>
        <v/>
      </c>
      <c r="AN388" s="27" t="inlineStr"/>
      <c r="AO388"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7" t="n">
        <v>0</v>
      </c>
      <c r="M389" s="7" t="n">
        <v>66275.71000000001</v>
      </c>
      <c r="O389" s="11">
        <f>M389/SUM($M$2:$M$2023)</f>
        <v/>
      </c>
      <c r="P389" s="5">
        <f>IFERROR(M389/I389,0)</f>
        <v/>
      </c>
      <c r="R389" s="8">
        <f>I389-Q389</f>
        <v/>
      </c>
      <c r="S389" s="36">
        <f>P389*R389</f>
        <v/>
      </c>
      <c r="U389" s="27" t="inlineStr">
        <is>
          <t>Stock SAP</t>
        </is>
      </c>
      <c r="V389" s="27" t="inlineStr">
        <is>
          <t>Medicamentos</t>
        </is>
      </c>
      <c r="W389" s="27" t="inlineStr">
        <is>
          <t>Dentro del alcance</t>
        </is>
      </c>
      <c r="X389" s="25" t="inlineStr">
        <is>
          <t>Alta</t>
        </is>
      </c>
      <c r="Y389" s="27" t="inlineStr">
        <is>
          <t>Homologado – confianza Alta</t>
        </is>
      </c>
      <c r="Z389" s="26" t="inlineStr">
        <is>
          <t>Dar de baja en SAP</t>
        </is>
      </c>
      <c r="AA389" s="27" t="inlineStr">
        <is>
          <t>515</t>
        </is>
      </c>
      <c r="AB389" s="27" t="inlineStr">
        <is>
          <t>DIPIRONA COMP</t>
        </is>
      </c>
      <c r="AC389" s="27" t="inlineStr">
        <is>
          <t>Cruce por nomenclatura SAP</t>
        </is>
      </c>
      <c r="AD389" s="27" t="inlineStr">
        <is>
          <t>No</t>
        </is>
      </c>
      <c r="AE389" s="27" t="inlineStr"/>
      <c r="AF389" s="27" t="inlineStr">
        <is>
          <t>No</t>
        </is>
      </c>
      <c r="AG389" s="27" t="inlineStr"/>
      <c r="AH389" s="37" t="n">
        <v>850</v>
      </c>
      <c r="AI389" s="37" t="n">
        <v>260</v>
      </c>
      <c r="AJ389" s="37" t="n">
        <v>590</v>
      </c>
      <c r="AK389" s="38" t="n">
        <v>276.1488</v>
      </c>
      <c r="AL389" s="38">
        <f>IF(OR($Z389="Dar de baja en SAP",$Z389="Dar de alta en SAP"),$AJ389*$AK389,"")</f>
        <v/>
      </c>
      <c r="AM389" s="38">
        <f>$AI389*$AK389</f>
        <v/>
      </c>
      <c r="AN389" s="27" t="inlineStr"/>
      <c r="AO389" s="27"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7" t="n">
        <v>0</v>
      </c>
      <c r="M390" s="7" t="n">
        <v>40652.96</v>
      </c>
      <c r="O390" s="11">
        <f>M390/SUM($M$2:$M$2023)</f>
        <v/>
      </c>
      <c r="P390" s="5">
        <f>IFERROR(M390/I390,0)</f>
        <v/>
      </c>
      <c r="Q390" s="39" t="n">
        <v>60</v>
      </c>
      <c r="R390" s="8">
        <f>I390-Q390</f>
        <v/>
      </c>
      <c r="S390" s="36">
        <f>P390*R390</f>
        <v/>
      </c>
      <c r="U390" s="27" t="inlineStr">
        <is>
          <t>Stock SAP</t>
        </is>
      </c>
      <c r="V390" s="27" t="inlineStr">
        <is>
          <t>Medicamentos</t>
        </is>
      </c>
      <c r="W390" s="27" t="inlineStr">
        <is>
          <t>Dentro del alcance</t>
        </is>
      </c>
      <c r="X390" s="26" t="inlineStr">
        <is>
          <t>Baja</t>
        </is>
      </c>
      <c r="Y390" s="27" t="inlineStr">
        <is>
          <t>Homologado – confianza Baja – pendiente de validación</t>
        </is>
      </c>
      <c r="Z390" s="26" t="inlineStr">
        <is>
          <t>Dar de baja en SAP</t>
        </is>
      </c>
      <c r="AA390" s="27" t="inlineStr">
        <is>
          <t>397</t>
        </is>
      </c>
      <c r="AB390" s="27" t="inlineStr">
        <is>
          <t>METOCLOPRAMIDA COMP SUBLINGUALES</t>
        </is>
      </c>
      <c r="AC390" s="27" t="inlineStr">
        <is>
          <t>Cruce por nomenclatura SAP</t>
        </is>
      </c>
      <c r="AD390" s="27" t="inlineStr">
        <is>
          <t>No</t>
        </is>
      </c>
      <c r="AE390" s="27" t="inlineStr"/>
      <c r="AF390" s="27" t="inlineStr">
        <is>
          <t>No</t>
        </is>
      </c>
      <c r="AG390" s="27" t="inlineStr"/>
      <c r="AH390" s="37" t="n">
        <v>410</v>
      </c>
      <c r="AI390" s="37" t="n">
        <v>60</v>
      </c>
      <c r="AJ390" s="37" t="n">
        <v>350</v>
      </c>
      <c r="AK390" s="38" t="n">
        <v>169.3873170731707</v>
      </c>
      <c r="AL390" s="38">
        <f>IF(OR($Z390="Dar de baja en SAP",$Z390="Dar de alta en SAP"),$AJ390*$AK390,"")</f>
        <v/>
      </c>
      <c r="AM390" s="38">
        <f>$AI390*$AK390</f>
        <v/>
      </c>
      <c r="AN390" s="27" t="inlineStr"/>
      <c r="AO390" s="27"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7" t="n">
        <v>0</v>
      </c>
      <c r="M391" s="7" t="n">
        <v>31616.2</v>
      </c>
      <c r="O391" s="11">
        <f>M391/SUM($M$2:$M$2023)</f>
        <v/>
      </c>
      <c r="P391" s="5">
        <f>IFERROR(M391/I391,0)</f>
        <v/>
      </c>
      <c r="R391" s="8">
        <f>I391-Q391</f>
        <v/>
      </c>
      <c r="S391" s="36">
        <f>P391*R391</f>
        <v/>
      </c>
      <c r="U391" s="27" t="inlineStr">
        <is>
          <t>Stock SAP</t>
        </is>
      </c>
      <c r="V391" s="27" t="inlineStr">
        <is>
          <t>Medicamentos</t>
        </is>
      </c>
      <c r="W391" s="27" t="inlineStr">
        <is>
          <t>Dentro del alcance</t>
        </is>
      </c>
      <c r="X391" s="27" t="inlineStr"/>
      <c r="Y391" s="27" t="inlineStr">
        <is>
          <t>Sin recuento físico en el inventario de Avain</t>
        </is>
      </c>
      <c r="Z391" s="28" t="inlineStr">
        <is>
          <t>Sin recuento físico</t>
        </is>
      </c>
      <c r="AA391" s="27" t="inlineStr"/>
      <c r="AB391" s="27" t="inlineStr"/>
      <c r="AC391" s="27" t="inlineStr"/>
      <c r="AD391" s="27" t="inlineStr"/>
      <c r="AE391" s="27" t="inlineStr"/>
      <c r="AF391" s="27" t="inlineStr"/>
      <c r="AG391" s="27" t="inlineStr"/>
      <c r="AH391" s="37" t="n">
        <v>3721</v>
      </c>
      <c r="AI391" s="37" t="n">
        <v>0</v>
      </c>
      <c r="AJ391" s="37" t="n">
        <v>3721</v>
      </c>
      <c r="AK391" s="38" t="n">
        <v>131.734165546896</v>
      </c>
      <c r="AL391" s="38" t="n"/>
      <c r="AM391" s="38" t="n"/>
      <c r="AN391" s="27" t="inlineStr"/>
      <c r="AO391" s="27"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7" t="n">
        <v>0</v>
      </c>
      <c r="M392" s="7" t="n">
        <v>24262.33</v>
      </c>
      <c r="O392" s="11">
        <f>M392/SUM($M$2:$M$2023)</f>
        <v/>
      </c>
      <c r="P392" s="5">
        <f>IFERROR(M392/I392,0)</f>
        <v/>
      </c>
      <c r="R392" s="8">
        <f>I392-Q392</f>
        <v/>
      </c>
      <c r="S392" s="36">
        <f>P392*R392</f>
        <v/>
      </c>
      <c r="U392" s="27" t="inlineStr">
        <is>
          <t>Stock SAP</t>
        </is>
      </c>
      <c r="V392" s="27" t="inlineStr">
        <is>
          <t>Medicamentos</t>
        </is>
      </c>
      <c r="W392" s="27" t="inlineStr">
        <is>
          <t>Dentro del alcance</t>
        </is>
      </c>
      <c r="X392" s="27" t="inlineStr"/>
      <c r="Y392" s="27" t="inlineStr">
        <is>
          <t>Sin recuento físico en el inventario de Avain</t>
        </is>
      </c>
      <c r="Z392" s="28" t="inlineStr">
        <is>
          <t>Sin recuento físico</t>
        </is>
      </c>
      <c r="AA392" s="27" t="inlineStr"/>
      <c r="AB392" s="27" t="inlineStr"/>
      <c r="AC392" s="27" t="inlineStr"/>
      <c r="AD392" s="27" t="inlineStr"/>
      <c r="AE392" s="27" t="inlineStr"/>
      <c r="AF392" s="27" t="inlineStr"/>
      <c r="AG392" s="27" t="inlineStr"/>
      <c r="AH392" s="37" t="n">
        <v>4714</v>
      </c>
      <c r="AI392" s="37" t="n">
        <v>0</v>
      </c>
      <c r="AJ392" s="37" t="n">
        <v>4714</v>
      </c>
      <c r="AK392" s="38" t="n">
        <v>101.0930398812049</v>
      </c>
      <c r="AL392" s="38" t="n"/>
      <c r="AM392" s="38" t="n"/>
      <c r="AN392" s="27" t="inlineStr"/>
      <c r="AO392" s="27"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7" t="n">
        <v>0</v>
      </c>
      <c r="M393" s="7" t="n">
        <v>24262.33</v>
      </c>
      <c r="O393" s="11">
        <f>M393/SUM($M$2:$M$2023)</f>
        <v/>
      </c>
      <c r="P393" s="5">
        <f>IFERROR(M393/I393,0)</f>
        <v/>
      </c>
      <c r="R393" s="8">
        <f>I393-Q393</f>
        <v/>
      </c>
      <c r="S393" s="36">
        <f>P393*R393</f>
        <v/>
      </c>
      <c r="U393" s="27" t="inlineStr">
        <is>
          <t>Stock SAP</t>
        </is>
      </c>
      <c r="V393" s="27" t="inlineStr">
        <is>
          <t>Medicamentos</t>
        </is>
      </c>
      <c r="W393" s="27" t="inlineStr">
        <is>
          <t>Dentro del alcance</t>
        </is>
      </c>
      <c r="X393" s="27" t="inlineStr"/>
      <c r="Y393" s="27" t="inlineStr">
        <is>
          <t>Sin recuento físico en el inventario de Avain</t>
        </is>
      </c>
      <c r="Z393" s="28" t="inlineStr">
        <is>
          <t>Sin recuento físico</t>
        </is>
      </c>
      <c r="AA393" s="27" t="inlineStr"/>
      <c r="AB393" s="27" t="inlineStr"/>
      <c r="AC393" s="27" t="inlineStr"/>
      <c r="AD393" s="27" t="inlineStr"/>
      <c r="AE393" s="27" t="inlineStr"/>
      <c r="AF393" s="27" t="inlineStr"/>
      <c r="AG393" s="27" t="inlineStr"/>
      <c r="AH393" s="37" t="n">
        <v>4714</v>
      </c>
      <c r="AI393" s="37" t="n">
        <v>0</v>
      </c>
      <c r="AJ393" s="37" t="n">
        <v>4714</v>
      </c>
      <c r="AK393" s="38" t="n">
        <v>101.0930398812049</v>
      </c>
      <c r="AL393" s="38" t="n"/>
      <c r="AM393" s="38" t="n"/>
      <c r="AN393" s="27" t="inlineStr"/>
      <c r="AO393" s="27" t="inlineStr">
        <is>
          <t>El material ocupa 12 filas en la hoja 1060 NQN (lote/almacén). La cantidad SAP y la física de esta vista son el total del material.</t>
        </is>
      </c>
    </row>
    <row r="394">
      <c r="A394" s="5" t="inlineStr">
        <is>
          <t>2000528</t>
        </is>
      </c>
      <c r="B394" s="5" t="inlineStr">
        <is>
          <t>VENDA TIPO CAMBRIC X 15 CM</t>
        </is>
      </c>
      <c r="C394" s="5" t="inlineStr"/>
      <c r="D394" s="5" t="inlineStr">
        <is>
          <t>033</t>
        </is>
      </c>
      <c r="E394" s="5" t="inlineStr">
        <is>
          <t>ZDES</t>
        </is>
      </c>
      <c r="F394" s="5" t="inlineStr">
        <is>
          <t>1060</t>
        </is>
      </c>
      <c r="G394" s="5" t="inlineStr">
        <is>
          <t>6022</t>
        </is>
      </c>
      <c r="H394" s="5" t="inlineStr">
        <is>
          <t>C/U</t>
        </is>
      </c>
      <c r="I394" s="6" t="n">
        <v>238</v>
      </c>
      <c r="J394" s="6" t="n">
        <v>0</v>
      </c>
      <c r="K394" s="5" t="inlineStr">
        <is>
          <t>ARS</t>
        </is>
      </c>
      <c r="L394" s="7" t="n">
        <v>0</v>
      </c>
      <c r="M394" s="7" t="n">
        <v>97804.08</v>
      </c>
      <c r="O394" s="11">
        <f>M394/SUM($M$2:$M$2023)</f>
        <v/>
      </c>
      <c r="P394" s="5">
        <f>IFERROR(M394/I394,0)</f>
        <v/>
      </c>
      <c r="R394" s="8">
        <f>I394-Q394</f>
        <v/>
      </c>
      <c r="S394" s="36">
        <f>P394*R394</f>
        <v/>
      </c>
      <c r="U394" s="27" t="inlineStr">
        <is>
          <t>Stock SAP</t>
        </is>
      </c>
      <c r="V394" s="27" t="inlineStr">
        <is>
          <t>Descartables</t>
        </is>
      </c>
      <c r="W394" s="27" t="inlineStr">
        <is>
          <t>Dentro del alcance</t>
        </is>
      </c>
      <c r="X394" s="25" t="inlineStr">
        <is>
          <t>Alta</t>
        </is>
      </c>
      <c r="Y394" s="27" t="inlineStr">
        <is>
          <t>Homologado – confianza Alta</t>
        </is>
      </c>
      <c r="Z394" s="26" t="inlineStr">
        <is>
          <t>Dar de baja en SAP</t>
        </is>
      </c>
      <c r="AA394" s="27" t="inlineStr">
        <is>
          <t>381</t>
        </is>
      </c>
      <c r="AB394" s="27" t="inlineStr">
        <is>
          <t>VENDA CAMBRIC 15 CM</t>
        </is>
      </c>
      <c r="AC394" s="27" t="inlineStr">
        <is>
          <t>Cruce por nomenclatura SAP</t>
        </is>
      </c>
      <c r="AD394" s="27" t="inlineStr">
        <is>
          <t>No</t>
        </is>
      </c>
      <c r="AE394" s="27" t="inlineStr"/>
      <c r="AF394" s="27" t="inlineStr">
        <is>
          <t>No</t>
        </is>
      </c>
      <c r="AG394" s="27" t="inlineStr"/>
      <c r="AH394" s="37" t="n">
        <v>788</v>
      </c>
      <c r="AI394" s="37" t="n">
        <v>10</v>
      </c>
      <c r="AJ394" s="37" t="n">
        <v>778</v>
      </c>
      <c r="AK394" s="38" t="n">
        <v>410.9415228426396</v>
      </c>
      <c r="AL394" s="38">
        <f>IF(OR($Z394="Dar de baja en SAP",$Z394="Dar de alta en SAP"),$AJ394*$AK394,"")</f>
        <v/>
      </c>
      <c r="AM394" s="38">
        <f>$AI394*$AK394</f>
        <v/>
      </c>
      <c r="AN394" s="29" t="inlineStr">
        <is>
          <t>Valorización a validar: relación de cantidades 79 a 1 entre SAP y el recuento físico. Sugiere distinta unidad de medida (SAP por caja o envase y el recuento por unidad). La diferencia económica de esta fila no debe tomarse como definitiva.</t>
        </is>
      </c>
      <c r="AO394" s="27"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7" t="n">
        <v>0</v>
      </c>
      <c r="M395" s="7" t="n">
        <v>53130.89</v>
      </c>
      <c r="O395" s="11">
        <f>M395/SUM($M$2:$M$2023)</f>
        <v/>
      </c>
      <c r="P395" s="5">
        <f>IFERROR(M395/I395,0)</f>
        <v/>
      </c>
      <c r="R395" s="8">
        <f>I395-Q395</f>
        <v/>
      </c>
      <c r="S395" s="36">
        <f>P395*R395</f>
        <v/>
      </c>
      <c r="U395" s="27" t="inlineStr">
        <is>
          <t>Stock SAP</t>
        </is>
      </c>
      <c r="V395" s="27" t="inlineStr">
        <is>
          <t>Medicamentos</t>
        </is>
      </c>
      <c r="W395" s="27" t="inlineStr">
        <is>
          <t>Dentro del alcance</t>
        </is>
      </c>
      <c r="X395" s="30" t="inlineStr">
        <is>
          <t>Media</t>
        </is>
      </c>
      <c r="Y395" s="27" t="inlineStr">
        <is>
          <t>Homologado – confianza Media – pendiente de validación</t>
        </is>
      </c>
      <c r="Z395" s="26" t="inlineStr">
        <is>
          <t>Dar de baja en SAP</t>
        </is>
      </c>
      <c r="AA395" s="27" t="inlineStr">
        <is>
          <t>80</t>
        </is>
      </c>
      <c r="AB395" s="27" t="inlineStr">
        <is>
          <t>DICLOFENAC AMP</t>
        </is>
      </c>
      <c r="AC395" s="27" t="inlineStr">
        <is>
          <t>Cruce por nomenclatura SAP</t>
        </is>
      </c>
      <c r="AD395" s="27" t="inlineStr">
        <is>
          <t>No</t>
        </is>
      </c>
      <c r="AE395" s="27" t="inlineStr"/>
      <c r="AF395" s="27" t="inlineStr">
        <is>
          <t>Sí</t>
        </is>
      </c>
      <c r="AG395" s="27" t="inlineStr"/>
      <c r="AH395" s="37" t="n">
        <v>11285</v>
      </c>
      <c r="AI395" s="37" t="n">
        <v>33</v>
      </c>
      <c r="AJ395" s="37" t="n">
        <v>11252</v>
      </c>
      <c r="AK395" s="38" t="n">
        <v>236.1373017279574</v>
      </c>
      <c r="AL395" s="38">
        <f>IF(OR($Z395="Dar de baja en SAP",$Z395="Dar de alta en SAP"),$AJ395*$AK395,"")</f>
        <v/>
      </c>
      <c r="AM395" s="38">
        <f>$AI395*$AK395</f>
        <v/>
      </c>
      <c r="AN395" s="29" t="inlineStr">
        <is>
          <t>Valorización a validar: relación de cantidades 342 a 1 entre SAP y el recuento físico. Sugiere distinta unidad de medida (SAP por caja o envase y el recuento por unidad). La diferencia económica de esta fila no debe tomarse como definitiva.</t>
        </is>
      </c>
      <c r="AO39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7" t="n">
        <v>0</v>
      </c>
      <c r="M396" s="7" t="n">
        <v>53130.89</v>
      </c>
      <c r="O396" s="11">
        <f>M396/SUM($M$2:$M$2023)</f>
        <v/>
      </c>
      <c r="P396" s="5">
        <f>IFERROR(M396/I396,0)</f>
        <v/>
      </c>
      <c r="R396" s="8">
        <f>I396-Q396</f>
        <v/>
      </c>
      <c r="S396" s="36">
        <f>P396*R396</f>
        <v/>
      </c>
      <c r="U396" s="27" t="inlineStr">
        <is>
          <t>Stock SAP</t>
        </is>
      </c>
      <c r="V396" s="27" t="inlineStr">
        <is>
          <t>Medicamentos</t>
        </is>
      </c>
      <c r="W396" s="27" t="inlineStr">
        <is>
          <t>Dentro del alcance</t>
        </is>
      </c>
      <c r="X396" s="30" t="inlineStr">
        <is>
          <t>Media</t>
        </is>
      </c>
      <c r="Y396" s="27" t="inlineStr">
        <is>
          <t>Homologado – confianza Media – pendiente de validación</t>
        </is>
      </c>
      <c r="Z396" s="26" t="inlineStr">
        <is>
          <t>Dar de baja en SAP</t>
        </is>
      </c>
      <c r="AA396" s="27" t="inlineStr">
        <is>
          <t>80</t>
        </is>
      </c>
      <c r="AB396" s="27" t="inlineStr">
        <is>
          <t>DICLOFENAC AMP</t>
        </is>
      </c>
      <c r="AC396" s="27" t="inlineStr">
        <is>
          <t>Cruce por nomenclatura SAP</t>
        </is>
      </c>
      <c r="AD396" s="27" t="inlineStr">
        <is>
          <t>No</t>
        </is>
      </c>
      <c r="AE396" s="27" t="inlineStr"/>
      <c r="AF396" s="27" t="inlineStr">
        <is>
          <t>Sí</t>
        </is>
      </c>
      <c r="AG396" s="27" t="inlineStr"/>
      <c r="AH396" s="37" t="n">
        <v>11285</v>
      </c>
      <c r="AI396" s="37" t="n">
        <v>33</v>
      </c>
      <c r="AJ396" s="37" t="n">
        <v>11252</v>
      </c>
      <c r="AK396" s="38" t="n">
        <v>236.1373017279574</v>
      </c>
      <c r="AL396" s="38">
        <f>IF(OR($Z396="Dar de baja en SAP",$Z396="Dar de alta en SAP"),$AJ396*$AK396,"")</f>
        <v/>
      </c>
      <c r="AM396" s="38">
        <f>$AI396*$AK396</f>
        <v/>
      </c>
      <c r="AN396" s="29" t="inlineStr">
        <is>
          <t>Valorización a validar: relación de cantidades 342 a 1 entre SAP y el recuento físico. Sugiere distinta unidad de medida (SAP por caja o envase y el recuento por unidad). La diferencia económica de esta fila no debe tomarse como definitiva.</t>
        </is>
      </c>
      <c r="AO396"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7" t="n">
        <v>0</v>
      </c>
      <c r="M397" s="7" t="n">
        <v>243379.28</v>
      </c>
      <c r="O397" s="11">
        <f>M397/SUM($M$2:$M$2023)</f>
        <v/>
      </c>
      <c r="P397" s="5">
        <f>IFERROR(M397/I397,0)</f>
        <v/>
      </c>
      <c r="R397" s="8">
        <f>I397-Q397</f>
        <v/>
      </c>
      <c r="S397" s="36">
        <f>P397*R397</f>
        <v/>
      </c>
      <c r="U397" s="27" t="inlineStr">
        <is>
          <t>Stock SAP</t>
        </is>
      </c>
      <c r="V397" s="27" t="inlineStr">
        <is>
          <t>Medicamentos</t>
        </is>
      </c>
      <c r="W397" s="27" t="inlineStr">
        <is>
          <t>Dentro del alcance</t>
        </is>
      </c>
      <c r="X397" s="30" t="inlineStr">
        <is>
          <t>Media</t>
        </is>
      </c>
      <c r="Y397" s="27" t="inlineStr">
        <is>
          <t>Homologado – confianza Media – pendiente de validación</t>
        </is>
      </c>
      <c r="Z397" s="26" t="inlineStr">
        <is>
          <t>Dar de baja en SAP</t>
        </is>
      </c>
      <c r="AA397" s="27" t="inlineStr">
        <is>
          <t>212</t>
        </is>
      </c>
      <c r="AB397" s="27" t="inlineStr">
        <is>
          <t>SOLUCIÓN FISIOLÓGICA</t>
        </is>
      </c>
      <c r="AC397" s="27" t="inlineStr">
        <is>
          <t>Homologación por código Avain (master M13-001)</t>
        </is>
      </c>
      <c r="AD397" s="27" t="inlineStr">
        <is>
          <t>No</t>
        </is>
      </c>
      <c r="AE397" s="27" t="inlineStr"/>
      <c r="AF397" s="27" t="inlineStr">
        <is>
          <t>Sí</t>
        </is>
      </c>
      <c r="AG397" s="27" t="inlineStr">
        <is>
          <t>M13-001</t>
        </is>
      </c>
      <c r="AH397" s="37" t="n">
        <v>3471</v>
      </c>
      <c r="AI397" s="37" t="n">
        <v>0</v>
      </c>
      <c r="AJ397" s="37" t="n">
        <v>3471</v>
      </c>
      <c r="AK397" s="38" t="n">
        <v>1081.685701526937</v>
      </c>
      <c r="AL397" s="38">
        <f>IF(OR($Z397="Dar de baja en SAP",$Z397="Dar de alta en SAP"),$AJ397*$AK397,"")</f>
        <v/>
      </c>
      <c r="AM397" s="38">
        <f>$AI397*$AK397</f>
        <v/>
      </c>
      <c r="AN397" s="27" t="inlineStr"/>
      <c r="AO397"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7" t="n">
        <v>0</v>
      </c>
      <c r="M398" s="7" t="n">
        <v>242297.6</v>
      </c>
      <c r="O398" s="11">
        <f>M398/SUM($M$2:$M$2023)</f>
        <v/>
      </c>
      <c r="P398" s="5">
        <f>IFERROR(M398/I398,0)</f>
        <v/>
      </c>
      <c r="R398" s="8">
        <f>I398-Q398</f>
        <v/>
      </c>
      <c r="S398" s="36">
        <f>P398*R398</f>
        <v/>
      </c>
      <c r="U398" s="27" t="inlineStr">
        <is>
          <t>Stock SAP</t>
        </is>
      </c>
      <c r="V398" s="27" t="inlineStr">
        <is>
          <t>Medicamentos</t>
        </is>
      </c>
      <c r="W398" s="27" t="inlineStr">
        <is>
          <t>Dentro del alcance</t>
        </is>
      </c>
      <c r="X398" s="30" t="inlineStr">
        <is>
          <t>Media</t>
        </is>
      </c>
      <c r="Y398" s="27" t="inlineStr">
        <is>
          <t>Homologado – confianza Media – pendiente de validación</t>
        </is>
      </c>
      <c r="Z398" s="26" t="inlineStr">
        <is>
          <t>Dar de baja en SAP</t>
        </is>
      </c>
      <c r="AA398" s="27" t="inlineStr">
        <is>
          <t>212</t>
        </is>
      </c>
      <c r="AB398" s="27" t="inlineStr">
        <is>
          <t>SOLUCIÓN FISIOLÓGICA</t>
        </is>
      </c>
      <c r="AC398" s="27" t="inlineStr">
        <is>
          <t>Homologación por código Avain (master M13-001)</t>
        </is>
      </c>
      <c r="AD398" s="27" t="inlineStr">
        <is>
          <t>No</t>
        </is>
      </c>
      <c r="AE398" s="27" t="inlineStr"/>
      <c r="AF398" s="27" t="inlineStr">
        <is>
          <t>Sí</t>
        </is>
      </c>
      <c r="AG398" s="27" t="inlineStr">
        <is>
          <t>M13-001</t>
        </is>
      </c>
      <c r="AH398" s="37" t="n">
        <v>3471</v>
      </c>
      <c r="AI398" s="37" t="n">
        <v>0</v>
      </c>
      <c r="AJ398" s="37" t="n">
        <v>3471</v>
      </c>
      <c r="AK398" s="38" t="n">
        <v>1081.685701526937</v>
      </c>
      <c r="AL398" s="38">
        <f>IF(OR($Z398="Dar de baja en SAP",$Z398="Dar de alta en SAP"),$AJ398*$AK398,"")</f>
        <v/>
      </c>
      <c r="AM398" s="38">
        <f>$AI398*$AK398</f>
        <v/>
      </c>
      <c r="AN398" s="27" t="inlineStr"/>
      <c r="AO398"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t="inlineStr"/>
      <c r="D399" s="5" t="inlineStr">
        <is>
          <t>033</t>
        </is>
      </c>
      <c r="E399" s="5" t="inlineStr">
        <is>
          <t>ZDES</t>
        </is>
      </c>
      <c r="F399" s="5" t="inlineStr">
        <is>
          <t>1060</t>
        </is>
      </c>
      <c r="G399" s="5" t="inlineStr">
        <is>
          <t>6022</t>
        </is>
      </c>
      <c r="H399" s="5" t="inlineStr">
        <is>
          <t>C/U</t>
        </is>
      </c>
      <c r="I399" s="6" t="n">
        <v>220</v>
      </c>
      <c r="J399" s="6" t="n">
        <v>0</v>
      </c>
      <c r="K399" s="5" t="inlineStr">
        <is>
          <t>ARS</t>
        </is>
      </c>
      <c r="L399" s="7" t="n">
        <v>0</v>
      </c>
      <c r="M399" s="7" t="n">
        <v>402615.75</v>
      </c>
      <c r="O399" s="11">
        <f>M399/SUM($M$2:$M$2023)</f>
        <v/>
      </c>
      <c r="P399" s="5">
        <f>IFERROR(M399/I399,0)</f>
        <v/>
      </c>
      <c r="Q399" s="39" t="n">
        <v>29</v>
      </c>
      <c r="R399" s="8">
        <f>I399-Q399</f>
        <v/>
      </c>
      <c r="S399" s="36">
        <f>P399*R399</f>
        <v/>
      </c>
      <c r="U399" s="27" t="inlineStr">
        <is>
          <t>Stock SAP</t>
        </is>
      </c>
      <c r="V399" s="27" t="inlineStr">
        <is>
          <t>Descartables</t>
        </is>
      </c>
      <c r="W399" s="27" t="inlineStr">
        <is>
          <t>Dentro del alcance</t>
        </is>
      </c>
      <c r="X399" s="30" t="inlineStr">
        <is>
          <t>Media</t>
        </is>
      </c>
      <c r="Y399" s="27" t="inlineStr">
        <is>
          <t>Homologado – confianza Media – pendiente de validación</t>
        </is>
      </c>
      <c r="Z399" s="26" t="inlineStr">
        <is>
          <t>Dar de baja en SAP</t>
        </is>
      </c>
      <c r="AA399" s="27" t="inlineStr">
        <is>
          <t>12</t>
        </is>
      </c>
      <c r="AB399" s="27" t="inlineStr">
        <is>
          <t>ALGODÓN</t>
        </is>
      </c>
      <c r="AC399" s="27" t="inlineStr">
        <is>
          <t>Homologación por código Avain (master D-149)</t>
        </is>
      </c>
      <c r="AD399" s="27" t="inlineStr">
        <is>
          <t>Sí</t>
        </is>
      </c>
      <c r="AE399" s="27" t="inlineStr">
        <is>
          <t>2000038, 2001054</t>
        </is>
      </c>
      <c r="AF399" s="27" t="inlineStr">
        <is>
          <t>Sí</t>
        </is>
      </c>
      <c r="AG399" s="27" t="inlineStr">
        <is>
          <t>D-149</t>
        </is>
      </c>
      <c r="AH399" s="37" t="n">
        <v>315</v>
      </c>
      <c r="AI399" s="37" t="n">
        <v>29</v>
      </c>
      <c r="AJ399" s="37" t="n">
        <v>286</v>
      </c>
      <c r="AK399" s="38" t="n">
        <v>1830.071587301587</v>
      </c>
      <c r="AL399" s="38">
        <f>IF(OR($Z399="Dar de baja en SAP",$Z399="Dar de alta en SAP"),$AJ399*$AK399,"")</f>
        <v/>
      </c>
      <c r="AM399" s="38">
        <f>$AI399*$AK399</f>
        <v/>
      </c>
      <c r="AN399" s="27" t="inlineStr"/>
      <c r="AO399" s="27"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t="inlineStr"/>
      <c r="D400" s="5" t="inlineStr">
        <is>
          <t>033</t>
        </is>
      </c>
      <c r="E400" s="5" t="inlineStr">
        <is>
          <t>ZDES</t>
        </is>
      </c>
      <c r="F400" s="5" t="inlineStr">
        <is>
          <t>1060</t>
        </is>
      </c>
      <c r="G400" s="5" t="inlineStr">
        <is>
          <t>6022</t>
        </is>
      </c>
      <c r="H400" s="5" t="inlineStr">
        <is>
          <t>C/U</t>
        </is>
      </c>
      <c r="I400" s="6" t="n">
        <v>220</v>
      </c>
      <c r="J400" s="6" t="n">
        <v>0</v>
      </c>
      <c r="K400" s="5" t="inlineStr">
        <is>
          <t>ARS</t>
        </is>
      </c>
      <c r="L400" s="7" t="n">
        <v>0</v>
      </c>
      <c r="M400" s="7" t="n">
        <v>145867.7</v>
      </c>
      <c r="O400" s="11">
        <f>M400/SUM($M$2:$M$2023)</f>
        <v/>
      </c>
      <c r="P400" s="5">
        <f>IFERROR(M400/I400,0)</f>
        <v/>
      </c>
      <c r="R400" s="8">
        <f>I400-Q400</f>
        <v/>
      </c>
      <c r="S400" s="36">
        <f>P400*R400</f>
        <v/>
      </c>
      <c r="U400" s="27" t="inlineStr">
        <is>
          <t>Stock SAP</t>
        </is>
      </c>
      <c r="V400" s="27" t="inlineStr">
        <is>
          <t>Descartables</t>
        </is>
      </c>
      <c r="W400" s="27" t="inlineStr">
        <is>
          <t>Dentro del alcance</t>
        </is>
      </c>
      <c r="X400" s="26" t="inlineStr">
        <is>
          <t>Baja</t>
        </is>
      </c>
      <c r="Y400" s="27" t="inlineStr">
        <is>
          <t>Homologado – confianza Baja – pendiente de validación</t>
        </is>
      </c>
      <c r="Z400" s="25" t="inlineStr">
        <is>
          <t>Dar de alta en SAP</t>
        </is>
      </c>
      <c r="AA400" s="27" t="inlineStr">
        <is>
          <t>352; 353</t>
        </is>
      </c>
      <c r="AB400" s="27" t="inlineStr">
        <is>
          <t>bigoteras; CANULAS DE MAYO N°2</t>
        </is>
      </c>
      <c r="AC400" s="27" t="inlineStr">
        <is>
          <t>Homologación por código Avain (master D-161); Homologación por código Avain (master K-228)</t>
        </is>
      </c>
      <c r="AD400" s="27" t="inlineStr">
        <is>
          <t>No</t>
        </is>
      </c>
      <c r="AE400" s="27" t="inlineStr"/>
      <c r="AF400" s="27" t="inlineStr">
        <is>
          <t>Sí</t>
        </is>
      </c>
      <c r="AG400" s="27" t="inlineStr">
        <is>
          <t>D-161; K-228</t>
        </is>
      </c>
      <c r="AH400" s="37" t="n">
        <v>520</v>
      </c>
      <c r="AI400" s="37" t="n">
        <v>716</v>
      </c>
      <c r="AJ400" s="37" t="n">
        <v>-196</v>
      </c>
      <c r="AK400" s="38" t="n">
        <v>663.035</v>
      </c>
      <c r="AL400" s="38">
        <f>IF(OR($Z400="Dar de baja en SAP",$Z400="Dar de alta en SAP"),$AJ400*$AK400,"")</f>
        <v/>
      </c>
      <c r="AM400" s="38">
        <f>$AI400*$AK400</f>
        <v/>
      </c>
      <c r="AN400" s="27" t="inlineStr"/>
      <c r="AO400" s="27"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t="inlineStr"/>
      <c r="D401" s="5" t="inlineStr">
        <is>
          <t>033</t>
        </is>
      </c>
      <c r="E401" s="5" t="inlineStr">
        <is>
          <t>ZDES</t>
        </is>
      </c>
      <c r="F401" s="5" t="inlineStr">
        <is>
          <t>1060</t>
        </is>
      </c>
      <c r="G401" s="5" t="inlineStr">
        <is>
          <t>6021</t>
        </is>
      </c>
      <c r="H401" s="5" t="inlineStr">
        <is>
          <t>C/U</t>
        </is>
      </c>
      <c r="I401" s="6" t="n">
        <v>219</v>
      </c>
      <c r="J401" s="6" t="n">
        <v>0</v>
      </c>
      <c r="K401" s="5" t="inlineStr">
        <is>
          <t>ARS</t>
        </is>
      </c>
      <c r="L401" s="7" t="n">
        <v>0</v>
      </c>
      <c r="M401" s="7" t="n">
        <v>597289.73</v>
      </c>
      <c r="O401" s="11">
        <f>M401/SUM($M$2:$M$2023)</f>
        <v/>
      </c>
      <c r="P401" s="5">
        <f>IFERROR(M401/I401,0)</f>
        <v/>
      </c>
      <c r="R401" s="8">
        <f>I401-Q401</f>
        <v/>
      </c>
      <c r="S401" s="36">
        <f>P401*R401</f>
        <v/>
      </c>
      <c r="U401" s="27" t="inlineStr">
        <is>
          <t>Stock SAP</t>
        </is>
      </c>
      <c r="V401" s="27" t="inlineStr">
        <is>
          <t>Descartables</t>
        </is>
      </c>
      <c r="W401" s="27" t="inlineStr">
        <is>
          <t>Dentro del alcance</t>
        </is>
      </c>
      <c r="X401" s="27" t="inlineStr"/>
      <c r="Y401" s="27" t="inlineStr">
        <is>
          <t>Sin recuento físico en el inventario de Avain</t>
        </is>
      </c>
      <c r="Z401" s="28" t="inlineStr">
        <is>
          <t>Sin recuento físico</t>
        </is>
      </c>
      <c r="AA401" s="27" t="inlineStr"/>
      <c r="AB401" s="27" t="inlineStr"/>
      <c r="AC401" s="27" t="inlineStr"/>
      <c r="AD401" s="27" t="inlineStr"/>
      <c r="AE401" s="27" t="inlineStr"/>
      <c r="AF401" s="27" t="inlineStr"/>
      <c r="AG401" s="27" t="inlineStr"/>
      <c r="AH401" s="37" t="n">
        <v>319</v>
      </c>
      <c r="AI401" s="37" t="n">
        <v>0</v>
      </c>
      <c r="AJ401" s="37" t="n">
        <v>319</v>
      </c>
      <c r="AK401" s="38" t="n">
        <v>2727.350376175549</v>
      </c>
      <c r="AL401" s="38" t="n"/>
      <c r="AM401" s="38" t="n"/>
      <c r="AN401" s="27" t="inlineStr"/>
      <c r="AO401" s="27" t="inlineStr">
        <is>
          <t>El material ocupa 3 filas en la hoja 1060 NQN (lote/almacén). La cantidad SAP y la física de esta vista son el total del material.</t>
        </is>
      </c>
    </row>
    <row r="402">
      <c r="A402" s="5" t="inlineStr">
        <is>
          <t>2000033</t>
        </is>
      </c>
      <c r="B402" s="5" t="inlineStr">
        <is>
          <t>STERI STRIP 3M REF 1547</t>
        </is>
      </c>
      <c r="C402" s="5" t="inlineStr"/>
      <c r="D402" s="5" t="inlineStr">
        <is>
          <t>033</t>
        </is>
      </c>
      <c r="E402" s="5" t="inlineStr">
        <is>
          <t>ZDES</t>
        </is>
      </c>
      <c r="F402" s="5" t="inlineStr">
        <is>
          <t>1060</t>
        </is>
      </c>
      <c r="G402" s="5" t="inlineStr">
        <is>
          <t>6022</t>
        </is>
      </c>
      <c r="H402" s="5" t="inlineStr">
        <is>
          <t>C/U</t>
        </is>
      </c>
      <c r="I402" s="6" t="n">
        <v>216</v>
      </c>
      <c r="J402" s="6" t="n">
        <v>0</v>
      </c>
      <c r="K402" s="5" t="inlineStr">
        <is>
          <t>ARS</t>
        </is>
      </c>
      <c r="L402" s="7" t="n">
        <v>0</v>
      </c>
      <c r="M402" s="7" t="n">
        <v>24995.55</v>
      </c>
      <c r="O402" s="11">
        <f>M402/SUM($M$2:$M$2023)</f>
        <v/>
      </c>
      <c r="P402" s="5">
        <f>IFERROR(M402/I402,0)</f>
        <v/>
      </c>
      <c r="Q402" s="39" t="n">
        <v>0</v>
      </c>
      <c r="R402" s="8">
        <f>I402-Q402</f>
        <v/>
      </c>
      <c r="S402" s="36">
        <f>P402*R402</f>
        <v/>
      </c>
      <c r="U402" s="27" t="inlineStr">
        <is>
          <t>Stock SAP</t>
        </is>
      </c>
      <c r="V402" s="27" t="inlineStr">
        <is>
          <t>Descartables</t>
        </is>
      </c>
      <c r="W402" s="27" t="inlineStr">
        <is>
          <t>Dentro del alcance</t>
        </is>
      </c>
      <c r="X402" s="26" t="inlineStr">
        <is>
          <t>Baja</t>
        </is>
      </c>
      <c r="Y402" s="27" t="inlineStr">
        <is>
          <t>Homologado – confianza Baja – pendiente de validación</t>
        </is>
      </c>
      <c r="Z402" s="26" t="inlineStr">
        <is>
          <t>Dar de baja en SAP</t>
        </is>
      </c>
      <c r="AA402" s="27" t="inlineStr">
        <is>
          <t>536</t>
        </is>
      </c>
      <c r="AB402" s="27" t="inlineStr">
        <is>
          <t>SUT.CUTANEA</t>
        </is>
      </c>
      <c r="AC402" s="27" t="inlineStr">
        <is>
          <t>Homologación por código Avain (master D-147)</t>
        </is>
      </c>
      <c r="AD402" s="27" t="inlineStr">
        <is>
          <t>No</t>
        </is>
      </c>
      <c r="AE402" s="27" t="inlineStr"/>
      <c r="AF402" s="27" t="inlineStr">
        <is>
          <t>Sí</t>
        </is>
      </c>
      <c r="AG402" s="27" t="inlineStr">
        <is>
          <t>D-147</t>
        </is>
      </c>
      <c r="AH402" s="37" t="n">
        <v>216</v>
      </c>
      <c r="AI402" s="37" t="n">
        <v>0</v>
      </c>
      <c r="AJ402" s="37" t="n">
        <v>216</v>
      </c>
      <c r="AK402" s="38" t="n">
        <v>115.7201388888889</v>
      </c>
      <c r="AL402" s="38">
        <f>IF(OR($Z402="Dar de baja en SAP",$Z402="Dar de alta en SAP"),$AJ402*$AK402,"")</f>
        <v/>
      </c>
      <c r="AM402" s="38">
        <f>$AI402*$AK402</f>
        <v/>
      </c>
      <c r="AN402" s="27" t="inlineStr"/>
      <c r="AO402" s="27"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t="inlineStr"/>
      <c r="D403" s="5" t="inlineStr">
        <is>
          <t>033</t>
        </is>
      </c>
      <c r="E403" s="5" t="inlineStr">
        <is>
          <t>ZDES</t>
        </is>
      </c>
      <c r="F403" s="5" t="inlineStr">
        <is>
          <t>1060</t>
        </is>
      </c>
      <c r="G403" s="5" t="inlineStr">
        <is>
          <t>6022</t>
        </is>
      </c>
      <c r="H403" s="5" t="inlineStr">
        <is>
          <t>C/U</t>
        </is>
      </c>
      <c r="I403" s="6" t="n">
        <v>216</v>
      </c>
      <c r="J403" s="6" t="n">
        <v>0</v>
      </c>
      <c r="K403" s="5" t="inlineStr">
        <is>
          <t>ARS</t>
        </is>
      </c>
      <c r="L403" s="7" t="n">
        <v>0</v>
      </c>
      <c r="M403" s="7" t="n">
        <v>495359.45</v>
      </c>
      <c r="O403" s="11">
        <f>M403/SUM($M$2:$M$2023)</f>
        <v/>
      </c>
      <c r="P403" s="5">
        <f>IFERROR(M403/I403,0)</f>
        <v/>
      </c>
      <c r="R403" s="8">
        <f>I403-Q403</f>
        <v/>
      </c>
      <c r="S403" s="36">
        <f>P403*R403</f>
        <v/>
      </c>
      <c r="U403" s="27" t="inlineStr">
        <is>
          <t>Stock SAP</t>
        </is>
      </c>
      <c r="V403" s="27" t="inlineStr">
        <is>
          <t>Descartables</t>
        </is>
      </c>
      <c r="W403" s="27" t="inlineStr">
        <is>
          <t>Dentro del alcance</t>
        </is>
      </c>
      <c r="X403" s="25" t="inlineStr">
        <is>
          <t>Alta</t>
        </is>
      </c>
      <c r="Y403" s="27" t="inlineStr">
        <is>
          <t>Homologado – confianza Alta</t>
        </is>
      </c>
      <c r="Z403" s="26" t="inlineStr">
        <is>
          <t>Dar de baja en SAP</t>
        </is>
      </c>
      <c r="AA403" s="27" t="inlineStr">
        <is>
          <t>348</t>
        </is>
      </c>
      <c r="AB403" s="27" t="inlineStr">
        <is>
          <t>regulador de flujo</t>
        </is>
      </c>
      <c r="AC403" s="27" t="inlineStr">
        <is>
          <t>Cruce por nomenclatura SAP</t>
        </is>
      </c>
      <c r="AD403" s="27" t="inlineStr">
        <is>
          <t>No</t>
        </is>
      </c>
      <c r="AE403" s="27" t="inlineStr"/>
      <c r="AF403" s="27" t="inlineStr">
        <is>
          <t>No</t>
        </is>
      </c>
      <c r="AG403" s="27" t="inlineStr"/>
      <c r="AH403" s="37" t="n">
        <v>576</v>
      </c>
      <c r="AI403" s="37" t="n">
        <v>0</v>
      </c>
      <c r="AJ403" s="37" t="n">
        <v>576</v>
      </c>
      <c r="AK403" s="38" t="n">
        <v>2293.33078125</v>
      </c>
      <c r="AL403" s="38">
        <f>IF(OR($Z403="Dar de baja en SAP",$Z403="Dar de alta en SAP"),$AJ403*$AK403,"")</f>
        <v/>
      </c>
      <c r="AM403" s="38">
        <f>$AI403*$AK403</f>
        <v/>
      </c>
      <c r="AN403" s="27" t="inlineStr"/>
      <c r="AO403" s="27"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7" t="n">
        <v>0</v>
      </c>
      <c r="M404" s="7" t="n">
        <v>3419.44</v>
      </c>
      <c r="O404" s="11">
        <f>M404/SUM($M$2:$M$2023)</f>
        <v/>
      </c>
      <c r="P404" s="5">
        <f>IFERROR(M404/I404,0)</f>
        <v/>
      </c>
      <c r="R404" s="8">
        <f>I404-Q404</f>
        <v/>
      </c>
      <c r="S404" s="36">
        <f>P404*R404</f>
        <v/>
      </c>
      <c r="U404" s="27" t="inlineStr">
        <is>
          <t>Stock SAP</t>
        </is>
      </c>
      <c r="V404" s="27" t="inlineStr">
        <is>
          <t>Medicamentos</t>
        </is>
      </c>
      <c r="W404" s="27" t="inlineStr">
        <is>
          <t>Dentro del alcance</t>
        </is>
      </c>
      <c r="X404" s="30" t="inlineStr">
        <is>
          <t>Media</t>
        </is>
      </c>
      <c r="Y404" s="27" t="inlineStr">
        <is>
          <t>Homologado – confianza Media – pendiente de validación</t>
        </is>
      </c>
      <c r="Z404" s="26" t="inlineStr">
        <is>
          <t>Dar de baja en SAP</t>
        </is>
      </c>
      <c r="AA404" s="27" t="inlineStr">
        <is>
          <t>101</t>
        </is>
      </c>
      <c r="AB404" s="27" t="inlineStr">
        <is>
          <t>ENALAPRIL COMP</t>
        </is>
      </c>
      <c r="AC404" s="27" t="inlineStr">
        <is>
          <t>Cruce por nomenclatura SAP</t>
        </is>
      </c>
      <c r="AD404" s="27" t="inlineStr">
        <is>
          <t>Sí</t>
        </is>
      </c>
      <c r="AE404" s="27" t="inlineStr">
        <is>
          <t>1000066, 1000343</t>
        </is>
      </c>
      <c r="AF404" s="27" t="inlineStr">
        <is>
          <t>Sí</t>
        </is>
      </c>
      <c r="AG404" s="27" t="inlineStr">
        <is>
          <t>M04-003</t>
        </is>
      </c>
      <c r="AH404" s="37" t="n">
        <v>8770</v>
      </c>
      <c r="AI404" s="37" t="n">
        <v>580</v>
      </c>
      <c r="AJ404" s="37" t="n">
        <v>8190</v>
      </c>
      <c r="AK404" s="38" t="n">
        <v>16.2830661345496</v>
      </c>
      <c r="AL404" s="38">
        <f>IF(OR($Z404="Dar de baja en SAP",$Z404="Dar de alta en SAP"),$AJ404*$AK404,"")</f>
        <v/>
      </c>
      <c r="AM404" s="38">
        <f>$AI404*$AK404</f>
        <v/>
      </c>
      <c r="AN404" s="27" t="inlineStr"/>
      <c r="AO404"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7" t="n">
        <v>0</v>
      </c>
      <c r="M405" s="7" t="n">
        <v>12391.64</v>
      </c>
      <c r="O405" s="11">
        <f>M405/SUM($M$2:$M$2023)</f>
        <v/>
      </c>
      <c r="P405" s="5">
        <f>IFERROR(M405/I405,0)</f>
        <v/>
      </c>
      <c r="R405" s="8">
        <f>I405-Q405</f>
        <v/>
      </c>
      <c r="S405" s="36">
        <f>P405*R405</f>
        <v/>
      </c>
      <c r="U405" s="27" t="inlineStr">
        <is>
          <t>Stock SAP</t>
        </is>
      </c>
      <c r="V405" s="27" t="inlineStr">
        <is>
          <t>Medicamentos</t>
        </is>
      </c>
      <c r="W405" s="27" t="inlineStr">
        <is>
          <t>Dentro del alcance</t>
        </is>
      </c>
      <c r="X405" s="25" t="inlineStr">
        <is>
          <t>Alta</t>
        </is>
      </c>
      <c r="Y405" s="27" t="inlineStr">
        <is>
          <t>Homologado – confianza Alta</t>
        </is>
      </c>
      <c r="Z405" s="26" t="inlineStr">
        <is>
          <t>Dar de baja en SAP</t>
        </is>
      </c>
      <c r="AA405" s="27" t="inlineStr">
        <is>
          <t>83</t>
        </is>
      </c>
      <c r="AB405" s="27" t="inlineStr">
        <is>
          <t>DICLOFENAC 75 COMP</t>
        </is>
      </c>
      <c r="AC405" s="27" t="inlineStr">
        <is>
          <t>Homologación por código Avain (master M01-002)</t>
        </is>
      </c>
      <c r="AD405" s="27" t="inlineStr">
        <is>
          <t>No</t>
        </is>
      </c>
      <c r="AE405" s="27" t="inlineStr"/>
      <c r="AF405" s="27" t="inlineStr">
        <is>
          <t>Sí</t>
        </is>
      </c>
      <c r="AG405" s="27" t="inlineStr">
        <is>
          <t>M01-002</t>
        </is>
      </c>
      <c r="AH405" s="37" t="n">
        <v>10995</v>
      </c>
      <c r="AI405" s="37" t="n">
        <v>9</v>
      </c>
      <c r="AJ405" s="37" t="n">
        <v>10986</v>
      </c>
      <c r="AK405" s="38" t="n">
        <v>59.00779899954525</v>
      </c>
      <c r="AL405" s="38">
        <f>IF(OR($Z405="Dar de baja en SAP",$Z405="Dar de alta en SAP"),$AJ405*$AK405,"")</f>
        <v/>
      </c>
      <c r="AM405" s="38">
        <f>$AI405*$AK405</f>
        <v/>
      </c>
      <c r="AN405" s="29" t="inlineStr">
        <is>
          <t>Valorización a validar: relación de cantidades 1,222 a 1 entre SAP y el recuento físico. Sugiere distinta unidad de medida (SAP por caja o envase y el recuento por unidad). La diferencia económica de esta fila no debe tomarse como definitiva.</t>
        </is>
      </c>
      <c r="AO405"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7" t="n">
        <v>0</v>
      </c>
      <c r="M406" s="7" t="n">
        <v>57321.69</v>
      </c>
      <c r="O406" s="11">
        <f>M406/SUM($M$2:$M$2023)</f>
        <v/>
      </c>
      <c r="P406" s="5">
        <f>IFERROR(M406/I406,0)</f>
        <v/>
      </c>
      <c r="R406" s="8">
        <f>I406-Q406</f>
        <v/>
      </c>
      <c r="S406" s="36">
        <f>P406*R406</f>
        <v/>
      </c>
      <c r="U406" s="27" t="inlineStr">
        <is>
          <t>Stock SAP</t>
        </is>
      </c>
      <c r="V406" s="27" t="inlineStr">
        <is>
          <t>Medicamentos</t>
        </is>
      </c>
      <c r="W406" s="27" t="inlineStr">
        <is>
          <t>Dentro del alcance</t>
        </is>
      </c>
      <c r="X406" s="27" t="inlineStr"/>
      <c r="Y406" s="27" t="inlineStr">
        <is>
          <t>Sin recuento físico en el inventario de Avain</t>
        </is>
      </c>
      <c r="Z406" s="28" t="inlineStr">
        <is>
          <t>Sin recuento físico</t>
        </is>
      </c>
      <c r="AA406" s="27" t="inlineStr"/>
      <c r="AB406" s="27" t="inlineStr"/>
      <c r="AC406" s="27" t="inlineStr"/>
      <c r="AD406" s="27" t="inlineStr"/>
      <c r="AE406" s="27" t="inlineStr"/>
      <c r="AF406" s="27" t="inlineStr"/>
      <c r="AG406" s="27" t="inlineStr"/>
      <c r="AH406" s="37" t="n">
        <v>1991</v>
      </c>
      <c r="AI406" s="37" t="n">
        <v>0</v>
      </c>
      <c r="AJ406" s="37" t="n">
        <v>1991</v>
      </c>
      <c r="AK406" s="38" t="n">
        <v>272.9604068307383</v>
      </c>
      <c r="AL406" s="38" t="n"/>
      <c r="AM406" s="38" t="n"/>
      <c r="AN406" s="27" t="inlineStr"/>
      <c r="AO406" s="27"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7" t="n">
        <v>0</v>
      </c>
      <c r="M407" s="7" t="n">
        <v>7251.3</v>
      </c>
      <c r="O407" s="11">
        <f>M407/SUM($M$2:$M$2023)</f>
        <v/>
      </c>
      <c r="P407" s="5">
        <f>IFERROR(M407/I407,0)</f>
        <v/>
      </c>
      <c r="R407" s="8">
        <f>I407-Q407</f>
        <v/>
      </c>
      <c r="S407" s="36">
        <f>P407*R407</f>
        <v/>
      </c>
      <c r="U407" s="27" t="inlineStr">
        <is>
          <t>Stock SAP</t>
        </is>
      </c>
      <c r="V407" s="27" t="inlineStr">
        <is>
          <t>Medicamentos</t>
        </is>
      </c>
      <c r="W407" s="27" t="inlineStr">
        <is>
          <t>Dentro del alcance</t>
        </is>
      </c>
      <c r="X407" s="27" t="inlineStr"/>
      <c r="Y407" s="27" t="inlineStr">
        <is>
          <t>Sin recuento físico en el inventario de Avain</t>
        </is>
      </c>
      <c r="Z407" s="28" t="inlineStr">
        <is>
          <t>Sin recuento físico</t>
        </is>
      </c>
      <c r="AA407" s="27" t="inlineStr"/>
      <c r="AB407" s="27" t="inlineStr"/>
      <c r="AC407" s="27" t="inlineStr"/>
      <c r="AD407" s="27" t="inlineStr"/>
      <c r="AE407" s="27" t="inlineStr"/>
      <c r="AF407" s="27" t="inlineStr"/>
      <c r="AG407" s="27" t="inlineStr"/>
      <c r="AH407" s="37" t="n">
        <v>210</v>
      </c>
      <c r="AI407" s="37" t="n">
        <v>0</v>
      </c>
      <c r="AJ407" s="37" t="n">
        <v>210</v>
      </c>
      <c r="AK407" s="38" t="n">
        <v>34.53</v>
      </c>
      <c r="AL407" s="38" t="n"/>
      <c r="AM407" s="38" t="n"/>
      <c r="AN407" s="27" t="inlineStr"/>
      <c r="AO407" s="27" t="inlineStr"/>
    </row>
    <row r="408">
      <c r="A408" s="5" t="inlineStr">
        <is>
          <t>2000330</t>
        </is>
      </c>
      <c r="B408" s="5" t="inlineStr">
        <is>
          <t>SONDA FOLEY 2 VIAS Nº 18 100% SILICONA</t>
        </is>
      </c>
      <c r="C408" s="5" t="inlineStr"/>
      <c r="D408" s="5" t="inlineStr">
        <is>
          <t>033</t>
        </is>
      </c>
      <c r="E408" s="5" t="inlineStr">
        <is>
          <t>ZDES</t>
        </is>
      </c>
      <c r="F408" s="5" t="inlineStr">
        <is>
          <t>1060</t>
        </is>
      </c>
      <c r="G408" s="5" t="inlineStr">
        <is>
          <t>6021</t>
        </is>
      </c>
      <c r="H408" s="5" t="inlineStr">
        <is>
          <t>C/U</t>
        </is>
      </c>
      <c r="I408" s="6" t="n">
        <v>210</v>
      </c>
      <c r="J408" s="6" t="n">
        <v>0</v>
      </c>
      <c r="K408" s="5" t="inlineStr">
        <is>
          <t>ARS</t>
        </is>
      </c>
      <c r="L408" s="7" t="n">
        <v>0</v>
      </c>
      <c r="M408" s="7" t="n">
        <v>156450</v>
      </c>
      <c r="O408" s="11">
        <f>M408/SUM($M$2:$M$2023)</f>
        <v/>
      </c>
      <c r="P408" s="5">
        <f>IFERROR(M408/I408,0)</f>
        <v/>
      </c>
      <c r="R408" s="8">
        <f>I408-Q408</f>
        <v/>
      </c>
      <c r="S408" s="36">
        <f>P408*R408</f>
        <v/>
      </c>
      <c r="U408" s="27" t="inlineStr">
        <is>
          <t>Stock SAP</t>
        </is>
      </c>
      <c r="V408" s="27" t="inlineStr">
        <is>
          <t>Descartables</t>
        </is>
      </c>
      <c r="W408" s="27" t="inlineStr">
        <is>
          <t>Dentro del alcance</t>
        </is>
      </c>
      <c r="X408" s="27" t="inlineStr"/>
      <c r="Y408" s="27" t="inlineStr">
        <is>
          <t>Sin recuento físico en el inventario de Avain</t>
        </is>
      </c>
      <c r="Z408" s="28" t="inlineStr">
        <is>
          <t>Sin recuento físico</t>
        </is>
      </c>
      <c r="AA408" s="27" t="inlineStr"/>
      <c r="AB408" s="27" t="inlineStr"/>
      <c r="AC408" s="27" t="inlineStr"/>
      <c r="AD408" s="27" t="inlineStr"/>
      <c r="AE408" s="27" t="inlineStr"/>
      <c r="AF408" s="27" t="inlineStr"/>
      <c r="AG408" s="27" t="inlineStr"/>
      <c r="AH408" s="37" t="n">
        <v>210</v>
      </c>
      <c r="AI408" s="37" t="n">
        <v>0</v>
      </c>
      <c r="AJ408" s="37" t="n">
        <v>210</v>
      </c>
      <c r="AK408" s="38" t="n">
        <v>745</v>
      </c>
      <c r="AL408" s="38" t="n"/>
      <c r="AM408" s="38" t="n"/>
      <c r="AN408" s="27" t="inlineStr"/>
      <c r="AO408" s="27" t="inlineStr"/>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7" t="n">
        <v>0</v>
      </c>
      <c r="M409" s="7" t="n">
        <v>53325.13</v>
      </c>
      <c r="O409" s="11">
        <f>M409/SUM($M$2:$M$2023)</f>
        <v/>
      </c>
      <c r="P409" s="5">
        <f>IFERROR(M409/I409,0)</f>
        <v/>
      </c>
      <c r="R409" s="8">
        <f>I409-Q409</f>
        <v/>
      </c>
      <c r="S409" s="36">
        <f>P409*R409</f>
        <v/>
      </c>
      <c r="U409" s="27" t="inlineStr">
        <is>
          <t>Stock SAP</t>
        </is>
      </c>
      <c r="V409" s="27" t="inlineStr">
        <is>
          <t>Medicamentos</t>
        </is>
      </c>
      <c r="W409" s="27" t="inlineStr">
        <is>
          <t>Dentro del alcance</t>
        </is>
      </c>
      <c r="X409" s="30" t="inlineStr">
        <is>
          <t>Media</t>
        </is>
      </c>
      <c r="Y409" s="27" t="inlineStr">
        <is>
          <t>Homologado – confianza Media – pendiente de validación</t>
        </is>
      </c>
      <c r="Z409" s="26" t="inlineStr">
        <is>
          <t>Dar de baja en SAP</t>
        </is>
      </c>
      <c r="AA409" s="27" t="inlineStr">
        <is>
          <t>160</t>
        </is>
      </c>
      <c r="AB409" s="27" t="inlineStr">
        <is>
          <t>METOCLOPRAMIDA AMP</t>
        </is>
      </c>
      <c r="AC409" s="27" t="inlineStr">
        <is>
          <t>Cruce por nomenclatura SAP</t>
        </is>
      </c>
      <c r="AD409" s="27" t="inlineStr">
        <is>
          <t>No</t>
        </is>
      </c>
      <c r="AE409" s="27" t="inlineStr"/>
      <c r="AF409" s="27" t="inlineStr">
        <is>
          <t>Sí</t>
        </is>
      </c>
      <c r="AG409" s="27" t="inlineStr"/>
      <c r="AH409" s="37" t="n">
        <v>5600</v>
      </c>
      <c r="AI409" s="37" t="n">
        <v>146</v>
      </c>
      <c r="AJ409" s="37" t="n">
        <v>5454</v>
      </c>
      <c r="AK409" s="38" t="n">
        <v>260.1225857142858</v>
      </c>
      <c r="AL409" s="38">
        <f>IF(OR($Z409="Dar de baja en SAP",$Z409="Dar de alta en SAP"),$AJ409*$AK409,"")</f>
        <v/>
      </c>
      <c r="AM409" s="38">
        <f>$AI409*$AK409</f>
        <v/>
      </c>
      <c r="AN409" s="27" t="inlineStr"/>
      <c r="AO409"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7" t="n">
        <v>0</v>
      </c>
      <c r="M410" s="7" t="n">
        <v>26814.88</v>
      </c>
      <c r="O410" s="11">
        <f>M410/SUM($M$2:$M$2023)</f>
        <v/>
      </c>
      <c r="P410" s="5">
        <f>IFERROR(M410/I410,0)</f>
        <v/>
      </c>
      <c r="Q410" s="39" t="n">
        <v>69</v>
      </c>
      <c r="R410" s="8">
        <f>I410-Q410</f>
        <v/>
      </c>
      <c r="S410" s="36">
        <f>P410*R410</f>
        <v/>
      </c>
      <c r="U410" s="27" t="inlineStr">
        <is>
          <t>Stock SAP</t>
        </is>
      </c>
      <c r="V410" s="27" t="inlineStr">
        <is>
          <t>Medicamentos</t>
        </is>
      </c>
      <c r="W410" s="27" t="inlineStr">
        <is>
          <t>Dentro del alcance</t>
        </is>
      </c>
      <c r="X410" s="30" t="inlineStr">
        <is>
          <t>Media</t>
        </is>
      </c>
      <c r="Y410" s="27" t="inlineStr">
        <is>
          <t>Homologado – confianza Media – pendiente de validación</t>
        </is>
      </c>
      <c r="Z410" s="26" t="inlineStr">
        <is>
          <t>Dar de baja en SAP</t>
        </is>
      </c>
      <c r="AA410" s="27" t="inlineStr">
        <is>
          <t>480</t>
        </is>
      </c>
      <c r="AB410" s="27" t="inlineStr">
        <is>
          <t>NORADRENALINA</t>
        </is>
      </c>
      <c r="AC410" s="27" t="inlineStr">
        <is>
          <t>Homologación por código Avain (master M03-008)</t>
        </is>
      </c>
      <c r="AD410" s="27" t="inlineStr">
        <is>
          <t>No</t>
        </is>
      </c>
      <c r="AE410" s="27" t="inlineStr"/>
      <c r="AF410" s="27" t="inlineStr">
        <is>
          <t>Sí</t>
        </is>
      </c>
      <c r="AG410" s="27" t="inlineStr">
        <is>
          <t>M03-008</t>
        </is>
      </c>
      <c r="AH410" s="37" t="n">
        <v>204</v>
      </c>
      <c r="AI410" s="37" t="n">
        <v>69</v>
      </c>
      <c r="AJ410" s="37" t="n">
        <v>135</v>
      </c>
      <c r="AK410" s="38" t="n">
        <v>131.4454901960784</v>
      </c>
      <c r="AL410" s="38">
        <f>IF(OR($Z410="Dar de baja en SAP",$Z410="Dar de alta en SAP"),$AJ410*$AK410,"")</f>
        <v/>
      </c>
      <c r="AM410" s="38">
        <f>$AI410*$AK410</f>
        <v/>
      </c>
      <c r="AN410" s="27" t="inlineStr"/>
      <c r="AO410" s="27"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7" t="n">
        <v>0</v>
      </c>
      <c r="M411" s="7" t="n">
        <v>113360.21</v>
      </c>
      <c r="O411" s="11">
        <f>M411/SUM($M$2:$M$2023)</f>
        <v/>
      </c>
      <c r="P411" s="5">
        <f>IFERROR(M411/I411,0)</f>
        <v/>
      </c>
      <c r="Q411" s="39" t="n">
        <v>20</v>
      </c>
      <c r="R411" s="8">
        <f>I411-Q411</f>
        <v/>
      </c>
      <c r="S411" s="36">
        <f>P411*R411</f>
        <v/>
      </c>
      <c r="U411" s="27" t="inlineStr">
        <is>
          <t>Stock SAP</t>
        </is>
      </c>
      <c r="V411" s="27" t="inlineStr">
        <is>
          <t>Medicamentos</t>
        </is>
      </c>
      <c r="W411" s="27" t="inlineStr">
        <is>
          <t>Dentro del alcance</t>
        </is>
      </c>
      <c r="X411" s="25" t="inlineStr">
        <is>
          <t>Alta</t>
        </is>
      </c>
      <c r="Y411" s="27" t="inlineStr">
        <is>
          <t>Homologado – confianza Alta</t>
        </is>
      </c>
      <c r="Z411" s="26" t="inlineStr">
        <is>
          <t>Dar de baja en SAP</t>
        </is>
      </c>
      <c r="AA411" s="27" t="inlineStr">
        <is>
          <t>395</t>
        </is>
      </c>
      <c r="AB411" s="27" t="inlineStr">
        <is>
          <t>AGUA OXIGENADA 1 LTS</t>
        </is>
      </c>
      <c r="AC411" s="27" t="inlineStr">
        <is>
          <t>Homologación por código Avain (master D-176)</t>
        </is>
      </c>
      <c r="AD411" s="27" t="inlineStr">
        <is>
          <t>No</t>
        </is>
      </c>
      <c r="AE411" s="27" t="inlineStr"/>
      <c r="AF411" s="27" t="inlineStr">
        <is>
          <t>Sí</t>
        </is>
      </c>
      <c r="AG411" s="27" t="inlineStr">
        <is>
          <t>D-176</t>
        </is>
      </c>
      <c r="AH411" s="37" t="n">
        <v>224</v>
      </c>
      <c r="AI411" s="37" t="n">
        <v>20</v>
      </c>
      <c r="AJ411" s="37" t="n">
        <v>204</v>
      </c>
      <c r="AK411" s="38" t="n">
        <v>566.8010267857143</v>
      </c>
      <c r="AL411" s="38">
        <f>IF(OR($Z411="Dar de baja en SAP",$Z411="Dar de alta en SAP"),$AJ411*$AK411,"")</f>
        <v/>
      </c>
      <c r="AM411" s="38">
        <f>$AI411*$AK411</f>
        <v/>
      </c>
      <c r="AN411" s="27" t="inlineStr"/>
      <c r="AO411" s="27"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7" t="n">
        <v>0</v>
      </c>
      <c r="M412" s="7" t="n">
        <v>57471.19</v>
      </c>
      <c r="O412" s="11">
        <f>M412/SUM($M$2:$M$2023)</f>
        <v/>
      </c>
      <c r="P412" s="5">
        <f>IFERROR(M412/I412,0)</f>
        <v/>
      </c>
      <c r="R412" s="8">
        <f>I412-Q412</f>
        <v/>
      </c>
      <c r="S412" s="36">
        <f>P412*R412</f>
        <v/>
      </c>
      <c r="U412" s="27" t="inlineStr">
        <is>
          <t>Stock SAP</t>
        </is>
      </c>
      <c r="V412" s="27" t="inlineStr">
        <is>
          <t>Medicamentos</t>
        </is>
      </c>
      <c r="W412" s="27" t="inlineStr">
        <is>
          <t>Dentro del alcance</t>
        </is>
      </c>
      <c r="X412" s="26" t="inlineStr">
        <is>
          <t>Baja</t>
        </is>
      </c>
      <c r="Y412" s="27" t="inlineStr">
        <is>
          <t>Homologado – confianza Baja – pendiente de validación</t>
        </is>
      </c>
      <c r="Z412" s="26" t="inlineStr">
        <is>
          <t>Dar de baja en SAP</t>
        </is>
      </c>
      <c r="AA412" s="27" t="inlineStr">
        <is>
          <t>MED-006; 2</t>
        </is>
      </c>
      <c r="AB412" s="27" t="inlineStr">
        <is>
          <t>Adrenalina 1mg/mL; ADRENALINA INY</t>
        </is>
      </c>
      <c r="AC412" s="27" t="inlineStr">
        <is>
          <t>Cruce por nomenclatura SAP; Homologación por código Avain (master M03-001)</t>
        </is>
      </c>
      <c r="AD412" s="27" t="inlineStr">
        <is>
          <t>No</t>
        </is>
      </c>
      <c r="AE412" s="27" t="inlineStr"/>
      <c r="AF412" s="27" t="inlineStr">
        <is>
          <t>Sí</t>
        </is>
      </c>
      <c r="AG412" s="27" t="inlineStr">
        <is>
          <t>M03-001</t>
        </is>
      </c>
      <c r="AH412" s="37" t="n">
        <v>5588</v>
      </c>
      <c r="AI412" s="37" t="n">
        <v>603</v>
      </c>
      <c r="AJ412" s="37" t="n">
        <v>4985</v>
      </c>
      <c r="AK412" s="38" t="n">
        <v>287.3559699355764</v>
      </c>
      <c r="AL412" s="38">
        <f>IF(OR($Z412="Dar de baja en SAP",$Z412="Dar de alta en SAP"),$AJ412*$AK412,"")</f>
        <v/>
      </c>
      <c r="AM412" s="38">
        <f>$AI412*$AK412</f>
        <v/>
      </c>
      <c r="AN412" s="27" t="inlineStr"/>
      <c r="AO412"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7" t="n">
        <v>0</v>
      </c>
      <c r="M413" s="7" t="n">
        <v>57471.19</v>
      </c>
      <c r="O413" s="11">
        <f>M413/SUM($M$2:$M$2023)</f>
        <v/>
      </c>
      <c r="P413" s="5">
        <f>IFERROR(M413/I413,0)</f>
        <v/>
      </c>
      <c r="R413" s="8">
        <f>I413-Q413</f>
        <v/>
      </c>
      <c r="S413" s="36">
        <f>P413*R413</f>
        <v/>
      </c>
      <c r="U413" s="27" t="inlineStr">
        <is>
          <t>Stock SAP</t>
        </is>
      </c>
      <c r="V413" s="27" t="inlineStr">
        <is>
          <t>Medicamentos</t>
        </is>
      </c>
      <c r="W413" s="27" t="inlineStr">
        <is>
          <t>Dentro del alcance</t>
        </is>
      </c>
      <c r="X413" s="26" t="inlineStr">
        <is>
          <t>Baja</t>
        </is>
      </c>
      <c r="Y413" s="27" t="inlineStr">
        <is>
          <t>Homologado – confianza Baja – pendiente de validación</t>
        </is>
      </c>
      <c r="Z413" s="26" t="inlineStr">
        <is>
          <t>Dar de baja en SAP</t>
        </is>
      </c>
      <c r="AA413" s="27" t="inlineStr">
        <is>
          <t>MED-006; 2</t>
        </is>
      </c>
      <c r="AB413" s="27" t="inlineStr">
        <is>
          <t>Adrenalina 1mg/mL; ADRENALINA INY</t>
        </is>
      </c>
      <c r="AC413" s="27" t="inlineStr">
        <is>
          <t>Cruce por nomenclatura SAP; Homologación por código Avain (master M03-001)</t>
        </is>
      </c>
      <c r="AD413" s="27" t="inlineStr">
        <is>
          <t>No</t>
        </is>
      </c>
      <c r="AE413" s="27" t="inlineStr"/>
      <c r="AF413" s="27" t="inlineStr">
        <is>
          <t>Sí</t>
        </is>
      </c>
      <c r="AG413" s="27" t="inlineStr">
        <is>
          <t>M03-001</t>
        </is>
      </c>
      <c r="AH413" s="37" t="n">
        <v>5588</v>
      </c>
      <c r="AI413" s="37" t="n">
        <v>603</v>
      </c>
      <c r="AJ413" s="37" t="n">
        <v>4985</v>
      </c>
      <c r="AK413" s="38" t="n">
        <v>287.3559699355764</v>
      </c>
      <c r="AL413" s="38">
        <f>IF(OR($Z413="Dar de baja en SAP",$Z413="Dar de alta en SAP"),$AJ413*$AK413,"")</f>
        <v/>
      </c>
      <c r="AM413" s="38">
        <f>$AI413*$AK413</f>
        <v/>
      </c>
      <c r="AN413" s="27" t="inlineStr"/>
      <c r="AO413"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7" t="n">
        <v>0</v>
      </c>
      <c r="M414" s="7" t="n">
        <v>57471.19</v>
      </c>
      <c r="O414" s="11">
        <f>M414/SUM($M$2:$M$2023)</f>
        <v/>
      </c>
      <c r="P414" s="5">
        <f>IFERROR(M414/I414,0)</f>
        <v/>
      </c>
      <c r="R414" s="8">
        <f>I414-Q414</f>
        <v/>
      </c>
      <c r="S414" s="36">
        <f>P414*R414</f>
        <v/>
      </c>
      <c r="U414" s="27" t="inlineStr">
        <is>
          <t>Stock SAP</t>
        </is>
      </c>
      <c r="V414" s="27" t="inlineStr">
        <is>
          <t>Medicamentos</t>
        </is>
      </c>
      <c r="W414" s="27" t="inlineStr">
        <is>
          <t>Dentro del alcance</t>
        </is>
      </c>
      <c r="X414" s="26" t="inlineStr">
        <is>
          <t>Baja</t>
        </is>
      </c>
      <c r="Y414" s="27" t="inlineStr">
        <is>
          <t>Homologado – confianza Baja – pendiente de validación</t>
        </is>
      </c>
      <c r="Z414" s="26" t="inlineStr">
        <is>
          <t>Dar de baja en SAP</t>
        </is>
      </c>
      <c r="AA414" s="27" t="inlineStr">
        <is>
          <t>MED-006; 2</t>
        </is>
      </c>
      <c r="AB414" s="27" t="inlineStr">
        <is>
          <t>Adrenalina 1mg/mL; ADRENALINA INY</t>
        </is>
      </c>
      <c r="AC414" s="27" t="inlineStr">
        <is>
          <t>Cruce por nomenclatura SAP; Homologación por código Avain (master M03-001)</t>
        </is>
      </c>
      <c r="AD414" s="27" t="inlineStr">
        <is>
          <t>No</t>
        </is>
      </c>
      <c r="AE414" s="27" t="inlineStr"/>
      <c r="AF414" s="27" t="inlineStr">
        <is>
          <t>Sí</t>
        </is>
      </c>
      <c r="AG414" s="27" t="inlineStr">
        <is>
          <t>M03-001</t>
        </is>
      </c>
      <c r="AH414" s="37" t="n">
        <v>5588</v>
      </c>
      <c r="AI414" s="37" t="n">
        <v>603</v>
      </c>
      <c r="AJ414" s="37" t="n">
        <v>4985</v>
      </c>
      <c r="AK414" s="38" t="n">
        <v>287.3559699355764</v>
      </c>
      <c r="AL414" s="38">
        <f>IF(OR($Z414="Dar de baja en SAP",$Z414="Dar de alta en SAP"),$AJ414*$AK414,"")</f>
        <v/>
      </c>
      <c r="AM414" s="38">
        <f>$AI414*$AK414</f>
        <v/>
      </c>
      <c r="AN414" s="27" t="inlineStr"/>
      <c r="AO414"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7" t="n">
        <v>0</v>
      </c>
      <c r="M415" s="7" t="n">
        <v>57471.19</v>
      </c>
      <c r="O415" s="11">
        <f>M415/SUM($M$2:$M$2023)</f>
        <v/>
      </c>
      <c r="P415" s="5">
        <f>IFERROR(M415/I415,0)</f>
        <v/>
      </c>
      <c r="R415" s="8">
        <f>I415-Q415</f>
        <v/>
      </c>
      <c r="S415" s="36">
        <f>P415*R415</f>
        <v/>
      </c>
      <c r="U415" s="27" t="inlineStr">
        <is>
          <t>Stock SAP</t>
        </is>
      </c>
      <c r="V415" s="27" t="inlineStr">
        <is>
          <t>Medicamentos</t>
        </is>
      </c>
      <c r="W415" s="27" t="inlineStr">
        <is>
          <t>Dentro del alcance</t>
        </is>
      </c>
      <c r="X415" s="26" t="inlineStr">
        <is>
          <t>Baja</t>
        </is>
      </c>
      <c r="Y415" s="27" t="inlineStr">
        <is>
          <t>Homologado – confianza Baja – pendiente de validación</t>
        </is>
      </c>
      <c r="Z415" s="26" t="inlineStr">
        <is>
          <t>Dar de baja en SAP</t>
        </is>
      </c>
      <c r="AA415" s="27" t="inlineStr">
        <is>
          <t>MED-006; 2</t>
        </is>
      </c>
      <c r="AB415" s="27" t="inlineStr">
        <is>
          <t>Adrenalina 1mg/mL; ADRENALINA INY</t>
        </is>
      </c>
      <c r="AC415" s="27" t="inlineStr">
        <is>
          <t>Cruce por nomenclatura SAP; Homologación por código Avain (master M03-001)</t>
        </is>
      </c>
      <c r="AD415" s="27" t="inlineStr">
        <is>
          <t>No</t>
        </is>
      </c>
      <c r="AE415" s="27" t="inlineStr"/>
      <c r="AF415" s="27" t="inlineStr">
        <is>
          <t>Sí</t>
        </is>
      </c>
      <c r="AG415" s="27" t="inlineStr">
        <is>
          <t>M03-001</t>
        </is>
      </c>
      <c r="AH415" s="37" t="n">
        <v>5588</v>
      </c>
      <c r="AI415" s="37" t="n">
        <v>603</v>
      </c>
      <c r="AJ415" s="37" t="n">
        <v>4985</v>
      </c>
      <c r="AK415" s="38" t="n">
        <v>287.3559699355764</v>
      </c>
      <c r="AL415" s="38">
        <f>IF(OR($Z415="Dar de baja en SAP",$Z415="Dar de alta en SAP"),$AJ415*$AK415,"")</f>
        <v/>
      </c>
      <c r="AM415" s="38">
        <f>$AI415*$AK415</f>
        <v/>
      </c>
      <c r="AN415" s="27" t="inlineStr"/>
      <c r="AO415"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7" t="n">
        <v>0</v>
      </c>
      <c r="M416" s="7" t="n">
        <v>57471.19</v>
      </c>
      <c r="O416" s="11">
        <f>M416/SUM($M$2:$M$2023)</f>
        <v/>
      </c>
      <c r="P416" s="5">
        <f>IFERROR(M416/I416,0)</f>
        <v/>
      </c>
      <c r="R416" s="8">
        <f>I416-Q416</f>
        <v/>
      </c>
      <c r="S416" s="36">
        <f>P416*R416</f>
        <v/>
      </c>
      <c r="U416" s="27" t="inlineStr">
        <is>
          <t>Stock SAP</t>
        </is>
      </c>
      <c r="V416" s="27" t="inlineStr">
        <is>
          <t>Medicamentos</t>
        </is>
      </c>
      <c r="W416" s="27" t="inlineStr">
        <is>
          <t>Dentro del alcance</t>
        </is>
      </c>
      <c r="X416" s="26" t="inlineStr">
        <is>
          <t>Baja</t>
        </is>
      </c>
      <c r="Y416" s="27" t="inlineStr">
        <is>
          <t>Homologado – confianza Baja – pendiente de validación</t>
        </is>
      </c>
      <c r="Z416" s="26" t="inlineStr">
        <is>
          <t>Dar de baja en SAP</t>
        </is>
      </c>
      <c r="AA416" s="27" t="inlineStr">
        <is>
          <t>MED-006; 2</t>
        </is>
      </c>
      <c r="AB416" s="27" t="inlineStr">
        <is>
          <t>Adrenalina 1mg/mL; ADRENALINA INY</t>
        </is>
      </c>
      <c r="AC416" s="27" t="inlineStr">
        <is>
          <t>Cruce por nomenclatura SAP; Homologación por código Avain (master M03-001)</t>
        </is>
      </c>
      <c r="AD416" s="27" t="inlineStr">
        <is>
          <t>No</t>
        </is>
      </c>
      <c r="AE416" s="27" t="inlineStr"/>
      <c r="AF416" s="27" t="inlineStr">
        <is>
          <t>Sí</t>
        </is>
      </c>
      <c r="AG416" s="27" t="inlineStr">
        <is>
          <t>M03-001</t>
        </is>
      </c>
      <c r="AH416" s="37" t="n">
        <v>5588</v>
      </c>
      <c r="AI416" s="37" t="n">
        <v>603</v>
      </c>
      <c r="AJ416" s="37" t="n">
        <v>4985</v>
      </c>
      <c r="AK416" s="38" t="n">
        <v>287.3559699355764</v>
      </c>
      <c r="AL416" s="38">
        <f>IF(OR($Z416="Dar de baja en SAP",$Z416="Dar de alta en SAP"),$AJ416*$AK416,"")</f>
        <v/>
      </c>
      <c r="AM416" s="38">
        <f>$AI416*$AK416</f>
        <v/>
      </c>
      <c r="AN416" s="27" t="inlineStr"/>
      <c r="AO416"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7" t="n">
        <v>0</v>
      </c>
      <c r="M417" s="7" t="n">
        <v>80964.66</v>
      </c>
      <c r="O417" s="11">
        <f>M417/SUM($M$2:$M$2023)</f>
        <v/>
      </c>
      <c r="P417" s="5">
        <f>IFERROR(M417/I417,0)</f>
        <v/>
      </c>
      <c r="R417" s="8">
        <f>I417-Q417</f>
        <v/>
      </c>
      <c r="S417" s="36">
        <f>P417*R417</f>
        <v/>
      </c>
      <c r="U417" s="27" t="inlineStr">
        <is>
          <t>Stock SAP</t>
        </is>
      </c>
      <c r="V417" s="27" t="inlineStr">
        <is>
          <t>Medicamentos</t>
        </is>
      </c>
      <c r="W417" s="27" t="inlineStr">
        <is>
          <t>Dentro del alcance</t>
        </is>
      </c>
      <c r="X417" s="27" t="inlineStr"/>
      <c r="Y417" s="27" t="inlineStr">
        <is>
          <t>Sin recuento físico en el inventario de Avain</t>
        </is>
      </c>
      <c r="Z417" s="28" t="inlineStr">
        <is>
          <t>Sin recuento físico</t>
        </is>
      </c>
      <c r="AA417" s="27" t="inlineStr"/>
      <c r="AB417" s="27" t="inlineStr"/>
      <c r="AC417" s="27" t="inlineStr"/>
      <c r="AD417" s="27" t="inlineStr"/>
      <c r="AE417" s="27" t="inlineStr"/>
      <c r="AF417" s="27" t="inlineStr"/>
      <c r="AG417" s="27" t="inlineStr"/>
      <c r="AH417" s="37" t="n">
        <v>905</v>
      </c>
      <c r="AI417" s="37" t="n">
        <v>0</v>
      </c>
      <c r="AJ417" s="37" t="n">
        <v>905</v>
      </c>
      <c r="AK417" s="38" t="n">
        <v>404.8233038674034</v>
      </c>
      <c r="AL417" s="38" t="n"/>
      <c r="AM417" s="38" t="n"/>
      <c r="AN417" s="27" t="inlineStr"/>
      <c r="AO417" s="27"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7" t="n">
        <v>0</v>
      </c>
      <c r="M418" s="7" t="n">
        <v>80964.66</v>
      </c>
      <c r="O418" s="11">
        <f>M418/SUM($M$2:$M$2023)</f>
        <v/>
      </c>
      <c r="P418" s="5">
        <f>IFERROR(M418/I418,0)</f>
        <v/>
      </c>
      <c r="R418" s="8">
        <f>I418-Q418</f>
        <v/>
      </c>
      <c r="S418" s="36">
        <f>P418*R418</f>
        <v/>
      </c>
      <c r="U418" s="27" t="inlineStr">
        <is>
          <t>Stock SAP</t>
        </is>
      </c>
      <c r="V418" s="27" t="inlineStr">
        <is>
          <t>Medicamentos</t>
        </is>
      </c>
      <c r="W418" s="27" t="inlineStr">
        <is>
          <t>Dentro del alcance</t>
        </is>
      </c>
      <c r="X418" s="27" t="inlineStr"/>
      <c r="Y418" s="27" t="inlineStr">
        <is>
          <t>Sin recuento físico en el inventario de Avain</t>
        </is>
      </c>
      <c r="Z418" s="28" t="inlineStr">
        <is>
          <t>Sin recuento físico</t>
        </is>
      </c>
      <c r="AA418" s="27" t="inlineStr"/>
      <c r="AB418" s="27" t="inlineStr"/>
      <c r="AC418" s="27" t="inlineStr"/>
      <c r="AD418" s="27" t="inlineStr"/>
      <c r="AE418" s="27" t="inlineStr"/>
      <c r="AF418" s="27" t="inlineStr"/>
      <c r="AG418" s="27" t="inlineStr"/>
      <c r="AH418" s="37" t="n">
        <v>905</v>
      </c>
      <c r="AI418" s="37" t="n">
        <v>0</v>
      </c>
      <c r="AJ418" s="37" t="n">
        <v>905</v>
      </c>
      <c r="AK418" s="38" t="n">
        <v>404.8233038674034</v>
      </c>
      <c r="AL418" s="38" t="n"/>
      <c r="AM418" s="38" t="n"/>
      <c r="AN418" s="27" t="inlineStr"/>
      <c r="AO418" s="27"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7" t="n">
        <v>0</v>
      </c>
      <c r="M419" s="7" t="n">
        <v>80964.66</v>
      </c>
      <c r="O419" s="11">
        <f>M419/SUM($M$2:$M$2023)</f>
        <v/>
      </c>
      <c r="P419" s="5">
        <f>IFERROR(M419/I419,0)</f>
        <v/>
      </c>
      <c r="R419" s="8">
        <f>I419-Q419</f>
        <v/>
      </c>
      <c r="S419" s="36">
        <f>P419*R419</f>
        <v/>
      </c>
      <c r="U419" s="27" t="inlineStr">
        <is>
          <t>Stock SAP</t>
        </is>
      </c>
      <c r="V419" s="27" t="inlineStr">
        <is>
          <t>Medicamentos</t>
        </is>
      </c>
      <c r="W419" s="27" t="inlineStr">
        <is>
          <t>Dentro del alcance</t>
        </is>
      </c>
      <c r="X419" s="27" t="inlineStr"/>
      <c r="Y419" s="27" t="inlineStr">
        <is>
          <t>Sin recuento físico en el inventario de Avain</t>
        </is>
      </c>
      <c r="Z419" s="28" t="inlineStr">
        <is>
          <t>Sin recuento físico</t>
        </is>
      </c>
      <c r="AA419" s="27" t="inlineStr"/>
      <c r="AB419" s="27" t="inlineStr"/>
      <c r="AC419" s="27" t="inlineStr"/>
      <c r="AD419" s="27" t="inlineStr"/>
      <c r="AE419" s="27" t="inlineStr"/>
      <c r="AF419" s="27" t="inlineStr"/>
      <c r="AG419" s="27" t="inlineStr"/>
      <c r="AH419" s="37" t="n">
        <v>905</v>
      </c>
      <c r="AI419" s="37" t="n">
        <v>0</v>
      </c>
      <c r="AJ419" s="37" t="n">
        <v>905</v>
      </c>
      <c r="AK419" s="38" t="n">
        <v>404.8233038674034</v>
      </c>
      <c r="AL419" s="38" t="n"/>
      <c r="AM419" s="38" t="n"/>
      <c r="AN419" s="27" t="inlineStr"/>
      <c r="AO419" s="27"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7" t="n">
        <v>0</v>
      </c>
      <c r="M420" s="7" t="n">
        <v>189444.02</v>
      </c>
      <c r="O420" s="11">
        <f>M420/SUM($M$2:$M$2023)</f>
        <v/>
      </c>
      <c r="P420" s="5">
        <f>IFERROR(M420/I420,0)</f>
        <v/>
      </c>
      <c r="R420" s="8">
        <f>I420-Q420</f>
        <v/>
      </c>
      <c r="S420" s="36">
        <f>P420*R420</f>
        <v/>
      </c>
      <c r="U420" s="27" t="inlineStr">
        <is>
          <t>Stock SAP</t>
        </is>
      </c>
      <c r="V420" s="27" t="inlineStr">
        <is>
          <t>Medicamentos</t>
        </is>
      </c>
      <c r="W420" s="27" t="inlineStr">
        <is>
          <t>Dentro del alcance</t>
        </is>
      </c>
      <c r="X420" s="30" t="inlineStr">
        <is>
          <t>Media</t>
        </is>
      </c>
      <c r="Y420" s="27" t="inlineStr">
        <is>
          <t>Homologado – confianza Media – pendiente de validación</t>
        </is>
      </c>
      <c r="Z420" s="26" t="inlineStr">
        <is>
          <t>Dar de baja en SAP</t>
        </is>
      </c>
      <c r="AA420" s="27" t="inlineStr">
        <is>
          <t>342</t>
        </is>
      </c>
      <c r="AB420" s="27" t="inlineStr">
        <is>
          <t>AMIODARONA AMP</t>
        </is>
      </c>
      <c r="AC420" s="27" t="inlineStr">
        <is>
          <t>Homologación por código Avain (master M03-003)</t>
        </is>
      </c>
      <c r="AD420" s="27" t="inlineStr">
        <is>
          <t>No</t>
        </is>
      </c>
      <c r="AE420" s="27" t="inlineStr"/>
      <c r="AF420" s="27" t="inlineStr">
        <is>
          <t>Sí</t>
        </is>
      </c>
      <c r="AG420" s="27" t="inlineStr">
        <is>
          <t>M03-003</t>
        </is>
      </c>
      <c r="AH420" s="37" t="n">
        <v>3456</v>
      </c>
      <c r="AI420" s="37" t="n">
        <v>55</v>
      </c>
      <c r="AJ420" s="37" t="n">
        <v>3401</v>
      </c>
      <c r="AK420" s="38" t="n">
        <v>947.2201012731473</v>
      </c>
      <c r="AL420" s="38">
        <f>IF(OR($Z420="Dar de baja en SAP",$Z420="Dar de alta en SAP"),$AJ420*$AK420,"")</f>
        <v/>
      </c>
      <c r="AM420" s="38">
        <f>$AI420*$AK420</f>
        <v/>
      </c>
      <c r="AN420" s="29" t="inlineStr">
        <is>
          <t>Valorización a validar: relación de cantidades 63 a 1 entre SAP y el recuento físico. Sugiere distinta unidad de medida (SAP por caja o envase y el recuento por unidad). La diferencia económica de esta fila no debe tomarse como definitiva.</t>
        </is>
      </c>
      <c r="AO420"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7" t="n">
        <v>0</v>
      </c>
      <c r="M421" s="7" t="n">
        <v>189444.02</v>
      </c>
      <c r="O421" s="11">
        <f>M421/SUM($M$2:$M$2023)</f>
        <v/>
      </c>
      <c r="P421" s="5">
        <f>IFERROR(M421/I421,0)</f>
        <v/>
      </c>
      <c r="R421" s="8">
        <f>I421-Q421</f>
        <v/>
      </c>
      <c r="S421" s="36">
        <f>P421*R421</f>
        <v/>
      </c>
      <c r="U421" s="27" t="inlineStr">
        <is>
          <t>Stock SAP</t>
        </is>
      </c>
      <c r="V421" s="27" t="inlineStr">
        <is>
          <t>Medicamentos</t>
        </is>
      </c>
      <c r="W421" s="27" t="inlineStr">
        <is>
          <t>Dentro del alcance</t>
        </is>
      </c>
      <c r="X421" s="30" t="inlineStr">
        <is>
          <t>Media</t>
        </is>
      </c>
      <c r="Y421" s="27" t="inlineStr">
        <is>
          <t>Homologado – confianza Media – pendiente de validación</t>
        </is>
      </c>
      <c r="Z421" s="26" t="inlineStr">
        <is>
          <t>Dar de baja en SAP</t>
        </is>
      </c>
      <c r="AA421" s="27" t="inlineStr">
        <is>
          <t>342</t>
        </is>
      </c>
      <c r="AB421" s="27" t="inlineStr">
        <is>
          <t>AMIODARONA AMP</t>
        </is>
      </c>
      <c r="AC421" s="27" t="inlineStr">
        <is>
          <t>Homologación por código Avain (master M03-003)</t>
        </is>
      </c>
      <c r="AD421" s="27" t="inlineStr">
        <is>
          <t>No</t>
        </is>
      </c>
      <c r="AE421" s="27" t="inlineStr"/>
      <c r="AF421" s="27" t="inlineStr">
        <is>
          <t>Sí</t>
        </is>
      </c>
      <c r="AG421" s="27" t="inlineStr">
        <is>
          <t>M03-003</t>
        </is>
      </c>
      <c r="AH421" s="37" t="n">
        <v>3456</v>
      </c>
      <c r="AI421" s="37" t="n">
        <v>55</v>
      </c>
      <c r="AJ421" s="37" t="n">
        <v>3401</v>
      </c>
      <c r="AK421" s="38" t="n">
        <v>947.2201012731473</v>
      </c>
      <c r="AL421" s="38">
        <f>IF(OR($Z421="Dar de baja en SAP",$Z421="Dar de alta en SAP"),$AJ421*$AK421,"")</f>
        <v/>
      </c>
      <c r="AM421" s="38">
        <f>$AI421*$AK421</f>
        <v/>
      </c>
      <c r="AN421" s="29" t="inlineStr">
        <is>
          <t>Valorización a validar: relación de cantidades 63 a 1 entre SAP y el recuento físico. Sugiere distinta unidad de medida (SAP por caja o envase y el recuento por unidad). La diferencia económica de esta fila no debe tomarse como definitiva.</t>
        </is>
      </c>
      <c r="AO421"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7" t="n">
        <v>0</v>
      </c>
      <c r="M422" s="7" t="n">
        <v>189444.02</v>
      </c>
      <c r="O422" s="11">
        <f>M422/SUM($M$2:$M$2023)</f>
        <v/>
      </c>
      <c r="P422" s="5">
        <f>IFERROR(M422/I422,0)</f>
        <v/>
      </c>
      <c r="R422" s="8">
        <f>I422-Q422</f>
        <v/>
      </c>
      <c r="S422" s="36">
        <f>P422*R422</f>
        <v/>
      </c>
      <c r="U422" s="27" t="inlineStr">
        <is>
          <t>Stock SAP</t>
        </is>
      </c>
      <c r="V422" s="27" t="inlineStr">
        <is>
          <t>Medicamentos</t>
        </is>
      </c>
      <c r="W422" s="27" t="inlineStr">
        <is>
          <t>Dentro del alcance</t>
        </is>
      </c>
      <c r="X422" s="30" t="inlineStr">
        <is>
          <t>Media</t>
        </is>
      </c>
      <c r="Y422" s="27" t="inlineStr">
        <is>
          <t>Homologado – confianza Media – pendiente de validación</t>
        </is>
      </c>
      <c r="Z422" s="26" t="inlineStr">
        <is>
          <t>Dar de baja en SAP</t>
        </is>
      </c>
      <c r="AA422" s="27" t="inlineStr">
        <is>
          <t>342</t>
        </is>
      </c>
      <c r="AB422" s="27" t="inlineStr">
        <is>
          <t>AMIODARONA AMP</t>
        </is>
      </c>
      <c r="AC422" s="27" t="inlineStr">
        <is>
          <t>Homologación por código Avain (master M03-003)</t>
        </is>
      </c>
      <c r="AD422" s="27" t="inlineStr">
        <is>
          <t>No</t>
        </is>
      </c>
      <c r="AE422" s="27" t="inlineStr"/>
      <c r="AF422" s="27" t="inlineStr">
        <is>
          <t>Sí</t>
        </is>
      </c>
      <c r="AG422" s="27" t="inlineStr">
        <is>
          <t>M03-003</t>
        </is>
      </c>
      <c r="AH422" s="37" t="n">
        <v>3456</v>
      </c>
      <c r="AI422" s="37" t="n">
        <v>55</v>
      </c>
      <c r="AJ422" s="37" t="n">
        <v>3401</v>
      </c>
      <c r="AK422" s="38" t="n">
        <v>947.2201012731473</v>
      </c>
      <c r="AL422" s="38">
        <f>IF(OR($Z422="Dar de baja en SAP",$Z422="Dar de alta en SAP"),$AJ422*$AK422,"")</f>
        <v/>
      </c>
      <c r="AM422" s="38">
        <f>$AI422*$AK422</f>
        <v/>
      </c>
      <c r="AN422" s="29" t="inlineStr">
        <is>
          <t>Valorización a validar: relación de cantidades 63 a 1 entre SAP y el recuento físico. Sugiere distinta unidad de medida (SAP por caja o envase y el recuento por unidad). La diferencia económica de esta fila no debe tomarse como definitiva.</t>
        </is>
      </c>
      <c r="AO422"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7" t="n">
        <v>0</v>
      </c>
      <c r="M423" s="7" t="n">
        <v>189444.02</v>
      </c>
      <c r="O423" s="11">
        <f>M423/SUM($M$2:$M$2023)</f>
        <v/>
      </c>
      <c r="P423" s="5">
        <f>IFERROR(M423/I423,0)</f>
        <v/>
      </c>
      <c r="R423" s="8">
        <f>I423-Q423</f>
        <v/>
      </c>
      <c r="S423" s="36">
        <f>P423*R423</f>
        <v/>
      </c>
      <c r="U423" s="27" t="inlineStr">
        <is>
          <t>Stock SAP</t>
        </is>
      </c>
      <c r="V423" s="27" t="inlineStr">
        <is>
          <t>Medicamentos</t>
        </is>
      </c>
      <c r="W423" s="27" t="inlineStr">
        <is>
          <t>Dentro del alcance</t>
        </is>
      </c>
      <c r="X423" s="30" t="inlineStr">
        <is>
          <t>Media</t>
        </is>
      </c>
      <c r="Y423" s="27" t="inlineStr">
        <is>
          <t>Homologado – confianza Media – pendiente de validación</t>
        </is>
      </c>
      <c r="Z423" s="26" t="inlineStr">
        <is>
          <t>Dar de baja en SAP</t>
        </is>
      </c>
      <c r="AA423" s="27" t="inlineStr">
        <is>
          <t>342</t>
        </is>
      </c>
      <c r="AB423" s="27" t="inlineStr">
        <is>
          <t>AMIODARONA AMP</t>
        </is>
      </c>
      <c r="AC423" s="27" t="inlineStr">
        <is>
          <t>Homologación por código Avain (master M03-003)</t>
        </is>
      </c>
      <c r="AD423" s="27" t="inlineStr">
        <is>
          <t>No</t>
        </is>
      </c>
      <c r="AE423" s="27" t="inlineStr"/>
      <c r="AF423" s="27" t="inlineStr">
        <is>
          <t>Sí</t>
        </is>
      </c>
      <c r="AG423" s="27" t="inlineStr">
        <is>
          <t>M03-003</t>
        </is>
      </c>
      <c r="AH423" s="37" t="n">
        <v>3456</v>
      </c>
      <c r="AI423" s="37" t="n">
        <v>55</v>
      </c>
      <c r="AJ423" s="37" t="n">
        <v>3401</v>
      </c>
      <c r="AK423" s="38" t="n">
        <v>947.2201012731473</v>
      </c>
      <c r="AL423" s="38">
        <f>IF(OR($Z423="Dar de baja en SAP",$Z423="Dar de alta en SAP"),$AJ423*$AK423,"")</f>
        <v/>
      </c>
      <c r="AM423" s="38">
        <f>$AI423*$AK423</f>
        <v/>
      </c>
      <c r="AN423" s="29" t="inlineStr">
        <is>
          <t>Valorización a validar: relación de cantidades 63 a 1 entre SAP y el recuento físico. Sugiere distinta unidad de medida (SAP por caja o envase y el recuento por unidad). La diferencia económica de esta fila no debe tomarse como definitiva.</t>
        </is>
      </c>
      <c r="AO423"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7" t="n">
        <v>0</v>
      </c>
      <c r="M424" s="7" t="n">
        <v>189444.02</v>
      </c>
      <c r="O424" s="11">
        <f>M424/SUM($M$2:$M$2023)</f>
        <v/>
      </c>
      <c r="P424" s="5">
        <f>IFERROR(M424/I424,0)</f>
        <v/>
      </c>
      <c r="R424" s="8">
        <f>I424-Q424</f>
        <v/>
      </c>
      <c r="S424" s="36">
        <f>P424*R424</f>
        <v/>
      </c>
      <c r="U424" s="27" t="inlineStr">
        <is>
          <t>Stock SAP</t>
        </is>
      </c>
      <c r="V424" s="27" t="inlineStr">
        <is>
          <t>Medicamentos</t>
        </is>
      </c>
      <c r="W424" s="27" t="inlineStr">
        <is>
          <t>Dentro del alcance</t>
        </is>
      </c>
      <c r="X424" s="30" t="inlineStr">
        <is>
          <t>Media</t>
        </is>
      </c>
      <c r="Y424" s="27" t="inlineStr">
        <is>
          <t>Homologado – confianza Media – pendiente de validación</t>
        </is>
      </c>
      <c r="Z424" s="26" t="inlineStr">
        <is>
          <t>Dar de baja en SAP</t>
        </is>
      </c>
      <c r="AA424" s="27" t="inlineStr">
        <is>
          <t>342</t>
        </is>
      </c>
      <c r="AB424" s="27" t="inlineStr">
        <is>
          <t>AMIODARONA AMP</t>
        </is>
      </c>
      <c r="AC424" s="27" t="inlineStr">
        <is>
          <t>Homologación por código Avain (master M03-003)</t>
        </is>
      </c>
      <c r="AD424" s="27" t="inlineStr">
        <is>
          <t>No</t>
        </is>
      </c>
      <c r="AE424" s="27" t="inlineStr"/>
      <c r="AF424" s="27" t="inlineStr">
        <is>
          <t>Sí</t>
        </is>
      </c>
      <c r="AG424" s="27" t="inlineStr">
        <is>
          <t>M03-003</t>
        </is>
      </c>
      <c r="AH424" s="37" t="n">
        <v>3456</v>
      </c>
      <c r="AI424" s="37" t="n">
        <v>55</v>
      </c>
      <c r="AJ424" s="37" t="n">
        <v>3401</v>
      </c>
      <c r="AK424" s="38" t="n">
        <v>947.2201012731473</v>
      </c>
      <c r="AL424" s="38">
        <f>IF(OR($Z424="Dar de baja en SAP",$Z424="Dar de alta en SAP"),$AJ424*$AK424,"")</f>
        <v/>
      </c>
      <c r="AM424" s="38">
        <f>$AI424*$AK424</f>
        <v/>
      </c>
      <c r="AN424" s="29" t="inlineStr">
        <is>
          <t>Valorización a validar: relación de cantidades 63 a 1 entre SAP y el recuento físico. Sugiere distinta unidad de medida (SAP por caja o envase y el recuento por unidad). La diferencia económica de esta fila no debe tomarse como definitiva.</t>
        </is>
      </c>
      <c r="AO424"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7" t="n">
        <v>0</v>
      </c>
      <c r="M425" s="7" t="n">
        <v>189444.02</v>
      </c>
      <c r="O425" s="11">
        <f>M425/SUM($M$2:$M$2023)</f>
        <v/>
      </c>
      <c r="P425" s="5">
        <f>IFERROR(M425/I425,0)</f>
        <v/>
      </c>
      <c r="R425" s="8">
        <f>I425-Q425</f>
        <v/>
      </c>
      <c r="S425" s="36">
        <f>P425*R425</f>
        <v/>
      </c>
      <c r="U425" s="27" t="inlineStr">
        <is>
          <t>Stock SAP</t>
        </is>
      </c>
      <c r="V425" s="27" t="inlineStr">
        <is>
          <t>Medicamentos</t>
        </is>
      </c>
      <c r="W425" s="27" t="inlineStr">
        <is>
          <t>Dentro del alcance</t>
        </is>
      </c>
      <c r="X425" s="30" t="inlineStr">
        <is>
          <t>Media</t>
        </is>
      </c>
      <c r="Y425" s="27" t="inlineStr">
        <is>
          <t>Homologado – confianza Media – pendiente de validación</t>
        </is>
      </c>
      <c r="Z425" s="26" t="inlineStr">
        <is>
          <t>Dar de baja en SAP</t>
        </is>
      </c>
      <c r="AA425" s="27" t="inlineStr">
        <is>
          <t>342</t>
        </is>
      </c>
      <c r="AB425" s="27" t="inlineStr">
        <is>
          <t>AMIODARONA AMP</t>
        </is>
      </c>
      <c r="AC425" s="27" t="inlineStr">
        <is>
          <t>Homologación por código Avain (master M03-003)</t>
        </is>
      </c>
      <c r="AD425" s="27" t="inlineStr">
        <is>
          <t>No</t>
        </is>
      </c>
      <c r="AE425" s="27" t="inlineStr"/>
      <c r="AF425" s="27" t="inlineStr">
        <is>
          <t>Sí</t>
        </is>
      </c>
      <c r="AG425" s="27" t="inlineStr">
        <is>
          <t>M03-003</t>
        </is>
      </c>
      <c r="AH425" s="37" t="n">
        <v>3456</v>
      </c>
      <c r="AI425" s="37" t="n">
        <v>55</v>
      </c>
      <c r="AJ425" s="37" t="n">
        <v>3401</v>
      </c>
      <c r="AK425" s="38" t="n">
        <v>947.2201012731473</v>
      </c>
      <c r="AL425" s="38">
        <f>IF(OR($Z425="Dar de baja en SAP",$Z425="Dar de alta en SAP"),$AJ425*$AK425,"")</f>
        <v/>
      </c>
      <c r="AM425" s="38">
        <f>$AI425*$AK425</f>
        <v/>
      </c>
      <c r="AN425" s="29" t="inlineStr">
        <is>
          <t>Valorización a validar: relación de cantidades 63 a 1 entre SAP y el recuento físico. Sugiere distinta unidad de medida (SAP por caja o envase y el recuento por unidad). La diferencia económica de esta fila no debe tomarse como definitiva.</t>
        </is>
      </c>
      <c r="AO425"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7" t="n">
        <v>0</v>
      </c>
      <c r="M426" s="7" t="n">
        <v>189444.02</v>
      </c>
      <c r="O426" s="11">
        <f>M426/SUM($M$2:$M$2023)</f>
        <v/>
      </c>
      <c r="P426" s="5">
        <f>IFERROR(M426/I426,0)</f>
        <v/>
      </c>
      <c r="R426" s="8">
        <f>I426-Q426</f>
        <v/>
      </c>
      <c r="S426" s="36">
        <f>P426*R426</f>
        <v/>
      </c>
      <c r="U426" s="27" t="inlineStr">
        <is>
          <t>Stock SAP</t>
        </is>
      </c>
      <c r="V426" s="27" t="inlineStr">
        <is>
          <t>Medicamentos</t>
        </is>
      </c>
      <c r="W426" s="27" t="inlineStr">
        <is>
          <t>Dentro del alcance</t>
        </is>
      </c>
      <c r="X426" s="30" t="inlineStr">
        <is>
          <t>Media</t>
        </is>
      </c>
      <c r="Y426" s="27" t="inlineStr">
        <is>
          <t>Homologado – confianza Media – pendiente de validación</t>
        </is>
      </c>
      <c r="Z426" s="26" t="inlineStr">
        <is>
          <t>Dar de baja en SAP</t>
        </is>
      </c>
      <c r="AA426" s="27" t="inlineStr">
        <is>
          <t>342</t>
        </is>
      </c>
      <c r="AB426" s="27" t="inlineStr">
        <is>
          <t>AMIODARONA AMP</t>
        </is>
      </c>
      <c r="AC426" s="27" t="inlineStr">
        <is>
          <t>Homologación por código Avain (master M03-003)</t>
        </is>
      </c>
      <c r="AD426" s="27" t="inlineStr">
        <is>
          <t>No</t>
        </is>
      </c>
      <c r="AE426" s="27" t="inlineStr"/>
      <c r="AF426" s="27" t="inlineStr">
        <is>
          <t>Sí</t>
        </is>
      </c>
      <c r="AG426" s="27" t="inlineStr">
        <is>
          <t>M03-003</t>
        </is>
      </c>
      <c r="AH426" s="37" t="n">
        <v>3456</v>
      </c>
      <c r="AI426" s="37" t="n">
        <v>55</v>
      </c>
      <c r="AJ426" s="37" t="n">
        <v>3401</v>
      </c>
      <c r="AK426" s="38" t="n">
        <v>947.2201012731473</v>
      </c>
      <c r="AL426" s="38">
        <f>IF(OR($Z426="Dar de baja en SAP",$Z426="Dar de alta en SAP"),$AJ426*$AK426,"")</f>
        <v/>
      </c>
      <c r="AM426" s="38">
        <f>$AI426*$AK426</f>
        <v/>
      </c>
      <c r="AN426" s="29" t="inlineStr">
        <is>
          <t>Valorización a validar: relación de cantidades 63 a 1 entre SAP y el recuento físico. Sugiere distinta unidad de medida (SAP por caja o envase y el recuento por unidad). La diferencia económica de esta fila no debe tomarse como definitiva.</t>
        </is>
      </c>
      <c r="AO426"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7" t="n">
        <v>0</v>
      </c>
      <c r="M427" s="7" t="n">
        <v>39290.89</v>
      </c>
      <c r="O427" s="11">
        <f>M427/SUM($M$2:$M$2023)</f>
        <v/>
      </c>
      <c r="P427" s="5">
        <f>IFERROR(M427/I427,0)</f>
        <v/>
      </c>
      <c r="R427" s="8">
        <f>I427-Q427</f>
        <v/>
      </c>
      <c r="S427" s="36">
        <f>P427*R427</f>
        <v/>
      </c>
      <c r="U427" s="27" t="inlineStr">
        <is>
          <t>Stock SAP</t>
        </is>
      </c>
      <c r="V427" s="27" t="inlineStr">
        <is>
          <t>Medicamentos</t>
        </is>
      </c>
      <c r="W427" s="27" t="inlineStr">
        <is>
          <t>Dentro del alcance</t>
        </is>
      </c>
      <c r="X427" s="30" t="inlineStr">
        <is>
          <t>Media</t>
        </is>
      </c>
      <c r="Y427" s="27" t="inlineStr">
        <is>
          <t>Homologado – confianza Media – pendiente de validación</t>
        </is>
      </c>
      <c r="Z427" s="26" t="inlineStr">
        <is>
          <t>Dar de baja en SAP</t>
        </is>
      </c>
      <c r="AA427" s="27" t="inlineStr">
        <is>
          <t>26</t>
        </is>
      </c>
      <c r="AB427" s="27" t="inlineStr">
        <is>
          <t>ATROPINA AMP</t>
        </is>
      </c>
      <c r="AC427" s="27" t="inlineStr">
        <is>
          <t>Homologación por código Avain (master M03-002)</t>
        </is>
      </c>
      <c r="AD427" s="27" t="inlineStr">
        <is>
          <t>No</t>
        </is>
      </c>
      <c r="AE427" s="27" t="inlineStr"/>
      <c r="AF427" s="27" t="inlineStr">
        <is>
          <t>Sí</t>
        </is>
      </c>
      <c r="AG427" s="27" t="inlineStr">
        <is>
          <t>M03-002</t>
        </is>
      </c>
      <c r="AH427" s="37" t="n">
        <v>4703</v>
      </c>
      <c r="AI427" s="37" t="n">
        <v>243</v>
      </c>
      <c r="AJ427" s="37" t="n">
        <v>4460</v>
      </c>
      <c r="AK427" s="38" t="n">
        <v>196.4544375930257</v>
      </c>
      <c r="AL427" s="38">
        <f>IF(OR($Z427="Dar de baja en SAP",$Z427="Dar de alta en SAP"),$AJ427*$AK427,"")</f>
        <v/>
      </c>
      <c r="AM427" s="38">
        <f>$AI427*$AK427</f>
        <v/>
      </c>
      <c r="AN427" s="27" t="inlineStr"/>
      <c r="AO427"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7" t="n">
        <v>0</v>
      </c>
      <c r="M428" s="7" t="n">
        <v>39290.89</v>
      </c>
      <c r="O428" s="11">
        <f>M428/SUM($M$2:$M$2023)</f>
        <v/>
      </c>
      <c r="P428" s="5">
        <f>IFERROR(M428/I428,0)</f>
        <v/>
      </c>
      <c r="R428" s="8">
        <f>I428-Q428</f>
        <v/>
      </c>
      <c r="S428" s="36">
        <f>P428*R428</f>
        <v/>
      </c>
      <c r="U428" s="27" t="inlineStr">
        <is>
          <t>Stock SAP</t>
        </is>
      </c>
      <c r="V428" s="27" t="inlineStr">
        <is>
          <t>Medicamentos</t>
        </is>
      </c>
      <c r="W428" s="27" t="inlineStr">
        <is>
          <t>Dentro del alcance</t>
        </is>
      </c>
      <c r="X428" s="30" t="inlineStr">
        <is>
          <t>Media</t>
        </is>
      </c>
      <c r="Y428" s="27" t="inlineStr">
        <is>
          <t>Homologado – confianza Media – pendiente de validación</t>
        </is>
      </c>
      <c r="Z428" s="26" t="inlineStr">
        <is>
          <t>Dar de baja en SAP</t>
        </is>
      </c>
      <c r="AA428" s="27" t="inlineStr">
        <is>
          <t>26</t>
        </is>
      </c>
      <c r="AB428" s="27" t="inlineStr">
        <is>
          <t>ATROPINA AMP</t>
        </is>
      </c>
      <c r="AC428" s="27" t="inlineStr">
        <is>
          <t>Homologación por código Avain (master M03-002)</t>
        </is>
      </c>
      <c r="AD428" s="27" t="inlineStr">
        <is>
          <t>No</t>
        </is>
      </c>
      <c r="AE428" s="27" t="inlineStr"/>
      <c r="AF428" s="27" t="inlineStr">
        <is>
          <t>Sí</t>
        </is>
      </c>
      <c r="AG428" s="27" t="inlineStr">
        <is>
          <t>M03-002</t>
        </is>
      </c>
      <c r="AH428" s="37" t="n">
        <v>4703</v>
      </c>
      <c r="AI428" s="37" t="n">
        <v>243</v>
      </c>
      <c r="AJ428" s="37" t="n">
        <v>4460</v>
      </c>
      <c r="AK428" s="38" t="n">
        <v>196.4544375930257</v>
      </c>
      <c r="AL428" s="38">
        <f>IF(OR($Z428="Dar de baja en SAP",$Z428="Dar de alta en SAP"),$AJ428*$AK428,"")</f>
        <v/>
      </c>
      <c r="AM428" s="38">
        <f>$AI428*$AK428</f>
        <v/>
      </c>
      <c r="AN428" s="27" t="inlineStr"/>
      <c r="AO428"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7" t="n">
        <v>0</v>
      </c>
      <c r="M429" s="7" t="n">
        <v>39290.89</v>
      </c>
      <c r="O429" s="11">
        <f>M429/SUM($M$2:$M$2023)</f>
        <v/>
      </c>
      <c r="P429" s="5">
        <f>IFERROR(M429/I429,0)</f>
        <v/>
      </c>
      <c r="R429" s="8">
        <f>I429-Q429</f>
        <v/>
      </c>
      <c r="S429" s="36">
        <f>P429*R429</f>
        <v/>
      </c>
      <c r="U429" s="27" t="inlineStr">
        <is>
          <t>Stock SAP</t>
        </is>
      </c>
      <c r="V429" s="27" t="inlineStr">
        <is>
          <t>Medicamentos</t>
        </is>
      </c>
      <c r="W429" s="27" t="inlineStr">
        <is>
          <t>Dentro del alcance</t>
        </is>
      </c>
      <c r="X429" s="30" t="inlineStr">
        <is>
          <t>Media</t>
        </is>
      </c>
      <c r="Y429" s="27" t="inlineStr">
        <is>
          <t>Homologado – confianza Media – pendiente de validación</t>
        </is>
      </c>
      <c r="Z429" s="26" t="inlineStr">
        <is>
          <t>Dar de baja en SAP</t>
        </is>
      </c>
      <c r="AA429" s="27" t="inlineStr">
        <is>
          <t>26</t>
        </is>
      </c>
      <c r="AB429" s="27" t="inlineStr">
        <is>
          <t>ATROPINA AMP</t>
        </is>
      </c>
      <c r="AC429" s="27" t="inlineStr">
        <is>
          <t>Homologación por código Avain (master M03-002)</t>
        </is>
      </c>
      <c r="AD429" s="27" t="inlineStr">
        <is>
          <t>No</t>
        </is>
      </c>
      <c r="AE429" s="27" t="inlineStr"/>
      <c r="AF429" s="27" t="inlineStr">
        <is>
          <t>Sí</t>
        </is>
      </c>
      <c r="AG429" s="27" t="inlineStr">
        <is>
          <t>M03-002</t>
        </is>
      </c>
      <c r="AH429" s="37" t="n">
        <v>4703</v>
      </c>
      <c r="AI429" s="37" t="n">
        <v>243</v>
      </c>
      <c r="AJ429" s="37" t="n">
        <v>4460</v>
      </c>
      <c r="AK429" s="38" t="n">
        <v>196.4544375930257</v>
      </c>
      <c r="AL429" s="38">
        <f>IF(OR($Z429="Dar de baja en SAP",$Z429="Dar de alta en SAP"),$AJ429*$AK429,"")</f>
        <v/>
      </c>
      <c r="AM429" s="38">
        <f>$AI429*$AK429</f>
        <v/>
      </c>
      <c r="AN429" s="27" t="inlineStr"/>
      <c r="AO429"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7" t="n">
        <v>0</v>
      </c>
      <c r="M430" s="7" t="n">
        <v>39290.89</v>
      </c>
      <c r="O430" s="11">
        <f>M430/SUM($M$2:$M$2023)</f>
        <v/>
      </c>
      <c r="P430" s="5">
        <f>IFERROR(M430/I430,0)</f>
        <v/>
      </c>
      <c r="R430" s="8">
        <f>I430-Q430</f>
        <v/>
      </c>
      <c r="S430" s="36">
        <f>P430*R430</f>
        <v/>
      </c>
      <c r="U430" s="27" t="inlineStr">
        <is>
          <t>Stock SAP</t>
        </is>
      </c>
      <c r="V430" s="27" t="inlineStr">
        <is>
          <t>Medicamentos</t>
        </is>
      </c>
      <c r="W430" s="27" t="inlineStr">
        <is>
          <t>Dentro del alcance</t>
        </is>
      </c>
      <c r="X430" s="30" t="inlineStr">
        <is>
          <t>Media</t>
        </is>
      </c>
      <c r="Y430" s="27" t="inlineStr">
        <is>
          <t>Homologado – confianza Media – pendiente de validación</t>
        </is>
      </c>
      <c r="Z430" s="26" t="inlineStr">
        <is>
          <t>Dar de baja en SAP</t>
        </is>
      </c>
      <c r="AA430" s="27" t="inlineStr">
        <is>
          <t>26</t>
        </is>
      </c>
      <c r="AB430" s="27" t="inlineStr">
        <is>
          <t>ATROPINA AMP</t>
        </is>
      </c>
      <c r="AC430" s="27" t="inlineStr">
        <is>
          <t>Homologación por código Avain (master M03-002)</t>
        </is>
      </c>
      <c r="AD430" s="27" t="inlineStr">
        <is>
          <t>No</t>
        </is>
      </c>
      <c r="AE430" s="27" t="inlineStr"/>
      <c r="AF430" s="27" t="inlineStr">
        <is>
          <t>Sí</t>
        </is>
      </c>
      <c r="AG430" s="27" t="inlineStr">
        <is>
          <t>M03-002</t>
        </is>
      </c>
      <c r="AH430" s="37" t="n">
        <v>4703</v>
      </c>
      <c r="AI430" s="37" t="n">
        <v>243</v>
      </c>
      <c r="AJ430" s="37" t="n">
        <v>4460</v>
      </c>
      <c r="AK430" s="38" t="n">
        <v>196.4544375930257</v>
      </c>
      <c r="AL430" s="38">
        <f>IF(OR($Z430="Dar de baja en SAP",$Z430="Dar de alta en SAP"),$AJ430*$AK430,"")</f>
        <v/>
      </c>
      <c r="AM430" s="38">
        <f>$AI430*$AK430</f>
        <v/>
      </c>
      <c r="AN430" s="27" t="inlineStr"/>
      <c r="AO430"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7" t="n">
        <v>0</v>
      </c>
      <c r="M431" s="7" t="n">
        <v>39290.89</v>
      </c>
      <c r="O431" s="11">
        <f>M431/SUM($M$2:$M$2023)</f>
        <v/>
      </c>
      <c r="P431" s="5">
        <f>IFERROR(M431/I431,0)</f>
        <v/>
      </c>
      <c r="R431" s="8">
        <f>I431-Q431</f>
        <v/>
      </c>
      <c r="S431" s="36">
        <f>P431*R431</f>
        <v/>
      </c>
      <c r="U431" s="27" t="inlineStr">
        <is>
          <t>Stock SAP</t>
        </is>
      </c>
      <c r="V431" s="27" t="inlineStr">
        <is>
          <t>Medicamentos</t>
        </is>
      </c>
      <c r="W431" s="27" t="inlineStr">
        <is>
          <t>Dentro del alcance</t>
        </is>
      </c>
      <c r="X431" s="30" t="inlineStr">
        <is>
          <t>Media</t>
        </is>
      </c>
      <c r="Y431" s="27" t="inlineStr">
        <is>
          <t>Homologado – confianza Media – pendiente de validación</t>
        </is>
      </c>
      <c r="Z431" s="26" t="inlineStr">
        <is>
          <t>Dar de baja en SAP</t>
        </is>
      </c>
      <c r="AA431" s="27" t="inlineStr">
        <is>
          <t>26</t>
        </is>
      </c>
      <c r="AB431" s="27" t="inlineStr">
        <is>
          <t>ATROPINA AMP</t>
        </is>
      </c>
      <c r="AC431" s="27" t="inlineStr">
        <is>
          <t>Homologación por código Avain (master M03-002)</t>
        </is>
      </c>
      <c r="AD431" s="27" t="inlineStr">
        <is>
          <t>No</t>
        </is>
      </c>
      <c r="AE431" s="27" t="inlineStr"/>
      <c r="AF431" s="27" t="inlineStr">
        <is>
          <t>Sí</t>
        </is>
      </c>
      <c r="AG431" s="27" t="inlineStr">
        <is>
          <t>M03-002</t>
        </is>
      </c>
      <c r="AH431" s="37" t="n">
        <v>4703</v>
      </c>
      <c r="AI431" s="37" t="n">
        <v>243</v>
      </c>
      <c r="AJ431" s="37" t="n">
        <v>4460</v>
      </c>
      <c r="AK431" s="38" t="n">
        <v>196.4544375930257</v>
      </c>
      <c r="AL431" s="38">
        <f>IF(OR($Z431="Dar de baja en SAP",$Z431="Dar de alta en SAP"),$AJ431*$AK431,"")</f>
        <v/>
      </c>
      <c r="AM431" s="38">
        <f>$AI431*$AK431</f>
        <v/>
      </c>
      <c r="AN431" s="27" t="inlineStr"/>
      <c r="AO431"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7" t="n">
        <v>0</v>
      </c>
      <c r="M432" s="7" t="n">
        <v>39290.89</v>
      </c>
      <c r="O432" s="11">
        <f>M432/SUM($M$2:$M$2023)</f>
        <v/>
      </c>
      <c r="P432" s="5">
        <f>IFERROR(M432/I432,0)</f>
        <v/>
      </c>
      <c r="R432" s="8">
        <f>I432-Q432</f>
        <v/>
      </c>
      <c r="S432" s="36">
        <f>P432*R432</f>
        <v/>
      </c>
      <c r="U432" s="27" t="inlineStr">
        <is>
          <t>Stock SAP</t>
        </is>
      </c>
      <c r="V432" s="27" t="inlineStr">
        <is>
          <t>Medicamentos</t>
        </is>
      </c>
      <c r="W432" s="27" t="inlineStr">
        <is>
          <t>Dentro del alcance</t>
        </is>
      </c>
      <c r="X432" s="30" t="inlineStr">
        <is>
          <t>Media</t>
        </is>
      </c>
      <c r="Y432" s="27" t="inlineStr">
        <is>
          <t>Homologado – confianza Media – pendiente de validación</t>
        </is>
      </c>
      <c r="Z432" s="26" t="inlineStr">
        <is>
          <t>Dar de baja en SAP</t>
        </is>
      </c>
      <c r="AA432" s="27" t="inlineStr">
        <is>
          <t>26</t>
        </is>
      </c>
      <c r="AB432" s="27" t="inlineStr">
        <is>
          <t>ATROPINA AMP</t>
        </is>
      </c>
      <c r="AC432" s="27" t="inlineStr">
        <is>
          <t>Homologación por código Avain (master M03-002)</t>
        </is>
      </c>
      <c r="AD432" s="27" t="inlineStr">
        <is>
          <t>No</t>
        </is>
      </c>
      <c r="AE432" s="27" t="inlineStr"/>
      <c r="AF432" s="27" t="inlineStr">
        <is>
          <t>Sí</t>
        </is>
      </c>
      <c r="AG432" s="27" t="inlineStr">
        <is>
          <t>M03-002</t>
        </is>
      </c>
      <c r="AH432" s="37" t="n">
        <v>4703</v>
      </c>
      <c r="AI432" s="37" t="n">
        <v>243</v>
      </c>
      <c r="AJ432" s="37" t="n">
        <v>4460</v>
      </c>
      <c r="AK432" s="38" t="n">
        <v>196.4544375930257</v>
      </c>
      <c r="AL432" s="38">
        <f>IF(OR($Z432="Dar de baja en SAP",$Z432="Dar de alta en SAP"),$AJ432*$AK432,"")</f>
        <v/>
      </c>
      <c r="AM432" s="38">
        <f>$AI432*$AK432</f>
        <v/>
      </c>
      <c r="AN432" s="27" t="inlineStr"/>
      <c r="AO432"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7" t="n">
        <v>0</v>
      </c>
      <c r="M433" s="7" t="n">
        <v>39290.89</v>
      </c>
      <c r="O433" s="11">
        <f>M433/SUM($M$2:$M$2023)</f>
        <v/>
      </c>
      <c r="P433" s="5">
        <f>IFERROR(M433/I433,0)</f>
        <v/>
      </c>
      <c r="R433" s="8">
        <f>I433-Q433</f>
        <v/>
      </c>
      <c r="S433" s="36">
        <f>P433*R433</f>
        <v/>
      </c>
      <c r="U433" s="27" t="inlineStr">
        <is>
          <t>Stock SAP</t>
        </is>
      </c>
      <c r="V433" s="27" t="inlineStr">
        <is>
          <t>Medicamentos</t>
        </is>
      </c>
      <c r="W433" s="27" t="inlineStr">
        <is>
          <t>Dentro del alcance</t>
        </is>
      </c>
      <c r="X433" s="30" t="inlineStr">
        <is>
          <t>Media</t>
        </is>
      </c>
      <c r="Y433" s="27" t="inlineStr">
        <is>
          <t>Homologado – confianza Media – pendiente de validación</t>
        </is>
      </c>
      <c r="Z433" s="26" t="inlineStr">
        <is>
          <t>Dar de baja en SAP</t>
        </is>
      </c>
      <c r="AA433" s="27" t="inlineStr">
        <is>
          <t>26</t>
        </is>
      </c>
      <c r="AB433" s="27" t="inlineStr">
        <is>
          <t>ATROPINA AMP</t>
        </is>
      </c>
      <c r="AC433" s="27" t="inlineStr">
        <is>
          <t>Homologación por código Avain (master M03-002)</t>
        </is>
      </c>
      <c r="AD433" s="27" t="inlineStr">
        <is>
          <t>No</t>
        </is>
      </c>
      <c r="AE433" s="27" t="inlineStr"/>
      <c r="AF433" s="27" t="inlineStr">
        <is>
          <t>Sí</t>
        </is>
      </c>
      <c r="AG433" s="27" t="inlineStr">
        <is>
          <t>M03-002</t>
        </is>
      </c>
      <c r="AH433" s="37" t="n">
        <v>4703</v>
      </c>
      <c r="AI433" s="37" t="n">
        <v>243</v>
      </c>
      <c r="AJ433" s="37" t="n">
        <v>4460</v>
      </c>
      <c r="AK433" s="38" t="n">
        <v>196.4544375930257</v>
      </c>
      <c r="AL433" s="38">
        <f>IF(OR($Z433="Dar de baja en SAP",$Z433="Dar de alta en SAP"),$AJ433*$AK433,"")</f>
        <v/>
      </c>
      <c r="AM433" s="38">
        <f>$AI433*$AK433</f>
        <v/>
      </c>
      <c r="AN433" s="27" t="inlineStr"/>
      <c r="AO433"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7" t="n">
        <v>0</v>
      </c>
      <c r="M434" s="7" t="n">
        <v>39290.89</v>
      </c>
      <c r="O434" s="11">
        <f>M434/SUM($M$2:$M$2023)</f>
        <v/>
      </c>
      <c r="P434" s="5">
        <f>IFERROR(M434/I434,0)</f>
        <v/>
      </c>
      <c r="R434" s="8">
        <f>I434-Q434</f>
        <v/>
      </c>
      <c r="S434" s="36">
        <f>P434*R434</f>
        <v/>
      </c>
      <c r="U434" s="27" t="inlineStr">
        <is>
          <t>Stock SAP</t>
        </is>
      </c>
      <c r="V434" s="27" t="inlineStr">
        <is>
          <t>Medicamentos</t>
        </is>
      </c>
      <c r="W434" s="27" t="inlineStr">
        <is>
          <t>Dentro del alcance</t>
        </is>
      </c>
      <c r="X434" s="30" t="inlineStr">
        <is>
          <t>Media</t>
        </is>
      </c>
      <c r="Y434" s="27" t="inlineStr">
        <is>
          <t>Homologado – confianza Media – pendiente de validación</t>
        </is>
      </c>
      <c r="Z434" s="26" t="inlineStr">
        <is>
          <t>Dar de baja en SAP</t>
        </is>
      </c>
      <c r="AA434" s="27" t="inlineStr">
        <is>
          <t>26</t>
        </is>
      </c>
      <c r="AB434" s="27" t="inlineStr">
        <is>
          <t>ATROPINA AMP</t>
        </is>
      </c>
      <c r="AC434" s="27" t="inlineStr">
        <is>
          <t>Homologación por código Avain (master M03-002)</t>
        </is>
      </c>
      <c r="AD434" s="27" t="inlineStr">
        <is>
          <t>No</t>
        </is>
      </c>
      <c r="AE434" s="27" t="inlineStr"/>
      <c r="AF434" s="27" t="inlineStr">
        <is>
          <t>Sí</t>
        </is>
      </c>
      <c r="AG434" s="27" t="inlineStr">
        <is>
          <t>M03-002</t>
        </is>
      </c>
      <c r="AH434" s="37" t="n">
        <v>4703</v>
      </c>
      <c r="AI434" s="37" t="n">
        <v>243</v>
      </c>
      <c r="AJ434" s="37" t="n">
        <v>4460</v>
      </c>
      <c r="AK434" s="38" t="n">
        <v>196.4544375930257</v>
      </c>
      <c r="AL434" s="38">
        <f>IF(OR($Z434="Dar de baja en SAP",$Z434="Dar de alta en SAP"),$AJ434*$AK434,"")</f>
        <v/>
      </c>
      <c r="AM434" s="38">
        <f>$AI434*$AK434</f>
        <v/>
      </c>
      <c r="AN434" s="27" t="inlineStr"/>
      <c r="AO434"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7" t="n">
        <v>0</v>
      </c>
      <c r="M435" s="7" t="n">
        <v>39290.89</v>
      </c>
      <c r="O435" s="11">
        <f>M435/SUM($M$2:$M$2023)</f>
        <v/>
      </c>
      <c r="P435" s="5">
        <f>IFERROR(M435/I435,0)</f>
        <v/>
      </c>
      <c r="R435" s="8">
        <f>I435-Q435</f>
        <v/>
      </c>
      <c r="S435" s="36">
        <f>P435*R435</f>
        <v/>
      </c>
      <c r="U435" s="27" t="inlineStr">
        <is>
          <t>Stock SAP</t>
        </is>
      </c>
      <c r="V435" s="27" t="inlineStr">
        <is>
          <t>Medicamentos</t>
        </is>
      </c>
      <c r="W435" s="27" t="inlineStr">
        <is>
          <t>Dentro del alcance</t>
        </is>
      </c>
      <c r="X435" s="30" t="inlineStr">
        <is>
          <t>Media</t>
        </is>
      </c>
      <c r="Y435" s="27" t="inlineStr">
        <is>
          <t>Homologado – confianza Media – pendiente de validación</t>
        </is>
      </c>
      <c r="Z435" s="26" t="inlineStr">
        <is>
          <t>Dar de baja en SAP</t>
        </is>
      </c>
      <c r="AA435" s="27" t="inlineStr">
        <is>
          <t>26</t>
        </is>
      </c>
      <c r="AB435" s="27" t="inlineStr">
        <is>
          <t>ATROPINA AMP</t>
        </is>
      </c>
      <c r="AC435" s="27" t="inlineStr">
        <is>
          <t>Homologación por código Avain (master M03-002)</t>
        </is>
      </c>
      <c r="AD435" s="27" t="inlineStr">
        <is>
          <t>No</t>
        </is>
      </c>
      <c r="AE435" s="27" t="inlineStr"/>
      <c r="AF435" s="27" t="inlineStr">
        <is>
          <t>Sí</t>
        </is>
      </c>
      <c r="AG435" s="27" t="inlineStr">
        <is>
          <t>M03-002</t>
        </is>
      </c>
      <c r="AH435" s="37" t="n">
        <v>4703</v>
      </c>
      <c r="AI435" s="37" t="n">
        <v>243</v>
      </c>
      <c r="AJ435" s="37" t="n">
        <v>4460</v>
      </c>
      <c r="AK435" s="38" t="n">
        <v>196.4544375930257</v>
      </c>
      <c r="AL435" s="38">
        <f>IF(OR($Z435="Dar de baja en SAP",$Z435="Dar de alta en SAP"),$AJ435*$AK435,"")</f>
        <v/>
      </c>
      <c r="AM435" s="38">
        <f>$AI435*$AK435</f>
        <v/>
      </c>
      <c r="AN435" s="27" t="inlineStr"/>
      <c r="AO435"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7" t="n">
        <v>0</v>
      </c>
      <c r="M436" s="7" t="n">
        <v>39290.89</v>
      </c>
      <c r="O436" s="11">
        <f>M436/SUM($M$2:$M$2023)</f>
        <v/>
      </c>
      <c r="P436" s="5">
        <f>IFERROR(M436/I436,0)</f>
        <v/>
      </c>
      <c r="R436" s="8">
        <f>I436-Q436</f>
        <v/>
      </c>
      <c r="S436" s="36">
        <f>P436*R436</f>
        <v/>
      </c>
      <c r="U436" s="27" t="inlineStr">
        <is>
          <t>Stock SAP</t>
        </is>
      </c>
      <c r="V436" s="27" t="inlineStr">
        <is>
          <t>Medicamentos</t>
        </is>
      </c>
      <c r="W436" s="27" t="inlineStr">
        <is>
          <t>Dentro del alcance</t>
        </is>
      </c>
      <c r="X436" s="30" t="inlineStr">
        <is>
          <t>Media</t>
        </is>
      </c>
      <c r="Y436" s="27" t="inlineStr">
        <is>
          <t>Homologado – confianza Media – pendiente de validación</t>
        </is>
      </c>
      <c r="Z436" s="26" t="inlineStr">
        <is>
          <t>Dar de baja en SAP</t>
        </is>
      </c>
      <c r="AA436" s="27" t="inlineStr">
        <is>
          <t>26</t>
        </is>
      </c>
      <c r="AB436" s="27" t="inlineStr">
        <is>
          <t>ATROPINA AMP</t>
        </is>
      </c>
      <c r="AC436" s="27" t="inlineStr">
        <is>
          <t>Homologación por código Avain (master M03-002)</t>
        </is>
      </c>
      <c r="AD436" s="27" t="inlineStr">
        <is>
          <t>No</t>
        </is>
      </c>
      <c r="AE436" s="27" t="inlineStr"/>
      <c r="AF436" s="27" t="inlineStr">
        <is>
          <t>Sí</t>
        </is>
      </c>
      <c r="AG436" s="27" t="inlineStr">
        <is>
          <t>M03-002</t>
        </is>
      </c>
      <c r="AH436" s="37" t="n">
        <v>4703</v>
      </c>
      <c r="AI436" s="37" t="n">
        <v>243</v>
      </c>
      <c r="AJ436" s="37" t="n">
        <v>4460</v>
      </c>
      <c r="AK436" s="38" t="n">
        <v>196.4544375930257</v>
      </c>
      <c r="AL436" s="38">
        <f>IF(OR($Z436="Dar de baja en SAP",$Z436="Dar de alta en SAP"),$AJ436*$AK436,"")</f>
        <v/>
      </c>
      <c r="AM436" s="38">
        <f>$AI436*$AK436</f>
        <v/>
      </c>
      <c r="AN436" s="27" t="inlineStr"/>
      <c r="AO436"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7" t="n">
        <v>0</v>
      </c>
      <c r="M437" s="7" t="n">
        <v>57534.29</v>
      </c>
      <c r="O437" s="11">
        <f>M437/SUM($M$2:$M$2023)</f>
        <v/>
      </c>
      <c r="P437" s="5">
        <f>IFERROR(M437/I437,0)</f>
        <v/>
      </c>
      <c r="R437" s="8">
        <f>I437-Q437</f>
        <v/>
      </c>
      <c r="S437" s="36">
        <f>P437*R437</f>
        <v/>
      </c>
      <c r="U437" s="27" t="inlineStr">
        <is>
          <t>Stock SAP</t>
        </is>
      </c>
      <c r="V437" s="27" t="inlineStr">
        <is>
          <t>Medicamentos</t>
        </is>
      </c>
      <c r="W437" s="27" t="inlineStr">
        <is>
          <t>Dentro del alcance</t>
        </is>
      </c>
      <c r="X437" s="25" t="inlineStr">
        <is>
          <t>Alta</t>
        </is>
      </c>
      <c r="Y437" s="27" t="inlineStr">
        <is>
          <t>Homologado – confianza Alta</t>
        </is>
      </c>
      <c r="Z437" s="26" t="inlineStr">
        <is>
          <t>Dar de baja en SAP</t>
        </is>
      </c>
      <c r="AA437" s="27" t="inlineStr">
        <is>
          <t>244</t>
        </is>
      </c>
      <c r="AB437" s="27" t="inlineStr">
        <is>
          <t>DIFENHIDRAMINA 10 MG X 1 ML AMP</t>
        </is>
      </c>
      <c r="AC437" s="27" t="inlineStr">
        <is>
          <t>Cruce por nomenclatura SAP</t>
        </is>
      </c>
      <c r="AD437" s="27" t="inlineStr">
        <is>
          <t>No</t>
        </is>
      </c>
      <c r="AE437" s="27" t="inlineStr"/>
      <c r="AF437" s="27" t="inlineStr">
        <is>
          <t>Sí</t>
        </is>
      </c>
      <c r="AG437" s="27" t="inlineStr">
        <is>
          <t>M07-001</t>
        </is>
      </c>
      <c r="AH437" s="37" t="n">
        <v>2650</v>
      </c>
      <c r="AI437" s="37" t="n">
        <v>0</v>
      </c>
      <c r="AJ437" s="37" t="n">
        <v>2650</v>
      </c>
      <c r="AK437" s="38" t="n">
        <v>287.6714792452831</v>
      </c>
      <c r="AL437" s="38">
        <f>IF(OR($Z437="Dar de baja en SAP",$Z437="Dar de alta en SAP"),$AJ437*$AK437,"")</f>
        <v/>
      </c>
      <c r="AM437" s="38">
        <f>$AI437*$AK437</f>
        <v/>
      </c>
      <c r="AN437" s="27" t="inlineStr"/>
      <c r="AO437"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7" t="n">
        <v>0</v>
      </c>
      <c r="M438" s="7" t="n">
        <v>57534.29</v>
      </c>
      <c r="O438" s="11">
        <f>M438/SUM($M$2:$M$2023)</f>
        <v/>
      </c>
      <c r="P438" s="5">
        <f>IFERROR(M438/I438,0)</f>
        <v/>
      </c>
      <c r="R438" s="8">
        <f>I438-Q438</f>
        <v/>
      </c>
      <c r="S438" s="36">
        <f>P438*R438</f>
        <v/>
      </c>
      <c r="U438" s="27" t="inlineStr">
        <is>
          <t>Stock SAP</t>
        </is>
      </c>
      <c r="V438" s="27" t="inlineStr">
        <is>
          <t>Medicamentos</t>
        </is>
      </c>
      <c r="W438" s="27" t="inlineStr">
        <is>
          <t>Dentro del alcance</t>
        </is>
      </c>
      <c r="X438" s="25" t="inlineStr">
        <is>
          <t>Alta</t>
        </is>
      </c>
      <c r="Y438" s="27" t="inlineStr">
        <is>
          <t>Homologado – confianza Alta</t>
        </is>
      </c>
      <c r="Z438" s="26" t="inlineStr">
        <is>
          <t>Dar de baja en SAP</t>
        </is>
      </c>
      <c r="AA438" s="27" t="inlineStr">
        <is>
          <t>244</t>
        </is>
      </c>
      <c r="AB438" s="27" t="inlineStr">
        <is>
          <t>DIFENHIDRAMINA 10 MG X 1 ML AMP</t>
        </is>
      </c>
      <c r="AC438" s="27" t="inlineStr">
        <is>
          <t>Cruce por nomenclatura SAP</t>
        </is>
      </c>
      <c r="AD438" s="27" t="inlineStr">
        <is>
          <t>No</t>
        </is>
      </c>
      <c r="AE438" s="27" t="inlineStr"/>
      <c r="AF438" s="27" t="inlineStr">
        <is>
          <t>Sí</t>
        </is>
      </c>
      <c r="AG438" s="27" t="inlineStr">
        <is>
          <t>M07-001</t>
        </is>
      </c>
      <c r="AH438" s="37" t="n">
        <v>2650</v>
      </c>
      <c r="AI438" s="37" t="n">
        <v>0</v>
      </c>
      <c r="AJ438" s="37" t="n">
        <v>2650</v>
      </c>
      <c r="AK438" s="38" t="n">
        <v>287.6714792452831</v>
      </c>
      <c r="AL438" s="38">
        <f>IF(OR($Z438="Dar de baja en SAP",$Z438="Dar de alta en SAP"),$AJ438*$AK438,"")</f>
        <v/>
      </c>
      <c r="AM438" s="38">
        <f>$AI438*$AK438</f>
        <v/>
      </c>
      <c r="AN438" s="27" t="inlineStr"/>
      <c r="AO438"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7" t="n">
        <v>0</v>
      </c>
      <c r="M439" s="7" t="n">
        <v>57534.29</v>
      </c>
      <c r="O439" s="11">
        <f>M439/SUM($M$2:$M$2023)</f>
        <v/>
      </c>
      <c r="P439" s="5">
        <f>IFERROR(M439/I439,0)</f>
        <v/>
      </c>
      <c r="R439" s="8">
        <f>I439-Q439</f>
        <v/>
      </c>
      <c r="S439" s="36">
        <f>P439*R439</f>
        <v/>
      </c>
      <c r="U439" s="27" t="inlineStr">
        <is>
          <t>Stock SAP</t>
        </is>
      </c>
      <c r="V439" s="27" t="inlineStr">
        <is>
          <t>Medicamentos</t>
        </is>
      </c>
      <c r="W439" s="27" t="inlineStr">
        <is>
          <t>Dentro del alcance</t>
        </is>
      </c>
      <c r="X439" s="25" t="inlineStr">
        <is>
          <t>Alta</t>
        </is>
      </c>
      <c r="Y439" s="27" t="inlineStr">
        <is>
          <t>Homologado – confianza Alta</t>
        </is>
      </c>
      <c r="Z439" s="26" t="inlineStr">
        <is>
          <t>Dar de baja en SAP</t>
        </is>
      </c>
      <c r="AA439" s="27" t="inlineStr">
        <is>
          <t>244</t>
        </is>
      </c>
      <c r="AB439" s="27" t="inlineStr">
        <is>
          <t>DIFENHIDRAMINA 10 MG X 1 ML AMP</t>
        </is>
      </c>
      <c r="AC439" s="27" t="inlineStr">
        <is>
          <t>Cruce por nomenclatura SAP</t>
        </is>
      </c>
      <c r="AD439" s="27" t="inlineStr">
        <is>
          <t>No</t>
        </is>
      </c>
      <c r="AE439" s="27" t="inlineStr"/>
      <c r="AF439" s="27" t="inlineStr">
        <is>
          <t>Sí</t>
        </is>
      </c>
      <c r="AG439" s="27" t="inlineStr">
        <is>
          <t>M07-001</t>
        </is>
      </c>
      <c r="AH439" s="37" t="n">
        <v>2650</v>
      </c>
      <c r="AI439" s="37" t="n">
        <v>0</v>
      </c>
      <c r="AJ439" s="37" t="n">
        <v>2650</v>
      </c>
      <c r="AK439" s="38" t="n">
        <v>287.6714792452831</v>
      </c>
      <c r="AL439" s="38">
        <f>IF(OR($Z439="Dar de baja en SAP",$Z439="Dar de alta en SAP"),$AJ439*$AK439,"")</f>
        <v/>
      </c>
      <c r="AM439" s="38">
        <f>$AI439*$AK439</f>
        <v/>
      </c>
      <c r="AN439" s="27" t="inlineStr"/>
      <c r="AO439"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7" t="n">
        <v>0</v>
      </c>
      <c r="M440" s="7" t="n">
        <v>57534.29</v>
      </c>
      <c r="O440" s="11">
        <f>M440/SUM($M$2:$M$2023)</f>
        <v/>
      </c>
      <c r="P440" s="5">
        <f>IFERROR(M440/I440,0)</f>
        <v/>
      </c>
      <c r="R440" s="8">
        <f>I440-Q440</f>
        <v/>
      </c>
      <c r="S440" s="36">
        <f>P440*R440</f>
        <v/>
      </c>
      <c r="U440" s="27" t="inlineStr">
        <is>
          <t>Stock SAP</t>
        </is>
      </c>
      <c r="V440" s="27" t="inlineStr">
        <is>
          <t>Medicamentos</t>
        </is>
      </c>
      <c r="W440" s="27" t="inlineStr">
        <is>
          <t>Dentro del alcance</t>
        </is>
      </c>
      <c r="X440" s="25" t="inlineStr">
        <is>
          <t>Alta</t>
        </is>
      </c>
      <c r="Y440" s="27" t="inlineStr">
        <is>
          <t>Homologado – confianza Alta</t>
        </is>
      </c>
      <c r="Z440" s="26" t="inlineStr">
        <is>
          <t>Dar de baja en SAP</t>
        </is>
      </c>
      <c r="AA440" s="27" t="inlineStr">
        <is>
          <t>244</t>
        </is>
      </c>
      <c r="AB440" s="27" t="inlineStr">
        <is>
          <t>DIFENHIDRAMINA 10 MG X 1 ML AMP</t>
        </is>
      </c>
      <c r="AC440" s="27" t="inlineStr">
        <is>
          <t>Cruce por nomenclatura SAP</t>
        </is>
      </c>
      <c r="AD440" s="27" t="inlineStr">
        <is>
          <t>No</t>
        </is>
      </c>
      <c r="AE440" s="27" t="inlineStr"/>
      <c r="AF440" s="27" t="inlineStr">
        <is>
          <t>Sí</t>
        </is>
      </c>
      <c r="AG440" s="27" t="inlineStr">
        <is>
          <t>M07-001</t>
        </is>
      </c>
      <c r="AH440" s="37" t="n">
        <v>2650</v>
      </c>
      <c r="AI440" s="37" t="n">
        <v>0</v>
      </c>
      <c r="AJ440" s="37" t="n">
        <v>2650</v>
      </c>
      <c r="AK440" s="38" t="n">
        <v>287.6714792452831</v>
      </c>
      <c r="AL440" s="38">
        <f>IF(OR($Z440="Dar de baja en SAP",$Z440="Dar de alta en SAP"),$AJ440*$AK440,"")</f>
        <v/>
      </c>
      <c r="AM440" s="38">
        <f>$AI440*$AK440</f>
        <v/>
      </c>
      <c r="AN440" s="27" t="inlineStr"/>
      <c r="AO440"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7" t="n">
        <v>0</v>
      </c>
      <c r="M441" s="7" t="n">
        <v>434956.75</v>
      </c>
      <c r="O441" s="11">
        <f>M441/SUM($M$2:$M$2023)</f>
        <v/>
      </c>
      <c r="P441" s="5">
        <f>IFERROR(M441/I441,0)</f>
        <v/>
      </c>
      <c r="R441" s="8">
        <f>I441-Q441</f>
        <v/>
      </c>
      <c r="S441" s="36">
        <f>P441*R441</f>
        <v/>
      </c>
      <c r="U441" s="27" t="inlineStr">
        <is>
          <t>Stock SAP</t>
        </is>
      </c>
      <c r="V441" s="27" t="inlineStr">
        <is>
          <t>Medicamentos</t>
        </is>
      </c>
      <c r="W441" s="27" t="inlineStr">
        <is>
          <t>Dentro del alcance</t>
        </is>
      </c>
      <c r="X441" s="25" t="inlineStr">
        <is>
          <t>Alta</t>
        </is>
      </c>
      <c r="Y441" s="27" t="inlineStr">
        <is>
          <t>Homologado – confianza Alta</t>
        </is>
      </c>
      <c r="Z441" s="26" t="inlineStr">
        <is>
          <t>Dar de baja en SAP</t>
        </is>
      </c>
      <c r="AA441" s="27" t="inlineStr">
        <is>
          <t>130</t>
        </is>
      </c>
      <c r="AB441" s="27" t="inlineStr">
        <is>
          <t>HIDROCORTISONA 500 MG AMP</t>
        </is>
      </c>
      <c r="AC441" s="27" t="inlineStr">
        <is>
          <t>Homologación por código Avain (master M06-003)</t>
        </is>
      </c>
      <c r="AD441" s="27" t="inlineStr">
        <is>
          <t>No</t>
        </is>
      </c>
      <c r="AE441" s="27" t="inlineStr"/>
      <c r="AF441" s="27" t="inlineStr">
        <is>
          <t>Sí</t>
        </is>
      </c>
      <c r="AG441" s="27" t="inlineStr">
        <is>
          <t>M06-003</t>
        </is>
      </c>
      <c r="AH441" s="37" t="n">
        <v>2010</v>
      </c>
      <c r="AI441" s="37" t="n">
        <v>343</v>
      </c>
      <c r="AJ441" s="37" t="n">
        <v>1667</v>
      </c>
      <c r="AK441" s="38" t="n">
        <v>2174.783781094527</v>
      </c>
      <c r="AL441" s="38">
        <f>IF(OR($Z441="Dar de baja en SAP",$Z441="Dar de alta en SAP"),$AJ441*$AK441,"")</f>
        <v/>
      </c>
      <c r="AM441" s="38">
        <f>$AI441*$AK441</f>
        <v/>
      </c>
      <c r="AN441" s="27" t="inlineStr"/>
      <c r="AO441"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7" t="n">
        <v>0</v>
      </c>
      <c r="M442" s="7" t="n">
        <v>434956.75</v>
      </c>
      <c r="O442" s="11">
        <f>M442/SUM($M$2:$M$2023)</f>
        <v/>
      </c>
      <c r="P442" s="5">
        <f>IFERROR(M442/I442,0)</f>
        <v/>
      </c>
      <c r="R442" s="8">
        <f>I442-Q442</f>
        <v/>
      </c>
      <c r="S442" s="36">
        <f>P442*R442</f>
        <v/>
      </c>
      <c r="U442" s="27" t="inlineStr">
        <is>
          <t>Stock SAP</t>
        </is>
      </c>
      <c r="V442" s="27" t="inlineStr">
        <is>
          <t>Medicamentos</t>
        </is>
      </c>
      <c r="W442" s="27" t="inlineStr">
        <is>
          <t>Dentro del alcance</t>
        </is>
      </c>
      <c r="X442" s="25" t="inlineStr">
        <is>
          <t>Alta</t>
        </is>
      </c>
      <c r="Y442" s="27" t="inlineStr">
        <is>
          <t>Homologado – confianza Alta</t>
        </is>
      </c>
      <c r="Z442" s="26" t="inlineStr">
        <is>
          <t>Dar de baja en SAP</t>
        </is>
      </c>
      <c r="AA442" s="27" t="inlineStr">
        <is>
          <t>130</t>
        </is>
      </c>
      <c r="AB442" s="27" t="inlineStr">
        <is>
          <t>HIDROCORTISONA 500 MG AMP</t>
        </is>
      </c>
      <c r="AC442" s="27" t="inlineStr">
        <is>
          <t>Homologación por código Avain (master M06-003)</t>
        </is>
      </c>
      <c r="AD442" s="27" t="inlineStr">
        <is>
          <t>No</t>
        </is>
      </c>
      <c r="AE442" s="27" t="inlineStr"/>
      <c r="AF442" s="27" t="inlineStr">
        <is>
          <t>Sí</t>
        </is>
      </c>
      <c r="AG442" s="27" t="inlineStr">
        <is>
          <t>M06-003</t>
        </is>
      </c>
      <c r="AH442" s="37" t="n">
        <v>2010</v>
      </c>
      <c r="AI442" s="37" t="n">
        <v>343</v>
      </c>
      <c r="AJ442" s="37" t="n">
        <v>1667</v>
      </c>
      <c r="AK442" s="38" t="n">
        <v>2174.783781094527</v>
      </c>
      <c r="AL442" s="38">
        <f>IF(OR($Z442="Dar de baja en SAP",$Z442="Dar de alta en SAP"),$AJ442*$AK442,"")</f>
        <v/>
      </c>
      <c r="AM442" s="38">
        <f>$AI442*$AK442</f>
        <v/>
      </c>
      <c r="AN442" s="27" t="inlineStr"/>
      <c r="AO442"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7" t="n">
        <v>0</v>
      </c>
      <c r="M443" s="7" t="n">
        <v>434956.75</v>
      </c>
      <c r="O443" s="11">
        <f>M443/SUM($M$2:$M$2023)</f>
        <v/>
      </c>
      <c r="P443" s="5">
        <f>IFERROR(M443/I443,0)</f>
        <v/>
      </c>
      <c r="R443" s="8">
        <f>I443-Q443</f>
        <v/>
      </c>
      <c r="S443" s="36">
        <f>P443*R443</f>
        <v/>
      </c>
      <c r="U443" s="27" t="inlineStr">
        <is>
          <t>Stock SAP</t>
        </is>
      </c>
      <c r="V443" s="27" t="inlineStr">
        <is>
          <t>Medicamentos</t>
        </is>
      </c>
      <c r="W443" s="27" t="inlineStr">
        <is>
          <t>Dentro del alcance</t>
        </is>
      </c>
      <c r="X443" s="25" t="inlineStr">
        <is>
          <t>Alta</t>
        </is>
      </c>
      <c r="Y443" s="27" t="inlineStr">
        <is>
          <t>Homologado – confianza Alta</t>
        </is>
      </c>
      <c r="Z443" s="26" t="inlineStr">
        <is>
          <t>Dar de baja en SAP</t>
        </is>
      </c>
      <c r="AA443" s="27" t="inlineStr">
        <is>
          <t>130</t>
        </is>
      </c>
      <c r="AB443" s="27" t="inlineStr">
        <is>
          <t>HIDROCORTISONA 500 MG AMP</t>
        </is>
      </c>
      <c r="AC443" s="27" t="inlineStr">
        <is>
          <t>Homologación por código Avain (master M06-003)</t>
        </is>
      </c>
      <c r="AD443" s="27" t="inlineStr">
        <is>
          <t>No</t>
        </is>
      </c>
      <c r="AE443" s="27" t="inlineStr"/>
      <c r="AF443" s="27" t="inlineStr">
        <is>
          <t>Sí</t>
        </is>
      </c>
      <c r="AG443" s="27" t="inlineStr">
        <is>
          <t>M06-003</t>
        </is>
      </c>
      <c r="AH443" s="37" t="n">
        <v>2010</v>
      </c>
      <c r="AI443" s="37" t="n">
        <v>343</v>
      </c>
      <c r="AJ443" s="37" t="n">
        <v>1667</v>
      </c>
      <c r="AK443" s="38" t="n">
        <v>2174.783781094527</v>
      </c>
      <c r="AL443" s="38">
        <f>IF(OR($Z443="Dar de baja en SAP",$Z443="Dar de alta en SAP"),$AJ443*$AK443,"")</f>
        <v/>
      </c>
      <c r="AM443" s="38">
        <f>$AI443*$AK443</f>
        <v/>
      </c>
      <c r="AN443" s="27" t="inlineStr"/>
      <c r="AO443"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7" t="n">
        <v>0</v>
      </c>
      <c r="M444" s="7" t="n">
        <v>13259.13</v>
      </c>
      <c r="O444" s="11">
        <f>M444/SUM($M$2:$M$2023)</f>
        <v/>
      </c>
      <c r="P444" s="5">
        <f>IFERROR(M444/I444,0)</f>
        <v/>
      </c>
      <c r="R444" s="8">
        <f>I444-Q444</f>
        <v/>
      </c>
      <c r="S444" s="36">
        <f>P444*R444</f>
        <v/>
      </c>
      <c r="U444" s="27" t="inlineStr">
        <is>
          <t>Stock SAP</t>
        </is>
      </c>
      <c r="V444" s="27" t="inlineStr">
        <is>
          <t>Medicamentos</t>
        </is>
      </c>
      <c r="W444" s="27" t="inlineStr">
        <is>
          <t>Dentro del alcance</t>
        </is>
      </c>
      <c r="X444" s="30" t="inlineStr">
        <is>
          <t>Media</t>
        </is>
      </c>
      <c r="Y444" s="27" t="inlineStr">
        <is>
          <t>Homologado – confianza Media – pendiente de validación</t>
        </is>
      </c>
      <c r="Z444" s="26" t="inlineStr">
        <is>
          <t>Dar de baja en SAP</t>
        </is>
      </c>
      <c r="AA444" s="27" t="inlineStr">
        <is>
          <t>5</t>
        </is>
      </c>
      <c r="AB444" s="27" t="inlineStr">
        <is>
          <t>AGUA DESTILADA AMP</t>
        </is>
      </c>
      <c r="AC444" s="27" t="inlineStr">
        <is>
          <t>Homologación por código Avain (master M13-006)</t>
        </is>
      </c>
      <c r="AD444" s="27" t="inlineStr">
        <is>
          <t>No</t>
        </is>
      </c>
      <c r="AE444" s="27" t="inlineStr"/>
      <c r="AF444" s="27" t="inlineStr">
        <is>
          <t>Sí</t>
        </is>
      </c>
      <c r="AG444" s="27" t="inlineStr">
        <is>
          <t>M13-006</t>
        </is>
      </c>
      <c r="AH444" s="37" t="n">
        <v>1434</v>
      </c>
      <c r="AI444" s="37" t="n">
        <v>31</v>
      </c>
      <c r="AJ444" s="37" t="n">
        <v>1403</v>
      </c>
      <c r="AK444" s="38" t="n">
        <v>66.29564156206415</v>
      </c>
      <c r="AL444" s="38">
        <f>IF(OR($Z444="Dar de baja en SAP",$Z444="Dar de alta en SAP"),$AJ444*$AK444,"")</f>
        <v/>
      </c>
      <c r="AM444" s="38">
        <f>$AI444*$AK444</f>
        <v/>
      </c>
      <c r="AN444" s="27" t="inlineStr"/>
      <c r="AO444"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7" t="n">
        <v>0</v>
      </c>
      <c r="M445" s="7" t="n">
        <v>13259.13</v>
      </c>
      <c r="O445" s="11">
        <f>M445/SUM($M$2:$M$2023)</f>
        <v/>
      </c>
      <c r="P445" s="5">
        <f>IFERROR(M445/I445,0)</f>
        <v/>
      </c>
      <c r="R445" s="8">
        <f>I445-Q445</f>
        <v/>
      </c>
      <c r="S445" s="36">
        <f>P445*R445</f>
        <v/>
      </c>
      <c r="U445" s="27" t="inlineStr">
        <is>
          <t>Stock SAP</t>
        </is>
      </c>
      <c r="V445" s="27" t="inlineStr">
        <is>
          <t>Medicamentos</t>
        </is>
      </c>
      <c r="W445" s="27" t="inlineStr">
        <is>
          <t>Dentro del alcance</t>
        </is>
      </c>
      <c r="X445" s="30" t="inlineStr">
        <is>
          <t>Media</t>
        </is>
      </c>
      <c r="Y445" s="27" t="inlineStr">
        <is>
          <t>Homologado – confianza Media – pendiente de validación</t>
        </is>
      </c>
      <c r="Z445" s="26" t="inlineStr">
        <is>
          <t>Dar de baja en SAP</t>
        </is>
      </c>
      <c r="AA445" s="27" t="inlineStr">
        <is>
          <t>5</t>
        </is>
      </c>
      <c r="AB445" s="27" t="inlineStr">
        <is>
          <t>AGUA DESTILADA AMP</t>
        </is>
      </c>
      <c r="AC445" s="27" t="inlineStr">
        <is>
          <t>Homologación por código Avain (master M13-006)</t>
        </is>
      </c>
      <c r="AD445" s="27" t="inlineStr">
        <is>
          <t>No</t>
        </is>
      </c>
      <c r="AE445" s="27" t="inlineStr"/>
      <c r="AF445" s="27" t="inlineStr">
        <is>
          <t>Sí</t>
        </is>
      </c>
      <c r="AG445" s="27" t="inlineStr">
        <is>
          <t>M13-006</t>
        </is>
      </c>
      <c r="AH445" s="37" t="n">
        <v>1434</v>
      </c>
      <c r="AI445" s="37" t="n">
        <v>31</v>
      </c>
      <c r="AJ445" s="37" t="n">
        <v>1403</v>
      </c>
      <c r="AK445" s="38" t="n">
        <v>66.29564156206415</v>
      </c>
      <c r="AL445" s="38">
        <f>IF(OR($Z445="Dar de baja en SAP",$Z445="Dar de alta en SAP"),$AJ445*$AK445,"")</f>
        <v/>
      </c>
      <c r="AM445" s="38">
        <f>$AI445*$AK445</f>
        <v/>
      </c>
      <c r="AN445" s="27" t="inlineStr"/>
      <c r="AO445"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7" t="n">
        <v>0</v>
      </c>
      <c r="M446" s="7" t="n">
        <v>13259.13</v>
      </c>
      <c r="O446" s="11">
        <f>M446/SUM($M$2:$M$2023)</f>
        <v/>
      </c>
      <c r="P446" s="5">
        <f>IFERROR(M446/I446,0)</f>
        <v/>
      </c>
      <c r="R446" s="8">
        <f>I446-Q446</f>
        <v/>
      </c>
      <c r="S446" s="36">
        <f>P446*R446</f>
        <v/>
      </c>
      <c r="U446" s="27" t="inlineStr">
        <is>
          <t>Stock SAP</t>
        </is>
      </c>
      <c r="V446" s="27" t="inlineStr">
        <is>
          <t>Medicamentos</t>
        </is>
      </c>
      <c r="W446" s="27" t="inlineStr">
        <is>
          <t>Dentro del alcance</t>
        </is>
      </c>
      <c r="X446" s="30" t="inlineStr">
        <is>
          <t>Media</t>
        </is>
      </c>
      <c r="Y446" s="27" t="inlineStr">
        <is>
          <t>Homologado – confianza Media – pendiente de validación</t>
        </is>
      </c>
      <c r="Z446" s="26" t="inlineStr">
        <is>
          <t>Dar de baja en SAP</t>
        </is>
      </c>
      <c r="AA446" s="27" t="inlineStr">
        <is>
          <t>5</t>
        </is>
      </c>
      <c r="AB446" s="27" t="inlineStr">
        <is>
          <t>AGUA DESTILADA AMP</t>
        </is>
      </c>
      <c r="AC446" s="27" t="inlineStr">
        <is>
          <t>Homologación por código Avain (master M13-006)</t>
        </is>
      </c>
      <c r="AD446" s="27" t="inlineStr">
        <is>
          <t>No</t>
        </is>
      </c>
      <c r="AE446" s="27" t="inlineStr"/>
      <c r="AF446" s="27" t="inlineStr">
        <is>
          <t>Sí</t>
        </is>
      </c>
      <c r="AG446" s="27" t="inlineStr">
        <is>
          <t>M13-006</t>
        </is>
      </c>
      <c r="AH446" s="37" t="n">
        <v>1434</v>
      </c>
      <c r="AI446" s="37" t="n">
        <v>31</v>
      </c>
      <c r="AJ446" s="37" t="n">
        <v>1403</v>
      </c>
      <c r="AK446" s="38" t="n">
        <v>66.29564156206415</v>
      </c>
      <c r="AL446" s="38">
        <f>IF(OR($Z446="Dar de baja en SAP",$Z446="Dar de alta en SAP"),$AJ446*$AK446,"")</f>
        <v/>
      </c>
      <c r="AM446" s="38">
        <f>$AI446*$AK446</f>
        <v/>
      </c>
      <c r="AN446" s="27" t="inlineStr"/>
      <c r="AO446"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7" t="n">
        <v>0</v>
      </c>
      <c r="M447" s="7" t="n">
        <v>44242.62</v>
      </c>
      <c r="O447" s="11">
        <f>M447/SUM($M$2:$M$2023)</f>
        <v/>
      </c>
      <c r="P447" s="5">
        <f>IFERROR(M447/I447,0)</f>
        <v/>
      </c>
      <c r="R447" s="8">
        <f>I447-Q447</f>
        <v/>
      </c>
      <c r="S447" s="36">
        <f>P447*R447</f>
        <v/>
      </c>
      <c r="U447" s="27" t="inlineStr">
        <is>
          <t>Stock SAP</t>
        </is>
      </c>
      <c r="V447" s="27" t="inlineStr">
        <is>
          <t>Medicamentos</t>
        </is>
      </c>
      <c r="W447" s="27" t="inlineStr">
        <is>
          <t>Dentro del alcance</t>
        </is>
      </c>
      <c r="X447" s="30" t="inlineStr">
        <is>
          <t>Media</t>
        </is>
      </c>
      <c r="Y447" s="27" t="inlineStr">
        <is>
          <t>Homologado – confianza Media – pendiente de validación</t>
        </is>
      </c>
      <c r="Z447" s="26" t="inlineStr">
        <is>
          <t>Dar de baja en SAP</t>
        </is>
      </c>
      <c r="AA447" s="27" t="inlineStr">
        <is>
          <t>77</t>
        </is>
      </c>
      <c r="AB447" s="27" t="inlineStr">
        <is>
          <t>DIAZEPAM AMP</t>
        </is>
      </c>
      <c r="AC447" s="27" t="inlineStr">
        <is>
          <t>Cruce por nomenclatura SAP</t>
        </is>
      </c>
      <c r="AD447" s="27" t="inlineStr">
        <is>
          <t>No</t>
        </is>
      </c>
      <c r="AE447" s="27" t="inlineStr"/>
      <c r="AF447" s="27" t="inlineStr">
        <is>
          <t>Sí</t>
        </is>
      </c>
      <c r="AG447" s="27" t="inlineStr"/>
      <c r="AH447" s="37" t="n">
        <v>2096</v>
      </c>
      <c r="AI447" s="37" t="n">
        <v>122</v>
      </c>
      <c r="AJ447" s="37" t="n">
        <v>1974</v>
      </c>
      <c r="AK447" s="38" t="n">
        <v>221.2131011450382</v>
      </c>
      <c r="AL447" s="38">
        <f>IF(OR($Z447="Dar de baja en SAP",$Z447="Dar de alta en SAP"),$AJ447*$AK447,"")</f>
        <v/>
      </c>
      <c r="AM447" s="38">
        <f>$AI447*$AK447</f>
        <v/>
      </c>
      <c r="AN447" s="27" t="inlineStr"/>
      <c r="AO447"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7" t="n">
        <v>0</v>
      </c>
      <c r="M448" s="7" t="n">
        <v>44242.62</v>
      </c>
      <c r="O448" s="11">
        <f>M448/SUM($M$2:$M$2023)</f>
        <v/>
      </c>
      <c r="P448" s="5">
        <f>IFERROR(M448/I448,0)</f>
        <v/>
      </c>
      <c r="R448" s="8">
        <f>I448-Q448</f>
        <v/>
      </c>
      <c r="S448" s="36">
        <f>P448*R448</f>
        <v/>
      </c>
      <c r="U448" s="27" t="inlineStr">
        <is>
          <t>Stock SAP</t>
        </is>
      </c>
      <c r="V448" s="27" t="inlineStr">
        <is>
          <t>Medicamentos</t>
        </is>
      </c>
      <c r="W448" s="27" t="inlineStr">
        <is>
          <t>Dentro del alcance</t>
        </is>
      </c>
      <c r="X448" s="30" t="inlineStr">
        <is>
          <t>Media</t>
        </is>
      </c>
      <c r="Y448" s="27" t="inlineStr">
        <is>
          <t>Homologado – confianza Media – pendiente de validación</t>
        </is>
      </c>
      <c r="Z448" s="26" t="inlineStr">
        <is>
          <t>Dar de baja en SAP</t>
        </is>
      </c>
      <c r="AA448" s="27" t="inlineStr">
        <is>
          <t>77</t>
        </is>
      </c>
      <c r="AB448" s="27" t="inlineStr">
        <is>
          <t>DIAZEPAM AMP</t>
        </is>
      </c>
      <c r="AC448" s="27" t="inlineStr">
        <is>
          <t>Cruce por nomenclatura SAP</t>
        </is>
      </c>
      <c r="AD448" s="27" t="inlineStr">
        <is>
          <t>No</t>
        </is>
      </c>
      <c r="AE448" s="27" t="inlineStr"/>
      <c r="AF448" s="27" t="inlineStr">
        <is>
          <t>Sí</t>
        </is>
      </c>
      <c r="AG448" s="27" t="inlineStr"/>
      <c r="AH448" s="37" t="n">
        <v>2096</v>
      </c>
      <c r="AI448" s="37" t="n">
        <v>122</v>
      </c>
      <c r="AJ448" s="37" t="n">
        <v>1974</v>
      </c>
      <c r="AK448" s="38" t="n">
        <v>221.2131011450382</v>
      </c>
      <c r="AL448" s="38">
        <f>IF(OR($Z448="Dar de baja en SAP",$Z448="Dar de alta en SAP"),$AJ448*$AK448,"")</f>
        <v/>
      </c>
      <c r="AM448" s="38">
        <f>$AI448*$AK448</f>
        <v/>
      </c>
      <c r="AN448" s="27" t="inlineStr"/>
      <c r="AO448"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7" t="n">
        <v>0</v>
      </c>
      <c r="M449" s="7" t="n">
        <v>44242.62</v>
      </c>
      <c r="O449" s="11">
        <f>M449/SUM($M$2:$M$2023)</f>
        <v/>
      </c>
      <c r="P449" s="5">
        <f>IFERROR(M449/I449,0)</f>
        <v/>
      </c>
      <c r="R449" s="8">
        <f>I449-Q449</f>
        <v/>
      </c>
      <c r="S449" s="36">
        <f>P449*R449</f>
        <v/>
      </c>
      <c r="U449" s="27" t="inlineStr">
        <is>
          <t>Stock SAP</t>
        </is>
      </c>
      <c r="V449" s="27" t="inlineStr">
        <is>
          <t>Medicamentos</t>
        </is>
      </c>
      <c r="W449" s="27" t="inlineStr">
        <is>
          <t>Dentro del alcance</t>
        </is>
      </c>
      <c r="X449" s="30" t="inlineStr">
        <is>
          <t>Media</t>
        </is>
      </c>
      <c r="Y449" s="27" t="inlineStr">
        <is>
          <t>Homologado – confianza Media – pendiente de validación</t>
        </is>
      </c>
      <c r="Z449" s="26" t="inlineStr">
        <is>
          <t>Dar de baja en SAP</t>
        </is>
      </c>
      <c r="AA449" s="27" t="inlineStr">
        <is>
          <t>77</t>
        </is>
      </c>
      <c r="AB449" s="27" t="inlineStr">
        <is>
          <t>DIAZEPAM AMP</t>
        </is>
      </c>
      <c r="AC449" s="27" t="inlineStr">
        <is>
          <t>Cruce por nomenclatura SAP</t>
        </is>
      </c>
      <c r="AD449" s="27" t="inlineStr">
        <is>
          <t>No</t>
        </is>
      </c>
      <c r="AE449" s="27" t="inlineStr"/>
      <c r="AF449" s="27" t="inlineStr">
        <is>
          <t>Sí</t>
        </is>
      </c>
      <c r="AG449" s="27" t="inlineStr"/>
      <c r="AH449" s="37" t="n">
        <v>2096</v>
      </c>
      <c r="AI449" s="37" t="n">
        <v>122</v>
      </c>
      <c r="AJ449" s="37" t="n">
        <v>1974</v>
      </c>
      <c r="AK449" s="38" t="n">
        <v>221.2131011450382</v>
      </c>
      <c r="AL449" s="38">
        <f>IF(OR($Z449="Dar de baja en SAP",$Z449="Dar de alta en SAP"),$AJ449*$AK449,"")</f>
        <v/>
      </c>
      <c r="AM449" s="38">
        <f>$AI449*$AK449</f>
        <v/>
      </c>
      <c r="AN449" s="27" t="inlineStr"/>
      <c r="AO449"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7" t="n">
        <v>0</v>
      </c>
      <c r="M450" s="7" t="n">
        <v>44242.62</v>
      </c>
      <c r="O450" s="11">
        <f>M450/SUM($M$2:$M$2023)</f>
        <v/>
      </c>
      <c r="P450" s="5">
        <f>IFERROR(M450/I450,0)</f>
        <v/>
      </c>
      <c r="R450" s="8">
        <f>I450-Q450</f>
        <v/>
      </c>
      <c r="S450" s="36">
        <f>P450*R450</f>
        <v/>
      </c>
      <c r="U450" s="27" t="inlineStr">
        <is>
          <t>Stock SAP</t>
        </is>
      </c>
      <c r="V450" s="27" t="inlineStr">
        <is>
          <t>Medicamentos</t>
        </is>
      </c>
      <c r="W450" s="27" t="inlineStr">
        <is>
          <t>Dentro del alcance</t>
        </is>
      </c>
      <c r="X450" s="30" t="inlineStr">
        <is>
          <t>Media</t>
        </is>
      </c>
      <c r="Y450" s="27" t="inlineStr">
        <is>
          <t>Homologado – confianza Media – pendiente de validación</t>
        </is>
      </c>
      <c r="Z450" s="26" t="inlineStr">
        <is>
          <t>Dar de baja en SAP</t>
        </is>
      </c>
      <c r="AA450" s="27" t="inlineStr">
        <is>
          <t>77</t>
        </is>
      </c>
      <c r="AB450" s="27" t="inlineStr">
        <is>
          <t>DIAZEPAM AMP</t>
        </is>
      </c>
      <c r="AC450" s="27" t="inlineStr">
        <is>
          <t>Cruce por nomenclatura SAP</t>
        </is>
      </c>
      <c r="AD450" s="27" t="inlineStr">
        <is>
          <t>No</t>
        </is>
      </c>
      <c r="AE450" s="27" t="inlineStr"/>
      <c r="AF450" s="27" t="inlineStr">
        <is>
          <t>Sí</t>
        </is>
      </c>
      <c r="AG450" s="27" t="inlineStr"/>
      <c r="AH450" s="37" t="n">
        <v>2096</v>
      </c>
      <c r="AI450" s="37" t="n">
        <v>122</v>
      </c>
      <c r="AJ450" s="37" t="n">
        <v>1974</v>
      </c>
      <c r="AK450" s="38" t="n">
        <v>221.2131011450382</v>
      </c>
      <c r="AL450" s="38">
        <f>IF(OR($Z450="Dar de baja en SAP",$Z450="Dar de alta en SAP"),$AJ450*$AK450,"")</f>
        <v/>
      </c>
      <c r="AM450" s="38">
        <f>$AI450*$AK450</f>
        <v/>
      </c>
      <c r="AN450" s="27" t="inlineStr"/>
      <c r="AO450"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7" t="n">
        <v>0</v>
      </c>
      <c r="M451" s="7" t="n">
        <v>59945.31</v>
      </c>
      <c r="O451" s="11">
        <f>M451/SUM($M$2:$M$2023)</f>
        <v/>
      </c>
      <c r="P451" s="5">
        <f>IFERROR(M451/I451,0)</f>
        <v/>
      </c>
      <c r="R451" s="8">
        <f>I451-Q451</f>
        <v/>
      </c>
      <c r="S451" s="36">
        <f>P451*R451</f>
        <v/>
      </c>
      <c r="U451" s="27" t="inlineStr">
        <is>
          <t>Stock SAP</t>
        </is>
      </c>
      <c r="V451" s="27" t="inlineStr">
        <is>
          <t>Medicamentos</t>
        </is>
      </c>
      <c r="W451" s="27" t="inlineStr">
        <is>
          <t>Dentro del alcance</t>
        </is>
      </c>
      <c r="X451" s="30" t="inlineStr">
        <is>
          <t>Media</t>
        </is>
      </c>
      <c r="Y451" s="27" t="inlineStr">
        <is>
          <t>Homologado – confianza Media – pendiente de validación</t>
        </is>
      </c>
      <c r="Z451" s="26" t="inlineStr">
        <is>
          <t>Dar de baja en SAP</t>
        </is>
      </c>
      <c r="AA451" s="27" t="inlineStr">
        <is>
          <t>93</t>
        </is>
      </c>
      <c r="AB451" s="27" t="inlineStr">
        <is>
          <t>DIPIRONA AMP</t>
        </is>
      </c>
      <c r="AC451" s="27" t="inlineStr">
        <is>
          <t>Homologación por código Avain (master M01-010)</t>
        </is>
      </c>
      <c r="AD451" s="27" t="inlineStr">
        <is>
          <t>No</t>
        </is>
      </c>
      <c r="AE451" s="27" t="inlineStr"/>
      <c r="AF451" s="27" t="inlineStr">
        <is>
          <t>Sí</t>
        </is>
      </c>
      <c r="AG451" s="27" t="inlineStr">
        <is>
          <t>M01-010</t>
        </is>
      </c>
      <c r="AH451" s="37" t="n">
        <v>2880</v>
      </c>
      <c r="AI451" s="37" t="n">
        <v>110</v>
      </c>
      <c r="AJ451" s="37" t="n">
        <v>2770</v>
      </c>
      <c r="AK451" s="38" t="n">
        <v>299.7265277777778</v>
      </c>
      <c r="AL451" s="38">
        <f>IF(OR($Z451="Dar de baja en SAP",$Z451="Dar de alta en SAP"),$AJ451*$AK451,"")</f>
        <v/>
      </c>
      <c r="AM451" s="38">
        <f>$AI451*$AK451</f>
        <v/>
      </c>
      <c r="AN451" s="27" t="inlineStr"/>
      <c r="AO451"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7" t="n">
        <v>0</v>
      </c>
      <c r="M452" s="7" t="n">
        <v>59945.31</v>
      </c>
      <c r="O452" s="11">
        <f>M452/SUM($M$2:$M$2023)</f>
        <v/>
      </c>
      <c r="P452" s="5">
        <f>IFERROR(M452/I452,0)</f>
        <v/>
      </c>
      <c r="R452" s="8">
        <f>I452-Q452</f>
        <v/>
      </c>
      <c r="S452" s="36">
        <f>P452*R452</f>
        <v/>
      </c>
      <c r="U452" s="27" t="inlineStr">
        <is>
          <t>Stock SAP</t>
        </is>
      </c>
      <c r="V452" s="27" t="inlineStr">
        <is>
          <t>Medicamentos</t>
        </is>
      </c>
      <c r="W452" s="27" t="inlineStr">
        <is>
          <t>Dentro del alcance</t>
        </is>
      </c>
      <c r="X452" s="30" t="inlineStr">
        <is>
          <t>Media</t>
        </is>
      </c>
      <c r="Y452" s="27" t="inlineStr">
        <is>
          <t>Homologado – confianza Media – pendiente de validación</t>
        </is>
      </c>
      <c r="Z452" s="26" t="inlineStr">
        <is>
          <t>Dar de baja en SAP</t>
        </is>
      </c>
      <c r="AA452" s="27" t="inlineStr">
        <is>
          <t>93</t>
        </is>
      </c>
      <c r="AB452" s="27" t="inlineStr">
        <is>
          <t>DIPIRONA AMP</t>
        </is>
      </c>
      <c r="AC452" s="27" t="inlineStr">
        <is>
          <t>Homologación por código Avain (master M01-010)</t>
        </is>
      </c>
      <c r="AD452" s="27" t="inlineStr">
        <is>
          <t>No</t>
        </is>
      </c>
      <c r="AE452" s="27" t="inlineStr"/>
      <c r="AF452" s="27" t="inlineStr">
        <is>
          <t>Sí</t>
        </is>
      </c>
      <c r="AG452" s="27" t="inlineStr">
        <is>
          <t>M01-010</t>
        </is>
      </c>
      <c r="AH452" s="37" t="n">
        <v>2880</v>
      </c>
      <c r="AI452" s="37" t="n">
        <v>110</v>
      </c>
      <c r="AJ452" s="37" t="n">
        <v>2770</v>
      </c>
      <c r="AK452" s="38" t="n">
        <v>299.7265277777778</v>
      </c>
      <c r="AL452" s="38">
        <f>IF(OR($Z452="Dar de baja en SAP",$Z452="Dar de alta en SAP"),$AJ452*$AK452,"")</f>
        <v/>
      </c>
      <c r="AM452" s="38">
        <f>$AI452*$AK452</f>
        <v/>
      </c>
      <c r="AN452" s="27" t="inlineStr"/>
      <c r="AO452"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7" t="n">
        <v>0</v>
      </c>
      <c r="M453" s="7" t="n">
        <v>59945.31</v>
      </c>
      <c r="O453" s="11">
        <f>M453/SUM($M$2:$M$2023)</f>
        <v/>
      </c>
      <c r="P453" s="5">
        <f>IFERROR(M453/I453,0)</f>
        <v/>
      </c>
      <c r="R453" s="8">
        <f>I453-Q453</f>
        <v/>
      </c>
      <c r="S453" s="36">
        <f>P453*R453</f>
        <v/>
      </c>
      <c r="U453" s="27" t="inlineStr">
        <is>
          <t>Stock SAP</t>
        </is>
      </c>
      <c r="V453" s="27" t="inlineStr">
        <is>
          <t>Medicamentos</t>
        </is>
      </c>
      <c r="W453" s="27" t="inlineStr">
        <is>
          <t>Dentro del alcance</t>
        </is>
      </c>
      <c r="X453" s="30" t="inlineStr">
        <is>
          <t>Media</t>
        </is>
      </c>
      <c r="Y453" s="27" t="inlineStr">
        <is>
          <t>Homologado – confianza Media – pendiente de validación</t>
        </is>
      </c>
      <c r="Z453" s="26" t="inlineStr">
        <is>
          <t>Dar de baja en SAP</t>
        </is>
      </c>
      <c r="AA453" s="27" t="inlineStr">
        <is>
          <t>93</t>
        </is>
      </c>
      <c r="AB453" s="27" t="inlineStr">
        <is>
          <t>DIPIRONA AMP</t>
        </is>
      </c>
      <c r="AC453" s="27" t="inlineStr">
        <is>
          <t>Homologación por código Avain (master M01-010)</t>
        </is>
      </c>
      <c r="AD453" s="27" t="inlineStr">
        <is>
          <t>No</t>
        </is>
      </c>
      <c r="AE453" s="27" t="inlineStr"/>
      <c r="AF453" s="27" t="inlineStr">
        <is>
          <t>Sí</t>
        </is>
      </c>
      <c r="AG453" s="27" t="inlineStr">
        <is>
          <t>M01-010</t>
        </is>
      </c>
      <c r="AH453" s="37" t="n">
        <v>2880</v>
      </c>
      <c r="AI453" s="37" t="n">
        <v>110</v>
      </c>
      <c r="AJ453" s="37" t="n">
        <v>2770</v>
      </c>
      <c r="AK453" s="38" t="n">
        <v>299.7265277777778</v>
      </c>
      <c r="AL453" s="38">
        <f>IF(OR($Z453="Dar de baja en SAP",$Z453="Dar de alta en SAP"),$AJ453*$AK453,"")</f>
        <v/>
      </c>
      <c r="AM453" s="38">
        <f>$AI453*$AK453</f>
        <v/>
      </c>
      <c r="AN453" s="27" t="inlineStr"/>
      <c r="AO453"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7" t="n">
        <v>0</v>
      </c>
      <c r="M454" s="7" t="n">
        <v>59945.31</v>
      </c>
      <c r="O454" s="11">
        <f>M454/SUM($M$2:$M$2023)</f>
        <v/>
      </c>
      <c r="P454" s="5">
        <f>IFERROR(M454/I454,0)</f>
        <v/>
      </c>
      <c r="R454" s="8">
        <f>I454-Q454</f>
        <v/>
      </c>
      <c r="S454" s="36">
        <f>P454*R454</f>
        <v/>
      </c>
      <c r="U454" s="27" t="inlineStr">
        <is>
          <t>Stock SAP</t>
        </is>
      </c>
      <c r="V454" s="27" t="inlineStr">
        <is>
          <t>Medicamentos</t>
        </is>
      </c>
      <c r="W454" s="27" t="inlineStr">
        <is>
          <t>Dentro del alcance</t>
        </is>
      </c>
      <c r="X454" s="30" t="inlineStr">
        <is>
          <t>Media</t>
        </is>
      </c>
      <c r="Y454" s="27" t="inlineStr">
        <is>
          <t>Homologado – confianza Media – pendiente de validación</t>
        </is>
      </c>
      <c r="Z454" s="26" t="inlineStr">
        <is>
          <t>Dar de baja en SAP</t>
        </is>
      </c>
      <c r="AA454" s="27" t="inlineStr">
        <is>
          <t>93</t>
        </is>
      </c>
      <c r="AB454" s="27" t="inlineStr">
        <is>
          <t>DIPIRONA AMP</t>
        </is>
      </c>
      <c r="AC454" s="27" t="inlineStr">
        <is>
          <t>Homologación por código Avain (master M01-010)</t>
        </is>
      </c>
      <c r="AD454" s="27" t="inlineStr">
        <is>
          <t>No</t>
        </is>
      </c>
      <c r="AE454" s="27" t="inlineStr"/>
      <c r="AF454" s="27" t="inlineStr">
        <is>
          <t>Sí</t>
        </is>
      </c>
      <c r="AG454" s="27" t="inlineStr">
        <is>
          <t>M01-010</t>
        </is>
      </c>
      <c r="AH454" s="37" t="n">
        <v>2880</v>
      </c>
      <c r="AI454" s="37" t="n">
        <v>110</v>
      </c>
      <c r="AJ454" s="37" t="n">
        <v>2770</v>
      </c>
      <c r="AK454" s="38" t="n">
        <v>299.7265277777778</v>
      </c>
      <c r="AL454" s="38">
        <f>IF(OR($Z454="Dar de baja en SAP",$Z454="Dar de alta en SAP"),$AJ454*$AK454,"")</f>
        <v/>
      </c>
      <c r="AM454" s="38">
        <f>$AI454*$AK454</f>
        <v/>
      </c>
      <c r="AN454" s="27" t="inlineStr"/>
      <c r="AO454"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7" t="n">
        <v>0</v>
      </c>
      <c r="M455" s="7" t="n">
        <v>195334.64</v>
      </c>
      <c r="O455" s="11">
        <f>M455/SUM($M$2:$M$2023)</f>
        <v/>
      </c>
      <c r="P455" s="5">
        <f>IFERROR(M455/I455,0)</f>
        <v/>
      </c>
      <c r="Q455" s="39" t="n">
        <v>273</v>
      </c>
      <c r="R455" s="8">
        <f>I455-Q455</f>
        <v/>
      </c>
      <c r="S455" s="36">
        <f>P455*R455</f>
        <v/>
      </c>
      <c r="U455" s="27" t="inlineStr">
        <is>
          <t>Stock SAP</t>
        </is>
      </c>
      <c r="V455" s="27" t="inlineStr">
        <is>
          <t>Medicamentos</t>
        </is>
      </c>
      <c r="W455" s="27" t="inlineStr">
        <is>
          <t>Dentro del alcance</t>
        </is>
      </c>
      <c r="X455" s="26" t="inlineStr">
        <is>
          <t>Baja</t>
        </is>
      </c>
      <c r="Y455" s="27" t="inlineStr">
        <is>
          <t>Homologado – confianza Baja – pendiente de validación</t>
        </is>
      </c>
      <c r="Z455" s="26" t="inlineStr">
        <is>
          <t>Dar de baja en SAP</t>
        </is>
      </c>
      <c r="AA455" s="27" t="inlineStr">
        <is>
          <t>211</t>
        </is>
      </c>
      <c r="AB455" s="27" t="inlineStr">
        <is>
          <t>SOLUCION DEXTROSA</t>
        </is>
      </c>
      <c r="AC455" s="27" t="inlineStr">
        <is>
          <t>Homologación por código Avain (master M13-002)</t>
        </is>
      </c>
      <c r="AD455" s="27" t="inlineStr">
        <is>
          <t>No</t>
        </is>
      </c>
      <c r="AE455" s="27" t="inlineStr"/>
      <c r="AF455" s="27" t="inlineStr">
        <is>
          <t>Sí</t>
        </is>
      </c>
      <c r="AG455" s="27" t="inlineStr">
        <is>
          <t>M13-002</t>
        </is>
      </c>
      <c r="AH455" s="37" t="n">
        <v>1553</v>
      </c>
      <c r="AI455" s="37" t="n">
        <v>273</v>
      </c>
      <c r="AJ455" s="37" t="n">
        <v>1280</v>
      </c>
      <c r="AK455" s="38" t="n">
        <v>976.6731938184158</v>
      </c>
      <c r="AL455" s="38">
        <f>IF(OR($Z455="Dar de baja en SAP",$Z455="Dar de alta en SAP"),$AJ455*$AK455,"")</f>
        <v/>
      </c>
      <c r="AM455" s="38">
        <f>$AI455*$AK455</f>
        <v/>
      </c>
      <c r="AN455" s="27" t="inlineStr"/>
      <c r="AO455" s="27"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7" t="n">
        <v>0</v>
      </c>
      <c r="M456" s="7" t="n">
        <v>195334.64</v>
      </c>
      <c r="O456" s="11">
        <f>M456/SUM($M$2:$M$2023)</f>
        <v/>
      </c>
      <c r="P456" s="5">
        <f>IFERROR(M456/I456,0)</f>
        <v/>
      </c>
      <c r="R456" s="8">
        <f>I456-Q456</f>
        <v/>
      </c>
      <c r="S456" s="36">
        <f>P456*R456</f>
        <v/>
      </c>
      <c r="U456" s="27" t="inlineStr">
        <is>
          <t>Stock SAP</t>
        </is>
      </c>
      <c r="V456" s="27" t="inlineStr">
        <is>
          <t>Medicamentos</t>
        </is>
      </c>
      <c r="W456" s="27" t="inlineStr">
        <is>
          <t>Dentro del alcance</t>
        </is>
      </c>
      <c r="X456" s="26" t="inlineStr">
        <is>
          <t>Baja</t>
        </is>
      </c>
      <c r="Y456" s="27" t="inlineStr">
        <is>
          <t>Homologado – confianza Baja – pendiente de validación</t>
        </is>
      </c>
      <c r="Z456" s="26" t="inlineStr">
        <is>
          <t>Dar de baja en SAP</t>
        </is>
      </c>
      <c r="AA456" s="27" t="inlineStr">
        <is>
          <t>211</t>
        </is>
      </c>
      <c r="AB456" s="27" t="inlineStr">
        <is>
          <t>SOLUCION DEXTROSA</t>
        </is>
      </c>
      <c r="AC456" s="27" t="inlineStr">
        <is>
          <t>Homologación por código Avain (master M13-002)</t>
        </is>
      </c>
      <c r="AD456" s="27" t="inlineStr">
        <is>
          <t>No</t>
        </is>
      </c>
      <c r="AE456" s="27" t="inlineStr"/>
      <c r="AF456" s="27" t="inlineStr">
        <is>
          <t>Sí</t>
        </is>
      </c>
      <c r="AG456" s="27" t="inlineStr">
        <is>
          <t>M13-002</t>
        </is>
      </c>
      <c r="AH456" s="37" t="n">
        <v>1553</v>
      </c>
      <c r="AI456" s="37" t="n">
        <v>273</v>
      </c>
      <c r="AJ456" s="37" t="n">
        <v>1280</v>
      </c>
      <c r="AK456" s="38" t="n">
        <v>976.6731938184158</v>
      </c>
      <c r="AL456" s="38">
        <f>IF(OR($Z456="Dar de baja en SAP",$Z456="Dar de alta en SAP"),$AJ456*$AK456,"")</f>
        <v/>
      </c>
      <c r="AM456" s="38">
        <f>$AI456*$AK456</f>
        <v/>
      </c>
      <c r="AN456" s="27" t="inlineStr"/>
      <c r="AO456"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7" t="n">
        <v>0</v>
      </c>
      <c r="M457" s="7" t="n">
        <v>312460.25</v>
      </c>
      <c r="O457" s="11">
        <f>M457/SUM($M$2:$M$2023)</f>
        <v/>
      </c>
      <c r="P457" s="5">
        <f>IFERROR(M457/I457,0)</f>
        <v/>
      </c>
      <c r="R457" s="8">
        <f>I457-Q457</f>
        <v/>
      </c>
      <c r="S457" s="36">
        <f>P457*R457</f>
        <v/>
      </c>
      <c r="U457" s="27" t="inlineStr">
        <is>
          <t>Stock SAP</t>
        </is>
      </c>
      <c r="V457" s="27" t="inlineStr">
        <is>
          <t>Medicamentos</t>
        </is>
      </c>
      <c r="W457" s="27" t="inlineStr">
        <is>
          <t>Dentro del alcance</t>
        </is>
      </c>
      <c r="X457" s="30" t="inlineStr">
        <is>
          <t>Media</t>
        </is>
      </c>
      <c r="Y457" s="27" t="inlineStr">
        <is>
          <t>Homologado – confianza Media – pendiente de validación</t>
        </is>
      </c>
      <c r="Z457" s="26" t="inlineStr">
        <is>
          <t>Dar de baja en SAP</t>
        </is>
      </c>
      <c r="AA457" s="27" t="inlineStr">
        <is>
          <t>216</t>
        </is>
      </c>
      <c r="AB457" s="27" t="inlineStr">
        <is>
          <t>SOLUCIÓN RINGER LACTATO</t>
        </is>
      </c>
      <c r="AC457" s="27" t="inlineStr">
        <is>
          <t>Homologación por código Avain (master M13-003)</t>
        </is>
      </c>
      <c r="AD457" s="27" t="inlineStr">
        <is>
          <t>No</t>
        </is>
      </c>
      <c r="AE457" s="27" t="inlineStr"/>
      <c r="AF457" s="27" t="inlineStr">
        <is>
          <t>Sí</t>
        </is>
      </c>
      <c r="AG457" s="27" t="inlineStr">
        <is>
          <t>M13-003</t>
        </is>
      </c>
      <c r="AH457" s="37" t="n">
        <v>1813</v>
      </c>
      <c r="AI457" s="37" t="n">
        <v>228</v>
      </c>
      <c r="AJ457" s="37" t="n">
        <v>1585</v>
      </c>
      <c r="AK457" s="38" t="n">
        <v>1562.301268615554</v>
      </c>
      <c r="AL457" s="38">
        <f>IF(OR($Z457="Dar de baja en SAP",$Z457="Dar de alta en SAP"),$AJ457*$AK457,"")</f>
        <v/>
      </c>
      <c r="AM457" s="38">
        <f>$AI457*$AK457</f>
        <v/>
      </c>
      <c r="AN457" s="27" t="inlineStr"/>
      <c r="AO457"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7" t="n">
        <v>0</v>
      </c>
      <c r="M458" s="7" t="n">
        <v>312460.25</v>
      </c>
      <c r="O458" s="11">
        <f>M458/SUM($M$2:$M$2023)</f>
        <v/>
      </c>
      <c r="P458" s="5">
        <f>IFERROR(M458/I458,0)</f>
        <v/>
      </c>
      <c r="R458" s="8">
        <f>I458-Q458</f>
        <v/>
      </c>
      <c r="S458" s="36">
        <f>P458*R458</f>
        <v/>
      </c>
      <c r="U458" s="27" t="inlineStr">
        <is>
          <t>Stock SAP</t>
        </is>
      </c>
      <c r="V458" s="27" t="inlineStr">
        <is>
          <t>Medicamentos</t>
        </is>
      </c>
      <c r="W458" s="27" t="inlineStr">
        <is>
          <t>Dentro del alcance</t>
        </is>
      </c>
      <c r="X458" s="30" t="inlineStr">
        <is>
          <t>Media</t>
        </is>
      </c>
      <c r="Y458" s="27" t="inlineStr">
        <is>
          <t>Homologado – confianza Media – pendiente de validación</t>
        </is>
      </c>
      <c r="Z458" s="26" t="inlineStr">
        <is>
          <t>Dar de baja en SAP</t>
        </is>
      </c>
      <c r="AA458" s="27" t="inlineStr">
        <is>
          <t>216</t>
        </is>
      </c>
      <c r="AB458" s="27" t="inlineStr">
        <is>
          <t>SOLUCIÓN RINGER LACTATO</t>
        </is>
      </c>
      <c r="AC458" s="27" t="inlineStr">
        <is>
          <t>Homologación por código Avain (master M13-003)</t>
        </is>
      </c>
      <c r="AD458" s="27" t="inlineStr">
        <is>
          <t>No</t>
        </is>
      </c>
      <c r="AE458" s="27" t="inlineStr"/>
      <c r="AF458" s="27" t="inlineStr">
        <is>
          <t>Sí</t>
        </is>
      </c>
      <c r="AG458" s="27" t="inlineStr">
        <is>
          <t>M13-003</t>
        </is>
      </c>
      <c r="AH458" s="37" t="n">
        <v>1813</v>
      </c>
      <c r="AI458" s="37" t="n">
        <v>228</v>
      </c>
      <c r="AJ458" s="37" t="n">
        <v>1585</v>
      </c>
      <c r="AK458" s="38" t="n">
        <v>1562.301268615554</v>
      </c>
      <c r="AL458" s="38">
        <f>IF(OR($Z458="Dar de baja en SAP",$Z458="Dar de alta en SAP"),$AJ458*$AK458,"")</f>
        <v/>
      </c>
      <c r="AM458" s="38">
        <f>$AI458*$AK458</f>
        <v/>
      </c>
      <c r="AN458" s="27" t="inlineStr"/>
      <c r="AO458"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7" t="n">
        <v>0</v>
      </c>
      <c r="M459" s="7" t="n">
        <v>312460.25</v>
      </c>
      <c r="O459" s="11">
        <f>M459/SUM($M$2:$M$2023)</f>
        <v/>
      </c>
      <c r="P459" s="5">
        <f>IFERROR(M459/I459,0)</f>
        <v/>
      </c>
      <c r="R459" s="8">
        <f>I459-Q459</f>
        <v/>
      </c>
      <c r="S459" s="36">
        <f>P459*R459</f>
        <v/>
      </c>
      <c r="U459" s="27" t="inlineStr">
        <is>
          <t>Stock SAP</t>
        </is>
      </c>
      <c r="V459" s="27" t="inlineStr">
        <is>
          <t>Medicamentos</t>
        </is>
      </c>
      <c r="W459" s="27" t="inlineStr">
        <is>
          <t>Dentro del alcance</t>
        </is>
      </c>
      <c r="X459" s="30" t="inlineStr">
        <is>
          <t>Media</t>
        </is>
      </c>
      <c r="Y459" s="27" t="inlineStr">
        <is>
          <t>Homologado – confianza Media – pendiente de validación</t>
        </is>
      </c>
      <c r="Z459" s="26" t="inlineStr">
        <is>
          <t>Dar de baja en SAP</t>
        </is>
      </c>
      <c r="AA459" s="27" t="inlineStr">
        <is>
          <t>216</t>
        </is>
      </c>
      <c r="AB459" s="27" t="inlineStr">
        <is>
          <t>SOLUCIÓN RINGER LACTATO</t>
        </is>
      </c>
      <c r="AC459" s="27" t="inlineStr">
        <is>
          <t>Homologación por código Avain (master M13-003)</t>
        </is>
      </c>
      <c r="AD459" s="27" t="inlineStr">
        <is>
          <t>No</t>
        </is>
      </c>
      <c r="AE459" s="27" t="inlineStr"/>
      <c r="AF459" s="27" t="inlineStr">
        <is>
          <t>Sí</t>
        </is>
      </c>
      <c r="AG459" s="27" t="inlineStr">
        <is>
          <t>M13-003</t>
        </is>
      </c>
      <c r="AH459" s="37" t="n">
        <v>1813</v>
      </c>
      <c r="AI459" s="37" t="n">
        <v>228</v>
      </c>
      <c r="AJ459" s="37" t="n">
        <v>1585</v>
      </c>
      <c r="AK459" s="38" t="n">
        <v>1562.301268615554</v>
      </c>
      <c r="AL459" s="38">
        <f>IF(OR($Z459="Dar de baja en SAP",$Z459="Dar de alta en SAP"),$AJ459*$AK459,"")</f>
        <v/>
      </c>
      <c r="AM459" s="38">
        <f>$AI459*$AK459</f>
        <v/>
      </c>
      <c r="AN459" s="27" t="inlineStr"/>
      <c r="AO459"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7" t="n">
        <v>0</v>
      </c>
      <c r="M460" s="7" t="n">
        <v>47227.46</v>
      </c>
      <c r="O460" s="11">
        <f>M460/SUM($M$2:$M$2023)</f>
        <v/>
      </c>
      <c r="P460" s="5">
        <f>IFERROR(M460/I460,0)</f>
        <v/>
      </c>
      <c r="R460" s="8">
        <f>I460-Q460</f>
        <v/>
      </c>
      <c r="S460" s="36">
        <f>P460*R460</f>
        <v/>
      </c>
      <c r="U460" s="27" t="inlineStr">
        <is>
          <t>Stock SAP</t>
        </is>
      </c>
      <c r="V460" s="27" t="inlineStr">
        <is>
          <t>Medicamentos</t>
        </is>
      </c>
      <c r="W460" s="27" t="inlineStr">
        <is>
          <t>Dentro del alcance</t>
        </is>
      </c>
      <c r="X460" s="30" t="inlineStr">
        <is>
          <t>Media</t>
        </is>
      </c>
      <c r="Y460" s="27" t="inlineStr">
        <is>
          <t>Homologado – confianza Media – pendiente de validación</t>
        </is>
      </c>
      <c r="Z460" s="26" t="inlineStr">
        <is>
          <t>Dar de baja en SAP</t>
        </is>
      </c>
      <c r="AA460" s="27" t="inlineStr">
        <is>
          <t>80</t>
        </is>
      </c>
      <c r="AB460" s="27" t="inlineStr">
        <is>
          <t>DICLOFENAC AMP</t>
        </is>
      </c>
      <c r="AC460" s="27" t="inlineStr">
        <is>
          <t>Cruce por nomenclatura SAP</t>
        </is>
      </c>
      <c r="AD460" s="27" t="inlineStr">
        <is>
          <t>No</t>
        </is>
      </c>
      <c r="AE460" s="27" t="inlineStr"/>
      <c r="AF460" s="27" t="inlineStr">
        <is>
          <t>Sí</t>
        </is>
      </c>
      <c r="AG460" s="27" t="inlineStr"/>
      <c r="AH460" s="37" t="n">
        <v>11285</v>
      </c>
      <c r="AI460" s="37" t="n">
        <v>33</v>
      </c>
      <c r="AJ460" s="37" t="n">
        <v>11252</v>
      </c>
      <c r="AK460" s="38" t="n">
        <v>236.1373017279574</v>
      </c>
      <c r="AL460" s="38">
        <f>IF(OR($Z460="Dar de baja en SAP",$Z460="Dar de alta en SAP"),$AJ460*$AK460,"")</f>
        <v/>
      </c>
      <c r="AM460" s="38">
        <f>$AI460*$AK460</f>
        <v/>
      </c>
      <c r="AN460" s="29" t="inlineStr">
        <is>
          <t>Valorización a validar: relación de cantidades 342 a 1 entre SAP y el recuento físico. Sugiere distinta unidad de medida (SAP por caja o envase y el recuento por unidad). La diferencia económica de esta fila no debe tomarse como definitiva.</t>
        </is>
      </c>
      <c r="AO460"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7" t="n">
        <v>0</v>
      </c>
      <c r="M461" s="7" t="n">
        <v>47227.46</v>
      </c>
      <c r="O461" s="11">
        <f>M461/SUM($M$2:$M$2023)</f>
        <v/>
      </c>
      <c r="P461" s="5">
        <f>IFERROR(M461/I461,0)</f>
        <v/>
      </c>
      <c r="R461" s="8">
        <f>I461-Q461</f>
        <v/>
      </c>
      <c r="S461" s="36">
        <f>P461*R461</f>
        <v/>
      </c>
      <c r="U461" s="27" t="inlineStr">
        <is>
          <t>Stock SAP</t>
        </is>
      </c>
      <c r="V461" s="27" t="inlineStr">
        <is>
          <t>Medicamentos</t>
        </is>
      </c>
      <c r="W461" s="27" t="inlineStr">
        <is>
          <t>Dentro del alcance</t>
        </is>
      </c>
      <c r="X461" s="30" t="inlineStr">
        <is>
          <t>Media</t>
        </is>
      </c>
      <c r="Y461" s="27" t="inlineStr">
        <is>
          <t>Homologado – confianza Media – pendiente de validación</t>
        </is>
      </c>
      <c r="Z461" s="26" t="inlineStr">
        <is>
          <t>Dar de baja en SAP</t>
        </is>
      </c>
      <c r="AA461" s="27" t="inlineStr">
        <is>
          <t>80</t>
        </is>
      </c>
      <c r="AB461" s="27" t="inlineStr">
        <is>
          <t>DICLOFENAC AMP</t>
        </is>
      </c>
      <c r="AC461" s="27" t="inlineStr">
        <is>
          <t>Cruce por nomenclatura SAP</t>
        </is>
      </c>
      <c r="AD461" s="27" t="inlineStr">
        <is>
          <t>No</t>
        </is>
      </c>
      <c r="AE461" s="27" t="inlineStr"/>
      <c r="AF461" s="27" t="inlineStr">
        <is>
          <t>Sí</t>
        </is>
      </c>
      <c r="AG461" s="27" t="inlineStr"/>
      <c r="AH461" s="37" t="n">
        <v>11285</v>
      </c>
      <c r="AI461" s="37" t="n">
        <v>33</v>
      </c>
      <c r="AJ461" s="37" t="n">
        <v>11252</v>
      </c>
      <c r="AK461" s="38" t="n">
        <v>236.1373017279574</v>
      </c>
      <c r="AL461" s="38">
        <f>IF(OR($Z461="Dar de baja en SAP",$Z461="Dar de alta en SAP"),$AJ461*$AK461,"")</f>
        <v/>
      </c>
      <c r="AM461" s="38">
        <f>$AI461*$AK461</f>
        <v/>
      </c>
      <c r="AN461" s="29" t="inlineStr">
        <is>
          <t>Valorización a validar: relación de cantidades 342 a 1 entre SAP y el recuento físico. Sugiere distinta unidad de medida (SAP por caja o envase y el recuento por unidad). La diferencia económica de esta fila no debe tomarse como definitiva.</t>
        </is>
      </c>
      <c r="AO461"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7" t="n">
        <v>0</v>
      </c>
      <c r="M462" s="7" t="n">
        <v>47227.46</v>
      </c>
      <c r="O462" s="11">
        <f>M462/SUM($M$2:$M$2023)</f>
        <v/>
      </c>
      <c r="P462" s="5">
        <f>IFERROR(M462/I462,0)</f>
        <v/>
      </c>
      <c r="R462" s="8">
        <f>I462-Q462</f>
        <v/>
      </c>
      <c r="S462" s="36">
        <f>P462*R462</f>
        <v/>
      </c>
      <c r="U462" s="27" t="inlineStr">
        <is>
          <t>Stock SAP</t>
        </is>
      </c>
      <c r="V462" s="27" t="inlineStr">
        <is>
          <t>Medicamentos</t>
        </is>
      </c>
      <c r="W462" s="27" t="inlineStr">
        <is>
          <t>Dentro del alcance</t>
        </is>
      </c>
      <c r="X462" s="30" t="inlineStr">
        <is>
          <t>Media</t>
        </is>
      </c>
      <c r="Y462" s="27" t="inlineStr">
        <is>
          <t>Homologado – confianza Media – pendiente de validación</t>
        </is>
      </c>
      <c r="Z462" s="26" t="inlineStr">
        <is>
          <t>Dar de baja en SAP</t>
        </is>
      </c>
      <c r="AA462" s="27" t="inlineStr">
        <is>
          <t>80</t>
        </is>
      </c>
      <c r="AB462" s="27" t="inlineStr">
        <is>
          <t>DICLOFENAC AMP</t>
        </is>
      </c>
      <c r="AC462" s="27" t="inlineStr">
        <is>
          <t>Cruce por nomenclatura SAP</t>
        </is>
      </c>
      <c r="AD462" s="27" t="inlineStr">
        <is>
          <t>No</t>
        </is>
      </c>
      <c r="AE462" s="27" t="inlineStr"/>
      <c r="AF462" s="27" t="inlineStr">
        <is>
          <t>Sí</t>
        </is>
      </c>
      <c r="AG462" s="27" t="inlineStr"/>
      <c r="AH462" s="37" t="n">
        <v>11285</v>
      </c>
      <c r="AI462" s="37" t="n">
        <v>33</v>
      </c>
      <c r="AJ462" s="37" t="n">
        <v>11252</v>
      </c>
      <c r="AK462" s="38" t="n">
        <v>236.1373017279574</v>
      </c>
      <c r="AL462" s="38">
        <f>IF(OR($Z462="Dar de baja en SAP",$Z462="Dar de alta en SAP"),$AJ462*$AK462,"")</f>
        <v/>
      </c>
      <c r="AM462" s="38">
        <f>$AI462*$AK462</f>
        <v/>
      </c>
      <c r="AN462" s="29" t="inlineStr">
        <is>
          <t>Valorización a validar: relación de cantidades 342 a 1 entre SAP y el recuento físico. Sugiere distinta unidad de medida (SAP por caja o envase y el recuento por unidad). La diferencia económica de esta fila no debe tomarse como definitiva.</t>
        </is>
      </c>
      <c r="AO462"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7" t="n">
        <v>0</v>
      </c>
      <c r="M463" s="7" t="n">
        <v>47227.46</v>
      </c>
      <c r="O463" s="11">
        <f>M463/SUM($M$2:$M$2023)</f>
        <v/>
      </c>
      <c r="P463" s="5">
        <f>IFERROR(M463/I463,0)</f>
        <v/>
      </c>
      <c r="R463" s="8">
        <f>I463-Q463</f>
        <v/>
      </c>
      <c r="S463" s="36">
        <f>P463*R463</f>
        <v/>
      </c>
      <c r="U463" s="27" t="inlineStr">
        <is>
          <t>Stock SAP</t>
        </is>
      </c>
      <c r="V463" s="27" t="inlineStr">
        <is>
          <t>Medicamentos</t>
        </is>
      </c>
      <c r="W463" s="27" t="inlineStr">
        <is>
          <t>Dentro del alcance</t>
        </is>
      </c>
      <c r="X463" s="30" t="inlineStr">
        <is>
          <t>Media</t>
        </is>
      </c>
      <c r="Y463" s="27" t="inlineStr">
        <is>
          <t>Homologado – confianza Media – pendiente de validación</t>
        </is>
      </c>
      <c r="Z463" s="26" t="inlineStr">
        <is>
          <t>Dar de baja en SAP</t>
        </is>
      </c>
      <c r="AA463" s="27" t="inlineStr">
        <is>
          <t>80</t>
        </is>
      </c>
      <c r="AB463" s="27" t="inlineStr">
        <is>
          <t>DICLOFENAC AMP</t>
        </is>
      </c>
      <c r="AC463" s="27" t="inlineStr">
        <is>
          <t>Cruce por nomenclatura SAP</t>
        </is>
      </c>
      <c r="AD463" s="27" t="inlineStr">
        <is>
          <t>No</t>
        </is>
      </c>
      <c r="AE463" s="27" t="inlineStr"/>
      <c r="AF463" s="27" t="inlineStr">
        <is>
          <t>Sí</t>
        </is>
      </c>
      <c r="AG463" s="27" t="inlineStr"/>
      <c r="AH463" s="37" t="n">
        <v>11285</v>
      </c>
      <c r="AI463" s="37" t="n">
        <v>33</v>
      </c>
      <c r="AJ463" s="37" t="n">
        <v>11252</v>
      </c>
      <c r="AK463" s="38" t="n">
        <v>236.1373017279574</v>
      </c>
      <c r="AL463" s="38">
        <f>IF(OR($Z463="Dar de baja en SAP",$Z463="Dar de alta en SAP"),$AJ463*$AK463,"")</f>
        <v/>
      </c>
      <c r="AM463" s="38">
        <f>$AI463*$AK463</f>
        <v/>
      </c>
      <c r="AN463" s="29" t="inlineStr">
        <is>
          <t>Valorización a validar: relación de cantidades 342 a 1 entre SAP y el recuento físico. Sugiere distinta unidad de medida (SAP por caja o envase y el recuento por unidad). La diferencia económica de esta fila no debe tomarse como definitiva.</t>
        </is>
      </c>
      <c r="AO463"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7" t="n">
        <v>0</v>
      </c>
      <c r="M464" s="7" t="n">
        <v>47227.46</v>
      </c>
      <c r="O464" s="11">
        <f>M464/SUM($M$2:$M$2023)</f>
        <v/>
      </c>
      <c r="P464" s="5">
        <f>IFERROR(M464/I464,0)</f>
        <v/>
      </c>
      <c r="R464" s="8">
        <f>I464-Q464</f>
        <v/>
      </c>
      <c r="S464" s="36">
        <f>P464*R464</f>
        <v/>
      </c>
      <c r="U464" s="27" t="inlineStr">
        <is>
          <t>Stock SAP</t>
        </is>
      </c>
      <c r="V464" s="27" t="inlineStr">
        <is>
          <t>Medicamentos</t>
        </is>
      </c>
      <c r="W464" s="27" t="inlineStr">
        <is>
          <t>Dentro del alcance</t>
        </is>
      </c>
      <c r="X464" s="30" t="inlineStr">
        <is>
          <t>Media</t>
        </is>
      </c>
      <c r="Y464" s="27" t="inlineStr">
        <is>
          <t>Homologado – confianza Media – pendiente de validación</t>
        </is>
      </c>
      <c r="Z464" s="26" t="inlineStr">
        <is>
          <t>Dar de baja en SAP</t>
        </is>
      </c>
      <c r="AA464" s="27" t="inlineStr">
        <is>
          <t>80</t>
        </is>
      </c>
      <c r="AB464" s="27" t="inlineStr">
        <is>
          <t>DICLOFENAC AMP</t>
        </is>
      </c>
      <c r="AC464" s="27" t="inlineStr">
        <is>
          <t>Cruce por nomenclatura SAP</t>
        </is>
      </c>
      <c r="AD464" s="27" t="inlineStr">
        <is>
          <t>No</t>
        </is>
      </c>
      <c r="AE464" s="27" t="inlineStr"/>
      <c r="AF464" s="27" t="inlineStr">
        <is>
          <t>Sí</t>
        </is>
      </c>
      <c r="AG464" s="27" t="inlineStr"/>
      <c r="AH464" s="37" t="n">
        <v>11285</v>
      </c>
      <c r="AI464" s="37" t="n">
        <v>33</v>
      </c>
      <c r="AJ464" s="37" t="n">
        <v>11252</v>
      </c>
      <c r="AK464" s="38" t="n">
        <v>236.1373017279574</v>
      </c>
      <c r="AL464" s="38">
        <f>IF(OR($Z464="Dar de baja en SAP",$Z464="Dar de alta en SAP"),$AJ464*$AK464,"")</f>
        <v/>
      </c>
      <c r="AM464" s="38">
        <f>$AI464*$AK464</f>
        <v/>
      </c>
      <c r="AN464" s="29" t="inlineStr">
        <is>
          <t>Valorización a validar: relación de cantidades 342 a 1 entre SAP y el recuento físico. Sugiere distinta unidad de medida (SAP por caja o envase y el recuento por unidad). La diferencia económica de esta fila no debe tomarse como definitiva.</t>
        </is>
      </c>
      <c r="AO464"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7" t="n">
        <v>0</v>
      </c>
      <c r="M465" s="7" t="n">
        <v>47227.46</v>
      </c>
      <c r="O465" s="11">
        <f>M465/SUM($M$2:$M$2023)</f>
        <v/>
      </c>
      <c r="P465" s="5">
        <f>IFERROR(M465/I465,0)</f>
        <v/>
      </c>
      <c r="R465" s="8">
        <f>I465-Q465</f>
        <v/>
      </c>
      <c r="S465" s="36">
        <f>P465*R465</f>
        <v/>
      </c>
      <c r="U465" s="27" t="inlineStr">
        <is>
          <t>Stock SAP</t>
        </is>
      </c>
      <c r="V465" s="27" t="inlineStr">
        <is>
          <t>Medicamentos</t>
        </is>
      </c>
      <c r="W465" s="27" t="inlineStr">
        <is>
          <t>Dentro del alcance</t>
        </is>
      </c>
      <c r="X465" s="30" t="inlineStr">
        <is>
          <t>Media</t>
        </is>
      </c>
      <c r="Y465" s="27" t="inlineStr">
        <is>
          <t>Homologado – confianza Media – pendiente de validación</t>
        </is>
      </c>
      <c r="Z465" s="26" t="inlineStr">
        <is>
          <t>Dar de baja en SAP</t>
        </is>
      </c>
      <c r="AA465" s="27" t="inlineStr">
        <is>
          <t>80</t>
        </is>
      </c>
      <c r="AB465" s="27" t="inlineStr">
        <is>
          <t>DICLOFENAC AMP</t>
        </is>
      </c>
      <c r="AC465" s="27" t="inlineStr">
        <is>
          <t>Cruce por nomenclatura SAP</t>
        </is>
      </c>
      <c r="AD465" s="27" t="inlineStr">
        <is>
          <t>No</t>
        </is>
      </c>
      <c r="AE465" s="27" t="inlineStr"/>
      <c r="AF465" s="27" t="inlineStr">
        <is>
          <t>Sí</t>
        </is>
      </c>
      <c r="AG465" s="27" t="inlineStr"/>
      <c r="AH465" s="37" t="n">
        <v>11285</v>
      </c>
      <c r="AI465" s="37" t="n">
        <v>33</v>
      </c>
      <c r="AJ465" s="37" t="n">
        <v>11252</v>
      </c>
      <c r="AK465" s="38" t="n">
        <v>236.1373017279574</v>
      </c>
      <c r="AL465" s="38">
        <f>IF(OR($Z465="Dar de baja en SAP",$Z465="Dar de alta en SAP"),$AJ465*$AK465,"")</f>
        <v/>
      </c>
      <c r="AM465" s="38">
        <f>$AI465*$AK465</f>
        <v/>
      </c>
      <c r="AN465" s="29" t="inlineStr">
        <is>
          <t>Valorización a validar: relación de cantidades 342 a 1 entre SAP y el recuento físico. Sugiere distinta unidad de medida (SAP por caja o envase y el recuento por unidad). La diferencia económica de esta fila no debe tomarse como definitiva.</t>
        </is>
      </c>
      <c r="AO46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7" t="n">
        <v>0</v>
      </c>
      <c r="M466" s="7" t="n">
        <v>47227.46</v>
      </c>
      <c r="O466" s="11">
        <f>M466/SUM($M$2:$M$2023)</f>
        <v/>
      </c>
      <c r="P466" s="5">
        <f>IFERROR(M466/I466,0)</f>
        <v/>
      </c>
      <c r="R466" s="8">
        <f>I466-Q466</f>
        <v/>
      </c>
      <c r="S466" s="36">
        <f>P466*R466</f>
        <v/>
      </c>
      <c r="U466" s="27" t="inlineStr">
        <is>
          <t>Stock SAP</t>
        </is>
      </c>
      <c r="V466" s="27" t="inlineStr">
        <is>
          <t>Medicamentos</t>
        </is>
      </c>
      <c r="W466" s="27" t="inlineStr">
        <is>
          <t>Dentro del alcance</t>
        </is>
      </c>
      <c r="X466" s="30" t="inlineStr">
        <is>
          <t>Media</t>
        </is>
      </c>
      <c r="Y466" s="27" t="inlineStr">
        <is>
          <t>Homologado – confianza Media – pendiente de validación</t>
        </is>
      </c>
      <c r="Z466" s="26" t="inlineStr">
        <is>
          <t>Dar de baja en SAP</t>
        </is>
      </c>
      <c r="AA466" s="27" t="inlineStr">
        <is>
          <t>80</t>
        </is>
      </c>
      <c r="AB466" s="27" t="inlineStr">
        <is>
          <t>DICLOFENAC AMP</t>
        </is>
      </c>
      <c r="AC466" s="27" t="inlineStr">
        <is>
          <t>Cruce por nomenclatura SAP</t>
        </is>
      </c>
      <c r="AD466" s="27" t="inlineStr">
        <is>
          <t>No</t>
        </is>
      </c>
      <c r="AE466" s="27" t="inlineStr"/>
      <c r="AF466" s="27" t="inlineStr">
        <is>
          <t>Sí</t>
        </is>
      </c>
      <c r="AG466" s="27" t="inlineStr"/>
      <c r="AH466" s="37" t="n">
        <v>11285</v>
      </c>
      <c r="AI466" s="37" t="n">
        <v>33</v>
      </c>
      <c r="AJ466" s="37" t="n">
        <v>11252</v>
      </c>
      <c r="AK466" s="38" t="n">
        <v>236.1373017279574</v>
      </c>
      <c r="AL466" s="38">
        <f>IF(OR($Z466="Dar de baja en SAP",$Z466="Dar de alta en SAP"),$AJ466*$AK466,"")</f>
        <v/>
      </c>
      <c r="AM466" s="38">
        <f>$AI466*$AK466</f>
        <v/>
      </c>
      <c r="AN466" s="29" t="inlineStr">
        <is>
          <t>Valorización a validar: relación de cantidades 342 a 1 entre SAP y el recuento físico. Sugiere distinta unidad de medida (SAP por caja o envase y el recuento por unidad). La diferencia económica de esta fila no debe tomarse como definitiva.</t>
        </is>
      </c>
      <c r="AO466"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7" t="n">
        <v>0</v>
      </c>
      <c r="M467" s="7" t="n">
        <v>47227.46</v>
      </c>
      <c r="O467" s="11">
        <f>M467/SUM($M$2:$M$2023)</f>
        <v/>
      </c>
      <c r="P467" s="5">
        <f>IFERROR(M467/I467,0)</f>
        <v/>
      </c>
      <c r="R467" s="8">
        <f>I467-Q467</f>
        <v/>
      </c>
      <c r="S467" s="36">
        <f>P467*R467</f>
        <v/>
      </c>
      <c r="U467" s="27" t="inlineStr">
        <is>
          <t>Stock SAP</t>
        </is>
      </c>
      <c r="V467" s="27" t="inlineStr">
        <is>
          <t>Medicamentos</t>
        </is>
      </c>
      <c r="W467" s="27" t="inlineStr">
        <is>
          <t>Dentro del alcance</t>
        </is>
      </c>
      <c r="X467" s="30" t="inlineStr">
        <is>
          <t>Media</t>
        </is>
      </c>
      <c r="Y467" s="27" t="inlineStr">
        <is>
          <t>Homologado – confianza Media – pendiente de validación</t>
        </is>
      </c>
      <c r="Z467" s="26" t="inlineStr">
        <is>
          <t>Dar de baja en SAP</t>
        </is>
      </c>
      <c r="AA467" s="27" t="inlineStr">
        <is>
          <t>80</t>
        </is>
      </c>
      <c r="AB467" s="27" t="inlineStr">
        <is>
          <t>DICLOFENAC AMP</t>
        </is>
      </c>
      <c r="AC467" s="27" t="inlineStr">
        <is>
          <t>Cruce por nomenclatura SAP</t>
        </is>
      </c>
      <c r="AD467" s="27" t="inlineStr">
        <is>
          <t>No</t>
        </is>
      </c>
      <c r="AE467" s="27" t="inlineStr"/>
      <c r="AF467" s="27" t="inlineStr">
        <is>
          <t>Sí</t>
        </is>
      </c>
      <c r="AG467" s="27" t="inlineStr"/>
      <c r="AH467" s="37" t="n">
        <v>11285</v>
      </c>
      <c r="AI467" s="37" t="n">
        <v>33</v>
      </c>
      <c r="AJ467" s="37" t="n">
        <v>11252</v>
      </c>
      <c r="AK467" s="38" t="n">
        <v>236.1373017279574</v>
      </c>
      <c r="AL467" s="38">
        <f>IF(OR($Z467="Dar de baja en SAP",$Z467="Dar de alta en SAP"),$AJ467*$AK467,"")</f>
        <v/>
      </c>
      <c r="AM467" s="38">
        <f>$AI467*$AK467</f>
        <v/>
      </c>
      <c r="AN467" s="29" t="inlineStr">
        <is>
          <t>Valorización a validar: relación de cantidades 342 a 1 entre SAP y el recuento físico. Sugiere distinta unidad de medida (SAP por caja o envase y el recuento por unidad). La diferencia económica de esta fila no debe tomarse como definitiva.</t>
        </is>
      </c>
      <c r="AO467"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7" t="n">
        <v>0</v>
      </c>
      <c r="M468" s="7" t="n">
        <v>47227.46</v>
      </c>
      <c r="O468" s="11">
        <f>M468/SUM($M$2:$M$2023)</f>
        <v/>
      </c>
      <c r="P468" s="5">
        <f>IFERROR(M468/I468,0)</f>
        <v/>
      </c>
      <c r="R468" s="8">
        <f>I468-Q468</f>
        <v/>
      </c>
      <c r="S468" s="36">
        <f>P468*R468</f>
        <v/>
      </c>
      <c r="U468" s="27" t="inlineStr">
        <is>
          <t>Stock SAP</t>
        </is>
      </c>
      <c r="V468" s="27" t="inlineStr">
        <is>
          <t>Medicamentos</t>
        </is>
      </c>
      <c r="W468" s="27" t="inlineStr">
        <is>
          <t>Dentro del alcance</t>
        </is>
      </c>
      <c r="X468" s="30" t="inlineStr">
        <is>
          <t>Media</t>
        </is>
      </c>
      <c r="Y468" s="27" t="inlineStr">
        <is>
          <t>Homologado – confianza Media – pendiente de validación</t>
        </is>
      </c>
      <c r="Z468" s="26" t="inlineStr">
        <is>
          <t>Dar de baja en SAP</t>
        </is>
      </c>
      <c r="AA468" s="27" t="inlineStr">
        <is>
          <t>80</t>
        </is>
      </c>
      <c r="AB468" s="27" t="inlineStr">
        <is>
          <t>DICLOFENAC AMP</t>
        </is>
      </c>
      <c r="AC468" s="27" t="inlineStr">
        <is>
          <t>Cruce por nomenclatura SAP</t>
        </is>
      </c>
      <c r="AD468" s="27" t="inlineStr">
        <is>
          <t>No</t>
        </is>
      </c>
      <c r="AE468" s="27" t="inlineStr"/>
      <c r="AF468" s="27" t="inlineStr">
        <is>
          <t>Sí</t>
        </is>
      </c>
      <c r="AG468" s="27" t="inlineStr"/>
      <c r="AH468" s="37" t="n">
        <v>11285</v>
      </c>
      <c r="AI468" s="37" t="n">
        <v>33</v>
      </c>
      <c r="AJ468" s="37" t="n">
        <v>11252</v>
      </c>
      <c r="AK468" s="38" t="n">
        <v>236.1373017279574</v>
      </c>
      <c r="AL468" s="38">
        <f>IF(OR($Z468="Dar de baja en SAP",$Z468="Dar de alta en SAP"),$AJ468*$AK468,"")</f>
        <v/>
      </c>
      <c r="AM468" s="38">
        <f>$AI468*$AK468</f>
        <v/>
      </c>
      <c r="AN468" s="29" t="inlineStr">
        <is>
          <t>Valorización a validar: relación de cantidades 342 a 1 entre SAP y el recuento físico. Sugiere distinta unidad de medida (SAP por caja o envase y el recuento por unidad). La diferencia económica de esta fila no debe tomarse como definitiva.</t>
        </is>
      </c>
      <c r="AO468"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7" t="n">
        <v>0</v>
      </c>
      <c r="M469" s="7" t="n">
        <v>47227.46</v>
      </c>
      <c r="O469" s="11">
        <f>M469/SUM($M$2:$M$2023)</f>
        <v/>
      </c>
      <c r="P469" s="5">
        <f>IFERROR(M469/I469,0)</f>
        <v/>
      </c>
      <c r="R469" s="8">
        <f>I469-Q469</f>
        <v/>
      </c>
      <c r="S469" s="36">
        <f>P469*R469</f>
        <v/>
      </c>
      <c r="U469" s="27" t="inlineStr">
        <is>
          <t>Stock SAP</t>
        </is>
      </c>
      <c r="V469" s="27" t="inlineStr">
        <is>
          <t>Medicamentos</t>
        </is>
      </c>
      <c r="W469" s="27" t="inlineStr">
        <is>
          <t>Dentro del alcance</t>
        </is>
      </c>
      <c r="X469" s="30" t="inlineStr">
        <is>
          <t>Media</t>
        </is>
      </c>
      <c r="Y469" s="27" t="inlineStr">
        <is>
          <t>Homologado – confianza Media – pendiente de validación</t>
        </is>
      </c>
      <c r="Z469" s="26" t="inlineStr">
        <is>
          <t>Dar de baja en SAP</t>
        </is>
      </c>
      <c r="AA469" s="27" t="inlineStr">
        <is>
          <t>80</t>
        </is>
      </c>
      <c r="AB469" s="27" t="inlineStr">
        <is>
          <t>DICLOFENAC AMP</t>
        </is>
      </c>
      <c r="AC469" s="27" t="inlineStr">
        <is>
          <t>Cruce por nomenclatura SAP</t>
        </is>
      </c>
      <c r="AD469" s="27" t="inlineStr">
        <is>
          <t>No</t>
        </is>
      </c>
      <c r="AE469" s="27" t="inlineStr"/>
      <c r="AF469" s="27" t="inlineStr">
        <is>
          <t>Sí</t>
        </is>
      </c>
      <c r="AG469" s="27" t="inlineStr"/>
      <c r="AH469" s="37" t="n">
        <v>11285</v>
      </c>
      <c r="AI469" s="37" t="n">
        <v>33</v>
      </c>
      <c r="AJ469" s="37" t="n">
        <v>11252</v>
      </c>
      <c r="AK469" s="38" t="n">
        <v>236.1373017279574</v>
      </c>
      <c r="AL469" s="38">
        <f>IF(OR($Z469="Dar de baja en SAP",$Z469="Dar de alta en SAP"),$AJ469*$AK469,"")</f>
        <v/>
      </c>
      <c r="AM469" s="38">
        <f>$AI469*$AK469</f>
        <v/>
      </c>
      <c r="AN469" s="29" t="inlineStr">
        <is>
          <t>Valorización a validar: relación de cantidades 342 a 1 entre SAP y el recuento físico. Sugiere distinta unidad de medida (SAP por caja o envase y el recuento por unidad). La diferencia económica de esta fila no debe tomarse como definitiva.</t>
        </is>
      </c>
      <c r="AO469"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7" t="n">
        <v>0</v>
      </c>
      <c r="M470" s="7" t="n">
        <v>285340.08</v>
      </c>
      <c r="O470" s="11">
        <f>M470/SUM($M$2:$M$2023)</f>
        <v/>
      </c>
      <c r="P470" s="5">
        <f>IFERROR(M470/I470,0)</f>
        <v/>
      </c>
      <c r="Q470" s="39" t="n">
        <v>4</v>
      </c>
      <c r="R470" s="8">
        <f>I470-Q470</f>
        <v/>
      </c>
      <c r="S470" s="36">
        <f>P470*R470</f>
        <v/>
      </c>
      <c r="U470" s="27" t="inlineStr">
        <is>
          <t>Stock SAP</t>
        </is>
      </c>
      <c r="V470" s="27" t="inlineStr">
        <is>
          <t>Medicamentos</t>
        </is>
      </c>
      <c r="W470" s="27" t="inlineStr">
        <is>
          <t>Dentro del alcance</t>
        </is>
      </c>
      <c r="X470" s="26" t="inlineStr">
        <is>
          <t>Baja</t>
        </is>
      </c>
      <c r="Y470" s="27" t="inlineStr">
        <is>
          <t>Homologado – confianza Baja – pendiente de validación</t>
        </is>
      </c>
      <c r="Z470" s="26" t="inlineStr">
        <is>
          <t>Dar de baja en SAP</t>
        </is>
      </c>
      <c r="AA470" s="27" t="inlineStr">
        <is>
          <t>255</t>
        </is>
      </c>
      <c r="AB470" s="27" t="inlineStr">
        <is>
          <t>ALCOHOL ETILICO 96% X 1 LTS</t>
        </is>
      </c>
      <c r="AC470" s="27" t="inlineStr">
        <is>
          <t>Homologación por código Avain (master D-174)</t>
        </is>
      </c>
      <c r="AD470" s="27" t="inlineStr">
        <is>
          <t>No</t>
        </is>
      </c>
      <c r="AE470" s="27" t="inlineStr"/>
      <c r="AF470" s="27" t="inlineStr">
        <is>
          <t>Sí</t>
        </is>
      </c>
      <c r="AG470" s="27" t="inlineStr">
        <is>
          <t>D-174</t>
        </is>
      </c>
      <c r="AH470" s="37" t="n">
        <v>727</v>
      </c>
      <c r="AI470" s="37" t="n">
        <v>4</v>
      </c>
      <c r="AJ470" s="37" t="n">
        <v>723</v>
      </c>
      <c r="AK470" s="38" t="n">
        <v>1426.700385144429</v>
      </c>
      <c r="AL470" s="38">
        <f>IF(OR($Z470="Dar de baja en SAP",$Z470="Dar de alta en SAP"),$AJ470*$AK470,"")</f>
        <v/>
      </c>
      <c r="AM470" s="38">
        <f>$AI470*$AK470</f>
        <v/>
      </c>
      <c r="AN470" s="29" t="inlineStr">
        <is>
          <t>Valorización a validar: relación de cantidades 182 a 1 entre SAP y el recuento físico. Sugiere distinta unidad de medida (SAP por caja o envase y el recuento por unidad). La diferencia económica de esta fila no debe tomarse como definitiva.</t>
        </is>
      </c>
      <c r="AO470" s="27"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7" t="n">
        <v>0</v>
      </c>
      <c r="M471" s="7" t="n">
        <v>35515.27</v>
      </c>
      <c r="O471" s="11">
        <f>M471/SUM($M$2:$M$2023)</f>
        <v/>
      </c>
      <c r="P471" s="5">
        <f>IFERROR(M471/I471,0)</f>
        <v/>
      </c>
      <c r="R471" s="8">
        <f>I471-Q471</f>
        <v/>
      </c>
      <c r="S471" s="36">
        <f>P471*R471</f>
        <v/>
      </c>
      <c r="U471" s="27" t="inlineStr">
        <is>
          <t>Stock SAP</t>
        </is>
      </c>
      <c r="V471" s="27" t="inlineStr">
        <is>
          <t>Medicamentos</t>
        </is>
      </c>
      <c r="W471" s="27" t="inlineStr">
        <is>
          <t>Dentro del alcance</t>
        </is>
      </c>
      <c r="X471" s="27" t="inlineStr"/>
      <c r="Y471" s="27" t="inlineStr">
        <is>
          <t>Sin recuento físico en el inventario de Avain</t>
        </is>
      </c>
      <c r="Z471" s="28" t="inlineStr">
        <is>
          <t>Sin recuento físico</t>
        </is>
      </c>
      <c r="AA471" s="27" t="inlineStr"/>
      <c r="AB471" s="27" t="inlineStr"/>
      <c r="AC471" s="27" t="inlineStr"/>
      <c r="AD471" s="27" t="inlineStr"/>
      <c r="AE471" s="27" t="inlineStr"/>
      <c r="AF471" s="27" t="inlineStr"/>
      <c r="AG471" s="27" t="inlineStr"/>
      <c r="AH471" s="37" t="n">
        <v>600</v>
      </c>
      <c r="AI471" s="37" t="n">
        <v>0</v>
      </c>
      <c r="AJ471" s="37" t="n">
        <v>600</v>
      </c>
      <c r="AK471" s="38" t="n">
        <v>177.5763666666666</v>
      </c>
      <c r="AL471" s="38" t="n"/>
      <c r="AM471" s="38" t="n"/>
      <c r="AN471" s="27" t="inlineStr"/>
      <c r="AO471" s="27"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7" t="n">
        <v>0</v>
      </c>
      <c r="M472" s="7" t="n">
        <v>3256.61</v>
      </c>
      <c r="O472" s="11">
        <f>M472/SUM($M$2:$M$2023)</f>
        <v/>
      </c>
      <c r="P472" s="5">
        <f>IFERROR(M472/I472,0)</f>
        <v/>
      </c>
      <c r="R472" s="8">
        <f>I472-Q472</f>
        <v/>
      </c>
      <c r="S472" s="36">
        <f>P472*R472</f>
        <v/>
      </c>
      <c r="U472" s="27" t="inlineStr">
        <is>
          <t>Stock SAP</t>
        </is>
      </c>
      <c r="V472" s="27" t="inlineStr">
        <is>
          <t>Medicamentos</t>
        </is>
      </c>
      <c r="W472" s="27" t="inlineStr">
        <is>
          <t>Dentro del alcance</t>
        </is>
      </c>
      <c r="X472" s="30" t="inlineStr">
        <is>
          <t>Media</t>
        </is>
      </c>
      <c r="Y472" s="27" t="inlineStr">
        <is>
          <t>Homologado – confianza Media – pendiente de validación</t>
        </is>
      </c>
      <c r="Z472" s="26" t="inlineStr">
        <is>
          <t>Dar de baja en SAP</t>
        </is>
      </c>
      <c r="AA472" s="27" t="inlineStr">
        <is>
          <t>101</t>
        </is>
      </c>
      <c r="AB472" s="27" t="inlineStr">
        <is>
          <t>ENALAPRIL COMP</t>
        </is>
      </c>
      <c r="AC472" s="27" t="inlineStr">
        <is>
          <t>Cruce por nomenclatura SAP</t>
        </is>
      </c>
      <c r="AD472" s="27" t="inlineStr">
        <is>
          <t>Sí</t>
        </is>
      </c>
      <c r="AE472" s="27" t="inlineStr">
        <is>
          <t>1000066, 1000343</t>
        </is>
      </c>
      <c r="AF472" s="27" t="inlineStr">
        <is>
          <t>Sí</t>
        </is>
      </c>
      <c r="AG472" s="27" t="inlineStr">
        <is>
          <t>M04-003</t>
        </is>
      </c>
      <c r="AH472" s="37" t="n">
        <v>8770</v>
      </c>
      <c r="AI472" s="37" t="n">
        <v>580</v>
      </c>
      <c r="AJ472" s="37" t="n">
        <v>8190</v>
      </c>
      <c r="AK472" s="38" t="n">
        <v>16.2830661345496</v>
      </c>
      <c r="AL472" s="38">
        <f>IF(OR($Z472="Dar de baja en SAP",$Z472="Dar de alta en SAP"),$AJ472*$AK472,"")</f>
        <v/>
      </c>
      <c r="AM472" s="38">
        <f>$AI472*$AK472</f>
        <v/>
      </c>
      <c r="AN472" s="27" t="inlineStr"/>
      <c r="AO472"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7" t="n">
        <v>0</v>
      </c>
      <c r="M473" s="7" t="n">
        <v>69525.32000000001</v>
      </c>
      <c r="O473" s="11">
        <f>M473/SUM($M$2:$M$2023)</f>
        <v/>
      </c>
      <c r="P473" s="5">
        <f>IFERROR(M473/I473,0)</f>
        <v/>
      </c>
      <c r="R473" s="8">
        <f>I473-Q473</f>
        <v/>
      </c>
      <c r="S473" s="36">
        <f>P473*R473</f>
        <v/>
      </c>
      <c r="U473" s="27" t="inlineStr">
        <is>
          <t>Stock SAP</t>
        </is>
      </c>
      <c r="V473" s="27" t="inlineStr">
        <is>
          <t>Medicamentos</t>
        </is>
      </c>
      <c r="W473" s="27" t="inlineStr">
        <is>
          <t>Dentro del alcance</t>
        </is>
      </c>
      <c r="X473" s="27" t="inlineStr"/>
      <c r="Y473" s="27" t="inlineStr">
        <is>
          <t>Sin recuento físico en el inventario de Avain</t>
        </is>
      </c>
      <c r="Z473" s="28" t="inlineStr">
        <is>
          <t>Sin recuento físico</t>
        </is>
      </c>
      <c r="AA473" s="27" t="inlineStr"/>
      <c r="AB473" s="27" t="inlineStr"/>
      <c r="AC473" s="27" t="inlineStr"/>
      <c r="AD473" s="27" t="inlineStr"/>
      <c r="AE473" s="27" t="inlineStr"/>
      <c r="AF473" s="27" t="inlineStr"/>
      <c r="AG473" s="27" t="inlineStr"/>
      <c r="AH473" s="37" t="n">
        <v>3545</v>
      </c>
      <c r="AI473" s="37" t="n">
        <v>0</v>
      </c>
      <c r="AJ473" s="37" t="n">
        <v>3545</v>
      </c>
      <c r="AK473" s="38" t="n">
        <v>347.6266121297602</v>
      </c>
      <c r="AL473" s="38" t="n"/>
      <c r="AM473" s="38" t="n"/>
      <c r="AN473" s="27" t="inlineStr"/>
      <c r="AO473" s="27"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7" t="n">
        <v>0</v>
      </c>
      <c r="M474" s="7" t="n">
        <v>69525.32000000001</v>
      </c>
      <c r="O474" s="11">
        <f>M474/SUM($M$2:$M$2023)</f>
        <v/>
      </c>
      <c r="P474" s="5">
        <f>IFERROR(M474/I474,0)</f>
        <v/>
      </c>
      <c r="R474" s="8">
        <f>I474-Q474</f>
        <v/>
      </c>
      <c r="S474" s="36">
        <f>P474*R474</f>
        <v/>
      </c>
      <c r="U474" s="27" t="inlineStr">
        <is>
          <t>Stock SAP</t>
        </is>
      </c>
      <c r="V474" s="27" t="inlineStr">
        <is>
          <t>Medicamentos</t>
        </is>
      </c>
      <c r="W474" s="27" t="inlineStr">
        <is>
          <t>Dentro del alcance</t>
        </is>
      </c>
      <c r="X474" s="27" t="inlineStr"/>
      <c r="Y474" s="27" t="inlineStr">
        <is>
          <t>Sin recuento físico en el inventario de Avain</t>
        </is>
      </c>
      <c r="Z474" s="28" t="inlineStr">
        <is>
          <t>Sin recuento físico</t>
        </is>
      </c>
      <c r="AA474" s="27" t="inlineStr"/>
      <c r="AB474" s="27" t="inlineStr"/>
      <c r="AC474" s="27" t="inlineStr"/>
      <c r="AD474" s="27" t="inlineStr"/>
      <c r="AE474" s="27" t="inlineStr"/>
      <c r="AF474" s="27" t="inlineStr"/>
      <c r="AG474" s="27" t="inlineStr"/>
      <c r="AH474" s="37" t="n">
        <v>3545</v>
      </c>
      <c r="AI474" s="37" t="n">
        <v>0</v>
      </c>
      <c r="AJ474" s="37" t="n">
        <v>3545</v>
      </c>
      <c r="AK474" s="38" t="n">
        <v>347.6266121297602</v>
      </c>
      <c r="AL474" s="38" t="n"/>
      <c r="AM474" s="38" t="n"/>
      <c r="AN474" s="27" t="inlineStr"/>
      <c r="AO474" s="27"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7" t="n">
        <v>0</v>
      </c>
      <c r="M475" s="7" t="n">
        <v>69525.32000000001</v>
      </c>
      <c r="O475" s="11">
        <f>M475/SUM($M$2:$M$2023)</f>
        <v/>
      </c>
      <c r="P475" s="5">
        <f>IFERROR(M475/I475,0)</f>
        <v/>
      </c>
      <c r="R475" s="8">
        <f>I475-Q475</f>
        <v/>
      </c>
      <c r="S475" s="36">
        <f>P475*R475</f>
        <v/>
      </c>
      <c r="U475" s="27" t="inlineStr">
        <is>
          <t>Stock SAP</t>
        </is>
      </c>
      <c r="V475" s="27" t="inlineStr">
        <is>
          <t>Medicamentos</t>
        </is>
      </c>
      <c r="W475" s="27" t="inlineStr">
        <is>
          <t>Dentro del alcance</t>
        </is>
      </c>
      <c r="X475" s="27" t="inlineStr"/>
      <c r="Y475" s="27" t="inlineStr">
        <is>
          <t>Sin recuento físico en el inventario de Avain</t>
        </is>
      </c>
      <c r="Z475" s="28" t="inlineStr">
        <is>
          <t>Sin recuento físico</t>
        </is>
      </c>
      <c r="AA475" s="27" t="inlineStr"/>
      <c r="AB475" s="27" t="inlineStr"/>
      <c r="AC475" s="27" t="inlineStr"/>
      <c r="AD475" s="27" t="inlineStr"/>
      <c r="AE475" s="27" t="inlineStr"/>
      <c r="AF475" s="27" t="inlineStr"/>
      <c r="AG475" s="27" t="inlineStr"/>
      <c r="AH475" s="37" t="n">
        <v>3545</v>
      </c>
      <c r="AI475" s="37" t="n">
        <v>0</v>
      </c>
      <c r="AJ475" s="37" t="n">
        <v>3545</v>
      </c>
      <c r="AK475" s="38" t="n">
        <v>347.6266121297602</v>
      </c>
      <c r="AL475" s="38" t="n"/>
      <c r="AM475" s="38" t="n"/>
      <c r="AN475" s="27" t="inlineStr"/>
      <c r="AO475" s="27"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7" t="n">
        <v>0</v>
      </c>
      <c r="M476" s="7" t="n">
        <v>69525.32000000001</v>
      </c>
      <c r="O476" s="11">
        <f>M476/SUM($M$2:$M$2023)</f>
        <v/>
      </c>
      <c r="P476" s="5">
        <f>IFERROR(M476/I476,0)</f>
        <v/>
      </c>
      <c r="R476" s="8">
        <f>I476-Q476</f>
        <v/>
      </c>
      <c r="S476" s="36">
        <f>P476*R476</f>
        <v/>
      </c>
      <c r="U476" s="27" t="inlineStr">
        <is>
          <t>Stock SAP</t>
        </is>
      </c>
      <c r="V476" s="27" t="inlineStr">
        <is>
          <t>Medicamentos</t>
        </is>
      </c>
      <c r="W476" s="27" t="inlineStr">
        <is>
          <t>Dentro del alcance</t>
        </is>
      </c>
      <c r="X476" s="27" t="inlineStr"/>
      <c r="Y476" s="27" t="inlineStr">
        <is>
          <t>Sin recuento físico en el inventario de Avain</t>
        </is>
      </c>
      <c r="Z476" s="28" t="inlineStr">
        <is>
          <t>Sin recuento físico</t>
        </is>
      </c>
      <c r="AA476" s="27" t="inlineStr"/>
      <c r="AB476" s="27" t="inlineStr"/>
      <c r="AC476" s="27" t="inlineStr"/>
      <c r="AD476" s="27" t="inlineStr"/>
      <c r="AE476" s="27" t="inlineStr"/>
      <c r="AF476" s="27" t="inlineStr"/>
      <c r="AG476" s="27" t="inlineStr"/>
      <c r="AH476" s="37" t="n">
        <v>3545</v>
      </c>
      <c r="AI476" s="37" t="n">
        <v>0</v>
      </c>
      <c r="AJ476" s="37" t="n">
        <v>3545</v>
      </c>
      <c r="AK476" s="38" t="n">
        <v>347.6266121297602</v>
      </c>
      <c r="AL476" s="38" t="n"/>
      <c r="AM476" s="38" t="n"/>
      <c r="AN476" s="27" t="inlineStr"/>
      <c r="AO476" s="27"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7" t="n">
        <v>0</v>
      </c>
      <c r="M477" s="7" t="n">
        <v>69525.32000000001</v>
      </c>
      <c r="O477" s="11">
        <f>M477/SUM($M$2:$M$2023)</f>
        <v/>
      </c>
      <c r="P477" s="5">
        <f>IFERROR(M477/I477,0)</f>
        <v/>
      </c>
      <c r="R477" s="8">
        <f>I477-Q477</f>
        <v/>
      </c>
      <c r="S477" s="36">
        <f>P477*R477</f>
        <v/>
      </c>
      <c r="U477" s="27" t="inlineStr">
        <is>
          <t>Stock SAP</t>
        </is>
      </c>
      <c r="V477" s="27" t="inlineStr">
        <is>
          <t>Medicamentos</t>
        </is>
      </c>
      <c r="W477" s="27" t="inlineStr">
        <is>
          <t>Dentro del alcance</t>
        </is>
      </c>
      <c r="X477" s="27" t="inlineStr"/>
      <c r="Y477" s="27" t="inlineStr">
        <is>
          <t>Sin recuento físico en el inventario de Avain</t>
        </is>
      </c>
      <c r="Z477" s="28" t="inlineStr">
        <is>
          <t>Sin recuento físico</t>
        </is>
      </c>
      <c r="AA477" s="27" t="inlineStr"/>
      <c r="AB477" s="27" t="inlineStr"/>
      <c r="AC477" s="27" t="inlineStr"/>
      <c r="AD477" s="27" t="inlineStr"/>
      <c r="AE477" s="27" t="inlineStr"/>
      <c r="AF477" s="27" t="inlineStr"/>
      <c r="AG477" s="27" t="inlineStr"/>
      <c r="AH477" s="37" t="n">
        <v>3545</v>
      </c>
      <c r="AI477" s="37" t="n">
        <v>0</v>
      </c>
      <c r="AJ477" s="37" t="n">
        <v>3545</v>
      </c>
      <c r="AK477" s="38" t="n">
        <v>347.6266121297602</v>
      </c>
      <c r="AL477" s="38" t="n"/>
      <c r="AM477" s="38" t="n"/>
      <c r="AN477" s="27" t="inlineStr"/>
      <c r="AO477" s="27"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7" t="n">
        <v>0</v>
      </c>
      <c r="M478" s="7" t="n">
        <v>65902.45</v>
      </c>
      <c r="O478" s="11">
        <f>M478/SUM($M$2:$M$2023)</f>
        <v/>
      </c>
      <c r="P478" s="5">
        <f>IFERROR(M478/I478,0)</f>
        <v/>
      </c>
      <c r="R478" s="8">
        <f>I478-Q478</f>
        <v/>
      </c>
      <c r="S478" s="36">
        <f>P478*R478</f>
        <v/>
      </c>
      <c r="U478" s="27" t="inlineStr">
        <is>
          <t>Stock SAP</t>
        </is>
      </c>
      <c r="V478" s="27" t="inlineStr">
        <is>
          <t>Medicamentos</t>
        </is>
      </c>
      <c r="W478" s="27" t="inlineStr">
        <is>
          <t>Dentro del alcance</t>
        </is>
      </c>
      <c r="X478" s="25" t="inlineStr">
        <is>
          <t>Alta</t>
        </is>
      </c>
      <c r="Y478" s="27" t="inlineStr">
        <is>
          <t>Homologado – confianza Alta</t>
        </is>
      </c>
      <c r="Z478" s="26" t="inlineStr">
        <is>
          <t>Dar de baja en SAP</t>
        </is>
      </c>
      <c r="AA478" s="27" t="inlineStr">
        <is>
          <t>150; 502</t>
        </is>
      </c>
      <c r="AB478" s="27" t="inlineStr">
        <is>
          <t>LIDOCAINA 2 % SIN EPINEFRINA X 5 ML; LIDOCAINA 2% C/EPINEFRINA</t>
        </is>
      </c>
      <c r="AC478" s="27" t="inlineStr">
        <is>
          <t>Cruce por nomenclatura SAP; Homologación por código Avain (master M15-001)</t>
        </is>
      </c>
      <c r="AD478" s="27" t="inlineStr">
        <is>
          <t>No</t>
        </is>
      </c>
      <c r="AE478" s="27" t="inlineStr"/>
      <c r="AF478" s="27" t="inlineStr">
        <is>
          <t>Sí</t>
        </is>
      </c>
      <c r="AG478" s="27" t="inlineStr">
        <is>
          <t>M15-001</t>
        </is>
      </c>
      <c r="AH478" s="37" t="n">
        <v>677</v>
      </c>
      <c r="AI478" s="37" t="n">
        <v>126</v>
      </c>
      <c r="AJ478" s="37" t="n">
        <v>551</v>
      </c>
      <c r="AK478" s="38" t="n">
        <v>329.5122304283604</v>
      </c>
      <c r="AL478" s="38">
        <f>IF(OR($Z478="Dar de baja en SAP",$Z478="Dar de alta en SAP"),$AJ478*$AK478,"")</f>
        <v/>
      </c>
      <c r="AM478" s="38">
        <f>$AI478*$AK478</f>
        <v/>
      </c>
      <c r="AN478" s="27" t="inlineStr"/>
      <c r="AO478" s="27"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7" t="n">
        <v>0</v>
      </c>
      <c r="M479" s="7" t="n">
        <v>216337.14</v>
      </c>
      <c r="O479" s="11">
        <f>M479/SUM($M$2:$M$2023)</f>
        <v/>
      </c>
      <c r="P479" s="5">
        <f>IFERROR(M479/I479,0)</f>
        <v/>
      </c>
      <c r="R479" s="8">
        <f>I479-Q479</f>
        <v/>
      </c>
      <c r="S479" s="36">
        <f>P479*R479</f>
        <v/>
      </c>
      <c r="U479" s="27" t="inlineStr">
        <is>
          <t>Stock SAP</t>
        </is>
      </c>
      <c r="V479" s="27" t="inlineStr">
        <is>
          <t>Medicamentos</t>
        </is>
      </c>
      <c r="W479" s="27" t="inlineStr">
        <is>
          <t>Dentro del alcance</t>
        </is>
      </c>
      <c r="X479" s="30" t="inlineStr">
        <is>
          <t>Media</t>
        </is>
      </c>
      <c r="Y479" s="27" t="inlineStr">
        <is>
          <t>Homologado – confianza Media – pendiente de validación</t>
        </is>
      </c>
      <c r="Z479" s="26" t="inlineStr">
        <is>
          <t>Dar de baja en SAP</t>
        </is>
      </c>
      <c r="AA479" s="27" t="inlineStr">
        <is>
          <t>212</t>
        </is>
      </c>
      <c r="AB479" s="27" t="inlineStr">
        <is>
          <t>SOLUCIÓN FISIOLÓGICA</t>
        </is>
      </c>
      <c r="AC479" s="27" t="inlineStr">
        <is>
          <t>Homologación por código Avain (master M13-001)</t>
        </is>
      </c>
      <c r="AD479" s="27" t="inlineStr">
        <is>
          <t>No</t>
        </is>
      </c>
      <c r="AE479" s="27" t="inlineStr"/>
      <c r="AF479" s="27" t="inlineStr">
        <is>
          <t>Sí</t>
        </is>
      </c>
      <c r="AG479" s="27" t="inlineStr">
        <is>
          <t>M13-001</t>
        </is>
      </c>
      <c r="AH479" s="37" t="n">
        <v>3471</v>
      </c>
      <c r="AI479" s="37" t="n">
        <v>0</v>
      </c>
      <c r="AJ479" s="37" t="n">
        <v>3471</v>
      </c>
      <c r="AK479" s="38" t="n">
        <v>1081.685701526937</v>
      </c>
      <c r="AL479" s="38">
        <f>IF(OR($Z479="Dar de baja en SAP",$Z479="Dar de alta en SAP"),$AJ479*$AK479,"")</f>
        <v/>
      </c>
      <c r="AM479" s="38">
        <f>$AI479*$AK479</f>
        <v/>
      </c>
      <c r="AN479" s="27" t="inlineStr"/>
      <c r="AO479"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7" t="n">
        <v>0</v>
      </c>
      <c r="M480" s="7" t="n">
        <v>216337.14</v>
      </c>
      <c r="O480" s="11">
        <f>M480/SUM($M$2:$M$2023)</f>
        <v/>
      </c>
      <c r="P480" s="5">
        <f>IFERROR(M480/I480,0)</f>
        <v/>
      </c>
      <c r="R480" s="8">
        <f>I480-Q480</f>
        <v/>
      </c>
      <c r="S480" s="36">
        <f>P480*R480</f>
        <v/>
      </c>
      <c r="U480" s="27" t="inlineStr">
        <is>
          <t>Stock SAP</t>
        </is>
      </c>
      <c r="V480" s="27" t="inlineStr">
        <is>
          <t>Medicamentos</t>
        </is>
      </c>
      <c r="W480" s="27" t="inlineStr">
        <is>
          <t>Dentro del alcance</t>
        </is>
      </c>
      <c r="X480" s="30" t="inlineStr">
        <is>
          <t>Media</t>
        </is>
      </c>
      <c r="Y480" s="27" t="inlineStr">
        <is>
          <t>Homologado – confianza Media – pendiente de validación</t>
        </is>
      </c>
      <c r="Z480" s="26" t="inlineStr">
        <is>
          <t>Dar de baja en SAP</t>
        </is>
      </c>
      <c r="AA480" s="27" t="inlineStr">
        <is>
          <t>212</t>
        </is>
      </c>
      <c r="AB480" s="27" t="inlineStr">
        <is>
          <t>SOLUCIÓN FISIOLÓGICA</t>
        </is>
      </c>
      <c r="AC480" s="27" t="inlineStr">
        <is>
          <t>Homologación por código Avain (master M13-001)</t>
        </is>
      </c>
      <c r="AD480" s="27" t="inlineStr">
        <is>
          <t>No</t>
        </is>
      </c>
      <c r="AE480" s="27" t="inlineStr"/>
      <c r="AF480" s="27" t="inlineStr">
        <is>
          <t>Sí</t>
        </is>
      </c>
      <c r="AG480" s="27" t="inlineStr">
        <is>
          <t>M13-001</t>
        </is>
      </c>
      <c r="AH480" s="37" t="n">
        <v>3471</v>
      </c>
      <c r="AI480" s="37" t="n">
        <v>0</v>
      </c>
      <c r="AJ480" s="37" t="n">
        <v>3471</v>
      </c>
      <c r="AK480" s="38" t="n">
        <v>1081.685701526937</v>
      </c>
      <c r="AL480" s="38">
        <f>IF(OR($Z480="Dar de baja en SAP",$Z480="Dar de alta en SAP"),$AJ480*$AK480,"")</f>
        <v/>
      </c>
      <c r="AM480" s="38">
        <f>$AI480*$AK480</f>
        <v/>
      </c>
      <c r="AN480" s="27" t="inlineStr"/>
      <c r="AO480"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7" t="n">
        <v>0</v>
      </c>
      <c r="M481" s="7" t="n">
        <v>216337.14</v>
      </c>
      <c r="O481" s="11">
        <f>M481/SUM($M$2:$M$2023)</f>
        <v/>
      </c>
      <c r="P481" s="5">
        <f>IFERROR(M481/I481,0)</f>
        <v/>
      </c>
      <c r="R481" s="8">
        <f>I481-Q481</f>
        <v/>
      </c>
      <c r="S481" s="36">
        <f>P481*R481</f>
        <v/>
      </c>
      <c r="U481" s="27" t="inlineStr">
        <is>
          <t>Stock SAP</t>
        </is>
      </c>
      <c r="V481" s="27" t="inlineStr">
        <is>
          <t>Medicamentos</t>
        </is>
      </c>
      <c r="W481" s="27" t="inlineStr">
        <is>
          <t>Dentro del alcance</t>
        </is>
      </c>
      <c r="X481" s="30" t="inlineStr">
        <is>
          <t>Media</t>
        </is>
      </c>
      <c r="Y481" s="27" t="inlineStr">
        <is>
          <t>Homologado – confianza Media – pendiente de validación</t>
        </is>
      </c>
      <c r="Z481" s="26" t="inlineStr">
        <is>
          <t>Dar de baja en SAP</t>
        </is>
      </c>
      <c r="AA481" s="27" t="inlineStr">
        <is>
          <t>212</t>
        </is>
      </c>
      <c r="AB481" s="27" t="inlineStr">
        <is>
          <t>SOLUCIÓN FISIOLÓGICA</t>
        </is>
      </c>
      <c r="AC481" s="27" t="inlineStr">
        <is>
          <t>Homologación por código Avain (master M13-001)</t>
        </is>
      </c>
      <c r="AD481" s="27" t="inlineStr">
        <is>
          <t>No</t>
        </is>
      </c>
      <c r="AE481" s="27" t="inlineStr"/>
      <c r="AF481" s="27" t="inlineStr">
        <is>
          <t>Sí</t>
        </is>
      </c>
      <c r="AG481" s="27" t="inlineStr">
        <is>
          <t>M13-001</t>
        </is>
      </c>
      <c r="AH481" s="37" t="n">
        <v>3471</v>
      </c>
      <c r="AI481" s="37" t="n">
        <v>0</v>
      </c>
      <c r="AJ481" s="37" t="n">
        <v>3471</v>
      </c>
      <c r="AK481" s="38" t="n">
        <v>1081.685701526937</v>
      </c>
      <c r="AL481" s="38">
        <f>IF(OR($Z481="Dar de baja en SAP",$Z481="Dar de alta en SAP"),$AJ481*$AK481,"")</f>
        <v/>
      </c>
      <c r="AM481" s="38">
        <f>$AI481*$AK481</f>
        <v/>
      </c>
      <c r="AN481" s="27" t="inlineStr"/>
      <c r="AO481"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7" t="n">
        <v>0</v>
      </c>
      <c r="M482" s="7" t="n">
        <v>216337.14</v>
      </c>
      <c r="O482" s="11">
        <f>M482/SUM($M$2:$M$2023)</f>
        <v/>
      </c>
      <c r="P482" s="5">
        <f>IFERROR(M482/I482,0)</f>
        <v/>
      </c>
      <c r="R482" s="8">
        <f>I482-Q482</f>
        <v/>
      </c>
      <c r="S482" s="36">
        <f>P482*R482</f>
        <v/>
      </c>
      <c r="U482" s="27" t="inlineStr">
        <is>
          <t>Stock SAP</t>
        </is>
      </c>
      <c r="V482" s="27" t="inlineStr">
        <is>
          <t>Medicamentos</t>
        </is>
      </c>
      <c r="W482" s="27" t="inlineStr">
        <is>
          <t>Dentro del alcance</t>
        </is>
      </c>
      <c r="X482" s="30" t="inlineStr">
        <is>
          <t>Media</t>
        </is>
      </c>
      <c r="Y482" s="27" t="inlineStr">
        <is>
          <t>Homologado – confianza Media – pendiente de validación</t>
        </is>
      </c>
      <c r="Z482" s="26" t="inlineStr">
        <is>
          <t>Dar de baja en SAP</t>
        </is>
      </c>
      <c r="AA482" s="27" t="inlineStr">
        <is>
          <t>212</t>
        </is>
      </c>
      <c r="AB482" s="27" t="inlineStr">
        <is>
          <t>SOLUCIÓN FISIOLÓGICA</t>
        </is>
      </c>
      <c r="AC482" s="27" t="inlineStr">
        <is>
          <t>Homologación por código Avain (master M13-001)</t>
        </is>
      </c>
      <c r="AD482" s="27" t="inlineStr">
        <is>
          <t>No</t>
        </is>
      </c>
      <c r="AE482" s="27" t="inlineStr"/>
      <c r="AF482" s="27" t="inlineStr">
        <is>
          <t>Sí</t>
        </is>
      </c>
      <c r="AG482" s="27" t="inlineStr">
        <is>
          <t>M13-001</t>
        </is>
      </c>
      <c r="AH482" s="37" t="n">
        <v>3471</v>
      </c>
      <c r="AI482" s="37" t="n">
        <v>0</v>
      </c>
      <c r="AJ482" s="37" t="n">
        <v>3471</v>
      </c>
      <c r="AK482" s="38" t="n">
        <v>1081.685701526937</v>
      </c>
      <c r="AL482" s="38">
        <f>IF(OR($Z482="Dar de baja en SAP",$Z482="Dar de alta en SAP"),$AJ482*$AK482,"")</f>
        <v/>
      </c>
      <c r="AM482" s="38">
        <f>$AI482*$AK482</f>
        <v/>
      </c>
      <c r="AN482" s="27" t="inlineStr"/>
      <c r="AO482"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7" t="n">
        <v>0</v>
      </c>
      <c r="M483" s="7" t="n">
        <v>19736.13</v>
      </c>
      <c r="O483" s="11">
        <f>M483/SUM($M$2:$M$2023)</f>
        <v/>
      </c>
      <c r="P483" s="5">
        <f>IFERROR(M483/I483,0)</f>
        <v/>
      </c>
      <c r="R483" s="8">
        <f>I483-Q483</f>
        <v/>
      </c>
      <c r="S483" s="36">
        <f>P483*R483</f>
        <v/>
      </c>
      <c r="U483" s="27" t="inlineStr">
        <is>
          <t>Stock SAP</t>
        </is>
      </c>
      <c r="V483" s="27" t="inlineStr">
        <is>
          <t>Medicamentos</t>
        </is>
      </c>
      <c r="W483" s="27" t="inlineStr">
        <is>
          <t>Dentro del alcance</t>
        </is>
      </c>
      <c r="X483" s="26" t="inlineStr">
        <is>
          <t>Baja</t>
        </is>
      </c>
      <c r="Y483" s="27" t="inlineStr">
        <is>
          <t>Homologado – confianza Baja – pendiente de validación</t>
        </is>
      </c>
      <c r="Z483" s="26" t="inlineStr">
        <is>
          <t>Dar de baja en SAP</t>
        </is>
      </c>
      <c r="AA483" s="27" t="inlineStr">
        <is>
          <t>329</t>
        </is>
      </c>
      <c r="AB483" s="27" t="inlineStr">
        <is>
          <t>LORAZEPAM SUBLINGUAL COMP</t>
        </is>
      </c>
      <c r="AC483" s="27" t="inlineStr">
        <is>
          <t>Homologación por código Avain (master M09-004)</t>
        </is>
      </c>
      <c r="AD483" s="27" t="inlineStr">
        <is>
          <t>No</t>
        </is>
      </c>
      <c r="AE483" s="27" t="inlineStr"/>
      <c r="AF483" s="27" t="inlineStr">
        <is>
          <t>Sí</t>
        </is>
      </c>
      <c r="AG483" s="27" t="inlineStr">
        <is>
          <t>M09-004</t>
        </is>
      </c>
      <c r="AH483" s="37" t="n">
        <v>3933</v>
      </c>
      <c r="AI483" s="37" t="n">
        <v>200</v>
      </c>
      <c r="AJ483" s="37" t="n">
        <v>3733</v>
      </c>
      <c r="AK483" s="38" t="n">
        <v>98.6806381896771</v>
      </c>
      <c r="AL483" s="38">
        <f>IF(OR($Z483="Dar de baja en SAP",$Z483="Dar de alta en SAP"),$AJ483*$AK483,"")</f>
        <v/>
      </c>
      <c r="AM483" s="38">
        <f>$AI483*$AK483</f>
        <v/>
      </c>
      <c r="AN483" s="27" t="inlineStr"/>
      <c r="AO483"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7" t="n">
        <v>0</v>
      </c>
      <c r="M484" s="7" t="n">
        <v>19736.13</v>
      </c>
      <c r="O484" s="11">
        <f>M484/SUM($M$2:$M$2023)</f>
        <v/>
      </c>
      <c r="P484" s="5">
        <f>IFERROR(M484/I484,0)</f>
        <v/>
      </c>
      <c r="R484" s="8">
        <f>I484-Q484</f>
        <v/>
      </c>
      <c r="S484" s="36">
        <f>P484*R484</f>
        <v/>
      </c>
      <c r="U484" s="27" t="inlineStr">
        <is>
          <t>Stock SAP</t>
        </is>
      </c>
      <c r="V484" s="27" t="inlineStr">
        <is>
          <t>Medicamentos</t>
        </is>
      </c>
      <c r="W484" s="27" t="inlineStr">
        <is>
          <t>Dentro del alcance</t>
        </is>
      </c>
      <c r="X484" s="26" t="inlineStr">
        <is>
          <t>Baja</t>
        </is>
      </c>
      <c r="Y484" s="27" t="inlineStr">
        <is>
          <t>Homologado – confianza Baja – pendiente de validación</t>
        </is>
      </c>
      <c r="Z484" s="26" t="inlineStr">
        <is>
          <t>Dar de baja en SAP</t>
        </is>
      </c>
      <c r="AA484" s="27" t="inlineStr">
        <is>
          <t>329</t>
        </is>
      </c>
      <c r="AB484" s="27" t="inlineStr">
        <is>
          <t>LORAZEPAM SUBLINGUAL COMP</t>
        </is>
      </c>
      <c r="AC484" s="27" t="inlineStr">
        <is>
          <t>Homologación por código Avain (master M09-004)</t>
        </is>
      </c>
      <c r="AD484" s="27" t="inlineStr">
        <is>
          <t>No</t>
        </is>
      </c>
      <c r="AE484" s="27" t="inlineStr"/>
      <c r="AF484" s="27" t="inlineStr">
        <is>
          <t>Sí</t>
        </is>
      </c>
      <c r="AG484" s="27" t="inlineStr">
        <is>
          <t>M09-004</t>
        </is>
      </c>
      <c r="AH484" s="37" t="n">
        <v>3933</v>
      </c>
      <c r="AI484" s="37" t="n">
        <v>200</v>
      </c>
      <c r="AJ484" s="37" t="n">
        <v>3733</v>
      </c>
      <c r="AK484" s="38" t="n">
        <v>98.6806381896771</v>
      </c>
      <c r="AL484" s="38">
        <f>IF(OR($Z484="Dar de baja en SAP",$Z484="Dar de alta en SAP"),$AJ484*$AK484,"")</f>
        <v/>
      </c>
      <c r="AM484" s="38">
        <f>$AI484*$AK484</f>
        <v/>
      </c>
      <c r="AN484" s="27" t="inlineStr"/>
      <c r="AO484"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7" t="n">
        <v>0</v>
      </c>
      <c r="M485" s="7" t="n">
        <v>66190.50999999999</v>
      </c>
      <c r="O485" s="11">
        <f>M485/SUM($M$2:$M$2023)</f>
        <v/>
      </c>
      <c r="P485" s="5">
        <f>IFERROR(M485/I485,0)</f>
        <v/>
      </c>
      <c r="R485" s="8">
        <f>I485-Q485</f>
        <v/>
      </c>
      <c r="S485" s="36">
        <f>P485*R485</f>
        <v/>
      </c>
      <c r="U485" s="27" t="inlineStr">
        <is>
          <t>Stock SAP</t>
        </is>
      </c>
      <c r="V485" s="27" t="inlineStr">
        <is>
          <t>Medicamentos</t>
        </is>
      </c>
      <c r="W485" s="27" t="inlineStr">
        <is>
          <t>Dentro del alcance</t>
        </is>
      </c>
      <c r="X485" s="30" t="inlineStr">
        <is>
          <t>Media</t>
        </is>
      </c>
      <c r="Y485" s="27" t="inlineStr">
        <is>
          <t>Homologado – confianza Media – pendiente de validación</t>
        </is>
      </c>
      <c r="Z485" s="26" t="inlineStr">
        <is>
          <t>Dar de baja en SAP</t>
        </is>
      </c>
      <c r="AA485" s="27" t="inlineStr">
        <is>
          <t>73</t>
        </is>
      </c>
      <c r="AB485" s="27" t="inlineStr">
        <is>
          <t>DEXAMETASONA AMP</t>
        </is>
      </c>
      <c r="AC485" s="27" t="inlineStr">
        <is>
          <t>Cruce por nomenclatura SAP</t>
        </is>
      </c>
      <c r="AD485" s="27" t="inlineStr">
        <is>
          <t>Sí</t>
        </is>
      </c>
      <c r="AE485" s="27" t="inlineStr">
        <is>
          <t>1000094, 1000478</t>
        </is>
      </c>
      <c r="AF485" s="27" t="inlineStr">
        <is>
          <t>No</t>
        </is>
      </c>
      <c r="AG485" s="27" t="inlineStr"/>
      <c r="AH485" s="37" t="n">
        <v>6527</v>
      </c>
      <c r="AI485" s="37" t="n">
        <v>193</v>
      </c>
      <c r="AJ485" s="37" t="n">
        <v>6334</v>
      </c>
      <c r="AK485" s="38" t="n">
        <v>330.9525386854604</v>
      </c>
      <c r="AL485" s="38">
        <f>IF(OR($Z485="Dar de baja en SAP",$Z485="Dar de alta en SAP"),$AJ485*$AK485,"")</f>
        <v/>
      </c>
      <c r="AM485" s="38">
        <f>$AI485*$AK485</f>
        <v/>
      </c>
      <c r="AN485" s="27" t="inlineStr"/>
      <c r="AO485"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7" t="n">
        <v>0</v>
      </c>
      <c r="M486" s="7" t="n">
        <v>66190.50999999999</v>
      </c>
      <c r="O486" s="11">
        <f>M486/SUM($M$2:$M$2023)</f>
        <v/>
      </c>
      <c r="P486" s="5">
        <f>IFERROR(M486/I486,0)</f>
        <v/>
      </c>
      <c r="R486" s="8">
        <f>I486-Q486</f>
        <v/>
      </c>
      <c r="S486" s="36">
        <f>P486*R486</f>
        <v/>
      </c>
      <c r="U486" s="27" t="inlineStr">
        <is>
          <t>Stock SAP</t>
        </is>
      </c>
      <c r="V486" s="27" t="inlineStr">
        <is>
          <t>Medicamentos</t>
        </is>
      </c>
      <c r="W486" s="27" t="inlineStr">
        <is>
          <t>Dentro del alcance</t>
        </is>
      </c>
      <c r="X486" s="30" t="inlineStr">
        <is>
          <t>Media</t>
        </is>
      </c>
      <c r="Y486" s="27" t="inlineStr">
        <is>
          <t>Homologado – confianza Media – pendiente de validación</t>
        </is>
      </c>
      <c r="Z486" s="26" t="inlineStr">
        <is>
          <t>Dar de baja en SAP</t>
        </is>
      </c>
      <c r="AA486" s="27" t="inlineStr">
        <is>
          <t>73</t>
        </is>
      </c>
      <c r="AB486" s="27" t="inlineStr">
        <is>
          <t>DEXAMETASONA AMP</t>
        </is>
      </c>
      <c r="AC486" s="27" t="inlineStr">
        <is>
          <t>Cruce por nomenclatura SAP</t>
        </is>
      </c>
      <c r="AD486" s="27" t="inlineStr">
        <is>
          <t>Sí</t>
        </is>
      </c>
      <c r="AE486" s="27" t="inlineStr">
        <is>
          <t>1000094, 1000478</t>
        </is>
      </c>
      <c r="AF486" s="27" t="inlineStr">
        <is>
          <t>No</t>
        </is>
      </c>
      <c r="AG486" s="27" t="inlineStr"/>
      <c r="AH486" s="37" t="n">
        <v>6527</v>
      </c>
      <c r="AI486" s="37" t="n">
        <v>193</v>
      </c>
      <c r="AJ486" s="37" t="n">
        <v>6334</v>
      </c>
      <c r="AK486" s="38" t="n">
        <v>330.9525386854604</v>
      </c>
      <c r="AL486" s="38">
        <f>IF(OR($Z486="Dar de baja en SAP",$Z486="Dar de alta en SAP"),$AJ486*$AK486,"")</f>
        <v/>
      </c>
      <c r="AM486" s="38">
        <f>$AI486*$AK486</f>
        <v/>
      </c>
      <c r="AN486" s="27" t="inlineStr"/>
      <c r="AO486"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7" t="n">
        <v>0</v>
      </c>
      <c r="M487" s="7" t="n">
        <v>66190.50999999999</v>
      </c>
      <c r="O487" s="11">
        <f>M487/SUM($M$2:$M$2023)</f>
        <v/>
      </c>
      <c r="P487" s="5">
        <f>IFERROR(M487/I487,0)</f>
        <v/>
      </c>
      <c r="R487" s="8">
        <f>I487-Q487</f>
        <v/>
      </c>
      <c r="S487" s="36">
        <f>P487*R487</f>
        <v/>
      </c>
      <c r="U487" s="27" t="inlineStr">
        <is>
          <t>Stock SAP</t>
        </is>
      </c>
      <c r="V487" s="27" t="inlineStr">
        <is>
          <t>Medicamentos</t>
        </is>
      </c>
      <c r="W487" s="27" t="inlineStr">
        <is>
          <t>Dentro del alcance</t>
        </is>
      </c>
      <c r="X487" s="30" t="inlineStr">
        <is>
          <t>Media</t>
        </is>
      </c>
      <c r="Y487" s="27" t="inlineStr">
        <is>
          <t>Homologado – confianza Media – pendiente de validación</t>
        </is>
      </c>
      <c r="Z487" s="26" t="inlineStr">
        <is>
          <t>Dar de baja en SAP</t>
        </is>
      </c>
      <c r="AA487" s="27" t="inlineStr">
        <is>
          <t>73</t>
        </is>
      </c>
      <c r="AB487" s="27" t="inlineStr">
        <is>
          <t>DEXAMETASONA AMP</t>
        </is>
      </c>
      <c r="AC487" s="27" t="inlineStr">
        <is>
          <t>Cruce por nomenclatura SAP</t>
        </is>
      </c>
      <c r="AD487" s="27" t="inlineStr">
        <is>
          <t>Sí</t>
        </is>
      </c>
      <c r="AE487" s="27" t="inlineStr">
        <is>
          <t>1000094, 1000478</t>
        </is>
      </c>
      <c r="AF487" s="27" t="inlineStr">
        <is>
          <t>No</t>
        </is>
      </c>
      <c r="AG487" s="27" t="inlineStr"/>
      <c r="AH487" s="37" t="n">
        <v>6527</v>
      </c>
      <c r="AI487" s="37" t="n">
        <v>193</v>
      </c>
      <c r="AJ487" s="37" t="n">
        <v>6334</v>
      </c>
      <c r="AK487" s="38" t="n">
        <v>330.9525386854604</v>
      </c>
      <c r="AL487" s="38">
        <f>IF(OR($Z487="Dar de baja en SAP",$Z487="Dar de alta en SAP"),$AJ487*$AK487,"")</f>
        <v/>
      </c>
      <c r="AM487" s="38">
        <f>$AI487*$AK487</f>
        <v/>
      </c>
      <c r="AN487" s="27" t="inlineStr"/>
      <c r="AO487"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7" t="n">
        <v>0</v>
      </c>
      <c r="M488" s="7" t="n">
        <v>104003.79</v>
      </c>
      <c r="O488" s="11">
        <f>M488/SUM($M$2:$M$2023)</f>
        <v/>
      </c>
      <c r="P488" s="5">
        <f>IFERROR(M488/I488,0)</f>
        <v/>
      </c>
      <c r="R488" s="8">
        <f>I488-Q488</f>
        <v/>
      </c>
      <c r="S488" s="36">
        <f>P488*R488</f>
        <v/>
      </c>
      <c r="U488" s="27" t="inlineStr">
        <is>
          <t>Stock SAP</t>
        </is>
      </c>
      <c r="V488" s="27" t="inlineStr">
        <is>
          <t>Medicamentos</t>
        </is>
      </c>
      <c r="W488" s="27" t="inlineStr">
        <is>
          <t>Dentro del alcance</t>
        </is>
      </c>
      <c r="X488" s="26" t="inlineStr">
        <is>
          <t>Baja</t>
        </is>
      </c>
      <c r="Y488" s="27" t="inlineStr">
        <is>
          <t>Homologado – confianza Baja – pendiente de validación</t>
        </is>
      </c>
      <c r="Z488" s="26" t="inlineStr">
        <is>
          <t>Dar de baja en SAP</t>
        </is>
      </c>
      <c r="AA488" s="27" t="inlineStr">
        <is>
          <t>330</t>
        </is>
      </c>
      <c r="AB488" s="27" t="inlineStr">
        <is>
          <t>MIDAZOLAM 5MG AMP</t>
        </is>
      </c>
      <c r="AC488" s="27" t="inlineStr">
        <is>
          <t>Homologación por código Avain (master M02-001)</t>
        </is>
      </c>
      <c r="AD488" s="27" t="inlineStr">
        <is>
          <t>No</t>
        </is>
      </c>
      <c r="AE488" s="27" t="inlineStr"/>
      <c r="AF488" s="27" t="inlineStr">
        <is>
          <t>Sí</t>
        </is>
      </c>
      <c r="AG488" s="27" t="inlineStr">
        <is>
          <t>M02-001</t>
        </is>
      </c>
      <c r="AH488" s="37" t="n">
        <v>1060</v>
      </c>
      <c r="AI488" s="37" t="n">
        <v>96</v>
      </c>
      <c r="AJ488" s="37" t="n">
        <v>964</v>
      </c>
      <c r="AK488" s="38" t="n">
        <v>520.0189716981132</v>
      </c>
      <c r="AL488" s="38">
        <f>IF(OR($Z488="Dar de baja en SAP",$Z488="Dar de alta en SAP"),$AJ488*$AK488,"")</f>
        <v/>
      </c>
      <c r="AM488" s="38">
        <f>$AI488*$AK488</f>
        <v/>
      </c>
      <c r="AN488" s="27" t="inlineStr"/>
      <c r="AO488"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7" t="n">
        <v>0</v>
      </c>
      <c r="M489" s="7" t="n">
        <v>104003.79</v>
      </c>
      <c r="O489" s="11">
        <f>M489/SUM($M$2:$M$2023)</f>
        <v/>
      </c>
      <c r="P489" s="5">
        <f>IFERROR(M489/I489,0)</f>
        <v/>
      </c>
      <c r="R489" s="8">
        <f>I489-Q489</f>
        <v/>
      </c>
      <c r="S489" s="36">
        <f>P489*R489</f>
        <v/>
      </c>
      <c r="U489" s="27" t="inlineStr">
        <is>
          <t>Stock SAP</t>
        </is>
      </c>
      <c r="V489" s="27" t="inlineStr">
        <is>
          <t>Medicamentos</t>
        </is>
      </c>
      <c r="W489" s="27" t="inlineStr">
        <is>
          <t>Dentro del alcance</t>
        </is>
      </c>
      <c r="X489" s="26" t="inlineStr">
        <is>
          <t>Baja</t>
        </is>
      </c>
      <c r="Y489" s="27" t="inlineStr">
        <is>
          <t>Homologado – confianza Baja – pendiente de validación</t>
        </is>
      </c>
      <c r="Z489" s="26" t="inlineStr">
        <is>
          <t>Dar de baja en SAP</t>
        </is>
      </c>
      <c r="AA489" s="27" t="inlineStr">
        <is>
          <t>330</t>
        </is>
      </c>
      <c r="AB489" s="27" t="inlineStr">
        <is>
          <t>MIDAZOLAM 5MG AMP</t>
        </is>
      </c>
      <c r="AC489" s="27" t="inlineStr">
        <is>
          <t>Homologación por código Avain (master M02-001)</t>
        </is>
      </c>
      <c r="AD489" s="27" t="inlineStr">
        <is>
          <t>No</t>
        </is>
      </c>
      <c r="AE489" s="27" t="inlineStr"/>
      <c r="AF489" s="27" t="inlineStr">
        <is>
          <t>Sí</t>
        </is>
      </c>
      <c r="AG489" s="27" t="inlineStr">
        <is>
          <t>M02-001</t>
        </is>
      </c>
      <c r="AH489" s="37" t="n">
        <v>1060</v>
      </c>
      <c r="AI489" s="37" t="n">
        <v>96</v>
      </c>
      <c r="AJ489" s="37" t="n">
        <v>964</v>
      </c>
      <c r="AK489" s="38" t="n">
        <v>520.0189716981132</v>
      </c>
      <c r="AL489" s="38">
        <f>IF(OR($Z489="Dar de baja en SAP",$Z489="Dar de alta en SAP"),$AJ489*$AK489,"")</f>
        <v/>
      </c>
      <c r="AM489" s="38">
        <f>$AI489*$AK489</f>
        <v/>
      </c>
      <c r="AN489" s="27" t="inlineStr"/>
      <c r="AO489"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7" t="n">
        <v>0</v>
      </c>
      <c r="M490" s="7" t="n">
        <v>45113.39</v>
      </c>
      <c r="O490" s="11">
        <f>M490/SUM($M$2:$M$2023)</f>
        <v/>
      </c>
      <c r="P490" s="5">
        <f>IFERROR(M490/I490,0)</f>
        <v/>
      </c>
      <c r="R490" s="8">
        <f>I490-Q490</f>
        <v/>
      </c>
      <c r="S490" s="36">
        <f>P490*R490</f>
        <v/>
      </c>
      <c r="U490" s="27" t="inlineStr">
        <is>
          <t>Stock SAP</t>
        </is>
      </c>
      <c r="V490" s="27" t="inlineStr">
        <is>
          <t>Medicamentos</t>
        </is>
      </c>
      <c r="W490" s="27" t="inlineStr">
        <is>
          <t>Dentro del alcance</t>
        </is>
      </c>
      <c r="X490" s="30" t="inlineStr">
        <is>
          <t>Media</t>
        </is>
      </c>
      <c r="Y490" s="27" t="inlineStr">
        <is>
          <t>Homologado – confianza Media – pendiente de validación</t>
        </is>
      </c>
      <c r="Z490" s="26" t="inlineStr">
        <is>
          <t>Dar de baja en SAP</t>
        </is>
      </c>
      <c r="AA490" s="27" t="inlineStr">
        <is>
          <t>116</t>
        </is>
      </c>
      <c r="AB490" s="27" t="inlineStr">
        <is>
          <t>FUROSEMIDA AMP</t>
        </is>
      </c>
      <c r="AC490" s="27" t="inlineStr">
        <is>
          <t>Homologación por código Avain (master M12-001)</t>
        </is>
      </c>
      <c r="AD490" s="27" t="inlineStr">
        <is>
          <t>No</t>
        </is>
      </c>
      <c r="AE490" s="27" t="inlineStr"/>
      <c r="AF490" s="27" t="inlineStr">
        <is>
          <t>Sí</t>
        </is>
      </c>
      <c r="AG490" s="27" t="inlineStr">
        <is>
          <t>M12-001</t>
        </is>
      </c>
      <c r="AH490" s="37" t="n">
        <v>3270</v>
      </c>
      <c r="AI490" s="37" t="n">
        <v>117</v>
      </c>
      <c r="AJ490" s="37" t="n">
        <v>3153</v>
      </c>
      <c r="AK490" s="38" t="n">
        <v>225.5669633027522</v>
      </c>
      <c r="AL490" s="38">
        <f>IF(OR($Z490="Dar de baja en SAP",$Z490="Dar de alta en SAP"),$AJ490*$AK490,"")</f>
        <v/>
      </c>
      <c r="AM490" s="38">
        <f>$AI490*$AK490</f>
        <v/>
      </c>
      <c r="AN490" s="27" t="inlineStr"/>
      <c r="AO490"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7" t="n">
        <v>0</v>
      </c>
      <c r="M491" s="7" t="n">
        <v>45113.39</v>
      </c>
      <c r="O491" s="11">
        <f>M491/SUM($M$2:$M$2023)</f>
        <v/>
      </c>
      <c r="P491" s="5">
        <f>IFERROR(M491/I491,0)</f>
        <v/>
      </c>
      <c r="R491" s="8">
        <f>I491-Q491</f>
        <v/>
      </c>
      <c r="S491" s="36">
        <f>P491*R491</f>
        <v/>
      </c>
      <c r="U491" s="27" t="inlineStr">
        <is>
          <t>Stock SAP</t>
        </is>
      </c>
      <c r="V491" s="27" t="inlineStr">
        <is>
          <t>Medicamentos</t>
        </is>
      </c>
      <c r="W491" s="27" t="inlineStr">
        <is>
          <t>Dentro del alcance</t>
        </is>
      </c>
      <c r="X491" s="30" t="inlineStr">
        <is>
          <t>Media</t>
        </is>
      </c>
      <c r="Y491" s="27" t="inlineStr">
        <is>
          <t>Homologado – confianza Media – pendiente de validación</t>
        </is>
      </c>
      <c r="Z491" s="26" t="inlineStr">
        <is>
          <t>Dar de baja en SAP</t>
        </is>
      </c>
      <c r="AA491" s="27" t="inlineStr">
        <is>
          <t>116</t>
        </is>
      </c>
      <c r="AB491" s="27" t="inlineStr">
        <is>
          <t>FUROSEMIDA AMP</t>
        </is>
      </c>
      <c r="AC491" s="27" t="inlineStr">
        <is>
          <t>Homologación por código Avain (master M12-001)</t>
        </is>
      </c>
      <c r="AD491" s="27" t="inlineStr">
        <is>
          <t>No</t>
        </is>
      </c>
      <c r="AE491" s="27" t="inlineStr"/>
      <c r="AF491" s="27" t="inlineStr">
        <is>
          <t>Sí</t>
        </is>
      </c>
      <c r="AG491" s="27" t="inlineStr">
        <is>
          <t>M12-001</t>
        </is>
      </c>
      <c r="AH491" s="37" t="n">
        <v>3270</v>
      </c>
      <c r="AI491" s="37" t="n">
        <v>117</v>
      </c>
      <c r="AJ491" s="37" t="n">
        <v>3153</v>
      </c>
      <c r="AK491" s="38" t="n">
        <v>225.5669633027522</v>
      </c>
      <c r="AL491" s="38">
        <f>IF(OR($Z491="Dar de baja en SAP",$Z491="Dar de alta en SAP"),$AJ491*$AK491,"")</f>
        <v/>
      </c>
      <c r="AM491" s="38">
        <f>$AI491*$AK491</f>
        <v/>
      </c>
      <c r="AN491" s="27" t="inlineStr"/>
      <c r="AO491"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7" t="n">
        <v>0</v>
      </c>
      <c r="M492" s="7" t="n">
        <v>45113.39</v>
      </c>
      <c r="O492" s="11">
        <f>M492/SUM($M$2:$M$2023)</f>
        <v/>
      </c>
      <c r="P492" s="5">
        <f>IFERROR(M492/I492,0)</f>
        <v/>
      </c>
      <c r="R492" s="8">
        <f>I492-Q492</f>
        <v/>
      </c>
      <c r="S492" s="36">
        <f>P492*R492</f>
        <v/>
      </c>
      <c r="U492" s="27" t="inlineStr">
        <is>
          <t>Stock SAP</t>
        </is>
      </c>
      <c r="V492" s="27" t="inlineStr">
        <is>
          <t>Medicamentos</t>
        </is>
      </c>
      <c r="W492" s="27" t="inlineStr">
        <is>
          <t>Dentro del alcance</t>
        </is>
      </c>
      <c r="X492" s="30" t="inlineStr">
        <is>
          <t>Media</t>
        </is>
      </c>
      <c r="Y492" s="27" t="inlineStr">
        <is>
          <t>Homologado – confianza Media – pendiente de validación</t>
        </is>
      </c>
      <c r="Z492" s="26" t="inlineStr">
        <is>
          <t>Dar de baja en SAP</t>
        </is>
      </c>
      <c r="AA492" s="27" t="inlineStr">
        <is>
          <t>116</t>
        </is>
      </c>
      <c r="AB492" s="27" t="inlineStr">
        <is>
          <t>FUROSEMIDA AMP</t>
        </is>
      </c>
      <c r="AC492" s="27" t="inlineStr">
        <is>
          <t>Homologación por código Avain (master M12-001)</t>
        </is>
      </c>
      <c r="AD492" s="27" t="inlineStr">
        <is>
          <t>No</t>
        </is>
      </c>
      <c r="AE492" s="27" t="inlineStr"/>
      <c r="AF492" s="27" t="inlineStr">
        <is>
          <t>Sí</t>
        </is>
      </c>
      <c r="AG492" s="27" t="inlineStr">
        <is>
          <t>M12-001</t>
        </is>
      </c>
      <c r="AH492" s="37" t="n">
        <v>3270</v>
      </c>
      <c r="AI492" s="37" t="n">
        <v>117</v>
      </c>
      <c r="AJ492" s="37" t="n">
        <v>3153</v>
      </c>
      <c r="AK492" s="38" t="n">
        <v>225.5669633027522</v>
      </c>
      <c r="AL492" s="38">
        <f>IF(OR($Z492="Dar de baja en SAP",$Z492="Dar de alta en SAP"),$AJ492*$AK492,"")</f>
        <v/>
      </c>
      <c r="AM492" s="38">
        <f>$AI492*$AK492</f>
        <v/>
      </c>
      <c r="AN492" s="27" t="inlineStr"/>
      <c r="AO492"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7" t="n">
        <v>0</v>
      </c>
      <c r="M493" s="7" t="n">
        <v>45113.39</v>
      </c>
      <c r="O493" s="11">
        <f>M493/SUM($M$2:$M$2023)</f>
        <v/>
      </c>
      <c r="P493" s="5">
        <f>IFERROR(M493/I493,0)</f>
        <v/>
      </c>
      <c r="R493" s="8">
        <f>I493-Q493</f>
        <v/>
      </c>
      <c r="S493" s="36">
        <f>P493*R493</f>
        <v/>
      </c>
      <c r="U493" s="27" t="inlineStr">
        <is>
          <t>Stock SAP</t>
        </is>
      </c>
      <c r="V493" s="27" t="inlineStr">
        <is>
          <t>Medicamentos</t>
        </is>
      </c>
      <c r="W493" s="27" t="inlineStr">
        <is>
          <t>Dentro del alcance</t>
        </is>
      </c>
      <c r="X493" s="30" t="inlineStr">
        <is>
          <t>Media</t>
        </is>
      </c>
      <c r="Y493" s="27" t="inlineStr">
        <is>
          <t>Homologado – confianza Media – pendiente de validación</t>
        </is>
      </c>
      <c r="Z493" s="26" t="inlineStr">
        <is>
          <t>Dar de baja en SAP</t>
        </is>
      </c>
      <c r="AA493" s="27" t="inlineStr">
        <is>
          <t>116</t>
        </is>
      </c>
      <c r="AB493" s="27" t="inlineStr">
        <is>
          <t>FUROSEMIDA AMP</t>
        </is>
      </c>
      <c r="AC493" s="27" t="inlineStr">
        <is>
          <t>Homologación por código Avain (master M12-001)</t>
        </is>
      </c>
      <c r="AD493" s="27" t="inlineStr">
        <is>
          <t>No</t>
        </is>
      </c>
      <c r="AE493" s="27" t="inlineStr"/>
      <c r="AF493" s="27" t="inlineStr">
        <is>
          <t>Sí</t>
        </is>
      </c>
      <c r="AG493" s="27" t="inlineStr">
        <is>
          <t>M12-001</t>
        </is>
      </c>
      <c r="AH493" s="37" t="n">
        <v>3270</v>
      </c>
      <c r="AI493" s="37" t="n">
        <v>117</v>
      </c>
      <c r="AJ493" s="37" t="n">
        <v>3153</v>
      </c>
      <c r="AK493" s="38" t="n">
        <v>225.5669633027522</v>
      </c>
      <c r="AL493" s="38">
        <f>IF(OR($Z493="Dar de baja en SAP",$Z493="Dar de alta en SAP"),$AJ493*$AK493,"")</f>
        <v/>
      </c>
      <c r="AM493" s="38">
        <f>$AI493*$AK493</f>
        <v/>
      </c>
      <c r="AN493" s="27" t="inlineStr"/>
      <c r="AO493"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7" t="n">
        <v>0</v>
      </c>
      <c r="M494" s="7" t="n">
        <v>45113.39</v>
      </c>
      <c r="O494" s="11">
        <f>M494/SUM($M$2:$M$2023)</f>
        <v/>
      </c>
      <c r="P494" s="5">
        <f>IFERROR(M494/I494,0)</f>
        <v/>
      </c>
      <c r="R494" s="8">
        <f>I494-Q494</f>
        <v/>
      </c>
      <c r="S494" s="36">
        <f>P494*R494</f>
        <v/>
      </c>
      <c r="U494" s="27" t="inlineStr">
        <is>
          <t>Stock SAP</t>
        </is>
      </c>
      <c r="V494" s="27" t="inlineStr">
        <is>
          <t>Medicamentos</t>
        </is>
      </c>
      <c r="W494" s="27" t="inlineStr">
        <is>
          <t>Dentro del alcance</t>
        </is>
      </c>
      <c r="X494" s="30" t="inlineStr">
        <is>
          <t>Media</t>
        </is>
      </c>
      <c r="Y494" s="27" t="inlineStr">
        <is>
          <t>Homologado – confianza Media – pendiente de validación</t>
        </is>
      </c>
      <c r="Z494" s="26" t="inlineStr">
        <is>
          <t>Dar de baja en SAP</t>
        </is>
      </c>
      <c r="AA494" s="27" t="inlineStr">
        <is>
          <t>116</t>
        </is>
      </c>
      <c r="AB494" s="27" t="inlineStr">
        <is>
          <t>FUROSEMIDA AMP</t>
        </is>
      </c>
      <c r="AC494" s="27" t="inlineStr">
        <is>
          <t>Homologación por código Avain (master M12-001)</t>
        </is>
      </c>
      <c r="AD494" s="27" t="inlineStr">
        <is>
          <t>No</t>
        </is>
      </c>
      <c r="AE494" s="27" t="inlineStr"/>
      <c r="AF494" s="27" t="inlineStr">
        <is>
          <t>Sí</t>
        </is>
      </c>
      <c r="AG494" s="27" t="inlineStr">
        <is>
          <t>M12-001</t>
        </is>
      </c>
      <c r="AH494" s="37" t="n">
        <v>3270</v>
      </c>
      <c r="AI494" s="37" t="n">
        <v>117</v>
      </c>
      <c r="AJ494" s="37" t="n">
        <v>3153</v>
      </c>
      <c r="AK494" s="38" t="n">
        <v>225.5669633027522</v>
      </c>
      <c r="AL494" s="38">
        <f>IF(OR($Z494="Dar de baja en SAP",$Z494="Dar de alta en SAP"),$AJ494*$AK494,"")</f>
        <v/>
      </c>
      <c r="AM494" s="38">
        <f>$AI494*$AK494</f>
        <v/>
      </c>
      <c r="AN494" s="27" t="inlineStr"/>
      <c r="AO494"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7" t="n">
        <v>0</v>
      </c>
      <c r="M495" s="7" t="n">
        <v>45113.39</v>
      </c>
      <c r="O495" s="11">
        <f>M495/SUM($M$2:$M$2023)</f>
        <v/>
      </c>
      <c r="P495" s="5">
        <f>IFERROR(M495/I495,0)</f>
        <v/>
      </c>
      <c r="R495" s="8">
        <f>I495-Q495</f>
        <v/>
      </c>
      <c r="S495" s="36">
        <f>P495*R495</f>
        <v/>
      </c>
      <c r="U495" s="27" t="inlineStr">
        <is>
          <t>Stock SAP</t>
        </is>
      </c>
      <c r="V495" s="27" t="inlineStr">
        <is>
          <t>Medicamentos</t>
        </is>
      </c>
      <c r="W495" s="27" t="inlineStr">
        <is>
          <t>Dentro del alcance</t>
        </is>
      </c>
      <c r="X495" s="30" t="inlineStr">
        <is>
          <t>Media</t>
        </is>
      </c>
      <c r="Y495" s="27" t="inlineStr">
        <is>
          <t>Homologado – confianza Media – pendiente de validación</t>
        </is>
      </c>
      <c r="Z495" s="26" t="inlineStr">
        <is>
          <t>Dar de baja en SAP</t>
        </is>
      </c>
      <c r="AA495" s="27" t="inlineStr">
        <is>
          <t>116</t>
        </is>
      </c>
      <c r="AB495" s="27" t="inlineStr">
        <is>
          <t>FUROSEMIDA AMP</t>
        </is>
      </c>
      <c r="AC495" s="27" t="inlineStr">
        <is>
          <t>Homologación por código Avain (master M12-001)</t>
        </is>
      </c>
      <c r="AD495" s="27" t="inlineStr">
        <is>
          <t>No</t>
        </is>
      </c>
      <c r="AE495" s="27" t="inlineStr"/>
      <c r="AF495" s="27" t="inlineStr">
        <is>
          <t>Sí</t>
        </is>
      </c>
      <c r="AG495" s="27" t="inlineStr">
        <is>
          <t>M12-001</t>
        </is>
      </c>
      <c r="AH495" s="37" t="n">
        <v>3270</v>
      </c>
      <c r="AI495" s="37" t="n">
        <v>117</v>
      </c>
      <c r="AJ495" s="37" t="n">
        <v>3153</v>
      </c>
      <c r="AK495" s="38" t="n">
        <v>225.5669633027522</v>
      </c>
      <c r="AL495" s="38">
        <f>IF(OR($Z495="Dar de baja en SAP",$Z495="Dar de alta en SAP"),$AJ495*$AK495,"")</f>
        <v/>
      </c>
      <c r="AM495" s="38">
        <f>$AI495*$AK495</f>
        <v/>
      </c>
      <c r="AN495" s="27" t="inlineStr"/>
      <c r="AO495"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7" t="n">
        <v>0</v>
      </c>
      <c r="M496" s="7" t="n">
        <v>40258.36</v>
      </c>
      <c r="O496" s="11">
        <f>M496/SUM($M$2:$M$2023)</f>
        <v/>
      </c>
      <c r="P496" s="5">
        <f>IFERROR(M496/I496,0)</f>
        <v/>
      </c>
      <c r="R496" s="8">
        <f>I496-Q496</f>
        <v/>
      </c>
      <c r="S496" s="36">
        <f>P496*R496</f>
        <v/>
      </c>
      <c r="U496" s="27" t="inlineStr">
        <is>
          <t>Stock SAP</t>
        </is>
      </c>
      <c r="V496" s="27" t="inlineStr">
        <is>
          <t>Medicamentos</t>
        </is>
      </c>
      <c r="W496" s="27" t="inlineStr">
        <is>
          <t>Dentro del alcance</t>
        </is>
      </c>
      <c r="X496" s="30" t="inlineStr">
        <is>
          <t>Media</t>
        </is>
      </c>
      <c r="Y496" s="27" t="inlineStr">
        <is>
          <t>Homologado – confianza Media – pendiente de validación</t>
        </is>
      </c>
      <c r="Z496" s="26" t="inlineStr">
        <is>
          <t>Dar de baja en SAP</t>
        </is>
      </c>
      <c r="AA496" s="27" t="inlineStr">
        <is>
          <t>249</t>
        </is>
      </c>
      <c r="AB496" s="27" t="inlineStr">
        <is>
          <t>FENITOINA AMP</t>
        </is>
      </c>
      <c r="AC496" s="27" t="inlineStr">
        <is>
          <t>Homologación por código Avain (master M09-002)</t>
        </is>
      </c>
      <c r="AD496" s="27" t="inlineStr">
        <is>
          <t>No</t>
        </is>
      </c>
      <c r="AE496" s="27" t="inlineStr"/>
      <c r="AF496" s="27" t="inlineStr">
        <is>
          <t>Sí</t>
        </is>
      </c>
      <c r="AG496" s="27" t="inlineStr">
        <is>
          <t>M09-002</t>
        </is>
      </c>
      <c r="AH496" s="37" t="n">
        <v>2241</v>
      </c>
      <c r="AI496" s="37" t="n">
        <v>92</v>
      </c>
      <c r="AJ496" s="37" t="n">
        <v>2149</v>
      </c>
      <c r="AK496" s="38" t="n">
        <v>201.2917983043284</v>
      </c>
      <c r="AL496" s="38">
        <f>IF(OR($Z496="Dar de baja en SAP",$Z496="Dar de alta en SAP"),$AJ496*$AK496,"")</f>
        <v/>
      </c>
      <c r="AM496" s="38">
        <f>$AI496*$AK496</f>
        <v/>
      </c>
      <c r="AN496" s="27" t="inlineStr"/>
      <c r="AO496"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7" t="n">
        <v>0</v>
      </c>
      <c r="M497" s="7" t="n">
        <v>40258.36</v>
      </c>
      <c r="O497" s="11">
        <f>M497/SUM($M$2:$M$2023)</f>
        <v/>
      </c>
      <c r="P497" s="5">
        <f>IFERROR(M497/I497,0)</f>
        <v/>
      </c>
      <c r="R497" s="8">
        <f>I497-Q497</f>
        <v/>
      </c>
      <c r="S497" s="36">
        <f>P497*R497</f>
        <v/>
      </c>
      <c r="U497" s="27" t="inlineStr">
        <is>
          <t>Stock SAP</t>
        </is>
      </c>
      <c r="V497" s="27" t="inlineStr">
        <is>
          <t>Medicamentos</t>
        </is>
      </c>
      <c r="W497" s="27" t="inlineStr">
        <is>
          <t>Dentro del alcance</t>
        </is>
      </c>
      <c r="X497" s="30" t="inlineStr">
        <is>
          <t>Media</t>
        </is>
      </c>
      <c r="Y497" s="27" t="inlineStr">
        <is>
          <t>Homologado – confianza Media – pendiente de validación</t>
        </is>
      </c>
      <c r="Z497" s="26" t="inlineStr">
        <is>
          <t>Dar de baja en SAP</t>
        </is>
      </c>
      <c r="AA497" s="27" t="inlineStr">
        <is>
          <t>249</t>
        </is>
      </c>
      <c r="AB497" s="27" t="inlineStr">
        <is>
          <t>FENITOINA AMP</t>
        </is>
      </c>
      <c r="AC497" s="27" t="inlineStr">
        <is>
          <t>Homologación por código Avain (master M09-002)</t>
        </is>
      </c>
      <c r="AD497" s="27" t="inlineStr">
        <is>
          <t>No</t>
        </is>
      </c>
      <c r="AE497" s="27" t="inlineStr"/>
      <c r="AF497" s="27" t="inlineStr">
        <is>
          <t>Sí</t>
        </is>
      </c>
      <c r="AG497" s="27" t="inlineStr">
        <is>
          <t>M09-002</t>
        </is>
      </c>
      <c r="AH497" s="37" t="n">
        <v>2241</v>
      </c>
      <c r="AI497" s="37" t="n">
        <v>92</v>
      </c>
      <c r="AJ497" s="37" t="n">
        <v>2149</v>
      </c>
      <c r="AK497" s="38" t="n">
        <v>201.2917983043284</v>
      </c>
      <c r="AL497" s="38">
        <f>IF(OR($Z497="Dar de baja en SAP",$Z497="Dar de alta en SAP"),$AJ497*$AK497,"")</f>
        <v/>
      </c>
      <c r="AM497" s="38">
        <f>$AI497*$AK497</f>
        <v/>
      </c>
      <c r="AN497" s="27" t="inlineStr"/>
      <c r="AO497"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7" t="n">
        <v>0</v>
      </c>
      <c r="M498" s="7" t="n">
        <v>40258.36</v>
      </c>
      <c r="O498" s="11">
        <f>M498/SUM($M$2:$M$2023)</f>
        <v/>
      </c>
      <c r="P498" s="5">
        <f>IFERROR(M498/I498,0)</f>
        <v/>
      </c>
      <c r="R498" s="8">
        <f>I498-Q498</f>
        <v/>
      </c>
      <c r="S498" s="36">
        <f>P498*R498</f>
        <v/>
      </c>
      <c r="U498" s="27" t="inlineStr">
        <is>
          <t>Stock SAP</t>
        </is>
      </c>
      <c r="V498" s="27" t="inlineStr">
        <is>
          <t>Medicamentos</t>
        </is>
      </c>
      <c r="W498" s="27" t="inlineStr">
        <is>
          <t>Dentro del alcance</t>
        </is>
      </c>
      <c r="X498" s="30" t="inlineStr">
        <is>
          <t>Media</t>
        </is>
      </c>
      <c r="Y498" s="27" t="inlineStr">
        <is>
          <t>Homologado – confianza Media – pendiente de validación</t>
        </is>
      </c>
      <c r="Z498" s="26" t="inlineStr">
        <is>
          <t>Dar de baja en SAP</t>
        </is>
      </c>
      <c r="AA498" s="27" t="inlineStr">
        <is>
          <t>249</t>
        </is>
      </c>
      <c r="AB498" s="27" t="inlineStr">
        <is>
          <t>FENITOINA AMP</t>
        </is>
      </c>
      <c r="AC498" s="27" t="inlineStr">
        <is>
          <t>Homologación por código Avain (master M09-002)</t>
        </is>
      </c>
      <c r="AD498" s="27" t="inlineStr">
        <is>
          <t>No</t>
        </is>
      </c>
      <c r="AE498" s="27" t="inlineStr"/>
      <c r="AF498" s="27" t="inlineStr">
        <is>
          <t>Sí</t>
        </is>
      </c>
      <c r="AG498" s="27" t="inlineStr">
        <is>
          <t>M09-002</t>
        </is>
      </c>
      <c r="AH498" s="37" t="n">
        <v>2241</v>
      </c>
      <c r="AI498" s="37" t="n">
        <v>92</v>
      </c>
      <c r="AJ498" s="37" t="n">
        <v>2149</v>
      </c>
      <c r="AK498" s="38" t="n">
        <v>201.2917983043284</v>
      </c>
      <c r="AL498" s="38">
        <f>IF(OR($Z498="Dar de baja en SAP",$Z498="Dar de alta en SAP"),$AJ498*$AK498,"")</f>
        <v/>
      </c>
      <c r="AM498" s="38">
        <f>$AI498*$AK498</f>
        <v/>
      </c>
      <c r="AN498" s="27" t="inlineStr"/>
      <c r="AO498"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7" t="n">
        <v>0</v>
      </c>
      <c r="M499" s="7" t="n">
        <v>40258.36</v>
      </c>
      <c r="O499" s="11">
        <f>M499/SUM($M$2:$M$2023)</f>
        <v/>
      </c>
      <c r="P499" s="5">
        <f>IFERROR(M499/I499,0)</f>
        <v/>
      </c>
      <c r="R499" s="8">
        <f>I499-Q499</f>
        <v/>
      </c>
      <c r="S499" s="36">
        <f>P499*R499</f>
        <v/>
      </c>
      <c r="U499" s="27" t="inlineStr">
        <is>
          <t>Stock SAP</t>
        </is>
      </c>
      <c r="V499" s="27" t="inlineStr">
        <is>
          <t>Medicamentos</t>
        </is>
      </c>
      <c r="W499" s="27" t="inlineStr">
        <is>
          <t>Dentro del alcance</t>
        </is>
      </c>
      <c r="X499" s="30" t="inlineStr">
        <is>
          <t>Media</t>
        </is>
      </c>
      <c r="Y499" s="27" t="inlineStr">
        <is>
          <t>Homologado – confianza Media – pendiente de validación</t>
        </is>
      </c>
      <c r="Z499" s="26" t="inlineStr">
        <is>
          <t>Dar de baja en SAP</t>
        </is>
      </c>
      <c r="AA499" s="27" t="inlineStr">
        <is>
          <t>249</t>
        </is>
      </c>
      <c r="AB499" s="27" t="inlineStr">
        <is>
          <t>FENITOINA AMP</t>
        </is>
      </c>
      <c r="AC499" s="27" t="inlineStr">
        <is>
          <t>Homologación por código Avain (master M09-002)</t>
        </is>
      </c>
      <c r="AD499" s="27" t="inlineStr">
        <is>
          <t>No</t>
        </is>
      </c>
      <c r="AE499" s="27" t="inlineStr"/>
      <c r="AF499" s="27" t="inlineStr">
        <is>
          <t>Sí</t>
        </is>
      </c>
      <c r="AG499" s="27" t="inlineStr">
        <is>
          <t>M09-002</t>
        </is>
      </c>
      <c r="AH499" s="37" t="n">
        <v>2241</v>
      </c>
      <c r="AI499" s="37" t="n">
        <v>92</v>
      </c>
      <c r="AJ499" s="37" t="n">
        <v>2149</v>
      </c>
      <c r="AK499" s="38" t="n">
        <v>201.2917983043284</v>
      </c>
      <c r="AL499" s="38">
        <f>IF(OR($Z499="Dar de baja en SAP",$Z499="Dar de alta en SAP"),$AJ499*$AK499,"")</f>
        <v/>
      </c>
      <c r="AM499" s="38">
        <f>$AI499*$AK499</f>
        <v/>
      </c>
      <c r="AN499" s="27" t="inlineStr"/>
      <c r="AO499"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7" t="n">
        <v>0</v>
      </c>
      <c r="M500" s="7" t="n">
        <v>71703.89</v>
      </c>
      <c r="O500" s="11">
        <f>M500/SUM($M$2:$M$2023)</f>
        <v/>
      </c>
      <c r="P500" s="5">
        <f>IFERROR(M500/I500,0)</f>
        <v/>
      </c>
      <c r="R500" s="8">
        <f>I500-Q500</f>
        <v/>
      </c>
      <c r="S500" s="36">
        <f>P500*R500</f>
        <v/>
      </c>
      <c r="U500" s="27" t="inlineStr">
        <is>
          <t>Stock SAP</t>
        </is>
      </c>
      <c r="V500" s="27" t="inlineStr">
        <is>
          <t>Medicamentos</t>
        </is>
      </c>
      <c r="W500" s="27" t="inlineStr">
        <is>
          <t>Dentro del alcance</t>
        </is>
      </c>
      <c r="X500" s="30" t="inlineStr">
        <is>
          <t>Media</t>
        </is>
      </c>
      <c r="Y500" s="27" t="inlineStr">
        <is>
          <t>Homologado – confianza Media – pendiente de validación</t>
        </is>
      </c>
      <c r="Z500" s="26" t="inlineStr">
        <is>
          <t>Dar de baja en SAP</t>
        </is>
      </c>
      <c r="AA500" s="27" t="inlineStr">
        <is>
          <t>272</t>
        </is>
      </c>
      <c r="AB500" s="27" t="inlineStr">
        <is>
          <t>NALBUFINA AMP</t>
        </is>
      </c>
      <c r="AC500" s="27" t="inlineStr">
        <is>
          <t>Homologación por código Avain (master M02-004)</t>
        </is>
      </c>
      <c r="AD500" s="27" t="inlineStr">
        <is>
          <t>No</t>
        </is>
      </c>
      <c r="AE500" s="27" t="inlineStr"/>
      <c r="AF500" s="27" t="inlineStr">
        <is>
          <t>Sí</t>
        </is>
      </c>
      <c r="AG500" s="27" t="inlineStr">
        <is>
          <t>M02-004</t>
        </is>
      </c>
      <c r="AH500" s="37" t="n">
        <v>1375</v>
      </c>
      <c r="AI500" s="37" t="n">
        <v>0</v>
      </c>
      <c r="AJ500" s="37" t="n">
        <v>1375</v>
      </c>
      <c r="AK500" s="38" t="n">
        <v>358.5194763636364</v>
      </c>
      <c r="AL500" s="38">
        <f>IF(OR($Z500="Dar de baja en SAP",$Z500="Dar de alta en SAP"),$AJ500*$AK500,"")</f>
        <v/>
      </c>
      <c r="AM500" s="38">
        <f>$AI500*$AK500</f>
        <v/>
      </c>
      <c r="AN500" s="27" t="inlineStr"/>
      <c r="AO500"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7" t="n">
        <v>0</v>
      </c>
      <c r="M501" s="7" t="n">
        <v>52024.52</v>
      </c>
      <c r="O501" s="11">
        <f>M501/SUM($M$2:$M$2023)</f>
        <v/>
      </c>
      <c r="P501" s="5">
        <f>IFERROR(M501/I501,0)</f>
        <v/>
      </c>
      <c r="R501" s="8">
        <f>I501-Q501</f>
        <v/>
      </c>
      <c r="S501" s="36">
        <f>P501*R501</f>
        <v/>
      </c>
      <c r="U501" s="27" t="inlineStr">
        <is>
          <t>Stock SAP</t>
        </is>
      </c>
      <c r="V501" s="27" t="inlineStr">
        <is>
          <t>Medicamentos</t>
        </is>
      </c>
      <c r="W501" s="27" t="inlineStr">
        <is>
          <t>Dentro del alcance</t>
        </is>
      </c>
      <c r="X501" s="30" t="inlineStr">
        <is>
          <t>Media</t>
        </is>
      </c>
      <c r="Y501" s="27" t="inlineStr">
        <is>
          <t>Homologado – confianza Media – pendiente de validación</t>
        </is>
      </c>
      <c r="Z501" s="26" t="inlineStr">
        <is>
          <t>Dar de baja en SAP</t>
        </is>
      </c>
      <c r="AA501" s="27" t="inlineStr">
        <is>
          <t>160</t>
        </is>
      </c>
      <c r="AB501" s="27" t="inlineStr">
        <is>
          <t>METOCLOPRAMIDA AMP</t>
        </is>
      </c>
      <c r="AC501" s="27" t="inlineStr">
        <is>
          <t>Cruce por nomenclatura SAP</t>
        </is>
      </c>
      <c r="AD501" s="27" t="inlineStr">
        <is>
          <t>No</t>
        </is>
      </c>
      <c r="AE501" s="27" t="inlineStr"/>
      <c r="AF501" s="27" t="inlineStr">
        <is>
          <t>Sí</t>
        </is>
      </c>
      <c r="AG501" s="27" t="inlineStr"/>
      <c r="AH501" s="37" t="n">
        <v>5600</v>
      </c>
      <c r="AI501" s="37" t="n">
        <v>146</v>
      </c>
      <c r="AJ501" s="37" t="n">
        <v>5454</v>
      </c>
      <c r="AK501" s="38" t="n">
        <v>260.1225857142858</v>
      </c>
      <c r="AL501" s="38">
        <f>IF(OR($Z501="Dar de baja en SAP",$Z501="Dar de alta en SAP"),$AJ501*$AK501,"")</f>
        <v/>
      </c>
      <c r="AM501" s="38">
        <f>$AI501*$AK501</f>
        <v/>
      </c>
      <c r="AN501" s="27" t="inlineStr"/>
      <c r="AO501"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7" t="n">
        <v>0</v>
      </c>
      <c r="M502" s="7" t="n">
        <v>52024.52</v>
      </c>
      <c r="O502" s="11">
        <f>M502/SUM($M$2:$M$2023)</f>
        <v/>
      </c>
      <c r="P502" s="5">
        <f>IFERROR(M502/I502,0)</f>
        <v/>
      </c>
      <c r="R502" s="8">
        <f>I502-Q502</f>
        <v/>
      </c>
      <c r="S502" s="36">
        <f>P502*R502</f>
        <v/>
      </c>
      <c r="U502" s="27" t="inlineStr">
        <is>
          <t>Stock SAP</t>
        </is>
      </c>
      <c r="V502" s="27" t="inlineStr">
        <is>
          <t>Medicamentos</t>
        </is>
      </c>
      <c r="W502" s="27" t="inlineStr">
        <is>
          <t>Dentro del alcance</t>
        </is>
      </c>
      <c r="X502" s="30" t="inlineStr">
        <is>
          <t>Media</t>
        </is>
      </c>
      <c r="Y502" s="27" t="inlineStr">
        <is>
          <t>Homologado – confianza Media – pendiente de validación</t>
        </is>
      </c>
      <c r="Z502" s="26" t="inlineStr">
        <is>
          <t>Dar de baja en SAP</t>
        </is>
      </c>
      <c r="AA502" s="27" t="inlineStr">
        <is>
          <t>160</t>
        </is>
      </c>
      <c r="AB502" s="27" t="inlineStr">
        <is>
          <t>METOCLOPRAMIDA AMP</t>
        </is>
      </c>
      <c r="AC502" s="27" t="inlineStr">
        <is>
          <t>Cruce por nomenclatura SAP</t>
        </is>
      </c>
      <c r="AD502" s="27" t="inlineStr">
        <is>
          <t>No</t>
        </is>
      </c>
      <c r="AE502" s="27" t="inlineStr"/>
      <c r="AF502" s="27" t="inlineStr">
        <is>
          <t>Sí</t>
        </is>
      </c>
      <c r="AG502" s="27" t="inlineStr"/>
      <c r="AH502" s="37" t="n">
        <v>5600</v>
      </c>
      <c r="AI502" s="37" t="n">
        <v>146</v>
      </c>
      <c r="AJ502" s="37" t="n">
        <v>5454</v>
      </c>
      <c r="AK502" s="38" t="n">
        <v>260.1225857142858</v>
      </c>
      <c r="AL502" s="38">
        <f>IF(OR($Z502="Dar de baja en SAP",$Z502="Dar de alta en SAP"),$AJ502*$AK502,"")</f>
        <v/>
      </c>
      <c r="AM502" s="38">
        <f>$AI502*$AK502</f>
        <v/>
      </c>
      <c r="AN502" s="27" t="inlineStr"/>
      <c r="AO502"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7" t="n">
        <v>0</v>
      </c>
      <c r="M503" s="7" t="n">
        <v>52024.52</v>
      </c>
      <c r="O503" s="11">
        <f>M503/SUM($M$2:$M$2023)</f>
        <v/>
      </c>
      <c r="P503" s="5">
        <f>IFERROR(M503/I503,0)</f>
        <v/>
      </c>
      <c r="R503" s="8">
        <f>I503-Q503</f>
        <v/>
      </c>
      <c r="S503" s="36">
        <f>P503*R503</f>
        <v/>
      </c>
      <c r="U503" s="27" t="inlineStr">
        <is>
          <t>Stock SAP</t>
        </is>
      </c>
      <c r="V503" s="27" t="inlineStr">
        <is>
          <t>Medicamentos</t>
        </is>
      </c>
      <c r="W503" s="27" t="inlineStr">
        <is>
          <t>Dentro del alcance</t>
        </is>
      </c>
      <c r="X503" s="30" t="inlineStr">
        <is>
          <t>Media</t>
        </is>
      </c>
      <c r="Y503" s="27" t="inlineStr">
        <is>
          <t>Homologado – confianza Media – pendiente de validación</t>
        </is>
      </c>
      <c r="Z503" s="26" t="inlineStr">
        <is>
          <t>Dar de baja en SAP</t>
        </is>
      </c>
      <c r="AA503" s="27" t="inlineStr">
        <is>
          <t>160</t>
        </is>
      </c>
      <c r="AB503" s="27" t="inlineStr">
        <is>
          <t>METOCLOPRAMIDA AMP</t>
        </is>
      </c>
      <c r="AC503" s="27" t="inlineStr">
        <is>
          <t>Cruce por nomenclatura SAP</t>
        </is>
      </c>
      <c r="AD503" s="27" t="inlineStr">
        <is>
          <t>No</t>
        </is>
      </c>
      <c r="AE503" s="27" t="inlineStr"/>
      <c r="AF503" s="27" t="inlineStr">
        <is>
          <t>Sí</t>
        </is>
      </c>
      <c r="AG503" s="27" t="inlineStr"/>
      <c r="AH503" s="37" t="n">
        <v>5600</v>
      </c>
      <c r="AI503" s="37" t="n">
        <v>146</v>
      </c>
      <c r="AJ503" s="37" t="n">
        <v>5454</v>
      </c>
      <c r="AK503" s="38" t="n">
        <v>260.1225857142858</v>
      </c>
      <c r="AL503" s="38">
        <f>IF(OR($Z503="Dar de baja en SAP",$Z503="Dar de alta en SAP"),$AJ503*$AK503,"")</f>
        <v/>
      </c>
      <c r="AM503" s="38">
        <f>$AI503*$AK503</f>
        <v/>
      </c>
      <c r="AN503" s="27" t="inlineStr"/>
      <c r="AO503"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7" t="n">
        <v>0</v>
      </c>
      <c r="M504" s="7" t="n">
        <v>52024.52</v>
      </c>
      <c r="O504" s="11">
        <f>M504/SUM($M$2:$M$2023)</f>
        <v/>
      </c>
      <c r="P504" s="5">
        <f>IFERROR(M504/I504,0)</f>
        <v/>
      </c>
      <c r="R504" s="8">
        <f>I504-Q504</f>
        <v/>
      </c>
      <c r="S504" s="36">
        <f>P504*R504</f>
        <v/>
      </c>
      <c r="U504" s="27" t="inlineStr">
        <is>
          <t>Stock SAP</t>
        </is>
      </c>
      <c r="V504" s="27" t="inlineStr">
        <is>
          <t>Medicamentos</t>
        </is>
      </c>
      <c r="W504" s="27" t="inlineStr">
        <is>
          <t>Dentro del alcance</t>
        </is>
      </c>
      <c r="X504" s="30" t="inlineStr">
        <is>
          <t>Media</t>
        </is>
      </c>
      <c r="Y504" s="27" t="inlineStr">
        <is>
          <t>Homologado – confianza Media – pendiente de validación</t>
        </is>
      </c>
      <c r="Z504" s="26" t="inlineStr">
        <is>
          <t>Dar de baja en SAP</t>
        </is>
      </c>
      <c r="AA504" s="27" t="inlineStr">
        <is>
          <t>160</t>
        </is>
      </c>
      <c r="AB504" s="27" t="inlineStr">
        <is>
          <t>METOCLOPRAMIDA AMP</t>
        </is>
      </c>
      <c r="AC504" s="27" t="inlineStr">
        <is>
          <t>Cruce por nomenclatura SAP</t>
        </is>
      </c>
      <c r="AD504" s="27" t="inlineStr">
        <is>
          <t>No</t>
        </is>
      </c>
      <c r="AE504" s="27" t="inlineStr"/>
      <c r="AF504" s="27" t="inlineStr">
        <is>
          <t>Sí</t>
        </is>
      </c>
      <c r="AG504" s="27" t="inlineStr"/>
      <c r="AH504" s="37" t="n">
        <v>5600</v>
      </c>
      <c r="AI504" s="37" t="n">
        <v>146</v>
      </c>
      <c r="AJ504" s="37" t="n">
        <v>5454</v>
      </c>
      <c r="AK504" s="38" t="n">
        <v>260.1225857142858</v>
      </c>
      <c r="AL504" s="38">
        <f>IF(OR($Z504="Dar de baja en SAP",$Z504="Dar de alta en SAP"),$AJ504*$AK504,"")</f>
        <v/>
      </c>
      <c r="AM504" s="38">
        <f>$AI504*$AK504</f>
        <v/>
      </c>
      <c r="AN504" s="27" t="inlineStr"/>
      <c r="AO504"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7" t="n">
        <v>0</v>
      </c>
      <c r="M505" s="7" t="n">
        <v>52024.52</v>
      </c>
      <c r="O505" s="11">
        <f>M505/SUM($M$2:$M$2023)</f>
        <v/>
      </c>
      <c r="P505" s="5">
        <f>IFERROR(M505/I505,0)</f>
        <v/>
      </c>
      <c r="R505" s="8">
        <f>I505-Q505</f>
        <v/>
      </c>
      <c r="S505" s="36">
        <f>P505*R505</f>
        <v/>
      </c>
      <c r="U505" s="27" t="inlineStr">
        <is>
          <t>Stock SAP</t>
        </is>
      </c>
      <c r="V505" s="27" t="inlineStr">
        <is>
          <t>Medicamentos</t>
        </is>
      </c>
      <c r="W505" s="27" t="inlineStr">
        <is>
          <t>Dentro del alcance</t>
        </is>
      </c>
      <c r="X505" s="30" t="inlineStr">
        <is>
          <t>Media</t>
        </is>
      </c>
      <c r="Y505" s="27" t="inlineStr">
        <is>
          <t>Homologado – confianza Media – pendiente de validación</t>
        </is>
      </c>
      <c r="Z505" s="26" t="inlineStr">
        <is>
          <t>Dar de baja en SAP</t>
        </is>
      </c>
      <c r="AA505" s="27" t="inlineStr">
        <is>
          <t>160</t>
        </is>
      </c>
      <c r="AB505" s="27" t="inlineStr">
        <is>
          <t>METOCLOPRAMIDA AMP</t>
        </is>
      </c>
      <c r="AC505" s="27" t="inlineStr">
        <is>
          <t>Cruce por nomenclatura SAP</t>
        </is>
      </c>
      <c r="AD505" s="27" t="inlineStr">
        <is>
          <t>No</t>
        </is>
      </c>
      <c r="AE505" s="27" t="inlineStr"/>
      <c r="AF505" s="27" t="inlineStr">
        <is>
          <t>Sí</t>
        </is>
      </c>
      <c r="AG505" s="27" t="inlineStr"/>
      <c r="AH505" s="37" t="n">
        <v>5600</v>
      </c>
      <c r="AI505" s="37" t="n">
        <v>146</v>
      </c>
      <c r="AJ505" s="37" t="n">
        <v>5454</v>
      </c>
      <c r="AK505" s="38" t="n">
        <v>260.1225857142858</v>
      </c>
      <c r="AL505" s="38">
        <f>IF(OR($Z505="Dar de baja en SAP",$Z505="Dar de alta en SAP"),$AJ505*$AK505,"")</f>
        <v/>
      </c>
      <c r="AM505" s="38">
        <f>$AI505*$AK505</f>
        <v/>
      </c>
      <c r="AN505" s="27" t="inlineStr"/>
      <c r="AO505"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7" t="n">
        <v>0</v>
      </c>
      <c r="M506" s="7" t="n">
        <v>52024.52</v>
      </c>
      <c r="O506" s="11">
        <f>M506/SUM($M$2:$M$2023)</f>
        <v/>
      </c>
      <c r="P506" s="5">
        <f>IFERROR(M506/I506,0)</f>
        <v/>
      </c>
      <c r="R506" s="8">
        <f>I506-Q506</f>
        <v/>
      </c>
      <c r="S506" s="36">
        <f>P506*R506</f>
        <v/>
      </c>
      <c r="U506" s="27" t="inlineStr">
        <is>
          <t>Stock SAP</t>
        </is>
      </c>
      <c r="V506" s="27" t="inlineStr">
        <is>
          <t>Medicamentos</t>
        </is>
      </c>
      <c r="W506" s="27" t="inlineStr">
        <is>
          <t>Dentro del alcance</t>
        </is>
      </c>
      <c r="X506" s="30" t="inlineStr">
        <is>
          <t>Media</t>
        </is>
      </c>
      <c r="Y506" s="27" t="inlineStr">
        <is>
          <t>Homologado – confianza Media – pendiente de validación</t>
        </is>
      </c>
      <c r="Z506" s="26" t="inlineStr">
        <is>
          <t>Dar de baja en SAP</t>
        </is>
      </c>
      <c r="AA506" s="27" t="inlineStr">
        <is>
          <t>160</t>
        </is>
      </c>
      <c r="AB506" s="27" t="inlineStr">
        <is>
          <t>METOCLOPRAMIDA AMP</t>
        </is>
      </c>
      <c r="AC506" s="27" t="inlineStr">
        <is>
          <t>Cruce por nomenclatura SAP</t>
        </is>
      </c>
      <c r="AD506" s="27" t="inlineStr">
        <is>
          <t>No</t>
        </is>
      </c>
      <c r="AE506" s="27" t="inlineStr"/>
      <c r="AF506" s="27" t="inlineStr">
        <is>
          <t>Sí</t>
        </is>
      </c>
      <c r="AG506" s="27" t="inlineStr"/>
      <c r="AH506" s="37" t="n">
        <v>5600</v>
      </c>
      <c r="AI506" s="37" t="n">
        <v>146</v>
      </c>
      <c r="AJ506" s="37" t="n">
        <v>5454</v>
      </c>
      <c r="AK506" s="38" t="n">
        <v>260.1225857142858</v>
      </c>
      <c r="AL506" s="38">
        <f>IF(OR($Z506="Dar de baja en SAP",$Z506="Dar de alta en SAP"),$AJ506*$AK506,"")</f>
        <v/>
      </c>
      <c r="AM506" s="38">
        <f>$AI506*$AK506</f>
        <v/>
      </c>
      <c r="AN506" s="27" t="inlineStr"/>
      <c r="AO506"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7" t="n">
        <v>0</v>
      </c>
      <c r="M507" s="7" t="n">
        <v>52024.52</v>
      </c>
      <c r="O507" s="11">
        <f>M507/SUM($M$2:$M$2023)</f>
        <v/>
      </c>
      <c r="P507" s="5">
        <f>IFERROR(M507/I507,0)</f>
        <v/>
      </c>
      <c r="R507" s="8">
        <f>I507-Q507</f>
        <v/>
      </c>
      <c r="S507" s="36">
        <f>P507*R507</f>
        <v/>
      </c>
      <c r="U507" s="27" t="inlineStr">
        <is>
          <t>Stock SAP</t>
        </is>
      </c>
      <c r="V507" s="27" t="inlineStr">
        <is>
          <t>Medicamentos</t>
        </is>
      </c>
      <c r="W507" s="27" t="inlineStr">
        <is>
          <t>Dentro del alcance</t>
        </is>
      </c>
      <c r="X507" s="30" t="inlineStr">
        <is>
          <t>Media</t>
        </is>
      </c>
      <c r="Y507" s="27" t="inlineStr">
        <is>
          <t>Homologado – confianza Media – pendiente de validación</t>
        </is>
      </c>
      <c r="Z507" s="26" t="inlineStr">
        <is>
          <t>Dar de baja en SAP</t>
        </is>
      </c>
      <c r="AA507" s="27" t="inlineStr">
        <is>
          <t>160</t>
        </is>
      </c>
      <c r="AB507" s="27" t="inlineStr">
        <is>
          <t>METOCLOPRAMIDA AMP</t>
        </is>
      </c>
      <c r="AC507" s="27" t="inlineStr">
        <is>
          <t>Cruce por nomenclatura SAP</t>
        </is>
      </c>
      <c r="AD507" s="27" t="inlineStr">
        <is>
          <t>No</t>
        </is>
      </c>
      <c r="AE507" s="27" t="inlineStr"/>
      <c r="AF507" s="27" t="inlineStr">
        <is>
          <t>Sí</t>
        </is>
      </c>
      <c r="AG507" s="27" t="inlineStr"/>
      <c r="AH507" s="37" t="n">
        <v>5600</v>
      </c>
      <c r="AI507" s="37" t="n">
        <v>146</v>
      </c>
      <c r="AJ507" s="37" t="n">
        <v>5454</v>
      </c>
      <c r="AK507" s="38" t="n">
        <v>260.1225857142858</v>
      </c>
      <c r="AL507" s="38">
        <f>IF(OR($Z507="Dar de baja en SAP",$Z507="Dar de alta en SAP"),$AJ507*$AK507,"")</f>
        <v/>
      </c>
      <c r="AM507" s="38">
        <f>$AI507*$AK507</f>
        <v/>
      </c>
      <c r="AN507" s="27" t="inlineStr"/>
      <c r="AO507"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7" t="n">
        <v>0</v>
      </c>
      <c r="M508" s="7" t="n">
        <v>52024.52</v>
      </c>
      <c r="O508" s="11">
        <f>M508/SUM($M$2:$M$2023)</f>
        <v/>
      </c>
      <c r="P508" s="5">
        <f>IFERROR(M508/I508,0)</f>
        <v/>
      </c>
      <c r="R508" s="8">
        <f>I508-Q508</f>
        <v/>
      </c>
      <c r="S508" s="36">
        <f>P508*R508</f>
        <v/>
      </c>
      <c r="U508" s="27" t="inlineStr">
        <is>
          <t>Stock SAP</t>
        </is>
      </c>
      <c r="V508" s="27" t="inlineStr">
        <is>
          <t>Medicamentos</t>
        </is>
      </c>
      <c r="W508" s="27" t="inlineStr">
        <is>
          <t>Dentro del alcance</t>
        </is>
      </c>
      <c r="X508" s="30" t="inlineStr">
        <is>
          <t>Media</t>
        </is>
      </c>
      <c r="Y508" s="27" t="inlineStr">
        <is>
          <t>Homologado – confianza Media – pendiente de validación</t>
        </is>
      </c>
      <c r="Z508" s="26" t="inlineStr">
        <is>
          <t>Dar de baja en SAP</t>
        </is>
      </c>
      <c r="AA508" s="27" t="inlineStr">
        <is>
          <t>160</t>
        </is>
      </c>
      <c r="AB508" s="27" t="inlineStr">
        <is>
          <t>METOCLOPRAMIDA AMP</t>
        </is>
      </c>
      <c r="AC508" s="27" t="inlineStr">
        <is>
          <t>Cruce por nomenclatura SAP</t>
        </is>
      </c>
      <c r="AD508" s="27" t="inlineStr">
        <is>
          <t>No</t>
        </is>
      </c>
      <c r="AE508" s="27" t="inlineStr"/>
      <c r="AF508" s="27" t="inlineStr">
        <is>
          <t>Sí</t>
        </is>
      </c>
      <c r="AG508" s="27" t="inlineStr"/>
      <c r="AH508" s="37" t="n">
        <v>5600</v>
      </c>
      <c r="AI508" s="37" t="n">
        <v>146</v>
      </c>
      <c r="AJ508" s="37" t="n">
        <v>5454</v>
      </c>
      <c r="AK508" s="38" t="n">
        <v>260.1225857142858</v>
      </c>
      <c r="AL508" s="38">
        <f>IF(OR($Z508="Dar de baja en SAP",$Z508="Dar de alta en SAP"),$AJ508*$AK508,"")</f>
        <v/>
      </c>
      <c r="AM508" s="38">
        <f>$AI508*$AK508</f>
        <v/>
      </c>
      <c r="AN508" s="27" t="inlineStr"/>
      <c r="AO508"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7" t="n">
        <v>0</v>
      </c>
      <c r="M509" s="7" t="n">
        <v>52024.52</v>
      </c>
      <c r="O509" s="11">
        <f>M509/SUM($M$2:$M$2023)</f>
        <v/>
      </c>
      <c r="P509" s="5">
        <f>IFERROR(M509/I509,0)</f>
        <v/>
      </c>
      <c r="R509" s="8">
        <f>I509-Q509</f>
        <v/>
      </c>
      <c r="S509" s="36">
        <f>P509*R509</f>
        <v/>
      </c>
      <c r="U509" s="27" t="inlineStr">
        <is>
          <t>Stock SAP</t>
        </is>
      </c>
      <c r="V509" s="27" t="inlineStr">
        <is>
          <t>Medicamentos</t>
        </is>
      </c>
      <c r="W509" s="27" t="inlineStr">
        <is>
          <t>Dentro del alcance</t>
        </is>
      </c>
      <c r="X509" s="30" t="inlineStr">
        <is>
          <t>Media</t>
        </is>
      </c>
      <c r="Y509" s="27" t="inlineStr">
        <is>
          <t>Homologado – confianza Media – pendiente de validación</t>
        </is>
      </c>
      <c r="Z509" s="26" t="inlineStr">
        <is>
          <t>Dar de baja en SAP</t>
        </is>
      </c>
      <c r="AA509" s="27" t="inlineStr">
        <is>
          <t>160</t>
        </is>
      </c>
      <c r="AB509" s="27" t="inlineStr">
        <is>
          <t>METOCLOPRAMIDA AMP</t>
        </is>
      </c>
      <c r="AC509" s="27" t="inlineStr">
        <is>
          <t>Cruce por nomenclatura SAP</t>
        </is>
      </c>
      <c r="AD509" s="27" t="inlineStr">
        <is>
          <t>No</t>
        </is>
      </c>
      <c r="AE509" s="27" t="inlineStr"/>
      <c r="AF509" s="27" t="inlineStr">
        <is>
          <t>Sí</t>
        </is>
      </c>
      <c r="AG509" s="27" t="inlineStr"/>
      <c r="AH509" s="37" t="n">
        <v>5600</v>
      </c>
      <c r="AI509" s="37" t="n">
        <v>146</v>
      </c>
      <c r="AJ509" s="37" t="n">
        <v>5454</v>
      </c>
      <c r="AK509" s="38" t="n">
        <v>260.1225857142858</v>
      </c>
      <c r="AL509" s="38">
        <f>IF(OR($Z509="Dar de baja en SAP",$Z509="Dar de alta en SAP"),$AJ509*$AK509,"")</f>
        <v/>
      </c>
      <c r="AM509" s="38">
        <f>$AI509*$AK509</f>
        <v/>
      </c>
      <c r="AN509" s="27" t="inlineStr"/>
      <c r="AO509"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7" t="n">
        <v>0</v>
      </c>
      <c r="M510" s="7" t="n">
        <v>52024.52</v>
      </c>
      <c r="O510" s="11">
        <f>M510/SUM($M$2:$M$2023)</f>
        <v/>
      </c>
      <c r="P510" s="5">
        <f>IFERROR(M510/I510,0)</f>
        <v/>
      </c>
      <c r="R510" s="8">
        <f>I510-Q510</f>
        <v/>
      </c>
      <c r="S510" s="36">
        <f>P510*R510</f>
        <v/>
      </c>
      <c r="U510" s="27" t="inlineStr">
        <is>
          <t>Stock SAP</t>
        </is>
      </c>
      <c r="V510" s="27" t="inlineStr">
        <is>
          <t>Medicamentos</t>
        </is>
      </c>
      <c r="W510" s="27" t="inlineStr">
        <is>
          <t>Dentro del alcance</t>
        </is>
      </c>
      <c r="X510" s="30" t="inlineStr">
        <is>
          <t>Media</t>
        </is>
      </c>
      <c r="Y510" s="27" t="inlineStr">
        <is>
          <t>Homologado – confianza Media – pendiente de validación</t>
        </is>
      </c>
      <c r="Z510" s="26" t="inlineStr">
        <is>
          <t>Dar de baja en SAP</t>
        </is>
      </c>
      <c r="AA510" s="27" t="inlineStr">
        <is>
          <t>160</t>
        </is>
      </c>
      <c r="AB510" s="27" t="inlineStr">
        <is>
          <t>METOCLOPRAMIDA AMP</t>
        </is>
      </c>
      <c r="AC510" s="27" t="inlineStr">
        <is>
          <t>Cruce por nomenclatura SAP</t>
        </is>
      </c>
      <c r="AD510" s="27" t="inlineStr">
        <is>
          <t>No</t>
        </is>
      </c>
      <c r="AE510" s="27" t="inlineStr"/>
      <c r="AF510" s="27" t="inlineStr">
        <is>
          <t>Sí</t>
        </is>
      </c>
      <c r="AG510" s="27" t="inlineStr"/>
      <c r="AH510" s="37" t="n">
        <v>5600</v>
      </c>
      <c r="AI510" s="37" t="n">
        <v>146</v>
      </c>
      <c r="AJ510" s="37" t="n">
        <v>5454</v>
      </c>
      <c r="AK510" s="38" t="n">
        <v>260.1225857142858</v>
      </c>
      <c r="AL510" s="38">
        <f>IF(OR($Z510="Dar de baja en SAP",$Z510="Dar de alta en SAP"),$AJ510*$AK510,"")</f>
        <v/>
      </c>
      <c r="AM510" s="38">
        <f>$AI510*$AK510</f>
        <v/>
      </c>
      <c r="AN510" s="27" t="inlineStr"/>
      <c r="AO510"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7" t="n">
        <v>0</v>
      </c>
      <c r="M511" s="7" t="n">
        <v>52024.52</v>
      </c>
      <c r="O511" s="11">
        <f>M511/SUM($M$2:$M$2023)</f>
        <v/>
      </c>
      <c r="P511" s="5">
        <f>IFERROR(M511/I511,0)</f>
        <v/>
      </c>
      <c r="R511" s="8">
        <f>I511-Q511</f>
        <v/>
      </c>
      <c r="S511" s="36">
        <f>P511*R511</f>
        <v/>
      </c>
      <c r="U511" s="27" t="inlineStr">
        <is>
          <t>Stock SAP</t>
        </is>
      </c>
      <c r="V511" s="27" t="inlineStr">
        <is>
          <t>Medicamentos</t>
        </is>
      </c>
      <c r="W511" s="27" t="inlineStr">
        <is>
          <t>Dentro del alcance</t>
        </is>
      </c>
      <c r="X511" s="30" t="inlineStr">
        <is>
          <t>Media</t>
        </is>
      </c>
      <c r="Y511" s="27" t="inlineStr">
        <is>
          <t>Homologado – confianza Media – pendiente de validación</t>
        </is>
      </c>
      <c r="Z511" s="26" t="inlineStr">
        <is>
          <t>Dar de baja en SAP</t>
        </is>
      </c>
      <c r="AA511" s="27" t="inlineStr">
        <is>
          <t>160</t>
        </is>
      </c>
      <c r="AB511" s="27" t="inlineStr">
        <is>
          <t>METOCLOPRAMIDA AMP</t>
        </is>
      </c>
      <c r="AC511" s="27" t="inlineStr">
        <is>
          <t>Cruce por nomenclatura SAP</t>
        </is>
      </c>
      <c r="AD511" s="27" t="inlineStr">
        <is>
          <t>No</t>
        </is>
      </c>
      <c r="AE511" s="27" t="inlineStr"/>
      <c r="AF511" s="27" t="inlineStr">
        <is>
          <t>Sí</t>
        </is>
      </c>
      <c r="AG511" s="27" t="inlineStr"/>
      <c r="AH511" s="37" t="n">
        <v>5600</v>
      </c>
      <c r="AI511" s="37" t="n">
        <v>146</v>
      </c>
      <c r="AJ511" s="37" t="n">
        <v>5454</v>
      </c>
      <c r="AK511" s="38" t="n">
        <v>260.1225857142858</v>
      </c>
      <c r="AL511" s="38">
        <f>IF(OR($Z511="Dar de baja en SAP",$Z511="Dar de alta en SAP"),$AJ511*$AK511,"")</f>
        <v/>
      </c>
      <c r="AM511" s="38">
        <f>$AI511*$AK511</f>
        <v/>
      </c>
      <c r="AN511" s="27" t="inlineStr"/>
      <c r="AO511"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7" t="n">
        <v>0</v>
      </c>
      <c r="M512" s="7" t="n">
        <v>29644.4</v>
      </c>
      <c r="O512" s="11">
        <f>M512/SUM($M$2:$M$2023)</f>
        <v/>
      </c>
      <c r="P512" s="5">
        <f>IFERROR(M512/I512,0)</f>
        <v/>
      </c>
      <c r="R512" s="8">
        <f>I512-Q512</f>
        <v/>
      </c>
      <c r="S512" s="36">
        <f>P512*R512</f>
        <v/>
      </c>
      <c r="U512" s="27" t="inlineStr">
        <is>
          <t>Stock SAP</t>
        </is>
      </c>
      <c r="V512" s="27" t="inlineStr">
        <is>
          <t>Medicamentos</t>
        </is>
      </c>
      <c r="W512" s="27" t="inlineStr">
        <is>
          <t>Dentro del alcance</t>
        </is>
      </c>
      <c r="X512" s="30" t="inlineStr">
        <is>
          <t>Media</t>
        </is>
      </c>
      <c r="Y512" s="27" t="inlineStr">
        <is>
          <t>Homologado – confianza Media – pendiente de validación</t>
        </is>
      </c>
      <c r="Z512" s="26" t="inlineStr">
        <is>
          <t>Dar de baja en SAP</t>
        </is>
      </c>
      <c r="AA512" s="27" t="inlineStr">
        <is>
          <t>396</t>
        </is>
      </c>
      <c r="AB512" s="27" t="inlineStr">
        <is>
          <t>IBUPROFENO 600MG COMP RECUBIERTOS</t>
        </is>
      </c>
      <c r="AC512" s="27" t="inlineStr">
        <is>
          <t>Homologación por código Avain (master M01-005)</t>
        </is>
      </c>
      <c r="AD512" s="27" t="inlineStr">
        <is>
          <t>No</t>
        </is>
      </c>
      <c r="AE512" s="27" t="inlineStr"/>
      <c r="AF512" s="27" t="inlineStr">
        <is>
          <t>Sí</t>
        </is>
      </c>
      <c r="AG512" s="27" t="inlineStr">
        <is>
          <t>M01-005</t>
        </is>
      </c>
      <c r="AH512" s="37" t="n">
        <v>21380</v>
      </c>
      <c r="AI512" s="37" t="n">
        <v>690</v>
      </c>
      <c r="AJ512" s="37" t="n">
        <v>20690</v>
      </c>
      <c r="AK512" s="38" t="n">
        <v>148.2219789522919</v>
      </c>
      <c r="AL512" s="38">
        <f>IF(OR($Z512="Dar de baja en SAP",$Z512="Dar de alta en SAP"),$AJ512*$AK512,"")</f>
        <v/>
      </c>
      <c r="AM512" s="38">
        <f>$AI512*$AK512</f>
        <v/>
      </c>
      <c r="AN512" s="27" t="inlineStr"/>
      <c r="AO512"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7" t="n">
        <v>0</v>
      </c>
      <c r="M513" s="7" t="n">
        <v>226482.73</v>
      </c>
      <c r="O513" s="11">
        <f>M513/SUM($M$2:$M$2023)</f>
        <v/>
      </c>
      <c r="P513" s="5">
        <f>IFERROR(M513/I513,0)</f>
        <v/>
      </c>
      <c r="R513" s="8">
        <f>I513-Q513</f>
        <v/>
      </c>
      <c r="S513" s="36">
        <f>P513*R513</f>
        <v/>
      </c>
      <c r="U513" s="27" t="inlineStr">
        <is>
          <t>Stock SAP</t>
        </is>
      </c>
      <c r="V513" s="27" t="inlineStr">
        <is>
          <t>Medicamentos</t>
        </is>
      </c>
      <c r="W513" s="27" t="inlineStr">
        <is>
          <t>Dentro del alcance</t>
        </is>
      </c>
      <c r="X513" s="27" t="inlineStr"/>
      <c r="Y513" s="27" t="inlineStr">
        <is>
          <t>Sin recuento físico en el inventario de Avain</t>
        </is>
      </c>
      <c r="Z513" s="28" t="inlineStr">
        <is>
          <t>Sin recuento físico</t>
        </is>
      </c>
      <c r="AA513" s="27" t="inlineStr"/>
      <c r="AB513" s="27" t="inlineStr"/>
      <c r="AC513" s="27" t="inlineStr"/>
      <c r="AD513" s="27" t="inlineStr"/>
      <c r="AE513" s="27" t="inlineStr"/>
      <c r="AF513" s="27" t="inlineStr"/>
      <c r="AG513" s="27" t="inlineStr"/>
      <c r="AH513" s="37" t="n">
        <v>200</v>
      </c>
      <c r="AI513" s="37" t="n">
        <v>0</v>
      </c>
      <c r="AJ513" s="37" t="n">
        <v>200</v>
      </c>
      <c r="AK513" s="38" t="n">
        <v>1132.41365</v>
      </c>
      <c r="AL513" s="38" t="n"/>
      <c r="AM513" s="38" t="n"/>
      <c r="AN513" s="27" t="inlineStr"/>
      <c r="AO513" s="27"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7" t="n">
        <v>0</v>
      </c>
      <c r="M514" s="7" t="n">
        <v>8887.48</v>
      </c>
      <c r="O514" s="11">
        <f>M514/SUM($M$2:$M$2023)</f>
        <v/>
      </c>
      <c r="P514" s="5">
        <f>IFERROR(M514/I514,0)</f>
        <v/>
      </c>
      <c r="R514" s="8">
        <f>I514-Q514</f>
        <v/>
      </c>
      <c r="S514" s="36">
        <f>P514*R514</f>
        <v/>
      </c>
      <c r="U514" s="27" t="inlineStr">
        <is>
          <t>Stock SAP</t>
        </is>
      </c>
      <c r="V514" s="27" t="inlineStr">
        <is>
          <t>Medicamentos</t>
        </is>
      </c>
      <c r="W514" s="27" t="inlineStr">
        <is>
          <t>Dentro del alcance</t>
        </is>
      </c>
      <c r="X514" s="25" t="inlineStr">
        <is>
          <t>Alta</t>
        </is>
      </c>
      <c r="Y514" s="27" t="inlineStr">
        <is>
          <t>Homologado – confianza Alta</t>
        </is>
      </c>
      <c r="Z514" s="26" t="inlineStr">
        <is>
          <t>Dar de baja en SAP</t>
        </is>
      </c>
      <c r="AA514" s="27" t="inlineStr">
        <is>
          <t>153</t>
        </is>
      </c>
      <c r="AB514" s="27" t="inlineStr">
        <is>
          <t>LORATADINA COMP</t>
        </is>
      </c>
      <c r="AC514" s="27" t="inlineStr">
        <is>
          <t>Cruce por nomenclatura SAP</t>
        </is>
      </c>
      <c r="AD514" s="27" t="inlineStr">
        <is>
          <t>No</t>
        </is>
      </c>
      <c r="AE514" s="27" t="inlineStr"/>
      <c r="AF514" s="27" t="inlineStr">
        <is>
          <t>Sí</t>
        </is>
      </c>
      <c r="AG514" s="27" t="inlineStr"/>
      <c r="AH514" s="37" t="n">
        <v>7695</v>
      </c>
      <c r="AI514" s="37" t="n">
        <v>150</v>
      </c>
      <c r="AJ514" s="37" t="n">
        <v>7545</v>
      </c>
      <c r="AK514" s="38" t="n">
        <v>44.43740480831708</v>
      </c>
      <c r="AL514" s="38">
        <f>IF(OR($Z514="Dar de baja en SAP",$Z514="Dar de alta en SAP"),$AJ514*$AK514,"")</f>
        <v/>
      </c>
      <c r="AM514" s="38">
        <f>$AI514*$AK514</f>
        <v/>
      </c>
      <c r="AN514" s="29" t="inlineStr">
        <is>
          <t>Valorización a validar: relación de cantidades 51 a 1 entre SAP y el recuento físico. Sugiere distinta unidad de medida (SAP por caja o envase y el recuento por unidad). La diferencia económica de esta fila no debe tomarse como definitiva.</t>
        </is>
      </c>
      <c r="AO514"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7" t="n">
        <v>0</v>
      </c>
      <c r="M515" s="7" t="n">
        <v>8887.48</v>
      </c>
      <c r="O515" s="11">
        <f>M515/SUM($M$2:$M$2023)</f>
        <v/>
      </c>
      <c r="P515" s="5">
        <f>IFERROR(M515/I515,0)</f>
        <v/>
      </c>
      <c r="R515" s="8">
        <f>I515-Q515</f>
        <v/>
      </c>
      <c r="S515" s="36">
        <f>P515*R515</f>
        <v/>
      </c>
      <c r="U515" s="27" t="inlineStr">
        <is>
          <t>Stock SAP</t>
        </is>
      </c>
      <c r="V515" s="27" t="inlineStr">
        <is>
          <t>Medicamentos</t>
        </is>
      </c>
      <c r="W515" s="27" t="inlineStr">
        <is>
          <t>Dentro del alcance</t>
        </is>
      </c>
      <c r="X515" s="25" t="inlineStr">
        <is>
          <t>Alta</t>
        </is>
      </c>
      <c r="Y515" s="27" t="inlineStr">
        <is>
          <t>Homologado – confianza Alta</t>
        </is>
      </c>
      <c r="Z515" s="26" t="inlineStr">
        <is>
          <t>Dar de baja en SAP</t>
        </is>
      </c>
      <c r="AA515" s="27" t="inlineStr">
        <is>
          <t>153</t>
        </is>
      </c>
      <c r="AB515" s="27" t="inlineStr">
        <is>
          <t>LORATADINA COMP</t>
        </is>
      </c>
      <c r="AC515" s="27" t="inlineStr">
        <is>
          <t>Cruce por nomenclatura SAP</t>
        </is>
      </c>
      <c r="AD515" s="27" t="inlineStr">
        <is>
          <t>No</t>
        </is>
      </c>
      <c r="AE515" s="27" t="inlineStr"/>
      <c r="AF515" s="27" t="inlineStr">
        <is>
          <t>Sí</t>
        </is>
      </c>
      <c r="AG515" s="27" t="inlineStr"/>
      <c r="AH515" s="37" t="n">
        <v>7695</v>
      </c>
      <c r="AI515" s="37" t="n">
        <v>150</v>
      </c>
      <c r="AJ515" s="37" t="n">
        <v>7545</v>
      </c>
      <c r="AK515" s="38" t="n">
        <v>44.43740480831708</v>
      </c>
      <c r="AL515" s="38">
        <f>IF(OR($Z515="Dar de baja en SAP",$Z515="Dar de alta en SAP"),$AJ515*$AK515,"")</f>
        <v/>
      </c>
      <c r="AM515" s="38">
        <f>$AI515*$AK515</f>
        <v/>
      </c>
      <c r="AN515" s="29" t="inlineStr">
        <is>
          <t>Valorización a validar: relación de cantidades 51 a 1 entre SAP y el recuento físico. Sugiere distinta unidad de medida (SAP por caja o envase y el recuento por unidad). La diferencia económica de esta fila no debe tomarse como definitiva.</t>
        </is>
      </c>
      <c r="AO515"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7" t="n">
        <v>0</v>
      </c>
      <c r="M516" s="7" t="n">
        <v>50065.2</v>
      </c>
      <c r="O516" s="11">
        <f>M516/SUM($M$2:$M$2023)</f>
        <v/>
      </c>
      <c r="P516" s="5">
        <f>IFERROR(M516/I516,0)</f>
        <v/>
      </c>
      <c r="R516" s="8">
        <f>I516-Q516</f>
        <v/>
      </c>
      <c r="S516" s="36">
        <f>P516*R516</f>
        <v/>
      </c>
      <c r="U516" s="27" t="inlineStr">
        <is>
          <t>Stock SAP</t>
        </is>
      </c>
      <c r="V516" s="27" t="inlineStr">
        <is>
          <t>Medicamentos</t>
        </is>
      </c>
      <c r="W516" s="27" t="inlineStr">
        <is>
          <t>Dentro del alcance</t>
        </is>
      </c>
      <c r="X516" s="25" t="inlineStr">
        <is>
          <t>Alta</t>
        </is>
      </c>
      <c r="Y516" s="27" t="inlineStr">
        <is>
          <t>Homologado – confianza Alta</t>
        </is>
      </c>
      <c r="Z516" s="26" t="inlineStr">
        <is>
          <t>Dar de baja en SAP</t>
        </is>
      </c>
      <c r="AA516" s="27" t="inlineStr">
        <is>
          <t>399</t>
        </is>
      </c>
      <c r="AB516" s="27" t="inlineStr">
        <is>
          <t>ATENOLOL 100 MG COMPRIMIDOS</t>
        </is>
      </c>
      <c r="AC516" s="27" t="inlineStr">
        <is>
          <t>Cruce por nomenclatura SAP</t>
        </is>
      </c>
      <c r="AD516" s="27" t="inlineStr">
        <is>
          <t>No</t>
        </is>
      </c>
      <c r="AE516" s="27" t="inlineStr"/>
      <c r="AF516" s="27" t="inlineStr">
        <is>
          <t>No</t>
        </is>
      </c>
      <c r="AG516" s="27" t="inlineStr"/>
      <c r="AH516" s="37" t="n">
        <v>1866</v>
      </c>
      <c r="AI516" s="37" t="n">
        <v>28</v>
      </c>
      <c r="AJ516" s="37" t="n">
        <v>1838</v>
      </c>
      <c r="AK516" s="38" t="n">
        <v>250.3259807073954</v>
      </c>
      <c r="AL516" s="38">
        <f>IF(OR($Z516="Dar de baja en SAP",$Z516="Dar de alta en SAP"),$AJ516*$AK516,"")</f>
        <v/>
      </c>
      <c r="AM516" s="38">
        <f>$AI516*$AK516</f>
        <v/>
      </c>
      <c r="AN516" s="29" t="inlineStr">
        <is>
          <t>Valorización a validar: relación de cantidades 67 a 1 entre SAP y el recuento físico. Sugiere distinta unidad de medida (SAP por caja o envase y el recuento por unidad). La diferencia económica de esta fila no debe tomarse como definitiva.</t>
        </is>
      </c>
      <c r="AO516"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7" t="n">
        <v>0</v>
      </c>
      <c r="M517" s="7" t="n">
        <v>70746.21000000001</v>
      </c>
      <c r="O517" s="11">
        <f>M517/SUM($M$2:$M$2023)</f>
        <v/>
      </c>
      <c r="P517" s="5">
        <f>IFERROR(M517/I517,0)</f>
        <v/>
      </c>
      <c r="Q517" s="39" t="n">
        <v>152</v>
      </c>
      <c r="R517" s="8">
        <f>I517-Q517</f>
        <v/>
      </c>
      <c r="S517" s="36">
        <f>P517*R517</f>
        <v/>
      </c>
      <c r="U517" s="27" t="inlineStr">
        <is>
          <t>Stock SAP</t>
        </is>
      </c>
      <c r="V517" s="27" t="inlineStr">
        <is>
          <t>Medicamentos</t>
        </is>
      </c>
      <c r="W517" s="27" t="inlineStr">
        <is>
          <t>Dentro del alcance</t>
        </is>
      </c>
      <c r="X517" s="30" t="inlineStr">
        <is>
          <t>Media</t>
        </is>
      </c>
      <c r="Y517" s="27" t="inlineStr">
        <is>
          <t>Homologado – confianza Media – pendiente de validación</t>
        </is>
      </c>
      <c r="Z517" s="26" t="inlineStr">
        <is>
          <t>Dar de baja en SAP</t>
        </is>
      </c>
      <c r="AA517" s="27" t="inlineStr">
        <is>
          <t>312</t>
        </is>
      </c>
      <c r="AB517" s="27" t="inlineStr">
        <is>
          <t>AMINOFILINA AMP</t>
        </is>
      </c>
      <c r="AC517" s="27" t="inlineStr">
        <is>
          <t>Cruce por nomenclatura SAP</t>
        </is>
      </c>
      <c r="AD517" s="27" t="inlineStr">
        <is>
          <t>No</t>
        </is>
      </c>
      <c r="AE517" s="27" t="inlineStr"/>
      <c r="AF517" s="27" t="inlineStr">
        <is>
          <t>No</t>
        </is>
      </c>
      <c r="AG517" s="27" t="inlineStr"/>
      <c r="AH517" s="37" t="n">
        <v>828</v>
      </c>
      <c r="AI517" s="37" t="n">
        <v>152</v>
      </c>
      <c r="AJ517" s="37" t="n">
        <v>676</v>
      </c>
      <c r="AK517" s="38" t="n">
        <v>353.7310628019324</v>
      </c>
      <c r="AL517" s="38">
        <f>IF(OR($Z517="Dar de baja en SAP",$Z517="Dar de alta en SAP"),$AJ517*$AK517,"")</f>
        <v/>
      </c>
      <c r="AM517" s="38">
        <f>$AI517*$AK517</f>
        <v/>
      </c>
      <c r="AN517" s="27" t="inlineStr"/>
      <c r="AO517" s="27"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7" t="n">
        <v>0</v>
      </c>
      <c r="M518" s="7" t="n">
        <v>70746.21000000001</v>
      </c>
      <c r="O518" s="11">
        <f>M518/SUM($M$2:$M$2023)</f>
        <v/>
      </c>
      <c r="P518" s="5">
        <f>IFERROR(M518/I518,0)</f>
        <v/>
      </c>
      <c r="R518" s="8">
        <f>I518-Q518</f>
        <v/>
      </c>
      <c r="S518" s="36">
        <f>P518*R518</f>
        <v/>
      </c>
      <c r="U518" s="27" t="inlineStr">
        <is>
          <t>Stock SAP</t>
        </is>
      </c>
      <c r="V518" s="27" t="inlineStr">
        <is>
          <t>Medicamentos</t>
        </is>
      </c>
      <c r="W518" s="27" t="inlineStr">
        <is>
          <t>Dentro del alcance</t>
        </is>
      </c>
      <c r="X518" s="30" t="inlineStr">
        <is>
          <t>Media</t>
        </is>
      </c>
      <c r="Y518" s="27" t="inlineStr">
        <is>
          <t>Homologado – confianza Media – pendiente de validación</t>
        </is>
      </c>
      <c r="Z518" s="26" t="inlineStr">
        <is>
          <t>Dar de baja en SAP</t>
        </is>
      </c>
      <c r="AA518" s="27" t="inlineStr">
        <is>
          <t>312</t>
        </is>
      </c>
      <c r="AB518" s="27" t="inlineStr">
        <is>
          <t>AMINOFILINA AMP</t>
        </is>
      </c>
      <c r="AC518" s="27" t="inlineStr">
        <is>
          <t>Cruce por nomenclatura SAP</t>
        </is>
      </c>
      <c r="AD518" s="27" t="inlineStr">
        <is>
          <t>No</t>
        </is>
      </c>
      <c r="AE518" s="27" t="inlineStr"/>
      <c r="AF518" s="27" t="inlineStr">
        <is>
          <t>No</t>
        </is>
      </c>
      <c r="AG518" s="27" t="inlineStr"/>
      <c r="AH518" s="37" t="n">
        <v>828</v>
      </c>
      <c r="AI518" s="37" t="n">
        <v>152</v>
      </c>
      <c r="AJ518" s="37" t="n">
        <v>676</v>
      </c>
      <c r="AK518" s="38" t="n">
        <v>353.7310628019324</v>
      </c>
      <c r="AL518" s="38">
        <f>IF(OR($Z518="Dar de baja en SAP",$Z518="Dar de alta en SAP"),$AJ518*$AK518,"")</f>
        <v/>
      </c>
      <c r="AM518" s="38">
        <f>$AI518*$AK518</f>
        <v/>
      </c>
      <c r="AN518" s="27" t="inlineStr"/>
      <c r="AO518"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7" t="n">
        <v>0</v>
      </c>
      <c r="M519" s="7" t="n">
        <v>761142.3</v>
      </c>
      <c r="O519" s="11">
        <f>M519/SUM($M$2:$M$2023)</f>
        <v/>
      </c>
      <c r="P519" s="5">
        <f>IFERROR(M519/I519,0)</f>
        <v/>
      </c>
      <c r="R519" s="8">
        <f>I519-Q519</f>
        <v/>
      </c>
      <c r="S519" s="36">
        <f>P519*R519</f>
        <v/>
      </c>
      <c r="U519" s="27" t="inlineStr">
        <is>
          <t>Stock SAP</t>
        </is>
      </c>
      <c r="V519" s="27" t="inlineStr">
        <is>
          <t>Medicamentos</t>
        </is>
      </c>
      <c r="W519" s="27" t="inlineStr">
        <is>
          <t>Dentro del alcance</t>
        </is>
      </c>
      <c r="X519" s="27" t="inlineStr"/>
      <c r="Y519" s="27" t="inlineStr">
        <is>
          <t>Sin recuento físico en el inventario de Avain</t>
        </is>
      </c>
      <c r="Z519" s="28" t="inlineStr">
        <is>
          <t>Sin recuento físico</t>
        </is>
      </c>
      <c r="AA519" s="27" t="inlineStr"/>
      <c r="AB519" s="27" t="inlineStr"/>
      <c r="AC519" s="27" t="inlineStr"/>
      <c r="AD519" s="27" t="inlineStr"/>
      <c r="AE519" s="27" t="inlineStr"/>
      <c r="AF519" s="27" t="inlineStr"/>
      <c r="AG519" s="27" t="inlineStr"/>
      <c r="AH519" s="37" t="n">
        <v>1296</v>
      </c>
      <c r="AI519" s="37" t="n">
        <v>0</v>
      </c>
      <c r="AJ519" s="37" t="n">
        <v>1296</v>
      </c>
      <c r="AK519" s="38" t="n">
        <v>3805.711473765432</v>
      </c>
      <c r="AL519" s="38" t="n"/>
      <c r="AM519" s="38" t="n"/>
      <c r="AN519" s="27" t="inlineStr"/>
      <c r="AO519" s="27"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7" t="n">
        <v>0</v>
      </c>
      <c r="M520" s="7" t="n">
        <v>66460.42</v>
      </c>
      <c r="O520" s="11">
        <f>M520/SUM($M$2:$M$2023)</f>
        <v/>
      </c>
      <c r="P520" s="5">
        <f>IFERROR(M520/I520,0)</f>
        <v/>
      </c>
      <c r="R520" s="8">
        <f>I520-Q520</f>
        <v/>
      </c>
      <c r="S520" s="36">
        <f>P520*R520</f>
        <v/>
      </c>
      <c r="U520" s="27" t="inlineStr">
        <is>
          <t>Stock SAP</t>
        </is>
      </c>
      <c r="V520" s="27" t="inlineStr">
        <is>
          <t>Medicamentos</t>
        </is>
      </c>
      <c r="W520" s="27" t="inlineStr">
        <is>
          <t>Dentro del alcance</t>
        </is>
      </c>
      <c r="X520" s="27" t="inlineStr"/>
      <c r="Y520" s="27" t="inlineStr">
        <is>
          <t>Sin recuento físico en el inventario de Avain</t>
        </is>
      </c>
      <c r="Z520" s="28" t="inlineStr">
        <is>
          <t>Sin recuento físico</t>
        </is>
      </c>
      <c r="AA520" s="27" t="inlineStr"/>
      <c r="AB520" s="27" t="inlineStr"/>
      <c r="AC520" s="27" t="inlineStr"/>
      <c r="AD520" s="27" t="inlineStr"/>
      <c r="AE520" s="27" t="inlineStr"/>
      <c r="AF520" s="27" t="inlineStr"/>
      <c r="AG520" s="27" t="inlineStr"/>
      <c r="AH520" s="37" t="n">
        <v>6116</v>
      </c>
      <c r="AI520" s="37" t="n">
        <v>0</v>
      </c>
      <c r="AJ520" s="37" t="n">
        <v>6116</v>
      </c>
      <c r="AK520" s="38" t="n">
        <v>332.3021059516022</v>
      </c>
      <c r="AL520" s="38" t="n"/>
      <c r="AM520" s="38" t="n"/>
      <c r="AN520" s="27" t="inlineStr"/>
      <c r="AO520" s="27"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7" t="n">
        <v>0</v>
      </c>
      <c r="M521" s="7" t="n">
        <v>66460.42</v>
      </c>
      <c r="O521" s="11">
        <f>M521/SUM($M$2:$M$2023)</f>
        <v/>
      </c>
      <c r="P521" s="5">
        <f>IFERROR(M521/I521,0)</f>
        <v/>
      </c>
      <c r="R521" s="8">
        <f>I521-Q521</f>
        <v/>
      </c>
      <c r="S521" s="36">
        <f>P521*R521</f>
        <v/>
      </c>
      <c r="U521" s="27" t="inlineStr">
        <is>
          <t>Stock SAP</t>
        </is>
      </c>
      <c r="V521" s="27" t="inlineStr">
        <is>
          <t>Medicamentos</t>
        </is>
      </c>
      <c r="W521" s="27" t="inlineStr">
        <is>
          <t>Dentro del alcance</t>
        </is>
      </c>
      <c r="X521" s="27" t="inlineStr"/>
      <c r="Y521" s="27" t="inlineStr">
        <is>
          <t>Sin recuento físico en el inventario de Avain</t>
        </is>
      </c>
      <c r="Z521" s="28" t="inlineStr">
        <is>
          <t>Sin recuento físico</t>
        </is>
      </c>
      <c r="AA521" s="27" t="inlineStr"/>
      <c r="AB521" s="27" t="inlineStr"/>
      <c r="AC521" s="27" t="inlineStr"/>
      <c r="AD521" s="27" t="inlineStr"/>
      <c r="AE521" s="27" t="inlineStr"/>
      <c r="AF521" s="27" t="inlineStr"/>
      <c r="AG521" s="27" t="inlineStr"/>
      <c r="AH521" s="37" t="n">
        <v>6116</v>
      </c>
      <c r="AI521" s="37" t="n">
        <v>0</v>
      </c>
      <c r="AJ521" s="37" t="n">
        <v>6116</v>
      </c>
      <c r="AK521" s="38" t="n">
        <v>332.3021059516022</v>
      </c>
      <c r="AL521" s="38" t="n"/>
      <c r="AM521" s="38" t="n"/>
      <c r="AN521" s="27" t="inlineStr"/>
      <c r="AO521" s="27"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7" t="n">
        <v>0</v>
      </c>
      <c r="M522" s="7" t="n">
        <v>66460.42</v>
      </c>
      <c r="O522" s="11">
        <f>M522/SUM($M$2:$M$2023)</f>
        <v/>
      </c>
      <c r="P522" s="5">
        <f>IFERROR(M522/I522,0)</f>
        <v/>
      </c>
      <c r="R522" s="8">
        <f>I522-Q522</f>
        <v/>
      </c>
      <c r="S522" s="36">
        <f>P522*R522</f>
        <v/>
      </c>
      <c r="U522" s="27" t="inlineStr">
        <is>
          <t>Stock SAP</t>
        </is>
      </c>
      <c r="V522" s="27" t="inlineStr">
        <is>
          <t>Medicamentos</t>
        </is>
      </c>
      <c r="W522" s="27" t="inlineStr">
        <is>
          <t>Dentro del alcance</t>
        </is>
      </c>
      <c r="X522" s="27" t="inlineStr"/>
      <c r="Y522" s="27" t="inlineStr">
        <is>
          <t>Sin recuento físico en el inventario de Avain</t>
        </is>
      </c>
      <c r="Z522" s="28" t="inlineStr">
        <is>
          <t>Sin recuento físico</t>
        </is>
      </c>
      <c r="AA522" s="27" t="inlineStr"/>
      <c r="AB522" s="27" t="inlineStr"/>
      <c r="AC522" s="27" t="inlineStr"/>
      <c r="AD522" s="27" t="inlineStr"/>
      <c r="AE522" s="27" t="inlineStr"/>
      <c r="AF522" s="27" t="inlineStr"/>
      <c r="AG522" s="27" t="inlineStr"/>
      <c r="AH522" s="37" t="n">
        <v>6116</v>
      </c>
      <c r="AI522" s="37" t="n">
        <v>0</v>
      </c>
      <c r="AJ522" s="37" t="n">
        <v>6116</v>
      </c>
      <c r="AK522" s="38" t="n">
        <v>332.3021059516022</v>
      </c>
      <c r="AL522" s="38" t="n"/>
      <c r="AM522" s="38" t="n"/>
      <c r="AN522" s="27" t="inlineStr"/>
      <c r="AO522" s="27"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7" t="n">
        <v>0</v>
      </c>
      <c r="M523" s="7" t="n">
        <v>66460.42</v>
      </c>
      <c r="O523" s="11">
        <f>M523/SUM($M$2:$M$2023)</f>
        <v/>
      </c>
      <c r="P523" s="5">
        <f>IFERROR(M523/I523,0)</f>
        <v/>
      </c>
      <c r="R523" s="8">
        <f>I523-Q523</f>
        <v/>
      </c>
      <c r="S523" s="36">
        <f>P523*R523</f>
        <v/>
      </c>
      <c r="U523" s="27" t="inlineStr">
        <is>
          <t>Stock SAP</t>
        </is>
      </c>
      <c r="V523" s="27" t="inlineStr">
        <is>
          <t>Medicamentos</t>
        </is>
      </c>
      <c r="W523" s="27" t="inlineStr">
        <is>
          <t>Dentro del alcance</t>
        </is>
      </c>
      <c r="X523" s="27" t="inlineStr"/>
      <c r="Y523" s="27" t="inlineStr">
        <is>
          <t>Sin recuento físico en el inventario de Avain</t>
        </is>
      </c>
      <c r="Z523" s="28" t="inlineStr">
        <is>
          <t>Sin recuento físico</t>
        </is>
      </c>
      <c r="AA523" s="27" t="inlineStr"/>
      <c r="AB523" s="27" t="inlineStr"/>
      <c r="AC523" s="27" t="inlineStr"/>
      <c r="AD523" s="27" t="inlineStr"/>
      <c r="AE523" s="27" t="inlineStr"/>
      <c r="AF523" s="27" t="inlineStr"/>
      <c r="AG523" s="27" t="inlineStr"/>
      <c r="AH523" s="37" t="n">
        <v>6116</v>
      </c>
      <c r="AI523" s="37" t="n">
        <v>0</v>
      </c>
      <c r="AJ523" s="37" t="n">
        <v>6116</v>
      </c>
      <c r="AK523" s="38" t="n">
        <v>332.3021059516022</v>
      </c>
      <c r="AL523" s="38" t="n"/>
      <c r="AM523" s="38" t="n"/>
      <c r="AN523" s="27" t="inlineStr"/>
      <c r="AO523" s="27"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7" t="n">
        <v>0</v>
      </c>
      <c r="M524" s="7" t="n">
        <v>66460.42</v>
      </c>
      <c r="O524" s="11">
        <f>M524/SUM($M$2:$M$2023)</f>
        <v/>
      </c>
      <c r="P524" s="5">
        <f>IFERROR(M524/I524,0)</f>
        <v/>
      </c>
      <c r="R524" s="8">
        <f>I524-Q524</f>
        <v/>
      </c>
      <c r="S524" s="36">
        <f>P524*R524</f>
        <v/>
      </c>
      <c r="U524" s="27" t="inlineStr">
        <is>
          <t>Stock SAP</t>
        </is>
      </c>
      <c r="V524" s="27" t="inlineStr">
        <is>
          <t>Medicamentos</t>
        </is>
      </c>
      <c r="W524" s="27" t="inlineStr">
        <is>
          <t>Dentro del alcance</t>
        </is>
      </c>
      <c r="X524" s="27" t="inlineStr"/>
      <c r="Y524" s="27" t="inlineStr">
        <is>
          <t>Sin recuento físico en el inventario de Avain</t>
        </is>
      </c>
      <c r="Z524" s="28" t="inlineStr">
        <is>
          <t>Sin recuento físico</t>
        </is>
      </c>
      <c r="AA524" s="27" t="inlineStr"/>
      <c r="AB524" s="27" t="inlineStr"/>
      <c r="AC524" s="27" t="inlineStr"/>
      <c r="AD524" s="27" t="inlineStr"/>
      <c r="AE524" s="27" t="inlineStr"/>
      <c r="AF524" s="27" t="inlineStr"/>
      <c r="AG524" s="27" t="inlineStr"/>
      <c r="AH524" s="37" t="n">
        <v>6116</v>
      </c>
      <c r="AI524" s="37" t="n">
        <v>0</v>
      </c>
      <c r="AJ524" s="37" t="n">
        <v>6116</v>
      </c>
      <c r="AK524" s="38" t="n">
        <v>332.3021059516022</v>
      </c>
      <c r="AL524" s="38" t="n"/>
      <c r="AM524" s="38" t="n"/>
      <c r="AN524" s="27" t="inlineStr"/>
      <c r="AO524" s="27"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7" t="n">
        <v>0</v>
      </c>
      <c r="M525" s="7" t="n">
        <v>61628.36</v>
      </c>
      <c r="O525" s="11">
        <f>M525/SUM($M$2:$M$2023)</f>
        <v/>
      </c>
      <c r="P525" s="5">
        <f>IFERROR(M525/I525,0)</f>
        <v/>
      </c>
      <c r="R525" s="8">
        <f>I525-Q525</f>
        <v/>
      </c>
      <c r="S525" s="36">
        <f>P525*R525</f>
        <v/>
      </c>
      <c r="U525" s="27" t="inlineStr">
        <is>
          <t>Stock SAP</t>
        </is>
      </c>
      <c r="V525" s="27" t="inlineStr">
        <is>
          <t>Medicamentos</t>
        </is>
      </c>
      <c r="W525" s="27" t="inlineStr">
        <is>
          <t>Dentro del alcance</t>
        </is>
      </c>
      <c r="X525" s="27" t="inlineStr"/>
      <c r="Y525" s="27" t="inlineStr">
        <is>
          <t>Sin recuento físico en el inventario de Avain</t>
        </is>
      </c>
      <c r="Z525" s="28" t="inlineStr">
        <is>
          <t>Sin recuento físico</t>
        </is>
      </c>
      <c r="AA525" s="27" t="inlineStr"/>
      <c r="AB525" s="27" t="inlineStr"/>
      <c r="AC525" s="27" t="inlineStr"/>
      <c r="AD525" s="27" t="inlineStr"/>
      <c r="AE525" s="27" t="inlineStr"/>
      <c r="AF525" s="27" t="inlineStr"/>
      <c r="AG525" s="27" t="inlineStr"/>
      <c r="AH525" s="37" t="n">
        <v>2100</v>
      </c>
      <c r="AI525" s="37" t="n">
        <v>0</v>
      </c>
      <c r="AJ525" s="37" t="n">
        <v>2100</v>
      </c>
      <c r="AK525" s="38" t="n">
        <v>308.1418095238096</v>
      </c>
      <c r="AL525" s="38" t="n"/>
      <c r="AM525" s="38" t="n"/>
      <c r="AN525" s="27" t="inlineStr"/>
      <c r="AO525" s="27"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7" t="n">
        <v>0</v>
      </c>
      <c r="M526" s="7" t="n">
        <v>61628.36</v>
      </c>
      <c r="O526" s="11">
        <f>M526/SUM($M$2:$M$2023)</f>
        <v/>
      </c>
      <c r="P526" s="5">
        <f>IFERROR(M526/I526,0)</f>
        <v/>
      </c>
      <c r="R526" s="8">
        <f>I526-Q526</f>
        <v/>
      </c>
      <c r="S526" s="36">
        <f>P526*R526</f>
        <v/>
      </c>
      <c r="U526" s="27" t="inlineStr">
        <is>
          <t>Stock SAP</t>
        </is>
      </c>
      <c r="V526" s="27" t="inlineStr">
        <is>
          <t>Medicamentos</t>
        </is>
      </c>
      <c r="W526" s="27" t="inlineStr">
        <is>
          <t>Dentro del alcance</t>
        </is>
      </c>
      <c r="X526" s="27" t="inlineStr"/>
      <c r="Y526" s="27" t="inlineStr">
        <is>
          <t>Sin recuento físico en el inventario de Avain</t>
        </is>
      </c>
      <c r="Z526" s="28" t="inlineStr">
        <is>
          <t>Sin recuento físico</t>
        </is>
      </c>
      <c r="AA526" s="27" t="inlineStr"/>
      <c r="AB526" s="27" t="inlineStr"/>
      <c r="AC526" s="27" t="inlineStr"/>
      <c r="AD526" s="27" t="inlineStr"/>
      <c r="AE526" s="27" t="inlineStr"/>
      <c r="AF526" s="27" t="inlineStr"/>
      <c r="AG526" s="27" t="inlineStr"/>
      <c r="AH526" s="37" t="n">
        <v>2100</v>
      </c>
      <c r="AI526" s="37" t="n">
        <v>0</v>
      </c>
      <c r="AJ526" s="37" t="n">
        <v>2100</v>
      </c>
      <c r="AK526" s="38" t="n">
        <v>308.1418095238096</v>
      </c>
      <c r="AL526" s="38" t="n"/>
      <c r="AM526" s="38" t="n"/>
      <c r="AN526" s="27" t="inlineStr"/>
      <c r="AO526" s="27"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7" t="n">
        <v>0</v>
      </c>
      <c r="M527" s="7" t="n">
        <v>61628.36</v>
      </c>
      <c r="O527" s="11">
        <f>M527/SUM($M$2:$M$2023)</f>
        <v/>
      </c>
      <c r="P527" s="5">
        <f>IFERROR(M527/I527,0)</f>
        <v/>
      </c>
      <c r="R527" s="8">
        <f>I527-Q527</f>
        <v/>
      </c>
      <c r="S527" s="36">
        <f>P527*R527</f>
        <v/>
      </c>
      <c r="U527" s="27" t="inlineStr">
        <is>
          <t>Stock SAP</t>
        </is>
      </c>
      <c r="V527" s="27" t="inlineStr">
        <is>
          <t>Medicamentos</t>
        </is>
      </c>
      <c r="W527" s="27" t="inlineStr">
        <is>
          <t>Dentro del alcance</t>
        </is>
      </c>
      <c r="X527" s="27" t="inlineStr"/>
      <c r="Y527" s="27" t="inlineStr">
        <is>
          <t>Sin recuento físico en el inventario de Avain</t>
        </is>
      </c>
      <c r="Z527" s="28" t="inlineStr">
        <is>
          <t>Sin recuento físico</t>
        </is>
      </c>
      <c r="AA527" s="27" t="inlineStr"/>
      <c r="AB527" s="27" t="inlineStr"/>
      <c r="AC527" s="27" t="inlineStr"/>
      <c r="AD527" s="27" t="inlineStr"/>
      <c r="AE527" s="27" t="inlineStr"/>
      <c r="AF527" s="27" t="inlineStr"/>
      <c r="AG527" s="27" t="inlineStr"/>
      <c r="AH527" s="37" t="n">
        <v>2100</v>
      </c>
      <c r="AI527" s="37" t="n">
        <v>0</v>
      </c>
      <c r="AJ527" s="37" t="n">
        <v>2100</v>
      </c>
      <c r="AK527" s="38" t="n">
        <v>308.1418095238096</v>
      </c>
      <c r="AL527" s="38" t="n"/>
      <c r="AM527" s="38" t="n"/>
      <c r="AN527" s="27" t="inlineStr"/>
      <c r="AO527" s="27"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7" t="n">
        <v>0</v>
      </c>
      <c r="M528" s="7" t="n">
        <v>61628.36</v>
      </c>
      <c r="O528" s="11">
        <f>M528/SUM($M$2:$M$2023)</f>
        <v/>
      </c>
      <c r="P528" s="5">
        <f>IFERROR(M528/I528,0)</f>
        <v/>
      </c>
      <c r="R528" s="8">
        <f>I528-Q528</f>
        <v/>
      </c>
      <c r="S528" s="36">
        <f>P528*R528</f>
        <v/>
      </c>
      <c r="U528" s="27" t="inlineStr">
        <is>
          <t>Stock SAP</t>
        </is>
      </c>
      <c r="V528" s="27" t="inlineStr">
        <is>
          <t>Medicamentos</t>
        </is>
      </c>
      <c r="W528" s="27" t="inlineStr">
        <is>
          <t>Dentro del alcance</t>
        </is>
      </c>
      <c r="X528" s="27" t="inlineStr"/>
      <c r="Y528" s="27" t="inlineStr">
        <is>
          <t>Sin recuento físico en el inventario de Avain</t>
        </is>
      </c>
      <c r="Z528" s="28" t="inlineStr">
        <is>
          <t>Sin recuento físico</t>
        </is>
      </c>
      <c r="AA528" s="27" t="inlineStr"/>
      <c r="AB528" s="27" t="inlineStr"/>
      <c r="AC528" s="27" t="inlineStr"/>
      <c r="AD528" s="27" t="inlineStr"/>
      <c r="AE528" s="27" t="inlineStr"/>
      <c r="AF528" s="27" t="inlineStr"/>
      <c r="AG528" s="27" t="inlineStr"/>
      <c r="AH528" s="37" t="n">
        <v>2100</v>
      </c>
      <c r="AI528" s="37" t="n">
        <v>0</v>
      </c>
      <c r="AJ528" s="37" t="n">
        <v>2100</v>
      </c>
      <c r="AK528" s="38" t="n">
        <v>308.1418095238096</v>
      </c>
      <c r="AL528" s="38" t="n"/>
      <c r="AM528" s="38" t="n"/>
      <c r="AN528" s="27" t="inlineStr"/>
      <c r="AO528" s="27"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7" t="n">
        <v>0</v>
      </c>
      <c r="M529" s="7" t="n">
        <v>55229.76</v>
      </c>
      <c r="O529" s="11">
        <f>M529/SUM($M$2:$M$2023)</f>
        <v/>
      </c>
      <c r="P529" s="5">
        <f>IFERROR(M529/I529,0)</f>
        <v/>
      </c>
      <c r="R529" s="8">
        <f>I529-Q529</f>
        <v/>
      </c>
      <c r="S529" s="36">
        <f>P529*R529</f>
        <v/>
      </c>
      <c r="U529" s="27" t="inlineStr">
        <is>
          <t>Stock SAP</t>
        </is>
      </c>
      <c r="V529" s="27" t="inlineStr">
        <is>
          <t>Medicamentos</t>
        </is>
      </c>
      <c r="W529" s="27" t="inlineStr">
        <is>
          <t>Dentro del alcance</t>
        </is>
      </c>
      <c r="X529" s="25" t="inlineStr">
        <is>
          <t>Alta</t>
        </is>
      </c>
      <c r="Y529" s="27" t="inlineStr">
        <is>
          <t>Homologado – confianza Alta</t>
        </is>
      </c>
      <c r="Z529" s="26" t="inlineStr">
        <is>
          <t>Dar de baja en SAP</t>
        </is>
      </c>
      <c r="AA529" s="27" t="inlineStr">
        <is>
          <t>515</t>
        </is>
      </c>
      <c r="AB529" s="27" t="inlineStr">
        <is>
          <t>DIPIRONA COMP</t>
        </is>
      </c>
      <c r="AC529" s="27" t="inlineStr">
        <is>
          <t>Cruce por nomenclatura SAP</t>
        </is>
      </c>
      <c r="AD529" s="27" t="inlineStr">
        <is>
          <t>No</t>
        </is>
      </c>
      <c r="AE529" s="27" t="inlineStr"/>
      <c r="AF529" s="27" t="inlineStr">
        <is>
          <t>No</t>
        </is>
      </c>
      <c r="AG529" s="27" t="inlineStr"/>
      <c r="AH529" s="37" t="n">
        <v>850</v>
      </c>
      <c r="AI529" s="37" t="n">
        <v>260</v>
      </c>
      <c r="AJ529" s="37" t="n">
        <v>590</v>
      </c>
      <c r="AK529" s="38" t="n">
        <v>276.1488</v>
      </c>
      <c r="AL529" s="38">
        <f>IF(OR($Z529="Dar de baja en SAP",$Z529="Dar de alta en SAP"),$AJ529*$AK529,"")</f>
        <v/>
      </c>
      <c r="AM529" s="38">
        <f>$AI529*$AK529</f>
        <v/>
      </c>
      <c r="AN529" s="27" t="inlineStr"/>
      <c r="AO529" s="27"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7" t="n">
        <v>0</v>
      </c>
      <c r="M530" s="7" t="n">
        <v>4095.05</v>
      </c>
      <c r="O530" s="11">
        <f>M530/SUM($M$2:$M$2023)</f>
        <v/>
      </c>
      <c r="P530" s="5">
        <f>IFERROR(M530/I530,0)</f>
        <v/>
      </c>
      <c r="R530" s="8">
        <f>I530-Q530</f>
        <v/>
      </c>
      <c r="S530" s="36">
        <f>P530*R530</f>
        <v/>
      </c>
      <c r="U530" s="27" t="inlineStr">
        <is>
          <t>Stock SAP</t>
        </is>
      </c>
      <c r="V530" s="27" t="inlineStr">
        <is>
          <t>Medicamentos</t>
        </is>
      </c>
      <c r="W530" s="27" t="inlineStr">
        <is>
          <t>Dentro del alcance</t>
        </is>
      </c>
      <c r="X530" s="27" t="inlineStr"/>
      <c r="Y530" s="27" t="inlineStr">
        <is>
          <t>Sin recuento físico en el inventario de Avain</t>
        </is>
      </c>
      <c r="Z530" s="28" t="inlineStr">
        <is>
          <t>Sin recuento físico</t>
        </is>
      </c>
      <c r="AA530" s="27" t="inlineStr"/>
      <c r="AB530" s="27" t="inlineStr"/>
      <c r="AC530" s="27" t="inlineStr"/>
      <c r="AD530" s="27" t="inlineStr"/>
      <c r="AE530" s="27" t="inlineStr"/>
      <c r="AF530" s="27" t="inlineStr"/>
      <c r="AG530" s="27" t="inlineStr"/>
      <c r="AH530" s="37" t="n">
        <v>5720</v>
      </c>
      <c r="AI530" s="37" t="n">
        <v>0</v>
      </c>
      <c r="AJ530" s="37" t="n">
        <v>5720</v>
      </c>
      <c r="AK530" s="38" t="n">
        <v>20.47527272727273</v>
      </c>
      <c r="AL530" s="38" t="n"/>
      <c r="AM530" s="38" t="n"/>
      <c r="AN530" s="27" t="inlineStr"/>
      <c r="AO530" s="27"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7" t="n">
        <v>0</v>
      </c>
      <c r="M531" s="7" t="n">
        <v>4095.05</v>
      </c>
      <c r="O531" s="11">
        <f>M531/SUM($M$2:$M$2023)</f>
        <v/>
      </c>
      <c r="P531" s="5">
        <f>IFERROR(M531/I531,0)</f>
        <v/>
      </c>
      <c r="R531" s="8">
        <f>I531-Q531</f>
        <v/>
      </c>
      <c r="S531" s="36">
        <f>P531*R531</f>
        <v/>
      </c>
      <c r="U531" s="27" t="inlineStr">
        <is>
          <t>Stock SAP</t>
        </is>
      </c>
      <c r="V531" s="27" t="inlineStr">
        <is>
          <t>Medicamentos</t>
        </is>
      </c>
      <c r="W531" s="27" t="inlineStr">
        <is>
          <t>Dentro del alcance</t>
        </is>
      </c>
      <c r="X531" s="27" t="inlineStr"/>
      <c r="Y531" s="27" t="inlineStr">
        <is>
          <t>Sin recuento físico en el inventario de Avain</t>
        </is>
      </c>
      <c r="Z531" s="28" t="inlineStr">
        <is>
          <t>Sin recuento físico</t>
        </is>
      </c>
      <c r="AA531" s="27" t="inlineStr"/>
      <c r="AB531" s="27" t="inlineStr"/>
      <c r="AC531" s="27" t="inlineStr"/>
      <c r="AD531" s="27" t="inlineStr"/>
      <c r="AE531" s="27" t="inlineStr"/>
      <c r="AF531" s="27" t="inlineStr"/>
      <c r="AG531" s="27" t="inlineStr"/>
      <c r="AH531" s="37" t="n">
        <v>5720</v>
      </c>
      <c r="AI531" s="37" t="n">
        <v>0</v>
      </c>
      <c r="AJ531" s="37" t="n">
        <v>5720</v>
      </c>
      <c r="AK531" s="38" t="n">
        <v>20.47527272727273</v>
      </c>
      <c r="AL531" s="38" t="n"/>
      <c r="AM531" s="38" t="n"/>
      <c r="AN531" s="27" t="inlineStr"/>
      <c r="AO531" s="27"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7" t="n">
        <v>0</v>
      </c>
      <c r="M532" s="7" t="n">
        <v>299509.01</v>
      </c>
      <c r="O532" s="11">
        <f>M532/SUM($M$2:$M$2023)</f>
        <v/>
      </c>
      <c r="P532" s="5">
        <f>IFERROR(M532/I532,0)</f>
        <v/>
      </c>
      <c r="Q532" s="39" t="n">
        <v>0</v>
      </c>
      <c r="R532" s="8">
        <f>I532-Q532</f>
        <v/>
      </c>
      <c r="S532" s="36">
        <f>P532*R532</f>
        <v/>
      </c>
      <c r="U532" s="27" t="inlineStr">
        <is>
          <t>Stock SAP</t>
        </is>
      </c>
      <c r="V532" s="27" t="inlineStr">
        <is>
          <t>Medicamentos</t>
        </is>
      </c>
      <c r="W532" s="27" t="inlineStr">
        <is>
          <t>Dentro del alcance</t>
        </is>
      </c>
      <c r="X532" s="30" t="inlineStr">
        <is>
          <t>Media</t>
        </is>
      </c>
      <c r="Y532" s="27" t="inlineStr">
        <is>
          <t>Homologado – confianza Media – pendiente de validación</t>
        </is>
      </c>
      <c r="Z532" s="26" t="inlineStr">
        <is>
          <t>Dar de baja en SAP</t>
        </is>
      </c>
      <c r="AA532" s="27" t="inlineStr">
        <is>
          <t>311</t>
        </is>
      </c>
      <c r="AB532" s="27" t="inlineStr">
        <is>
          <t>ADENOSINA AMP</t>
        </is>
      </c>
      <c r="AC532" s="27" t="inlineStr">
        <is>
          <t>Homologación por código Avain (master M03-004)</t>
        </is>
      </c>
      <c r="AD532" s="27" t="inlineStr">
        <is>
          <t>No</t>
        </is>
      </c>
      <c r="AE532" s="27" t="inlineStr"/>
      <c r="AF532" s="27" t="inlineStr">
        <is>
          <t>Sí</t>
        </is>
      </c>
      <c r="AG532" s="27" t="inlineStr">
        <is>
          <t>M03-004</t>
        </is>
      </c>
      <c r="AH532" s="37" t="n">
        <v>1116</v>
      </c>
      <c r="AI532" s="37" t="n">
        <v>0</v>
      </c>
      <c r="AJ532" s="37" t="n">
        <v>1116</v>
      </c>
      <c r="AK532" s="38" t="n">
        <v>1497.545044802867</v>
      </c>
      <c r="AL532" s="38">
        <f>IF(OR($Z532="Dar de baja en SAP",$Z532="Dar de alta en SAP"),$AJ532*$AK532,"")</f>
        <v/>
      </c>
      <c r="AM532" s="38">
        <f>$AI532*$AK532</f>
        <v/>
      </c>
      <c r="AN532" s="27" t="inlineStr"/>
      <c r="AO532" s="27"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7" t="n">
        <v>0</v>
      </c>
      <c r="M533" s="7" t="n">
        <v>160628.5</v>
      </c>
      <c r="O533" s="11">
        <f>M533/SUM($M$2:$M$2023)</f>
        <v/>
      </c>
      <c r="P533" s="5">
        <f>IFERROR(M533/I533,0)</f>
        <v/>
      </c>
      <c r="Q533" s="39" t="n">
        <v>56</v>
      </c>
      <c r="R533" s="8">
        <f>I533-Q533</f>
        <v/>
      </c>
      <c r="S533" s="36">
        <f>P533*R533</f>
        <v/>
      </c>
      <c r="U533" s="27" t="inlineStr">
        <is>
          <t>Stock SAP</t>
        </is>
      </c>
      <c r="V533" s="27" t="inlineStr">
        <is>
          <t>Medicamentos</t>
        </is>
      </c>
      <c r="W533" s="27" t="inlineStr">
        <is>
          <t>Dentro del alcance</t>
        </is>
      </c>
      <c r="X533" s="30" t="inlineStr">
        <is>
          <t>Media</t>
        </is>
      </c>
      <c r="Y533" s="27" t="inlineStr">
        <is>
          <t>Homologado – confianza Media – pendiente de validación</t>
        </is>
      </c>
      <c r="Z533" s="26" t="inlineStr">
        <is>
          <t>Dar de baja en SAP</t>
        </is>
      </c>
      <c r="AA533" s="27" t="inlineStr">
        <is>
          <t>331</t>
        </is>
      </c>
      <c r="AB533" s="27" t="inlineStr">
        <is>
          <t>MORFINA 10MG AMP</t>
        </is>
      </c>
      <c r="AC533" s="27" t="inlineStr">
        <is>
          <t>Cruce por nomenclatura SAP</t>
        </is>
      </c>
      <c r="AD533" s="27" t="inlineStr">
        <is>
          <t>No</t>
        </is>
      </c>
      <c r="AE533" s="27" t="inlineStr"/>
      <c r="AF533" s="27" t="inlineStr">
        <is>
          <t>No</t>
        </is>
      </c>
      <c r="AG533" s="27" t="inlineStr"/>
      <c r="AH533" s="37" t="n">
        <v>800</v>
      </c>
      <c r="AI533" s="37" t="n">
        <v>56</v>
      </c>
      <c r="AJ533" s="37" t="n">
        <v>744</v>
      </c>
      <c r="AK533" s="38" t="n">
        <v>803.1425</v>
      </c>
      <c r="AL533" s="38">
        <f>IF(OR($Z533="Dar de baja en SAP",$Z533="Dar de alta en SAP"),$AJ533*$AK533,"")</f>
        <v/>
      </c>
      <c r="AM533" s="38">
        <f>$AI533*$AK533</f>
        <v/>
      </c>
      <c r="AN533" s="27" t="inlineStr"/>
      <c r="AO533" s="27"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7" t="n">
        <v>0</v>
      </c>
      <c r="M534" s="7" t="n">
        <v>160628.5</v>
      </c>
      <c r="O534" s="11">
        <f>M534/SUM($M$2:$M$2023)</f>
        <v/>
      </c>
      <c r="P534" s="5">
        <f>IFERROR(M534/I534,0)</f>
        <v/>
      </c>
      <c r="R534" s="8">
        <f>I534-Q534</f>
        <v/>
      </c>
      <c r="S534" s="36">
        <f>P534*R534</f>
        <v/>
      </c>
      <c r="U534" s="27" t="inlineStr">
        <is>
          <t>Stock SAP</t>
        </is>
      </c>
      <c r="V534" s="27" t="inlineStr">
        <is>
          <t>Medicamentos</t>
        </is>
      </c>
      <c r="W534" s="27" t="inlineStr">
        <is>
          <t>Dentro del alcance</t>
        </is>
      </c>
      <c r="X534" s="30" t="inlineStr">
        <is>
          <t>Media</t>
        </is>
      </c>
      <c r="Y534" s="27" t="inlineStr">
        <is>
          <t>Homologado – confianza Media – pendiente de validación</t>
        </is>
      </c>
      <c r="Z534" s="26" t="inlineStr">
        <is>
          <t>Dar de baja en SAP</t>
        </is>
      </c>
      <c r="AA534" s="27" t="inlineStr">
        <is>
          <t>331</t>
        </is>
      </c>
      <c r="AB534" s="27" t="inlineStr">
        <is>
          <t>MORFINA 10MG AMP</t>
        </is>
      </c>
      <c r="AC534" s="27" t="inlineStr">
        <is>
          <t>Cruce por nomenclatura SAP</t>
        </is>
      </c>
      <c r="AD534" s="27" t="inlineStr">
        <is>
          <t>No</t>
        </is>
      </c>
      <c r="AE534" s="27" t="inlineStr"/>
      <c r="AF534" s="27" t="inlineStr">
        <is>
          <t>No</t>
        </is>
      </c>
      <c r="AG534" s="27" t="inlineStr"/>
      <c r="AH534" s="37" t="n">
        <v>800</v>
      </c>
      <c r="AI534" s="37" t="n">
        <v>56</v>
      </c>
      <c r="AJ534" s="37" t="n">
        <v>744</v>
      </c>
      <c r="AK534" s="38" t="n">
        <v>803.1425</v>
      </c>
      <c r="AL534" s="38">
        <f>IF(OR($Z534="Dar de baja en SAP",$Z534="Dar de alta en SAP"),$AJ534*$AK534,"")</f>
        <v/>
      </c>
      <c r="AM534" s="38">
        <f>$AI534*$AK534</f>
        <v/>
      </c>
      <c r="AN534" s="27" t="inlineStr"/>
      <c r="AO534" s="27"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7" t="n">
        <v>0</v>
      </c>
      <c r="M535" s="7" t="n">
        <v>151638.59</v>
      </c>
      <c r="O535" s="11">
        <f>M535/SUM($M$2:$M$2023)</f>
        <v/>
      </c>
      <c r="P535" s="5">
        <f>IFERROR(M535/I535,0)</f>
        <v/>
      </c>
      <c r="Q535" s="39" t="n">
        <v>0</v>
      </c>
      <c r="R535" s="8">
        <f>I535-Q535</f>
        <v/>
      </c>
      <c r="S535" s="36">
        <f>P535*R535</f>
        <v/>
      </c>
      <c r="U535" s="27" t="inlineStr">
        <is>
          <t>Stock SAP</t>
        </is>
      </c>
      <c r="V535" s="27" t="inlineStr">
        <is>
          <t>Medicamentos</t>
        </is>
      </c>
      <c r="W535" s="27" t="inlineStr">
        <is>
          <t>Dentro del alcance</t>
        </is>
      </c>
      <c r="X535" s="30" t="inlineStr">
        <is>
          <t>Media</t>
        </is>
      </c>
      <c r="Y535" s="27" t="inlineStr">
        <is>
          <t>Homologado – confianza Media – pendiente de validación</t>
        </is>
      </c>
      <c r="Z535" s="26" t="inlineStr">
        <is>
          <t>Dar de baja en SAP</t>
        </is>
      </c>
      <c r="AA535" s="27" t="inlineStr">
        <is>
          <t>271</t>
        </is>
      </c>
      <c r="AB535" s="27" t="inlineStr">
        <is>
          <t>ANGINOTRAT</t>
        </is>
      </c>
      <c r="AC535" s="27" t="inlineStr">
        <is>
          <t>Cruce por nomenclatura SAP</t>
        </is>
      </c>
      <c r="AD535" s="27" t="inlineStr">
        <is>
          <t>No</t>
        </is>
      </c>
      <c r="AE535" s="27" t="inlineStr"/>
      <c r="AF535" s="27" t="inlineStr">
        <is>
          <t>No</t>
        </is>
      </c>
      <c r="AG535" s="27" t="inlineStr"/>
      <c r="AH535" s="37" t="n">
        <v>854</v>
      </c>
      <c r="AI535" s="37" t="n">
        <v>0</v>
      </c>
      <c r="AJ535" s="37" t="n">
        <v>854</v>
      </c>
      <c r="AK535" s="38" t="n">
        <v>758.1929391100703</v>
      </c>
      <c r="AL535" s="38">
        <f>IF(OR($Z535="Dar de baja en SAP",$Z535="Dar de alta en SAP"),$AJ535*$AK535,"")</f>
        <v/>
      </c>
      <c r="AM535" s="38">
        <f>$AI535*$AK535</f>
        <v/>
      </c>
      <c r="AN535" s="27" t="inlineStr"/>
      <c r="AO535" s="27"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7" t="n">
        <v>0</v>
      </c>
      <c r="M536" s="7" t="n">
        <v>50789.74</v>
      </c>
      <c r="O536" s="11">
        <f>M536/SUM($M$2:$M$2023)</f>
        <v/>
      </c>
      <c r="P536" s="5">
        <f>IFERROR(M536/I536,0)</f>
        <v/>
      </c>
      <c r="R536" s="8">
        <f>I536-Q536</f>
        <v/>
      </c>
      <c r="S536" s="36">
        <f>P536*R536</f>
        <v/>
      </c>
      <c r="U536" s="27" t="inlineStr">
        <is>
          <t>Stock SAP</t>
        </is>
      </c>
      <c r="V536" s="27" t="inlineStr">
        <is>
          <t>Medicamentos</t>
        </is>
      </c>
      <c r="W536" s="27" t="inlineStr">
        <is>
          <t>Dentro del alcance</t>
        </is>
      </c>
      <c r="X536" s="30" t="inlineStr">
        <is>
          <t>Media</t>
        </is>
      </c>
      <c r="Y536" s="27" t="inlineStr">
        <is>
          <t>Homologado – confianza Media – pendiente de validación</t>
        </is>
      </c>
      <c r="Z536" s="26" t="inlineStr">
        <is>
          <t>Dar de baja en SAP</t>
        </is>
      </c>
      <c r="AA536" s="27" t="inlineStr">
        <is>
          <t>253</t>
        </is>
      </c>
      <c r="AB536" s="27" t="inlineStr">
        <is>
          <t>RANITIDINA AMP</t>
        </is>
      </c>
      <c r="AC536" s="27" t="inlineStr">
        <is>
          <t>Cruce por nomenclatura SAP</t>
        </is>
      </c>
      <c r="AD536" s="27" t="inlineStr">
        <is>
          <t>Sí</t>
        </is>
      </c>
      <c r="AE536" s="27" t="inlineStr">
        <is>
          <t>1000384, 1000171</t>
        </is>
      </c>
      <c r="AF536" s="27" t="inlineStr">
        <is>
          <t>No</t>
        </is>
      </c>
      <c r="AG536" s="27" t="inlineStr"/>
      <c r="AH536" s="37" t="n">
        <v>1040</v>
      </c>
      <c r="AI536" s="37" t="n">
        <v>211</v>
      </c>
      <c r="AJ536" s="37" t="n">
        <v>829</v>
      </c>
      <c r="AK536" s="38" t="n">
        <v>253.9486826923077</v>
      </c>
      <c r="AL536" s="38">
        <f>IF(OR($Z536="Dar de baja en SAP",$Z536="Dar de alta en SAP"),$AJ536*$AK536,"")</f>
        <v/>
      </c>
      <c r="AM536" s="38">
        <f>$AI536*$AK536</f>
        <v/>
      </c>
      <c r="AN536" s="27" t="inlineStr"/>
      <c r="AO536"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7" t="n">
        <v>0</v>
      </c>
      <c r="M537" s="7" t="n">
        <v>50789.74</v>
      </c>
      <c r="O537" s="11">
        <f>M537/SUM($M$2:$M$2023)</f>
        <v/>
      </c>
      <c r="P537" s="5">
        <f>IFERROR(M537/I537,0)</f>
        <v/>
      </c>
      <c r="R537" s="8">
        <f>I537-Q537</f>
        <v/>
      </c>
      <c r="S537" s="36">
        <f>P537*R537</f>
        <v/>
      </c>
      <c r="U537" s="27" t="inlineStr">
        <is>
          <t>Stock SAP</t>
        </is>
      </c>
      <c r="V537" s="27" t="inlineStr">
        <is>
          <t>Medicamentos</t>
        </is>
      </c>
      <c r="W537" s="27" t="inlineStr">
        <is>
          <t>Dentro del alcance</t>
        </is>
      </c>
      <c r="X537" s="30" t="inlineStr">
        <is>
          <t>Media</t>
        </is>
      </c>
      <c r="Y537" s="27" t="inlineStr">
        <is>
          <t>Homologado – confianza Media – pendiente de validación</t>
        </is>
      </c>
      <c r="Z537" s="26" t="inlineStr">
        <is>
          <t>Dar de baja en SAP</t>
        </is>
      </c>
      <c r="AA537" s="27" t="inlineStr">
        <is>
          <t>253</t>
        </is>
      </c>
      <c r="AB537" s="27" t="inlineStr">
        <is>
          <t>RANITIDINA AMP</t>
        </is>
      </c>
      <c r="AC537" s="27" t="inlineStr">
        <is>
          <t>Cruce por nomenclatura SAP</t>
        </is>
      </c>
      <c r="AD537" s="27" t="inlineStr">
        <is>
          <t>Sí</t>
        </is>
      </c>
      <c r="AE537" s="27" t="inlineStr">
        <is>
          <t>1000384, 1000171</t>
        </is>
      </c>
      <c r="AF537" s="27" t="inlineStr">
        <is>
          <t>No</t>
        </is>
      </c>
      <c r="AG537" s="27" t="inlineStr"/>
      <c r="AH537" s="37" t="n">
        <v>1040</v>
      </c>
      <c r="AI537" s="37" t="n">
        <v>211</v>
      </c>
      <c r="AJ537" s="37" t="n">
        <v>829</v>
      </c>
      <c r="AK537" s="38" t="n">
        <v>253.9486826923077</v>
      </c>
      <c r="AL537" s="38">
        <f>IF(OR($Z537="Dar de baja en SAP",$Z537="Dar de alta en SAP"),$AJ537*$AK537,"")</f>
        <v/>
      </c>
      <c r="AM537" s="38">
        <f>$AI537*$AK537</f>
        <v/>
      </c>
      <c r="AN537" s="27" t="inlineStr"/>
      <c r="AO537"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7" t="n">
        <v>0</v>
      </c>
      <c r="M538" s="7" t="n">
        <v>50789.74</v>
      </c>
      <c r="O538" s="11">
        <f>M538/SUM($M$2:$M$2023)</f>
        <v/>
      </c>
      <c r="P538" s="5">
        <f>IFERROR(M538/I538,0)</f>
        <v/>
      </c>
      <c r="R538" s="8">
        <f>I538-Q538</f>
        <v/>
      </c>
      <c r="S538" s="36">
        <f>P538*R538</f>
        <v/>
      </c>
      <c r="U538" s="27" t="inlineStr">
        <is>
          <t>Stock SAP</t>
        </is>
      </c>
      <c r="V538" s="27" t="inlineStr">
        <is>
          <t>Medicamentos</t>
        </is>
      </c>
      <c r="W538" s="27" t="inlineStr">
        <is>
          <t>Dentro del alcance</t>
        </is>
      </c>
      <c r="X538" s="30" t="inlineStr">
        <is>
          <t>Media</t>
        </is>
      </c>
      <c r="Y538" s="27" t="inlineStr">
        <is>
          <t>Homologado – confianza Media – pendiente de validación</t>
        </is>
      </c>
      <c r="Z538" s="26" t="inlineStr">
        <is>
          <t>Dar de baja en SAP</t>
        </is>
      </c>
      <c r="AA538" s="27" t="inlineStr">
        <is>
          <t>253</t>
        </is>
      </c>
      <c r="AB538" s="27" t="inlineStr">
        <is>
          <t>RANITIDINA AMP</t>
        </is>
      </c>
      <c r="AC538" s="27" t="inlineStr">
        <is>
          <t>Cruce por nomenclatura SAP</t>
        </is>
      </c>
      <c r="AD538" s="27" t="inlineStr">
        <is>
          <t>Sí</t>
        </is>
      </c>
      <c r="AE538" s="27" t="inlineStr">
        <is>
          <t>1000384, 1000171</t>
        </is>
      </c>
      <c r="AF538" s="27" t="inlineStr">
        <is>
          <t>No</t>
        </is>
      </c>
      <c r="AG538" s="27" t="inlineStr"/>
      <c r="AH538" s="37" t="n">
        <v>1040</v>
      </c>
      <c r="AI538" s="37" t="n">
        <v>211</v>
      </c>
      <c r="AJ538" s="37" t="n">
        <v>829</v>
      </c>
      <c r="AK538" s="38" t="n">
        <v>253.9486826923077</v>
      </c>
      <c r="AL538" s="38">
        <f>IF(OR($Z538="Dar de baja en SAP",$Z538="Dar de alta en SAP"),$AJ538*$AK538,"")</f>
        <v/>
      </c>
      <c r="AM538" s="38">
        <f>$AI538*$AK538</f>
        <v/>
      </c>
      <c r="AN538" s="27" t="inlineStr"/>
      <c r="AO538"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7" t="n">
        <v>0</v>
      </c>
      <c r="M539" s="7" t="n">
        <v>12220</v>
      </c>
      <c r="O539" s="11">
        <f>M539/SUM($M$2:$M$2023)</f>
        <v/>
      </c>
      <c r="P539" s="5">
        <f>IFERROR(M539/I539,0)</f>
        <v/>
      </c>
      <c r="Q539" s="39" t="n">
        <v>51</v>
      </c>
      <c r="R539" s="8">
        <f>I539-Q539</f>
        <v/>
      </c>
      <c r="S539" s="36">
        <f>P539*R539</f>
        <v/>
      </c>
      <c r="U539" s="27" t="inlineStr">
        <is>
          <t>Stock SAP</t>
        </is>
      </c>
      <c r="V539" s="27" t="inlineStr">
        <is>
          <t>Medicamentos</t>
        </is>
      </c>
      <c r="W539" s="27" t="inlineStr">
        <is>
          <t>Dentro del alcance</t>
        </is>
      </c>
      <c r="X539" s="25" t="inlineStr">
        <is>
          <t>Alta</t>
        </is>
      </c>
      <c r="Y539" s="27" t="inlineStr">
        <is>
          <t>Homologado – confianza Alta</t>
        </is>
      </c>
      <c r="Z539" s="26" t="inlineStr">
        <is>
          <t>Dar de baja en SAP</t>
        </is>
      </c>
      <c r="AA539" s="27" t="inlineStr">
        <is>
          <t>14</t>
        </is>
      </c>
      <c r="AB539" s="27" t="inlineStr">
        <is>
          <t>AMLODIPINA</t>
        </is>
      </c>
      <c r="AC539" s="27" t="inlineStr">
        <is>
          <t>Homologación por código Avain (master M04-004)</t>
        </is>
      </c>
      <c r="AD539" s="27" t="inlineStr">
        <is>
          <t>No</t>
        </is>
      </c>
      <c r="AE539" s="27" t="inlineStr"/>
      <c r="AF539" s="27" t="inlineStr">
        <is>
          <t>Sí</t>
        </is>
      </c>
      <c r="AG539" s="27" t="inlineStr">
        <is>
          <t>M04-004</t>
        </is>
      </c>
      <c r="AH539" s="37" t="n">
        <v>200</v>
      </c>
      <c r="AI539" s="37" t="n">
        <v>51</v>
      </c>
      <c r="AJ539" s="37" t="n">
        <v>149</v>
      </c>
      <c r="AK539" s="38" t="n">
        <v>61.1</v>
      </c>
      <c r="AL539" s="38">
        <f>IF(OR($Z539="Dar de baja en SAP",$Z539="Dar de alta en SAP"),$AJ539*$AK539,"")</f>
        <v/>
      </c>
      <c r="AM539" s="38">
        <f>$AI539*$AK539</f>
        <v/>
      </c>
      <c r="AN539" s="27" t="inlineStr"/>
      <c r="AO539" s="27"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7" t="n">
        <v>0</v>
      </c>
      <c r="M540" s="7" t="n">
        <v>90124</v>
      </c>
      <c r="O540" s="11">
        <f>M540/SUM($M$2:$M$2023)</f>
        <v/>
      </c>
      <c r="P540" s="5">
        <f>IFERROR(M540/I540,0)</f>
        <v/>
      </c>
      <c r="Q540" s="39" t="n">
        <v>76</v>
      </c>
      <c r="R540" s="8">
        <f>I540-Q540</f>
        <v/>
      </c>
      <c r="S540" s="36">
        <f>P540*R540</f>
        <v/>
      </c>
      <c r="U540" s="27" t="inlineStr">
        <is>
          <t>Stock SAP</t>
        </is>
      </c>
      <c r="V540" s="27" t="inlineStr">
        <is>
          <t>Medicamentos</t>
        </is>
      </c>
      <c r="W540" s="27" t="inlineStr">
        <is>
          <t>Dentro del alcance</t>
        </is>
      </c>
      <c r="X540" s="26" t="inlineStr">
        <is>
          <t>Baja</t>
        </is>
      </c>
      <c r="Y540" s="27" t="inlineStr">
        <is>
          <t>Homologado – confianza Baja – pendiente de validación</t>
        </is>
      </c>
      <c r="Z540" s="26" t="inlineStr">
        <is>
          <t>Dar de baja en SAP</t>
        </is>
      </c>
      <c r="AA540" s="27" t="inlineStr">
        <is>
          <t>262</t>
        </is>
      </c>
      <c r="AB540" s="27" t="inlineStr">
        <is>
          <t>SUCCINILCOLINA 500 MG</t>
        </is>
      </c>
      <c r="AC540" s="27" t="inlineStr">
        <is>
          <t>Homologación por código Avain (master M02-007)</t>
        </is>
      </c>
      <c r="AD540" s="27" t="inlineStr">
        <is>
          <t>No</t>
        </is>
      </c>
      <c r="AE540" s="27" t="inlineStr"/>
      <c r="AF540" s="27" t="inlineStr">
        <is>
          <t>Sí</t>
        </is>
      </c>
      <c r="AG540" s="27" t="inlineStr">
        <is>
          <t>M02-007</t>
        </is>
      </c>
      <c r="AH540" s="37" t="n">
        <v>575</v>
      </c>
      <c r="AI540" s="37" t="n">
        <v>76</v>
      </c>
      <c r="AJ540" s="37" t="n">
        <v>499</v>
      </c>
      <c r="AK540" s="38" t="n">
        <v>450.62</v>
      </c>
      <c r="AL540" s="38">
        <f>IF(OR($Z540="Dar de baja en SAP",$Z540="Dar de alta en SAP"),$AJ540*$AK540,"")</f>
        <v/>
      </c>
      <c r="AM540" s="38">
        <f>$AI540*$AK540</f>
        <v/>
      </c>
      <c r="AN540" s="27" t="inlineStr"/>
      <c r="AO540" s="27"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7" t="n">
        <v>0</v>
      </c>
      <c r="M541" s="7" t="n">
        <v>188887.35</v>
      </c>
      <c r="O541" s="11">
        <f>M541/SUM($M$2:$M$2023)</f>
        <v/>
      </c>
      <c r="P541" s="5">
        <f>IFERROR(M541/I541,0)</f>
        <v/>
      </c>
      <c r="R541" s="8">
        <f>I541-Q541</f>
        <v/>
      </c>
      <c r="S541" s="36">
        <f>P541*R541</f>
        <v/>
      </c>
      <c r="U541" s="27" t="inlineStr">
        <is>
          <t>Stock SAP</t>
        </is>
      </c>
      <c r="V541" s="27" t="inlineStr">
        <is>
          <t>Medicamentos</t>
        </is>
      </c>
      <c r="W541" s="27" t="inlineStr">
        <is>
          <t>Dentro del alcance</t>
        </is>
      </c>
      <c r="X541" s="25" t="inlineStr">
        <is>
          <t>Alta</t>
        </is>
      </c>
      <c r="Y541" s="27" t="inlineStr">
        <is>
          <t>Homologado – confianza Alta</t>
        </is>
      </c>
      <c r="Z541" s="26" t="inlineStr">
        <is>
          <t>Dar de baja en SAP</t>
        </is>
      </c>
      <c r="AA541" s="27" t="inlineStr">
        <is>
          <t>321</t>
        </is>
      </c>
      <c r="AB541" s="27" t="inlineStr">
        <is>
          <t>FLUMAZENIL AMP</t>
        </is>
      </c>
      <c r="AC541" s="27" t="inlineStr">
        <is>
          <t>Cruce por nomenclatura SAP</t>
        </is>
      </c>
      <c r="AD541" s="27" t="inlineStr">
        <is>
          <t>No</t>
        </is>
      </c>
      <c r="AE541" s="27" t="inlineStr"/>
      <c r="AF541" s="27" t="inlineStr">
        <is>
          <t>No</t>
        </is>
      </c>
      <c r="AG541" s="27" t="inlineStr"/>
      <c r="AH541" s="37" t="n">
        <v>1326</v>
      </c>
      <c r="AI541" s="37" t="n">
        <v>189</v>
      </c>
      <c r="AJ541" s="37" t="n">
        <v>1137</v>
      </c>
      <c r="AK541" s="38" t="n">
        <v>944.4367194570139</v>
      </c>
      <c r="AL541" s="38">
        <f>IF(OR($Z541="Dar de baja en SAP",$Z541="Dar de alta en SAP"),$AJ541*$AK541,"")</f>
        <v/>
      </c>
      <c r="AM541" s="38">
        <f>$AI541*$AK541</f>
        <v/>
      </c>
      <c r="AN541" s="27" t="inlineStr"/>
      <c r="AO541"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7" t="n">
        <v>0</v>
      </c>
      <c r="M542" s="7" t="n">
        <v>44089.09</v>
      </c>
      <c r="O542" s="11">
        <f>M542/SUM($M$2:$M$2023)</f>
        <v/>
      </c>
      <c r="P542" s="5">
        <f>IFERROR(M542/I542,0)</f>
        <v/>
      </c>
      <c r="Q542" s="39" t="n">
        <v>0</v>
      </c>
      <c r="R542" s="8">
        <f>I542-Q542</f>
        <v/>
      </c>
      <c r="S542" s="36">
        <f>P542*R542</f>
        <v/>
      </c>
      <c r="U542" s="27" t="inlineStr">
        <is>
          <t>Stock SAP</t>
        </is>
      </c>
      <c r="V542" s="27" t="inlineStr">
        <is>
          <t>Medicamentos</t>
        </is>
      </c>
      <c r="W542" s="27" t="inlineStr">
        <is>
          <t>Dentro del alcance</t>
        </is>
      </c>
      <c r="X542" s="30" t="inlineStr">
        <is>
          <t>Media</t>
        </is>
      </c>
      <c r="Y542" s="27" t="inlineStr">
        <is>
          <t>Homologado – confianza Media – pendiente de validación</t>
        </is>
      </c>
      <c r="Z542" s="26" t="inlineStr">
        <is>
          <t>Dar de baja en SAP</t>
        </is>
      </c>
      <c r="AA542" s="27" t="inlineStr">
        <is>
          <t>313 | 314</t>
        </is>
      </c>
      <c r="AB542" s="27" t="inlineStr">
        <is>
          <t>ATENOLOL 50 MG COMP</t>
        </is>
      </c>
      <c r="AC542" s="27" t="inlineStr">
        <is>
          <t>Homologación por nombre Avain (master M04-002)</t>
        </is>
      </c>
      <c r="AD542" s="27" t="inlineStr">
        <is>
          <t>No</t>
        </is>
      </c>
      <c r="AE542" s="27" t="inlineStr"/>
      <c r="AF542" s="27" t="inlineStr">
        <is>
          <t>Sí</t>
        </is>
      </c>
      <c r="AG542" s="27" t="inlineStr">
        <is>
          <t>M04-002</t>
        </is>
      </c>
      <c r="AH542" s="37" t="n">
        <v>880</v>
      </c>
      <c r="AI542" s="37" t="n">
        <v>0</v>
      </c>
      <c r="AJ542" s="37" t="n">
        <v>880</v>
      </c>
      <c r="AK542" s="38" t="n">
        <v>220.4454545454545</v>
      </c>
      <c r="AL542" s="38">
        <f>IF(OR($Z542="Dar de baja en SAP",$Z542="Dar de alta en SAP"),$AJ542*$AK542,"")</f>
        <v/>
      </c>
      <c r="AM542" s="38">
        <f>$AI542*$AK542</f>
        <v/>
      </c>
      <c r="AN542" s="27" t="inlineStr"/>
      <c r="AO542" s="27"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7" t="n">
        <v>0</v>
      </c>
      <c r="M543" s="7" t="n">
        <v>35424.47</v>
      </c>
      <c r="O543" s="11">
        <f>M543/SUM($M$2:$M$2023)</f>
        <v/>
      </c>
      <c r="P543" s="5">
        <f>IFERROR(M543/I543,0)</f>
        <v/>
      </c>
      <c r="R543" s="8">
        <f>I543-Q543</f>
        <v/>
      </c>
      <c r="S543" s="36">
        <f>P543*R543</f>
        <v/>
      </c>
      <c r="U543" s="27" t="inlineStr">
        <is>
          <t>Stock SAP</t>
        </is>
      </c>
      <c r="V543" s="27" t="inlineStr">
        <is>
          <t>Medicamentos</t>
        </is>
      </c>
      <c r="W543" s="27" t="inlineStr">
        <is>
          <t>Dentro del alcance</t>
        </is>
      </c>
      <c r="X543" s="26" t="inlineStr">
        <is>
          <t>Baja</t>
        </is>
      </c>
      <c r="Y543" s="27" t="inlineStr">
        <is>
          <t>Homologado – confianza Baja – pendiente de validación</t>
        </is>
      </c>
      <c r="Z543" s="26" t="inlineStr">
        <is>
          <t>Dar de baja en SAP</t>
        </is>
      </c>
      <c r="AA543" s="27" t="inlineStr">
        <is>
          <t>327</t>
        </is>
      </c>
      <c r="AB543" s="27" t="inlineStr">
        <is>
          <t>TRAMADOL 100 MG AMP</t>
        </is>
      </c>
      <c r="AC543" s="27" t="inlineStr">
        <is>
          <t>Cruce por nomenclatura SAP</t>
        </is>
      </c>
      <c r="AD543" s="27" t="inlineStr">
        <is>
          <t>Sí</t>
        </is>
      </c>
      <c r="AE543" s="27" t="inlineStr">
        <is>
          <t>1000425, 1000128</t>
        </is>
      </c>
      <c r="AF543" s="27" t="inlineStr">
        <is>
          <t>Sí</t>
        </is>
      </c>
      <c r="AG543" s="27" t="inlineStr">
        <is>
          <t>M01-011</t>
        </is>
      </c>
      <c r="AH543" s="37" t="n">
        <v>1100</v>
      </c>
      <c r="AI543" s="37" t="n">
        <v>94</v>
      </c>
      <c r="AJ543" s="37" t="n">
        <v>1006</v>
      </c>
      <c r="AK543" s="38" t="n">
        <v>177.1223727272727</v>
      </c>
      <c r="AL543" s="38">
        <f>IF(OR($Z543="Dar de baja en SAP",$Z543="Dar de alta en SAP"),$AJ543*$AK543,"")</f>
        <v/>
      </c>
      <c r="AM543" s="38">
        <f>$AI543*$AK543</f>
        <v/>
      </c>
      <c r="AN543" s="27" t="inlineStr"/>
      <c r="AO543"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7" t="n">
        <v>0</v>
      </c>
      <c r="M544" s="7" t="n">
        <v>35424.47</v>
      </c>
      <c r="O544" s="11">
        <f>M544/SUM($M$2:$M$2023)</f>
        <v/>
      </c>
      <c r="P544" s="5">
        <f>IFERROR(M544/I544,0)</f>
        <v/>
      </c>
      <c r="R544" s="8">
        <f>I544-Q544</f>
        <v/>
      </c>
      <c r="S544" s="36">
        <f>P544*R544</f>
        <v/>
      </c>
      <c r="U544" s="27" t="inlineStr">
        <is>
          <t>Stock SAP</t>
        </is>
      </c>
      <c r="V544" s="27" t="inlineStr">
        <is>
          <t>Medicamentos</t>
        </is>
      </c>
      <c r="W544" s="27" t="inlineStr">
        <is>
          <t>Dentro del alcance</t>
        </is>
      </c>
      <c r="X544" s="26" t="inlineStr">
        <is>
          <t>Baja</t>
        </is>
      </c>
      <c r="Y544" s="27" t="inlineStr">
        <is>
          <t>Homologado – confianza Baja – pendiente de validación</t>
        </is>
      </c>
      <c r="Z544" s="26" t="inlineStr">
        <is>
          <t>Dar de baja en SAP</t>
        </is>
      </c>
      <c r="AA544" s="27" t="inlineStr">
        <is>
          <t>327</t>
        </is>
      </c>
      <c r="AB544" s="27" t="inlineStr">
        <is>
          <t>TRAMADOL 100 MG AMP</t>
        </is>
      </c>
      <c r="AC544" s="27" t="inlineStr">
        <is>
          <t>Cruce por nomenclatura SAP</t>
        </is>
      </c>
      <c r="AD544" s="27" t="inlineStr">
        <is>
          <t>Sí</t>
        </is>
      </c>
      <c r="AE544" s="27" t="inlineStr">
        <is>
          <t>1000425, 1000128</t>
        </is>
      </c>
      <c r="AF544" s="27" t="inlineStr">
        <is>
          <t>Sí</t>
        </is>
      </c>
      <c r="AG544" s="27" t="inlineStr">
        <is>
          <t>M01-011</t>
        </is>
      </c>
      <c r="AH544" s="37" t="n">
        <v>1100</v>
      </c>
      <c r="AI544" s="37" t="n">
        <v>94</v>
      </c>
      <c r="AJ544" s="37" t="n">
        <v>1006</v>
      </c>
      <c r="AK544" s="38" t="n">
        <v>177.1223727272727</v>
      </c>
      <c r="AL544" s="38">
        <f>IF(OR($Z544="Dar de baja en SAP",$Z544="Dar de alta en SAP"),$AJ544*$AK544,"")</f>
        <v/>
      </c>
      <c r="AM544" s="38">
        <f>$AI544*$AK544</f>
        <v/>
      </c>
      <c r="AN544" s="27" t="inlineStr"/>
      <c r="AO544"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7" t="n">
        <v>0</v>
      </c>
      <c r="M545" s="7" t="n">
        <v>22016.09</v>
      </c>
      <c r="O545" s="11">
        <f>M545/SUM($M$2:$M$2023)</f>
        <v/>
      </c>
      <c r="P545" s="5">
        <f>IFERROR(M545/I545,0)</f>
        <v/>
      </c>
      <c r="R545" s="8">
        <f>I545-Q545</f>
        <v/>
      </c>
      <c r="S545" s="36">
        <f>P545*R545</f>
        <v/>
      </c>
      <c r="U545" s="27" t="inlineStr">
        <is>
          <t>Stock SAP</t>
        </is>
      </c>
      <c r="V545" s="27" t="inlineStr">
        <is>
          <t>Medicamentos</t>
        </is>
      </c>
      <c r="W545" s="27" t="inlineStr">
        <is>
          <t>Dentro del alcance</t>
        </is>
      </c>
      <c r="X545" s="26" t="inlineStr">
        <is>
          <t>Baja</t>
        </is>
      </c>
      <c r="Y545" s="27" t="inlineStr">
        <is>
          <t>Homologado – confianza Baja – pendiente de validación</t>
        </is>
      </c>
      <c r="Z545" s="26" t="inlineStr">
        <is>
          <t>Dar de baja en SAP</t>
        </is>
      </c>
      <c r="AA545" s="27" t="inlineStr">
        <is>
          <t>369; 179</t>
        </is>
      </c>
      <c r="AB545" s="27" t="inlineStr">
        <is>
          <t>PARACETAMOL 1 G; PARACETAMOL 500 MG</t>
        </is>
      </c>
      <c r="AC545" s="27" t="inlineStr">
        <is>
          <t>Cruce por nomenclatura SAP; Homologación por código Avain (master M01-008)</t>
        </is>
      </c>
      <c r="AD545" s="27" t="inlineStr">
        <is>
          <t>No</t>
        </is>
      </c>
      <c r="AE545" s="27" t="inlineStr"/>
      <c r="AF545" s="27" t="inlineStr">
        <is>
          <t>Sí</t>
        </is>
      </c>
      <c r="AG545" s="27" t="inlineStr">
        <is>
          <t>M01-008</t>
        </is>
      </c>
      <c r="AH545" s="37" t="n">
        <v>6328</v>
      </c>
      <c r="AI545" s="37" t="n">
        <v>426</v>
      </c>
      <c r="AJ545" s="37" t="n">
        <v>5902</v>
      </c>
      <c r="AK545" s="38" t="n">
        <v>110.080466182048</v>
      </c>
      <c r="AL545" s="38">
        <f>IF(OR($Z545="Dar de baja en SAP",$Z545="Dar de alta en SAP"),$AJ545*$AK545,"")</f>
        <v/>
      </c>
      <c r="AM545" s="38">
        <f>$AI545*$AK545</f>
        <v/>
      </c>
      <c r="AN545" s="27" t="inlineStr"/>
      <c r="AO545"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7" t="n">
        <v>0</v>
      </c>
      <c r="M546" s="7" t="n">
        <v>23573.67</v>
      </c>
      <c r="O546" s="11">
        <f>M546/SUM($M$2:$M$2023)</f>
        <v/>
      </c>
      <c r="P546" s="5">
        <f>IFERROR(M546/I546,0)</f>
        <v/>
      </c>
      <c r="R546" s="8">
        <f>I546-Q546</f>
        <v/>
      </c>
      <c r="S546" s="36">
        <f>P546*R546</f>
        <v/>
      </c>
      <c r="U546" s="27" t="inlineStr">
        <is>
          <t>Stock SAP</t>
        </is>
      </c>
      <c r="V546" s="27" t="inlineStr">
        <is>
          <t>Medicamentos</t>
        </is>
      </c>
      <c r="W546" s="27" t="inlineStr">
        <is>
          <t>Dentro del alcance</t>
        </is>
      </c>
      <c r="X546" s="26" t="inlineStr">
        <is>
          <t>Baja</t>
        </is>
      </c>
      <c r="Y546" s="27" t="inlineStr">
        <is>
          <t>Homologado – confianza Baja – pendiente de validación</t>
        </is>
      </c>
      <c r="Z546" s="26" t="inlineStr">
        <is>
          <t>Dar de baja en SAP</t>
        </is>
      </c>
      <c r="AA546" s="27" t="inlineStr">
        <is>
          <t>65</t>
        </is>
      </c>
      <c r="AB546" s="27" t="inlineStr">
        <is>
          <t>DECADRON</t>
        </is>
      </c>
      <c r="AC546" s="27" t="inlineStr">
        <is>
          <t>Homologación por código Avain (master M06-001)</t>
        </is>
      </c>
      <c r="AD546" s="27" t="inlineStr">
        <is>
          <t>No</t>
        </is>
      </c>
      <c r="AE546" s="27" t="inlineStr"/>
      <c r="AF546" s="27" t="inlineStr">
        <is>
          <t>Sí</t>
        </is>
      </c>
      <c r="AG546" s="27" t="inlineStr">
        <is>
          <t>M06-001</t>
        </is>
      </c>
      <c r="AH546" s="37" t="n">
        <v>2330</v>
      </c>
      <c r="AI546" s="37" t="n">
        <v>16</v>
      </c>
      <c r="AJ546" s="37" t="n">
        <v>2314</v>
      </c>
      <c r="AK546" s="38" t="n">
        <v>117.868356223176</v>
      </c>
      <c r="AL546" s="38">
        <f>IF(OR($Z546="Dar de baja en SAP",$Z546="Dar de alta en SAP"),$AJ546*$AK546,"")</f>
        <v/>
      </c>
      <c r="AM546" s="38">
        <f>$AI546*$AK546</f>
        <v/>
      </c>
      <c r="AN546" s="29" t="inlineStr">
        <is>
          <t>Valorización a validar: relación de cantidades 146 a 1 entre SAP y el recuento físico. Sugiere distinta unidad de medida (SAP por caja o envase y el recuento por unidad). La diferencia económica de esta fila no debe tomarse como definitiva.</t>
        </is>
      </c>
      <c r="AO546"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7" t="n">
        <v>0</v>
      </c>
      <c r="M547" s="7" t="n">
        <v>23573.67</v>
      </c>
      <c r="O547" s="11">
        <f>M547/SUM($M$2:$M$2023)</f>
        <v/>
      </c>
      <c r="P547" s="5">
        <f>IFERROR(M547/I547,0)</f>
        <v/>
      </c>
      <c r="R547" s="8">
        <f>I547-Q547</f>
        <v/>
      </c>
      <c r="S547" s="36">
        <f>P547*R547</f>
        <v/>
      </c>
      <c r="U547" s="27" t="inlineStr">
        <is>
          <t>Stock SAP</t>
        </is>
      </c>
      <c r="V547" s="27" t="inlineStr">
        <is>
          <t>Medicamentos</t>
        </is>
      </c>
      <c r="W547" s="27" t="inlineStr">
        <is>
          <t>Dentro del alcance</t>
        </is>
      </c>
      <c r="X547" s="26" t="inlineStr">
        <is>
          <t>Baja</t>
        </is>
      </c>
      <c r="Y547" s="27" t="inlineStr">
        <is>
          <t>Homologado – confianza Baja – pendiente de validación</t>
        </is>
      </c>
      <c r="Z547" s="26" t="inlineStr">
        <is>
          <t>Dar de baja en SAP</t>
        </is>
      </c>
      <c r="AA547" s="27" t="inlineStr">
        <is>
          <t>65</t>
        </is>
      </c>
      <c r="AB547" s="27" t="inlineStr">
        <is>
          <t>DECADRON</t>
        </is>
      </c>
      <c r="AC547" s="27" t="inlineStr">
        <is>
          <t>Homologación por código Avain (master M06-001)</t>
        </is>
      </c>
      <c r="AD547" s="27" t="inlineStr">
        <is>
          <t>No</t>
        </is>
      </c>
      <c r="AE547" s="27" t="inlineStr"/>
      <c r="AF547" s="27" t="inlineStr">
        <is>
          <t>Sí</t>
        </is>
      </c>
      <c r="AG547" s="27" t="inlineStr">
        <is>
          <t>M06-001</t>
        </is>
      </c>
      <c r="AH547" s="37" t="n">
        <v>2330</v>
      </c>
      <c r="AI547" s="37" t="n">
        <v>16</v>
      </c>
      <c r="AJ547" s="37" t="n">
        <v>2314</v>
      </c>
      <c r="AK547" s="38" t="n">
        <v>117.868356223176</v>
      </c>
      <c r="AL547" s="38">
        <f>IF(OR($Z547="Dar de baja en SAP",$Z547="Dar de alta en SAP"),$AJ547*$AK547,"")</f>
        <v/>
      </c>
      <c r="AM547" s="38">
        <f>$AI547*$AK547</f>
        <v/>
      </c>
      <c r="AN547" s="29" t="inlineStr">
        <is>
          <t>Valorización a validar: relación de cantidades 146 a 1 entre SAP y el recuento físico. Sugiere distinta unidad de medida (SAP por caja o envase y el recuento por unidad). La diferencia económica de esta fila no debe tomarse como definitiva.</t>
        </is>
      </c>
      <c r="AO547"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7" t="n">
        <v>0</v>
      </c>
      <c r="M548" s="7" t="n">
        <v>23573.67</v>
      </c>
      <c r="O548" s="11">
        <f>M548/SUM($M$2:$M$2023)</f>
        <v/>
      </c>
      <c r="P548" s="5">
        <f>IFERROR(M548/I548,0)</f>
        <v/>
      </c>
      <c r="R548" s="8">
        <f>I548-Q548</f>
        <v/>
      </c>
      <c r="S548" s="36">
        <f>P548*R548</f>
        <v/>
      </c>
      <c r="U548" s="27" t="inlineStr">
        <is>
          <t>Stock SAP</t>
        </is>
      </c>
      <c r="V548" s="27" t="inlineStr">
        <is>
          <t>Medicamentos</t>
        </is>
      </c>
      <c r="W548" s="27" t="inlineStr">
        <is>
          <t>Dentro del alcance</t>
        </is>
      </c>
      <c r="X548" s="26" t="inlineStr">
        <is>
          <t>Baja</t>
        </is>
      </c>
      <c r="Y548" s="27" t="inlineStr">
        <is>
          <t>Homologado – confianza Baja – pendiente de validación</t>
        </is>
      </c>
      <c r="Z548" s="26" t="inlineStr">
        <is>
          <t>Dar de baja en SAP</t>
        </is>
      </c>
      <c r="AA548" s="27" t="inlineStr">
        <is>
          <t>65</t>
        </is>
      </c>
      <c r="AB548" s="27" t="inlineStr">
        <is>
          <t>DECADRON</t>
        </is>
      </c>
      <c r="AC548" s="27" t="inlineStr">
        <is>
          <t>Homologación por código Avain (master M06-001)</t>
        </is>
      </c>
      <c r="AD548" s="27" t="inlineStr">
        <is>
          <t>No</t>
        </is>
      </c>
      <c r="AE548" s="27" t="inlineStr"/>
      <c r="AF548" s="27" t="inlineStr">
        <is>
          <t>Sí</t>
        </is>
      </c>
      <c r="AG548" s="27" t="inlineStr">
        <is>
          <t>M06-001</t>
        </is>
      </c>
      <c r="AH548" s="37" t="n">
        <v>2330</v>
      </c>
      <c r="AI548" s="37" t="n">
        <v>16</v>
      </c>
      <c r="AJ548" s="37" t="n">
        <v>2314</v>
      </c>
      <c r="AK548" s="38" t="n">
        <v>117.868356223176</v>
      </c>
      <c r="AL548" s="38">
        <f>IF(OR($Z548="Dar de baja en SAP",$Z548="Dar de alta en SAP"),$AJ548*$AK548,"")</f>
        <v/>
      </c>
      <c r="AM548" s="38">
        <f>$AI548*$AK548</f>
        <v/>
      </c>
      <c r="AN548" s="29" t="inlineStr">
        <is>
          <t>Valorización a validar: relación de cantidades 146 a 1 entre SAP y el recuento físico. Sugiere distinta unidad de medida (SAP por caja o envase y el recuento por unidad). La diferencia económica de esta fila no debe tomarse como definitiva.</t>
        </is>
      </c>
      <c r="AO548"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7" t="n">
        <v>0</v>
      </c>
      <c r="M549" s="7" t="n">
        <v>23573.67</v>
      </c>
      <c r="O549" s="11">
        <f>M549/SUM($M$2:$M$2023)</f>
        <v/>
      </c>
      <c r="P549" s="5">
        <f>IFERROR(M549/I549,0)</f>
        <v/>
      </c>
      <c r="R549" s="8">
        <f>I549-Q549</f>
        <v/>
      </c>
      <c r="S549" s="36">
        <f>P549*R549</f>
        <v/>
      </c>
      <c r="U549" s="27" t="inlineStr">
        <is>
          <t>Stock SAP</t>
        </is>
      </c>
      <c r="V549" s="27" t="inlineStr">
        <is>
          <t>Medicamentos</t>
        </is>
      </c>
      <c r="W549" s="27" t="inlineStr">
        <is>
          <t>Dentro del alcance</t>
        </is>
      </c>
      <c r="X549" s="26" t="inlineStr">
        <is>
          <t>Baja</t>
        </is>
      </c>
      <c r="Y549" s="27" t="inlineStr">
        <is>
          <t>Homologado – confianza Baja – pendiente de validación</t>
        </is>
      </c>
      <c r="Z549" s="26" t="inlineStr">
        <is>
          <t>Dar de baja en SAP</t>
        </is>
      </c>
      <c r="AA549" s="27" t="inlineStr">
        <is>
          <t>65</t>
        </is>
      </c>
      <c r="AB549" s="27" t="inlineStr">
        <is>
          <t>DECADRON</t>
        </is>
      </c>
      <c r="AC549" s="27" t="inlineStr">
        <is>
          <t>Homologación por código Avain (master M06-001)</t>
        </is>
      </c>
      <c r="AD549" s="27" t="inlineStr">
        <is>
          <t>No</t>
        </is>
      </c>
      <c r="AE549" s="27" t="inlineStr"/>
      <c r="AF549" s="27" t="inlineStr">
        <is>
          <t>Sí</t>
        </is>
      </c>
      <c r="AG549" s="27" t="inlineStr">
        <is>
          <t>M06-001</t>
        </is>
      </c>
      <c r="AH549" s="37" t="n">
        <v>2330</v>
      </c>
      <c r="AI549" s="37" t="n">
        <v>16</v>
      </c>
      <c r="AJ549" s="37" t="n">
        <v>2314</v>
      </c>
      <c r="AK549" s="38" t="n">
        <v>117.868356223176</v>
      </c>
      <c r="AL549" s="38">
        <f>IF(OR($Z549="Dar de baja en SAP",$Z549="Dar de alta en SAP"),$AJ549*$AK549,"")</f>
        <v/>
      </c>
      <c r="AM549" s="38">
        <f>$AI549*$AK549</f>
        <v/>
      </c>
      <c r="AN549" s="29" t="inlineStr">
        <is>
          <t>Valorización a validar: relación de cantidades 146 a 1 entre SAP y el recuento físico. Sugiere distinta unidad de medida (SAP por caja o envase y el recuento por unidad). La diferencia económica de esta fila no debe tomarse como definitiva.</t>
        </is>
      </c>
      <c r="AO549"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7" t="n">
        <v>0</v>
      </c>
      <c r="M550" s="7" t="n">
        <v>79786.56</v>
      </c>
      <c r="O550" s="11">
        <f>M550/SUM($M$2:$M$2023)</f>
        <v/>
      </c>
      <c r="P550" s="5">
        <f>IFERROR(M550/I550,0)</f>
        <v/>
      </c>
      <c r="Q550" s="39" t="n">
        <v>91</v>
      </c>
      <c r="R550" s="8">
        <f>I550-Q550</f>
        <v/>
      </c>
      <c r="S550" s="36">
        <f>P550*R550</f>
        <v/>
      </c>
      <c r="U550" s="27" t="inlineStr">
        <is>
          <t>Stock SAP</t>
        </is>
      </c>
      <c r="V550" s="27" t="inlineStr">
        <is>
          <t>Medicamentos</t>
        </is>
      </c>
      <c r="W550" s="27" t="inlineStr">
        <is>
          <t>Dentro del alcance</t>
        </is>
      </c>
      <c r="X550" s="26" t="inlineStr">
        <is>
          <t>Baja</t>
        </is>
      </c>
      <c r="Y550" s="27" t="inlineStr">
        <is>
          <t>Homologado – confianza Baja – pendiente de validación</t>
        </is>
      </c>
      <c r="Z550" s="26" t="inlineStr">
        <is>
          <t>Dar de baja en SAP</t>
        </is>
      </c>
      <c r="AA550" s="27" t="inlineStr">
        <is>
          <t>16</t>
        </is>
      </c>
      <c r="AB550" s="27" t="inlineStr">
        <is>
          <t>AMOXICILINA + AC. CLAVULANICO</t>
        </is>
      </c>
      <c r="AC550" s="27" t="inlineStr">
        <is>
          <t>Homologación por código Avain (master M11-001)</t>
        </is>
      </c>
      <c r="AD550" s="27" t="inlineStr">
        <is>
          <t>No</t>
        </is>
      </c>
      <c r="AE550" s="27" t="inlineStr"/>
      <c r="AF550" s="27" t="inlineStr">
        <is>
          <t>Sí</t>
        </is>
      </c>
      <c r="AG550" s="27" t="inlineStr">
        <is>
          <t>M11-001</t>
        </is>
      </c>
      <c r="AH550" s="37" t="n">
        <v>1444</v>
      </c>
      <c r="AI550" s="37" t="n">
        <v>91</v>
      </c>
      <c r="AJ550" s="37" t="n">
        <v>1353</v>
      </c>
      <c r="AK550" s="38" t="n">
        <v>398.9328047091412</v>
      </c>
      <c r="AL550" s="38">
        <f>IF(OR($Z550="Dar de baja en SAP",$Z550="Dar de alta en SAP"),$AJ550*$AK550,"")</f>
        <v/>
      </c>
      <c r="AM550" s="38">
        <f>$AI550*$AK550</f>
        <v/>
      </c>
      <c r="AN550" s="27" t="inlineStr"/>
      <c r="AO550" s="2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7" t="n">
        <v>0</v>
      </c>
      <c r="M551" s="7" t="n">
        <v>36351.68</v>
      </c>
      <c r="O551" s="11">
        <f>M551/SUM($M$2:$M$2023)</f>
        <v/>
      </c>
      <c r="P551" s="5">
        <f>IFERROR(M551/I551,0)</f>
        <v/>
      </c>
      <c r="R551" s="8">
        <f>I551-Q551</f>
        <v/>
      </c>
      <c r="S551" s="36">
        <f>P551*R551</f>
        <v/>
      </c>
      <c r="U551" s="27" t="inlineStr">
        <is>
          <t>Stock SAP</t>
        </is>
      </c>
      <c r="V551" s="27" t="inlineStr">
        <is>
          <t>Medicamentos</t>
        </is>
      </c>
      <c r="W551" s="27" t="inlineStr">
        <is>
          <t>Dentro del alcance</t>
        </is>
      </c>
      <c r="X551" s="27" t="inlineStr"/>
      <c r="Y551" s="27" t="inlineStr">
        <is>
          <t>Sin recuento físico en el inventario de Avain</t>
        </is>
      </c>
      <c r="Z551" s="28" t="inlineStr">
        <is>
          <t>Sin recuento físico</t>
        </is>
      </c>
      <c r="AA551" s="27" t="inlineStr"/>
      <c r="AB551" s="27" t="inlineStr"/>
      <c r="AC551" s="27" t="inlineStr"/>
      <c r="AD551" s="27" t="inlineStr"/>
      <c r="AE551" s="27" t="inlineStr"/>
      <c r="AF551" s="27" t="inlineStr"/>
      <c r="AG551" s="27" t="inlineStr"/>
      <c r="AH551" s="37" t="n">
        <v>321</v>
      </c>
      <c r="AI551" s="37" t="n">
        <v>0</v>
      </c>
      <c r="AJ551" s="37" t="n">
        <v>321</v>
      </c>
      <c r="AK551" s="38" t="n">
        <v>181.7584423676012</v>
      </c>
      <c r="AL551" s="38" t="n"/>
      <c r="AM551" s="38" t="n"/>
      <c r="AN551" s="27" t="inlineStr"/>
      <c r="AO551" s="27"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7" t="n">
        <v>0</v>
      </c>
      <c r="M552" s="7" t="n">
        <v>33524</v>
      </c>
      <c r="O552" s="11">
        <f>M552/SUM($M$2:$M$2023)</f>
        <v/>
      </c>
      <c r="P552" s="5">
        <f>IFERROR(M552/I552,0)</f>
        <v/>
      </c>
      <c r="R552" s="8">
        <f>I552-Q552</f>
        <v/>
      </c>
      <c r="S552" s="36">
        <f>P552*R552</f>
        <v/>
      </c>
      <c r="U552" s="27" t="inlineStr">
        <is>
          <t>Stock SAP</t>
        </is>
      </c>
      <c r="V552" s="27" t="inlineStr">
        <is>
          <t>Medicamentos</t>
        </is>
      </c>
      <c r="W552" s="27" t="inlineStr">
        <is>
          <t>Dentro del alcance</t>
        </is>
      </c>
      <c r="X552" s="27" t="inlineStr"/>
      <c r="Y552" s="27" t="inlineStr">
        <is>
          <t>Sin recuento físico en el inventario de Avain</t>
        </is>
      </c>
      <c r="Z552" s="28" t="inlineStr">
        <is>
          <t>Sin recuento físico</t>
        </is>
      </c>
      <c r="AA552" s="27" t="inlineStr"/>
      <c r="AB552" s="27" t="inlineStr"/>
      <c r="AC552" s="27" t="inlineStr"/>
      <c r="AD552" s="27" t="inlineStr"/>
      <c r="AE552" s="27" t="inlineStr"/>
      <c r="AF552" s="27" t="inlineStr"/>
      <c r="AG552" s="27" t="inlineStr"/>
      <c r="AH552" s="37" t="n">
        <v>200</v>
      </c>
      <c r="AI552" s="37" t="n">
        <v>0</v>
      </c>
      <c r="AJ552" s="37" t="n">
        <v>200</v>
      </c>
      <c r="AK552" s="38" t="n">
        <v>167.62</v>
      </c>
      <c r="AL552" s="38" t="n"/>
      <c r="AM552" s="38" t="n"/>
      <c r="AN552" s="27" t="inlineStr"/>
      <c r="AO552" s="27" t="inlineStr"/>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7" t="n">
        <v>0</v>
      </c>
      <c r="M553" s="7" t="n">
        <v>272128</v>
      </c>
      <c r="O553" s="11">
        <f>M553/SUM($M$2:$M$2023)</f>
        <v/>
      </c>
      <c r="P553" s="5">
        <f>IFERROR(M553/I553,0)</f>
        <v/>
      </c>
      <c r="R553" s="8">
        <f>I553-Q553</f>
        <v/>
      </c>
      <c r="S553" s="36">
        <f>P553*R553</f>
        <v/>
      </c>
      <c r="U553" s="27" t="inlineStr">
        <is>
          <t>Stock SAP</t>
        </is>
      </c>
      <c r="V553" s="27" t="inlineStr">
        <is>
          <t>Medicamentos</t>
        </is>
      </c>
      <c r="W553" s="27" t="inlineStr">
        <is>
          <t>Dentro del alcance</t>
        </is>
      </c>
      <c r="X553" s="27" t="inlineStr"/>
      <c r="Y553" s="27" t="inlineStr">
        <is>
          <t>Sin recuento físico en el inventario de Avain</t>
        </is>
      </c>
      <c r="Z553" s="28" t="inlineStr">
        <is>
          <t>Sin recuento físico</t>
        </is>
      </c>
      <c r="AA553" s="27" t="inlineStr"/>
      <c r="AB553" s="27" t="inlineStr"/>
      <c r="AC553" s="27" t="inlineStr"/>
      <c r="AD553" s="27" t="inlineStr"/>
      <c r="AE553" s="27" t="inlineStr"/>
      <c r="AF553" s="27" t="inlineStr"/>
      <c r="AG553" s="27" t="inlineStr"/>
      <c r="AH553" s="37" t="n">
        <v>200</v>
      </c>
      <c r="AI553" s="37" t="n">
        <v>0</v>
      </c>
      <c r="AJ553" s="37" t="n">
        <v>200</v>
      </c>
      <c r="AK553" s="38" t="n">
        <v>1360.64</v>
      </c>
      <c r="AL553" s="38" t="n"/>
      <c r="AM553" s="38" t="n"/>
      <c r="AN553" s="27" t="inlineStr"/>
      <c r="AO553" s="27" t="inlineStr"/>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7" t="n">
        <v>0</v>
      </c>
      <c r="M554" s="7" t="n">
        <v>665193.25</v>
      </c>
      <c r="O554" s="11">
        <f>M554/SUM($M$2:$M$2023)</f>
        <v/>
      </c>
      <c r="P554" s="5">
        <f>IFERROR(M554/I554,0)</f>
        <v/>
      </c>
      <c r="Q554" s="39" t="n">
        <v>11</v>
      </c>
      <c r="R554" s="8">
        <f>I554-Q554</f>
        <v/>
      </c>
      <c r="S554" s="36">
        <f>P554*R554</f>
        <v/>
      </c>
      <c r="U554" s="27" t="inlineStr">
        <is>
          <t>Stock SAP</t>
        </is>
      </c>
      <c r="V554" s="27" t="inlineStr">
        <is>
          <t>Medicamentos</t>
        </is>
      </c>
      <c r="W554" s="27" t="inlineStr">
        <is>
          <t>Dentro del alcance</t>
        </is>
      </c>
      <c r="X554" s="30" t="inlineStr">
        <is>
          <t>Media</t>
        </is>
      </c>
      <c r="Y554" s="27" t="inlineStr">
        <is>
          <t>Homologado – confianza Media – pendiente de validación</t>
        </is>
      </c>
      <c r="Z554" s="26" t="inlineStr">
        <is>
          <t>Dar de baja en SAP</t>
        </is>
      </c>
      <c r="AA554" s="27" t="inlineStr">
        <is>
          <t>185</t>
        </is>
      </c>
      <c r="AB554" s="27" t="inlineStr">
        <is>
          <t>PLATSUL</t>
        </is>
      </c>
      <c r="AC554" s="27" t="inlineStr">
        <is>
          <t>Cruce por nomenclatura SAP</t>
        </is>
      </c>
      <c r="AD554" s="27" t="inlineStr">
        <is>
          <t>Sí</t>
        </is>
      </c>
      <c r="AE554" s="27" t="inlineStr">
        <is>
          <t>1000754, 1000185</t>
        </is>
      </c>
      <c r="AF554" s="27" t="inlineStr">
        <is>
          <t>Sí</t>
        </is>
      </c>
      <c r="AG554" s="27" t="inlineStr">
        <is>
          <t>M15-004</t>
        </is>
      </c>
      <c r="AH554" s="37" t="n">
        <v>338</v>
      </c>
      <c r="AI554" s="37" t="n">
        <v>11</v>
      </c>
      <c r="AJ554" s="37" t="n">
        <v>327</v>
      </c>
      <c r="AK554" s="38" t="n">
        <v>3325.966272189349</v>
      </c>
      <c r="AL554" s="38">
        <f>IF(OR($Z554="Dar de baja en SAP",$Z554="Dar de alta en SAP"),$AJ554*$AK554,"")</f>
        <v/>
      </c>
      <c r="AM554" s="38">
        <f>$AI554*$AK554</f>
        <v/>
      </c>
      <c r="AN554" s="27" t="inlineStr"/>
      <c r="AO554" s="27"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t="inlineStr"/>
      <c r="D555" s="5" t="inlineStr">
        <is>
          <t>033</t>
        </is>
      </c>
      <c r="E555" s="5" t="inlineStr">
        <is>
          <t>ZDES</t>
        </is>
      </c>
      <c r="F555" s="5" t="inlineStr">
        <is>
          <t>1060</t>
        </is>
      </c>
      <c r="G555" s="5" t="inlineStr">
        <is>
          <t>6021</t>
        </is>
      </c>
      <c r="H555" s="5" t="inlineStr">
        <is>
          <t>C/U</t>
        </is>
      </c>
      <c r="I555" s="6" t="n">
        <v>200</v>
      </c>
      <c r="J555" s="6" t="n">
        <v>0</v>
      </c>
      <c r="K555" s="5" t="inlineStr">
        <is>
          <t>ARS</t>
        </is>
      </c>
      <c r="L555" s="7" t="n">
        <v>0</v>
      </c>
      <c r="M555" s="7" t="n">
        <v>248800</v>
      </c>
      <c r="O555" s="11">
        <f>M555/SUM($M$2:$M$2023)</f>
        <v/>
      </c>
      <c r="P555" s="5">
        <f>IFERROR(M555/I555,0)</f>
        <v/>
      </c>
      <c r="R555" s="8">
        <f>I555-Q555</f>
        <v/>
      </c>
      <c r="S555" s="36">
        <f>P555*R555</f>
        <v/>
      </c>
      <c r="U555" s="27" t="inlineStr">
        <is>
          <t>Stock SAP</t>
        </is>
      </c>
      <c r="V555" s="27" t="inlineStr">
        <is>
          <t>Descartables</t>
        </is>
      </c>
      <c r="W555" s="27" t="inlineStr">
        <is>
          <t>Dentro del alcance</t>
        </is>
      </c>
      <c r="X555" s="25" t="inlineStr">
        <is>
          <t>Alta</t>
        </is>
      </c>
      <c r="Y555" s="27" t="inlineStr">
        <is>
          <t>Homologado – confianza Alta</t>
        </is>
      </c>
      <c r="Z555" s="26" t="inlineStr">
        <is>
          <t>Dar de baja en SAP</t>
        </is>
      </c>
      <c r="AA555" s="27" t="inlineStr">
        <is>
          <t>366</t>
        </is>
      </c>
      <c r="AB555" s="27" t="inlineStr">
        <is>
          <t>MASCARA PARA NEBULIZAR</t>
        </is>
      </c>
      <c r="AC555" s="27" t="inlineStr">
        <is>
          <t>Cruce por nomenclatura SAP</t>
        </is>
      </c>
      <c r="AD555" s="27" t="inlineStr">
        <is>
          <t>No</t>
        </is>
      </c>
      <c r="AE555" s="27" t="inlineStr"/>
      <c r="AF555" s="27" t="inlineStr">
        <is>
          <t>Sí</t>
        </is>
      </c>
      <c r="AG555" s="27" t="inlineStr"/>
      <c r="AH555" s="37" t="n">
        <v>590</v>
      </c>
      <c r="AI555" s="37" t="n">
        <v>16</v>
      </c>
      <c r="AJ555" s="37" t="n">
        <v>574</v>
      </c>
      <c r="AK555" s="38" t="n">
        <v>1244</v>
      </c>
      <c r="AL555" s="38">
        <f>IF(OR($Z555="Dar de baja en SAP",$Z555="Dar de alta en SAP"),$AJ555*$AK555,"")</f>
        <v/>
      </c>
      <c r="AM555" s="38">
        <f>$AI555*$AK555</f>
        <v/>
      </c>
      <c r="AN555" s="27" t="inlineStr"/>
      <c r="AO555" s="27"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t="inlineStr"/>
      <c r="D556" s="5" t="inlineStr">
        <is>
          <t>033</t>
        </is>
      </c>
      <c r="E556" s="5" t="inlineStr">
        <is>
          <t>ZDES</t>
        </is>
      </c>
      <c r="F556" s="5" t="inlineStr">
        <is>
          <t>1060</t>
        </is>
      </c>
      <c r="G556" s="5" t="inlineStr">
        <is>
          <t>6022</t>
        </is>
      </c>
      <c r="H556" s="5" t="inlineStr">
        <is>
          <t>C/U</t>
        </is>
      </c>
      <c r="I556" s="6" t="n">
        <v>200</v>
      </c>
      <c r="J556" s="6" t="n">
        <v>0</v>
      </c>
      <c r="K556" s="5" t="inlineStr">
        <is>
          <t>ARS</t>
        </is>
      </c>
      <c r="L556" s="7" t="n">
        <v>0</v>
      </c>
      <c r="M556" s="7" t="n">
        <v>108440.67</v>
      </c>
      <c r="O556" s="11">
        <f>M556/SUM($M$2:$M$2023)</f>
        <v/>
      </c>
      <c r="P556" s="5">
        <f>IFERROR(M556/I556,0)</f>
        <v/>
      </c>
      <c r="Q556" s="39" t="n">
        <v>4</v>
      </c>
      <c r="R556" s="8">
        <f>I556-Q556</f>
        <v/>
      </c>
      <c r="S556" s="36">
        <f>P556*R556</f>
        <v/>
      </c>
      <c r="U556" s="27" t="inlineStr">
        <is>
          <t>Stock SAP</t>
        </is>
      </c>
      <c r="V556" s="27" t="inlineStr">
        <is>
          <t>Descartables</t>
        </is>
      </c>
      <c r="W556" s="27" t="inlineStr">
        <is>
          <t>Dentro del alcance</t>
        </is>
      </c>
      <c r="X556" s="30" t="inlineStr">
        <is>
          <t>Media</t>
        </is>
      </c>
      <c r="Y556" s="27" t="inlineStr">
        <is>
          <t>Homologado – confianza Media – pendiente de validación</t>
        </is>
      </c>
      <c r="Z556" s="26" t="inlineStr">
        <is>
          <t>Dar de baja en SAP</t>
        </is>
      </c>
      <c r="AA556" s="27" t="inlineStr">
        <is>
          <t>281</t>
        </is>
      </c>
      <c r="AB556" s="27" t="inlineStr">
        <is>
          <t>GUANTES NO ESTERILES L</t>
        </is>
      </c>
      <c r="AC556" s="27" t="inlineStr">
        <is>
          <t>Homologación por código Avain (master K-281)</t>
        </is>
      </c>
      <c r="AD556" s="27" t="inlineStr">
        <is>
          <t>Sí</t>
        </is>
      </c>
      <c r="AE556" s="27" t="inlineStr">
        <is>
          <t>2000156, 2000022, 2000270, 2000158, 2000157</t>
        </is>
      </c>
      <c r="AF556" s="27" t="inlineStr">
        <is>
          <t>Sí</t>
        </is>
      </c>
      <c r="AG556" s="27" t="inlineStr">
        <is>
          <t>K-281</t>
        </is>
      </c>
      <c r="AH556" s="37" t="n">
        <v>300</v>
      </c>
      <c r="AI556" s="37" t="n">
        <v>4</v>
      </c>
      <c r="AJ556" s="37" t="n">
        <v>296</v>
      </c>
      <c r="AK556" s="38" t="n">
        <v>542.2033333333334</v>
      </c>
      <c r="AL556" s="38">
        <f>IF(OR($Z556="Dar de baja en SAP",$Z556="Dar de alta en SAP"),$AJ556*$AK556,"")</f>
        <v/>
      </c>
      <c r="AM556" s="38">
        <f>$AI556*$AK556</f>
        <v/>
      </c>
      <c r="AN556" s="29" t="inlineStr">
        <is>
          <t>Valorización a validar: relación de cantidades 75 a 1 entre SAP y el recuento físico. Sugiere distinta unidad de medida (SAP por caja o envase y el recuento por unidad). La diferencia económica de esta fila no debe tomarse como definitiva.</t>
        </is>
      </c>
      <c r="AO556" s="27"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t="inlineStr"/>
      <c r="D557" s="5" t="inlineStr">
        <is>
          <t>033</t>
        </is>
      </c>
      <c r="E557" s="5" t="inlineStr">
        <is>
          <t>ZDES</t>
        </is>
      </c>
      <c r="F557" s="5" t="inlineStr">
        <is>
          <t>1060</t>
        </is>
      </c>
      <c r="G557" s="5" t="inlineStr">
        <is>
          <t>6021</t>
        </is>
      </c>
      <c r="H557" s="5" t="inlineStr">
        <is>
          <t>C/U</t>
        </is>
      </c>
      <c r="I557" s="6" t="n">
        <v>200</v>
      </c>
      <c r="J557" s="6" t="n">
        <v>0</v>
      </c>
      <c r="K557" s="5" t="inlineStr">
        <is>
          <t>ARS</t>
        </is>
      </c>
      <c r="L557" s="7" t="n">
        <v>0</v>
      </c>
      <c r="M557" s="7" t="n">
        <v>99193</v>
      </c>
      <c r="O557" s="11">
        <f>M557/SUM($M$2:$M$2023)</f>
        <v/>
      </c>
      <c r="P557" s="5">
        <f>IFERROR(M557/I557,0)</f>
        <v/>
      </c>
      <c r="R557" s="8">
        <f>I557-Q557</f>
        <v/>
      </c>
      <c r="S557" s="36">
        <f>P557*R557</f>
        <v/>
      </c>
      <c r="U557" s="27" t="inlineStr">
        <is>
          <t>Stock SAP</t>
        </is>
      </c>
      <c r="V557" s="27" t="inlineStr">
        <is>
          <t>Descartables</t>
        </is>
      </c>
      <c r="W557" s="27" t="inlineStr">
        <is>
          <t>Dentro del alcance</t>
        </is>
      </c>
      <c r="X557" s="27" t="inlineStr"/>
      <c r="Y557" s="27" t="inlineStr">
        <is>
          <t>Sin recuento físico en el inventario de Avain</t>
        </is>
      </c>
      <c r="Z557" s="28" t="inlineStr">
        <is>
          <t>Sin recuento físico</t>
        </is>
      </c>
      <c r="AA557" s="27" t="inlineStr"/>
      <c r="AB557" s="27" t="inlineStr"/>
      <c r="AC557" s="27" t="inlineStr"/>
      <c r="AD557" s="27" t="inlineStr"/>
      <c r="AE557" s="27" t="inlineStr"/>
      <c r="AF557" s="27" t="inlineStr"/>
      <c r="AG557" s="27" t="inlineStr"/>
      <c r="AH557" s="37" t="n">
        <v>400</v>
      </c>
      <c r="AI557" s="37" t="n">
        <v>0</v>
      </c>
      <c r="AJ557" s="37" t="n">
        <v>400</v>
      </c>
      <c r="AK557" s="38" t="n">
        <v>495.965</v>
      </c>
      <c r="AL557" s="38" t="n"/>
      <c r="AM557" s="38" t="n"/>
      <c r="AN557" s="27" t="inlineStr"/>
      <c r="AO557" s="27"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t="inlineStr"/>
      <c r="D558" s="5" t="inlineStr">
        <is>
          <t>033</t>
        </is>
      </c>
      <c r="E558" s="5" t="inlineStr">
        <is>
          <t>ZDES</t>
        </is>
      </c>
      <c r="F558" s="5" t="inlineStr">
        <is>
          <t>1060</t>
        </is>
      </c>
      <c r="G558" s="5" t="inlineStr">
        <is>
          <t>6022</t>
        </is>
      </c>
      <c r="H558" s="5" t="inlineStr">
        <is>
          <t>C/U</t>
        </is>
      </c>
      <c r="I558" s="6" t="n">
        <v>200</v>
      </c>
      <c r="J558" s="6" t="n">
        <v>0</v>
      </c>
      <c r="K558" s="5" t="inlineStr">
        <is>
          <t>ARS</t>
        </is>
      </c>
      <c r="L558" s="7" t="n">
        <v>0</v>
      </c>
      <c r="M558" s="7" t="n">
        <v>99193</v>
      </c>
      <c r="O558" s="11">
        <f>M558/SUM($M$2:$M$2023)</f>
        <v/>
      </c>
      <c r="P558" s="5">
        <f>IFERROR(M558/I558,0)</f>
        <v/>
      </c>
      <c r="R558" s="8">
        <f>I558-Q558</f>
        <v/>
      </c>
      <c r="S558" s="36">
        <f>P558*R558</f>
        <v/>
      </c>
      <c r="U558" s="27" t="inlineStr">
        <is>
          <t>Stock SAP</t>
        </is>
      </c>
      <c r="V558" s="27" t="inlineStr">
        <is>
          <t>Descartables</t>
        </is>
      </c>
      <c r="W558" s="27" t="inlineStr">
        <is>
          <t>Dentro del alcance</t>
        </is>
      </c>
      <c r="X558" s="27" t="inlineStr"/>
      <c r="Y558" s="27" t="inlineStr">
        <is>
          <t>Sin recuento físico en el inventario de Avain</t>
        </is>
      </c>
      <c r="Z558" s="28" t="inlineStr">
        <is>
          <t>Sin recuento físico</t>
        </is>
      </c>
      <c r="AA558" s="27" t="inlineStr"/>
      <c r="AB558" s="27" t="inlineStr"/>
      <c r="AC558" s="27" t="inlineStr"/>
      <c r="AD558" s="27" t="inlineStr"/>
      <c r="AE558" s="27" t="inlineStr"/>
      <c r="AF558" s="27" t="inlineStr"/>
      <c r="AG558" s="27" t="inlineStr"/>
      <c r="AH558" s="37" t="n">
        <v>400</v>
      </c>
      <c r="AI558" s="37" t="n">
        <v>0</v>
      </c>
      <c r="AJ558" s="37" t="n">
        <v>400</v>
      </c>
      <c r="AK558" s="38" t="n">
        <v>495.965</v>
      </c>
      <c r="AL558" s="38" t="n"/>
      <c r="AM558" s="38" t="n"/>
      <c r="AN558" s="27" t="inlineStr"/>
      <c r="AO558" s="27" t="inlineStr">
        <is>
          <t>El material ocupa 2 filas en la hoja 1060 NQN (lote/almacén). La cantidad SAP y la física de esta vista son el total del material.</t>
        </is>
      </c>
    </row>
    <row r="559">
      <c r="A559" s="5" t="inlineStr">
        <is>
          <t>2000320</t>
        </is>
      </c>
      <c r="B559" s="5" t="inlineStr">
        <is>
          <t>SONDA VESICAL Nº 10 DE LÁTEX</t>
        </is>
      </c>
      <c r="C559" s="5" t="inlineStr"/>
      <c r="D559" s="5" t="inlineStr">
        <is>
          <t>033</t>
        </is>
      </c>
      <c r="E559" s="5" t="inlineStr">
        <is>
          <t>ZDES</t>
        </is>
      </c>
      <c r="F559" s="5" t="inlineStr">
        <is>
          <t>1060</t>
        </is>
      </c>
      <c r="G559" s="5" t="inlineStr">
        <is>
          <t>6021</t>
        </is>
      </c>
      <c r="H559" s="5" t="inlineStr">
        <is>
          <t>C/U</t>
        </is>
      </c>
      <c r="I559" s="6" t="n">
        <v>200</v>
      </c>
      <c r="J559" s="6" t="n">
        <v>0</v>
      </c>
      <c r="K559" s="5" t="inlineStr">
        <is>
          <t>ARS</t>
        </is>
      </c>
      <c r="L559" s="7" t="n">
        <v>0</v>
      </c>
      <c r="M559" s="7" t="n">
        <v>93000</v>
      </c>
      <c r="O559" s="11">
        <f>M559/SUM($M$2:$M$2023)</f>
        <v/>
      </c>
      <c r="P559" s="5">
        <f>IFERROR(M559/I559,0)</f>
        <v/>
      </c>
      <c r="R559" s="8">
        <f>I559-Q559</f>
        <v/>
      </c>
      <c r="S559" s="36">
        <f>P559*R559</f>
        <v/>
      </c>
      <c r="U559" s="27" t="inlineStr">
        <is>
          <t>Stock SAP</t>
        </is>
      </c>
      <c r="V559" s="27" t="inlineStr">
        <is>
          <t>Descartables</t>
        </is>
      </c>
      <c r="W559" s="27" t="inlineStr">
        <is>
          <t>Dentro del alcance</t>
        </is>
      </c>
      <c r="X559" s="27" t="inlineStr"/>
      <c r="Y559" s="27" t="inlineStr">
        <is>
          <t>Sin recuento físico en el inventario de Avain</t>
        </is>
      </c>
      <c r="Z559" s="28" t="inlineStr">
        <is>
          <t>Sin recuento físico</t>
        </is>
      </c>
      <c r="AA559" s="27" t="inlineStr"/>
      <c r="AB559" s="27" t="inlineStr"/>
      <c r="AC559" s="27" t="inlineStr"/>
      <c r="AD559" s="27" t="inlineStr"/>
      <c r="AE559" s="27" t="inlineStr"/>
      <c r="AF559" s="27" t="inlineStr"/>
      <c r="AG559" s="27" t="inlineStr"/>
      <c r="AH559" s="37" t="n">
        <v>200</v>
      </c>
      <c r="AI559" s="37" t="n">
        <v>0</v>
      </c>
      <c r="AJ559" s="37" t="n">
        <v>200</v>
      </c>
      <c r="AK559" s="38" t="n">
        <v>465</v>
      </c>
      <c r="AL559" s="38" t="n"/>
      <c r="AM559" s="38" t="n"/>
      <c r="AN559" s="27" t="inlineStr"/>
      <c r="AO559" s="27" t="inlineStr"/>
    </row>
    <row r="560">
      <c r="A560" s="5" t="inlineStr">
        <is>
          <t>2000449</t>
        </is>
      </c>
      <c r="B560" s="5" t="inlineStr">
        <is>
          <t>VENDA ELASTICA 10 CM x 2,5 MTS</t>
        </is>
      </c>
      <c r="C560" s="5" t="inlineStr"/>
      <c r="D560" s="5" t="inlineStr">
        <is>
          <t>033</t>
        </is>
      </c>
      <c r="E560" s="5" t="inlineStr">
        <is>
          <t>ZDES</t>
        </is>
      </c>
      <c r="F560" s="5" t="inlineStr">
        <is>
          <t>1060</t>
        </is>
      </c>
      <c r="G560" s="5" t="inlineStr">
        <is>
          <t>6021</t>
        </is>
      </c>
      <c r="H560" s="5" t="inlineStr">
        <is>
          <t>C/U</t>
        </is>
      </c>
      <c r="I560" s="6" t="n">
        <v>200</v>
      </c>
      <c r="J560" s="6" t="n">
        <v>0</v>
      </c>
      <c r="K560" s="5" t="inlineStr">
        <is>
          <t>ARS</t>
        </is>
      </c>
      <c r="L560" s="7" t="n">
        <v>0</v>
      </c>
      <c r="M560" s="7" t="n">
        <v>116000</v>
      </c>
      <c r="O560" s="11">
        <f>M560/SUM($M$2:$M$2023)</f>
        <v/>
      </c>
      <c r="P560" s="5">
        <f>IFERROR(M560/I560,0)</f>
        <v/>
      </c>
      <c r="R560" s="8">
        <f>I560-Q560</f>
        <v/>
      </c>
      <c r="S560" s="36">
        <f>P560*R560</f>
        <v/>
      </c>
      <c r="U560" s="27" t="inlineStr">
        <is>
          <t>Stock SAP</t>
        </is>
      </c>
      <c r="V560" s="27" t="inlineStr">
        <is>
          <t>Descartables</t>
        </is>
      </c>
      <c r="W560" s="27" t="inlineStr">
        <is>
          <t>Dentro del alcance</t>
        </is>
      </c>
      <c r="X560" s="27" t="inlineStr"/>
      <c r="Y560" s="27" t="inlineStr">
        <is>
          <t>Sin recuento físico en el inventario de Avain</t>
        </is>
      </c>
      <c r="Z560" s="28" t="inlineStr">
        <is>
          <t>Sin recuento físico</t>
        </is>
      </c>
      <c r="AA560" s="27" t="inlineStr"/>
      <c r="AB560" s="27" t="inlineStr"/>
      <c r="AC560" s="27" t="inlineStr"/>
      <c r="AD560" s="27" t="inlineStr"/>
      <c r="AE560" s="27" t="inlineStr"/>
      <c r="AF560" s="27" t="inlineStr"/>
      <c r="AG560" s="27" t="inlineStr"/>
      <c r="AH560" s="37" t="n">
        <v>200</v>
      </c>
      <c r="AI560" s="37" t="n">
        <v>0</v>
      </c>
      <c r="AJ560" s="37" t="n">
        <v>200</v>
      </c>
      <c r="AK560" s="38" t="n">
        <v>580</v>
      </c>
      <c r="AL560" s="38" t="n"/>
      <c r="AM560" s="38" t="n"/>
      <c r="AN560" s="27" t="inlineStr"/>
      <c r="AO560" s="27" t="inlineStr"/>
    </row>
    <row r="561">
      <c r="A561" s="5" t="inlineStr">
        <is>
          <t>2000662</t>
        </is>
      </c>
      <c r="B561" s="5" t="inlineStr">
        <is>
          <t>MASCARA DE RESUCITACION POCKET CPR</t>
        </is>
      </c>
      <c r="C561" s="5" t="inlineStr"/>
      <c r="D561" s="5" t="inlineStr">
        <is>
          <t>033</t>
        </is>
      </c>
      <c r="E561" s="5" t="inlineStr">
        <is>
          <t>ZDES</t>
        </is>
      </c>
      <c r="F561" s="5" t="inlineStr">
        <is>
          <t>1060</t>
        </is>
      </c>
      <c r="G561" s="5" t="inlineStr">
        <is>
          <t>6022</t>
        </is>
      </c>
      <c r="H561" s="5" t="inlineStr">
        <is>
          <t>C/U</t>
        </is>
      </c>
      <c r="I561" s="6" t="n">
        <v>200</v>
      </c>
      <c r="J561" s="6" t="n">
        <v>0</v>
      </c>
      <c r="K561" s="5" t="inlineStr">
        <is>
          <t>ARS</t>
        </is>
      </c>
      <c r="L561" s="7" t="n">
        <v>0</v>
      </c>
      <c r="M561" s="7" t="n">
        <v>422666.67</v>
      </c>
      <c r="O561" s="11">
        <f>M561/SUM($M$2:$M$2023)</f>
        <v/>
      </c>
      <c r="P561" s="5">
        <f>IFERROR(M561/I561,0)</f>
        <v/>
      </c>
      <c r="R561" s="8">
        <f>I561-Q561</f>
        <v/>
      </c>
      <c r="S561" s="36">
        <f>P561*R561</f>
        <v/>
      </c>
      <c r="U561" s="27" t="inlineStr">
        <is>
          <t>Stock SAP</t>
        </is>
      </c>
      <c r="V561" s="27" t="inlineStr">
        <is>
          <t>Descartables</t>
        </is>
      </c>
      <c r="W561" s="27" t="inlineStr">
        <is>
          <t>Dentro del alcance</t>
        </is>
      </c>
      <c r="X561" s="27" t="inlineStr"/>
      <c r="Y561" s="27" t="inlineStr">
        <is>
          <t>Sin recuento físico en el inventario de Avain</t>
        </is>
      </c>
      <c r="Z561" s="28" t="inlineStr">
        <is>
          <t>Sin recuento físico</t>
        </is>
      </c>
      <c r="AA561" s="27" t="inlineStr"/>
      <c r="AB561" s="27" t="inlineStr"/>
      <c r="AC561" s="27" t="inlineStr"/>
      <c r="AD561" s="27" t="inlineStr"/>
      <c r="AE561" s="27" t="inlineStr"/>
      <c r="AF561" s="27" t="inlineStr"/>
      <c r="AG561" s="27" t="inlineStr"/>
      <c r="AH561" s="37" t="n">
        <v>270</v>
      </c>
      <c r="AI561" s="37" t="n">
        <v>0</v>
      </c>
      <c r="AJ561" s="37" t="n">
        <v>270</v>
      </c>
      <c r="AK561" s="38" t="n">
        <v>2113.333333333333</v>
      </c>
      <c r="AL561" s="38" t="n"/>
      <c r="AM561" s="38" t="n"/>
      <c r="AN561" s="27" t="inlineStr"/>
      <c r="AO561" s="27"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7" t="n">
        <v>0</v>
      </c>
      <c r="M562" s="7" t="n">
        <v>23727.08</v>
      </c>
      <c r="O562" s="11">
        <f>M562/SUM($M$2:$M$2023)</f>
        <v/>
      </c>
      <c r="P562" s="5">
        <f>IFERROR(M562/I562,0)</f>
        <v/>
      </c>
      <c r="R562" s="8">
        <f>I562-Q562</f>
        <v/>
      </c>
      <c r="S562" s="36">
        <f>P562*R562</f>
        <v/>
      </c>
      <c r="U562" s="27" t="inlineStr">
        <is>
          <t>Stock SAP</t>
        </is>
      </c>
      <c r="V562" s="27" t="inlineStr">
        <is>
          <t>Medicamentos</t>
        </is>
      </c>
      <c r="W562" s="27" t="inlineStr">
        <is>
          <t>Dentro del alcance</t>
        </is>
      </c>
      <c r="X562" s="25" t="inlineStr">
        <is>
          <t>Alta</t>
        </is>
      </c>
      <c r="Y562" s="27" t="inlineStr">
        <is>
          <t>Homologado – confianza Alta</t>
        </is>
      </c>
      <c r="Z562" s="26" t="inlineStr">
        <is>
          <t>Dar de baja en SAP</t>
        </is>
      </c>
      <c r="AA562" s="27" t="inlineStr">
        <is>
          <t>23</t>
        </is>
      </c>
      <c r="AB562" s="27" t="inlineStr">
        <is>
          <t>ASPIRINA</t>
        </is>
      </c>
      <c r="AC562" s="27" t="inlineStr">
        <is>
          <t>Homologación por código Avain (master M01-001)</t>
        </is>
      </c>
      <c r="AD562" s="27" t="inlineStr">
        <is>
          <t>No</t>
        </is>
      </c>
      <c r="AE562" s="27" t="inlineStr"/>
      <c r="AF562" s="27" t="inlineStr">
        <is>
          <t>Sí</t>
        </is>
      </c>
      <c r="AG562" s="27" t="inlineStr">
        <is>
          <t>M01-001</t>
        </is>
      </c>
      <c r="AH562" s="37" t="n">
        <v>5170</v>
      </c>
      <c r="AI562" s="37" t="n">
        <v>570</v>
      </c>
      <c r="AJ562" s="37" t="n">
        <v>4600</v>
      </c>
      <c r="AK562" s="38" t="n">
        <v>121.0565531914893</v>
      </c>
      <c r="AL562" s="38">
        <f>IF(OR($Z562="Dar de baja en SAP",$Z562="Dar de alta en SAP"),$AJ562*$AK562,"")</f>
        <v/>
      </c>
      <c r="AM562" s="38">
        <f>$AI562*$AK562</f>
        <v/>
      </c>
      <c r="AN562" s="27" t="inlineStr"/>
      <c r="AO562"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7" t="n">
        <v>0</v>
      </c>
      <c r="M563" s="7" t="n">
        <v>37719.25</v>
      </c>
      <c r="O563" s="11">
        <f>M563/SUM($M$2:$M$2023)</f>
        <v/>
      </c>
      <c r="P563" s="5">
        <f>IFERROR(M563/I563,0)</f>
        <v/>
      </c>
      <c r="R563" s="8">
        <f>I563-Q563</f>
        <v/>
      </c>
      <c r="S563" s="36">
        <f>P563*R563</f>
        <v/>
      </c>
      <c r="U563" s="27" t="inlineStr">
        <is>
          <t>Stock SAP</t>
        </is>
      </c>
      <c r="V563" s="27" t="inlineStr">
        <is>
          <t>Medicamentos</t>
        </is>
      </c>
      <c r="W563" s="27" t="inlineStr">
        <is>
          <t>Dentro del alcance</t>
        </is>
      </c>
      <c r="X563" s="30" t="inlineStr">
        <is>
          <t>Media</t>
        </is>
      </c>
      <c r="Y563" s="27" t="inlineStr">
        <is>
          <t>Homologado – confianza Media – pendiente de validación</t>
        </is>
      </c>
      <c r="Z563" s="26" t="inlineStr">
        <is>
          <t>Dar de baja en SAP</t>
        </is>
      </c>
      <c r="AA563" s="27" t="inlineStr">
        <is>
          <t>26</t>
        </is>
      </c>
      <c r="AB563" s="27" t="inlineStr">
        <is>
          <t>ATROPINA AMP</t>
        </is>
      </c>
      <c r="AC563" s="27" t="inlineStr">
        <is>
          <t>Homologación por código Avain (master M03-002)</t>
        </is>
      </c>
      <c r="AD563" s="27" t="inlineStr">
        <is>
          <t>No</t>
        </is>
      </c>
      <c r="AE563" s="27" t="inlineStr"/>
      <c r="AF563" s="27" t="inlineStr">
        <is>
          <t>Sí</t>
        </is>
      </c>
      <c r="AG563" s="27" t="inlineStr">
        <is>
          <t>M03-002</t>
        </is>
      </c>
      <c r="AH563" s="37" t="n">
        <v>4703</v>
      </c>
      <c r="AI563" s="37" t="n">
        <v>243</v>
      </c>
      <c r="AJ563" s="37" t="n">
        <v>4460</v>
      </c>
      <c r="AK563" s="38" t="n">
        <v>196.4544375930257</v>
      </c>
      <c r="AL563" s="38">
        <f>IF(OR($Z563="Dar de baja en SAP",$Z563="Dar de alta en SAP"),$AJ563*$AK563,"")</f>
        <v/>
      </c>
      <c r="AM563" s="38">
        <f>$AI563*$AK563</f>
        <v/>
      </c>
      <c r="AN563" s="27" t="inlineStr"/>
      <c r="AO563"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7" t="n">
        <v>0</v>
      </c>
      <c r="M564" s="7" t="n">
        <v>42251.7</v>
      </c>
      <c r="O564" s="11">
        <f>M564/SUM($M$2:$M$2023)</f>
        <v/>
      </c>
      <c r="P564" s="5">
        <f>IFERROR(M564/I564,0)</f>
        <v/>
      </c>
      <c r="R564" s="8">
        <f>I564-Q564</f>
        <v/>
      </c>
      <c r="S564" s="36">
        <f>P564*R564</f>
        <v/>
      </c>
      <c r="U564" s="27" t="inlineStr">
        <is>
          <t>Stock SAP</t>
        </is>
      </c>
      <c r="V564" s="27" t="inlineStr">
        <is>
          <t>Medicamentos</t>
        </is>
      </c>
      <c r="W564" s="27" t="inlineStr">
        <is>
          <t>Dentro del alcance</t>
        </is>
      </c>
      <c r="X564" s="30" t="inlineStr">
        <is>
          <t>Media</t>
        </is>
      </c>
      <c r="Y564" s="27" t="inlineStr">
        <is>
          <t>Homologado – confianza Media – pendiente de validación</t>
        </is>
      </c>
      <c r="Z564" s="26" t="inlineStr">
        <is>
          <t>Dar de baja en SAP</t>
        </is>
      </c>
      <c r="AA564" s="27" t="inlineStr">
        <is>
          <t>77</t>
        </is>
      </c>
      <c r="AB564" s="27" t="inlineStr">
        <is>
          <t>DIAZEPAM AMP</t>
        </is>
      </c>
      <c r="AC564" s="27" t="inlineStr">
        <is>
          <t>Cruce por nomenclatura SAP</t>
        </is>
      </c>
      <c r="AD564" s="27" t="inlineStr">
        <is>
          <t>No</t>
        </is>
      </c>
      <c r="AE564" s="27" t="inlineStr"/>
      <c r="AF564" s="27" t="inlineStr">
        <is>
          <t>Sí</t>
        </is>
      </c>
      <c r="AG564" s="27" t="inlineStr"/>
      <c r="AH564" s="37" t="n">
        <v>2096</v>
      </c>
      <c r="AI564" s="37" t="n">
        <v>122</v>
      </c>
      <c r="AJ564" s="37" t="n">
        <v>1974</v>
      </c>
      <c r="AK564" s="38" t="n">
        <v>221.2131011450382</v>
      </c>
      <c r="AL564" s="38">
        <f>IF(OR($Z564="Dar de baja en SAP",$Z564="Dar de alta en SAP"),$AJ564*$AK564,"")</f>
        <v/>
      </c>
      <c r="AM564" s="38">
        <f>$AI564*$AK564</f>
        <v/>
      </c>
      <c r="AN564" s="27" t="inlineStr"/>
      <c r="AO564"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7" t="n">
        <v>0</v>
      </c>
      <c r="M565" s="7" t="n">
        <v>284533.56</v>
      </c>
      <c r="O565" s="11">
        <f>M565/SUM($M$2:$M$2023)</f>
        <v/>
      </c>
      <c r="P565" s="5">
        <f>IFERROR(M565/I565,0)</f>
        <v/>
      </c>
      <c r="R565" s="8">
        <f>I565-Q565</f>
        <v/>
      </c>
      <c r="S565" s="36">
        <f>P565*R565</f>
        <v/>
      </c>
      <c r="U565" s="27" t="inlineStr">
        <is>
          <t>Stock SAP</t>
        </is>
      </c>
      <c r="V565" s="27" t="inlineStr">
        <is>
          <t>Medicamentos</t>
        </is>
      </c>
      <c r="W565" s="27" t="inlineStr">
        <is>
          <t>Dentro del alcance</t>
        </is>
      </c>
      <c r="X565" s="30" t="inlineStr">
        <is>
          <t>Media</t>
        </is>
      </c>
      <c r="Y565" s="27" t="inlineStr">
        <is>
          <t>Homologado – confianza Media – pendiente de validación</t>
        </is>
      </c>
      <c r="Z565" s="26" t="inlineStr">
        <is>
          <t>Dar de baja en SAP</t>
        </is>
      </c>
      <c r="AA565" s="27" t="inlineStr">
        <is>
          <t>311</t>
        </is>
      </c>
      <c r="AB565" s="27" t="inlineStr">
        <is>
          <t>ADENOSINA AMP</t>
        </is>
      </c>
      <c r="AC565" s="27" t="inlineStr">
        <is>
          <t>Homologación por código Avain (master M03-004)</t>
        </is>
      </c>
      <c r="AD565" s="27" t="inlineStr">
        <is>
          <t>No</t>
        </is>
      </c>
      <c r="AE565" s="27" t="inlineStr"/>
      <c r="AF565" s="27" t="inlineStr">
        <is>
          <t>Sí</t>
        </is>
      </c>
      <c r="AG565" s="27" t="inlineStr">
        <is>
          <t>M03-004</t>
        </is>
      </c>
      <c r="AH565" s="37" t="n">
        <v>1116</v>
      </c>
      <c r="AI565" s="37" t="n">
        <v>0</v>
      </c>
      <c r="AJ565" s="37" t="n">
        <v>1116</v>
      </c>
      <c r="AK565" s="38" t="n">
        <v>1497.545044802867</v>
      </c>
      <c r="AL565" s="38">
        <f>IF(OR($Z565="Dar de baja en SAP",$Z565="Dar de alta en SAP"),$AJ565*$AK565,"")</f>
        <v/>
      </c>
      <c r="AM565" s="38">
        <f>$AI565*$AK565</f>
        <v/>
      </c>
      <c r="AN565" s="27" t="inlineStr"/>
      <c r="AO565"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t="inlineStr"/>
      <c r="D566" s="5" t="inlineStr">
        <is>
          <t>033</t>
        </is>
      </c>
      <c r="E566" s="5" t="inlineStr">
        <is>
          <t>ZDES</t>
        </is>
      </c>
      <c r="F566" s="5" t="inlineStr">
        <is>
          <t>1060</t>
        </is>
      </c>
      <c r="G566" s="5" t="inlineStr">
        <is>
          <t>6022</t>
        </is>
      </c>
      <c r="H566" s="5" t="inlineStr">
        <is>
          <t>C/U</t>
        </is>
      </c>
      <c r="I566" s="6" t="n">
        <v>181</v>
      </c>
      <c r="J566" s="6" t="n">
        <v>0</v>
      </c>
      <c r="K566" s="5" t="inlineStr">
        <is>
          <t>ARS</t>
        </is>
      </c>
      <c r="L566" s="7" t="n">
        <v>0</v>
      </c>
      <c r="M566" s="7" t="n">
        <v>72352.8</v>
      </c>
      <c r="O566" s="11">
        <f>M566/SUM($M$2:$M$2023)</f>
        <v/>
      </c>
      <c r="P566" s="5">
        <f>IFERROR(M566/I566,0)</f>
        <v/>
      </c>
      <c r="R566" s="8">
        <f>I566-Q566</f>
        <v/>
      </c>
      <c r="S566" s="36">
        <f>P566*R566</f>
        <v/>
      </c>
      <c r="U566" s="27" t="inlineStr">
        <is>
          <t>Stock SAP</t>
        </is>
      </c>
      <c r="V566" s="27" t="inlineStr">
        <is>
          <t>Descartables</t>
        </is>
      </c>
      <c r="W566" s="27" t="inlineStr">
        <is>
          <t>Dentro del alcance</t>
        </is>
      </c>
      <c r="X566" s="27" t="inlineStr"/>
      <c r="Y566" s="27" t="inlineStr">
        <is>
          <t>Sin recuento físico en el inventario de Avain</t>
        </is>
      </c>
      <c r="Z566" s="28" t="inlineStr">
        <is>
          <t>Sin recuento físico</t>
        </is>
      </c>
      <c r="AA566" s="27" t="inlineStr"/>
      <c r="AB566" s="27" t="inlineStr"/>
      <c r="AC566" s="27" t="inlineStr"/>
      <c r="AD566" s="27" t="inlineStr"/>
      <c r="AE566" s="27" t="inlineStr"/>
      <c r="AF566" s="27" t="inlineStr"/>
      <c r="AG566" s="27" t="inlineStr"/>
      <c r="AH566" s="37" t="n">
        <v>181</v>
      </c>
      <c r="AI566" s="37" t="n">
        <v>0</v>
      </c>
      <c r="AJ566" s="37" t="n">
        <v>181</v>
      </c>
      <c r="AK566" s="38" t="n">
        <v>399.739226519337</v>
      </c>
      <c r="AL566" s="38" t="n"/>
      <c r="AM566" s="38" t="n"/>
      <c r="AN566" s="27" t="inlineStr"/>
      <c r="AO566" s="27" t="inlineStr"/>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7" t="n">
        <v>0</v>
      </c>
      <c r="M567" s="7" t="n">
        <v>29745.48</v>
      </c>
      <c r="O567" s="11">
        <f>M567/SUM($M$2:$M$2023)</f>
        <v/>
      </c>
      <c r="P567" s="5">
        <f>IFERROR(M567/I567,0)</f>
        <v/>
      </c>
      <c r="R567" s="8">
        <f>I567-Q567</f>
        <v/>
      </c>
      <c r="S567" s="36">
        <f>P567*R567</f>
        <v/>
      </c>
      <c r="U567" s="27" t="inlineStr">
        <is>
          <t>Stock SAP</t>
        </is>
      </c>
      <c r="V567" s="27" t="inlineStr">
        <is>
          <t>Medicamentos</t>
        </is>
      </c>
      <c r="W567" s="27" t="inlineStr">
        <is>
          <t>Dentro del alcance</t>
        </is>
      </c>
      <c r="X567" s="27" t="inlineStr"/>
      <c r="Y567" s="27" t="inlineStr">
        <is>
          <t>Sin recuento físico en el inventario de Avain</t>
        </is>
      </c>
      <c r="Z567" s="28" t="inlineStr">
        <is>
          <t>Sin recuento físico</t>
        </is>
      </c>
      <c r="AA567" s="27" t="inlineStr"/>
      <c r="AB567" s="27" t="inlineStr"/>
      <c r="AC567" s="27" t="inlineStr"/>
      <c r="AD567" s="27" t="inlineStr"/>
      <c r="AE567" s="27" t="inlineStr"/>
      <c r="AF567" s="27" t="inlineStr"/>
      <c r="AG567" s="27" t="inlineStr"/>
      <c r="AH567" s="37" t="n">
        <v>5390</v>
      </c>
      <c r="AI567" s="37" t="n">
        <v>0</v>
      </c>
      <c r="AJ567" s="37" t="n">
        <v>5390</v>
      </c>
      <c r="AK567" s="38" t="n">
        <v>165.252680890538</v>
      </c>
      <c r="AL567" s="38" t="n"/>
      <c r="AM567" s="38" t="n"/>
      <c r="AN567" s="27" t="inlineStr"/>
      <c r="AO567" s="27"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7" t="n">
        <v>0</v>
      </c>
      <c r="M568" s="7" t="n">
        <v>62572.79</v>
      </c>
      <c r="O568" s="11">
        <f>M568/SUM($M$2:$M$2023)</f>
        <v/>
      </c>
      <c r="P568" s="5">
        <f>IFERROR(M568/I568,0)</f>
        <v/>
      </c>
      <c r="R568" s="8">
        <f>I568-Q568</f>
        <v/>
      </c>
      <c r="S568" s="36">
        <f>P568*R568</f>
        <v/>
      </c>
      <c r="U568" s="27" t="inlineStr">
        <is>
          <t>Stock SAP</t>
        </is>
      </c>
      <c r="V568" s="27" t="inlineStr">
        <is>
          <t>Medicamentos</t>
        </is>
      </c>
      <c r="W568" s="27" t="inlineStr">
        <is>
          <t>Dentro del alcance</t>
        </is>
      </c>
      <c r="X568" s="27" t="inlineStr"/>
      <c r="Y568" s="27" t="inlineStr">
        <is>
          <t>Sin recuento físico en el inventario de Avain</t>
        </is>
      </c>
      <c r="Z568" s="28" t="inlineStr">
        <is>
          <t>Sin recuento físico</t>
        </is>
      </c>
      <c r="AA568" s="27" t="inlineStr"/>
      <c r="AB568" s="27" t="inlineStr"/>
      <c r="AC568" s="27" t="inlineStr"/>
      <c r="AD568" s="27" t="inlineStr"/>
      <c r="AE568" s="27" t="inlineStr"/>
      <c r="AF568" s="27" t="inlineStr"/>
      <c r="AG568" s="27" t="inlineStr"/>
      <c r="AH568" s="37" t="n">
        <v>3545</v>
      </c>
      <c r="AI568" s="37" t="n">
        <v>0</v>
      </c>
      <c r="AJ568" s="37" t="n">
        <v>3545</v>
      </c>
      <c r="AK568" s="38" t="n">
        <v>347.6266121297602</v>
      </c>
      <c r="AL568" s="38" t="n"/>
      <c r="AM568" s="38" t="n"/>
      <c r="AN568" s="27" t="inlineStr"/>
      <c r="AO568" s="27"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7" t="n">
        <v>0</v>
      </c>
      <c r="M569" s="7" t="n">
        <v>39680.18</v>
      </c>
      <c r="O569" s="11">
        <f>M569/SUM($M$2:$M$2023)</f>
        <v/>
      </c>
      <c r="P569" s="5">
        <f>IFERROR(M569/I569,0)</f>
        <v/>
      </c>
      <c r="R569" s="8">
        <f>I569-Q569</f>
        <v/>
      </c>
      <c r="S569" s="36">
        <f>P569*R569</f>
        <v/>
      </c>
      <c r="U569" s="27" t="inlineStr">
        <is>
          <t>Stock SAP</t>
        </is>
      </c>
      <c r="V569" s="27" t="inlineStr">
        <is>
          <t>Medicamentos</t>
        </is>
      </c>
      <c r="W569" s="27" t="inlineStr">
        <is>
          <t>Dentro del alcance</t>
        </is>
      </c>
      <c r="X569" s="30" t="inlineStr">
        <is>
          <t>Media</t>
        </is>
      </c>
      <c r="Y569" s="27" t="inlineStr">
        <is>
          <t>Homologado – confianza Media – pendiente de validación</t>
        </is>
      </c>
      <c r="Z569" s="26" t="inlineStr">
        <is>
          <t>Dar de baja en SAP</t>
        </is>
      </c>
      <c r="AA569" s="27" t="inlineStr">
        <is>
          <t>313 | 314</t>
        </is>
      </c>
      <c r="AB569" s="27" t="inlineStr">
        <is>
          <t>ATENOLOL 50 MG COMP</t>
        </is>
      </c>
      <c r="AC569" s="27" t="inlineStr">
        <is>
          <t>Homologación por nombre Avain (master M04-002)</t>
        </is>
      </c>
      <c r="AD569" s="27" t="inlineStr">
        <is>
          <t>No</t>
        </is>
      </c>
      <c r="AE569" s="27" t="inlineStr"/>
      <c r="AF569" s="27" t="inlineStr">
        <is>
          <t>Sí</t>
        </is>
      </c>
      <c r="AG569" s="27" t="inlineStr">
        <is>
          <t>M04-002</t>
        </is>
      </c>
      <c r="AH569" s="37" t="n">
        <v>880</v>
      </c>
      <c r="AI569" s="37" t="n">
        <v>0</v>
      </c>
      <c r="AJ569" s="37" t="n">
        <v>880</v>
      </c>
      <c r="AK569" s="38" t="n">
        <v>220.4454545454545</v>
      </c>
      <c r="AL569" s="38">
        <f>IF(OR($Z569="Dar de baja en SAP",$Z569="Dar de alta en SAP"),$AJ569*$AK569,"")</f>
        <v/>
      </c>
      <c r="AM569" s="38">
        <f>$AI569*$AK569</f>
        <v/>
      </c>
      <c r="AN569" s="27" t="inlineStr"/>
      <c r="AO569" s="27"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7" t="n">
        <v>0</v>
      </c>
      <c r="M570" s="7" t="n">
        <v>39680.18</v>
      </c>
      <c r="O570" s="11">
        <f>M570/SUM($M$2:$M$2023)</f>
        <v/>
      </c>
      <c r="P570" s="5">
        <f>IFERROR(M570/I570,0)</f>
        <v/>
      </c>
      <c r="R570" s="8">
        <f>I570-Q570</f>
        <v/>
      </c>
      <c r="S570" s="36">
        <f>P570*R570</f>
        <v/>
      </c>
      <c r="U570" s="27" t="inlineStr">
        <is>
          <t>Stock SAP</t>
        </is>
      </c>
      <c r="V570" s="27" t="inlineStr">
        <is>
          <t>Medicamentos</t>
        </is>
      </c>
      <c r="W570" s="27" t="inlineStr">
        <is>
          <t>Dentro del alcance</t>
        </is>
      </c>
      <c r="X570" s="30" t="inlineStr">
        <is>
          <t>Media</t>
        </is>
      </c>
      <c r="Y570" s="27" t="inlineStr">
        <is>
          <t>Homologado – confianza Media – pendiente de validación</t>
        </is>
      </c>
      <c r="Z570" s="26" t="inlineStr">
        <is>
          <t>Dar de baja en SAP</t>
        </is>
      </c>
      <c r="AA570" s="27" t="inlineStr">
        <is>
          <t>313 | 314</t>
        </is>
      </c>
      <c r="AB570" s="27" t="inlineStr">
        <is>
          <t>ATENOLOL 50 MG COMP</t>
        </is>
      </c>
      <c r="AC570" s="27" t="inlineStr">
        <is>
          <t>Homologación por nombre Avain (master M04-002)</t>
        </is>
      </c>
      <c r="AD570" s="27" t="inlineStr">
        <is>
          <t>No</t>
        </is>
      </c>
      <c r="AE570" s="27" t="inlineStr"/>
      <c r="AF570" s="27" t="inlineStr">
        <is>
          <t>Sí</t>
        </is>
      </c>
      <c r="AG570" s="27" t="inlineStr">
        <is>
          <t>M04-002</t>
        </is>
      </c>
      <c r="AH570" s="37" t="n">
        <v>880</v>
      </c>
      <c r="AI570" s="37" t="n">
        <v>0</v>
      </c>
      <c r="AJ570" s="37" t="n">
        <v>880</v>
      </c>
      <c r="AK570" s="38" t="n">
        <v>220.4454545454545</v>
      </c>
      <c r="AL570" s="38">
        <f>IF(OR($Z570="Dar de baja en SAP",$Z570="Dar de alta en SAP"),$AJ570*$AK570,"")</f>
        <v/>
      </c>
      <c r="AM570" s="38">
        <f>$AI570*$AK570</f>
        <v/>
      </c>
      <c r="AN570" s="27" t="inlineStr"/>
      <c r="AO570" s="27"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t="inlineStr"/>
      <c r="D571" s="5" t="inlineStr">
        <is>
          <t>033</t>
        </is>
      </c>
      <c r="E571" s="5" t="inlineStr">
        <is>
          <t>ZDES</t>
        </is>
      </c>
      <c r="F571" s="5" t="inlineStr">
        <is>
          <t>1060</t>
        </is>
      </c>
      <c r="G571" s="5" t="inlineStr">
        <is>
          <t>6021</t>
        </is>
      </c>
      <c r="H571" s="5" t="inlineStr">
        <is>
          <t>C/U</t>
        </is>
      </c>
      <c r="I571" s="6" t="n">
        <v>180</v>
      </c>
      <c r="J571" s="6" t="n">
        <v>0</v>
      </c>
      <c r="K571" s="5" t="inlineStr">
        <is>
          <t>ARS</t>
        </is>
      </c>
      <c r="L571" s="7" t="n">
        <v>0</v>
      </c>
      <c r="M571" s="7" t="n">
        <v>71348.39999999999</v>
      </c>
      <c r="O571" s="11">
        <f>M571/SUM($M$2:$M$2023)</f>
        <v/>
      </c>
      <c r="P571" s="5">
        <f>IFERROR(M571/I571,0)</f>
        <v/>
      </c>
      <c r="R571" s="8">
        <f>I571-Q571</f>
        <v/>
      </c>
      <c r="S571" s="36">
        <f>P571*R571</f>
        <v/>
      </c>
      <c r="U571" s="27" t="inlineStr">
        <is>
          <t>Stock SAP</t>
        </is>
      </c>
      <c r="V571" s="27" t="inlineStr">
        <is>
          <t>Descartables</t>
        </is>
      </c>
      <c r="W571" s="27" t="inlineStr">
        <is>
          <t>Dentro del alcance</t>
        </is>
      </c>
      <c r="X571" s="25" t="inlineStr">
        <is>
          <t>Alta</t>
        </is>
      </c>
      <c r="Y571" s="27" t="inlineStr">
        <is>
          <t>Homologado – confianza Alta</t>
        </is>
      </c>
      <c r="Z571" s="26" t="inlineStr">
        <is>
          <t>Dar de baja en SAP</t>
        </is>
      </c>
      <c r="AA571" s="27" t="inlineStr">
        <is>
          <t>307</t>
        </is>
      </c>
      <c r="AB571" s="27" t="inlineStr">
        <is>
          <t>BOLSA COLECTORA ORINA</t>
        </is>
      </c>
      <c r="AC571" s="27" t="inlineStr">
        <is>
          <t>Homologación por código Avain (master D-165)</t>
        </is>
      </c>
      <c r="AD571" s="27" t="inlineStr">
        <is>
          <t>No</t>
        </is>
      </c>
      <c r="AE571" s="27" t="inlineStr"/>
      <c r="AF571" s="27" t="inlineStr">
        <is>
          <t>Sí</t>
        </is>
      </c>
      <c r="AG571" s="27" t="inlineStr">
        <is>
          <t>D-165</t>
        </is>
      </c>
      <c r="AH571" s="37" t="n">
        <v>580</v>
      </c>
      <c r="AI571" s="37" t="n">
        <v>273</v>
      </c>
      <c r="AJ571" s="37" t="n">
        <v>307</v>
      </c>
      <c r="AK571" s="38" t="n">
        <v>396.3799827586207</v>
      </c>
      <c r="AL571" s="38">
        <f>IF(OR($Z571="Dar de baja en SAP",$Z571="Dar de alta en SAP"),$AJ571*$AK571,"")</f>
        <v/>
      </c>
      <c r="AM571" s="38">
        <f>$AI571*$AK571</f>
        <v/>
      </c>
      <c r="AN571" s="27" t="inlineStr"/>
      <c r="AO571" s="27"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7" t="n">
        <v>0</v>
      </c>
      <c r="M572" s="7" t="n">
        <v>33397.25</v>
      </c>
      <c r="O572" s="11">
        <f>M572/SUM($M$2:$M$2023)</f>
        <v/>
      </c>
      <c r="P572" s="5">
        <f>IFERROR(M572/I572,0)</f>
        <v/>
      </c>
      <c r="R572" s="8">
        <f>I572-Q572</f>
        <v/>
      </c>
      <c r="S572" s="36">
        <f>P572*R572</f>
        <v/>
      </c>
      <c r="U572" s="27" t="inlineStr">
        <is>
          <t>Stock SAP</t>
        </is>
      </c>
      <c r="V572" s="27" t="inlineStr">
        <is>
          <t>Medicamentos</t>
        </is>
      </c>
      <c r="W572" s="27" t="inlineStr">
        <is>
          <t>Dentro del alcance</t>
        </is>
      </c>
      <c r="X572" s="30" t="inlineStr">
        <is>
          <t>Media</t>
        </is>
      </c>
      <c r="Y572" s="27" t="inlineStr">
        <is>
          <t>Homologado – confianza Media – pendiente de validación</t>
        </is>
      </c>
      <c r="Z572" s="26" t="inlineStr">
        <is>
          <t>Dar de baja en SAP</t>
        </is>
      </c>
      <c r="AA572" s="27" t="inlineStr">
        <is>
          <t>26</t>
        </is>
      </c>
      <c r="AB572" s="27" t="inlineStr">
        <is>
          <t>ATROPINA AMP</t>
        </is>
      </c>
      <c r="AC572" s="27" t="inlineStr">
        <is>
          <t>Homologación por código Avain (master M03-002)</t>
        </is>
      </c>
      <c r="AD572" s="27" t="inlineStr">
        <is>
          <t>No</t>
        </is>
      </c>
      <c r="AE572" s="27" t="inlineStr"/>
      <c r="AF572" s="27" t="inlineStr">
        <is>
          <t>Sí</t>
        </is>
      </c>
      <c r="AG572" s="27" t="inlineStr">
        <is>
          <t>M03-002</t>
        </is>
      </c>
      <c r="AH572" s="37" t="n">
        <v>4703</v>
      </c>
      <c r="AI572" s="37" t="n">
        <v>243</v>
      </c>
      <c r="AJ572" s="37" t="n">
        <v>4460</v>
      </c>
      <c r="AK572" s="38" t="n">
        <v>196.4544375930257</v>
      </c>
      <c r="AL572" s="38">
        <f>IF(OR($Z572="Dar de baja en SAP",$Z572="Dar de alta en SAP"),$AJ572*$AK572,"")</f>
        <v/>
      </c>
      <c r="AM572" s="38">
        <f>$AI572*$AK572</f>
        <v/>
      </c>
      <c r="AN572" s="27" t="inlineStr"/>
      <c r="AO572"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7" t="n">
        <v>0</v>
      </c>
      <c r="M573" s="7" t="n">
        <v>126134.55</v>
      </c>
      <c r="O573" s="11">
        <f>M573/SUM($M$2:$M$2023)</f>
        <v/>
      </c>
      <c r="P573" s="5">
        <f>IFERROR(M573/I573,0)</f>
        <v/>
      </c>
      <c r="R573" s="8">
        <f>I573-Q573</f>
        <v/>
      </c>
      <c r="S573" s="36">
        <f>P573*R573</f>
        <v/>
      </c>
      <c r="U573" s="27" t="inlineStr">
        <is>
          <t>Stock SAP</t>
        </is>
      </c>
      <c r="V573" s="27" t="inlineStr">
        <is>
          <t>Medicamentos</t>
        </is>
      </c>
      <c r="W573" s="27" t="inlineStr">
        <is>
          <t>Dentro del alcance</t>
        </is>
      </c>
      <c r="X573" s="27" t="inlineStr"/>
      <c r="Y573" s="27" t="inlineStr">
        <is>
          <t>Sin recuento físico en el inventario de Avain</t>
        </is>
      </c>
      <c r="Z573" s="28" t="inlineStr">
        <is>
          <t>Sin recuento físico</t>
        </is>
      </c>
      <c r="AA573" s="27" t="inlineStr"/>
      <c r="AB573" s="27" t="inlineStr"/>
      <c r="AC573" s="27" t="inlineStr"/>
      <c r="AD573" s="27" t="inlineStr"/>
      <c r="AE573" s="27" t="inlineStr"/>
      <c r="AF573" s="27" t="inlineStr"/>
      <c r="AG573" s="27" t="inlineStr"/>
      <c r="AH573" s="37" t="n">
        <v>437</v>
      </c>
      <c r="AI573" s="37" t="n">
        <v>0</v>
      </c>
      <c r="AJ573" s="37" t="n">
        <v>437</v>
      </c>
      <c r="AK573" s="38" t="n">
        <v>741.9679176201374</v>
      </c>
      <c r="AL573" s="38" t="n"/>
      <c r="AM573" s="38" t="n"/>
      <c r="AN573" s="27" t="inlineStr"/>
      <c r="AO573" s="27" t="inlineStr">
        <is>
          <t>El material ocupa 7 filas en la hoja 1060 NQN (lote/almacén). La cantidad SAP y la física de esta vista son el total del material.</t>
        </is>
      </c>
    </row>
    <row r="574">
      <c r="A574" s="5" t="inlineStr">
        <is>
          <t>2000020</t>
        </is>
      </c>
      <c r="B574" s="5" t="inlineStr">
        <is>
          <t>TUBO ENDOTRAQ N° 8.5 C/BALON</t>
        </is>
      </c>
      <c r="C574" s="5" t="inlineStr"/>
      <c r="D574" s="5" t="inlineStr">
        <is>
          <t>033</t>
        </is>
      </c>
      <c r="E574" s="5" t="inlineStr">
        <is>
          <t>ZDES</t>
        </is>
      </c>
      <c r="F574" s="5" t="inlineStr">
        <is>
          <t>1060</t>
        </is>
      </c>
      <c r="G574" s="5" t="inlineStr">
        <is>
          <t>6022</t>
        </is>
      </c>
      <c r="H574" s="5" t="inlineStr">
        <is>
          <t>C/U</t>
        </is>
      </c>
      <c r="I574" s="6" t="n">
        <v>170</v>
      </c>
      <c r="J574" s="6" t="n">
        <v>0</v>
      </c>
      <c r="K574" s="5" t="inlineStr">
        <is>
          <t>ARS</t>
        </is>
      </c>
      <c r="L574" s="7" t="n">
        <v>0</v>
      </c>
      <c r="M574" s="7" t="n">
        <v>77319.09</v>
      </c>
      <c r="O574" s="11">
        <f>M574/SUM($M$2:$M$2023)</f>
        <v/>
      </c>
      <c r="P574" s="5">
        <f>IFERROR(M574/I574,0)</f>
        <v/>
      </c>
      <c r="R574" s="8">
        <f>I574-Q574</f>
        <v/>
      </c>
      <c r="S574" s="36">
        <f>P574*R574</f>
        <v/>
      </c>
      <c r="U574" s="27" t="inlineStr">
        <is>
          <t>Stock SAP</t>
        </is>
      </c>
      <c r="V574" s="27" t="inlineStr">
        <is>
          <t>Descartables</t>
        </is>
      </c>
      <c r="W574" s="27" t="inlineStr">
        <is>
          <t>Dentro del alcance</t>
        </is>
      </c>
      <c r="X574" s="27" t="inlineStr"/>
      <c r="Y574" s="27" t="inlineStr">
        <is>
          <t>Sin recuento físico en el inventario de Avain</t>
        </is>
      </c>
      <c r="Z574" s="28" t="inlineStr">
        <is>
          <t>Sin recuento físico</t>
        </is>
      </c>
      <c r="AA574" s="27" t="inlineStr"/>
      <c r="AB574" s="27" t="inlineStr"/>
      <c r="AC574" s="27" t="inlineStr"/>
      <c r="AD574" s="27" t="inlineStr"/>
      <c r="AE574" s="27" t="inlineStr"/>
      <c r="AF574" s="27" t="inlineStr"/>
      <c r="AG574" s="27" t="inlineStr"/>
      <c r="AH574" s="37" t="n">
        <v>220</v>
      </c>
      <c r="AI574" s="37" t="n">
        <v>0</v>
      </c>
      <c r="AJ574" s="37" t="n">
        <v>220</v>
      </c>
      <c r="AK574" s="38" t="n">
        <v>454.8181818181818</v>
      </c>
      <c r="AL574" s="38" t="n"/>
      <c r="AM574" s="38" t="n"/>
      <c r="AN574" s="27" t="inlineStr"/>
      <c r="AO574" s="27"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t="inlineStr"/>
      <c r="D575" s="5" t="inlineStr">
        <is>
          <t>033</t>
        </is>
      </c>
      <c r="E575" s="5" t="inlineStr">
        <is>
          <t>ZDES</t>
        </is>
      </c>
      <c r="F575" s="5" t="inlineStr">
        <is>
          <t>1060</t>
        </is>
      </c>
      <c r="G575" s="5" t="inlineStr">
        <is>
          <t>6022</t>
        </is>
      </c>
      <c r="H575" s="5" t="inlineStr">
        <is>
          <t>C/U</t>
        </is>
      </c>
      <c r="I575" s="6" t="n">
        <v>170</v>
      </c>
      <c r="J575" s="6" t="n">
        <v>0</v>
      </c>
      <c r="K575" s="5" t="inlineStr">
        <is>
          <t>ARS</t>
        </is>
      </c>
      <c r="L575" s="7" t="n">
        <v>0</v>
      </c>
      <c r="M575" s="7" t="n">
        <v>150595.81</v>
      </c>
      <c r="O575" s="11">
        <f>M575/SUM($M$2:$M$2023)</f>
        <v/>
      </c>
      <c r="P575" s="5">
        <f>IFERROR(M575/I575,0)</f>
        <v/>
      </c>
      <c r="Q575" s="39" t="n">
        <v>141</v>
      </c>
      <c r="R575" s="8">
        <f>I575-Q575</f>
        <v/>
      </c>
      <c r="S575" s="36">
        <f>P575*R575</f>
        <v/>
      </c>
      <c r="U575" s="27" t="inlineStr">
        <is>
          <t>Stock SAP</t>
        </is>
      </c>
      <c r="V575" s="27" t="inlineStr">
        <is>
          <t>Descartables</t>
        </is>
      </c>
      <c r="W575" s="27" t="inlineStr">
        <is>
          <t>Dentro del alcance</t>
        </is>
      </c>
      <c r="X575" s="30" t="inlineStr">
        <is>
          <t>Media</t>
        </is>
      </c>
      <c r="Y575" s="27" t="inlineStr">
        <is>
          <t>Homologado – confianza Media – pendiente de validación</t>
        </is>
      </c>
      <c r="Z575" s="26" t="inlineStr">
        <is>
          <t>Dar de baja en SAP</t>
        </is>
      </c>
      <c r="AA575" s="27" t="inlineStr">
        <is>
          <t>346</t>
        </is>
      </c>
      <c r="AB575" s="27" t="inlineStr">
        <is>
          <t>sonda foley 16</t>
        </is>
      </c>
      <c r="AC575" s="27" t="inlineStr">
        <is>
          <t>Homologación por código Avain (master D-164)</t>
        </is>
      </c>
      <c r="AD575" s="27" t="inlineStr">
        <is>
          <t>Sí</t>
        </is>
      </c>
      <c r="AE575" s="27" t="inlineStr">
        <is>
          <t>2000244, 2000093, 2000066, 2000330, 2000201</t>
        </is>
      </c>
      <c r="AF575" s="27" t="inlineStr">
        <is>
          <t>Sí</t>
        </is>
      </c>
      <c r="AG575" s="27" t="inlineStr">
        <is>
          <t>D-164</t>
        </is>
      </c>
      <c r="AH575" s="37" t="n">
        <v>280</v>
      </c>
      <c r="AI575" s="37" t="n">
        <v>141</v>
      </c>
      <c r="AJ575" s="37" t="n">
        <v>139</v>
      </c>
      <c r="AK575" s="38" t="n">
        <v>885.8577142857143</v>
      </c>
      <c r="AL575" s="38">
        <f>IF(OR($Z575="Dar de baja en SAP",$Z575="Dar de alta en SAP"),$AJ575*$AK575,"")</f>
        <v/>
      </c>
      <c r="AM575" s="38">
        <f>$AI575*$AK575</f>
        <v/>
      </c>
      <c r="AN575" s="27" t="inlineStr"/>
      <c r="AO575" s="27"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t="inlineStr"/>
      <c r="D576" s="5" t="inlineStr">
        <is>
          <t>033</t>
        </is>
      </c>
      <c r="E576" s="5" t="inlineStr">
        <is>
          <t>ZMED</t>
        </is>
      </c>
      <c r="F576" s="5" t="inlineStr">
        <is>
          <t>1060</t>
        </is>
      </c>
      <c r="G576" s="5" t="inlineStr">
        <is>
          <t>6021</t>
        </is>
      </c>
      <c r="H576" s="5" t="inlineStr">
        <is>
          <t>C/U</t>
        </is>
      </c>
      <c r="I576" s="6" t="n">
        <v>168</v>
      </c>
      <c r="J576" s="6" t="n">
        <v>0</v>
      </c>
      <c r="K576" s="5" t="inlineStr">
        <is>
          <t>ARS</t>
        </is>
      </c>
      <c r="L576" s="7" t="n">
        <v>0</v>
      </c>
      <c r="M576" s="7" t="n">
        <v>5776.41</v>
      </c>
      <c r="O576" s="11">
        <f>M576/SUM($M$2:$M$2023)</f>
        <v/>
      </c>
      <c r="P576" s="5">
        <f>IFERROR(M576/I576,0)</f>
        <v/>
      </c>
      <c r="R576" s="8">
        <f>I576-Q576</f>
        <v/>
      </c>
      <c r="S576" s="36">
        <f>P576*R576</f>
        <v/>
      </c>
      <c r="U576" s="27" t="inlineStr">
        <is>
          <t>Stock SAP</t>
        </is>
      </c>
      <c r="V576" s="27" t="inlineStr">
        <is>
          <t>Medicamentos</t>
        </is>
      </c>
      <c r="W576" s="27" t="inlineStr">
        <is>
          <t>Dentro del alcance</t>
        </is>
      </c>
      <c r="X576" s="27" t="inlineStr"/>
      <c r="Y576" s="27" t="inlineStr">
        <is>
          <t>Sin recuento físico en el inventario de Avain</t>
        </is>
      </c>
      <c r="Z576" s="28" t="inlineStr">
        <is>
          <t>Sin recuento físico</t>
        </is>
      </c>
      <c r="AA576" s="27" t="inlineStr"/>
      <c r="AB576" s="27" t="inlineStr"/>
      <c r="AC576" s="27" t="inlineStr"/>
      <c r="AD576" s="27" t="inlineStr"/>
      <c r="AE576" s="27" t="inlineStr"/>
      <c r="AF576" s="27" t="inlineStr"/>
      <c r="AG576" s="27" t="inlineStr"/>
      <c r="AH576" s="37" t="n">
        <v>168</v>
      </c>
      <c r="AI576" s="37" t="n">
        <v>0</v>
      </c>
      <c r="AJ576" s="37" t="n">
        <v>168</v>
      </c>
      <c r="AK576" s="38" t="n">
        <v>34.38339285714286</v>
      </c>
      <c r="AL576" s="38" t="n"/>
      <c r="AM576" s="38" t="n"/>
      <c r="AN576" s="27" t="inlineStr"/>
      <c r="AO576" s="27"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7" t="n">
        <v>0</v>
      </c>
      <c r="M577" s="7" t="n">
        <v>37034.84</v>
      </c>
      <c r="O577" s="11">
        <f>M577/SUM($M$2:$M$2023)</f>
        <v/>
      </c>
      <c r="P577" s="5">
        <f>IFERROR(M577/I577,0)</f>
        <v/>
      </c>
      <c r="R577" s="8">
        <f>I577-Q577</f>
        <v/>
      </c>
      <c r="S577" s="36">
        <f>P577*R577</f>
        <v/>
      </c>
      <c r="U577" s="27" t="inlineStr">
        <is>
          <t>Stock SAP</t>
        </is>
      </c>
      <c r="V577" s="27" t="inlineStr">
        <is>
          <t>Medicamentos</t>
        </is>
      </c>
      <c r="W577" s="27" t="inlineStr">
        <is>
          <t>Dentro del alcance</t>
        </is>
      </c>
      <c r="X577" s="30" t="inlineStr">
        <is>
          <t>Media</t>
        </is>
      </c>
      <c r="Y577" s="27" t="inlineStr">
        <is>
          <t>Homologado – confianza Media – pendiente de validación</t>
        </is>
      </c>
      <c r="Z577" s="26" t="inlineStr">
        <is>
          <t>Dar de baja en SAP</t>
        </is>
      </c>
      <c r="AA577" s="27" t="inlineStr">
        <is>
          <t>313 | 314</t>
        </is>
      </c>
      <c r="AB577" s="27" t="inlineStr">
        <is>
          <t>ATENOLOL 50 MG COMP</t>
        </is>
      </c>
      <c r="AC577" s="27" t="inlineStr">
        <is>
          <t>Homologación por nombre Avain (master M04-002)</t>
        </is>
      </c>
      <c r="AD577" s="27" t="inlineStr">
        <is>
          <t>No</t>
        </is>
      </c>
      <c r="AE577" s="27" t="inlineStr"/>
      <c r="AF577" s="27" t="inlineStr">
        <is>
          <t>Sí</t>
        </is>
      </c>
      <c r="AG577" s="27" t="inlineStr">
        <is>
          <t>M04-002</t>
        </is>
      </c>
      <c r="AH577" s="37" t="n">
        <v>880</v>
      </c>
      <c r="AI577" s="37" t="n">
        <v>0</v>
      </c>
      <c r="AJ577" s="37" t="n">
        <v>880</v>
      </c>
      <c r="AK577" s="38" t="n">
        <v>220.4454545454545</v>
      </c>
      <c r="AL577" s="38">
        <f>IF(OR($Z577="Dar de baja en SAP",$Z577="Dar de alta en SAP"),$AJ577*$AK577,"")</f>
        <v/>
      </c>
      <c r="AM577" s="38">
        <f>$AI577*$AK577</f>
        <v/>
      </c>
      <c r="AN577" s="27" t="inlineStr"/>
      <c r="AO577" s="27"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7" t="n">
        <v>0</v>
      </c>
      <c r="M578" s="7" t="n">
        <v>93371.25999999999</v>
      </c>
      <c r="O578" s="11">
        <f>M578/SUM($M$2:$M$2023)</f>
        <v/>
      </c>
      <c r="P578" s="5">
        <f>IFERROR(M578/I578,0)</f>
        <v/>
      </c>
      <c r="R578" s="8">
        <f>I578-Q578</f>
        <v/>
      </c>
      <c r="S578" s="36">
        <f>P578*R578</f>
        <v/>
      </c>
      <c r="U578" s="27" t="inlineStr">
        <is>
          <t>Stock SAP</t>
        </is>
      </c>
      <c r="V578" s="27" t="inlineStr">
        <is>
          <t>Medicamentos</t>
        </is>
      </c>
      <c r="W578" s="27" t="inlineStr">
        <is>
          <t>Dentro del alcance</t>
        </is>
      </c>
      <c r="X578" s="30" t="inlineStr">
        <is>
          <t>Media</t>
        </is>
      </c>
      <c r="Y578" s="27" t="inlineStr">
        <is>
          <t>Homologado – confianza Media – pendiente de validación</t>
        </is>
      </c>
      <c r="Z578" s="26" t="inlineStr">
        <is>
          <t>Dar de baja en SAP</t>
        </is>
      </c>
      <c r="AA578" s="27" t="inlineStr">
        <is>
          <t>535</t>
        </is>
      </c>
      <c r="AB578" s="27" t="inlineStr">
        <is>
          <t>esomeprazol</t>
        </is>
      </c>
      <c r="AC578" s="27" t="inlineStr">
        <is>
          <t>Cruce por nomenclatura SAP</t>
        </is>
      </c>
      <c r="AD578" s="27" t="inlineStr">
        <is>
          <t>No</t>
        </is>
      </c>
      <c r="AE578" s="27" t="inlineStr"/>
      <c r="AF578" s="27" t="inlineStr">
        <is>
          <t>No</t>
        </is>
      </c>
      <c r="AG578" s="27" t="inlineStr"/>
      <c r="AH578" s="37" t="n">
        <v>476</v>
      </c>
      <c r="AI578" s="37" t="n">
        <v>252</v>
      </c>
      <c r="AJ578" s="37" t="n">
        <v>224</v>
      </c>
      <c r="AK578" s="38" t="n">
        <v>555.7813025210085</v>
      </c>
      <c r="AL578" s="38">
        <f>IF(OR($Z578="Dar de baja en SAP",$Z578="Dar de alta en SAP"),$AJ578*$AK578,"")</f>
        <v/>
      </c>
      <c r="AM578" s="38">
        <f>$AI578*$AK578</f>
        <v/>
      </c>
      <c r="AN578" s="27" t="inlineStr"/>
      <c r="AO578" s="27"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7" t="n">
        <v>0</v>
      </c>
      <c r="M579" s="7" t="n">
        <v>57358.39</v>
      </c>
      <c r="O579" s="11">
        <f>M579/SUM($M$2:$M$2023)</f>
        <v/>
      </c>
      <c r="P579" s="5">
        <f>IFERROR(M579/I579,0)</f>
        <v/>
      </c>
      <c r="R579" s="8">
        <f>I579-Q579</f>
        <v/>
      </c>
      <c r="S579" s="36">
        <f>P579*R579</f>
        <v/>
      </c>
      <c r="U579" s="27" t="inlineStr">
        <is>
          <t>Stock SAP</t>
        </is>
      </c>
      <c r="V579" s="27" t="inlineStr">
        <is>
          <t>Medicamentos</t>
        </is>
      </c>
      <c r="W579" s="27" t="inlineStr">
        <is>
          <t>Dentro del alcance</t>
        </is>
      </c>
      <c r="X579" s="27" t="inlineStr"/>
      <c r="Y579" s="27" t="inlineStr">
        <is>
          <t>Sin recuento físico en el inventario de Avain</t>
        </is>
      </c>
      <c r="Z579" s="28" t="inlineStr">
        <is>
          <t>Sin recuento físico</t>
        </is>
      </c>
      <c r="AA579" s="27" t="inlineStr"/>
      <c r="AB579" s="27" t="inlineStr"/>
      <c r="AC579" s="27" t="inlineStr"/>
      <c r="AD579" s="27" t="inlineStr"/>
      <c r="AE579" s="27" t="inlineStr"/>
      <c r="AF579" s="27" t="inlineStr"/>
      <c r="AG579" s="27" t="inlineStr"/>
      <c r="AH579" s="37" t="n">
        <v>3545</v>
      </c>
      <c r="AI579" s="37" t="n">
        <v>0</v>
      </c>
      <c r="AJ579" s="37" t="n">
        <v>3545</v>
      </c>
      <c r="AK579" s="38" t="n">
        <v>347.6266121297602</v>
      </c>
      <c r="AL579" s="38" t="n"/>
      <c r="AM579" s="38" t="n"/>
      <c r="AN579" s="27" t="inlineStr"/>
      <c r="AO579" s="27"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7" t="n">
        <v>0</v>
      </c>
      <c r="M580" s="7" t="n">
        <v>4861.45</v>
      </c>
      <c r="O580" s="11">
        <f>M580/SUM($M$2:$M$2023)</f>
        <v/>
      </c>
      <c r="P580" s="5">
        <f>IFERROR(M580/I580,0)</f>
        <v/>
      </c>
      <c r="R580" s="8">
        <f>I580-Q580</f>
        <v/>
      </c>
      <c r="S580" s="36">
        <f>P580*R580</f>
        <v/>
      </c>
      <c r="U580" s="27" t="inlineStr">
        <is>
          <t>Stock SAP</t>
        </is>
      </c>
      <c r="V580" s="27" t="inlineStr">
        <is>
          <t>Medicamentos</t>
        </is>
      </c>
      <c r="W580" s="27" t="inlineStr">
        <is>
          <t>Dentro del alcance</t>
        </is>
      </c>
      <c r="X580" s="27" t="inlineStr"/>
      <c r="Y580" s="27" t="inlineStr">
        <is>
          <t>Sin recuento físico en el inventario de Avain</t>
        </is>
      </c>
      <c r="Z580" s="28" t="inlineStr">
        <is>
          <t>Sin recuento físico</t>
        </is>
      </c>
      <c r="AA580" s="27" t="inlineStr"/>
      <c r="AB580" s="27" t="inlineStr"/>
      <c r="AC580" s="27" t="inlineStr"/>
      <c r="AD580" s="27" t="inlineStr"/>
      <c r="AE580" s="27" t="inlineStr"/>
      <c r="AF580" s="27" t="inlineStr"/>
      <c r="AG580" s="27" t="inlineStr"/>
      <c r="AH580" s="37" t="n">
        <v>12310</v>
      </c>
      <c r="AI580" s="37" t="n">
        <v>0</v>
      </c>
      <c r="AJ580" s="37" t="n">
        <v>12310</v>
      </c>
      <c r="AK580" s="38" t="n">
        <v>30.38403818034119</v>
      </c>
      <c r="AL580" s="38" t="n"/>
      <c r="AM580" s="38" t="n"/>
      <c r="AN580" s="27" t="inlineStr"/>
      <c r="AO580" s="27"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7" t="n">
        <v>0</v>
      </c>
      <c r="M581" s="7" t="n">
        <v>23715.52</v>
      </c>
      <c r="O581" s="11">
        <f>M581/SUM($M$2:$M$2023)</f>
        <v/>
      </c>
      <c r="P581" s="5">
        <f>IFERROR(M581/I581,0)</f>
        <v/>
      </c>
      <c r="R581" s="8">
        <f>I581-Q581</f>
        <v/>
      </c>
      <c r="S581" s="36">
        <f>P581*R581</f>
        <v/>
      </c>
      <c r="U581" s="27" t="inlineStr">
        <is>
          <t>Stock SAP</t>
        </is>
      </c>
      <c r="V581" s="27" t="inlineStr">
        <is>
          <t>Medicamentos</t>
        </is>
      </c>
      <c r="W581" s="27" t="inlineStr">
        <is>
          <t>Dentro del alcance</t>
        </is>
      </c>
      <c r="X581" s="30" t="inlineStr">
        <is>
          <t>Media</t>
        </is>
      </c>
      <c r="Y581" s="27" t="inlineStr">
        <is>
          <t>Homologado – confianza Media – pendiente de validación</t>
        </is>
      </c>
      <c r="Z581" s="26" t="inlineStr">
        <is>
          <t>Dar de baja en SAP</t>
        </is>
      </c>
      <c r="AA581" s="27" t="inlineStr">
        <is>
          <t>396</t>
        </is>
      </c>
      <c r="AB581" s="27" t="inlineStr">
        <is>
          <t>IBUPROFENO 600MG COMP RECUBIERTOS</t>
        </is>
      </c>
      <c r="AC581" s="27" t="inlineStr">
        <is>
          <t>Homologación por código Avain (master M01-005)</t>
        </is>
      </c>
      <c r="AD581" s="27" t="inlineStr">
        <is>
          <t>No</t>
        </is>
      </c>
      <c r="AE581" s="27" t="inlineStr"/>
      <c r="AF581" s="27" t="inlineStr">
        <is>
          <t>Sí</t>
        </is>
      </c>
      <c r="AG581" s="27" t="inlineStr">
        <is>
          <t>M01-005</t>
        </is>
      </c>
      <c r="AH581" s="37" t="n">
        <v>21380</v>
      </c>
      <c r="AI581" s="37" t="n">
        <v>690</v>
      </c>
      <c r="AJ581" s="37" t="n">
        <v>20690</v>
      </c>
      <c r="AK581" s="38" t="n">
        <v>148.2219789522919</v>
      </c>
      <c r="AL581" s="38">
        <f>IF(OR($Z581="Dar de baja en SAP",$Z581="Dar de alta en SAP"),$AJ581*$AK581,"")</f>
        <v/>
      </c>
      <c r="AM581" s="38">
        <f>$AI581*$AK581</f>
        <v/>
      </c>
      <c r="AN581" s="27" t="inlineStr"/>
      <c r="AO581"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7" t="n">
        <v>0</v>
      </c>
      <c r="M582" s="7" t="n">
        <v>7109.99</v>
      </c>
      <c r="O582" s="11">
        <f>M582/SUM($M$2:$M$2023)</f>
        <v/>
      </c>
      <c r="P582" s="5">
        <f>IFERROR(M582/I582,0)</f>
        <v/>
      </c>
      <c r="R582" s="8">
        <f>I582-Q582</f>
        <v/>
      </c>
      <c r="S582" s="36">
        <f>P582*R582</f>
        <v/>
      </c>
      <c r="U582" s="27" t="inlineStr">
        <is>
          <t>Stock SAP</t>
        </is>
      </c>
      <c r="V582" s="27" t="inlineStr">
        <is>
          <t>Medicamentos</t>
        </is>
      </c>
      <c r="W582" s="27" t="inlineStr">
        <is>
          <t>Dentro del alcance</t>
        </is>
      </c>
      <c r="X582" s="25" t="inlineStr">
        <is>
          <t>Alta</t>
        </is>
      </c>
      <c r="Y582" s="27" t="inlineStr">
        <is>
          <t>Homologado – confianza Alta</t>
        </is>
      </c>
      <c r="Z582" s="26" t="inlineStr">
        <is>
          <t>Dar de baja en SAP</t>
        </is>
      </c>
      <c r="AA582" s="27" t="inlineStr">
        <is>
          <t>153</t>
        </is>
      </c>
      <c r="AB582" s="27" t="inlineStr">
        <is>
          <t>LORATADINA COMP</t>
        </is>
      </c>
      <c r="AC582" s="27" t="inlineStr">
        <is>
          <t>Cruce por nomenclatura SAP</t>
        </is>
      </c>
      <c r="AD582" s="27" t="inlineStr">
        <is>
          <t>No</t>
        </is>
      </c>
      <c r="AE582" s="27" t="inlineStr"/>
      <c r="AF582" s="27" t="inlineStr">
        <is>
          <t>Sí</t>
        </is>
      </c>
      <c r="AG582" s="27" t="inlineStr"/>
      <c r="AH582" s="37" t="n">
        <v>7695</v>
      </c>
      <c r="AI582" s="37" t="n">
        <v>150</v>
      </c>
      <c r="AJ582" s="37" t="n">
        <v>7545</v>
      </c>
      <c r="AK582" s="38" t="n">
        <v>44.43740480831708</v>
      </c>
      <c r="AL582" s="38">
        <f>IF(OR($Z582="Dar de baja en SAP",$Z582="Dar de alta en SAP"),$AJ582*$AK582,"")</f>
        <v/>
      </c>
      <c r="AM582" s="38">
        <f>$AI582*$AK582</f>
        <v/>
      </c>
      <c r="AN582" s="29" t="inlineStr">
        <is>
          <t>Valorización a validar: relación de cantidades 51 a 1 entre SAP y el recuento físico. Sugiere distinta unidad de medida (SAP por caja o envase y el recuento por unidad). La diferencia económica de esta fila no debe tomarse como definitiva.</t>
        </is>
      </c>
      <c r="AO582"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7" t="n">
        <v>0</v>
      </c>
      <c r="M583" s="7" t="n">
        <v>1911.33</v>
      </c>
      <c r="O583" s="11">
        <f>M583/SUM($M$2:$M$2023)</f>
        <v/>
      </c>
      <c r="P583" s="5">
        <f>IFERROR(M583/I583,0)</f>
        <v/>
      </c>
      <c r="R583" s="8">
        <f>I583-Q583</f>
        <v/>
      </c>
      <c r="S583" s="36">
        <f>P583*R583</f>
        <v/>
      </c>
      <c r="U583" s="27" t="inlineStr">
        <is>
          <t>Stock SAP</t>
        </is>
      </c>
      <c r="V583" s="27" t="inlineStr">
        <is>
          <t>Medicamentos</t>
        </is>
      </c>
      <c r="W583" s="27" t="inlineStr">
        <is>
          <t>Dentro del alcance</t>
        </is>
      </c>
      <c r="X583" s="27" t="inlineStr"/>
      <c r="Y583" s="27" t="inlineStr">
        <is>
          <t>Sin recuento físico en el inventario de Avain</t>
        </is>
      </c>
      <c r="Z583" s="28" t="inlineStr">
        <is>
          <t>Sin recuento físico</t>
        </is>
      </c>
      <c r="AA583" s="27" t="inlineStr"/>
      <c r="AB583" s="27" t="inlineStr"/>
      <c r="AC583" s="27" t="inlineStr"/>
      <c r="AD583" s="27" t="inlineStr"/>
      <c r="AE583" s="27" t="inlineStr"/>
      <c r="AF583" s="27" t="inlineStr"/>
      <c r="AG583" s="27" t="inlineStr"/>
      <c r="AH583" s="37" t="n">
        <v>240</v>
      </c>
      <c r="AI583" s="37" t="n">
        <v>0</v>
      </c>
      <c r="AJ583" s="37" t="n">
        <v>240</v>
      </c>
      <c r="AK583" s="38" t="n">
        <v>11.945875</v>
      </c>
      <c r="AL583" s="38" t="n"/>
      <c r="AM583" s="38" t="n"/>
      <c r="AN583" s="27" t="inlineStr"/>
      <c r="AO583" s="27"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7" t="n">
        <v>0</v>
      </c>
      <c r="M584" s="7" t="n">
        <v>121310.87</v>
      </c>
      <c r="O584" s="11">
        <f>M584/SUM($M$2:$M$2023)</f>
        <v/>
      </c>
      <c r="P584" s="5">
        <f>IFERROR(M584/I584,0)</f>
        <v/>
      </c>
      <c r="R584" s="8">
        <f>I584-Q584</f>
        <v/>
      </c>
      <c r="S584" s="36">
        <f>P584*R584</f>
        <v/>
      </c>
      <c r="U584" s="27" t="inlineStr">
        <is>
          <t>Stock SAP</t>
        </is>
      </c>
      <c r="V584" s="27" t="inlineStr">
        <is>
          <t>Medicamentos</t>
        </is>
      </c>
      <c r="W584" s="27" t="inlineStr">
        <is>
          <t>Dentro del alcance</t>
        </is>
      </c>
      <c r="X584" s="30" t="inlineStr">
        <is>
          <t>Media</t>
        </is>
      </c>
      <c r="Y584" s="27" t="inlineStr">
        <is>
          <t>Homologado – confianza Media – pendiente de validación</t>
        </is>
      </c>
      <c r="Z584" s="26" t="inlineStr">
        <is>
          <t>Dar de baja en SAP</t>
        </is>
      </c>
      <c r="AA584" s="27" t="inlineStr">
        <is>
          <t>271</t>
        </is>
      </c>
      <c r="AB584" s="27" t="inlineStr">
        <is>
          <t>ANGINOTRAT</t>
        </is>
      </c>
      <c r="AC584" s="27" t="inlineStr">
        <is>
          <t>Cruce por nomenclatura SAP</t>
        </is>
      </c>
      <c r="AD584" s="27" t="inlineStr">
        <is>
          <t>No</t>
        </is>
      </c>
      <c r="AE584" s="27" t="inlineStr"/>
      <c r="AF584" s="27" t="inlineStr">
        <is>
          <t>No</t>
        </is>
      </c>
      <c r="AG584" s="27" t="inlineStr"/>
      <c r="AH584" s="37" t="n">
        <v>854</v>
      </c>
      <c r="AI584" s="37" t="n">
        <v>0</v>
      </c>
      <c r="AJ584" s="37" t="n">
        <v>854</v>
      </c>
      <c r="AK584" s="38" t="n">
        <v>758.1929391100703</v>
      </c>
      <c r="AL584" s="38">
        <f>IF(OR($Z584="Dar de baja en SAP",$Z584="Dar de alta en SAP"),$AJ584*$AK584,"")</f>
        <v/>
      </c>
      <c r="AM584" s="38">
        <f>$AI584*$AK584</f>
        <v/>
      </c>
      <c r="AN584" s="27" t="inlineStr"/>
      <c r="AO584"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7" t="n">
        <v>0</v>
      </c>
      <c r="M585" s="7" t="n">
        <v>121310.87</v>
      </c>
      <c r="O585" s="11">
        <f>M585/SUM($M$2:$M$2023)</f>
        <v/>
      </c>
      <c r="P585" s="5">
        <f>IFERROR(M585/I585,0)</f>
        <v/>
      </c>
      <c r="R585" s="8">
        <f>I585-Q585</f>
        <v/>
      </c>
      <c r="S585" s="36">
        <f>P585*R585</f>
        <v/>
      </c>
      <c r="U585" s="27" t="inlineStr">
        <is>
          <t>Stock SAP</t>
        </is>
      </c>
      <c r="V585" s="27" t="inlineStr">
        <is>
          <t>Medicamentos</t>
        </is>
      </c>
      <c r="W585" s="27" t="inlineStr">
        <is>
          <t>Dentro del alcance</t>
        </is>
      </c>
      <c r="X585" s="30" t="inlineStr">
        <is>
          <t>Media</t>
        </is>
      </c>
      <c r="Y585" s="27" t="inlineStr">
        <is>
          <t>Homologado – confianza Media – pendiente de validación</t>
        </is>
      </c>
      <c r="Z585" s="26" t="inlineStr">
        <is>
          <t>Dar de baja en SAP</t>
        </is>
      </c>
      <c r="AA585" s="27" t="inlineStr">
        <is>
          <t>271</t>
        </is>
      </c>
      <c r="AB585" s="27" t="inlineStr">
        <is>
          <t>ANGINOTRAT</t>
        </is>
      </c>
      <c r="AC585" s="27" t="inlineStr">
        <is>
          <t>Cruce por nomenclatura SAP</t>
        </is>
      </c>
      <c r="AD585" s="27" t="inlineStr">
        <is>
          <t>No</t>
        </is>
      </c>
      <c r="AE585" s="27" t="inlineStr"/>
      <c r="AF585" s="27" t="inlineStr">
        <is>
          <t>No</t>
        </is>
      </c>
      <c r="AG585" s="27" t="inlineStr"/>
      <c r="AH585" s="37" t="n">
        <v>854</v>
      </c>
      <c r="AI585" s="37" t="n">
        <v>0</v>
      </c>
      <c r="AJ585" s="37" t="n">
        <v>854</v>
      </c>
      <c r="AK585" s="38" t="n">
        <v>758.1929391100703</v>
      </c>
      <c r="AL585" s="38">
        <f>IF(OR($Z585="Dar de baja en SAP",$Z585="Dar de alta en SAP"),$AJ585*$AK585,"")</f>
        <v/>
      </c>
      <c r="AM585" s="38">
        <f>$AI585*$AK585</f>
        <v/>
      </c>
      <c r="AN585" s="27" t="inlineStr"/>
      <c r="AO585"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7" t="n">
        <v>0</v>
      </c>
      <c r="M586" s="7" t="n">
        <v>63829.25</v>
      </c>
      <c r="O586" s="11">
        <f>M586/SUM($M$2:$M$2023)</f>
        <v/>
      </c>
      <c r="P586" s="5">
        <f>IFERROR(M586/I586,0)</f>
        <v/>
      </c>
      <c r="R586" s="8">
        <f>I586-Q586</f>
        <v/>
      </c>
      <c r="S586" s="36">
        <f>P586*R586</f>
        <v/>
      </c>
      <c r="U586" s="27" t="inlineStr">
        <is>
          <t>Stock SAP</t>
        </is>
      </c>
      <c r="V586" s="27" t="inlineStr">
        <is>
          <t>Medicamentos</t>
        </is>
      </c>
      <c r="W586" s="27" t="inlineStr">
        <is>
          <t>Dentro del alcance</t>
        </is>
      </c>
      <c r="X586" s="26" t="inlineStr">
        <is>
          <t>Baja</t>
        </is>
      </c>
      <c r="Y586" s="27" t="inlineStr">
        <is>
          <t>Homologado – confianza Baja – pendiente de validación</t>
        </is>
      </c>
      <c r="Z586" s="26" t="inlineStr">
        <is>
          <t>Dar de baja en SAP</t>
        </is>
      </c>
      <c r="AA586" s="27" t="inlineStr">
        <is>
          <t>16</t>
        </is>
      </c>
      <c r="AB586" s="27" t="inlineStr">
        <is>
          <t>AMOXICILINA + AC. CLAVULANICO</t>
        </is>
      </c>
      <c r="AC586" s="27" t="inlineStr">
        <is>
          <t>Homologación por código Avain (master M11-001)</t>
        </is>
      </c>
      <c r="AD586" s="27" t="inlineStr">
        <is>
          <t>No</t>
        </is>
      </c>
      <c r="AE586" s="27" t="inlineStr"/>
      <c r="AF586" s="27" t="inlineStr">
        <is>
          <t>Sí</t>
        </is>
      </c>
      <c r="AG586" s="27" t="inlineStr">
        <is>
          <t>M11-001</t>
        </is>
      </c>
      <c r="AH586" s="37" t="n">
        <v>1444</v>
      </c>
      <c r="AI586" s="37" t="n">
        <v>91</v>
      </c>
      <c r="AJ586" s="37" t="n">
        <v>1353</v>
      </c>
      <c r="AK586" s="38" t="n">
        <v>398.9328047091412</v>
      </c>
      <c r="AL586" s="38">
        <f>IF(OR($Z586="Dar de baja en SAP",$Z586="Dar de alta en SAP"),$AJ586*$AK586,"")</f>
        <v/>
      </c>
      <c r="AM586" s="38">
        <f>$AI586*$AK586</f>
        <v/>
      </c>
      <c r="AN586" s="27" t="inlineStr"/>
      <c r="AO586"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7" t="n">
        <v>0</v>
      </c>
      <c r="M587" s="7" t="n">
        <v>84642.56</v>
      </c>
      <c r="O587" s="11">
        <f>M587/SUM($M$2:$M$2023)</f>
        <v/>
      </c>
      <c r="P587" s="5">
        <f>IFERROR(M587/I587,0)</f>
        <v/>
      </c>
      <c r="R587" s="8">
        <f>I587-Q587</f>
        <v/>
      </c>
      <c r="S587" s="36">
        <f>P587*R587</f>
        <v/>
      </c>
      <c r="U587" s="27" t="inlineStr">
        <is>
          <t>Stock SAP</t>
        </is>
      </c>
      <c r="V587" s="27" t="inlineStr">
        <is>
          <t>Medicamentos</t>
        </is>
      </c>
      <c r="W587" s="27" t="inlineStr">
        <is>
          <t>Dentro del alcance</t>
        </is>
      </c>
      <c r="X587" s="27" t="inlineStr"/>
      <c r="Y587" s="27" t="inlineStr">
        <is>
          <t>Sin recuento físico en el inventario de Avain</t>
        </is>
      </c>
      <c r="Z587" s="28" t="inlineStr">
        <is>
          <t>Sin recuento físico</t>
        </is>
      </c>
      <c r="AA587" s="27" t="inlineStr"/>
      <c r="AB587" s="27" t="inlineStr"/>
      <c r="AC587" s="27" t="inlineStr"/>
      <c r="AD587" s="27" t="inlineStr"/>
      <c r="AE587" s="27" t="inlineStr"/>
      <c r="AF587" s="27" t="inlineStr"/>
      <c r="AG587" s="27" t="inlineStr"/>
      <c r="AH587" s="37" t="n">
        <v>536</v>
      </c>
      <c r="AI587" s="37" t="n">
        <v>0</v>
      </c>
      <c r="AJ587" s="37" t="n">
        <v>536</v>
      </c>
      <c r="AK587" s="38" t="n">
        <v>542.5805037313434</v>
      </c>
      <c r="AL587" s="38" t="n"/>
      <c r="AM587" s="38" t="n"/>
      <c r="AN587" s="27" t="inlineStr"/>
      <c r="AO587" s="27"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7" t="n">
        <v>0</v>
      </c>
      <c r="M588" s="7" t="n">
        <v>68142.55</v>
      </c>
      <c r="O588" s="11">
        <f>M588/SUM($M$2:$M$2023)</f>
        <v/>
      </c>
      <c r="P588" s="5">
        <f>IFERROR(M588/I588,0)</f>
        <v/>
      </c>
      <c r="R588" s="8">
        <f>I588-Q588</f>
        <v/>
      </c>
      <c r="S588" s="36">
        <f>P588*R588</f>
        <v/>
      </c>
      <c r="U588" s="27" t="inlineStr">
        <is>
          <t>Stock SAP</t>
        </is>
      </c>
      <c r="V588" s="27" t="inlineStr">
        <is>
          <t>Medicamentos</t>
        </is>
      </c>
      <c r="W588" s="27" t="inlineStr">
        <is>
          <t>Dentro del alcance</t>
        </is>
      </c>
      <c r="X588" s="27" t="inlineStr"/>
      <c r="Y588" s="27" t="inlineStr">
        <is>
          <t>Sin recuento físico en el inventario de Avain</t>
        </is>
      </c>
      <c r="Z588" s="28" t="inlineStr">
        <is>
          <t>Sin recuento físico</t>
        </is>
      </c>
      <c r="AA588" s="27" t="inlineStr"/>
      <c r="AB588" s="27" t="inlineStr"/>
      <c r="AC588" s="27" t="inlineStr"/>
      <c r="AD588" s="27" t="inlineStr"/>
      <c r="AE588" s="27" t="inlineStr"/>
      <c r="AF588" s="27" t="inlineStr"/>
      <c r="AG588" s="27" t="inlineStr"/>
      <c r="AH588" s="37" t="n">
        <v>534</v>
      </c>
      <c r="AI588" s="37" t="n">
        <v>0</v>
      </c>
      <c r="AJ588" s="37" t="n">
        <v>534</v>
      </c>
      <c r="AK588" s="38" t="n">
        <v>436.8112172284644</v>
      </c>
      <c r="AL588" s="38" t="n"/>
      <c r="AM588" s="38" t="n"/>
      <c r="AN588" s="27" t="inlineStr"/>
      <c r="AO588" s="27"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7" t="n">
        <v>0</v>
      </c>
      <c r="M589" s="7" t="n">
        <v>326217.57</v>
      </c>
      <c r="O589" s="11">
        <f>M589/SUM($M$2:$M$2023)</f>
        <v/>
      </c>
      <c r="P589" s="5">
        <f>IFERROR(M589/I589,0)</f>
        <v/>
      </c>
      <c r="R589" s="8">
        <f>I589-Q589</f>
        <v/>
      </c>
      <c r="S589" s="36">
        <f>P589*R589</f>
        <v/>
      </c>
      <c r="U589" s="27" t="inlineStr">
        <is>
          <t>Stock SAP</t>
        </is>
      </c>
      <c r="V589" s="27" t="inlineStr">
        <is>
          <t>Medicamentos</t>
        </is>
      </c>
      <c r="W589" s="27" t="inlineStr">
        <is>
          <t>Dentro del alcance</t>
        </is>
      </c>
      <c r="X589" s="25" t="inlineStr">
        <is>
          <t>Alta</t>
        </is>
      </c>
      <c r="Y589" s="27" t="inlineStr">
        <is>
          <t>Homologado – confianza Alta</t>
        </is>
      </c>
      <c r="Z589" s="26" t="inlineStr">
        <is>
          <t>Dar de baja en SAP</t>
        </is>
      </c>
      <c r="AA589" s="27" t="inlineStr">
        <is>
          <t>130</t>
        </is>
      </c>
      <c r="AB589" s="27" t="inlineStr">
        <is>
          <t>HIDROCORTISONA 500 MG AMP</t>
        </is>
      </c>
      <c r="AC589" s="27" t="inlineStr">
        <is>
          <t>Homologación por código Avain (master M06-003)</t>
        </is>
      </c>
      <c r="AD589" s="27" t="inlineStr">
        <is>
          <t>No</t>
        </is>
      </c>
      <c r="AE589" s="27" t="inlineStr"/>
      <c r="AF589" s="27" t="inlineStr">
        <is>
          <t>Sí</t>
        </is>
      </c>
      <c r="AG589" s="27" t="inlineStr">
        <is>
          <t>M06-003</t>
        </is>
      </c>
      <c r="AH589" s="37" t="n">
        <v>2010</v>
      </c>
      <c r="AI589" s="37" t="n">
        <v>343</v>
      </c>
      <c r="AJ589" s="37" t="n">
        <v>1667</v>
      </c>
      <c r="AK589" s="38" t="n">
        <v>2174.783781094527</v>
      </c>
      <c r="AL589" s="38">
        <f>IF(OR($Z589="Dar de baja en SAP",$Z589="Dar de alta en SAP"),$AJ589*$AK589,"")</f>
        <v/>
      </c>
      <c r="AM589" s="38">
        <f>$AI589*$AK589</f>
        <v/>
      </c>
      <c r="AN589" s="27" t="inlineStr"/>
      <c r="AO589"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7" t="n">
        <v>0</v>
      </c>
      <c r="M590" s="7" t="n">
        <v>146500.98</v>
      </c>
      <c r="O590" s="11">
        <f>M590/SUM($M$2:$M$2023)</f>
        <v/>
      </c>
      <c r="P590" s="5">
        <f>IFERROR(M590/I590,0)</f>
        <v/>
      </c>
      <c r="R590" s="8">
        <f>I590-Q590</f>
        <v/>
      </c>
      <c r="S590" s="36">
        <f>P590*R590</f>
        <v/>
      </c>
      <c r="U590" s="27" t="inlineStr">
        <is>
          <t>Stock SAP</t>
        </is>
      </c>
      <c r="V590" s="27" t="inlineStr">
        <is>
          <t>Medicamentos</t>
        </is>
      </c>
      <c r="W590" s="27" t="inlineStr">
        <is>
          <t>Dentro del alcance</t>
        </is>
      </c>
      <c r="X590" s="26" t="inlineStr">
        <is>
          <t>Baja</t>
        </is>
      </c>
      <c r="Y590" s="27" t="inlineStr">
        <is>
          <t>Homologado – confianza Baja – pendiente de validación</t>
        </is>
      </c>
      <c r="Z590" s="26" t="inlineStr">
        <is>
          <t>Dar de baja en SAP</t>
        </is>
      </c>
      <c r="AA590" s="27" t="inlineStr">
        <is>
          <t>211</t>
        </is>
      </c>
      <c r="AB590" s="27" t="inlineStr">
        <is>
          <t>SOLUCION DEXTROSA</t>
        </is>
      </c>
      <c r="AC590" s="27" t="inlineStr">
        <is>
          <t>Homologación por código Avain (master M13-002)</t>
        </is>
      </c>
      <c r="AD590" s="27" t="inlineStr">
        <is>
          <t>No</t>
        </is>
      </c>
      <c r="AE590" s="27" t="inlineStr"/>
      <c r="AF590" s="27" t="inlineStr">
        <is>
          <t>Sí</t>
        </is>
      </c>
      <c r="AG590" s="27" t="inlineStr">
        <is>
          <t>M13-002</t>
        </is>
      </c>
      <c r="AH590" s="37" t="n">
        <v>1553</v>
      </c>
      <c r="AI590" s="37" t="n">
        <v>273</v>
      </c>
      <c r="AJ590" s="37" t="n">
        <v>1280</v>
      </c>
      <c r="AK590" s="38" t="n">
        <v>976.6731938184158</v>
      </c>
      <c r="AL590" s="38">
        <f>IF(OR($Z590="Dar de baja en SAP",$Z590="Dar de alta en SAP"),$AJ590*$AK590,"")</f>
        <v/>
      </c>
      <c r="AM590" s="38">
        <f>$AI590*$AK590</f>
        <v/>
      </c>
      <c r="AN590" s="27" t="inlineStr"/>
      <c r="AO590"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7" t="n">
        <v>0</v>
      </c>
      <c r="M591" s="7" t="n">
        <v>234345.19</v>
      </c>
      <c r="O591" s="11">
        <f>M591/SUM($M$2:$M$2023)</f>
        <v/>
      </c>
      <c r="P591" s="5">
        <f>IFERROR(M591/I591,0)</f>
        <v/>
      </c>
      <c r="R591" s="8">
        <f>I591-Q591</f>
        <v/>
      </c>
      <c r="S591" s="36">
        <f>P591*R591</f>
        <v/>
      </c>
      <c r="U591" s="27" t="inlineStr">
        <is>
          <t>Stock SAP</t>
        </is>
      </c>
      <c r="V591" s="27" t="inlineStr">
        <is>
          <t>Medicamentos</t>
        </is>
      </c>
      <c r="W591" s="27" t="inlineStr">
        <is>
          <t>Dentro del alcance</t>
        </is>
      </c>
      <c r="X591" s="30" t="inlineStr">
        <is>
          <t>Media</t>
        </is>
      </c>
      <c r="Y591" s="27" t="inlineStr">
        <is>
          <t>Homologado – confianza Media – pendiente de validación</t>
        </is>
      </c>
      <c r="Z591" s="26" t="inlineStr">
        <is>
          <t>Dar de baja en SAP</t>
        </is>
      </c>
      <c r="AA591" s="27" t="inlineStr">
        <is>
          <t>216</t>
        </is>
      </c>
      <c r="AB591" s="27" t="inlineStr">
        <is>
          <t>SOLUCIÓN RINGER LACTATO</t>
        </is>
      </c>
      <c r="AC591" s="27" t="inlineStr">
        <is>
          <t>Homologación por código Avain (master M13-003)</t>
        </is>
      </c>
      <c r="AD591" s="27" t="inlineStr">
        <is>
          <t>No</t>
        </is>
      </c>
      <c r="AE591" s="27" t="inlineStr"/>
      <c r="AF591" s="27" t="inlineStr">
        <is>
          <t>Sí</t>
        </is>
      </c>
      <c r="AG591" s="27" t="inlineStr">
        <is>
          <t>M13-003</t>
        </is>
      </c>
      <c r="AH591" s="37" t="n">
        <v>1813</v>
      </c>
      <c r="AI591" s="37" t="n">
        <v>228</v>
      </c>
      <c r="AJ591" s="37" t="n">
        <v>1585</v>
      </c>
      <c r="AK591" s="38" t="n">
        <v>1562.301268615554</v>
      </c>
      <c r="AL591" s="38">
        <f>IF(OR($Z591="Dar de baja en SAP",$Z591="Dar de alta en SAP"),$AJ591*$AK591,"")</f>
        <v/>
      </c>
      <c r="AM591" s="38">
        <f>$AI591*$AK591</f>
        <v/>
      </c>
      <c r="AN591" s="27" t="inlineStr"/>
      <c r="AO591"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7" t="n">
        <v>0</v>
      </c>
      <c r="M592" s="7" t="n">
        <v>162252.86</v>
      </c>
      <c r="O592" s="11">
        <f>M592/SUM($M$2:$M$2023)</f>
        <v/>
      </c>
      <c r="P592" s="5">
        <f>IFERROR(M592/I592,0)</f>
        <v/>
      </c>
      <c r="R592" s="8">
        <f>I592-Q592</f>
        <v/>
      </c>
      <c r="S592" s="36">
        <f>P592*R592</f>
        <v/>
      </c>
      <c r="U592" s="27" t="inlineStr">
        <is>
          <t>Stock SAP</t>
        </is>
      </c>
      <c r="V592" s="27" t="inlineStr">
        <is>
          <t>Medicamentos</t>
        </is>
      </c>
      <c r="W592" s="27" t="inlineStr">
        <is>
          <t>Dentro del alcance</t>
        </is>
      </c>
      <c r="X592" s="30" t="inlineStr">
        <is>
          <t>Media</t>
        </is>
      </c>
      <c r="Y592" s="27" t="inlineStr">
        <is>
          <t>Homologado – confianza Media – pendiente de validación</t>
        </is>
      </c>
      <c r="Z592" s="26" t="inlineStr">
        <is>
          <t>Dar de baja en SAP</t>
        </is>
      </c>
      <c r="AA592" s="27" t="inlineStr">
        <is>
          <t>212</t>
        </is>
      </c>
      <c r="AB592" s="27" t="inlineStr">
        <is>
          <t>SOLUCIÓN FISIOLÓGICA</t>
        </is>
      </c>
      <c r="AC592" s="27" t="inlineStr">
        <is>
          <t>Homologación por código Avain (master M13-001)</t>
        </is>
      </c>
      <c r="AD592" s="27" t="inlineStr">
        <is>
          <t>No</t>
        </is>
      </c>
      <c r="AE592" s="27" t="inlineStr"/>
      <c r="AF592" s="27" t="inlineStr">
        <is>
          <t>Sí</t>
        </is>
      </c>
      <c r="AG592" s="27" t="inlineStr">
        <is>
          <t>M13-001</t>
        </is>
      </c>
      <c r="AH592" s="37" t="n">
        <v>3471</v>
      </c>
      <c r="AI592" s="37" t="n">
        <v>0</v>
      </c>
      <c r="AJ592" s="37" t="n">
        <v>3471</v>
      </c>
      <c r="AK592" s="38" t="n">
        <v>1081.685701526937</v>
      </c>
      <c r="AL592" s="38">
        <f>IF(OR($Z592="Dar de baja en SAP",$Z592="Dar de alta en SAP"),$AJ592*$AK592,"")</f>
        <v/>
      </c>
      <c r="AM592" s="38">
        <f>$AI592*$AK592</f>
        <v/>
      </c>
      <c r="AN592" s="27" t="inlineStr"/>
      <c r="AO592"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7" t="n">
        <v>0</v>
      </c>
      <c r="M593" s="7" t="n">
        <v>14802.1</v>
      </c>
      <c r="O593" s="11">
        <f>M593/SUM($M$2:$M$2023)</f>
        <v/>
      </c>
      <c r="P593" s="5">
        <f>IFERROR(M593/I593,0)</f>
        <v/>
      </c>
      <c r="R593" s="8">
        <f>I593-Q593</f>
        <v/>
      </c>
      <c r="S593" s="36">
        <f>P593*R593</f>
        <v/>
      </c>
      <c r="U593" s="27" t="inlineStr">
        <is>
          <t>Stock SAP</t>
        </is>
      </c>
      <c r="V593" s="27" t="inlineStr">
        <is>
          <t>Medicamentos</t>
        </is>
      </c>
      <c r="W593" s="27" t="inlineStr">
        <is>
          <t>Dentro del alcance</t>
        </is>
      </c>
      <c r="X593" s="26" t="inlineStr">
        <is>
          <t>Baja</t>
        </is>
      </c>
      <c r="Y593" s="27" t="inlineStr">
        <is>
          <t>Homologado – confianza Baja – pendiente de validación</t>
        </is>
      </c>
      <c r="Z593" s="26" t="inlineStr">
        <is>
          <t>Dar de baja en SAP</t>
        </is>
      </c>
      <c r="AA593" s="27" t="inlineStr">
        <is>
          <t>329</t>
        </is>
      </c>
      <c r="AB593" s="27" t="inlineStr">
        <is>
          <t>LORAZEPAM SUBLINGUAL COMP</t>
        </is>
      </c>
      <c r="AC593" s="27" t="inlineStr">
        <is>
          <t>Homologación por código Avain (master M09-004)</t>
        </is>
      </c>
      <c r="AD593" s="27" t="inlineStr">
        <is>
          <t>No</t>
        </is>
      </c>
      <c r="AE593" s="27" t="inlineStr"/>
      <c r="AF593" s="27" t="inlineStr">
        <is>
          <t>Sí</t>
        </is>
      </c>
      <c r="AG593" s="27" t="inlineStr">
        <is>
          <t>M09-004</t>
        </is>
      </c>
      <c r="AH593" s="37" t="n">
        <v>3933</v>
      </c>
      <c r="AI593" s="37" t="n">
        <v>200</v>
      </c>
      <c r="AJ593" s="37" t="n">
        <v>3733</v>
      </c>
      <c r="AK593" s="38" t="n">
        <v>98.6806381896771</v>
      </c>
      <c r="AL593" s="38">
        <f>IF(OR($Z593="Dar de baja en SAP",$Z593="Dar de alta en SAP"),$AJ593*$AK593,"")</f>
        <v/>
      </c>
      <c r="AM593" s="38">
        <f>$AI593*$AK593</f>
        <v/>
      </c>
      <c r="AN593" s="27" t="inlineStr"/>
      <c r="AO593"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7" t="n">
        <v>0</v>
      </c>
      <c r="M594" s="7" t="n">
        <v>6665.61</v>
      </c>
      <c r="O594" s="11">
        <f>M594/SUM($M$2:$M$2023)</f>
        <v/>
      </c>
      <c r="P594" s="5">
        <f>IFERROR(M594/I594,0)</f>
        <v/>
      </c>
      <c r="R594" s="8">
        <f>I594-Q594</f>
        <v/>
      </c>
      <c r="S594" s="36">
        <f>P594*R594</f>
        <v/>
      </c>
      <c r="U594" s="27" t="inlineStr">
        <is>
          <t>Stock SAP</t>
        </is>
      </c>
      <c r="V594" s="27" t="inlineStr">
        <is>
          <t>Medicamentos</t>
        </is>
      </c>
      <c r="W594" s="27" t="inlineStr">
        <is>
          <t>Dentro del alcance</t>
        </is>
      </c>
      <c r="X594" s="25" t="inlineStr">
        <is>
          <t>Alta</t>
        </is>
      </c>
      <c r="Y594" s="27" t="inlineStr">
        <is>
          <t>Homologado – confianza Alta</t>
        </is>
      </c>
      <c r="Z594" s="26" t="inlineStr">
        <is>
          <t>Dar de baja en SAP</t>
        </is>
      </c>
      <c r="AA594" s="27" t="inlineStr">
        <is>
          <t>153</t>
        </is>
      </c>
      <c r="AB594" s="27" t="inlineStr">
        <is>
          <t>LORATADINA COMP</t>
        </is>
      </c>
      <c r="AC594" s="27" t="inlineStr">
        <is>
          <t>Cruce por nomenclatura SAP</t>
        </is>
      </c>
      <c r="AD594" s="27" t="inlineStr">
        <is>
          <t>No</t>
        </is>
      </c>
      <c r="AE594" s="27" t="inlineStr"/>
      <c r="AF594" s="27" t="inlineStr">
        <is>
          <t>Sí</t>
        </is>
      </c>
      <c r="AG594" s="27" t="inlineStr"/>
      <c r="AH594" s="37" t="n">
        <v>7695</v>
      </c>
      <c r="AI594" s="37" t="n">
        <v>150</v>
      </c>
      <c r="AJ594" s="37" t="n">
        <v>7545</v>
      </c>
      <c r="AK594" s="38" t="n">
        <v>44.43740480831708</v>
      </c>
      <c r="AL594" s="38">
        <f>IF(OR($Z594="Dar de baja en SAP",$Z594="Dar de alta en SAP"),$AJ594*$AK594,"")</f>
        <v/>
      </c>
      <c r="AM594" s="38">
        <f>$AI594*$AK594</f>
        <v/>
      </c>
      <c r="AN594" s="29" t="inlineStr">
        <is>
          <t>Valorización a validar: relación de cantidades 51 a 1 entre SAP y el recuento físico. Sugiere distinta unidad de medida (SAP por caja o envase y el recuento por unidad). La diferencia económica de esta fila no debe tomarse como definitiva.</t>
        </is>
      </c>
      <c r="AO594"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7" t="n">
        <v>0</v>
      </c>
      <c r="M595" s="7" t="n">
        <v>570856.72</v>
      </c>
      <c r="O595" s="11">
        <f>M595/SUM($M$2:$M$2023)</f>
        <v/>
      </c>
      <c r="P595" s="5">
        <f>IFERROR(M595/I595,0)</f>
        <v/>
      </c>
      <c r="R595" s="8">
        <f>I595-Q595</f>
        <v/>
      </c>
      <c r="S595" s="36">
        <f>P595*R595</f>
        <v/>
      </c>
      <c r="U595" s="27" t="inlineStr">
        <is>
          <t>Stock SAP</t>
        </is>
      </c>
      <c r="V595" s="27" t="inlineStr">
        <is>
          <t>Medicamentos</t>
        </is>
      </c>
      <c r="W595" s="27" t="inlineStr">
        <is>
          <t>Dentro del alcance</t>
        </is>
      </c>
      <c r="X595" s="27" t="inlineStr"/>
      <c r="Y595" s="27" t="inlineStr">
        <is>
          <t>Sin recuento físico en el inventario de Avain</t>
        </is>
      </c>
      <c r="Z595" s="28" t="inlineStr">
        <is>
          <t>Sin recuento físico</t>
        </is>
      </c>
      <c r="AA595" s="27" t="inlineStr"/>
      <c r="AB595" s="27" t="inlineStr"/>
      <c r="AC595" s="27" t="inlineStr"/>
      <c r="AD595" s="27" t="inlineStr"/>
      <c r="AE595" s="27" t="inlineStr"/>
      <c r="AF595" s="27" t="inlineStr"/>
      <c r="AG595" s="27" t="inlineStr"/>
      <c r="AH595" s="37" t="n">
        <v>1296</v>
      </c>
      <c r="AI595" s="37" t="n">
        <v>0</v>
      </c>
      <c r="AJ595" s="37" t="n">
        <v>1296</v>
      </c>
      <c r="AK595" s="38" t="n">
        <v>3805.711473765432</v>
      </c>
      <c r="AL595" s="38" t="n"/>
      <c r="AM595" s="38" t="n"/>
      <c r="AN595" s="27" t="inlineStr"/>
      <c r="AO595" s="27"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7" t="n">
        <v>0</v>
      </c>
      <c r="M596" s="7" t="n">
        <v>224631.76</v>
      </c>
      <c r="O596" s="11">
        <f>M596/SUM($M$2:$M$2023)</f>
        <v/>
      </c>
      <c r="P596" s="5">
        <f>IFERROR(M596/I596,0)</f>
        <v/>
      </c>
      <c r="R596" s="8">
        <f>I596-Q596</f>
        <v/>
      </c>
      <c r="S596" s="36">
        <f>P596*R596</f>
        <v/>
      </c>
      <c r="U596" s="27" t="inlineStr">
        <is>
          <t>Stock SAP</t>
        </is>
      </c>
      <c r="V596" s="27" t="inlineStr">
        <is>
          <t>Medicamentos</t>
        </is>
      </c>
      <c r="W596" s="27" t="inlineStr">
        <is>
          <t>Dentro del alcance</t>
        </is>
      </c>
      <c r="X596" s="30" t="inlineStr">
        <is>
          <t>Media</t>
        </is>
      </c>
      <c r="Y596" s="27" t="inlineStr">
        <is>
          <t>Homologado – confianza Media – pendiente de validación</t>
        </is>
      </c>
      <c r="Z596" s="26" t="inlineStr">
        <is>
          <t>Dar de baja en SAP</t>
        </is>
      </c>
      <c r="AA596" s="27" t="inlineStr">
        <is>
          <t>311</t>
        </is>
      </c>
      <c r="AB596" s="27" t="inlineStr">
        <is>
          <t>ADENOSINA AMP</t>
        </is>
      </c>
      <c r="AC596" s="27" t="inlineStr">
        <is>
          <t>Homologación por código Avain (master M03-004)</t>
        </is>
      </c>
      <c r="AD596" s="27" t="inlineStr">
        <is>
          <t>No</t>
        </is>
      </c>
      <c r="AE596" s="27" t="inlineStr"/>
      <c r="AF596" s="27" t="inlineStr">
        <is>
          <t>Sí</t>
        </is>
      </c>
      <c r="AG596" s="27" t="inlineStr">
        <is>
          <t>M03-004</t>
        </is>
      </c>
      <c r="AH596" s="37" t="n">
        <v>1116</v>
      </c>
      <c r="AI596" s="37" t="n">
        <v>0</v>
      </c>
      <c r="AJ596" s="37" t="n">
        <v>1116</v>
      </c>
      <c r="AK596" s="38" t="n">
        <v>1497.545044802867</v>
      </c>
      <c r="AL596" s="38">
        <f>IF(OR($Z596="Dar de baja en SAP",$Z596="Dar de alta en SAP"),$AJ596*$AK596,"")</f>
        <v/>
      </c>
      <c r="AM596" s="38">
        <f>$AI596*$AK596</f>
        <v/>
      </c>
      <c r="AN596" s="27" t="inlineStr"/>
      <c r="AO596"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7" t="n">
        <v>0</v>
      </c>
      <c r="M597" s="7" t="n">
        <v>113728.94</v>
      </c>
      <c r="O597" s="11">
        <f>M597/SUM($M$2:$M$2023)</f>
        <v/>
      </c>
      <c r="P597" s="5">
        <f>IFERROR(M597/I597,0)</f>
        <v/>
      </c>
      <c r="R597" s="8">
        <f>I597-Q597</f>
        <v/>
      </c>
      <c r="S597" s="36">
        <f>P597*R597</f>
        <v/>
      </c>
      <c r="U597" s="27" t="inlineStr">
        <is>
          <t>Stock SAP</t>
        </is>
      </c>
      <c r="V597" s="27" t="inlineStr">
        <is>
          <t>Medicamentos</t>
        </is>
      </c>
      <c r="W597" s="27" t="inlineStr">
        <is>
          <t>Dentro del alcance</t>
        </is>
      </c>
      <c r="X597" s="30" t="inlineStr">
        <is>
          <t>Media</t>
        </is>
      </c>
      <c r="Y597" s="27" t="inlineStr">
        <is>
          <t>Homologado – confianza Media – pendiente de validación</t>
        </is>
      </c>
      <c r="Z597" s="26" t="inlineStr">
        <is>
          <t>Dar de baja en SAP</t>
        </is>
      </c>
      <c r="AA597" s="27" t="inlineStr">
        <is>
          <t>271</t>
        </is>
      </c>
      <c r="AB597" s="27" t="inlineStr">
        <is>
          <t>ANGINOTRAT</t>
        </is>
      </c>
      <c r="AC597" s="27" t="inlineStr">
        <is>
          <t>Cruce por nomenclatura SAP</t>
        </is>
      </c>
      <c r="AD597" s="27" t="inlineStr">
        <is>
          <t>No</t>
        </is>
      </c>
      <c r="AE597" s="27" t="inlineStr"/>
      <c r="AF597" s="27" t="inlineStr">
        <is>
          <t>No</t>
        </is>
      </c>
      <c r="AG597" s="27" t="inlineStr"/>
      <c r="AH597" s="37" t="n">
        <v>854</v>
      </c>
      <c r="AI597" s="37" t="n">
        <v>0</v>
      </c>
      <c r="AJ597" s="37" t="n">
        <v>854</v>
      </c>
      <c r="AK597" s="38" t="n">
        <v>758.1929391100703</v>
      </c>
      <c r="AL597" s="38">
        <f>IF(OR($Z597="Dar de baja en SAP",$Z597="Dar de alta en SAP"),$AJ597*$AK597,"")</f>
        <v/>
      </c>
      <c r="AM597" s="38">
        <f>$AI597*$AK597</f>
        <v/>
      </c>
      <c r="AN597" s="27" t="inlineStr"/>
      <c r="AO59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7" t="n">
        <v>0</v>
      </c>
      <c r="M598" s="7" t="n">
        <v>141665.51</v>
      </c>
      <c r="O598" s="11">
        <f>M598/SUM($M$2:$M$2023)</f>
        <v/>
      </c>
      <c r="P598" s="5">
        <f>IFERROR(M598/I598,0)</f>
        <v/>
      </c>
      <c r="R598" s="8">
        <f>I598-Q598</f>
        <v/>
      </c>
      <c r="S598" s="36">
        <f>P598*R598</f>
        <v/>
      </c>
      <c r="U598" s="27" t="inlineStr">
        <is>
          <t>Stock SAP</t>
        </is>
      </c>
      <c r="V598" s="27" t="inlineStr">
        <is>
          <t>Medicamentos</t>
        </is>
      </c>
      <c r="W598" s="27" t="inlineStr">
        <is>
          <t>Dentro del alcance</t>
        </is>
      </c>
      <c r="X598" s="25" t="inlineStr">
        <is>
          <t>Alta</t>
        </is>
      </c>
      <c r="Y598" s="27" t="inlineStr">
        <is>
          <t>Homologado – confianza Alta</t>
        </is>
      </c>
      <c r="Z598" s="26" t="inlineStr">
        <is>
          <t>Dar de baja en SAP</t>
        </is>
      </c>
      <c r="AA598" s="27" t="inlineStr">
        <is>
          <t>321</t>
        </is>
      </c>
      <c r="AB598" s="27" t="inlineStr">
        <is>
          <t>FLUMAZENIL AMP</t>
        </is>
      </c>
      <c r="AC598" s="27" t="inlineStr">
        <is>
          <t>Cruce por nomenclatura SAP</t>
        </is>
      </c>
      <c r="AD598" s="27" t="inlineStr">
        <is>
          <t>No</t>
        </is>
      </c>
      <c r="AE598" s="27" t="inlineStr"/>
      <c r="AF598" s="27" t="inlineStr">
        <is>
          <t>No</t>
        </is>
      </c>
      <c r="AG598" s="27" t="inlineStr"/>
      <c r="AH598" s="37" t="n">
        <v>1326</v>
      </c>
      <c r="AI598" s="37" t="n">
        <v>189</v>
      </c>
      <c r="AJ598" s="37" t="n">
        <v>1137</v>
      </c>
      <c r="AK598" s="38" t="n">
        <v>944.4367194570139</v>
      </c>
      <c r="AL598" s="38">
        <f>IF(OR($Z598="Dar de baja en SAP",$Z598="Dar de alta en SAP"),$AJ598*$AK598,"")</f>
        <v/>
      </c>
      <c r="AM598" s="38">
        <f>$AI598*$AK598</f>
        <v/>
      </c>
      <c r="AN598" s="27" t="inlineStr"/>
      <c r="AO598"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7" t="n">
        <v>0</v>
      </c>
      <c r="M599" s="7" t="n">
        <v>33066.82</v>
      </c>
      <c r="O599" s="11">
        <f>M599/SUM($M$2:$M$2023)</f>
        <v/>
      </c>
      <c r="P599" s="5">
        <f>IFERROR(M599/I599,0)</f>
        <v/>
      </c>
      <c r="R599" s="8">
        <f>I599-Q599</f>
        <v/>
      </c>
      <c r="S599" s="36">
        <f>P599*R599</f>
        <v/>
      </c>
      <c r="U599" s="27" t="inlineStr">
        <is>
          <t>Stock SAP</t>
        </is>
      </c>
      <c r="V599" s="27" t="inlineStr">
        <is>
          <t>Medicamentos</t>
        </is>
      </c>
      <c r="W599" s="27" t="inlineStr">
        <is>
          <t>Dentro del alcance</t>
        </is>
      </c>
      <c r="X599" s="30" t="inlineStr">
        <is>
          <t>Media</t>
        </is>
      </c>
      <c r="Y599" s="27" t="inlineStr">
        <is>
          <t>Homologado – confianza Media – pendiente de validación</t>
        </is>
      </c>
      <c r="Z599" s="26" t="inlineStr">
        <is>
          <t>Dar de baja en SAP</t>
        </is>
      </c>
      <c r="AA599" s="27" t="inlineStr">
        <is>
          <t>313 | 314</t>
        </is>
      </c>
      <c r="AB599" s="27" t="inlineStr">
        <is>
          <t>ATENOLOL 50 MG COMP</t>
        </is>
      </c>
      <c r="AC599" s="27" t="inlineStr">
        <is>
          <t>Homologación por nombre Avain (master M04-002)</t>
        </is>
      </c>
      <c r="AD599" s="27" t="inlineStr">
        <is>
          <t>No</t>
        </is>
      </c>
      <c r="AE599" s="27" t="inlineStr"/>
      <c r="AF599" s="27" t="inlineStr">
        <is>
          <t>Sí</t>
        </is>
      </c>
      <c r="AG599" s="27" t="inlineStr">
        <is>
          <t>M04-002</t>
        </is>
      </c>
      <c r="AH599" s="37" t="n">
        <v>880</v>
      </c>
      <c r="AI599" s="37" t="n">
        <v>0</v>
      </c>
      <c r="AJ599" s="37" t="n">
        <v>880</v>
      </c>
      <c r="AK599" s="38" t="n">
        <v>220.4454545454545</v>
      </c>
      <c r="AL599" s="38">
        <f>IF(OR($Z599="Dar de baja en SAP",$Z599="Dar de alta en SAP"),$AJ599*$AK599,"")</f>
        <v/>
      </c>
      <c r="AM599" s="38">
        <f>$AI599*$AK599</f>
        <v/>
      </c>
      <c r="AN599" s="27" t="inlineStr"/>
      <c r="AO599" s="27"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t="inlineStr"/>
      <c r="D600" s="5" t="inlineStr">
        <is>
          <t>033</t>
        </is>
      </c>
      <c r="E600" s="5" t="inlineStr">
        <is>
          <t>ZDES</t>
        </is>
      </c>
      <c r="F600" s="5" t="inlineStr">
        <is>
          <t>1060</t>
        </is>
      </c>
      <c r="G600" s="5" t="inlineStr">
        <is>
          <t>6022</t>
        </is>
      </c>
      <c r="H600" s="5" t="inlineStr">
        <is>
          <t>C/U</t>
        </is>
      </c>
      <c r="I600" s="6" t="n">
        <v>150</v>
      </c>
      <c r="J600" s="6" t="n">
        <v>0</v>
      </c>
      <c r="K600" s="5" t="inlineStr">
        <is>
          <t>ARS</t>
        </is>
      </c>
      <c r="L600" s="7" t="n">
        <v>0</v>
      </c>
      <c r="M600" s="7" t="n">
        <v>8550</v>
      </c>
      <c r="O600" s="11">
        <f>M600/SUM($M$2:$M$2023)</f>
        <v/>
      </c>
      <c r="P600" s="5">
        <f>IFERROR(M600/I600,0)</f>
        <v/>
      </c>
      <c r="R600" s="8">
        <f>I600-Q600</f>
        <v/>
      </c>
      <c r="S600" s="36">
        <f>P600*R600</f>
        <v/>
      </c>
      <c r="U600" s="27" t="inlineStr">
        <is>
          <t>Stock SAP</t>
        </is>
      </c>
      <c r="V600" s="27" t="inlineStr">
        <is>
          <t>Descartables</t>
        </is>
      </c>
      <c r="W600" s="27" t="inlineStr">
        <is>
          <t>Dentro del alcance</t>
        </is>
      </c>
      <c r="X600" s="27" t="inlineStr"/>
      <c r="Y600" s="27" t="inlineStr">
        <is>
          <t>Sin recuento físico en el inventario de Avain</t>
        </is>
      </c>
      <c r="Z600" s="28" t="inlineStr">
        <is>
          <t>Sin recuento físico</t>
        </is>
      </c>
      <c r="AA600" s="27" t="inlineStr"/>
      <c r="AB600" s="27" t="inlineStr"/>
      <c r="AC600" s="27" t="inlineStr"/>
      <c r="AD600" s="27" t="inlineStr"/>
      <c r="AE600" s="27" t="inlineStr"/>
      <c r="AF600" s="27" t="inlineStr"/>
      <c r="AG600" s="27" t="inlineStr"/>
      <c r="AH600" s="37" t="n">
        <v>150</v>
      </c>
      <c r="AI600" s="37" t="n">
        <v>0</v>
      </c>
      <c r="AJ600" s="37" t="n">
        <v>150</v>
      </c>
      <c r="AK600" s="38" t="n">
        <v>57</v>
      </c>
      <c r="AL600" s="38" t="n"/>
      <c r="AM600" s="38" t="n"/>
      <c r="AN600" s="27" t="inlineStr"/>
      <c r="AO600" s="27" t="inlineStr"/>
    </row>
    <row r="601">
      <c r="A601" s="5" t="inlineStr">
        <is>
          <t>2000072</t>
        </is>
      </c>
      <c r="B601" s="5" t="inlineStr">
        <is>
          <t>TUBO ENDOTRAQ. Nº 4 C/BALON</t>
        </is>
      </c>
      <c r="C601" s="5" t="inlineStr"/>
      <c r="D601" s="5" t="inlineStr">
        <is>
          <t>033</t>
        </is>
      </c>
      <c r="E601" s="5" t="inlineStr">
        <is>
          <t>ZDES</t>
        </is>
      </c>
      <c r="F601" s="5" t="inlineStr">
        <is>
          <t>1060</t>
        </is>
      </c>
      <c r="G601" s="5" t="inlineStr">
        <is>
          <t>6022</t>
        </is>
      </c>
      <c r="H601" s="5" t="inlineStr">
        <is>
          <t>C/U</t>
        </is>
      </c>
      <c r="I601" s="6" t="n">
        <v>150</v>
      </c>
      <c r="J601" s="6" t="n">
        <v>0</v>
      </c>
      <c r="K601" s="5" t="inlineStr">
        <is>
          <t>ARS</t>
        </is>
      </c>
      <c r="L601" s="7" t="n">
        <v>0</v>
      </c>
      <c r="M601" s="7" t="n">
        <v>9108.799999999999</v>
      </c>
      <c r="O601" s="11">
        <f>M601/SUM($M$2:$M$2023)</f>
        <v/>
      </c>
      <c r="P601" s="5">
        <f>IFERROR(M601/I601,0)</f>
        <v/>
      </c>
      <c r="R601" s="8">
        <f>I601-Q601</f>
        <v/>
      </c>
      <c r="S601" s="36">
        <f>P601*R601</f>
        <v/>
      </c>
      <c r="U601" s="27" t="inlineStr">
        <is>
          <t>Stock SAP</t>
        </is>
      </c>
      <c r="V601" s="27" t="inlineStr">
        <is>
          <t>Descartables</t>
        </is>
      </c>
      <c r="W601" s="27" t="inlineStr">
        <is>
          <t>Dentro del alcance</t>
        </is>
      </c>
      <c r="X601" s="27" t="inlineStr"/>
      <c r="Y601" s="27" t="inlineStr">
        <is>
          <t>Sin recuento físico en el inventario de Avain</t>
        </is>
      </c>
      <c r="Z601" s="28" t="inlineStr">
        <is>
          <t>Sin recuento físico</t>
        </is>
      </c>
      <c r="AA601" s="27" t="inlineStr"/>
      <c r="AB601" s="27" t="inlineStr"/>
      <c r="AC601" s="27" t="inlineStr"/>
      <c r="AD601" s="27" t="inlineStr"/>
      <c r="AE601" s="27" t="inlineStr"/>
      <c r="AF601" s="27" t="inlineStr"/>
      <c r="AG601" s="27" t="inlineStr"/>
      <c r="AH601" s="37" t="n">
        <v>150</v>
      </c>
      <c r="AI601" s="37" t="n">
        <v>0</v>
      </c>
      <c r="AJ601" s="37" t="n">
        <v>150</v>
      </c>
      <c r="AK601" s="38" t="n">
        <v>60.72533333333333</v>
      </c>
      <c r="AL601" s="38" t="n"/>
      <c r="AM601" s="38" t="n"/>
      <c r="AN601" s="27" t="inlineStr"/>
      <c r="AO601" s="27" t="inlineStr"/>
    </row>
    <row r="602">
      <c r="A602" s="5" t="inlineStr">
        <is>
          <t>2000077</t>
        </is>
      </c>
      <c r="B602" s="5" t="inlineStr">
        <is>
          <t>TUBO ENDOTRAQ Nº 7 C/BALON</t>
        </is>
      </c>
      <c r="C602" s="5" t="inlineStr"/>
      <c r="D602" s="5" t="inlineStr">
        <is>
          <t>033</t>
        </is>
      </c>
      <c r="E602" s="5" t="inlineStr">
        <is>
          <t>ZDES</t>
        </is>
      </c>
      <c r="F602" s="5" t="inlineStr">
        <is>
          <t>1060</t>
        </is>
      </c>
      <c r="G602" s="5" t="inlineStr">
        <is>
          <t>6021</t>
        </is>
      </c>
      <c r="H602" s="5" t="inlineStr">
        <is>
          <t>C/U</t>
        </is>
      </c>
      <c r="I602" s="6" t="n">
        <v>150</v>
      </c>
      <c r="J602" s="6" t="n">
        <v>0</v>
      </c>
      <c r="K602" s="5" t="inlineStr">
        <is>
          <t>ARS</t>
        </is>
      </c>
      <c r="L602" s="7" t="n">
        <v>0</v>
      </c>
      <c r="M602" s="7" t="n">
        <v>53151.49</v>
      </c>
      <c r="O602" s="11">
        <f>M602/SUM($M$2:$M$2023)</f>
        <v/>
      </c>
      <c r="P602" s="5">
        <f>IFERROR(M602/I602,0)</f>
        <v/>
      </c>
      <c r="R602" s="8">
        <f>I602-Q602</f>
        <v/>
      </c>
      <c r="S602" s="36">
        <f>P602*R602</f>
        <v/>
      </c>
      <c r="U602" s="27" t="inlineStr">
        <is>
          <t>Stock SAP</t>
        </is>
      </c>
      <c r="V602" s="27" t="inlineStr">
        <is>
          <t>Descartables</t>
        </is>
      </c>
      <c r="W602" s="27" t="inlineStr">
        <is>
          <t>Dentro del alcance</t>
        </is>
      </c>
      <c r="X602" s="26" t="inlineStr">
        <is>
          <t>Baja</t>
        </is>
      </c>
      <c r="Y602" s="27" t="inlineStr">
        <is>
          <t>Homologado – confianza Baja – pendiente de validación</t>
        </is>
      </c>
      <c r="Z602" s="26" t="inlineStr">
        <is>
          <t>Dar de baja en SAP</t>
        </is>
      </c>
      <c r="AA602" s="27" t="inlineStr">
        <is>
          <t>337</t>
        </is>
      </c>
      <c r="AB602" s="27" t="inlineStr">
        <is>
          <t>TUBO ENDOTRAQUEAL 7.5</t>
        </is>
      </c>
      <c r="AC602" s="27" t="inlineStr">
        <is>
          <t>Homologación por código Avain (master D-166)</t>
        </is>
      </c>
      <c r="AD602" s="27" t="inlineStr">
        <is>
          <t>Sí</t>
        </is>
      </c>
      <c r="AE602" s="27" t="inlineStr">
        <is>
          <t>2000077, 2000019, 2000078</t>
        </is>
      </c>
      <c r="AF602" s="27" t="inlineStr">
        <is>
          <t>Sí</t>
        </is>
      </c>
      <c r="AG602" s="27" t="inlineStr">
        <is>
          <t>D-166</t>
        </is>
      </c>
      <c r="AH602" s="37" t="n">
        <v>475</v>
      </c>
      <c r="AI602" s="37" t="n">
        <v>42</v>
      </c>
      <c r="AJ602" s="37" t="n">
        <v>433</v>
      </c>
      <c r="AK602" s="38" t="n">
        <v>354.3432421052632</v>
      </c>
      <c r="AL602" s="38">
        <f>IF(OR($Z602="Dar de baja en SAP",$Z602="Dar de alta en SAP"),$AJ602*$AK602,"")</f>
        <v/>
      </c>
      <c r="AM602" s="38">
        <f>$AI602*$AK602</f>
        <v/>
      </c>
      <c r="AN602" s="27" t="inlineStr"/>
      <c r="AO602" s="27"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t="inlineStr"/>
      <c r="D603" s="5" t="inlineStr">
        <is>
          <t>033</t>
        </is>
      </c>
      <c r="E603" s="5" t="inlineStr">
        <is>
          <t>ZDES</t>
        </is>
      </c>
      <c r="F603" s="5" t="inlineStr">
        <is>
          <t>1060</t>
        </is>
      </c>
      <c r="G603" s="5" t="inlineStr">
        <is>
          <t>6022</t>
        </is>
      </c>
      <c r="H603" s="5" t="inlineStr">
        <is>
          <t>C/U</t>
        </is>
      </c>
      <c r="I603" s="6" t="n">
        <v>150</v>
      </c>
      <c r="J603" s="6" t="n">
        <v>0</v>
      </c>
      <c r="K603" s="5" t="inlineStr">
        <is>
          <t>ARS</t>
        </is>
      </c>
      <c r="L603" s="7" t="n">
        <v>0</v>
      </c>
      <c r="M603" s="7" t="n">
        <v>28532.25</v>
      </c>
      <c r="O603" s="11">
        <f>M603/SUM($M$2:$M$2023)</f>
        <v/>
      </c>
      <c r="P603" s="5">
        <f>IFERROR(M603/I603,0)</f>
        <v/>
      </c>
      <c r="R603" s="8">
        <f>I603-Q603</f>
        <v/>
      </c>
      <c r="S603" s="36">
        <f>P603*R603</f>
        <v/>
      </c>
      <c r="U603" s="27" t="inlineStr">
        <is>
          <t>Stock SAP</t>
        </is>
      </c>
      <c r="V603" s="27" t="inlineStr">
        <is>
          <t>Descartables</t>
        </is>
      </c>
      <c r="W603" s="27" t="inlineStr">
        <is>
          <t>Dentro del alcance</t>
        </is>
      </c>
      <c r="X603" s="27" t="inlineStr"/>
      <c r="Y603" s="27" t="inlineStr">
        <is>
          <t>Sin recuento físico en el inventario de Avain</t>
        </is>
      </c>
      <c r="Z603" s="28" t="inlineStr">
        <is>
          <t>Sin recuento físico</t>
        </is>
      </c>
      <c r="AA603" s="27" t="inlineStr"/>
      <c r="AB603" s="27" t="inlineStr"/>
      <c r="AC603" s="27" t="inlineStr"/>
      <c r="AD603" s="27" t="inlineStr"/>
      <c r="AE603" s="27" t="inlineStr"/>
      <c r="AF603" s="27" t="inlineStr"/>
      <c r="AG603" s="27" t="inlineStr"/>
      <c r="AH603" s="37" t="n">
        <v>200</v>
      </c>
      <c r="AI603" s="37" t="n">
        <v>0</v>
      </c>
      <c r="AJ603" s="37" t="n">
        <v>200</v>
      </c>
      <c r="AK603" s="38" t="n">
        <v>190.215</v>
      </c>
      <c r="AL603" s="38" t="n"/>
      <c r="AM603" s="38" t="n"/>
      <c r="AN603" s="27" t="inlineStr"/>
      <c r="AO603" s="27" t="inlineStr">
        <is>
          <t>El material ocupa 2 filas en la hoja 1060 NQN (lote/almacén). La cantidad SAP y la física de esta vista son el total del material.</t>
        </is>
      </c>
    </row>
    <row r="604">
      <c r="A604" s="5" t="inlineStr">
        <is>
          <t>2000355</t>
        </is>
      </c>
      <c r="B604" s="5" t="inlineStr">
        <is>
          <t>APOSITO ESTERIL (G+A) 15X20CM</t>
        </is>
      </c>
      <c r="C604" s="5" t="inlineStr"/>
      <c r="D604" s="5" t="inlineStr">
        <is>
          <t>033</t>
        </is>
      </c>
      <c r="E604" s="5" t="inlineStr">
        <is>
          <t>ZDES</t>
        </is>
      </c>
      <c r="F604" s="5" t="inlineStr">
        <is>
          <t>1060</t>
        </is>
      </c>
      <c r="G604" s="5" t="inlineStr">
        <is>
          <t>6021</t>
        </is>
      </c>
      <c r="H604" s="5" t="inlineStr">
        <is>
          <t>C/U</t>
        </is>
      </c>
      <c r="I604" s="6" t="n">
        <v>150</v>
      </c>
      <c r="J604" s="6" t="n">
        <v>0</v>
      </c>
      <c r="K604" s="5" t="inlineStr">
        <is>
          <t>ARS</t>
        </is>
      </c>
      <c r="L604" s="7" t="n">
        <v>0</v>
      </c>
      <c r="M604" s="7" t="n">
        <v>42148.5</v>
      </c>
      <c r="O604" s="11">
        <f>M604/SUM($M$2:$M$2023)</f>
        <v/>
      </c>
      <c r="P604" s="5">
        <f>IFERROR(M604/I604,0)</f>
        <v/>
      </c>
      <c r="R604" s="8">
        <f>I604-Q604</f>
        <v/>
      </c>
      <c r="S604" s="36">
        <f>P604*R604</f>
        <v/>
      </c>
      <c r="U604" s="27" t="inlineStr">
        <is>
          <t>Stock SAP</t>
        </is>
      </c>
      <c r="V604" s="27" t="inlineStr">
        <is>
          <t>Descartables</t>
        </is>
      </c>
      <c r="W604" s="27" t="inlineStr">
        <is>
          <t>Dentro del alcance</t>
        </is>
      </c>
      <c r="X604" s="27" t="inlineStr"/>
      <c r="Y604" s="27" t="inlineStr">
        <is>
          <t>Sin recuento físico en el inventario de Avain</t>
        </is>
      </c>
      <c r="Z604" s="28" t="inlineStr">
        <is>
          <t>Sin recuento físico</t>
        </is>
      </c>
      <c r="AA604" s="27" t="inlineStr"/>
      <c r="AB604" s="27" t="inlineStr"/>
      <c r="AC604" s="27" t="inlineStr"/>
      <c r="AD604" s="27" t="inlineStr"/>
      <c r="AE604" s="27" t="inlineStr"/>
      <c r="AF604" s="27" t="inlineStr"/>
      <c r="AG604" s="27" t="inlineStr"/>
      <c r="AH604" s="37" t="n">
        <v>150</v>
      </c>
      <c r="AI604" s="37" t="n">
        <v>0</v>
      </c>
      <c r="AJ604" s="37" t="n">
        <v>150</v>
      </c>
      <c r="AK604" s="38" t="n">
        <v>280.99</v>
      </c>
      <c r="AL604" s="38" t="n"/>
      <c r="AM604" s="38" t="n"/>
      <c r="AN604" s="27" t="inlineStr"/>
      <c r="AO604" s="27" t="inlineStr"/>
    </row>
    <row r="605">
      <c r="A605" s="5" t="inlineStr">
        <is>
          <t>2000868</t>
        </is>
      </c>
      <c r="B605" s="5" t="inlineStr">
        <is>
          <t>DESCARTADOR C/TAPA GIRATORIA MOD M5 4.8L</t>
        </is>
      </c>
      <c r="C605" s="5" t="inlineStr"/>
      <c r="D605" s="5" t="inlineStr">
        <is>
          <t>033</t>
        </is>
      </c>
      <c r="E605" s="5" t="inlineStr">
        <is>
          <t>ZDES</t>
        </is>
      </c>
      <c r="F605" s="5" t="inlineStr">
        <is>
          <t>1060</t>
        </is>
      </c>
      <c r="G605" s="5" t="inlineStr">
        <is>
          <t>6022</t>
        </is>
      </c>
      <c r="H605" s="5" t="inlineStr">
        <is>
          <t>C/U</t>
        </is>
      </c>
      <c r="I605" s="6" t="n">
        <v>150</v>
      </c>
      <c r="J605" s="6" t="n">
        <v>0</v>
      </c>
      <c r="K605" s="5" t="inlineStr">
        <is>
          <t>ARS</t>
        </is>
      </c>
      <c r="L605" s="7" t="n">
        <v>0</v>
      </c>
      <c r="M605" s="7" t="n">
        <v>104937.4</v>
      </c>
      <c r="O605" s="11">
        <f>M605/SUM($M$2:$M$2023)</f>
        <v/>
      </c>
      <c r="P605" s="5">
        <f>IFERROR(M605/I605,0)</f>
        <v/>
      </c>
      <c r="R605" s="8">
        <f>I605-Q605</f>
        <v/>
      </c>
      <c r="S605" s="36">
        <f>P605*R605</f>
        <v/>
      </c>
      <c r="U605" s="27" t="inlineStr">
        <is>
          <t>Stock SAP</t>
        </is>
      </c>
      <c r="V605" s="27" t="inlineStr">
        <is>
          <t>Descartables</t>
        </is>
      </c>
      <c r="W605" s="27" t="inlineStr">
        <is>
          <t>Dentro del alcance</t>
        </is>
      </c>
      <c r="X605" s="27" t="inlineStr"/>
      <c r="Y605" s="27" t="inlineStr">
        <is>
          <t>Sin recuento físico en el inventario de Avain</t>
        </is>
      </c>
      <c r="Z605" s="28" t="inlineStr">
        <is>
          <t>Sin recuento físico</t>
        </is>
      </c>
      <c r="AA605" s="27" t="inlineStr"/>
      <c r="AB605" s="27" t="inlineStr"/>
      <c r="AC605" s="27" t="inlineStr"/>
      <c r="AD605" s="27" t="inlineStr"/>
      <c r="AE605" s="27" t="inlineStr"/>
      <c r="AF605" s="27" t="inlineStr"/>
      <c r="AG605" s="27" t="inlineStr"/>
      <c r="AH605" s="37" t="n">
        <v>150</v>
      </c>
      <c r="AI605" s="37" t="n">
        <v>0</v>
      </c>
      <c r="AJ605" s="37" t="n">
        <v>150</v>
      </c>
      <c r="AK605" s="38" t="n">
        <v>699.5826666666667</v>
      </c>
      <c r="AL605" s="38" t="n"/>
      <c r="AM605" s="38" t="n"/>
      <c r="AN605" s="27" t="inlineStr"/>
      <c r="AO605" s="27"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t="inlineStr"/>
      <c r="D606" s="5" t="inlineStr">
        <is>
          <t>033</t>
        </is>
      </c>
      <c r="E606" s="5" t="inlineStr">
        <is>
          <t>ZDES</t>
        </is>
      </c>
      <c r="F606" s="5" t="inlineStr">
        <is>
          <t>1060</t>
        </is>
      </c>
      <c r="G606" s="5" t="inlineStr">
        <is>
          <t>6021</t>
        </is>
      </c>
      <c r="H606" s="5" t="inlineStr">
        <is>
          <t>C/U</t>
        </is>
      </c>
      <c r="I606" s="6" t="n">
        <v>147</v>
      </c>
      <c r="J606" s="6" t="n">
        <v>0</v>
      </c>
      <c r="K606" s="5" t="inlineStr">
        <is>
          <t>ARS</t>
        </is>
      </c>
      <c r="L606" s="7" t="n">
        <v>0</v>
      </c>
      <c r="M606" s="7" t="n">
        <v>56151.06</v>
      </c>
      <c r="O606" s="11">
        <f>M606/SUM($M$2:$M$2023)</f>
        <v/>
      </c>
      <c r="P606" s="5">
        <f>IFERROR(M606/I606,0)</f>
        <v/>
      </c>
      <c r="Q606" s="39" t="n">
        <v>55</v>
      </c>
      <c r="R606" s="8">
        <f>I606-Q606</f>
        <v/>
      </c>
      <c r="S606" s="36">
        <f>P606*R606</f>
        <v/>
      </c>
      <c r="U606" s="27" t="inlineStr">
        <is>
          <t>Stock SAP</t>
        </is>
      </c>
      <c r="V606" s="27" t="inlineStr">
        <is>
          <t>Descartables</t>
        </is>
      </c>
      <c r="W606" s="27" t="inlineStr">
        <is>
          <t>Dentro del alcance</t>
        </is>
      </c>
      <c r="X606" s="26" t="inlineStr">
        <is>
          <t>Baja</t>
        </is>
      </c>
      <c r="Y606" s="27" t="inlineStr">
        <is>
          <t>Homologado – confianza Baja – pendiente de validación</t>
        </is>
      </c>
      <c r="Z606" s="26" t="inlineStr">
        <is>
          <t>Dar de baja en SAP</t>
        </is>
      </c>
      <c r="AA606" s="27" t="inlineStr">
        <is>
          <t>394; 500</t>
        </is>
      </c>
      <c r="AB606" s="27" t="inlineStr">
        <is>
          <t>CANULAS DE MAYO N°4; CANULAS DE MAYO N°5</t>
        </is>
      </c>
      <c r="AC606" s="27" t="inlineStr">
        <is>
          <t>Cruce por nomenclatura SAP</t>
        </is>
      </c>
      <c r="AD606" s="27" t="inlineStr">
        <is>
          <t>No</t>
        </is>
      </c>
      <c r="AE606" s="27" t="inlineStr"/>
      <c r="AF606" s="27" t="inlineStr">
        <is>
          <t>No</t>
        </is>
      </c>
      <c r="AG606" s="27" t="inlineStr"/>
      <c r="AH606" s="37" t="n">
        <v>147</v>
      </c>
      <c r="AI606" s="37" t="n">
        <v>55</v>
      </c>
      <c r="AJ606" s="37" t="n">
        <v>92</v>
      </c>
      <c r="AK606" s="38" t="n">
        <v>381.98</v>
      </c>
      <c r="AL606" s="38">
        <f>IF(OR($Z606="Dar de baja en SAP",$Z606="Dar de alta en SAP"),$AJ606*$AK606,"")</f>
        <v/>
      </c>
      <c r="AM606" s="38">
        <f>$AI606*$AK606</f>
        <v/>
      </c>
      <c r="AN606" s="27" t="inlineStr"/>
      <c r="AO606" s="27"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7" t="n">
        <v>0</v>
      </c>
      <c r="M607" s="7" t="n">
        <v>1912.11</v>
      </c>
      <c r="O607" s="11">
        <f>M607/SUM($M$2:$M$2023)</f>
        <v/>
      </c>
      <c r="P607" s="5">
        <f>IFERROR(M607/I607,0)</f>
        <v/>
      </c>
      <c r="Q607" s="39" t="n">
        <v>30</v>
      </c>
      <c r="R607" s="8">
        <f>I607-Q607</f>
        <v/>
      </c>
      <c r="S607" s="36">
        <f>P607*R607</f>
        <v/>
      </c>
      <c r="U607" s="27" t="inlineStr">
        <is>
          <t>Stock SAP</t>
        </is>
      </c>
      <c r="V607" s="27" t="inlineStr">
        <is>
          <t>Medicamentos</t>
        </is>
      </c>
      <c r="W607" s="27" t="inlineStr">
        <is>
          <t>Dentro del alcance</t>
        </is>
      </c>
      <c r="X607" s="25" t="inlineStr">
        <is>
          <t>Alta</t>
        </is>
      </c>
      <c r="Y607" s="27" t="inlineStr">
        <is>
          <t>Homologado – confianza Alta</t>
        </is>
      </c>
      <c r="Z607" s="26" t="inlineStr">
        <is>
          <t>Dar de baja en SAP</t>
        </is>
      </c>
      <c r="AA607" s="27" t="inlineStr">
        <is>
          <t>MED-003</t>
        </is>
      </c>
      <c r="AB607" s="27" t="inlineStr">
        <is>
          <t>Amoxicilina 500mg</t>
        </is>
      </c>
      <c r="AC607" s="27" t="inlineStr">
        <is>
          <t>Cruce por nomenclatura SAP</t>
        </is>
      </c>
      <c r="AD607" s="27" t="inlineStr">
        <is>
          <t>No</t>
        </is>
      </c>
      <c r="AE607" s="27" t="inlineStr"/>
      <c r="AF607" s="27" t="inlineStr">
        <is>
          <t>No</t>
        </is>
      </c>
      <c r="AG607" s="27" t="inlineStr"/>
      <c r="AH607" s="37" t="n">
        <v>338</v>
      </c>
      <c r="AI607" s="37" t="n">
        <v>30</v>
      </c>
      <c r="AJ607" s="37" t="n">
        <v>308</v>
      </c>
      <c r="AK607" s="38" t="n">
        <v>13.09662721893491</v>
      </c>
      <c r="AL607" s="38">
        <f>IF(OR($Z607="Dar de baja en SAP",$Z607="Dar de alta en SAP"),$AJ607*$AK607,"")</f>
        <v/>
      </c>
      <c r="AM607" s="38">
        <f>$AI607*$AK607</f>
        <v/>
      </c>
      <c r="AN607" s="27" t="inlineStr"/>
      <c r="AO607" s="27"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7" t="n">
        <v>0</v>
      </c>
      <c r="M608" s="7" t="n">
        <v>140640.94</v>
      </c>
      <c r="O608" s="11">
        <f>M608/SUM($M$2:$M$2023)</f>
        <v/>
      </c>
      <c r="P608" s="5">
        <f>IFERROR(M608/I608,0)</f>
        <v/>
      </c>
      <c r="R608" s="8">
        <f>I608-Q608</f>
        <v/>
      </c>
      <c r="S608" s="36">
        <f>P608*R608</f>
        <v/>
      </c>
      <c r="U608" s="27" t="inlineStr">
        <is>
          <t>Stock SAP</t>
        </is>
      </c>
      <c r="V608" s="27" t="inlineStr">
        <is>
          <t>Medicamentos</t>
        </is>
      </c>
      <c r="W608" s="27" t="inlineStr">
        <is>
          <t>Dentro del alcance</t>
        </is>
      </c>
      <c r="X608" s="26" t="inlineStr">
        <is>
          <t>Baja</t>
        </is>
      </c>
      <c r="Y608" s="27" t="inlineStr">
        <is>
          <t>Homologado – confianza Baja – pendiente de validación</t>
        </is>
      </c>
      <c r="Z608" s="26" t="inlineStr">
        <is>
          <t>Dar de baja en SAP</t>
        </is>
      </c>
      <c r="AA608" s="27" t="inlineStr">
        <is>
          <t>211</t>
        </is>
      </c>
      <c r="AB608" s="27" t="inlineStr">
        <is>
          <t>SOLUCION DEXTROSA</t>
        </is>
      </c>
      <c r="AC608" s="27" t="inlineStr">
        <is>
          <t>Homologación por código Avain (master M13-002)</t>
        </is>
      </c>
      <c r="AD608" s="27" t="inlineStr">
        <is>
          <t>No</t>
        </is>
      </c>
      <c r="AE608" s="27" t="inlineStr"/>
      <c r="AF608" s="27" t="inlineStr">
        <is>
          <t>Sí</t>
        </is>
      </c>
      <c r="AG608" s="27" t="inlineStr">
        <is>
          <t>M13-002</t>
        </is>
      </c>
      <c r="AH608" s="37" t="n">
        <v>1553</v>
      </c>
      <c r="AI608" s="37" t="n">
        <v>273</v>
      </c>
      <c r="AJ608" s="37" t="n">
        <v>1280</v>
      </c>
      <c r="AK608" s="38" t="n">
        <v>976.6731938184158</v>
      </c>
      <c r="AL608" s="38">
        <f>IF(OR($Z608="Dar de baja en SAP",$Z608="Dar de alta en SAP"),$AJ608*$AK608,"")</f>
        <v/>
      </c>
      <c r="AM608" s="38">
        <f>$AI608*$AK608</f>
        <v/>
      </c>
      <c r="AN608" s="27" t="inlineStr"/>
      <c r="AO608"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7" t="n">
        <v>0</v>
      </c>
      <c r="M609" s="7" t="n">
        <v>224971.38</v>
      </c>
      <c r="O609" s="11">
        <f>M609/SUM($M$2:$M$2023)</f>
        <v/>
      </c>
      <c r="P609" s="5">
        <f>IFERROR(M609/I609,0)</f>
        <v/>
      </c>
      <c r="R609" s="8">
        <f>I609-Q609</f>
        <v/>
      </c>
      <c r="S609" s="36">
        <f>P609*R609</f>
        <v/>
      </c>
      <c r="U609" s="27" t="inlineStr">
        <is>
          <t>Stock SAP</t>
        </is>
      </c>
      <c r="V609" s="27" t="inlineStr">
        <is>
          <t>Medicamentos</t>
        </is>
      </c>
      <c r="W609" s="27" t="inlineStr">
        <is>
          <t>Dentro del alcance</t>
        </is>
      </c>
      <c r="X609" s="30" t="inlineStr">
        <is>
          <t>Media</t>
        </is>
      </c>
      <c r="Y609" s="27" t="inlineStr">
        <is>
          <t>Homologado – confianza Media – pendiente de validación</t>
        </is>
      </c>
      <c r="Z609" s="26" t="inlineStr">
        <is>
          <t>Dar de baja en SAP</t>
        </is>
      </c>
      <c r="AA609" s="27" t="inlineStr">
        <is>
          <t>216</t>
        </is>
      </c>
      <c r="AB609" s="27" t="inlineStr">
        <is>
          <t>SOLUCIÓN RINGER LACTATO</t>
        </is>
      </c>
      <c r="AC609" s="27" t="inlineStr">
        <is>
          <t>Homologación por código Avain (master M13-003)</t>
        </is>
      </c>
      <c r="AD609" s="27" t="inlineStr">
        <is>
          <t>No</t>
        </is>
      </c>
      <c r="AE609" s="27" t="inlineStr"/>
      <c r="AF609" s="27" t="inlineStr">
        <is>
          <t>Sí</t>
        </is>
      </c>
      <c r="AG609" s="27" t="inlineStr">
        <is>
          <t>M13-003</t>
        </is>
      </c>
      <c r="AH609" s="37" t="n">
        <v>1813</v>
      </c>
      <c r="AI609" s="37" t="n">
        <v>228</v>
      </c>
      <c r="AJ609" s="37" t="n">
        <v>1585</v>
      </c>
      <c r="AK609" s="38" t="n">
        <v>1562.301268615554</v>
      </c>
      <c r="AL609" s="38">
        <f>IF(OR($Z609="Dar de baja en SAP",$Z609="Dar de alta en SAP"),$AJ609*$AK609,"")</f>
        <v/>
      </c>
      <c r="AM609" s="38">
        <f>$AI609*$AK609</f>
        <v/>
      </c>
      <c r="AN609" s="27" t="inlineStr"/>
      <c r="AO609"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7" t="n">
        <v>0</v>
      </c>
      <c r="M610" s="7" t="n">
        <v>136734.25</v>
      </c>
      <c r="O610" s="11">
        <f>M610/SUM($M$2:$M$2023)</f>
        <v/>
      </c>
      <c r="P610" s="5">
        <f>IFERROR(M610/I610,0)</f>
        <v/>
      </c>
      <c r="R610" s="8">
        <f>I610-Q610</f>
        <v/>
      </c>
      <c r="S610" s="36">
        <f>P610*R610</f>
        <v/>
      </c>
      <c r="U610" s="27" t="inlineStr">
        <is>
          <t>Stock SAP</t>
        </is>
      </c>
      <c r="V610" s="27" t="inlineStr">
        <is>
          <t>Medicamentos</t>
        </is>
      </c>
      <c r="W610" s="27" t="inlineStr">
        <is>
          <t>Dentro del alcance</t>
        </is>
      </c>
      <c r="X610" s="26" t="inlineStr">
        <is>
          <t>Baja</t>
        </is>
      </c>
      <c r="Y610" s="27" t="inlineStr">
        <is>
          <t>Homologado – confianza Baja – pendiente de validación</t>
        </is>
      </c>
      <c r="Z610" s="26" t="inlineStr">
        <is>
          <t>Dar de baja en SAP</t>
        </is>
      </c>
      <c r="AA610" s="27" t="inlineStr">
        <is>
          <t>211</t>
        </is>
      </c>
      <c r="AB610" s="27" t="inlineStr">
        <is>
          <t>SOLUCION DEXTROSA</t>
        </is>
      </c>
      <c r="AC610" s="27" t="inlineStr">
        <is>
          <t>Homologación por código Avain (master M13-002)</t>
        </is>
      </c>
      <c r="AD610" s="27" t="inlineStr">
        <is>
          <t>No</t>
        </is>
      </c>
      <c r="AE610" s="27" t="inlineStr"/>
      <c r="AF610" s="27" t="inlineStr">
        <is>
          <t>Sí</t>
        </is>
      </c>
      <c r="AG610" s="27" t="inlineStr">
        <is>
          <t>M13-002</t>
        </is>
      </c>
      <c r="AH610" s="37" t="n">
        <v>1553</v>
      </c>
      <c r="AI610" s="37" t="n">
        <v>273</v>
      </c>
      <c r="AJ610" s="37" t="n">
        <v>1280</v>
      </c>
      <c r="AK610" s="38" t="n">
        <v>976.6731938184158</v>
      </c>
      <c r="AL610" s="38">
        <f>IF(OR($Z610="Dar de baja en SAP",$Z610="Dar de alta en SAP"),$AJ610*$AK610,"")</f>
        <v/>
      </c>
      <c r="AM610" s="38">
        <f>$AI610*$AK610</f>
        <v/>
      </c>
      <c r="AN610" s="27" t="inlineStr"/>
      <c r="AO610"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7" t="n">
        <v>0</v>
      </c>
      <c r="M611" s="7" t="n">
        <v>55850.59</v>
      </c>
      <c r="O611" s="11">
        <f>M611/SUM($M$2:$M$2023)</f>
        <v/>
      </c>
      <c r="P611" s="5">
        <f>IFERROR(M611/I611,0)</f>
        <v/>
      </c>
      <c r="R611" s="8">
        <f>I611-Q611</f>
        <v/>
      </c>
      <c r="S611" s="36">
        <f>P611*R611</f>
        <v/>
      </c>
      <c r="U611" s="27" t="inlineStr">
        <is>
          <t>Stock SAP</t>
        </is>
      </c>
      <c r="V611" s="27" t="inlineStr">
        <is>
          <t>Medicamentos</t>
        </is>
      </c>
      <c r="W611" s="27" t="inlineStr">
        <is>
          <t>Dentro del alcance</t>
        </is>
      </c>
      <c r="X611" s="26" t="inlineStr">
        <is>
          <t>Baja</t>
        </is>
      </c>
      <c r="Y611" s="27" t="inlineStr">
        <is>
          <t>Homologado – confianza Baja – pendiente de validación</t>
        </is>
      </c>
      <c r="Z611" s="26" t="inlineStr">
        <is>
          <t>Dar de baja en SAP</t>
        </is>
      </c>
      <c r="AA611" s="27" t="inlineStr">
        <is>
          <t>16</t>
        </is>
      </c>
      <c r="AB611" s="27" t="inlineStr">
        <is>
          <t>AMOXICILINA + AC. CLAVULANICO</t>
        </is>
      </c>
      <c r="AC611" s="27" t="inlineStr">
        <is>
          <t>Homologación por código Avain (master M11-001)</t>
        </is>
      </c>
      <c r="AD611" s="27" t="inlineStr">
        <is>
          <t>No</t>
        </is>
      </c>
      <c r="AE611" s="27" t="inlineStr"/>
      <c r="AF611" s="27" t="inlineStr">
        <is>
          <t>Sí</t>
        </is>
      </c>
      <c r="AG611" s="27" t="inlineStr">
        <is>
          <t>M11-001</t>
        </is>
      </c>
      <c r="AH611" s="37" t="n">
        <v>1444</v>
      </c>
      <c r="AI611" s="37" t="n">
        <v>91</v>
      </c>
      <c r="AJ611" s="37" t="n">
        <v>1353</v>
      </c>
      <c r="AK611" s="38" t="n">
        <v>398.9328047091412</v>
      </c>
      <c r="AL611" s="38">
        <f>IF(OR($Z611="Dar de baja en SAP",$Z611="Dar de alta en SAP"),$AJ611*$AK611,"")</f>
        <v/>
      </c>
      <c r="AM611" s="38">
        <f>$AI611*$AK611</f>
        <v/>
      </c>
      <c r="AN611" s="27" t="inlineStr"/>
      <c r="AO611"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7" t="n">
        <v>0</v>
      </c>
      <c r="M612" s="7" t="n">
        <v>55850.59</v>
      </c>
      <c r="O612" s="11">
        <f>M612/SUM($M$2:$M$2023)</f>
        <v/>
      </c>
      <c r="P612" s="5">
        <f>IFERROR(M612/I612,0)</f>
        <v/>
      </c>
      <c r="R612" s="8">
        <f>I612-Q612</f>
        <v/>
      </c>
      <c r="S612" s="36">
        <f>P612*R612</f>
        <v/>
      </c>
      <c r="U612" s="27" t="inlineStr">
        <is>
          <t>Stock SAP</t>
        </is>
      </c>
      <c r="V612" s="27" t="inlineStr">
        <is>
          <t>Medicamentos</t>
        </is>
      </c>
      <c r="W612" s="27" t="inlineStr">
        <is>
          <t>Dentro del alcance</t>
        </is>
      </c>
      <c r="X612" s="26" t="inlineStr">
        <is>
          <t>Baja</t>
        </is>
      </c>
      <c r="Y612" s="27" t="inlineStr">
        <is>
          <t>Homologado – confianza Baja – pendiente de validación</t>
        </is>
      </c>
      <c r="Z612" s="26" t="inlineStr">
        <is>
          <t>Dar de baja en SAP</t>
        </is>
      </c>
      <c r="AA612" s="27" t="inlineStr">
        <is>
          <t>16</t>
        </is>
      </c>
      <c r="AB612" s="27" t="inlineStr">
        <is>
          <t>AMOXICILINA + AC. CLAVULANICO</t>
        </is>
      </c>
      <c r="AC612" s="27" t="inlineStr">
        <is>
          <t>Homologación por código Avain (master M11-001)</t>
        </is>
      </c>
      <c r="AD612" s="27" t="inlineStr">
        <is>
          <t>No</t>
        </is>
      </c>
      <c r="AE612" s="27" t="inlineStr"/>
      <c r="AF612" s="27" t="inlineStr">
        <is>
          <t>Sí</t>
        </is>
      </c>
      <c r="AG612" s="27" t="inlineStr">
        <is>
          <t>M11-001</t>
        </is>
      </c>
      <c r="AH612" s="37" t="n">
        <v>1444</v>
      </c>
      <c r="AI612" s="37" t="n">
        <v>91</v>
      </c>
      <c r="AJ612" s="37" t="n">
        <v>1353</v>
      </c>
      <c r="AK612" s="38" t="n">
        <v>398.9328047091412</v>
      </c>
      <c r="AL612" s="38">
        <f>IF(OR($Z612="Dar de baja en SAP",$Z612="Dar de alta en SAP"),$AJ612*$AK612,"")</f>
        <v/>
      </c>
      <c r="AM612" s="38">
        <f>$AI612*$AK612</f>
        <v/>
      </c>
      <c r="AN612" s="27" t="inlineStr"/>
      <c r="AO612"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t="inlineStr"/>
      <c r="D613" s="5" t="inlineStr">
        <is>
          <t>033</t>
        </is>
      </c>
      <c r="E613" s="5" t="inlineStr">
        <is>
          <t>ZDES</t>
        </is>
      </c>
      <c r="F613" s="5" t="inlineStr">
        <is>
          <t>1060</t>
        </is>
      </c>
      <c r="G613" s="5" t="inlineStr">
        <is>
          <t>6022</t>
        </is>
      </c>
      <c r="H613" s="5" t="inlineStr">
        <is>
          <t>C/U</t>
        </is>
      </c>
      <c r="I613" s="6" t="n">
        <v>140</v>
      </c>
      <c r="J613" s="6" t="n">
        <v>0</v>
      </c>
      <c r="K613" s="5" t="inlineStr">
        <is>
          <t>ARS</t>
        </is>
      </c>
      <c r="L613" s="7" t="n">
        <v>0</v>
      </c>
      <c r="M613" s="7" t="n">
        <v>7140</v>
      </c>
      <c r="O613" s="11">
        <f>M613/SUM($M$2:$M$2023)</f>
        <v/>
      </c>
      <c r="P613" s="5">
        <f>IFERROR(M613/I613,0)</f>
        <v/>
      </c>
      <c r="R613" s="8">
        <f>I613-Q613</f>
        <v/>
      </c>
      <c r="S613" s="36">
        <f>P613*R613</f>
        <v/>
      </c>
      <c r="U613" s="27" t="inlineStr">
        <is>
          <t>Stock SAP</t>
        </is>
      </c>
      <c r="V613" s="27" t="inlineStr">
        <is>
          <t>Descartables</t>
        </is>
      </c>
      <c r="W613" s="27" t="inlineStr">
        <is>
          <t>Dentro del alcance</t>
        </is>
      </c>
      <c r="X613" s="27" t="inlineStr"/>
      <c r="Y613" s="27" t="inlineStr">
        <is>
          <t>Sin recuento físico en el inventario de Avain</t>
        </is>
      </c>
      <c r="Z613" s="28" t="inlineStr">
        <is>
          <t>Sin recuento físico</t>
        </is>
      </c>
      <c r="AA613" s="27" t="inlineStr"/>
      <c r="AB613" s="27" t="inlineStr"/>
      <c r="AC613" s="27" t="inlineStr"/>
      <c r="AD613" s="27" t="inlineStr"/>
      <c r="AE613" s="27" t="inlineStr"/>
      <c r="AF613" s="27" t="inlineStr"/>
      <c r="AG613" s="27" t="inlineStr"/>
      <c r="AH613" s="37" t="n">
        <v>140</v>
      </c>
      <c r="AI613" s="37" t="n">
        <v>0</v>
      </c>
      <c r="AJ613" s="37" t="n">
        <v>140</v>
      </c>
      <c r="AK613" s="38" t="n">
        <v>51</v>
      </c>
      <c r="AL613" s="38" t="n"/>
      <c r="AM613" s="38" t="n"/>
      <c r="AN613" s="27" t="inlineStr"/>
      <c r="AO613" s="27" t="inlineStr"/>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7" t="n">
        <v>0</v>
      </c>
      <c r="M614" s="7" t="n">
        <v>194031.25</v>
      </c>
      <c r="O614" s="11">
        <f>M614/SUM($M$2:$M$2023)</f>
        <v/>
      </c>
      <c r="P614" s="5">
        <f>IFERROR(M614/I614,0)</f>
        <v/>
      </c>
      <c r="R614" s="8">
        <f>I614-Q614</f>
        <v/>
      </c>
      <c r="S614" s="36">
        <f>P614*R614</f>
        <v/>
      </c>
      <c r="U614" s="27" t="inlineStr">
        <is>
          <t>Stock SAP</t>
        </is>
      </c>
      <c r="V614" s="27" t="inlineStr">
        <is>
          <t>Medicamentos</t>
        </is>
      </c>
      <c r="W614" s="27" t="inlineStr">
        <is>
          <t>Dentro del alcance</t>
        </is>
      </c>
      <c r="X614" s="26" t="inlineStr">
        <is>
          <t>Baja</t>
        </is>
      </c>
      <c r="Y614" s="27" t="inlineStr">
        <is>
          <t>Homologado – confianza Baja – pendiente de validación</t>
        </is>
      </c>
      <c r="Z614" s="26" t="inlineStr">
        <is>
          <t>Dar de baja en SAP</t>
        </is>
      </c>
      <c r="AA614" s="27" t="inlineStr">
        <is>
          <t>255</t>
        </is>
      </c>
      <c r="AB614" s="27" t="inlineStr">
        <is>
          <t>ALCOHOL ETILICO 96% X 1 LTS</t>
        </is>
      </c>
      <c r="AC614" s="27" t="inlineStr">
        <is>
          <t>Homologación por código Avain (master D-174)</t>
        </is>
      </c>
      <c r="AD614" s="27" t="inlineStr">
        <is>
          <t>No</t>
        </is>
      </c>
      <c r="AE614" s="27" t="inlineStr"/>
      <c r="AF614" s="27" t="inlineStr">
        <is>
          <t>Sí</t>
        </is>
      </c>
      <c r="AG614" s="27" t="inlineStr">
        <is>
          <t>D-174</t>
        </is>
      </c>
      <c r="AH614" s="37" t="n">
        <v>727</v>
      </c>
      <c r="AI614" s="37" t="n">
        <v>4</v>
      </c>
      <c r="AJ614" s="37" t="n">
        <v>723</v>
      </c>
      <c r="AK614" s="38" t="n">
        <v>1426.700385144429</v>
      </c>
      <c r="AL614" s="38">
        <f>IF(OR($Z614="Dar de baja en SAP",$Z614="Dar de alta en SAP"),$AJ614*$AK614,"")</f>
        <v/>
      </c>
      <c r="AM614" s="38">
        <f>$AI614*$AK614</f>
        <v/>
      </c>
      <c r="AN614" s="29" t="inlineStr">
        <is>
          <t>Valorización a validar: relación de cantidades 182 a 1 entre SAP y el recuento físico. Sugiere distinta unidad de medida (SAP por caja o envase y el recuento por unidad). La diferencia económica de esta fila no debe tomarse como definitiva.</t>
        </is>
      </c>
      <c r="AO614"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t="inlineStr"/>
      <c r="D615" s="5" t="inlineStr">
        <is>
          <t>INDU</t>
        </is>
      </c>
      <c r="E615" s="5" t="inlineStr">
        <is>
          <t>ZUNI</t>
        </is>
      </c>
      <c r="F615" s="5" t="inlineStr">
        <is>
          <t>1060</t>
        </is>
      </c>
      <c r="G615" s="5" t="inlineStr">
        <is>
          <t>6031</t>
        </is>
      </c>
      <c r="H615" s="5" t="inlineStr">
        <is>
          <t>C/U</t>
        </is>
      </c>
      <c r="I615" s="6" t="n">
        <v>134</v>
      </c>
      <c r="J615" s="6" t="n">
        <v>0</v>
      </c>
      <c r="K615" s="5" t="inlineStr">
        <is>
          <t>ARS</t>
        </is>
      </c>
      <c r="L615" s="7" t="n">
        <v>0</v>
      </c>
      <c r="M615" s="7" t="n">
        <v>2437795</v>
      </c>
      <c r="O615" s="11">
        <f>M615/SUM($M$2:$M$2023)</f>
        <v/>
      </c>
      <c r="P615" s="5">
        <f>IFERROR(M615/I615,0)</f>
        <v/>
      </c>
      <c r="R615" s="8">
        <f>I615-Q615</f>
        <v/>
      </c>
      <c r="S615" s="36">
        <f>P615*R615</f>
        <v/>
      </c>
      <c r="U615" s="27" t="inlineStr">
        <is>
          <t>Stock SAP</t>
        </is>
      </c>
      <c r="V615" s="27" t="inlineStr">
        <is>
          <t>Uniformes</t>
        </is>
      </c>
      <c r="W615" s="27" t="inlineStr">
        <is>
          <t>Fuera del alcance</t>
        </is>
      </c>
      <c r="X615" s="27" t="inlineStr"/>
      <c r="Y615" s="27" t="inlineStr">
        <is>
          <t>No aplica: uniformes, clasificación que el inventario físico de Farmacia no releva</t>
        </is>
      </c>
      <c r="Z615" s="28" t="inlineStr">
        <is>
          <t>Fuera del alcance del inventario físico</t>
        </is>
      </c>
      <c r="AA615" s="27" t="inlineStr"/>
      <c r="AB615" s="27" t="inlineStr"/>
      <c r="AC615" s="27" t="inlineStr"/>
      <c r="AD615" s="27" t="inlineStr"/>
      <c r="AE615" s="27" t="inlineStr"/>
      <c r="AF615" s="27" t="inlineStr"/>
      <c r="AG615" s="27" t="inlineStr"/>
      <c r="AH615" s="37" t="n">
        <v>152</v>
      </c>
      <c r="AI615" s="37" t="n">
        <v>0</v>
      </c>
      <c r="AJ615" s="37" t="n">
        <v>152</v>
      </c>
      <c r="AK615" s="38" t="n">
        <v>18192.5</v>
      </c>
      <c r="AL615" s="38" t="n"/>
      <c r="AM615" s="38" t="n"/>
      <c r="AN615" s="27" t="inlineStr"/>
      <c r="AO615" s="27"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7" t="n">
        <v>0</v>
      </c>
      <c r="M616" s="7" t="n">
        <v>25735.53</v>
      </c>
      <c r="O616" s="11">
        <f>M616/SUM($M$2:$M$2023)</f>
        <v/>
      </c>
      <c r="P616" s="5">
        <f>IFERROR(M616/I616,0)</f>
        <v/>
      </c>
      <c r="R616" s="8">
        <f>I616-Q616</f>
        <v/>
      </c>
      <c r="S616" s="36">
        <f>P616*R616</f>
        <v/>
      </c>
      <c r="U616" s="27" t="inlineStr">
        <is>
          <t>Stock SAP</t>
        </is>
      </c>
      <c r="V616" s="27" t="inlineStr">
        <is>
          <t>Medicamentos</t>
        </is>
      </c>
      <c r="W616" s="27" t="inlineStr">
        <is>
          <t>Dentro del alcance</t>
        </is>
      </c>
      <c r="X616" s="30" t="inlineStr">
        <is>
          <t>Media</t>
        </is>
      </c>
      <c r="Y616" s="27" t="inlineStr">
        <is>
          <t>Homologado – confianza Media – pendiente de validación</t>
        </is>
      </c>
      <c r="Z616" s="26" t="inlineStr">
        <is>
          <t>Dar de baja en SAP</t>
        </is>
      </c>
      <c r="AA616" s="27" t="inlineStr">
        <is>
          <t>26</t>
        </is>
      </c>
      <c r="AB616" s="27" t="inlineStr">
        <is>
          <t>ATROPINA AMP</t>
        </is>
      </c>
      <c r="AC616" s="27" t="inlineStr">
        <is>
          <t>Homologación por código Avain (master M03-002)</t>
        </is>
      </c>
      <c r="AD616" s="27" t="inlineStr">
        <is>
          <t>No</t>
        </is>
      </c>
      <c r="AE616" s="27" t="inlineStr"/>
      <c r="AF616" s="27" t="inlineStr">
        <is>
          <t>Sí</t>
        </is>
      </c>
      <c r="AG616" s="27" t="inlineStr">
        <is>
          <t>M03-002</t>
        </is>
      </c>
      <c r="AH616" s="37" t="n">
        <v>4703</v>
      </c>
      <c r="AI616" s="37" t="n">
        <v>243</v>
      </c>
      <c r="AJ616" s="37" t="n">
        <v>4460</v>
      </c>
      <c r="AK616" s="38" t="n">
        <v>196.4544375930257</v>
      </c>
      <c r="AL616" s="38">
        <f>IF(OR($Z616="Dar de baja en SAP",$Z616="Dar de alta en SAP"),$AJ616*$AK616,"")</f>
        <v/>
      </c>
      <c r="AM616" s="38">
        <f>$AI616*$AK616</f>
        <v/>
      </c>
      <c r="AN616" s="27" t="inlineStr"/>
      <c r="AO616"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7" t="n">
        <v>0</v>
      </c>
      <c r="M617" s="7" t="n">
        <v>8618.43</v>
      </c>
      <c r="O617" s="11">
        <f>M617/SUM($M$2:$M$2023)</f>
        <v/>
      </c>
      <c r="P617" s="5">
        <f>IFERROR(M617/I617,0)</f>
        <v/>
      </c>
      <c r="R617" s="8">
        <f>I617-Q617</f>
        <v/>
      </c>
      <c r="S617" s="36">
        <f>P617*R617</f>
        <v/>
      </c>
      <c r="U617" s="27" t="inlineStr">
        <is>
          <t>Stock SAP</t>
        </is>
      </c>
      <c r="V617" s="27" t="inlineStr">
        <is>
          <t>Medicamentos</t>
        </is>
      </c>
      <c r="W617" s="27" t="inlineStr">
        <is>
          <t>Dentro del alcance</t>
        </is>
      </c>
      <c r="X617" s="30" t="inlineStr">
        <is>
          <t>Media</t>
        </is>
      </c>
      <c r="Y617" s="27" t="inlineStr">
        <is>
          <t>Homologado – confianza Media – pendiente de validación</t>
        </is>
      </c>
      <c r="Z617" s="26" t="inlineStr">
        <is>
          <t>Dar de baja en SAP</t>
        </is>
      </c>
      <c r="AA617" s="27" t="inlineStr">
        <is>
          <t>5</t>
        </is>
      </c>
      <c r="AB617" s="27" t="inlineStr">
        <is>
          <t>AGUA DESTILADA AMP</t>
        </is>
      </c>
      <c r="AC617" s="27" t="inlineStr">
        <is>
          <t>Homologación por código Avain (master M13-006)</t>
        </is>
      </c>
      <c r="AD617" s="27" t="inlineStr">
        <is>
          <t>No</t>
        </is>
      </c>
      <c r="AE617" s="27" t="inlineStr"/>
      <c r="AF617" s="27" t="inlineStr">
        <is>
          <t>Sí</t>
        </is>
      </c>
      <c r="AG617" s="27" t="inlineStr">
        <is>
          <t>M13-006</t>
        </is>
      </c>
      <c r="AH617" s="37" t="n">
        <v>1434</v>
      </c>
      <c r="AI617" s="37" t="n">
        <v>31</v>
      </c>
      <c r="AJ617" s="37" t="n">
        <v>1403</v>
      </c>
      <c r="AK617" s="38" t="n">
        <v>66.29564156206415</v>
      </c>
      <c r="AL617" s="38">
        <f>IF(OR($Z617="Dar de baja en SAP",$Z617="Dar de alta en SAP"),$AJ617*$AK617,"")</f>
        <v/>
      </c>
      <c r="AM617" s="38">
        <f>$AI617*$AK617</f>
        <v/>
      </c>
      <c r="AN617" s="27" t="inlineStr"/>
      <c r="AO617"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7" t="n">
        <v>0</v>
      </c>
      <c r="M618" s="7" t="n">
        <v>46324.9</v>
      </c>
      <c r="O618" s="11">
        <f>M618/SUM($M$2:$M$2023)</f>
        <v/>
      </c>
      <c r="P618" s="5">
        <f>IFERROR(M618/I618,0)</f>
        <v/>
      </c>
      <c r="R618" s="8">
        <f>I618-Q618</f>
        <v/>
      </c>
      <c r="S618" s="36">
        <f>P618*R618</f>
        <v/>
      </c>
      <c r="U618" s="27" t="inlineStr">
        <is>
          <t>Stock SAP</t>
        </is>
      </c>
      <c r="V618" s="27" t="inlineStr">
        <is>
          <t>Medicamentos</t>
        </is>
      </c>
      <c r="W618" s="27" t="inlineStr">
        <is>
          <t>Dentro del alcance</t>
        </is>
      </c>
      <c r="X618" s="27" t="inlineStr"/>
      <c r="Y618" s="27" t="inlineStr">
        <is>
          <t>Sin recuento físico en el inventario de Avain</t>
        </is>
      </c>
      <c r="Z618" s="28" t="inlineStr">
        <is>
          <t>Sin recuento físico</t>
        </is>
      </c>
      <c r="AA618" s="27" t="inlineStr"/>
      <c r="AB618" s="27" t="inlineStr"/>
      <c r="AC618" s="27" t="inlineStr"/>
      <c r="AD618" s="27" t="inlineStr"/>
      <c r="AE618" s="27" t="inlineStr"/>
      <c r="AF618" s="27" t="inlineStr"/>
      <c r="AG618" s="27" t="inlineStr"/>
      <c r="AH618" s="37" t="n">
        <v>175</v>
      </c>
      <c r="AI618" s="37" t="n">
        <v>0</v>
      </c>
      <c r="AJ618" s="37" t="n">
        <v>175</v>
      </c>
      <c r="AK618" s="38" t="n">
        <v>356.3453714285715</v>
      </c>
      <c r="AL618" s="38" t="n"/>
      <c r="AM618" s="38" t="n"/>
      <c r="AN618" s="27" t="inlineStr"/>
      <c r="AO618" s="27"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7" t="n">
        <v>0</v>
      </c>
      <c r="M619" s="7" t="n">
        <v>194680.86</v>
      </c>
      <c r="O619" s="11">
        <f>M619/SUM($M$2:$M$2023)</f>
        <v/>
      </c>
      <c r="P619" s="5">
        <f>IFERROR(M619/I619,0)</f>
        <v/>
      </c>
      <c r="R619" s="8">
        <f>I619-Q619</f>
        <v/>
      </c>
      <c r="S619" s="36">
        <f>P619*R619</f>
        <v/>
      </c>
      <c r="U619" s="27" t="inlineStr">
        <is>
          <t>Stock SAP</t>
        </is>
      </c>
      <c r="V619" s="27" t="inlineStr">
        <is>
          <t>Medicamentos</t>
        </is>
      </c>
      <c r="W619" s="27" t="inlineStr">
        <is>
          <t>Dentro del alcance</t>
        </is>
      </c>
      <c r="X619" s="30" t="inlineStr">
        <is>
          <t>Media</t>
        </is>
      </c>
      <c r="Y619" s="27" t="inlineStr">
        <is>
          <t>Homologado – confianza Media – pendiente de validación</t>
        </is>
      </c>
      <c r="Z619" s="26" t="inlineStr">
        <is>
          <t>Dar de baja en SAP</t>
        </is>
      </c>
      <c r="AA619" s="27" t="inlineStr">
        <is>
          <t>311</t>
        </is>
      </c>
      <c r="AB619" s="27" t="inlineStr">
        <is>
          <t>ADENOSINA AMP</t>
        </is>
      </c>
      <c r="AC619" s="27" t="inlineStr">
        <is>
          <t>Homologación por código Avain (master M03-004)</t>
        </is>
      </c>
      <c r="AD619" s="27" t="inlineStr">
        <is>
          <t>No</t>
        </is>
      </c>
      <c r="AE619" s="27" t="inlineStr"/>
      <c r="AF619" s="27" t="inlineStr">
        <is>
          <t>Sí</t>
        </is>
      </c>
      <c r="AG619" s="27" t="inlineStr">
        <is>
          <t>M03-004</t>
        </is>
      </c>
      <c r="AH619" s="37" t="n">
        <v>1116</v>
      </c>
      <c r="AI619" s="37" t="n">
        <v>0</v>
      </c>
      <c r="AJ619" s="37" t="n">
        <v>1116</v>
      </c>
      <c r="AK619" s="38" t="n">
        <v>1497.545044802867</v>
      </c>
      <c r="AL619" s="38">
        <f>IF(OR($Z619="Dar de baja en SAP",$Z619="Dar de alta en SAP"),$AJ619*$AK619,"")</f>
        <v/>
      </c>
      <c r="AM619" s="38">
        <f>$AI619*$AK619</f>
        <v/>
      </c>
      <c r="AN619" s="27" t="inlineStr"/>
      <c r="AO619"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t="inlineStr"/>
      <c r="D620" s="5" t="inlineStr">
        <is>
          <t>033</t>
        </is>
      </c>
      <c r="E620" s="5" t="inlineStr">
        <is>
          <t>ZDES</t>
        </is>
      </c>
      <c r="F620" s="5" t="inlineStr">
        <is>
          <t>1060</t>
        </is>
      </c>
      <c r="G620" s="5" t="inlineStr">
        <is>
          <t>6022</t>
        </is>
      </c>
      <c r="H620" s="5" t="inlineStr">
        <is>
          <t>C/U</t>
        </is>
      </c>
      <c r="I620" s="6" t="n">
        <v>130</v>
      </c>
      <c r="J620" s="6" t="n">
        <v>0</v>
      </c>
      <c r="K620" s="5" t="inlineStr">
        <is>
          <t>ARS</t>
        </is>
      </c>
      <c r="L620" s="7" t="n">
        <v>0</v>
      </c>
      <c r="M620" s="7" t="n">
        <v>7410</v>
      </c>
      <c r="O620" s="11">
        <f>M620/SUM($M$2:$M$2023)</f>
        <v/>
      </c>
      <c r="P620" s="5">
        <f>IFERROR(M620/I620,0)</f>
        <v/>
      </c>
      <c r="R620" s="8">
        <f>I620-Q620</f>
        <v/>
      </c>
      <c r="S620" s="36">
        <f>P620*R620</f>
        <v/>
      </c>
      <c r="U620" s="27" t="inlineStr">
        <is>
          <t>Stock SAP</t>
        </is>
      </c>
      <c r="V620" s="27" t="inlineStr">
        <is>
          <t>Descartables</t>
        </is>
      </c>
      <c r="W620" s="27" t="inlineStr">
        <is>
          <t>Dentro del alcance</t>
        </is>
      </c>
      <c r="X620" s="27" t="inlineStr"/>
      <c r="Y620" s="27" t="inlineStr">
        <is>
          <t>Sin recuento físico en el inventario de Avain</t>
        </is>
      </c>
      <c r="Z620" s="28" t="inlineStr">
        <is>
          <t>Sin recuento físico</t>
        </is>
      </c>
      <c r="AA620" s="27" t="inlineStr"/>
      <c r="AB620" s="27" t="inlineStr"/>
      <c r="AC620" s="27" t="inlineStr"/>
      <c r="AD620" s="27" t="inlineStr"/>
      <c r="AE620" s="27" t="inlineStr"/>
      <c r="AF620" s="27" t="inlineStr"/>
      <c r="AG620" s="27" t="inlineStr"/>
      <c r="AH620" s="37" t="n">
        <v>130</v>
      </c>
      <c r="AI620" s="37" t="n">
        <v>0</v>
      </c>
      <c r="AJ620" s="37" t="n">
        <v>130</v>
      </c>
      <c r="AK620" s="38" t="n">
        <v>57</v>
      </c>
      <c r="AL620" s="38" t="n"/>
      <c r="AM620" s="38" t="n"/>
      <c r="AN620" s="27" t="inlineStr"/>
      <c r="AO620" s="27" t="inlineStr"/>
    </row>
    <row r="621">
      <c r="A621" s="5" t="inlineStr">
        <is>
          <t>2000075</t>
        </is>
      </c>
      <c r="B621" s="5" t="inlineStr">
        <is>
          <t>TUBO ENDOTRAQ N° 5.5 C/BALON</t>
        </is>
      </c>
      <c r="C621" s="5" t="inlineStr"/>
      <c r="D621" s="5" t="inlineStr">
        <is>
          <t>033</t>
        </is>
      </c>
      <c r="E621" s="5" t="inlineStr">
        <is>
          <t>ZDES</t>
        </is>
      </c>
      <c r="F621" s="5" t="inlineStr">
        <is>
          <t>1060</t>
        </is>
      </c>
      <c r="G621" s="5" t="inlineStr">
        <is>
          <t>6022</t>
        </is>
      </c>
      <c r="H621" s="5" t="inlineStr">
        <is>
          <t>C/U</t>
        </is>
      </c>
      <c r="I621" s="6" t="n">
        <v>130</v>
      </c>
      <c r="J621" s="6" t="n">
        <v>0</v>
      </c>
      <c r="K621" s="5" t="inlineStr">
        <is>
          <t>ARS</t>
        </is>
      </c>
      <c r="L621" s="7" t="n">
        <v>0</v>
      </c>
      <c r="M621" s="7" t="n">
        <v>19639.29</v>
      </c>
      <c r="O621" s="11">
        <f>M621/SUM($M$2:$M$2023)</f>
        <v/>
      </c>
      <c r="P621" s="5">
        <f>IFERROR(M621/I621,0)</f>
        <v/>
      </c>
      <c r="R621" s="8">
        <f>I621-Q621</f>
        <v/>
      </c>
      <c r="S621" s="36">
        <f>P621*R621</f>
        <v/>
      </c>
      <c r="U621" s="27" t="inlineStr">
        <is>
          <t>Stock SAP</t>
        </is>
      </c>
      <c r="V621" s="27" t="inlineStr">
        <is>
          <t>Descartables</t>
        </is>
      </c>
      <c r="W621" s="27" t="inlineStr">
        <is>
          <t>Dentro del alcance</t>
        </is>
      </c>
      <c r="X621" s="27" t="inlineStr"/>
      <c r="Y621" s="27" t="inlineStr">
        <is>
          <t>Sin recuento físico en el inventario de Avain</t>
        </is>
      </c>
      <c r="Z621" s="28" t="inlineStr">
        <is>
          <t>Sin recuento físico</t>
        </is>
      </c>
      <c r="AA621" s="27" t="inlineStr"/>
      <c r="AB621" s="27" t="inlineStr"/>
      <c r="AC621" s="27" t="inlineStr"/>
      <c r="AD621" s="27" t="inlineStr"/>
      <c r="AE621" s="27" t="inlineStr"/>
      <c r="AF621" s="27" t="inlineStr"/>
      <c r="AG621" s="27" t="inlineStr"/>
      <c r="AH621" s="37" t="n">
        <v>140</v>
      </c>
      <c r="AI621" s="37" t="n">
        <v>0</v>
      </c>
      <c r="AJ621" s="37" t="n">
        <v>140</v>
      </c>
      <c r="AK621" s="38" t="n">
        <v>151.0714285714286</v>
      </c>
      <c r="AL621" s="38" t="n"/>
      <c r="AM621" s="38" t="n"/>
      <c r="AN621" s="27" t="inlineStr"/>
      <c r="AO621" s="27"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7" t="n">
        <v>0</v>
      </c>
      <c r="M622" s="7" t="n">
        <v>3083.3</v>
      </c>
      <c r="O622" s="11">
        <f>M622/SUM($M$2:$M$2023)</f>
        <v/>
      </c>
      <c r="P622" s="5">
        <f>IFERROR(M622/I622,0)</f>
        <v/>
      </c>
      <c r="R622" s="8">
        <f>I622-Q622</f>
        <v/>
      </c>
      <c r="S622" s="36">
        <f>P622*R622</f>
        <v/>
      </c>
      <c r="U622" s="27" t="inlineStr">
        <is>
          <t>Stock SAP</t>
        </is>
      </c>
      <c r="V622" s="27" t="inlineStr">
        <is>
          <t>Medicamentos</t>
        </is>
      </c>
      <c r="W622" s="27" t="inlineStr">
        <is>
          <t>Dentro del alcance</t>
        </is>
      </c>
      <c r="X622" s="25" t="inlineStr">
        <is>
          <t>Alta</t>
        </is>
      </c>
      <c r="Y622" s="27" t="inlineStr">
        <is>
          <t>Homologado – confianza Alta</t>
        </is>
      </c>
      <c r="Z622" s="26" t="inlineStr">
        <is>
          <t>Dar de baja en SAP</t>
        </is>
      </c>
      <c r="AA622" s="27" t="inlineStr">
        <is>
          <t>170</t>
        </is>
      </c>
      <c r="AB622" s="27" t="inlineStr">
        <is>
          <t>OMEPRAZOL 20 MG COMP</t>
        </is>
      </c>
      <c r="AC622" s="27" t="inlineStr">
        <is>
          <t>Cruce por nomenclatura SAP</t>
        </is>
      </c>
      <c r="AD622" s="27" t="inlineStr">
        <is>
          <t>No</t>
        </is>
      </c>
      <c r="AE622" s="27" t="inlineStr"/>
      <c r="AF622" s="27" t="inlineStr">
        <is>
          <t>Sí</t>
        </is>
      </c>
      <c r="AG622" s="27" t="inlineStr">
        <is>
          <t>M08-006</t>
        </is>
      </c>
      <c r="AH622" s="37" t="n">
        <v>1562</v>
      </c>
      <c r="AI622" s="37" t="n">
        <v>135</v>
      </c>
      <c r="AJ622" s="37" t="n">
        <v>1427</v>
      </c>
      <c r="AK622" s="38" t="n">
        <v>24.47065300896287</v>
      </c>
      <c r="AL622" s="38">
        <f>IF(OR($Z622="Dar de baja en SAP",$Z622="Dar de alta en SAP"),$AJ622*$AK622,"")</f>
        <v/>
      </c>
      <c r="AM622" s="38">
        <f>$AI622*$AK622</f>
        <v/>
      </c>
      <c r="AN622" s="27" t="inlineStr"/>
      <c r="AO622"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t="inlineStr"/>
      <c r="D623" s="5" t="inlineStr">
        <is>
          <t>033</t>
        </is>
      </c>
      <c r="E623" s="5" t="inlineStr">
        <is>
          <t>ZDES</t>
        </is>
      </c>
      <c r="F623" s="5" t="inlineStr">
        <is>
          <t>1060</t>
        </is>
      </c>
      <c r="G623" s="5" t="inlineStr">
        <is>
          <t>6021</t>
        </is>
      </c>
      <c r="H623" s="5" t="inlineStr">
        <is>
          <t>C/U</t>
        </is>
      </c>
      <c r="I623" s="6" t="n">
        <v>125</v>
      </c>
      <c r="J623" s="6" t="n">
        <v>0</v>
      </c>
      <c r="K623" s="5" t="inlineStr">
        <is>
          <t>ARS</t>
        </is>
      </c>
      <c r="L623" s="7" t="n">
        <v>0</v>
      </c>
      <c r="M623" s="7" t="n">
        <v>979150.45</v>
      </c>
      <c r="O623" s="11">
        <f>M623/SUM($M$2:$M$2023)</f>
        <v/>
      </c>
      <c r="P623" s="5">
        <f>IFERROR(M623/I623,0)</f>
        <v/>
      </c>
      <c r="Q623" s="39" t="n">
        <v>0</v>
      </c>
      <c r="R623" s="8">
        <f>I623-Q623</f>
        <v/>
      </c>
      <c r="S623" s="36">
        <f>P623*R623</f>
        <v/>
      </c>
      <c r="U623" s="27" t="inlineStr">
        <is>
          <t>Stock SAP</t>
        </is>
      </c>
      <c r="V623" s="27" t="inlineStr">
        <is>
          <t>Descartables</t>
        </is>
      </c>
      <c r="W623" s="27" t="inlineStr">
        <is>
          <t>Dentro del alcance</t>
        </is>
      </c>
      <c r="X623" s="26" t="inlineStr">
        <is>
          <t>Baja</t>
        </is>
      </c>
      <c r="Y623" s="27" t="inlineStr">
        <is>
          <t>Homologado – confianza Baja – pendiente de validación</t>
        </is>
      </c>
      <c r="Z623" s="26" t="inlineStr">
        <is>
          <t>Dar de baja en SAP</t>
        </is>
      </c>
      <c r="AA623" s="27" t="inlineStr">
        <is>
          <t>284; 283</t>
        </is>
      </c>
      <c r="AB623" s="27" t="inlineStr">
        <is>
          <t>Mascara laringea N° 5; Mascara laringea n°4</t>
        </is>
      </c>
      <c r="AC623" s="27" t="inlineStr">
        <is>
          <t>Cruce por nomenclatura SAP; Homologación por código Avain (master D-168)</t>
        </is>
      </c>
      <c r="AD623" s="27" t="inlineStr">
        <is>
          <t>Sí</t>
        </is>
      </c>
      <c r="AE623" s="27" t="inlineStr">
        <is>
          <t>2000397, 2000398</t>
        </is>
      </c>
      <c r="AF623" s="27" t="inlineStr">
        <is>
          <t>Sí</t>
        </is>
      </c>
      <c r="AG623" s="27" t="inlineStr">
        <is>
          <t>D-168</t>
        </is>
      </c>
      <c r="AH623" s="37" t="n">
        <v>167</v>
      </c>
      <c r="AI623" s="37" t="n">
        <v>0</v>
      </c>
      <c r="AJ623" s="37" t="n">
        <v>167</v>
      </c>
      <c r="AK623" s="38" t="n">
        <v>7833.203592814371</v>
      </c>
      <c r="AL623" s="38">
        <f>IF(OR($Z623="Dar de baja en SAP",$Z623="Dar de alta en SAP"),$AJ623*$AK623,"")</f>
        <v/>
      </c>
      <c r="AM623" s="38">
        <f>$AI623*$AK623</f>
        <v/>
      </c>
      <c r="AN623" s="27" t="inlineStr"/>
      <c r="AO623" s="27"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t="inlineStr"/>
      <c r="D624" s="5" t="inlineStr">
        <is>
          <t>MDES</t>
        </is>
      </c>
      <c r="E624" s="5" t="inlineStr">
        <is>
          <t>ZDES</t>
        </is>
      </c>
      <c r="F624" s="5" t="inlineStr">
        <is>
          <t>1060</t>
        </is>
      </c>
      <c r="G624" s="5" t="inlineStr">
        <is>
          <t>6021</t>
        </is>
      </c>
      <c r="H624" s="5" t="inlineStr">
        <is>
          <t>C/U</t>
        </is>
      </c>
      <c r="I624" s="6" t="n">
        <v>121</v>
      </c>
      <c r="J624" s="6" t="n">
        <v>0</v>
      </c>
      <c r="K624" s="5" t="inlineStr">
        <is>
          <t>ARS</t>
        </is>
      </c>
      <c r="L624" s="7" t="n">
        <v>0</v>
      </c>
      <c r="M624" s="7" t="n">
        <v>855272.73</v>
      </c>
      <c r="O624" s="11">
        <f>M624/SUM($M$2:$M$2023)</f>
        <v/>
      </c>
      <c r="P624" s="5">
        <f>IFERROR(M624/I624,0)</f>
        <v/>
      </c>
      <c r="R624" s="8">
        <f>I624-Q624</f>
        <v/>
      </c>
      <c r="S624" s="36">
        <f>P624*R624</f>
        <v/>
      </c>
      <c r="U624" s="27" t="inlineStr">
        <is>
          <t>Stock SAP</t>
        </is>
      </c>
      <c r="V624" s="27" t="inlineStr">
        <is>
          <t>Descartables</t>
        </is>
      </c>
      <c r="W624" s="27" t="inlineStr">
        <is>
          <t>Dentro del alcance</t>
        </is>
      </c>
      <c r="X624" s="27" t="inlineStr"/>
      <c r="Y624" s="27" t="inlineStr">
        <is>
          <t>Sin recuento físico en el inventario de Avain</t>
        </is>
      </c>
      <c r="Z624" s="28" t="inlineStr">
        <is>
          <t>Sin recuento físico</t>
        </is>
      </c>
      <c r="AA624" s="27" t="inlineStr"/>
      <c r="AB624" s="27" t="inlineStr"/>
      <c r="AC624" s="27" t="inlineStr"/>
      <c r="AD624" s="27" t="inlineStr"/>
      <c r="AE624" s="27" t="inlineStr"/>
      <c r="AF624" s="27" t="inlineStr"/>
      <c r="AG624" s="27" t="inlineStr"/>
      <c r="AH624" s="37" t="n">
        <v>121</v>
      </c>
      <c r="AI624" s="37" t="n">
        <v>0</v>
      </c>
      <c r="AJ624" s="37" t="n">
        <v>121</v>
      </c>
      <c r="AK624" s="38" t="n">
        <v>7068.369669421488</v>
      </c>
      <c r="AL624" s="38" t="n"/>
      <c r="AM624" s="38" t="n"/>
      <c r="AN624" s="27" t="inlineStr"/>
      <c r="AO624" s="27" t="inlineStr"/>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7" t="n">
        <v>0</v>
      </c>
      <c r="M625" s="7" t="n">
        <v>65109.66</v>
      </c>
      <c r="O625" s="11">
        <f>M625/SUM($M$2:$M$2023)</f>
        <v/>
      </c>
      <c r="P625" s="5">
        <f>IFERROR(M625/I625,0)</f>
        <v/>
      </c>
      <c r="R625" s="8">
        <f>I625-Q625</f>
        <v/>
      </c>
      <c r="S625" s="36">
        <f>P625*R625</f>
        <v/>
      </c>
      <c r="U625" s="27" t="inlineStr">
        <is>
          <t>Stock SAP</t>
        </is>
      </c>
      <c r="V625" s="27" t="inlineStr">
        <is>
          <t>Medicamentos</t>
        </is>
      </c>
      <c r="W625" s="27" t="inlineStr">
        <is>
          <t>Dentro del alcance</t>
        </is>
      </c>
      <c r="X625" s="27" t="inlineStr"/>
      <c r="Y625" s="27" t="inlineStr">
        <is>
          <t>Sin recuento físico en el inventario de Avain</t>
        </is>
      </c>
      <c r="Z625" s="28" t="inlineStr">
        <is>
          <t>Sin recuento físico</t>
        </is>
      </c>
      <c r="AA625" s="27" t="inlineStr"/>
      <c r="AB625" s="27" t="inlineStr"/>
      <c r="AC625" s="27" t="inlineStr"/>
      <c r="AD625" s="27" t="inlineStr"/>
      <c r="AE625" s="27" t="inlineStr"/>
      <c r="AF625" s="27" t="inlineStr"/>
      <c r="AG625" s="27" t="inlineStr"/>
      <c r="AH625" s="37" t="n">
        <v>536</v>
      </c>
      <c r="AI625" s="37" t="n">
        <v>0</v>
      </c>
      <c r="AJ625" s="37" t="n">
        <v>536</v>
      </c>
      <c r="AK625" s="38" t="n">
        <v>542.5805037313434</v>
      </c>
      <c r="AL625" s="38" t="n"/>
      <c r="AM625" s="38" t="n"/>
      <c r="AN625" s="27" t="inlineStr"/>
      <c r="AO625" s="27"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7" t="n">
        <v>0</v>
      </c>
      <c r="M626" s="7" t="n">
        <v>1953.97</v>
      </c>
      <c r="O626" s="11">
        <f>M626/SUM($M$2:$M$2023)</f>
        <v/>
      </c>
      <c r="P626" s="5">
        <f>IFERROR(M626/I626,0)</f>
        <v/>
      </c>
      <c r="R626" s="8">
        <f>I626-Q626</f>
        <v/>
      </c>
      <c r="S626" s="36">
        <f>P626*R626</f>
        <v/>
      </c>
      <c r="U626" s="27" t="inlineStr">
        <is>
          <t>Stock SAP</t>
        </is>
      </c>
      <c r="V626" s="27" t="inlineStr">
        <is>
          <t>Medicamentos</t>
        </is>
      </c>
      <c r="W626" s="27" t="inlineStr">
        <is>
          <t>Dentro del alcance</t>
        </is>
      </c>
      <c r="X626" s="30" t="inlineStr">
        <is>
          <t>Media</t>
        </is>
      </c>
      <c r="Y626" s="27" t="inlineStr">
        <is>
          <t>Homologado – confianza Media – pendiente de validación</t>
        </is>
      </c>
      <c r="Z626" s="26" t="inlineStr">
        <is>
          <t>Dar de baja en SAP</t>
        </is>
      </c>
      <c r="AA626" s="27" t="inlineStr">
        <is>
          <t>101</t>
        </is>
      </c>
      <c r="AB626" s="27" t="inlineStr">
        <is>
          <t>ENALAPRIL COMP</t>
        </is>
      </c>
      <c r="AC626" s="27" t="inlineStr">
        <is>
          <t>Cruce por nomenclatura SAP</t>
        </is>
      </c>
      <c r="AD626" s="27" t="inlineStr">
        <is>
          <t>Sí</t>
        </is>
      </c>
      <c r="AE626" s="27" t="inlineStr">
        <is>
          <t>1000066, 1000343</t>
        </is>
      </c>
      <c r="AF626" s="27" t="inlineStr">
        <is>
          <t>Sí</t>
        </is>
      </c>
      <c r="AG626" s="27" t="inlineStr">
        <is>
          <t>M04-003</t>
        </is>
      </c>
      <c r="AH626" s="37" t="n">
        <v>8770</v>
      </c>
      <c r="AI626" s="37" t="n">
        <v>580</v>
      </c>
      <c r="AJ626" s="37" t="n">
        <v>8190</v>
      </c>
      <c r="AK626" s="38" t="n">
        <v>16.2830661345496</v>
      </c>
      <c r="AL626" s="38">
        <f>IF(OR($Z626="Dar de baja en SAP",$Z626="Dar de alta en SAP"),$AJ626*$AK626,"")</f>
        <v/>
      </c>
      <c r="AM626" s="38">
        <f>$AI626*$AK626</f>
        <v/>
      </c>
      <c r="AN626" s="27" t="inlineStr"/>
      <c r="AO626"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7" t="n">
        <v>0</v>
      </c>
      <c r="M627" s="7" t="n">
        <v>1953.97</v>
      </c>
      <c r="O627" s="11">
        <f>M627/SUM($M$2:$M$2023)</f>
        <v/>
      </c>
      <c r="P627" s="5">
        <f>IFERROR(M627/I627,0)</f>
        <v/>
      </c>
      <c r="R627" s="8">
        <f>I627-Q627</f>
        <v/>
      </c>
      <c r="S627" s="36">
        <f>P627*R627</f>
        <v/>
      </c>
      <c r="U627" s="27" t="inlineStr">
        <is>
          <t>Stock SAP</t>
        </is>
      </c>
      <c r="V627" s="27" t="inlineStr">
        <is>
          <t>Medicamentos</t>
        </is>
      </c>
      <c r="W627" s="27" t="inlineStr">
        <is>
          <t>Dentro del alcance</t>
        </is>
      </c>
      <c r="X627" s="30" t="inlineStr">
        <is>
          <t>Media</t>
        </is>
      </c>
      <c r="Y627" s="27" t="inlineStr">
        <is>
          <t>Homologado – confianza Media – pendiente de validación</t>
        </is>
      </c>
      <c r="Z627" s="26" t="inlineStr">
        <is>
          <t>Dar de baja en SAP</t>
        </is>
      </c>
      <c r="AA627" s="27" t="inlineStr">
        <is>
          <t>101</t>
        </is>
      </c>
      <c r="AB627" s="27" t="inlineStr">
        <is>
          <t>ENALAPRIL COMP</t>
        </is>
      </c>
      <c r="AC627" s="27" t="inlineStr">
        <is>
          <t>Cruce por nomenclatura SAP</t>
        </is>
      </c>
      <c r="AD627" s="27" t="inlineStr">
        <is>
          <t>Sí</t>
        </is>
      </c>
      <c r="AE627" s="27" t="inlineStr">
        <is>
          <t>1000066, 1000343</t>
        </is>
      </c>
      <c r="AF627" s="27" t="inlineStr">
        <is>
          <t>Sí</t>
        </is>
      </c>
      <c r="AG627" s="27" t="inlineStr">
        <is>
          <t>M04-003</t>
        </is>
      </c>
      <c r="AH627" s="37" t="n">
        <v>8770</v>
      </c>
      <c r="AI627" s="37" t="n">
        <v>580</v>
      </c>
      <c r="AJ627" s="37" t="n">
        <v>8190</v>
      </c>
      <c r="AK627" s="38" t="n">
        <v>16.2830661345496</v>
      </c>
      <c r="AL627" s="38">
        <f>IF(OR($Z627="Dar de baja en SAP",$Z627="Dar de alta en SAP"),$AJ627*$AK627,"")</f>
        <v/>
      </c>
      <c r="AM627" s="38">
        <f>$AI627*$AK627</f>
        <v/>
      </c>
      <c r="AN627" s="27" t="inlineStr"/>
      <c r="AO627"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7" t="n">
        <v>0</v>
      </c>
      <c r="M628" s="7" t="n">
        <v>129802.28</v>
      </c>
      <c r="O628" s="11">
        <f>M628/SUM($M$2:$M$2023)</f>
        <v/>
      </c>
      <c r="P628" s="5">
        <f>IFERROR(M628/I628,0)</f>
        <v/>
      </c>
      <c r="R628" s="8">
        <f>I628-Q628</f>
        <v/>
      </c>
      <c r="S628" s="36">
        <f>P628*R628</f>
        <v/>
      </c>
      <c r="U628" s="27" t="inlineStr">
        <is>
          <t>Stock SAP</t>
        </is>
      </c>
      <c r="V628" s="27" t="inlineStr">
        <is>
          <t>Medicamentos</t>
        </is>
      </c>
      <c r="W628" s="27" t="inlineStr">
        <is>
          <t>Dentro del alcance</t>
        </is>
      </c>
      <c r="X628" s="30" t="inlineStr">
        <is>
          <t>Media</t>
        </is>
      </c>
      <c r="Y628" s="27" t="inlineStr">
        <is>
          <t>Homologado – confianza Media – pendiente de validación</t>
        </is>
      </c>
      <c r="Z628" s="26" t="inlineStr">
        <is>
          <t>Dar de baja en SAP</t>
        </is>
      </c>
      <c r="AA628" s="27" t="inlineStr">
        <is>
          <t>212</t>
        </is>
      </c>
      <c r="AB628" s="27" t="inlineStr">
        <is>
          <t>SOLUCIÓN FISIOLÓGICA</t>
        </is>
      </c>
      <c r="AC628" s="27" t="inlineStr">
        <is>
          <t>Homologación por código Avain (master M13-001)</t>
        </is>
      </c>
      <c r="AD628" s="27" t="inlineStr">
        <is>
          <t>No</t>
        </is>
      </c>
      <c r="AE628" s="27" t="inlineStr"/>
      <c r="AF628" s="27" t="inlineStr">
        <is>
          <t>Sí</t>
        </is>
      </c>
      <c r="AG628" s="27" t="inlineStr">
        <is>
          <t>M13-001</t>
        </is>
      </c>
      <c r="AH628" s="37" t="n">
        <v>3471</v>
      </c>
      <c r="AI628" s="37" t="n">
        <v>0</v>
      </c>
      <c r="AJ628" s="37" t="n">
        <v>3471</v>
      </c>
      <c r="AK628" s="38" t="n">
        <v>1081.685701526937</v>
      </c>
      <c r="AL628" s="38">
        <f>IF(OR($Z628="Dar de baja en SAP",$Z628="Dar de alta en SAP"),$AJ628*$AK628,"")</f>
        <v/>
      </c>
      <c r="AM628" s="38">
        <f>$AI628*$AK628</f>
        <v/>
      </c>
      <c r="AN628" s="27" t="inlineStr"/>
      <c r="AO628"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7" t="n">
        <v>0</v>
      </c>
      <c r="M629" s="7" t="n">
        <v>129802.28</v>
      </c>
      <c r="O629" s="11">
        <f>M629/SUM($M$2:$M$2023)</f>
        <v/>
      </c>
      <c r="P629" s="5">
        <f>IFERROR(M629/I629,0)</f>
        <v/>
      </c>
      <c r="R629" s="8">
        <f>I629-Q629</f>
        <v/>
      </c>
      <c r="S629" s="36">
        <f>P629*R629</f>
        <v/>
      </c>
      <c r="U629" s="27" t="inlineStr">
        <is>
          <t>Stock SAP</t>
        </is>
      </c>
      <c r="V629" s="27" t="inlineStr">
        <is>
          <t>Medicamentos</t>
        </is>
      </c>
      <c r="W629" s="27" t="inlineStr">
        <is>
          <t>Dentro del alcance</t>
        </is>
      </c>
      <c r="X629" s="30" t="inlineStr">
        <is>
          <t>Media</t>
        </is>
      </c>
      <c r="Y629" s="27" t="inlineStr">
        <is>
          <t>Homologado – confianza Media – pendiente de validación</t>
        </is>
      </c>
      <c r="Z629" s="26" t="inlineStr">
        <is>
          <t>Dar de baja en SAP</t>
        </is>
      </c>
      <c r="AA629" s="27" t="inlineStr">
        <is>
          <t>212</t>
        </is>
      </c>
      <c r="AB629" s="27" t="inlineStr">
        <is>
          <t>SOLUCIÓN FISIOLÓGICA</t>
        </is>
      </c>
      <c r="AC629" s="27" t="inlineStr">
        <is>
          <t>Homologación por código Avain (master M13-001)</t>
        </is>
      </c>
      <c r="AD629" s="27" t="inlineStr">
        <is>
          <t>No</t>
        </is>
      </c>
      <c r="AE629" s="27" t="inlineStr"/>
      <c r="AF629" s="27" t="inlineStr">
        <is>
          <t>Sí</t>
        </is>
      </c>
      <c r="AG629" s="27" t="inlineStr">
        <is>
          <t>M13-001</t>
        </is>
      </c>
      <c r="AH629" s="37" t="n">
        <v>3471</v>
      </c>
      <c r="AI629" s="37" t="n">
        <v>0</v>
      </c>
      <c r="AJ629" s="37" t="n">
        <v>3471</v>
      </c>
      <c r="AK629" s="38" t="n">
        <v>1081.685701526937</v>
      </c>
      <c r="AL629" s="38">
        <f>IF(OR($Z629="Dar de baja en SAP",$Z629="Dar de alta en SAP"),$AJ629*$AK629,"")</f>
        <v/>
      </c>
      <c r="AM629" s="38">
        <f>$AI629*$AK629</f>
        <v/>
      </c>
      <c r="AN629" s="27" t="inlineStr"/>
      <c r="AO629"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7" t="n">
        <v>0</v>
      </c>
      <c r="M630" s="7" t="n">
        <v>5332.49</v>
      </c>
      <c r="O630" s="11">
        <f>M630/SUM($M$2:$M$2023)</f>
        <v/>
      </c>
      <c r="P630" s="5">
        <f>IFERROR(M630/I630,0)</f>
        <v/>
      </c>
      <c r="R630" s="8">
        <f>I630-Q630</f>
        <v/>
      </c>
      <c r="S630" s="36">
        <f>P630*R630</f>
        <v/>
      </c>
      <c r="U630" s="27" t="inlineStr">
        <is>
          <t>Stock SAP</t>
        </is>
      </c>
      <c r="V630" s="27" t="inlineStr">
        <is>
          <t>Medicamentos</t>
        </is>
      </c>
      <c r="W630" s="27" t="inlineStr">
        <is>
          <t>Dentro del alcance</t>
        </is>
      </c>
      <c r="X630" s="25" t="inlineStr">
        <is>
          <t>Alta</t>
        </is>
      </c>
      <c r="Y630" s="27" t="inlineStr">
        <is>
          <t>Homologado – confianza Alta</t>
        </is>
      </c>
      <c r="Z630" s="26" t="inlineStr">
        <is>
          <t>Dar de baja en SAP</t>
        </is>
      </c>
      <c r="AA630" s="27" t="inlineStr">
        <is>
          <t>153</t>
        </is>
      </c>
      <c r="AB630" s="27" t="inlineStr">
        <is>
          <t>LORATADINA COMP</t>
        </is>
      </c>
      <c r="AC630" s="27" t="inlineStr">
        <is>
          <t>Cruce por nomenclatura SAP</t>
        </is>
      </c>
      <c r="AD630" s="27" t="inlineStr">
        <is>
          <t>No</t>
        </is>
      </c>
      <c r="AE630" s="27" t="inlineStr"/>
      <c r="AF630" s="27" t="inlineStr">
        <is>
          <t>Sí</t>
        </is>
      </c>
      <c r="AG630" s="27" t="inlineStr"/>
      <c r="AH630" s="37" t="n">
        <v>7695</v>
      </c>
      <c r="AI630" s="37" t="n">
        <v>150</v>
      </c>
      <c r="AJ630" s="37" t="n">
        <v>7545</v>
      </c>
      <c r="AK630" s="38" t="n">
        <v>44.43740480831708</v>
      </c>
      <c r="AL630" s="38">
        <f>IF(OR($Z630="Dar de baja en SAP",$Z630="Dar de alta en SAP"),$AJ630*$AK630,"")</f>
        <v/>
      </c>
      <c r="AM630" s="38">
        <f>$AI630*$AK630</f>
        <v/>
      </c>
      <c r="AN630" s="29" t="inlineStr">
        <is>
          <t>Valorización a validar: relación de cantidades 51 a 1 entre SAP y el recuento físico. Sugiere distinta unidad de medida (SAP por caja o envase y el recuento por unidad). La diferencia económica de esta fila no debe tomarse como definitiva.</t>
        </is>
      </c>
      <c r="AO630"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7" t="n">
        <v>0</v>
      </c>
      <c r="M631" s="7" t="n">
        <v>30039.12</v>
      </c>
      <c r="O631" s="11">
        <f>M631/SUM($M$2:$M$2023)</f>
        <v/>
      </c>
      <c r="P631" s="5">
        <f>IFERROR(M631/I631,0)</f>
        <v/>
      </c>
      <c r="R631" s="8">
        <f>I631-Q631</f>
        <v/>
      </c>
      <c r="S631" s="36">
        <f>P631*R631</f>
        <v/>
      </c>
      <c r="U631" s="27" t="inlineStr">
        <is>
          <t>Stock SAP</t>
        </is>
      </c>
      <c r="V631" s="27" t="inlineStr">
        <is>
          <t>Medicamentos</t>
        </is>
      </c>
      <c r="W631" s="27" t="inlineStr">
        <is>
          <t>Dentro del alcance</t>
        </is>
      </c>
      <c r="X631" s="25" t="inlineStr">
        <is>
          <t>Alta</t>
        </is>
      </c>
      <c r="Y631" s="27" t="inlineStr">
        <is>
          <t>Homologado – confianza Alta</t>
        </is>
      </c>
      <c r="Z631" s="26" t="inlineStr">
        <is>
          <t>Dar de baja en SAP</t>
        </is>
      </c>
      <c r="AA631" s="27" t="inlineStr">
        <is>
          <t>399</t>
        </is>
      </c>
      <c r="AB631" s="27" t="inlineStr">
        <is>
          <t>ATENOLOL 100 MG COMPRIMIDOS</t>
        </is>
      </c>
      <c r="AC631" s="27" t="inlineStr">
        <is>
          <t>Cruce por nomenclatura SAP</t>
        </is>
      </c>
      <c r="AD631" s="27" t="inlineStr">
        <is>
          <t>No</t>
        </is>
      </c>
      <c r="AE631" s="27" t="inlineStr"/>
      <c r="AF631" s="27" t="inlineStr">
        <is>
          <t>No</t>
        </is>
      </c>
      <c r="AG631" s="27" t="inlineStr"/>
      <c r="AH631" s="37" t="n">
        <v>1866</v>
      </c>
      <c r="AI631" s="37" t="n">
        <v>28</v>
      </c>
      <c r="AJ631" s="37" t="n">
        <v>1838</v>
      </c>
      <c r="AK631" s="38" t="n">
        <v>250.3259807073954</v>
      </c>
      <c r="AL631" s="38">
        <f>IF(OR($Z631="Dar de baja en SAP",$Z631="Dar de alta en SAP"),$AJ631*$AK631,"")</f>
        <v/>
      </c>
      <c r="AM631" s="38">
        <f>$AI631*$AK631</f>
        <v/>
      </c>
      <c r="AN631" s="29" t="inlineStr">
        <is>
          <t>Valorización a validar: relación de cantidades 67 a 1 entre SAP y el recuento físico. Sugiere distinta unidad de medida (SAP por caja o envase y el recuento por unidad). La diferencia económica de esta fila no debe tomarse como definitiva.</t>
        </is>
      </c>
      <c r="AO631"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7" t="n">
        <v>0</v>
      </c>
      <c r="M632" s="7" t="n">
        <v>3385.44</v>
      </c>
      <c r="O632" s="11">
        <f>M632/SUM($M$2:$M$2023)</f>
        <v/>
      </c>
      <c r="P632" s="5">
        <f>IFERROR(M632/I632,0)</f>
        <v/>
      </c>
      <c r="R632" s="8">
        <f>I632-Q632</f>
        <v/>
      </c>
      <c r="S632" s="36">
        <f>P632*R632</f>
        <v/>
      </c>
      <c r="U632" s="27" t="inlineStr">
        <is>
          <t>Stock SAP</t>
        </is>
      </c>
      <c r="V632" s="27" t="inlineStr">
        <is>
          <t>Medicamentos</t>
        </is>
      </c>
      <c r="W632" s="27" t="inlineStr">
        <is>
          <t>Dentro del alcance</t>
        </is>
      </c>
      <c r="X632" s="27" t="inlineStr"/>
      <c r="Y632" s="27" t="inlineStr">
        <is>
          <t>Sin recuento físico en el inventario de Avain</t>
        </is>
      </c>
      <c r="Z632" s="28" t="inlineStr">
        <is>
          <t>Sin recuento físico</t>
        </is>
      </c>
      <c r="AA632" s="27" t="inlineStr"/>
      <c r="AB632" s="27" t="inlineStr"/>
      <c r="AC632" s="27" t="inlineStr"/>
      <c r="AD632" s="27" t="inlineStr"/>
      <c r="AE632" s="27" t="inlineStr"/>
      <c r="AF632" s="27" t="inlineStr"/>
      <c r="AG632" s="27" t="inlineStr"/>
      <c r="AH632" s="37" t="n">
        <v>120</v>
      </c>
      <c r="AI632" s="37" t="n">
        <v>0</v>
      </c>
      <c r="AJ632" s="37" t="n">
        <v>120</v>
      </c>
      <c r="AK632" s="38" t="n">
        <v>28.212</v>
      </c>
      <c r="AL632" s="38" t="n"/>
      <c r="AM632" s="38" t="n"/>
      <c r="AN632" s="27" t="inlineStr"/>
      <c r="AO632" s="27" t="inlineStr"/>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7" t="n">
        <v>0</v>
      </c>
      <c r="M633" s="7" t="n">
        <v>14144.2</v>
      </c>
      <c r="O633" s="11">
        <f>M633/SUM($M$2:$M$2023)</f>
        <v/>
      </c>
      <c r="P633" s="5">
        <f>IFERROR(M633/I633,0)</f>
        <v/>
      </c>
      <c r="R633" s="8">
        <f>I633-Q633</f>
        <v/>
      </c>
      <c r="S633" s="36">
        <f>P633*R633</f>
        <v/>
      </c>
      <c r="U633" s="27" t="inlineStr">
        <is>
          <t>Stock SAP</t>
        </is>
      </c>
      <c r="V633" s="27" t="inlineStr">
        <is>
          <t>Medicamentos</t>
        </is>
      </c>
      <c r="W633" s="27" t="inlineStr">
        <is>
          <t>Dentro del alcance</t>
        </is>
      </c>
      <c r="X633" s="26" t="inlineStr">
        <is>
          <t>Baja</t>
        </is>
      </c>
      <c r="Y633" s="27" t="inlineStr">
        <is>
          <t>Homologado – confianza Baja – pendiente de validación</t>
        </is>
      </c>
      <c r="Z633" s="26" t="inlineStr">
        <is>
          <t>Dar de baja en SAP</t>
        </is>
      </c>
      <c r="AA633" s="27" t="inlineStr">
        <is>
          <t>65</t>
        </is>
      </c>
      <c r="AB633" s="27" t="inlineStr">
        <is>
          <t>DECADRON</t>
        </is>
      </c>
      <c r="AC633" s="27" t="inlineStr">
        <is>
          <t>Homologación por código Avain (master M06-001)</t>
        </is>
      </c>
      <c r="AD633" s="27" t="inlineStr">
        <is>
          <t>No</t>
        </is>
      </c>
      <c r="AE633" s="27" t="inlineStr"/>
      <c r="AF633" s="27" t="inlineStr">
        <is>
          <t>Sí</t>
        </is>
      </c>
      <c r="AG633" s="27" t="inlineStr">
        <is>
          <t>M06-001</t>
        </is>
      </c>
      <c r="AH633" s="37" t="n">
        <v>2330</v>
      </c>
      <c r="AI633" s="37" t="n">
        <v>16</v>
      </c>
      <c r="AJ633" s="37" t="n">
        <v>2314</v>
      </c>
      <c r="AK633" s="38" t="n">
        <v>117.868356223176</v>
      </c>
      <c r="AL633" s="38">
        <f>IF(OR($Z633="Dar de baja en SAP",$Z633="Dar de alta en SAP"),$AJ633*$AK633,"")</f>
        <v/>
      </c>
      <c r="AM633" s="38">
        <f>$AI633*$AK633</f>
        <v/>
      </c>
      <c r="AN633" s="29" t="inlineStr">
        <is>
          <t>Valorización a validar: relación de cantidades 146 a 1 entre SAP y el recuento físico. Sugiere distinta unidad de medida (SAP por caja o envase y el recuento por unidad). La diferencia económica de esta fila no debe tomarse como definitiva.</t>
        </is>
      </c>
      <c r="AO633"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7" t="n">
        <v>0</v>
      </c>
      <c r="M634" s="7" t="n">
        <v>4508.15</v>
      </c>
      <c r="O634" s="11">
        <f>M634/SUM($M$2:$M$2023)</f>
        <v/>
      </c>
      <c r="P634" s="5">
        <f>IFERROR(M634/I634,0)</f>
        <v/>
      </c>
      <c r="R634" s="8">
        <f>I634-Q634</f>
        <v/>
      </c>
      <c r="S634" s="36">
        <f>P634*R634</f>
        <v/>
      </c>
      <c r="U634" s="27" t="inlineStr">
        <is>
          <t>Stock SAP</t>
        </is>
      </c>
      <c r="V634" s="27" t="inlineStr">
        <is>
          <t>Medicamentos</t>
        </is>
      </c>
      <c r="W634" s="27" t="inlineStr">
        <is>
          <t>Dentro del alcance</t>
        </is>
      </c>
      <c r="X634" s="27" t="inlineStr"/>
      <c r="Y634" s="27" t="inlineStr">
        <is>
          <t>Sin recuento físico en el inventario de Avain</t>
        </is>
      </c>
      <c r="Z634" s="28" t="inlineStr">
        <is>
          <t>Sin recuento físico</t>
        </is>
      </c>
      <c r="AA634" s="27" t="inlineStr"/>
      <c r="AB634" s="27" t="inlineStr"/>
      <c r="AC634" s="27" t="inlineStr"/>
      <c r="AD634" s="27" t="inlineStr"/>
      <c r="AE634" s="27" t="inlineStr"/>
      <c r="AF634" s="27" t="inlineStr"/>
      <c r="AG634" s="27" t="inlineStr"/>
      <c r="AH634" s="37" t="n">
        <v>180</v>
      </c>
      <c r="AI634" s="37" t="n">
        <v>0</v>
      </c>
      <c r="AJ634" s="37" t="n">
        <v>180</v>
      </c>
      <c r="AK634" s="38" t="n">
        <v>37.56794444444444</v>
      </c>
      <c r="AL634" s="38" t="n"/>
      <c r="AM634" s="38" t="n"/>
      <c r="AN634" s="27" t="inlineStr"/>
      <c r="AO634" s="27"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7" t="n">
        <v>0</v>
      </c>
      <c r="M635" s="7" t="n">
        <v>17349.66</v>
      </c>
      <c r="O635" s="11">
        <f>M635/SUM($M$2:$M$2023)</f>
        <v/>
      </c>
      <c r="P635" s="5">
        <f>IFERROR(M635/I635,0)</f>
        <v/>
      </c>
      <c r="R635" s="8">
        <f>I635-Q635</f>
        <v/>
      </c>
      <c r="S635" s="36">
        <f>P635*R635</f>
        <v/>
      </c>
      <c r="U635" s="27" t="inlineStr">
        <is>
          <t>Stock SAP</t>
        </is>
      </c>
      <c r="V635" s="27" t="inlineStr">
        <is>
          <t>Medicamentos</t>
        </is>
      </c>
      <c r="W635" s="27" t="inlineStr">
        <is>
          <t>Dentro del alcance</t>
        </is>
      </c>
      <c r="X635" s="30" t="inlineStr">
        <is>
          <t>Media</t>
        </is>
      </c>
      <c r="Y635" s="27" t="inlineStr">
        <is>
          <t>Homologado – confianza Media – pendiente de validación</t>
        </is>
      </c>
      <c r="Z635" s="26" t="inlineStr">
        <is>
          <t>Dar de baja en SAP</t>
        </is>
      </c>
      <c r="AA635" s="27" t="inlineStr">
        <is>
          <t>59</t>
        </is>
      </c>
      <c r="AB635" s="27" t="inlineStr">
        <is>
          <t>CLARITROMICINA</t>
        </is>
      </c>
      <c r="AC635" s="27" t="inlineStr">
        <is>
          <t>Homologación por código Avain (master M11-006)</t>
        </is>
      </c>
      <c r="AD635" s="27" t="inlineStr">
        <is>
          <t>No</t>
        </is>
      </c>
      <c r="AE635" s="27" t="inlineStr"/>
      <c r="AF635" s="27" t="inlineStr">
        <is>
          <t>Sí</t>
        </is>
      </c>
      <c r="AG635" s="27" t="inlineStr">
        <is>
          <t>M11-006</t>
        </is>
      </c>
      <c r="AH635" s="37" t="n">
        <v>680</v>
      </c>
      <c r="AI635" s="37" t="n">
        <v>230</v>
      </c>
      <c r="AJ635" s="37" t="n">
        <v>450</v>
      </c>
      <c r="AK635" s="38" t="n">
        <v>144.5804705882353</v>
      </c>
      <c r="AL635" s="38">
        <f>IF(OR($Z635="Dar de baja en SAP",$Z635="Dar de alta en SAP"),$AJ635*$AK635,"")</f>
        <v/>
      </c>
      <c r="AM635" s="38">
        <f>$AI635*$AK635</f>
        <v/>
      </c>
      <c r="AN635" s="27" t="inlineStr"/>
      <c r="AO635" s="27"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7" t="n">
        <v>0</v>
      </c>
      <c r="M636" s="7" t="n">
        <v>12131.17</v>
      </c>
      <c r="O636" s="11">
        <f>M636/SUM($M$2:$M$2023)</f>
        <v/>
      </c>
      <c r="P636" s="5">
        <f>IFERROR(M636/I636,0)</f>
        <v/>
      </c>
      <c r="R636" s="8">
        <f>I636-Q636</f>
        <v/>
      </c>
      <c r="S636" s="36">
        <f>P636*R636</f>
        <v/>
      </c>
      <c r="U636" s="27" t="inlineStr">
        <is>
          <t>Stock SAP</t>
        </is>
      </c>
      <c r="V636" s="27" t="inlineStr">
        <is>
          <t>Medicamentos</t>
        </is>
      </c>
      <c r="W636" s="27" t="inlineStr">
        <is>
          <t>Dentro del alcance</t>
        </is>
      </c>
      <c r="X636" s="27" t="inlineStr"/>
      <c r="Y636" s="27" t="inlineStr">
        <is>
          <t>Sin recuento físico en el inventario de Avain</t>
        </is>
      </c>
      <c r="Z636" s="28" t="inlineStr">
        <is>
          <t>Sin recuento físico</t>
        </is>
      </c>
      <c r="AA636" s="27" t="inlineStr"/>
      <c r="AB636" s="27" t="inlineStr"/>
      <c r="AC636" s="27" t="inlineStr"/>
      <c r="AD636" s="27" t="inlineStr"/>
      <c r="AE636" s="27" t="inlineStr"/>
      <c r="AF636" s="27" t="inlineStr"/>
      <c r="AG636" s="27" t="inlineStr"/>
      <c r="AH636" s="37" t="n">
        <v>4714</v>
      </c>
      <c r="AI636" s="37" t="n">
        <v>0</v>
      </c>
      <c r="AJ636" s="37" t="n">
        <v>4714</v>
      </c>
      <c r="AK636" s="38" t="n">
        <v>101.0930398812049</v>
      </c>
      <c r="AL636" s="38" t="n"/>
      <c r="AM636" s="38" t="n"/>
      <c r="AN636" s="27" t="inlineStr"/>
      <c r="AO636" s="27"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7" t="n">
        <v>0</v>
      </c>
      <c r="M637" s="7" t="n">
        <v>29262.95</v>
      </c>
      <c r="O637" s="11">
        <f>M637/SUM($M$2:$M$2023)</f>
        <v/>
      </c>
      <c r="P637" s="5">
        <f>IFERROR(M637/I637,0)</f>
        <v/>
      </c>
      <c r="R637" s="8">
        <f>I637-Q637</f>
        <v/>
      </c>
      <c r="S637" s="36">
        <f>P637*R637</f>
        <v/>
      </c>
      <c r="U637" s="27" t="inlineStr">
        <is>
          <t>Stock SAP</t>
        </is>
      </c>
      <c r="V637" s="27" t="inlineStr">
        <is>
          <t>Medicamentos</t>
        </is>
      </c>
      <c r="W637" s="27" t="inlineStr">
        <is>
          <t>Dentro del alcance</t>
        </is>
      </c>
      <c r="X637" s="27" t="inlineStr"/>
      <c r="Y637" s="27" t="inlineStr">
        <is>
          <t>Sin recuento físico en el inventario de Avain</t>
        </is>
      </c>
      <c r="Z637" s="28" t="inlineStr">
        <is>
          <t>Sin recuento físico</t>
        </is>
      </c>
      <c r="AA637" s="27" t="inlineStr"/>
      <c r="AB637" s="27" t="inlineStr"/>
      <c r="AC637" s="27" t="inlineStr"/>
      <c r="AD637" s="27" t="inlineStr"/>
      <c r="AE637" s="27" t="inlineStr"/>
      <c r="AF637" s="27" t="inlineStr"/>
      <c r="AG637" s="27" t="inlineStr"/>
      <c r="AH637" s="37" t="n">
        <v>435</v>
      </c>
      <c r="AI637" s="37" t="n">
        <v>0</v>
      </c>
      <c r="AJ637" s="37" t="n">
        <v>435</v>
      </c>
      <c r="AK637" s="38" t="n">
        <v>243.8579540229885</v>
      </c>
      <c r="AL637" s="38" t="n"/>
      <c r="AM637" s="38" t="n"/>
      <c r="AN637" s="27" t="inlineStr"/>
      <c r="AO637" s="27"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7" t="n">
        <v>0</v>
      </c>
      <c r="M638" s="7" t="n">
        <v>8201.17</v>
      </c>
      <c r="O638" s="11">
        <f>M638/SUM($M$2:$M$2023)</f>
        <v/>
      </c>
      <c r="P638" s="5">
        <f>IFERROR(M638/I638,0)</f>
        <v/>
      </c>
      <c r="R638" s="8">
        <f>I638-Q638</f>
        <v/>
      </c>
      <c r="S638" s="36">
        <f>P638*R638</f>
        <v/>
      </c>
      <c r="U638" s="27" t="inlineStr">
        <is>
          <t>Stock SAP</t>
        </is>
      </c>
      <c r="V638" s="27" t="inlineStr">
        <is>
          <t>Medicamentos</t>
        </is>
      </c>
      <c r="W638" s="27" t="inlineStr">
        <is>
          <t>Dentro del alcance</t>
        </is>
      </c>
      <c r="X638" s="27" t="inlineStr"/>
      <c r="Y638" s="27" t="inlineStr">
        <is>
          <t>Sin recuento físico en el inventario de Avain</t>
        </is>
      </c>
      <c r="Z638" s="28" t="inlineStr">
        <is>
          <t>Sin recuento físico</t>
        </is>
      </c>
      <c r="AA638" s="27" t="inlineStr"/>
      <c r="AB638" s="27" t="inlineStr"/>
      <c r="AC638" s="27" t="inlineStr"/>
      <c r="AD638" s="27" t="inlineStr"/>
      <c r="AE638" s="27" t="inlineStr"/>
      <c r="AF638" s="27" t="inlineStr"/>
      <c r="AG638" s="27" t="inlineStr"/>
      <c r="AH638" s="37" t="n">
        <v>420</v>
      </c>
      <c r="AI638" s="37" t="n">
        <v>0</v>
      </c>
      <c r="AJ638" s="37" t="n">
        <v>420</v>
      </c>
      <c r="AK638" s="38" t="n">
        <v>68.34309523809523</v>
      </c>
      <c r="AL638" s="38" t="n"/>
      <c r="AM638" s="38" t="n"/>
      <c r="AN638" s="27" t="inlineStr"/>
      <c r="AO638" s="27" t="inlineStr">
        <is>
          <t>El material ocupa 2 filas en la hoja 1060 NQN (lote/almacén). La cantidad SAP y la física de esta vista son el total del material.</t>
        </is>
      </c>
    </row>
    <row r="639">
      <c r="A639" s="5" t="inlineStr">
        <is>
          <t>2000078</t>
        </is>
      </c>
      <c r="B639" s="5" t="inlineStr">
        <is>
          <t>TUBO ENDOTRAQ N° 8 C/BALON</t>
        </is>
      </c>
      <c r="C639" s="5" t="inlineStr"/>
      <c r="D639" s="5" t="inlineStr">
        <is>
          <t>033</t>
        </is>
      </c>
      <c r="E639" s="5" t="inlineStr">
        <is>
          <t>ZDES</t>
        </is>
      </c>
      <c r="F639" s="5" t="inlineStr">
        <is>
          <t>1060</t>
        </is>
      </c>
      <c r="G639" s="5" t="inlineStr">
        <is>
          <t>6010</t>
        </is>
      </c>
      <c r="H639" s="5" t="inlineStr">
        <is>
          <t>C/U</t>
        </is>
      </c>
      <c r="I639" s="6" t="n">
        <v>120</v>
      </c>
      <c r="J639" s="6" t="n">
        <v>0</v>
      </c>
      <c r="K639" s="5" t="inlineStr">
        <is>
          <t>ARS</t>
        </is>
      </c>
      <c r="L639" s="7" t="n">
        <v>0</v>
      </c>
      <c r="M639" s="7" t="n">
        <v>51463.26</v>
      </c>
      <c r="O639" s="11">
        <f>M639/SUM($M$2:$M$2023)</f>
        <v/>
      </c>
      <c r="P639" s="5">
        <f>IFERROR(M639/I639,0)</f>
        <v/>
      </c>
      <c r="R639" s="8">
        <f>I639-Q639</f>
        <v/>
      </c>
      <c r="S639" s="36">
        <f>P639*R639</f>
        <v/>
      </c>
      <c r="U639" s="27" t="inlineStr">
        <is>
          <t>Stock SAP</t>
        </is>
      </c>
      <c r="V639" s="27" t="inlineStr">
        <is>
          <t>Descartables</t>
        </is>
      </c>
      <c r="W639" s="27" t="inlineStr">
        <is>
          <t>Dentro del alcance</t>
        </is>
      </c>
      <c r="X639" s="27" t="inlineStr"/>
      <c r="Y639" s="27" t="inlineStr">
        <is>
          <t>Sin recuento físico en el inventario de Avain</t>
        </is>
      </c>
      <c r="Z639" s="28" t="inlineStr">
        <is>
          <t>Sin recuento físico</t>
        </is>
      </c>
      <c r="AA639" s="27" t="inlineStr"/>
      <c r="AB639" s="27" t="inlineStr"/>
      <c r="AC639" s="27" t="inlineStr"/>
      <c r="AD639" s="27" t="inlineStr"/>
      <c r="AE639" s="27" t="inlineStr"/>
      <c r="AF639" s="27" t="inlineStr"/>
      <c r="AG639" s="27" t="inlineStr"/>
      <c r="AH639" s="37" t="n">
        <v>580</v>
      </c>
      <c r="AI639" s="37" t="n">
        <v>0</v>
      </c>
      <c r="AJ639" s="37" t="n">
        <v>580</v>
      </c>
      <c r="AK639" s="38" t="n">
        <v>428.8605172413794</v>
      </c>
      <c r="AL639" s="38" t="n"/>
      <c r="AM639" s="38" t="n"/>
      <c r="AN639" s="27" t="inlineStr"/>
      <c r="AO639" s="27"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t="inlineStr"/>
      <c r="D640" s="5" t="inlineStr">
        <is>
          <t>033</t>
        </is>
      </c>
      <c r="E640" s="5" t="inlineStr">
        <is>
          <t>ZDES</t>
        </is>
      </c>
      <c r="F640" s="5" t="inlineStr">
        <is>
          <t>1060</t>
        </is>
      </c>
      <c r="G640" s="5" t="inlineStr">
        <is>
          <t>6021</t>
        </is>
      </c>
      <c r="H640" s="5" t="inlineStr">
        <is>
          <t>C/U</t>
        </is>
      </c>
      <c r="I640" s="6" t="n">
        <v>120</v>
      </c>
      <c r="J640" s="6" t="n">
        <v>0</v>
      </c>
      <c r="K640" s="5" t="inlineStr">
        <is>
          <t>ARS</t>
        </is>
      </c>
      <c r="L640" s="7" t="n">
        <v>0</v>
      </c>
      <c r="M640" s="7" t="n">
        <v>39174</v>
      </c>
      <c r="O640" s="11">
        <f>M640/SUM($M$2:$M$2023)</f>
        <v/>
      </c>
      <c r="P640" s="5">
        <f>IFERROR(M640/I640,0)</f>
        <v/>
      </c>
      <c r="R640" s="8">
        <f>I640-Q640</f>
        <v/>
      </c>
      <c r="S640" s="36">
        <f>P640*R640</f>
        <v/>
      </c>
      <c r="U640" s="27" t="inlineStr">
        <is>
          <t>Stock SAP</t>
        </is>
      </c>
      <c r="V640" s="27" t="inlineStr">
        <is>
          <t>Descartables</t>
        </is>
      </c>
      <c r="W640" s="27" t="inlineStr">
        <is>
          <t>Dentro del alcance</t>
        </is>
      </c>
      <c r="X640" s="27" t="inlineStr"/>
      <c r="Y640" s="27" t="inlineStr">
        <is>
          <t>Sin recuento físico en el inventario de Avain</t>
        </is>
      </c>
      <c r="Z640" s="28" t="inlineStr">
        <is>
          <t>Sin recuento físico</t>
        </is>
      </c>
      <c r="AA640" s="27" t="inlineStr"/>
      <c r="AB640" s="27" t="inlineStr"/>
      <c r="AC640" s="27" t="inlineStr"/>
      <c r="AD640" s="27" t="inlineStr"/>
      <c r="AE640" s="27" t="inlineStr"/>
      <c r="AF640" s="27" t="inlineStr"/>
      <c r="AG640" s="27" t="inlineStr"/>
      <c r="AH640" s="37" t="n">
        <v>120</v>
      </c>
      <c r="AI640" s="37" t="n">
        <v>0</v>
      </c>
      <c r="AJ640" s="37" t="n">
        <v>120</v>
      </c>
      <c r="AK640" s="38" t="n">
        <v>326.45</v>
      </c>
      <c r="AL640" s="38" t="n"/>
      <c r="AM640" s="38" t="n"/>
      <c r="AN640" s="27" t="inlineStr"/>
      <c r="AO640" s="27" t="inlineStr"/>
    </row>
    <row r="641">
      <c r="A641" s="5" t="inlineStr">
        <is>
          <t>2000438</t>
        </is>
      </c>
      <c r="B641" s="5" t="inlineStr">
        <is>
          <t>TUBO ENDOTRAQ Nº 3.5 S/BALON</t>
        </is>
      </c>
      <c r="C641" s="5" t="inlineStr"/>
      <c r="D641" s="5" t="inlineStr">
        <is>
          <t>033</t>
        </is>
      </c>
      <c r="E641" s="5" t="inlineStr">
        <is>
          <t>ZDES</t>
        </is>
      </c>
      <c r="F641" s="5" t="inlineStr">
        <is>
          <t>1060</t>
        </is>
      </c>
      <c r="G641" s="5" t="inlineStr">
        <is>
          <t>6022</t>
        </is>
      </c>
      <c r="H641" s="5" t="inlineStr">
        <is>
          <t>C/U</t>
        </is>
      </c>
      <c r="I641" s="6" t="n">
        <v>120</v>
      </c>
      <c r="J641" s="6" t="n">
        <v>0</v>
      </c>
      <c r="K641" s="5" t="inlineStr">
        <is>
          <t>ARS</t>
        </is>
      </c>
      <c r="L641" s="7" t="n">
        <v>0</v>
      </c>
      <c r="M641" s="7" t="n">
        <v>4800</v>
      </c>
      <c r="O641" s="11">
        <f>M641/SUM($M$2:$M$2023)</f>
        <v/>
      </c>
      <c r="P641" s="5">
        <f>IFERROR(M641/I641,0)</f>
        <v/>
      </c>
      <c r="R641" s="8">
        <f>I641-Q641</f>
        <v/>
      </c>
      <c r="S641" s="36">
        <f>P641*R641</f>
        <v/>
      </c>
      <c r="U641" s="27" t="inlineStr">
        <is>
          <t>Stock SAP</t>
        </is>
      </c>
      <c r="V641" s="27" t="inlineStr">
        <is>
          <t>Descartables</t>
        </is>
      </c>
      <c r="W641" s="27" t="inlineStr">
        <is>
          <t>Dentro del alcance</t>
        </is>
      </c>
      <c r="X641" s="27" t="inlineStr"/>
      <c r="Y641" s="27" t="inlineStr">
        <is>
          <t>Sin recuento físico en el inventario de Avain</t>
        </is>
      </c>
      <c r="Z641" s="28" t="inlineStr">
        <is>
          <t>Sin recuento físico</t>
        </is>
      </c>
      <c r="AA641" s="27" t="inlineStr"/>
      <c r="AB641" s="27" t="inlineStr"/>
      <c r="AC641" s="27" t="inlineStr"/>
      <c r="AD641" s="27" t="inlineStr"/>
      <c r="AE641" s="27" t="inlineStr"/>
      <c r="AF641" s="27" t="inlineStr"/>
      <c r="AG641" s="27" t="inlineStr"/>
      <c r="AH641" s="37" t="n">
        <v>120</v>
      </c>
      <c r="AI641" s="37" t="n">
        <v>0</v>
      </c>
      <c r="AJ641" s="37" t="n">
        <v>120</v>
      </c>
      <c r="AK641" s="38" t="n">
        <v>40</v>
      </c>
      <c r="AL641" s="38" t="n"/>
      <c r="AM641" s="38" t="n"/>
      <c r="AN641" s="27" t="inlineStr"/>
      <c r="AO641" s="27" t="inlineStr"/>
    </row>
    <row r="642">
      <c r="A642" s="5" t="inlineStr">
        <is>
          <t>2000609</t>
        </is>
      </c>
      <c r="B642" s="5" t="inlineStr">
        <is>
          <t>SABANA PARA QUEMADO CUERPO COMPLETO</t>
        </is>
      </c>
      <c r="C642" s="5" t="inlineStr"/>
      <c r="D642" s="5" t="inlineStr">
        <is>
          <t>033</t>
        </is>
      </c>
      <c r="E642" s="5" t="inlineStr">
        <is>
          <t>ZDES</t>
        </is>
      </c>
      <c r="F642" s="5" t="inlineStr">
        <is>
          <t>1060</t>
        </is>
      </c>
      <c r="G642" s="5" t="inlineStr">
        <is>
          <t>6021</t>
        </is>
      </c>
      <c r="H642" s="5" t="inlineStr">
        <is>
          <t>C/U</t>
        </is>
      </c>
      <c r="I642" s="6" t="n">
        <v>120</v>
      </c>
      <c r="J642" s="6" t="n">
        <v>0</v>
      </c>
      <c r="K642" s="5" t="inlineStr">
        <is>
          <t>ARS</t>
        </is>
      </c>
      <c r="L642" s="7" t="n">
        <v>0</v>
      </c>
      <c r="M642" s="7" t="n">
        <v>106126.15</v>
      </c>
      <c r="O642" s="11">
        <f>M642/SUM($M$2:$M$2023)</f>
        <v/>
      </c>
      <c r="P642" s="5">
        <f>IFERROR(M642/I642,0)</f>
        <v/>
      </c>
      <c r="R642" s="8">
        <f>I642-Q642</f>
        <v/>
      </c>
      <c r="S642" s="36">
        <f>P642*R642</f>
        <v/>
      </c>
      <c r="U642" s="27" t="inlineStr">
        <is>
          <t>Stock SAP</t>
        </is>
      </c>
      <c r="V642" s="27" t="inlineStr">
        <is>
          <t>Descartables</t>
        </is>
      </c>
      <c r="W642" s="27" t="inlineStr">
        <is>
          <t>Dentro del alcance</t>
        </is>
      </c>
      <c r="X642" s="27" t="inlineStr"/>
      <c r="Y642" s="27" t="inlineStr">
        <is>
          <t>Sin recuento físico en el inventario de Avain</t>
        </is>
      </c>
      <c r="Z642" s="28" t="inlineStr">
        <is>
          <t>Sin recuento físico</t>
        </is>
      </c>
      <c r="AA642" s="27" t="inlineStr"/>
      <c r="AB642" s="27" t="inlineStr"/>
      <c r="AC642" s="27" t="inlineStr"/>
      <c r="AD642" s="27" t="inlineStr"/>
      <c r="AE642" s="27" t="inlineStr"/>
      <c r="AF642" s="27" t="inlineStr"/>
      <c r="AG642" s="27" t="inlineStr"/>
      <c r="AH642" s="37" t="n">
        <v>130</v>
      </c>
      <c r="AI642" s="37" t="n">
        <v>0</v>
      </c>
      <c r="AJ642" s="37" t="n">
        <v>130</v>
      </c>
      <c r="AK642" s="38" t="n">
        <v>884.3846153846154</v>
      </c>
      <c r="AL642" s="38" t="n"/>
      <c r="AM642" s="38" t="n"/>
      <c r="AN642" s="27" t="inlineStr"/>
      <c r="AO642" s="27" t="inlineStr">
        <is>
          <t>El material ocupa 2 filas en la hoja 1060 NQN (lote/almacén). La cantidad SAP y la física de esta vista son el total del material.</t>
        </is>
      </c>
    </row>
    <row r="643">
      <c r="A643" s="5" t="inlineStr">
        <is>
          <t>2001254</t>
        </is>
      </c>
      <c r="B643" s="5" t="inlineStr">
        <is>
          <t>CANULA DE GUEDEL 12CM N5 NARANJA</t>
        </is>
      </c>
      <c r="C643" s="5" t="inlineStr"/>
      <c r="D643" s="5" t="inlineStr">
        <is>
          <t>033</t>
        </is>
      </c>
      <c r="E643" s="5" t="inlineStr">
        <is>
          <t>ZDES</t>
        </is>
      </c>
      <c r="F643" s="5" t="inlineStr">
        <is>
          <t>1060</t>
        </is>
      </c>
      <c r="G643" s="5" t="inlineStr">
        <is>
          <t>6022</t>
        </is>
      </c>
      <c r="H643" s="5" t="inlineStr">
        <is>
          <t>C/U</t>
        </is>
      </c>
      <c r="I643" s="6" t="n">
        <v>120</v>
      </c>
      <c r="J643" s="6" t="n">
        <v>0</v>
      </c>
      <c r="K643" s="5" t="inlineStr">
        <is>
          <t>ARS</t>
        </is>
      </c>
      <c r="L643" s="7" t="n">
        <v>0</v>
      </c>
      <c r="M643" s="7" t="n">
        <v>10578</v>
      </c>
      <c r="O643" s="11">
        <f>M643/SUM($M$2:$M$2023)</f>
        <v/>
      </c>
      <c r="P643" s="5">
        <f>IFERROR(M643/I643,0)</f>
        <v/>
      </c>
      <c r="R643" s="8">
        <f>I643-Q643</f>
        <v/>
      </c>
      <c r="S643" s="36">
        <f>P643*R643</f>
        <v/>
      </c>
      <c r="U643" s="27" t="inlineStr">
        <is>
          <t>Stock SAP</t>
        </is>
      </c>
      <c r="V643" s="27" t="inlineStr">
        <is>
          <t>Descartables</t>
        </is>
      </c>
      <c r="W643" s="27" t="inlineStr">
        <is>
          <t>Dentro del alcance</t>
        </is>
      </c>
      <c r="X643" s="27" t="inlineStr"/>
      <c r="Y643" s="27" t="inlineStr">
        <is>
          <t>Sin recuento físico en el inventario de Avain</t>
        </is>
      </c>
      <c r="Z643" s="28" t="inlineStr">
        <is>
          <t>Sin recuento físico</t>
        </is>
      </c>
      <c r="AA643" s="27" t="inlineStr"/>
      <c r="AB643" s="27" t="inlineStr"/>
      <c r="AC643" s="27" t="inlineStr"/>
      <c r="AD643" s="27" t="inlineStr"/>
      <c r="AE643" s="27" t="inlineStr"/>
      <c r="AF643" s="27" t="inlineStr"/>
      <c r="AG643" s="27" t="inlineStr"/>
      <c r="AH643" s="37" t="n">
        <v>120</v>
      </c>
      <c r="AI643" s="37" t="n">
        <v>0</v>
      </c>
      <c r="AJ643" s="37" t="n">
        <v>120</v>
      </c>
      <c r="AK643" s="38" t="n">
        <v>88.15000000000001</v>
      </c>
      <c r="AL643" s="38" t="n"/>
      <c r="AM643" s="38" t="n"/>
      <c r="AN643" s="27" t="inlineStr"/>
      <c r="AO643" s="27" t="inlineStr"/>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7" t="n">
        <v>0</v>
      </c>
      <c r="M644" s="7" t="n">
        <v>426239.69</v>
      </c>
      <c r="O644" s="11">
        <f>M644/SUM($M$2:$M$2023)</f>
        <v/>
      </c>
      <c r="P644" s="5">
        <f>IFERROR(M644/I644,0)</f>
        <v/>
      </c>
      <c r="R644" s="8">
        <f>I644-Q644</f>
        <v/>
      </c>
      <c r="S644" s="36">
        <f>P644*R644</f>
        <v/>
      </c>
      <c r="U644" s="27" t="inlineStr">
        <is>
          <t>Stock SAP</t>
        </is>
      </c>
      <c r="V644" s="27" t="inlineStr">
        <is>
          <t>Medicamentos</t>
        </is>
      </c>
      <c r="W644" s="27" t="inlineStr">
        <is>
          <t>Dentro del alcance</t>
        </is>
      </c>
      <c r="X644" s="27" t="inlineStr"/>
      <c r="Y644" s="27" t="inlineStr">
        <is>
          <t>Sin recuento físico en el inventario de Avain</t>
        </is>
      </c>
      <c r="Z644" s="28" t="inlineStr">
        <is>
          <t>Sin recuento físico</t>
        </is>
      </c>
      <c r="AA644" s="27" t="inlineStr"/>
      <c r="AB644" s="27" t="inlineStr"/>
      <c r="AC644" s="27" t="inlineStr"/>
      <c r="AD644" s="27" t="inlineStr"/>
      <c r="AE644" s="27" t="inlineStr"/>
      <c r="AF644" s="27" t="inlineStr"/>
      <c r="AG644" s="27" t="inlineStr"/>
      <c r="AH644" s="37" t="n">
        <v>1296</v>
      </c>
      <c r="AI644" s="37" t="n">
        <v>0</v>
      </c>
      <c r="AJ644" s="37" t="n">
        <v>1296</v>
      </c>
      <c r="AK644" s="38" t="n">
        <v>3805.711473765432</v>
      </c>
      <c r="AL644" s="38" t="n"/>
      <c r="AM644" s="38" t="n"/>
      <c r="AN644" s="27" t="inlineStr"/>
      <c r="AO644" s="27"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7" t="n">
        <v>0</v>
      </c>
      <c r="M645" s="7" t="n">
        <v>44680.47</v>
      </c>
      <c r="O645" s="11">
        <f>M645/SUM($M$2:$M$2023)</f>
        <v/>
      </c>
      <c r="P645" s="5">
        <f>IFERROR(M645/I645,0)</f>
        <v/>
      </c>
      <c r="R645" s="8">
        <f>I645-Q645</f>
        <v/>
      </c>
      <c r="S645" s="36">
        <f>P645*R645</f>
        <v/>
      </c>
      <c r="U645" s="27" t="inlineStr">
        <is>
          <t>Stock SAP</t>
        </is>
      </c>
      <c r="V645" s="27" t="inlineStr">
        <is>
          <t>Medicamentos</t>
        </is>
      </c>
      <c r="W645" s="27" t="inlineStr">
        <is>
          <t>Dentro del alcance</t>
        </is>
      </c>
      <c r="X645" s="26" t="inlineStr">
        <is>
          <t>Baja</t>
        </is>
      </c>
      <c r="Y645" s="27" t="inlineStr">
        <is>
          <t>Homologado – confianza Baja – pendiente de validación</t>
        </is>
      </c>
      <c r="Z645" s="26" t="inlineStr">
        <is>
          <t>Dar de baja en SAP</t>
        </is>
      </c>
      <c r="AA645" s="27" t="inlineStr">
        <is>
          <t>16</t>
        </is>
      </c>
      <c r="AB645" s="27" t="inlineStr">
        <is>
          <t>AMOXICILINA + AC. CLAVULANICO</t>
        </is>
      </c>
      <c r="AC645" s="27" t="inlineStr">
        <is>
          <t>Homologación por código Avain (master M11-001)</t>
        </is>
      </c>
      <c r="AD645" s="27" t="inlineStr">
        <is>
          <t>No</t>
        </is>
      </c>
      <c r="AE645" s="27" t="inlineStr"/>
      <c r="AF645" s="27" t="inlineStr">
        <is>
          <t>Sí</t>
        </is>
      </c>
      <c r="AG645" s="27" t="inlineStr">
        <is>
          <t>M11-001</t>
        </is>
      </c>
      <c r="AH645" s="37" t="n">
        <v>1444</v>
      </c>
      <c r="AI645" s="37" t="n">
        <v>91</v>
      </c>
      <c r="AJ645" s="37" t="n">
        <v>1353</v>
      </c>
      <c r="AK645" s="38" t="n">
        <v>398.9328047091412</v>
      </c>
      <c r="AL645" s="38">
        <f>IF(OR($Z645="Dar de baja en SAP",$Z645="Dar de alta en SAP"),$AJ645*$AK645,"")</f>
        <v/>
      </c>
      <c r="AM645" s="38">
        <f>$AI645*$AK645</f>
        <v/>
      </c>
      <c r="AN645" s="27" t="inlineStr"/>
      <c r="AO645"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t="inlineStr"/>
      <c r="D646" s="5" t="inlineStr">
        <is>
          <t>033</t>
        </is>
      </c>
      <c r="E646" s="5" t="inlineStr">
        <is>
          <t>ZDES</t>
        </is>
      </c>
      <c r="F646" s="5" t="inlineStr">
        <is>
          <t>1060</t>
        </is>
      </c>
      <c r="G646" s="5" t="inlineStr">
        <is>
          <t>6022</t>
        </is>
      </c>
      <c r="H646" s="5" t="inlineStr">
        <is>
          <t>C/U</t>
        </is>
      </c>
      <c r="I646" s="6" t="n">
        <v>112</v>
      </c>
      <c r="J646" s="6" t="n">
        <v>0</v>
      </c>
      <c r="K646" s="5" t="inlineStr">
        <is>
          <t>ARS</t>
        </is>
      </c>
      <c r="L646" s="7" t="n">
        <v>0</v>
      </c>
      <c r="M646" s="7" t="n">
        <v>8294.719999999999</v>
      </c>
      <c r="O646" s="11">
        <f>M646/SUM($M$2:$M$2023)</f>
        <v/>
      </c>
      <c r="P646" s="5">
        <f>IFERROR(M646/I646,0)</f>
        <v/>
      </c>
      <c r="R646" s="8">
        <f>I646-Q646</f>
        <v/>
      </c>
      <c r="S646" s="36">
        <f>P646*R646</f>
        <v/>
      </c>
      <c r="U646" s="27" t="inlineStr">
        <is>
          <t>Stock SAP</t>
        </is>
      </c>
      <c r="V646" s="27" t="inlineStr">
        <is>
          <t>Descartables</t>
        </is>
      </c>
      <c r="W646" s="27" t="inlineStr">
        <is>
          <t>Dentro del alcance</t>
        </is>
      </c>
      <c r="X646" s="27" t="inlineStr"/>
      <c r="Y646" s="27" t="inlineStr">
        <is>
          <t>Sin recuento físico en el inventario de Avain</t>
        </is>
      </c>
      <c r="Z646" s="28" t="inlineStr">
        <is>
          <t>Sin recuento físico</t>
        </is>
      </c>
      <c r="AA646" s="27" t="inlineStr"/>
      <c r="AB646" s="27" t="inlineStr"/>
      <c r="AC646" s="27" t="inlineStr"/>
      <c r="AD646" s="27" t="inlineStr"/>
      <c r="AE646" s="27" t="inlineStr"/>
      <c r="AF646" s="27" t="inlineStr"/>
      <c r="AG646" s="27" t="inlineStr"/>
      <c r="AH646" s="37" t="n">
        <v>112</v>
      </c>
      <c r="AI646" s="37" t="n">
        <v>0</v>
      </c>
      <c r="AJ646" s="37" t="n">
        <v>112</v>
      </c>
      <c r="AK646" s="38" t="n">
        <v>74.05999999999999</v>
      </c>
      <c r="AL646" s="38" t="n"/>
      <c r="AM646" s="38" t="n"/>
      <c r="AN646" s="27" t="inlineStr"/>
      <c r="AO646" s="27" t="inlineStr"/>
    </row>
    <row r="647">
      <c r="A647" s="5" t="inlineStr">
        <is>
          <t>2000069</t>
        </is>
      </c>
      <c r="B647" s="5" t="inlineStr">
        <is>
          <t>TUBO ENDOTRAQ. Nº 3 C/BALON</t>
        </is>
      </c>
      <c r="C647" s="5" t="inlineStr"/>
      <c r="D647" s="5" t="inlineStr">
        <is>
          <t>033</t>
        </is>
      </c>
      <c r="E647" s="5" t="inlineStr">
        <is>
          <t>ZDES</t>
        </is>
      </c>
      <c r="F647" s="5" t="inlineStr">
        <is>
          <t>1060</t>
        </is>
      </c>
      <c r="G647" s="5" t="inlineStr">
        <is>
          <t>6022</t>
        </is>
      </c>
      <c r="H647" s="5" t="inlineStr">
        <is>
          <t>C/U</t>
        </is>
      </c>
      <c r="I647" s="6" t="n">
        <v>110</v>
      </c>
      <c r="J647" s="6" t="n">
        <v>0</v>
      </c>
      <c r="K647" s="5" t="inlineStr">
        <is>
          <t>ARS</t>
        </is>
      </c>
      <c r="L647" s="7" t="n">
        <v>0</v>
      </c>
      <c r="M647" s="7" t="n">
        <v>6828.8</v>
      </c>
      <c r="O647" s="11">
        <f>M647/SUM($M$2:$M$2023)</f>
        <v/>
      </c>
      <c r="P647" s="5">
        <f>IFERROR(M647/I647,0)</f>
        <v/>
      </c>
      <c r="R647" s="8">
        <f>I647-Q647</f>
        <v/>
      </c>
      <c r="S647" s="36">
        <f>P647*R647</f>
        <v/>
      </c>
      <c r="U647" s="27" t="inlineStr">
        <is>
          <t>Stock SAP</t>
        </is>
      </c>
      <c r="V647" s="27" t="inlineStr">
        <is>
          <t>Descartables</t>
        </is>
      </c>
      <c r="W647" s="27" t="inlineStr">
        <is>
          <t>Dentro del alcance</t>
        </is>
      </c>
      <c r="X647" s="27" t="inlineStr"/>
      <c r="Y647" s="27" t="inlineStr">
        <is>
          <t>Sin recuento físico en el inventario de Avain</t>
        </is>
      </c>
      <c r="Z647" s="28" t="inlineStr">
        <is>
          <t>Sin recuento físico</t>
        </is>
      </c>
      <c r="AA647" s="27" t="inlineStr"/>
      <c r="AB647" s="27" t="inlineStr"/>
      <c r="AC647" s="27" t="inlineStr"/>
      <c r="AD647" s="27" t="inlineStr"/>
      <c r="AE647" s="27" t="inlineStr"/>
      <c r="AF647" s="27" t="inlineStr"/>
      <c r="AG647" s="27" t="inlineStr"/>
      <c r="AH647" s="37" t="n">
        <v>110</v>
      </c>
      <c r="AI647" s="37" t="n">
        <v>0</v>
      </c>
      <c r="AJ647" s="37" t="n">
        <v>110</v>
      </c>
      <c r="AK647" s="38" t="n">
        <v>62.08</v>
      </c>
      <c r="AL647" s="38" t="n"/>
      <c r="AM647" s="38" t="n"/>
      <c r="AN647" s="27" t="inlineStr"/>
      <c r="AO647" s="27" t="inlineStr"/>
    </row>
    <row r="648">
      <c r="A648" s="5" t="inlineStr">
        <is>
          <t>2000074</t>
        </is>
      </c>
      <c r="B648" s="5" t="inlineStr">
        <is>
          <t>TUBO ENDOTRAQ. Nº 5 C/BALON</t>
        </is>
      </c>
      <c r="C648" s="5" t="inlineStr"/>
      <c r="D648" s="5" t="inlineStr">
        <is>
          <t>033</t>
        </is>
      </c>
      <c r="E648" s="5" t="inlineStr">
        <is>
          <t>ZDES</t>
        </is>
      </c>
      <c r="F648" s="5" t="inlineStr">
        <is>
          <t>1060</t>
        </is>
      </c>
      <c r="G648" s="5" t="inlineStr">
        <is>
          <t>6022</t>
        </is>
      </c>
      <c r="H648" s="5" t="inlineStr">
        <is>
          <t>C/U</t>
        </is>
      </c>
      <c r="I648" s="6" t="n">
        <v>110</v>
      </c>
      <c r="J648" s="6" t="n">
        <v>0</v>
      </c>
      <c r="K648" s="5" t="inlineStr">
        <is>
          <t>ARS</t>
        </is>
      </c>
      <c r="L648" s="7" t="n">
        <v>0</v>
      </c>
      <c r="M648" s="7" t="n">
        <v>18380.68</v>
      </c>
      <c r="O648" s="11">
        <f>M648/SUM($M$2:$M$2023)</f>
        <v/>
      </c>
      <c r="P648" s="5">
        <f>IFERROR(M648/I648,0)</f>
        <v/>
      </c>
      <c r="R648" s="8">
        <f>I648-Q648</f>
        <v/>
      </c>
      <c r="S648" s="36">
        <f>P648*R648</f>
        <v/>
      </c>
      <c r="U648" s="27" t="inlineStr">
        <is>
          <t>Stock SAP</t>
        </is>
      </c>
      <c r="V648" s="27" t="inlineStr">
        <is>
          <t>Descartables</t>
        </is>
      </c>
      <c r="W648" s="27" t="inlineStr">
        <is>
          <t>Dentro del alcance</t>
        </is>
      </c>
      <c r="X648" s="27" t="inlineStr"/>
      <c r="Y648" s="27" t="inlineStr">
        <is>
          <t>Sin recuento físico en el inventario de Avain</t>
        </is>
      </c>
      <c r="Z648" s="28" t="inlineStr">
        <is>
          <t>Sin recuento físico</t>
        </is>
      </c>
      <c r="AA648" s="27" t="inlineStr"/>
      <c r="AB648" s="27" t="inlineStr"/>
      <c r="AC648" s="27" t="inlineStr"/>
      <c r="AD648" s="27" t="inlineStr"/>
      <c r="AE648" s="27" t="inlineStr"/>
      <c r="AF648" s="27" t="inlineStr"/>
      <c r="AG648" s="27" t="inlineStr"/>
      <c r="AH648" s="37" t="n">
        <v>120</v>
      </c>
      <c r="AI648" s="37" t="n">
        <v>0</v>
      </c>
      <c r="AJ648" s="37" t="n">
        <v>120</v>
      </c>
      <c r="AK648" s="38" t="n">
        <v>167.0970833333334</v>
      </c>
      <c r="AL648" s="38" t="n"/>
      <c r="AM648" s="38" t="n"/>
      <c r="AN648" s="27" t="inlineStr"/>
      <c r="AO648" s="27" t="inlineStr">
        <is>
          <t>El material ocupa 2 filas en la hoja 1060 NQN (lote/almacén). La cantidad SAP y la física de esta vista son el total del material.</t>
        </is>
      </c>
    </row>
    <row r="649">
      <c r="A649" s="5" t="inlineStr">
        <is>
          <t>2000102</t>
        </is>
      </c>
      <c r="B649" s="5" t="inlineStr">
        <is>
          <t>CAMPOS ESTERILES 90x90</t>
        </is>
      </c>
      <c r="C649" s="5" t="inlineStr"/>
      <c r="D649" s="5" t="inlineStr">
        <is>
          <t>033</t>
        </is>
      </c>
      <c r="E649" s="5" t="inlineStr">
        <is>
          <t>ZDES</t>
        </is>
      </c>
      <c r="F649" s="5" t="inlineStr">
        <is>
          <t>1060</t>
        </is>
      </c>
      <c r="G649" s="5" t="inlineStr">
        <is>
          <t>6021</t>
        </is>
      </c>
      <c r="H649" s="5" t="inlineStr">
        <is>
          <t>C/U</t>
        </is>
      </c>
      <c r="I649" s="6" t="n">
        <v>110</v>
      </c>
      <c r="J649" s="6" t="n">
        <v>0</v>
      </c>
      <c r="K649" s="5" t="inlineStr">
        <is>
          <t>ARS</t>
        </is>
      </c>
      <c r="L649" s="7" t="n">
        <v>0</v>
      </c>
      <c r="M649" s="7" t="n">
        <v>225099.05</v>
      </c>
      <c r="O649" s="11">
        <f>M649/SUM($M$2:$M$2023)</f>
        <v/>
      </c>
      <c r="P649" s="5">
        <f>IFERROR(M649/I649,0)</f>
        <v/>
      </c>
      <c r="Q649" s="39" t="n">
        <v>29</v>
      </c>
      <c r="R649" s="8">
        <f>I649-Q649</f>
        <v/>
      </c>
      <c r="S649" s="36">
        <f>P649*R649</f>
        <v/>
      </c>
      <c r="U649" s="27" t="inlineStr">
        <is>
          <t>Stock SAP</t>
        </is>
      </c>
      <c r="V649" s="27" t="inlineStr">
        <is>
          <t>Descartables</t>
        </is>
      </c>
      <c r="W649" s="27" t="inlineStr">
        <is>
          <t>Dentro del alcance</t>
        </is>
      </c>
      <c r="X649" s="25" t="inlineStr">
        <is>
          <t>Alta</t>
        </is>
      </c>
      <c r="Y649" s="27" t="inlineStr">
        <is>
          <t>Homologado – confianza Alta</t>
        </is>
      </c>
      <c r="Z649" s="26" t="inlineStr">
        <is>
          <t>Dar de baja en SAP</t>
        </is>
      </c>
      <c r="AA649" s="27" t="inlineStr">
        <is>
          <t>358</t>
        </is>
      </c>
      <c r="AB649" s="27" t="inlineStr">
        <is>
          <t>CAMPO ESTERIL</t>
        </is>
      </c>
      <c r="AC649" s="27" t="inlineStr">
        <is>
          <t>Homologación por código Avain (master K-288)</t>
        </is>
      </c>
      <c r="AD649" s="27" t="inlineStr">
        <is>
          <t>No</t>
        </is>
      </c>
      <c r="AE649" s="27" t="inlineStr"/>
      <c r="AF649" s="27" t="inlineStr">
        <is>
          <t>Sí</t>
        </is>
      </c>
      <c r="AG649" s="27" t="inlineStr">
        <is>
          <t>K-288</t>
        </is>
      </c>
      <c r="AH649" s="37" t="n">
        <v>220</v>
      </c>
      <c r="AI649" s="37" t="n">
        <v>29</v>
      </c>
      <c r="AJ649" s="37" t="n">
        <v>191</v>
      </c>
      <c r="AK649" s="38" t="n">
        <v>2046.355</v>
      </c>
      <c r="AL649" s="38">
        <f>IF(OR($Z649="Dar de baja en SAP",$Z649="Dar de alta en SAP"),$AJ649*$AK649,"")</f>
        <v/>
      </c>
      <c r="AM649" s="38">
        <f>$AI649*$AK649</f>
        <v/>
      </c>
      <c r="AN649" s="27" t="inlineStr"/>
      <c r="AO649" s="27"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t="inlineStr"/>
      <c r="D650" s="5" t="inlineStr">
        <is>
          <t>033</t>
        </is>
      </c>
      <c r="E650" s="5" t="inlineStr">
        <is>
          <t>ZDES</t>
        </is>
      </c>
      <c r="F650" s="5" t="inlineStr">
        <is>
          <t>1060</t>
        </is>
      </c>
      <c r="G650" s="5" t="inlineStr">
        <is>
          <t>6022</t>
        </is>
      </c>
      <c r="H650" s="5" t="inlineStr">
        <is>
          <t>C/U</t>
        </is>
      </c>
      <c r="I650" s="6" t="n">
        <v>110</v>
      </c>
      <c r="J650" s="6" t="n">
        <v>0</v>
      </c>
      <c r="K650" s="5" t="inlineStr">
        <is>
          <t>ARS</t>
        </is>
      </c>
      <c r="L650" s="7" t="n">
        <v>0</v>
      </c>
      <c r="M650" s="7" t="n">
        <v>225099.05</v>
      </c>
      <c r="O650" s="11">
        <f>M650/SUM($M$2:$M$2023)</f>
        <v/>
      </c>
      <c r="P650" s="5">
        <f>IFERROR(M650/I650,0)</f>
        <v/>
      </c>
      <c r="R650" s="8">
        <f>I650-Q650</f>
        <v/>
      </c>
      <c r="S650" s="36">
        <f>P650*R650</f>
        <v/>
      </c>
      <c r="U650" s="27" t="inlineStr">
        <is>
          <t>Stock SAP</t>
        </is>
      </c>
      <c r="V650" s="27" t="inlineStr">
        <is>
          <t>Descartables</t>
        </is>
      </c>
      <c r="W650" s="27" t="inlineStr">
        <is>
          <t>Dentro del alcance</t>
        </is>
      </c>
      <c r="X650" s="25" t="inlineStr">
        <is>
          <t>Alta</t>
        </is>
      </c>
      <c r="Y650" s="27" t="inlineStr">
        <is>
          <t>Homologado – confianza Alta</t>
        </is>
      </c>
      <c r="Z650" s="26" t="inlineStr">
        <is>
          <t>Dar de baja en SAP</t>
        </is>
      </c>
      <c r="AA650" s="27" t="inlineStr">
        <is>
          <t>358</t>
        </is>
      </c>
      <c r="AB650" s="27" t="inlineStr">
        <is>
          <t>CAMPO ESTERIL</t>
        </is>
      </c>
      <c r="AC650" s="27" t="inlineStr">
        <is>
          <t>Homologación por código Avain (master K-288)</t>
        </is>
      </c>
      <c r="AD650" s="27" t="inlineStr">
        <is>
          <t>No</t>
        </is>
      </c>
      <c r="AE650" s="27" t="inlineStr"/>
      <c r="AF650" s="27" t="inlineStr">
        <is>
          <t>Sí</t>
        </is>
      </c>
      <c r="AG650" s="27" t="inlineStr">
        <is>
          <t>K-288</t>
        </is>
      </c>
      <c r="AH650" s="37" t="n">
        <v>220</v>
      </c>
      <c r="AI650" s="37" t="n">
        <v>29</v>
      </c>
      <c r="AJ650" s="37" t="n">
        <v>191</v>
      </c>
      <c r="AK650" s="38" t="n">
        <v>2046.355</v>
      </c>
      <c r="AL650" s="38">
        <f>IF(OR($Z650="Dar de baja en SAP",$Z650="Dar de alta en SAP"),$AJ650*$AK650,"")</f>
        <v/>
      </c>
      <c r="AM650" s="38">
        <f>$AI650*$AK650</f>
        <v/>
      </c>
      <c r="AN650" s="27" t="inlineStr"/>
      <c r="AO650" s="27"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t="inlineStr"/>
      <c r="D651" s="5" t="inlineStr">
        <is>
          <t>033</t>
        </is>
      </c>
      <c r="E651" s="5" t="inlineStr">
        <is>
          <t>ZDES</t>
        </is>
      </c>
      <c r="F651" s="5" t="inlineStr">
        <is>
          <t>1060</t>
        </is>
      </c>
      <c r="G651" s="5" t="inlineStr">
        <is>
          <t>6021</t>
        </is>
      </c>
      <c r="H651" s="5" t="inlineStr">
        <is>
          <t>C/U</t>
        </is>
      </c>
      <c r="I651" s="6" t="n">
        <v>110</v>
      </c>
      <c r="J651" s="6" t="n">
        <v>0</v>
      </c>
      <c r="K651" s="5" t="inlineStr">
        <is>
          <t>ARS</t>
        </is>
      </c>
      <c r="L651" s="7" t="n">
        <v>0</v>
      </c>
      <c r="M651" s="7" t="n">
        <v>97444.35000000001</v>
      </c>
      <c r="O651" s="11">
        <f>M651/SUM($M$2:$M$2023)</f>
        <v/>
      </c>
      <c r="P651" s="5">
        <f>IFERROR(M651/I651,0)</f>
        <v/>
      </c>
      <c r="R651" s="8">
        <f>I651-Q651</f>
        <v/>
      </c>
      <c r="S651" s="36">
        <f>P651*R651</f>
        <v/>
      </c>
      <c r="U651" s="27" t="inlineStr">
        <is>
          <t>Stock SAP</t>
        </is>
      </c>
      <c r="V651" s="27" t="inlineStr">
        <is>
          <t>Descartables</t>
        </is>
      </c>
      <c r="W651" s="27" t="inlineStr">
        <is>
          <t>Dentro del alcance</t>
        </is>
      </c>
      <c r="X651" s="30" t="inlineStr">
        <is>
          <t>Media</t>
        </is>
      </c>
      <c r="Y651" s="27" t="inlineStr">
        <is>
          <t>Homologado – confianza Media – pendiente de validación</t>
        </is>
      </c>
      <c r="Z651" s="26" t="inlineStr">
        <is>
          <t>Dar de baja en SAP</t>
        </is>
      </c>
      <c r="AA651" s="27" t="inlineStr">
        <is>
          <t>346</t>
        </is>
      </c>
      <c r="AB651" s="27" t="inlineStr">
        <is>
          <t>sonda foley 16</t>
        </is>
      </c>
      <c r="AC651" s="27" t="inlineStr">
        <is>
          <t>Homologación por código Avain (master D-164)</t>
        </is>
      </c>
      <c r="AD651" s="27" t="inlineStr">
        <is>
          <t>Sí</t>
        </is>
      </c>
      <c r="AE651" s="27" t="inlineStr">
        <is>
          <t>2000244, 2000093, 2000066, 2000330, 2000201</t>
        </is>
      </c>
      <c r="AF651" s="27" t="inlineStr">
        <is>
          <t>Sí</t>
        </is>
      </c>
      <c r="AG651" s="27" t="inlineStr">
        <is>
          <t>D-164</t>
        </is>
      </c>
      <c r="AH651" s="37" t="n">
        <v>280</v>
      </c>
      <c r="AI651" s="37" t="n">
        <v>141</v>
      </c>
      <c r="AJ651" s="37" t="n">
        <v>139</v>
      </c>
      <c r="AK651" s="38" t="n">
        <v>885.8577142857143</v>
      </c>
      <c r="AL651" s="38">
        <f>IF(OR($Z651="Dar de baja en SAP",$Z651="Dar de alta en SAP"),$AJ651*$AK651,"")</f>
        <v/>
      </c>
      <c r="AM651" s="38">
        <f>$AI651*$AK651</f>
        <v/>
      </c>
      <c r="AN651" s="27" t="inlineStr"/>
      <c r="AO651" s="27"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t="inlineStr"/>
      <c r="D652" s="5" t="inlineStr">
        <is>
          <t>033</t>
        </is>
      </c>
      <c r="E652" s="5" t="inlineStr">
        <is>
          <t>ZDES</t>
        </is>
      </c>
      <c r="F652" s="5" t="inlineStr">
        <is>
          <t>1060</t>
        </is>
      </c>
      <c r="G652" s="5" t="inlineStr">
        <is>
          <t>6022</t>
        </is>
      </c>
      <c r="H652" s="5" t="inlineStr">
        <is>
          <t>C/U</t>
        </is>
      </c>
      <c r="I652" s="6" t="n">
        <v>110</v>
      </c>
      <c r="J652" s="6" t="n">
        <v>0</v>
      </c>
      <c r="K652" s="5" t="inlineStr">
        <is>
          <t>ARS</t>
        </is>
      </c>
      <c r="L652" s="7" t="n">
        <v>0</v>
      </c>
      <c r="M652" s="7" t="n">
        <v>11990</v>
      </c>
      <c r="O652" s="11">
        <f>M652/SUM($M$2:$M$2023)</f>
        <v/>
      </c>
      <c r="P652" s="5">
        <f>IFERROR(M652/I652,0)</f>
        <v/>
      </c>
      <c r="Q652" s="39" t="n">
        <v>61</v>
      </c>
      <c r="R652" s="8">
        <f>I652-Q652</f>
        <v/>
      </c>
      <c r="S652" s="36">
        <f>P652*R652</f>
        <v/>
      </c>
      <c r="U652" s="27" t="inlineStr">
        <is>
          <t>Stock SAP</t>
        </is>
      </c>
      <c r="V652" s="27" t="inlineStr">
        <is>
          <t>Descartables</t>
        </is>
      </c>
      <c r="W652" s="27" t="inlineStr">
        <is>
          <t>Dentro del alcance</t>
        </is>
      </c>
      <c r="X652" s="26" t="inlineStr">
        <is>
          <t>Baja</t>
        </is>
      </c>
      <c r="Y652" s="27" t="inlineStr">
        <is>
          <t>Homologado – confianza Baja – pendiente de validación</t>
        </is>
      </c>
      <c r="Z652" s="26" t="inlineStr">
        <is>
          <t>Dar de baja en SAP</t>
        </is>
      </c>
      <c r="AA652" s="27" t="inlineStr">
        <is>
          <t>354</t>
        </is>
      </c>
      <c r="AB652" s="27" t="inlineStr">
        <is>
          <t>CANULAS DE MAYO N°3</t>
        </is>
      </c>
      <c r="AC652" s="27" t="inlineStr">
        <is>
          <t>Homologación por código Avain (master D-167)</t>
        </is>
      </c>
      <c r="AD652" s="27" t="inlineStr">
        <is>
          <t>Sí</t>
        </is>
      </c>
      <c r="AE652" s="27" t="inlineStr">
        <is>
          <t>2000414, 2000404, 2001254</t>
        </is>
      </c>
      <c r="AF652" s="27" t="inlineStr">
        <is>
          <t>Sí</t>
        </is>
      </c>
      <c r="AG652" s="27" t="inlineStr">
        <is>
          <t>D-167</t>
        </is>
      </c>
      <c r="AH652" s="37" t="n">
        <v>110</v>
      </c>
      <c r="AI652" s="37" t="n">
        <v>61</v>
      </c>
      <c r="AJ652" s="37" t="n">
        <v>49</v>
      </c>
      <c r="AK652" s="38" t="n">
        <v>109</v>
      </c>
      <c r="AL652" s="38">
        <f>IF(OR($Z652="Dar de baja en SAP",$Z652="Dar de alta en SAP"),$AJ652*$AK652,"")</f>
        <v/>
      </c>
      <c r="AM652" s="38">
        <f>$AI652*$AK652</f>
        <v/>
      </c>
      <c r="AN652" s="27" t="inlineStr"/>
      <c r="AO652" s="27"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7" t="n">
        <v>0</v>
      </c>
      <c r="M653" s="7" t="n">
        <v>87430.14999999999</v>
      </c>
      <c r="O653" s="11">
        <f>M653/SUM($M$2:$M$2023)</f>
        <v/>
      </c>
      <c r="P653" s="5">
        <f>IFERROR(M653/I653,0)</f>
        <v/>
      </c>
      <c r="R653" s="8">
        <f>I653-Q653</f>
        <v/>
      </c>
      <c r="S653" s="36">
        <f>P653*R653</f>
        <v/>
      </c>
      <c r="U653" s="27" t="inlineStr">
        <is>
          <t>Stock SAP</t>
        </is>
      </c>
      <c r="V653" s="27" t="inlineStr">
        <is>
          <t>Medicamentos</t>
        </is>
      </c>
      <c r="W653" s="27" t="inlineStr">
        <is>
          <t>Dentro del alcance</t>
        </is>
      </c>
      <c r="X653" s="27" t="inlineStr"/>
      <c r="Y653" s="27" t="inlineStr">
        <is>
          <t>Sin recuento físico en el inventario de Avain</t>
        </is>
      </c>
      <c r="Z653" s="28" t="inlineStr">
        <is>
          <t>Sin recuento físico</t>
        </is>
      </c>
      <c r="AA653" s="27" t="inlineStr"/>
      <c r="AB653" s="27" t="inlineStr"/>
      <c r="AC653" s="27" t="inlineStr"/>
      <c r="AD653" s="27" t="inlineStr"/>
      <c r="AE653" s="27" t="inlineStr"/>
      <c r="AF653" s="27" t="inlineStr"/>
      <c r="AG653" s="27" t="inlineStr"/>
      <c r="AH653" s="37" t="n">
        <v>337</v>
      </c>
      <c r="AI653" s="37" t="n">
        <v>0</v>
      </c>
      <c r="AJ653" s="37" t="n">
        <v>337</v>
      </c>
      <c r="AK653" s="38" t="n">
        <v>802.1114540059347</v>
      </c>
      <c r="AL653" s="38" t="n"/>
      <c r="AM653" s="38" t="n"/>
      <c r="AN653" s="27" t="inlineStr"/>
      <c r="AO653" s="27"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t="inlineStr"/>
      <c r="D654" s="5" t="inlineStr">
        <is>
          <t>INDU</t>
        </is>
      </c>
      <c r="E654" s="5" t="inlineStr">
        <is>
          <t>ZUNI</t>
        </is>
      </c>
      <c r="F654" s="5" t="inlineStr">
        <is>
          <t>1060</t>
        </is>
      </c>
      <c r="G654" s="5" t="inlineStr">
        <is>
          <t>6031</t>
        </is>
      </c>
      <c r="H654" s="5" t="inlineStr">
        <is>
          <t>C/U</t>
        </is>
      </c>
      <c r="I654" s="6" t="n">
        <v>109</v>
      </c>
      <c r="J654" s="6" t="n">
        <v>0</v>
      </c>
      <c r="K654" s="5" t="inlineStr">
        <is>
          <t>ARS</t>
        </is>
      </c>
      <c r="L654" s="7" t="n">
        <v>0</v>
      </c>
      <c r="M654" s="7" t="n">
        <v>1960241.93</v>
      </c>
      <c r="O654" s="11">
        <f>M654/SUM($M$2:$M$2023)</f>
        <v/>
      </c>
      <c r="P654" s="5">
        <f>IFERROR(M654/I654,0)</f>
        <v/>
      </c>
      <c r="R654" s="8">
        <f>I654-Q654</f>
        <v/>
      </c>
      <c r="S654" s="36">
        <f>P654*R654</f>
        <v/>
      </c>
      <c r="U654" s="27" t="inlineStr">
        <is>
          <t>Stock SAP</t>
        </is>
      </c>
      <c r="V654" s="27" t="inlineStr">
        <is>
          <t>Uniformes</t>
        </is>
      </c>
      <c r="W654" s="27" t="inlineStr">
        <is>
          <t>Fuera del alcance</t>
        </is>
      </c>
      <c r="X654" s="27" t="inlineStr"/>
      <c r="Y654" s="27" t="inlineStr">
        <is>
          <t>No aplica: uniformes, clasificación que el inventario físico de Farmacia no releva</t>
        </is>
      </c>
      <c r="Z654" s="28" t="inlineStr">
        <is>
          <t>Fuera del alcance del inventario físico</t>
        </is>
      </c>
      <c r="AA654" s="27" t="inlineStr"/>
      <c r="AB654" s="27" t="inlineStr"/>
      <c r="AC654" s="27" t="inlineStr"/>
      <c r="AD654" s="27" t="inlineStr"/>
      <c r="AE654" s="27" t="inlineStr"/>
      <c r="AF654" s="27" t="inlineStr"/>
      <c r="AG654" s="27" t="inlineStr"/>
      <c r="AH654" s="37" t="n">
        <v>133</v>
      </c>
      <c r="AI654" s="37" t="n">
        <v>0</v>
      </c>
      <c r="AJ654" s="37" t="n">
        <v>133</v>
      </c>
      <c r="AK654" s="38" t="n">
        <v>17983.87090225564</v>
      </c>
      <c r="AL654" s="38" t="n"/>
      <c r="AM654" s="38" t="n"/>
      <c r="AN654" s="27" t="inlineStr"/>
      <c r="AO654" s="27" t="inlineStr">
        <is>
          <t>El material ocupa 2 filas en la hoja 1060 NQN (lote/almacén). La cantidad SAP y la física de esta vista son el total del material.</t>
        </is>
      </c>
    </row>
    <row r="655">
      <c r="A655" s="5" t="inlineStr">
        <is>
          <t>3000714</t>
        </is>
      </c>
      <c r="B655" s="5" t="inlineStr">
        <is>
          <t>PANTALON CARGO ANTI DESGARRO T44</t>
        </is>
      </c>
      <c r="C655" s="5" t="inlineStr"/>
      <c r="D655" s="5" t="inlineStr">
        <is>
          <t>INDU</t>
        </is>
      </c>
      <c r="E655" s="5" t="inlineStr">
        <is>
          <t>ZUNI</t>
        </is>
      </c>
      <c r="F655" s="5" t="inlineStr">
        <is>
          <t>1060</t>
        </is>
      </c>
      <c r="G655" s="5" t="inlineStr">
        <is>
          <t>6031</t>
        </is>
      </c>
      <c r="H655" s="5" t="inlineStr">
        <is>
          <t>C/U</t>
        </is>
      </c>
      <c r="I655" s="6" t="n">
        <v>109</v>
      </c>
      <c r="J655" s="6" t="n">
        <v>0</v>
      </c>
      <c r="K655" s="5" t="inlineStr">
        <is>
          <t>ARS</t>
        </is>
      </c>
      <c r="L655" s="7" t="n">
        <v>0</v>
      </c>
      <c r="M655" s="7" t="n">
        <v>2392630.86</v>
      </c>
      <c r="O655" s="11">
        <f>M655/SUM($M$2:$M$2023)</f>
        <v/>
      </c>
      <c r="P655" s="5">
        <f>IFERROR(M655/I655,0)</f>
        <v/>
      </c>
      <c r="R655" s="8">
        <f>I655-Q655</f>
        <v/>
      </c>
      <c r="S655" s="36">
        <f>P655*R655</f>
        <v/>
      </c>
      <c r="U655" s="27" t="inlineStr">
        <is>
          <t>Stock SAP</t>
        </is>
      </c>
      <c r="V655" s="27" t="inlineStr">
        <is>
          <t>Uniformes</t>
        </is>
      </c>
      <c r="W655" s="27" t="inlineStr">
        <is>
          <t>Fuera del alcance</t>
        </is>
      </c>
      <c r="X655" s="27" t="inlineStr"/>
      <c r="Y655" s="27" t="inlineStr">
        <is>
          <t>No aplica: uniformes, clasificación que el inventario físico de Farmacia no releva</t>
        </is>
      </c>
      <c r="Z655" s="28" t="inlineStr">
        <is>
          <t>Fuera del alcance del inventario físico</t>
        </is>
      </c>
      <c r="AA655" s="27" t="inlineStr"/>
      <c r="AB655" s="27" t="inlineStr"/>
      <c r="AC655" s="27" t="inlineStr"/>
      <c r="AD655" s="27" t="inlineStr"/>
      <c r="AE655" s="27" t="inlineStr"/>
      <c r="AF655" s="27" t="inlineStr"/>
      <c r="AG655" s="27" t="inlineStr"/>
      <c r="AH655" s="37" t="n">
        <v>109</v>
      </c>
      <c r="AI655" s="37" t="n">
        <v>0</v>
      </c>
      <c r="AJ655" s="37" t="n">
        <v>109</v>
      </c>
      <c r="AK655" s="38" t="n">
        <v>21950.74183486238</v>
      </c>
      <c r="AL655" s="38" t="n"/>
      <c r="AM655" s="38" t="n"/>
      <c r="AN655" s="27" t="inlineStr"/>
      <c r="AO655" s="27" t="inlineStr"/>
    </row>
    <row r="656">
      <c r="A656" s="5" t="inlineStr">
        <is>
          <t>2000037</t>
        </is>
      </c>
      <c r="B656" s="5" t="inlineStr">
        <is>
          <t>TERMOMETRO DIGITAL</t>
        </is>
      </c>
      <c r="C656" s="5" t="inlineStr"/>
      <c r="D656" s="5" t="inlineStr">
        <is>
          <t>033</t>
        </is>
      </c>
      <c r="E656" s="5" t="inlineStr">
        <is>
          <t>ZDES</t>
        </is>
      </c>
      <c r="F656" s="5" t="inlineStr">
        <is>
          <t>1060</t>
        </is>
      </c>
      <c r="G656" s="5" t="inlineStr">
        <is>
          <t>6021</t>
        </is>
      </c>
      <c r="H656" s="5" t="inlineStr">
        <is>
          <t>C/U</t>
        </is>
      </c>
      <c r="I656" s="6" t="n">
        <v>108</v>
      </c>
      <c r="J656" s="6" t="n">
        <v>0</v>
      </c>
      <c r="K656" s="5" t="inlineStr">
        <is>
          <t>ARS</t>
        </is>
      </c>
      <c r="L656" s="7" t="n">
        <v>0</v>
      </c>
      <c r="M656" s="7" t="n">
        <v>362197.94</v>
      </c>
      <c r="O656" s="11">
        <f>M656/SUM($M$2:$M$2023)</f>
        <v/>
      </c>
      <c r="P656" s="5">
        <f>IFERROR(M656/I656,0)</f>
        <v/>
      </c>
      <c r="Q656" s="39" t="n">
        <v>37</v>
      </c>
      <c r="R656" s="8">
        <f>I656-Q656</f>
        <v/>
      </c>
      <c r="S656" s="36">
        <f>P656*R656</f>
        <v/>
      </c>
      <c r="U656" s="27" t="inlineStr">
        <is>
          <t>Stock SAP</t>
        </is>
      </c>
      <c r="V656" s="27" t="inlineStr">
        <is>
          <t>Descartables</t>
        </is>
      </c>
      <c r="W656" s="27" t="inlineStr">
        <is>
          <t>Dentro del alcance</t>
        </is>
      </c>
      <c r="X656" s="25" t="inlineStr">
        <is>
          <t>Alta</t>
        </is>
      </c>
      <c r="Y656" s="27" t="inlineStr">
        <is>
          <t>Homologado – confianza Alta</t>
        </is>
      </c>
      <c r="Z656" s="26" t="inlineStr">
        <is>
          <t>Dar de baja en SAP</t>
        </is>
      </c>
      <c r="AA656" s="27" t="inlineStr">
        <is>
          <t>423</t>
        </is>
      </c>
      <c r="AB656" s="27" t="inlineStr">
        <is>
          <t>TERMOMETRO DIGITAL</t>
        </is>
      </c>
      <c r="AC656" s="27" t="inlineStr">
        <is>
          <t>Homologación por código Avain (master E-208)</t>
        </is>
      </c>
      <c r="AD656" s="27" t="inlineStr">
        <is>
          <t>No</t>
        </is>
      </c>
      <c r="AE656" s="27" t="inlineStr"/>
      <c r="AF656" s="27" t="inlineStr">
        <is>
          <t>Sí</t>
        </is>
      </c>
      <c r="AG656" s="27" t="inlineStr">
        <is>
          <t>E-208</t>
        </is>
      </c>
      <c r="AH656" s="37" t="n">
        <v>175</v>
      </c>
      <c r="AI656" s="37" t="n">
        <v>37</v>
      </c>
      <c r="AJ656" s="37" t="n">
        <v>138</v>
      </c>
      <c r="AK656" s="38" t="n">
        <v>3353.684628571428</v>
      </c>
      <c r="AL656" s="38">
        <f>IF(OR($Z656="Dar de baja en SAP",$Z656="Dar de alta en SAP"),$AJ656*$AK656,"")</f>
        <v/>
      </c>
      <c r="AM656" s="38">
        <f>$AI656*$AK656</f>
        <v/>
      </c>
      <c r="AN656" s="27" t="inlineStr"/>
      <c r="AO656" s="27"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7" t="n">
        <v>0</v>
      </c>
      <c r="M657" s="7" t="n">
        <v>35556.33</v>
      </c>
      <c r="O657" s="11">
        <f>M657/SUM($M$2:$M$2023)</f>
        <v/>
      </c>
      <c r="P657" s="5">
        <f>IFERROR(M657/I657,0)</f>
        <v/>
      </c>
      <c r="R657" s="8">
        <f>I657-Q657</f>
        <v/>
      </c>
      <c r="S657" s="36">
        <f>P657*R657</f>
        <v/>
      </c>
      <c r="U657" s="27" t="inlineStr">
        <is>
          <t>Stock SAP</t>
        </is>
      </c>
      <c r="V657" s="27" t="inlineStr">
        <is>
          <t>Medicamentos</t>
        </is>
      </c>
      <c r="W657" s="27" t="inlineStr">
        <is>
          <t>Dentro del alcance</t>
        </is>
      </c>
      <c r="X657" s="27" t="inlineStr"/>
      <c r="Y657" s="27" t="inlineStr">
        <is>
          <t>Sin recuento físico en el inventario de Avain</t>
        </is>
      </c>
      <c r="Z657" s="28" t="inlineStr">
        <is>
          <t>Sin recuento físico</t>
        </is>
      </c>
      <c r="AA657" s="27" t="inlineStr"/>
      <c r="AB657" s="27" t="inlineStr"/>
      <c r="AC657" s="27" t="inlineStr"/>
      <c r="AD657" s="27" t="inlineStr"/>
      <c r="AE657" s="27" t="inlineStr"/>
      <c r="AF657" s="27" t="inlineStr"/>
      <c r="AG657" s="27" t="inlineStr"/>
      <c r="AH657" s="37" t="n">
        <v>6116</v>
      </c>
      <c r="AI657" s="37" t="n">
        <v>0</v>
      </c>
      <c r="AJ657" s="37" t="n">
        <v>6116</v>
      </c>
      <c r="AK657" s="38" t="n">
        <v>332.3021059516022</v>
      </c>
      <c r="AL657" s="38" t="n"/>
      <c r="AM657" s="38" t="n"/>
      <c r="AN657" s="27" t="inlineStr"/>
      <c r="AO657" s="27"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7" t="n">
        <v>0</v>
      </c>
      <c r="M658" s="7" t="n">
        <v>228352.3</v>
      </c>
      <c r="O658" s="11">
        <f>M658/SUM($M$2:$M$2023)</f>
        <v/>
      </c>
      <c r="P658" s="5">
        <f>IFERROR(M658/I658,0)</f>
        <v/>
      </c>
      <c r="R658" s="8">
        <f>I658-Q658</f>
        <v/>
      </c>
      <c r="S658" s="36">
        <f>P658*R658</f>
        <v/>
      </c>
      <c r="U658" s="27" t="inlineStr">
        <is>
          <t>Stock SAP</t>
        </is>
      </c>
      <c r="V658" s="27" t="inlineStr">
        <is>
          <t>Medicamentos</t>
        </is>
      </c>
      <c r="W658" s="27" t="inlineStr">
        <is>
          <t>Dentro del alcance</t>
        </is>
      </c>
      <c r="X658" s="25" t="inlineStr">
        <is>
          <t>Alta</t>
        </is>
      </c>
      <c r="Y658" s="27" t="inlineStr">
        <is>
          <t>Homologado – confianza Alta</t>
        </is>
      </c>
      <c r="Z658" s="26" t="inlineStr">
        <is>
          <t>Dar de baja en SAP</t>
        </is>
      </c>
      <c r="AA658" s="27" t="inlineStr">
        <is>
          <t>130</t>
        </is>
      </c>
      <c r="AB658" s="27" t="inlineStr">
        <is>
          <t>HIDROCORTISONA 500 MG AMP</t>
        </is>
      </c>
      <c r="AC658" s="27" t="inlineStr">
        <is>
          <t>Homologación por código Avain (master M06-003)</t>
        </is>
      </c>
      <c r="AD658" s="27" t="inlineStr">
        <is>
          <t>No</t>
        </is>
      </c>
      <c r="AE658" s="27" t="inlineStr"/>
      <c r="AF658" s="27" t="inlineStr">
        <is>
          <t>Sí</t>
        </is>
      </c>
      <c r="AG658" s="27" t="inlineStr">
        <is>
          <t>M06-003</t>
        </is>
      </c>
      <c r="AH658" s="37" t="n">
        <v>2010</v>
      </c>
      <c r="AI658" s="37" t="n">
        <v>343</v>
      </c>
      <c r="AJ658" s="37" t="n">
        <v>1667</v>
      </c>
      <c r="AK658" s="38" t="n">
        <v>2174.783781094527</v>
      </c>
      <c r="AL658" s="38">
        <f>IF(OR($Z658="Dar de baja en SAP",$Z658="Dar de alta en SAP"),$AJ658*$AK658,"")</f>
        <v/>
      </c>
      <c r="AM658" s="38">
        <f>$AI658*$AK658</f>
        <v/>
      </c>
      <c r="AN658" s="27" t="inlineStr"/>
      <c r="AO658"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7" t="n">
        <v>0</v>
      </c>
      <c r="M659" s="7" t="n">
        <v>23684.53</v>
      </c>
      <c r="O659" s="11">
        <f>M659/SUM($M$2:$M$2023)</f>
        <v/>
      </c>
      <c r="P659" s="5">
        <f>IFERROR(M659/I659,0)</f>
        <v/>
      </c>
      <c r="R659" s="8">
        <f>I659-Q659</f>
        <v/>
      </c>
      <c r="S659" s="36">
        <f>P659*R659</f>
        <v/>
      </c>
      <c r="U659" s="27" t="inlineStr">
        <is>
          <t>Stock SAP</t>
        </is>
      </c>
      <c r="V659" s="27" t="inlineStr">
        <is>
          <t>Medicamentos</t>
        </is>
      </c>
      <c r="W659" s="27" t="inlineStr">
        <is>
          <t>Dentro del alcance</t>
        </is>
      </c>
      <c r="X659" s="30" t="inlineStr">
        <is>
          <t>Media</t>
        </is>
      </c>
      <c r="Y659" s="27" t="inlineStr">
        <is>
          <t>Homologado – confianza Media – pendiente de validación</t>
        </is>
      </c>
      <c r="Z659" s="26" t="inlineStr">
        <is>
          <t>Dar de baja en SAP</t>
        </is>
      </c>
      <c r="AA659" s="27" t="inlineStr">
        <is>
          <t>116</t>
        </is>
      </c>
      <c r="AB659" s="27" t="inlineStr">
        <is>
          <t>FUROSEMIDA AMP</t>
        </is>
      </c>
      <c r="AC659" s="27" t="inlineStr">
        <is>
          <t>Homologación por código Avain (master M12-001)</t>
        </is>
      </c>
      <c r="AD659" s="27" t="inlineStr">
        <is>
          <t>No</t>
        </is>
      </c>
      <c r="AE659" s="27" t="inlineStr"/>
      <c r="AF659" s="27" t="inlineStr">
        <is>
          <t>Sí</t>
        </is>
      </c>
      <c r="AG659" s="27" t="inlineStr">
        <is>
          <t>M12-001</t>
        </is>
      </c>
      <c r="AH659" s="37" t="n">
        <v>3270</v>
      </c>
      <c r="AI659" s="37" t="n">
        <v>117</v>
      </c>
      <c r="AJ659" s="37" t="n">
        <v>3153</v>
      </c>
      <c r="AK659" s="38" t="n">
        <v>225.5669633027522</v>
      </c>
      <c r="AL659" s="38">
        <f>IF(OR($Z659="Dar de baja en SAP",$Z659="Dar de alta en SAP"),$AJ659*$AK659,"")</f>
        <v/>
      </c>
      <c r="AM659" s="38">
        <f>$AI659*$AK659</f>
        <v/>
      </c>
      <c r="AN659" s="27" t="inlineStr"/>
      <c r="AO659"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7" t="n">
        <v>0</v>
      </c>
      <c r="M660" s="7" t="n">
        <v>150130.94</v>
      </c>
      <c r="O660" s="11">
        <f>M660/SUM($M$2:$M$2023)</f>
        <v/>
      </c>
      <c r="P660" s="5">
        <f>IFERROR(M660/I660,0)</f>
        <v/>
      </c>
      <c r="Q660" s="39" t="n">
        <v>19</v>
      </c>
      <c r="R660" s="8">
        <f>I660-Q660</f>
        <v/>
      </c>
      <c r="S660" s="36">
        <f>P660*R660</f>
        <v/>
      </c>
      <c r="U660" s="27" t="inlineStr">
        <is>
          <t>Stock SAP</t>
        </is>
      </c>
      <c r="V660" s="27" t="inlineStr">
        <is>
          <t>Medicamentos</t>
        </is>
      </c>
      <c r="W660" s="27" t="inlineStr">
        <is>
          <t>Dentro del alcance</t>
        </is>
      </c>
      <c r="X660" s="25" t="inlineStr">
        <is>
          <t>Alta</t>
        </is>
      </c>
      <c r="Y660" s="27" t="inlineStr">
        <is>
          <t>Homologado – confianza Alta</t>
        </is>
      </c>
      <c r="Z660" s="26" t="inlineStr">
        <is>
          <t>Dar de baja en SAP</t>
        </is>
      </c>
      <c r="AA660" s="27" t="inlineStr">
        <is>
          <t>228</t>
        </is>
      </c>
      <c r="AB660" s="27" t="inlineStr">
        <is>
          <t>TOBRAMICINA</t>
        </is>
      </c>
      <c r="AC660" s="27" t="inlineStr">
        <is>
          <t>Cruce por nomenclatura SAP</t>
        </is>
      </c>
      <c r="AD660" s="27" t="inlineStr">
        <is>
          <t>No</t>
        </is>
      </c>
      <c r="AE660" s="27" t="inlineStr"/>
      <c r="AF660" s="27" t="inlineStr">
        <is>
          <t>No</t>
        </is>
      </c>
      <c r="AG660" s="27" t="inlineStr"/>
      <c r="AH660" s="37" t="n">
        <v>227</v>
      </c>
      <c r="AI660" s="37" t="n">
        <v>19</v>
      </c>
      <c r="AJ660" s="37" t="n">
        <v>208</v>
      </c>
      <c r="AK660" s="38" t="n">
        <v>1429.81845814978</v>
      </c>
      <c r="AL660" s="38">
        <f>IF(OR($Z660="Dar de baja en SAP",$Z660="Dar de alta en SAP"),$AJ660*$AK660,"")</f>
        <v/>
      </c>
      <c r="AM660" s="38">
        <f>$AI660*$AK660</f>
        <v/>
      </c>
      <c r="AN660" s="27" t="inlineStr"/>
      <c r="AO660" s="27"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7" t="n">
        <v>0</v>
      </c>
      <c r="M661" s="7" t="n">
        <v>26664.61</v>
      </c>
      <c r="O661" s="11">
        <f>M661/SUM($M$2:$M$2023)</f>
        <v/>
      </c>
      <c r="P661" s="5">
        <f>IFERROR(M661/I661,0)</f>
        <v/>
      </c>
      <c r="R661" s="8">
        <f>I661-Q661</f>
        <v/>
      </c>
      <c r="S661" s="36">
        <f>P661*R661</f>
        <v/>
      </c>
      <c r="U661" s="27" t="inlineStr">
        <is>
          <t>Stock SAP</t>
        </is>
      </c>
      <c r="V661" s="27" t="inlineStr">
        <is>
          <t>Medicamentos</t>
        </is>
      </c>
      <c r="W661" s="27" t="inlineStr">
        <is>
          <t>Dentro del alcance</t>
        </is>
      </c>
      <c r="X661" s="30" t="inlineStr">
        <is>
          <t>Media</t>
        </is>
      </c>
      <c r="Y661" s="27" t="inlineStr">
        <is>
          <t>Homologado – confianza Media – pendiente de validación</t>
        </is>
      </c>
      <c r="Z661" s="26" t="inlineStr">
        <is>
          <t>Dar de baja en SAP</t>
        </is>
      </c>
      <c r="AA661" s="27" t="inlineStr">
        <is>
          <t>253</t>
        </is>
      </c>
      <c r="AB661" s="27" t="inlineStr">
        <is>
          <t>RANITIDINA AMP</t>
        </is>
      </c>
      <c r="AC661" s="27" t="inlineStr">
        <is>
          <t>Cruce por nomenclatura SAP</t>
        </is>
      </c>
      <c r="AD661" s="27" t="inlineStr">
        <is>
          <t>Sí</t>
        </is>
      </c>
      <c r="AE661" s="27" t="inlineStr">
        <is>
          <t>1000384, 1000171</t>
        </is>
      </c>
      <c r="AF661" s="27" t="inlineStr">
        <is>
          <t>No</t>
        </is>
      </c>
      <c r="AG661" s="27" t="inlineStr"/>
      <c r="AH661" s="37" t="n">
        <v>1040</v>
      </c>
      <c r="AI661" s="37" t="n">
        <v>211</v>
      </c>
      <c r="AJ661" s="37" t="n">
        <v>829</v>
      </c>
      <c r="AK661" s="38" t="n">
        <v>253.9486826923077</v>
      </c>
      <c r="AL661" s="38">
        <f>IF(OR($Z661="Dar de baja en SAP",$Z661="Dar de alta en SAP"),$AJ661*$AK661,"")</f>
        <v/>
      </c>
      <c r="AM661" s="38">
        <f>$AI661*$AK661</f>
        <v/>
      </c>
      <c r="AN661" s="27" t="inlineStr"/>
      <c r="AO661"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7" t="n">
        <v>0</v>
      </c>
      <c r="M662" s="7" t="n">
        <v>41887.94</v>
      </c>
      <c r="O662" s="11">
        <f>M662/SUM($M$2:$M$2023)</f>
        <v/>
      </c>
      <c r="P662" s="5">
        <f>IFERROR(M662/I662,0)</f>
        <v/>
      </c>
      <c r="R662" s="8">
        <f>I662-Q662</f>
        <v/>
      </c>
      <c r="S662" s="36">
        <f>P662*R662</f>
        <v/>
      </c>
      <c r="U662" s="27" t="inlineStr">
        <is>
          <t>Stock SAP</t>
        </is>
      </c>
      <c r="V662" s="27" t="inlineStr">
        <is>
          <t>Medicamentos</t>
        </is>
      </c>
      <c r="W662" s="27" t="inlineStr">
        <is>
          <t>Dentro del alcance</t>
        </is>
      </c>
      <c r="X662" s="26" t="inlineStr">
        <is>
          <t>Baja</t>
        </is>
      </c>
      <c r="Y662" s="27" t="inlineStr">
        <is>
          <t>Homologado – confianza Baja – pendiente de validación</t>
        </is>
      </c>
      <c r="Z662" s="26" t="inlineStr">
        <is>
          <t>Dar de baja en SAP</t>
        </is>
      </c>
      <c r="AA662" s="27" t="inlineStr">
        <is>
          <t>16</t>
        </is>
      </c>
      <c r="AB662" s="27" t="inlineStr">
        <is>
          <t>AMOXICILINA + AC. CLAVULANICO</t>
        </is>
      </c>
      <c r="AC662" s="27" t="inlineStr">
        <is>
          <t>Homologación por código Avain (master M11-001)</t>
        </is>
      </c>
      <c r="AD662" s="27" t="inlineStr">
        <is>
          <t>No</t>
        </is>
      </c>
      <c r="AE662" s="27" t="inlineStr"/>
      <c r="AF662" s="27" t="inlineStr">
        <is>
          <t>Sí</t>
        </is>
      </c>
      <c r="AG662" s="27" t="inlineStr">
        <is>
          <t>M11-001</t>
        </is>
      </c>
      <c r="AH662" s="37" t="n">
        <v>1444</v>
      </c>
      <c r="AI662" s="37" t="n">
        <v>91</v>
      </c>
      <c r="AJ662" s="37" t="n">
        <v>1353</v>
      </c>
      <c r="AK662" s="38" t="n">
        <v>398.9328047091412</v>
      </c>
      <c r="AL662" s="38">
        <f>IF(OR($Z662="Dar de baja en SAP",$Z662="Dar de alta en SAP"),$AJ662*$AK662,"")</f>
        <v/>
      </c>
      <c r="AM662" s="38">
        <f>$AI662*$AK662</f>
        <v/>
      </c>
      <c r="AN662" s="27" t="inlineStr"/>
      <c r="AO662"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7" t="n">
        <v>0</v>
      </c>
      <c r="M663" s="7" t="n">
        <v>31824.43</v>
      </c>
      <c r="O663" s="11">
        <f>M663/SUM($M$2:$M$2023)</f>
        <v/>
      </c>
      <c r="P663" s="5">
        <f>IFERROR(M663/I663,0)</f>
        <v/>
      </c>
      <c r="R663" s="8">
        <f>I663-Q663</f>
        <v/>
      </c>
      <c r="S663" s="36">
        <f>P663*R663</f>
        <v/>
      </c>
      <c r="U663" s="27" t="inlineStr">
        <is>
          <t>Stock SAP</t>
        </is>
      </c>
      <c r="V663" s="27" t="inlineStr">
        <is>
          <t>Medicamentos</t>
        </is>
      </c>
      <c r="W663" s="27" t="inlineStr">
        <is>
          <t>Dentro del alcance</t>
        </is>
      </c>
      <c r="X663" s="27" t="inlineStr"/>
      <c r="Y663" s="27" t="inlineStr">
        <is>
          <t>Sin recuento físico en el inventario de Avain</t>
        </is>
      </c>
      <c r="Z663" s="28" t="inlineStr">
        <is>
          <t>Sin recuento físico</t>
        </is>
      </c>
      <c r="AA663" s="27" t="inlineStr"/>
      <c r="AB663" s="27" t="inlineStr"/>
      <c r="AC663" s="27" t="inlineStr"/>
      <c r="AD663" s="27" t="inlineStr"/>
      <c r="AE663" s="27" t="inlineStr"/>
      <c r="AF663" s="27" t="inlineStr"/>
      <c r="AG663" s="27" t="inlineStr"/>
      <c r="AH663" s="37" t="n">
        <v>552</v>
      </c>
      <c r="AI663" s="37" t="n">
        <v>0</v>
      </c>
      <c r="AJ663" s="37" t="n">
        <v>552</v>
      </c>
      <c r="AK663" s="38" t="n">
        <v>315.0932971014492</v>
      </c>
      <c r="AL663" s="38" t="n"/>
      <c r="AM663" s="38" t="n"/>
      <c r="AN663" s="27" t="inlineStr"/>
      <c r="AO663" s="27" t="inlineStr">
        <is>
          <t>El material ocupa 11 filas en la hoja 1060 NQN (lote/almacén). La cantidad SAP y la física de esta vista son el total del material.</t>
        </is>
      </c>
    </row>
    <row r="664">
      <c r="A664" s="5" t="inlineStr">
        <is>
          <t>2000429</t>
        </is>
      </c>
      <c r="B664" s="5" t="inlineStr">
        <is>
          <t>AGUJA HIPODERMICA 30G x ½ - 13/3</t>
        </is>
      </c>
      <c r="C664" s="5" t="inlineStr"/>
      <c r="D664" s="5" t="inlineStr">
        <is>
          <t>033</t>
        </is>
      </c>
      <c r="E664" s="5" t="inlineStr">
        <is>
          <t>ZDES</t>
        </is>
      </c>
      <c r="F664" s="5" t="inlineStr">
        <is>
          <t>1060</t>
        </is>
      </c>
      <c r="G664" s="5" t="inlineStr">
        <is>
          <t>6021</t>
        </is>
      </c>
      <c r="H664" s="5" t="inlineStr">
        <is>
          <t>C/U</t>
        </is>
      </c>
      <c r="I664" s="6" t="n">
        <v>101</v>
      </c>
      <c r="J664" s="6" t="n">
        <v>0</v>
      </c>
      <c r="K664" s="5" t="inlineStr">
        <is>
          <t>ARS</t>
        </is>
      </c>
      <c r="L664" s="7" t="n">
        <v>0</v>
      </c>
      <c r="M664" s="7" t="n">
        <v>100968.96</v>
      </c>
      <c r="O664" s="11">
        <f>M664/SUM($M$2:$M$2023)</f>
        <v/>
      </c>
      <c r="P664" s="5">
        <f>IFERROR(M664/I664,0)</f>
        <v/>
      </c>
      <c r="R664" s="8">
        <f>I664-Q664</f>
        <v/>
      </c>
      <c r="S664" s="36">
        <f>P664*R664</f>
        <v/>
      </c>
      <c r="U664" s="27" t="inlineStr">
        <is>
          <t>Stock SAP</t>
        </is>
      </c>
      <c r="V664" s="27" t="inlineStr">
        <is>
          <t>Descartables</t>
        </is>
      </c>
      <c r="W664" s="27" t="inlineStr">
        <is>
          <t>Dentro del alcance</t>
        </is>
      </c>
      <c r="X664" s="27" t="inlineStr"/>
      <c r="Y664" s="27" t="inlineStr">
        <is>
          <t>Sin recuento físico en el inventario de Avain</t>
        </is>
      </c>
      <c r="Z664" s="28" t="inlineStr">
        <is>
          <t>Sin recuento físico</t>
        </is>
      </c>
      <c r="AA664" s="27" t="inlineStr"/>
      <c r="AB664" s="27" t="inlineStr"/>
      <c r="AC664" s="27" t="inlineStr"/>
      <c r="AD664" s="27" t="inlineStr"/>
      <c r="AE664" s="27" t="inlineStr"/>
      <c r="AF664" s="27" t="inlineStr"/>
      <c r="AG664" s="27" t="inlineStr"/>
      <c r="AH664" s="37" t="n">
        <v>101</v>
      </c>
      <c r="AI664" s="37" t="n">
        <v>0</v>
      </c>
      <c r="AJ664" s="37" t="n">
        <v>101</v>
      </c>
      <c r="AK664" s="38" t="n">
        <v>999.6926732673268</v>
      </c>
      <c r="AL664" s="38" t="n"/>
      <c r="AM664" s="38" t="n"/>
      <c r="AN664" s="27" t="inlineStr"/>
      <c r="AO664" s="27" t="inlineStr"/>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7" t="n">
        <v>0</v>
      </c>
      <c r="M665" s="7" t="n">
        <v>28735.6</v>
      </c>
      <c r="O665" s="11">
        <f>M665/SUM($M$2:$M$2023)</f>
        <v/>
      </c>
      <c r="P665" s="5">
        <f>IFERROR(M665/I665,0)</f>
        <v/>
      </c>
      <c r="R665" s="8">
        <f>I665-Q665</f>
        <v/>
      </c>
      <c r="S665" s="36">
        <f>P665*R665</f>
        <v/>
      </c>
      <c r="U665" s="27" t="inlineStr">
        <is>
          <t>Stock SAP</t>
        </is>
      </c>
      <c r="V665" s="27" t="inlineStr">
        <is>
          <t>Medicamentos</t>
        </is>
      </c>
      <c r="W665" s="27" t="inlineStr">
        <is>
          <t>Dentro del alcance</t>
        </is>
      </c>
      <c r="X665" s="26" t="inlineStr">
        <is>
          <t>Baja</t>
        </is>
      </c>
      <c r="Y665" s="27" t="inlineStr">
        <is>
          <t>Homologado – confianza Baja – pendiente de validación</t>
        </is>
      </c>
      <c r="Z665" s="26" t="inlineStr">
        <is>
          <t>Dar de baja en SAP</t>
        </is>
      </c>
      <c r="AA665" s="27" t="inlineStr">
        <is>
          <t>MED-006; 2</t>
        </is>
      </c>
      <c r="AB665" s="27" t="inlineStr">
        <is>
          <t>Adrenalina 1mg/mL; ADRENALINA INY</t>
        </is>
      </c>
      <c r="AC665" s="27" t="inlineStr">
        <is>
          <t>Cruce por nomenclatura SAP; Homologación por código Avain (master M03-001)</t>
        </is>
      </c>
      <c r="AD665" s="27" t="inlineStr">
        <is>
          <t>No</t>
        </is>
      </c>
      <c r="AE665" s="27" t="inlineStr"/>
      <c r="AF665" s="27" t="inlineStr">
        <is>
          <t>Sí</t>
        </is>
      </c>
      <c r="AG665" s="27" t="inlineStr">
        <is>
          <t>M03-001</t>
        </is>
      </c>
      <c r="AH665" s="37" t="n">
        <v>5588</v>
      </c>
      <c r="AI665" s="37" t="n">
        <v>603</v>
      </c>
      <c r="AJ665" s="37" t="n">
        <v>4985</v>
      </c>
      <c r="AK665" s="38" t="n">
        <v>287.3559699355764</v>
      </c>
      <c r="AL665" s="38">
        <f>IF(OR($Z665="Dar de baja en SAP",$Z665="Dar de alta en SAP"),$AJ665*$AK665,"")</f>
        <v/>
      </c>
      <c r="AM665" s="38">
        <f>$AI665*$AK665</f>
        <v/>
      </c>
      <c r="AN665" s="27" t="inlineStr"/>
      <c r="AO665"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7" t="n">
        <v>0</v>
      </c>
      <c r="M666" s="7" t="n">
        <v>28735.6</v>
      </c>
      <c r="O666" s="11">
        <f>M666/SUM($M$2:$M$2023)</f>
        <v/>
      </c>
      <c r="P666" s="5">
        <f>IFERROR(M666/I666,0)</f>
        <v/>
      </c>
      <c r="R666" s="8">
        <f>I666-Q666</f>
        <v/>
      </c>
      <c r="S666" s="36">
        <f>P666*R666</f>
        <v/>
      </c>
      <c r="U666" s="27" t="inlineStr">
        <is>
          <t>Stock SAP</t>
        </is>
      </c>
      <c r="V666" s="27" t="inlineStr">
        <is>
          <t>Medicamentos</t>
        </is>
      </c>
      <c r="W666" s="27" t="inlineStr">
        <is>
          <t>Dentro del alcance</t>
        </is>
      </c>
      <c r="X666" s="26" t="inlineStr">
        <is>
          <t>Baja</t>
        </is>
      </c>
      <c r="Y666" s="27" t="inlineStr">
        <is>
          <t>Homologado – confianza Baja – pendiente de validación</t>
        </is>
      </c>
      <c r="Z666" s="26" t="inlineStr">
        <is>
          <t>Dar de baja en SAP</t>
        </is>
      </c>
      <c r="AA666" s="27" t="inlineStr">
        <is>
          <t>MED-006; 2</t>
        </is>
      </c>
      <c r="AB666" s="27" t="inlineStr">
        <is>
          <t>Adrenalina 1mg/mL; ADRENALINA INY</t>
        </is>
      </c>
      <c r="AC666" s="27" t="inlineStr">
        <is>
          <t>Cruce por nomenclatura SAP; Homologación por código Avain (master M03-001)</t>
        </is>
      </c>
      <c r="AD666" s="27" t="inlineStr">
        <is>
          <t>No</t>
        </is>
      </c>
      <c r="AE666" s="27" t="inlineStr"/>
      <c r="AF666" s="27" t="inlineStr">
        <is>
          <t>Sí</t>
        </is>
      </c>
      <c r="AG666" s="27" t="inlineStr">
        <is>
          <t>M03-001</t>
        </is>
      </c>
      <c r="AH666" s="37" t="n">
        <v>5588</v>
      </c>
      <c r="AI666" s="37" t="n">
        <v>603</v>
      </c>
      <c r="AJ666" s="37" t="n">
        <v>4985</v>
      </c>
      <c r="AK666" s="38" t="n">
        <v>287.3559699355764</v>
      </c>
      <c r="AL666" s="38">
        <f>IF(OR($Z666="Dar de baja en SAP",$Z666="Dar de alta en SAP"),$AJ666*$AK666,"")</f>
        <v/>
      </c>
      <c r="AM666" s="38">
        <f>$AI666*$AK666</f>
        <v/>
      </c>
      <c r="AN666" s="27" t="inlineStr"/>
      <c r="AO666"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7" t="n">
        <v>0</v>
      </c>
      <c r="M667" s="7" t="n">
        <v>28735.6</v>
      </c>
      <c r="O667" s="11">
        <f>M667/SUM($M$2:$M$2023)</f>
        <v/>
      </c>
      <c r="P667" s="5">
        <f>IFERROR(M667/I667,0)</f>
        <v/>
      </c>
      <c r="R667" s="8">
        <f>I667-Q667</f>
        <v/>
      </c>
      <c r="S667" s="36">
        <f>P667*R667</f>
        <v/>
      </c>
      <c r="U667" s="27" t="inlineStr">
        <is>
          <t>Stock SAP</t>
        </is>
      </c>
      <c r="V667" s="27" t="inlineStr">
        <is>
          <t>Medicamentos</t>
        </is>
      </c>
      <c r="W667" s="27" t="inlineStr">
        <is>
          <t>Dentro del alcance</t>
        </is>
      </c>
      <c r="X667" s="26" t="inlineStr">
        <is>
          <t>Baja</t>
        </is>
      </c>
      <c r="Y667" s="27" t="inlineStr">
        <is>
          <t>Homologado – confianza Baja – pendiente de validación</t>
        </is>
      </c>
      <c r="Z667" s="26" t="inlineStr">
        <is>
          <t>Dar de baja en SAP</t>
        </is>
      </c>
      <c r="AA667" s="27" t="inlineStr">
        <is>
          <t>MED-006; 2</t>
        </is>
      </c>
      <c r="AB667" s="27" t="inlineStr">
        <is>
          <t>Adrenalina 1mg/mL; ADRENALINA INY</t>
        </is>
      </c>
      <c r="AC667" s="27" t="inlineStr">
        <is>
          <t>Cruce por nomenclatura SAP; Homologación por código Avain (master M03-001)</t>
        </is>
      </c>
      <c r="AD667" s="27" t="inlineStr">
        <is>
          <t>No</t>
        </is>
      </c>
      <c r="AE667" s="27" t="inlineStr"/>
      <c r="AF667" s="27" t="inlineStr">
        <is>
          <t>Sí</t>
        </is>
      </c>
      <c r="AG667" s="27" t="inlineStr">
        <is>
          <t>M03-001</t>
        </is>
      </c>
      <c r="AH667" s="37" t="n">
        <v>5588</v>
      </c>
      <c r="AI667" s="37" t="n">
        <v>603</v>
      </c>
      <c r="AJ667" s="37" t="n">
        <v>4985</v>
      </c>
      <c r="AK667" s="38" t="n">
        <v>287.3559699355764</v>
      </c>
      <c r="AL667" s="38">
        <f>IF(OR($Z667="Dar de baja en SAP",$Z667="Dar de alta en SAP"),$AJ667*$AK667,"")</f>
        <v/>
      </c>
      <c r="AM667" s="38">
        <f>$AI667*$AK667</f>
        <v/>
      </c>
      <c r="AN667" s="27" t="inlineStr"/>
      <c r="AO667"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7" t="n">
        <v>0</v>
      </c>
      <c r="M668" s="7" t="n">
        <v>28735.6</v>
      </c>
      <c r="O668" s="11">
        <f>M668/SUM($M$2:$M$2023)</f>
        <v/>
      </c>
      <c r="P668" s="5">
        <f>IFERROR(M668/I668,0)</f>
        <v/>
      </c>
      <c r="R668" s="8">
        <f>I668-Q668</f>
        <v/>
      </c>
      <c r="S668" s="36">
        <f>P668*R668</f>
        <v/>
      </c>
      <c r="U668" s="27" t="inlineStr">
        <is>
          <t>Stock SAP</t>
        </is>
      </c>
      <c r="V668" s="27" t="inlineStr">
        <is>
          <t>Medicamentos</t>
        </is>
      </c>
      <c r="W668" s="27" t="inlineStr">
        <is>
          <t>Dentro del alcance</t>
        </is>
      </c>
      <c r="X668" s="26" t="inlineStr">
        <is>
          <t>Baja</t>
        </is>
      </c>
      <c r="Y668" s="27" t="inlineStr">
        <is>
          <t>Homologado – confianza Baja – pendiente de validación</t>
        </is>
      </c>
      <c r="Z668" s="26" t="inlineStr">
        <is>
          <t>Dar de baja en SAP</t>
        </is>
      </c>
      <c r="AA668" s="27" t="inlineStr">
        <is>
          <t>MED-006; 2</t>
        </is>
      </c>
      <c r="AB668" s="27" t="inlineStr">
        <is>
          <t>Adrenalina 1mg/mL; ADRENALINA INY</t>
        </is>
      </c>
      <c r="AC668" s="27" t="inlineStr">
        <is>
          <t>Cruce por nomenclatura SAP; Homologación por código Avain (master M03-001)</t>
        </is>
      </c>
      <c r="AD668" s="27" t="inlineStr">
        <is>
          <t>No</t>
        </is>
      </c>
      <c r="AE668" s="27" t="inlineStr"/>
      <c r="AF668" s="27" t="inlineStr">
        <is>
          <t>Sí</t>
        </is>
      </c>
      <c r="AG668" s="27" t="inlineStr">
        <is>
          <t>M03-001</t>
        </is>
      </c>
      <c r="AH668" s="37" t="n">
        <v>5588</v>
      </c>
      <c r="AI668" s="37" t="n">
        <v>603</v>
      </c>
      <c r="AJ668" s="37" t="n">
        <v>4985</v>
      </c>
      <c r="AK668" s="38" t="n">
        <v>287.3559699355764</v>
      </c>
      <c r="AL668" s="38">
        <f>IF(OR($Z668="Dar de baja en SAP",$Z668="Dar de alta en SAP"),$AJ668*$AK668,"")</f>
        <v/>
      </c>
      <c r="AM668" s="38">
        <f>$AI668*$AK668</f>
        <v/>
      </c>
      <c r="AN668" s="27" t="inlineStr"/>
      <c r="AO668"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7" t="n">
        <v>0</v>
      </c>
      <c r="M669" s="7" t="n">
        <v>28735.6</v>
      </c>
      <c r="O669" s="11">
        <f>M669/SUM($M$2:$M$2023)</f>
        <v/>
      </c>
      <c r="P669" s="5">
        <f>IFERROR(M669/I669,0)</f>
        <v/>
      </c>
      <c r="R669" s="8">
        <f>I669-Q669</f>
        <v/>
      </c>
      <c r="S669" s="36">
        <f>P669*R669</f>
        <v/>
      </c>
      <c r="U669" s="27" t="inlineStr">
        <is>
          <t>Stock SAP</t>
        </is>
      </c>
      <c r="V669" s="27" t="inlineStr">
        <is>
          <t>Medicamentos</t>
        </is>
      </c>
      <c r="W669" s="27" t="inlineStr">
        <is>
          <t>Dentro del alcance</t>
        </is>
      </c>
      <c r="X669" s="26" t="inlineStr">
        <is>
          <t>Baja</t>
        </is>
      </c>
      <c r="Y669" s="27" t="inlineStr">
        <is>
          <t>Homologado – confianza Baja – pendiente de validación</t>
        </is>
      </c>
      <c r="Z669" s="26" t="inlineStr">
        <is>
          <t>Dar de baja en SAP</t>
        </is>
      </c>
      <c r="AA669" s="27" t="inlineStr">
        <is>
          <t>MED-006; 2</t>
        </is>
      </c>
      <c r="AB669" s="27" t="inlineStr">
        <is>
          <t>Adrenalina 1mg/mL; ADRENALINA INY</t>
        </is>
      </c>
      <c r="AC669" s="27" t="inlineStr">
        <is>
          <t>Cruce por nomenclatura SAP; Homologación por código Avain (master M03-001)</t>
        </is>
      </c>
      <c r="AD669" s="27" t="inlineStr">
        <is>
          <t>No</t>
        </is>
      </c>
      <c r="AE669" s="27" t="inlineStr"/>
      <c r="AF669" s="27" t="inlineStr">
        <is>
          <t>Sí</t>
        </is>
      </c>
      <c r="AG669" s="27" t="inlineStr">
        <is>
          <t>M03-001</t>
        </is>
      </c>
      <c r="AH669" s="37" t="n">
        <v>5588</v>
      </c>
      <c r="AI669" s="37" t="n">
        <v>603</v>
      </c>
      <c r="AJ669" s="37" t="n">
        <v>4985</v>
      </c>
      <c r="AK669" s="38" t="n">
        <v>287.3559699355764</v>
      </c>
      <c r="AL669" s="38">
        <f>IF(OR($Z669="Dar de baja en SAP",$Z669="Dar de alta en SAP"),$AJ669*$AK669,"")</f>
        <v/>
      </c>
      <c r="AM669" s="38">
        <f>$AI669*$AK669</f>
        <v/>
      </c>
      <c r="AN669" s="27" t="inlineStr"/>
      <c r="AO669"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7" t="n">
        <v>0</v>
      </c>
      <c r="M670" s="7" t="n">
        <v>28735.6</v>
      </c>
      <c r="O670" s="11">
        <f>M670/SUM($M$2:$M$2023)</f>
        <v/>
      </c>
      <c r="P670" s="5">
        <f>IFERROR(M670/I670,0)</f>
        <v/>
      </c>
      <c r="R670" s="8">
        <f>I670-Q670</f>
        <v/>
      </c>
      <c r="S670" s="36">
        <f>P670*R670</f>
        <v/>
      </c>
      <c r="U670" s="27" t="inlineStr">
        <is>
          <t>Stock SAP</t>
        </is>
      </c>
      <c r="V670" s="27" t="inlineStr">
        <is>
          <t>Medicamentos</t>
        </is>
      </c>
      <c r="W670" s="27" t="inlineStr">
        <is>
          <t>Dentro del alcance</t>
        </is>
      </c>
      <c r="X670" s="26" t="inlineStr">
        <is>
          <t>Baja</t>
        </is>
      </c>
      <c r="Y670" s="27" t="inlineStr">
        <is>
          <t>Homologado – confianza Baja – pendiente de validación</t>
        </is>
      </c>
      <c r="Z670" s="26" t="inlineStr">
        <is>
          <t>Dar de baja en SAP</t>
        </is>
      </c>
      <c r="AA670" s="27" t="inlineStr">
        <is>
          <t>MED-006; 2</t>
        </is>
      </c>
      <c r="AB670" s="27" t="inlineStr">
        <is>
          <t>Adrenalina 1mg/mL; ADRENALINA INY</t>
        </is>
      </c>
      <c r="AC670" s="27" t="inlineStr">
        <is>
          <t>Cruce por nomenclatura SAP; Homologación por código Avain (master M03-001)</t>
        </is>
      </c>
      <c r="AD670" s="27" t="inlineStr">
        <is>
          <t>No</t>
        </is>
      </c>
      <c r="AE670" s="27" t="inlineStr"/>
      <c r="AF670" s="27" t="inlineStr">
        <is>
          <t>Sí</t>
        </is>
      </c>
      <c r="AG670" s="27" t="inlineStr">
        <is>
          <t>M03-001</t>
        </is>
      </c>
      <c r="AH670" s="37" t="n">
        <v>5588</v>
      </c>
      <c r="AI670" s="37" t="n">
        <v>603</v>
      </c>
      <c r="AJ670" s="37" t="n">
        <v>4985</v>
      </c>
      <c r="AK670" s="38" t="n">
        <v>287.3559699355764</v>
      </c>
      <c r="AL670" s="38">
        <f>IF(OR($Z670="Dar de baja en SAP",$Z670="Dar de alta en SAP"),$AJ670*$AK670,"")</f>
        <v/>
      </c>
      <c r="AM670" s="38">
        <f>$AI670*$AK670</f>
        <v/>
      </c>
      <c r="AN670" s="27" t="inlineStr"/>
      <c r="AO670"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7" t="n">
        <v>0</v>
      </c>
      <c r="M671" s="7" t="n">
        <v>28735.6</v>
      </c>
      <c r="O671" s="11">
        <f>M671/SUM($M$2:$M$2023)</f>
        <v/>
      </c>
      <c r="P671" s="5">
        <f>IFERROR(M671/I671,0)</f>
        <v/>
      </c>
      <c r="R671" s="8">
        <f>I671-Q671</f>
        <v/>
      </c>
      <c r="S671" s="36">
        <f>P671*R671</f>
        <v/>
      </c>
      <c r="U671" s="27" t="inlineStr">
        <is>
          <t>Stock SAP</t>
        </is>
      </c>
      <c r="V671" s="27" t="inlineStr">
        <is>
          <t>Medicamentos</t>
        </is>
      </c>
      <c r="W671" s="27" t="inlineStr">
        <is>
          <t>Dentro del alcance</t>
        </is>
      </c>
      <c r="X671" s="26" t="inlineStr">
        <is>
          <t>Baja</t>
        </is>
      </c>
      <c r="Y671" s="27" t="inlineStr">
        <is>
          <t>Homologado – confianza Baja – pendiente de validación</t>
        </is>
      </c>
      <c r="Z671" s="26" t="inlineStr">
        <is>
          <t>Dar de baja en SAP</t>
        </is>
      </c>
      <c r="AA671" s="27" t="inlineStr">
        <is>
          <t>MED-006; 2</t>
        </is>
      </c>
      <c r="AB671" s="27" t="inlineStr">
        <is>
          <t>Adrenalina 1mg/mL; ADRENALINA INY</t>
        </is>
      </c>
      <c r="AC671" s="27" t="inlineStr">
        <is>
          <t>Cruce por nomenclatura SAP; Homologación por código Avain (master M03-001)</t>
        </is>
      </c>
      <c r="AD671" s="27" t="inlineStr">
        <is>
          <t>No</t>
        </is>
      </c>
      <c r="AE671" s="27" t="inlineStr"/>
      <c r="AF671" s="27" t="inlineStr">
        <is>
          <t>Sí</t>
        </is>
      </c>
      <c r="AG671" s="27" t="inlineStr">
        <is>
          <t>M03-001</t>
        </is>
      </c>
      <c r="AH671" s="37" t="n">
        <v>5588</v>
      </c>
      <c r="AI671" s="37" t="n">
        <v>603</v>
      </c>
      <c r="AJ671" s="37" t="n">
        <v>4985</v>
      </c>
      <c r="AK671" s="38" t="n">
        <v>287.3559699355764</v>
      </c>
      <c r="AL671" s="38">
        <f>IF(OR($Z671="Dar de baja en SAP",$Z671="Dar de alta en SAP"),$AJ671*$AK671,"")</f>
        <v/>
      </c>
      <c r="AM671" s="38">
        <f>$AI671*$AK671</f>
        <v/>
      </c>
      <c r="AN671" s="27" t="inlineStr"/>
      <c r="AO671"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7" t="n">
        <v>0</v>
      </c>
      <c r="M672" s="7" t="n">
        <v>94722.00999999999</v>
      </c>
      <c r="O672" s="11">
        <f>M672/SUM($M$2:$M$2023)</f>
        <v/>
      </c>
      <c r="P672" s="5">
        <f>IFERROR(M672/I672,0)</f>
        <v/>
      </c>
      <c r="R672" s="8">
        <f>I672-Q672</f>
        <v/>
      </c>
      <c r="S672" s="36">
        <f>P672*R672</f>
        <v/>
      </c>
      <c r="U672" s="27" t="inlineStr">
        <is>
          <t>Stock SAP</t>
        </is>
      </c>
      <c r="V672" s="27" t="inlineStr">
        <is>
          <t>Medicamentos</t>
        </is>
      </c>
      <c r="W672" s="27" t="inlineStr">
        <is>
          <t>Dentro del alcance</t>
        </is>
      </c>
      <c r="X672" s="30" t="inlineStr">
        <is>
          <t>Media</t>
        </is>
      </c>
      <c r="Y672" s="27" t="inlineStr">
        <is>
          <t>Homologado – confianza Media – pendiente de validación</t>
        </is>
      </c>
      <c r="Z672" s="26" t="inlineStr">
        <is>
          <t>Dar de baja en SAP</t>
        </is>
      </c>
      <c r="AA672" s="27" t="inlineStr">
        <is>
          <t>342</t>
        </is>
      </c>
      <c r="AB672" s="27" t="inlineStr">
        <is>
          <t>AMIODARONA AMP</t>
        </is>
      </c>
      <c r="AC672" s="27" t="inlineStr">
        <is>
          <t>Homologación por código Avain (master M03-003)</t>
        </is>
      </c>
      <c r="AD672" s="27" t="inlineStr">
        <is>
          <t>No</t>
        </is>
      </c>
      <c r="AE672" s="27" t="inlineStr"/>
      <c r="AF672" s="27" t="inlineStr">
        <is>
          <t>Sí</t>
        </is>
      </c>
      <c r="AG672" s="27" t="inlineStr">
        <is>
          <t>M03-003</t>
        </is>
      </c>
      <c r="AH672" s="37" t="n">
        <v>3456</v>
      </c>
      <c r="AI672" s="37" t="n">
        <v>55</v>
      </c>
      <c r="AJ672" s="37" t="n">
        <v>3401</v>
      </c>
      <c r="AK672" s="38" t="n">
        <v>947.2201012731473</v>
      </c>
      <c r="AL672" s="38">
        <f>IF(OR($Z672="Dar de baja en SAP",$Z672="Dar de alta en SAP"),$AJ672*$AK672,"")</f>
        <v/>
      </c>
      <c r="AM672" s="38">
        <f>$AI672*$AK672</f>
        <v/>
      </c>
      <c r="AN672" s="29" t="inlineStr">
        <is>
          <t>Valorización a validar: relación de cantidades 63 a 1 entre SAP y el recuento físico. Sugiere distinta unidad de medida (SAP por caja o envase y el recuento por unidad). La diferencia económica de esta fila no debe tomarse como definitiva.</t>
        </is>
      </c>
      <c r="AO672"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7" t="n">
        <v>0</v>
      </c>
      <c r="M673" s="7" t="n">
        <v>94722.00999999999</v>
      </c>
      <c r="O673" s="11">
        <f>M673/SUM($M$2:$M$2023)</f>
        <v/>
      </c>
      <c r="P673" s="5">
        <f>IFERROR(M673/I673,0)</f>
        <v/>
      </c>
      <c r="R673" s="8">
        <f>I673-Q673</f>
        <v/>
      </c>
      <c r="S673" s="36">
        <f>P673*R673</f>
        <v/>
      </c>
      <c r="U673" s="27" t="inlineStr">
        <is>
          <t>Stock SAP</t>
        </is>
      </c>
      <c r="V673" s="27" t="inlineStr">
        <is>
          <t>Medicamentos</t>
        </is>
      </c>
      <c r="W673" s="27" t="inlineStr">
        <is>
          <t>Dentro del alcance</t>
        </is>
      </c>
      <c r="X673" s="30" t="inlineStr">
        <is>
          <t>Media</t>
        </is>
      </c>
      <c r="Y673" s="27" t="inlineStr">
        <is>
          <t>Homologado – confianza Media – pendiente de validación</t>
        </is>
      </c>
      <c r="Z673" s="26" t="inlineStr">
        <is>
          <t>Dar de baja en SAP</t>
        </is>
      </c>
      <c r="AA673" s="27" t="inlineStr">
        <is>
          <t>342</t>
        </is>
      </c>
      <c r="AB673" s="27" t="inlineStr">
        <is>
          <t>AMIODARONA AMP</t>
        </is>
      </c>
      <c r="AC673" s="27" t="inlineStr">
        <is>
          <t>Homologación por código Avain (master M03-003)</t>
        </is>
      </c>
      <c r="AD673" s="27" t="inlineStr">
        <is>
          <t>No</t>
        </is>
      </c>
      <c r="AE673" s="27" t="inlineStr"/>
      <c r="AF673" s="27" t="inlineStr">
        <is>
          <t>Sí</t>
        </is>
      </c>
      <c r="AG673" s="27" t="inlineStr">
        <is>
          <t>M03-003</t>
        </is>
      </c>
      <c r="AH673" s="37" t="n">
        <v>3456</v>
      </c>
      <c r="AI673" s="37" t="n">
        <v>55</v>
      </c>
      <c r="AJ673" s="37" t="n">
        <v>3401</v>
      </c>
      <c r="AK673" s="38" t="n">
        <v>947.2201012731473</v>
      </c>
      <c r="AL673" s="38">
        <f>IF(OR($Z673="Dar de baja en SAP",$Z673="Dar de alta en SAP"),$AJ673*$AK673,"")</f>
        <v/>
      </c>
      <c r="AM673" s="38">
        <f>$AI673*$AK673</f>
        <v/>
      </c>
      <c r="AN673" s="29" t="inlineStr">
        <is>
          <t>Valorización a validar: relación de cantidades 63 a 1 entre SAP y el recuento físico. Sugiere distinta unidad de medida (SAP por caja o envase y el recuento por unidad). La diferencia económica de esta fila no debe tomarse como definitiva.</t>
        </is>
      </c>
      <c r="AO673"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7" t="n">
        <v>0</v>
      </c>
      <c r="M674" s="7" t="n">
        <v>94722.00999999999</v>
      </c>
      <c r="O674" s="11">
        <f>M674/SUM($M$2:$M$2023)</f>
        <v/>
      </c>
      <c r="P674" s="5">
        <f>IFERROR(M674/I674,0)</f>
        <v/>
      </c>
      <c r="R674" s="8">
        <f>I674-Q674</f>
        <v/>
      </c>
      <c r="S674" s="36">
        <f>P674*R674</f>
        <v/>
      </c>
      <c r="U674" s="27" t="inlineStr">
        <is>
          <t>Stock SAP</t>
        </is>
      </c>
      <c r="V674" s="27" t="inlineStr">
        <is>
          <t>Medicamentos</t>
        </is>
      </c>
      <c r="W674" s="27" t="inlineStr">
        <is>
          <t>Dentro del alcance</t>
        </is>
      </c>
      <c r="X674" s="30" t="inlineStr">
        <is>
          <t>Media</t>
        </is>
      </c>
      <c r="Y674" s="27" t="inlineStr">
        <is>
          <t>Homologado – confianza Media – pendiente de validación</t>
        </is>
      </c>
      <c r="Z674" s="26" t="inlineStr">
        <is>
          <t>Dar de baja en SAP</t>
        </is>
      </c>
      <c r="AA674" s="27" t="inlineStr">
        <is>
          <t>342</t>
        </is>
      </c>
      <c r="AB674" s="27" t="inlineStr">
        <is>
          <t>AMIODARONA AMP</t>
        </is>
      </c>
      <c r="AC674" s="27" t="inlineStr">
        <is>
          <t>Homologación por código Avain (master M03-003)</t>
        </is>
      </c>
      <c r="AD674" s="27" t="inlineStr">
        <is>
          <t>No</t>
        </is>
      </c>
      <c r="AE674" s="27" t="inlineStr"/>
      <c r="AF674" s="27" t="inlineStr">
        <is>
          <t>Sí</t>
        </is>
      </c>
      <c r="AG674" s="27" t="inlineStr">
        <is>
          <t>M03-003</t>
        </is>
      </c>
      <c r="AH674" s="37" t="n">
        <v>3456</v>
      </c>
      <c r="AI674" s="37" t="n">
        <v>55</v>
      </c>
      <c r="AJ674" s="37" t="n">
        <v>3401</v>
      </c>
      <c r="AK674" s="38" t="n">
        <v>947.2201012731473</v>
      </c>
      <c r="AL674" s="38">
        <f>IF(OR($Z674="Dar de baja en SAP",$Z674="Dar de alta en SAP"),$AJ674*$AK674,"")</f>
        <v/>
      </c>
      <c r="AM674" s="38">
        <f>$AI674*$AK674</f>
        <v/>
      </c>
      <c r="AN674" s="29" t="inlineStr">
        <is>
          <t>Valorización a validar: relación de cantidades 63 a 1 entre SAP y el recuento físico. Sugiere distinta unidad de medida (SAP por caja o envase y el recuento por unidad). La diferencia económica de esta fila no debe tomarse como definitiva.</t>
        </is>
      </c>
      <c r="AO674"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7" t="n">
        <v>0</v>
      </c>
      <c r="M675" s="7" t="n">
        <v>94722.00999999999</v>
      </c>
      <c r="O675" s="11">
        <f>M675/SUM($M$2:$M$2023)</f>
        <v/>
      </c>
      <c r="P675" s="5">
        <f>IFERROR(M675/I675,0)</f>
        <v/>
      </c>
      <c r="R675" s="8">
        <f>I675-Q675</f>
        <v/>
      </c>
      <c r="S675" s="36">
        <f>P675*R675</f>
        <v/>
      </c>
      <c r="U675" s="27" t="inlineStr">
        <is>
          <t>Stock SAP</t>
        </is>
      </c>
      <c r="V675" s="27" t="inlineStr">
        <is>
          <t>Medicamentos</t>
        </is>
      </c>
      <c r="W675" s="27" t="inlineStr">
        <is>
          <t>Dentro del alcance</t>
        </is>
      </c>
      <c r="X675" s="30" t="inlineStr">
        <is>
          <t>Media</t>
        </is>
      </c>
      <c r="Y675" s="27" t="inlineStr">
        <is>
          <t>Homologado – confianza Media – pendiente de validación</t>
        </is>
      </c>
      <c r="Z675" s="26" t="inlineStr">
        <is>
          <t>Dar de baja en SAP</t>
        </is>
      </c>
      <c r="AA675" s="27" t="inlineStr">
        <is>
          <t>342</t>
        </is>
      </c>
      <c r="AB675" s="27" t="inlineStr">
        <is>
          <t>AMIODARONA AMP</t>
        </is>
      </c>
      <c r="AC675" s="27" t="inlineStr">
        <is>
          <t>Homologación por código Avain (master M03-003)</t>
        </is>
      </c>
      <c r="AD675" s="27" t="inlineStr">
        <is>
          <t>No</t>
        </is>
      </c>
      <c r="AE675" s="27" t="inlineStr"/>
      <c r="AF675" s="27" t="inlineStr">
        <is>
          <t>Sí</t>
        </is>
      </c>
      <c r="AG675" s="27" t="inlineStr">
        <is>
          <t>M03-003</t>
        </is>
      </c>
      <c r="AH675" s="37" t="n">
        <v>3456</v>
      </c>
      <c r="AI675" s="37" t="n">
        <v>55</v>
      </c>
      <c r="AJ675" s="37" t="n">
        <v>3401</v>
      </c>
      <c r="AK675" s="38" t="n">
        <v>947.2201012731473</v>
      </c>
      <c r="AL675" s="38">
        <f>IF(OR($Z675="Dar de baja en SAP",$Z675="Dar de alta en SAP"),$AJ675*$AK675,"")</f>
        <v/>
      </c>
      <c r="AM675" s="38">
        <f>$AI675*$AK675</f>
        <v/>
      </c>
      <c r="AN675" s="29" t="inlineStr">
        <is>
          <t>Valorización a validar: relación de cantidades 63 a 1 entre SAP y el recuento físico. Sugiere distinta unidad de medida (SAP por caja o envase y el recuento por unidad). La diferencia económica de esta fila no debe tomarse como definitiva.</t>
        </is>
      </c>
      <c r="AO675"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7" t="n">
        <v>0</v>
      </c>
      <c r="M676" s="7" t="n">
        <v>94722.00999999999</v>
      </c>
      <c r="O676" s="11">
        <f>M676/SUM($M$2:$M$2023)</f>
        <v/>
      </c>
      <c r="P676" s="5">
        <f>IFERROR(M676/I676,0)</f>
        <v/>
      </c>
      <c r="R676" s="8">
        <f>I676-Q676</f>
        <v/>
      </c>
      <c r="S676" s="36">
        <f>P676*R676</f>
        <v/>
      </c>
      <c r="U676" s="27" t="inlineStr">
        <is>
          <t>Stock SAP</t>
        </is>
      </c>
      <c r="V676" s="27" t="inlineStr">
        <is>
          <t>Medicamentos</t>
        </is>
      </c>
      <c r="W676" s="27" t="inlineStr">
        <is>
          <t>Dentro del alcance</t>
        </is>
      </c>
      <c r="X676" s="30" t="inlineStr">
        <is>
          <t>Media</t>
        </is>
      </c>
      <c r="Y676" s="27" t="inlineStr">
        <is>
          <t>Homologado – confianza Media – pendiente de validación</t>
        </is>
      </c>
      <c r="Z676" s="26" t="inlineStr">
        <is>
          <t>Dar de baja en SAP</t>
        </is>
      </c>
      <c r="AA676" s="27" t="inlineStr">
        <is>
          <t>342</t>
        </is>
      </c>
      <c r="AB676" s="27" t="inlineStr">
        <is>
          <t>AMIODARONA AMP</t>
        </is>
      </c>
      <c r="AC676" s="27" t="inlineStr">
        <is>
          <t>Homologación por código Avain (master M03-003)</t>
        </is>
      </c>
      <c r="AD676" s="27" t="inlineStr">
        <is>
          <t>No</t>
        </is>
      </c>
      <c r="AE676" s="27" t="inlineStr"/>
      <c r="AF676" s="27" t="inlineStr">
        <is>
          <t>Sí</t>
        </is>
      </c>
      <c r="AG676" s="27" t="inlineStr">
        <is>
          <t>M03-003</t>
        </is>
      </c>
      <c r="AH676" s="37" t="n">
        <v>3456</v>
      </c>
      <c r="AI676" s="37" t="n">
        <v>55</v>
      </c>
      <c r="AJ676" s="37" t="n">
        <v>3401</v>
      </c>
      <c r="AK676" s="38" t="n">
        <v>947.2201012731473</v>
      </c>
      <c r="AL676" s="38">
        <f>IF(OR($Z676="Dar de baja en SAP",$Z676="Dar de alta en SAP"),$AJ676*$AK676,"")</f>
        <v/>
      </c>
      <c r="AM676" s="38">
        <f>$AI676*$AK676</f>
        <v/>
      </c>
      <c r="AN676" s="29" t="inlineStr">
        <is>
          <t>Valorización a validar: relación de cantidades 63 a 1 entre SAP y el recuento físico. Sugiere distinta unidad de medida (SAP por caja o envase y el recuento por unidad). La diferencia económica de esta fila no debe tomarse como definitiva.</t>
        </is>
      </c>
      <c r="AO676"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7" t="n">
        <v>0</v>
      </c>
      <c r="M677" s="7" t="n">
        <v>94722.00999999999</v>
      </c>
      <c r="O677" s="11">
        <f>M677/SUM($M$2:$M$2023)</f>
        <v/>
      </c>
      <c r="P677" s="5">
        <f>IFERROR(M677/I677,0)</f>
        <v/>
      </c>
      <c r="R677" s="8">
        <f>I677-Q677</f>
        <v/>
      </c>
      <c r="S677" s="36">
        <f>P677*R677</f>
        <v/>
      </c>
      <c r="U677" s="27" t="inlineStr">
        <is>
          <t>Stock SAP</t>
        </is>
      </c>
      <c r="V677" s="27" t="inlineStr">
        <is>
          <t>Medicamentos</t>
        </is>
      </c>
      <c r="W677" s="27" t="inlineStr">
        <is>
          <t>Dentro del alcance</t>
        </is>
      </c>
      <c r="X677" s="30" t="inlineStr">
        <is>
          <t>Media</t>
        </is>
      </c>
      <c r="Y677" s="27" t="inlineStr">
        <is>
          <t>Homologado – confianza Media – pendiente de validación</t>
        </is>
      </c>
      <c r="Z677" s="26" t="inlineStr">
        <is>
          <t>Dar de baja en SAP</t>
        </is>
      </c>
      <c r="AA677" s="27" t="inlineStr">
        <is>
          <t>342</t>
        </is>
      </c>
      <c r="AB677" s="27" t="inlineStr">
        <is>
          <t>AMIODARONA AMP</t>
        </is>
      </c>
      <c r="AC677" s="27" t="inlineStr">
        <is>
          <t>Homologación por código Avain (master M03-003)</t>
        </is>
      </c>
      <c r="AD677" s="27" t="inlineStr">
        <is>
          <t>No</t>
        </is>
      </c>
      <c r="AE677" s="27" t="inlineStr"/>
      <c r="AF677" s="27" t="inlineStr">
        <is>
          <t>Sí</t>
        </is>
      </c>
      <c r="AG677" s="27" t="inlineStr">
        <is>
          <t>M03-003</t>
        </is>
      </c>
      <c r="AH677" s="37" t="n">
        <v>3456</v>
      </c>
      <c r="AI677" s="37" t="n">
        <v>55</v>
      </c>
      <c r="AJ677" s="37" t="n">
        <v>3401</v>
      </c>
      <c r="AK677" s="38" t="n">
        <v>947.2201012731473</v>
      </c>
      <c r="AL677" s="38">
        <f>IF(OR($Z677="Dar de baja en SAP",$Z677="Dar de alta en SAP"),$AJ677*$AK677,"")</f>
        <v/>
      </c>
      <c r="AM677" s="38">
        <f>$AI677*$AK677</f>
        <v/>
      </c>
      <c r="AN677" s="29" t="inlineStr">
        <is>
          <t>Valorización a validar: relación de cantidades 63 a 1 entre SAP y el recuento físico. Sugiere distinta unidad de medida (SAP por caja o envase y el recuento por unidad). La diferencia económica de esta fila no debe tomarse como definitiva.</t>
        </is>
      </c>
      <c r="AO677"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7" t="n">
        <v>0</v>
      </c>
      <c r="M678" s="7" t="n">
        <v>94722.00999999999</v>
      </c>
      <c r="O678" s="11">
        <f>M678/SUM($M$2:$M$2023)</f>
        <v/>
      </c>
      <c r="P678" s="5">
        <f>IFERROR(M678/I678,0)</f>
        <v/>
      </c>
      <c r="R678" s="8">
        <f>I678-Q678</f>
        <v/>
      </c>
      <c r="S678" s="36">
        <f>P678*R678</f>
        <v/>
      </c>
      <c r="U678" s="27" t="inlineStr">
        <is>
          <t>Stock SAP</t>
        </is>
      </c>
      <c r="V678" s="27" t="inlineStr">
        <is>
          <t>Medicamentos</t>
        </is>
      </c>
      <c r="W678" s="27" t="inlineStr">
        <is>
          <t>Dentro del alcance</t>
        </is>
      </c>
      <c r="X678" s="30" t="inlineStr">
        <is>
          <t>Media</t>
        </is>
      </c>
      <c r="Y678" s="27" t="inlineStr">
        <is>
          <t>Homologado – confianza Media – pendiente de validación</t>
        </is>
      </c>
      <c r="Z678" s="26" t="inlineStr">
        <is>
          <t>Dar de baja en SAP</t>
        </is>
      </c>
      <c r="AA678" s="27" t="inlineStr">
        <is>
          <t>342</t>
        </is>
      </c>
      <c r="AB678" s="27" t="inlineStr">
        <is>
          <t>AMIODARONA AMP</t>
        </is>
      </c>
      <c r="AC678" s="27" t="inlineStr">
        <is>
          <t>Homologación por código Avain (master M03-003)</t>
        </is>
      </c>
      <c r="AD678" s="27" t="inlineStr">
        <is>
          <t>No</t>
        </is>
      </c>
      <c r="AE678" s="27" t="inlineStr"/>
      <c r="AF678" s="27" t="inlineStr">
        <is>
          <t>Sí</t>
        </is>
      </c>
      <c r="AG678" s="27" t="inlineStr">
        <is>
          <t>M03-003</t>
        </is>
      </c>
      <c r="AH678" s="37" t="n">
        <v>3456</v>
      </c>
      <c r="AI678" s="37" t="n">
        <v>55</v>
      </c>
      <c r="AJ678" s="37" t="n">
        <v>3401</v>
      </c>
      <c r="AK678" s="38" t="n">
        <v>947.2201012731473</v>
      </c>
      <c r="AL678" s="38">
        <f>IF(OR($Z678="Dar de baja en SAP",$Z678="Dar de alta en SAP"),$AJ678*$AK678,"")</f>
        <v/>
      </c>
      <c r="AM678" s="38">
        <f>$AI678*$AK678</f>
        <v/>
      </c>
      <c r="AN678" s="29" t="inlineStr">
        <is>
          <t>Valorización a validar: relación de cantidades 63 a 1 entre SAP y el recuento físico. Sugiere distinta unidad de medida (SAP por caja o envase y el recuento por unidad). La diferencia económica de esta fila no debe tomarse como definitiva.</t>
        </is>
      </c>
      <c r="AO678"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7" t="n">
        <v>0</v>
      </c>
      <c r="M679" s="7" t="n">
        <v>94722.00999999999</v>
      </c>
      <c r="O679" s="11">
        <f>M679/SUM($M$2:$M$2023)</f>
        <v/>
      </c>
      <c r="P679" s="5">
        <f>IFERROR(M679/I679,0)</f>
        <v/>
      </c>
      <c r="R679" s="8">
        <f>I679-Q679</f>
        <v/>
      </c>
      <c r="S679" s="36">
        <f>P679*R679</f>
        <v/>
      </c>
      <c r="U679" s="27" t="inlineStr">
        <is>
          <t>Stock SAP</t>
        </is>
      </c>
      <c r="V679" s="27" t="inlineStr">
        <is>
          <t>Medicamentos</t>
        </is>
      </c>
      <c r="W679" s="27" t="inlineStr">
        <is>
          <t>Dentro del alcance</t>
        </is>
      </c>
      <c r="X679" s="30" t="inlineStr">
        <is>
          <t>Media</t>
        </is>
      </c>
      <c r="Y679" s="27" t="inlineStr">
        <is>
          <t>Homologado – confianza Media – pendiente de validación</t>
        </is>
      </c>
      <c r="Z679" s="26" t="inlineStr">
        <is>
          <t>Dar de baja en SAP</t>
        </is>
      </c>
      <c r="AA679" s="27" t="inlineStr">
        <is>
          <t>342</t>
        </is>
      </c>
      <c r="AB679" s="27" t="inlineStr">
        <is>
          <t>AMIODARONA AMP</t>
        </is>
      </c>
      <c r="AC679" s="27" t="inlineStr">
        <is>
          <t>Homologación por código Avain (master M03-003)</t>
        </is>
      </c>
      <c r="AD679" s="27" t="inlineStr">
        <is>
          <t>No</t>
        </is>
      </c>
      <c r="AE679" s="27" t="inlineStr"/>
      <c r="AF679" s="27" t="inlineStr">
        <is>
          <t>Sí</t>
        </is>
      </c>
      <c r="AG679" s="27" t="inlineStr">
        <is>
          <t>M03-003</t>
        </is>
      </c>
      <c r="AH679" s="37" t="n">
        <v>3456</v>
      </c>
      <c r="AI679" s="37" t="n">
        <v>55</v>
      </c>
      <c r="AJ679" s="37" t="n">
        <v>3401</v>
      </c>
      <c r="AK679" s="38" t="n">
        <v>947.2201012731473</v>
      </c>
      <c r="AL679" s="38">
        <f>IF(OR($Z679="Dar de baja en SAP",$Z679="Dar de alta en SAP"),$AJ679*$AK679,"")</f>
        <v/>
      </c>
      <c r="AM679" s="38">
        <f>$AI679*$AK679</f>
        <v/>
      </c>
      <c r="AN679" s="29" t="inlineStr">
        <is>
          <t>Valorización a validar: relación de cantidades 63 a 1 entre SAP y el recuento físico. Sugiere distinta unidad de medida (SAP por caja o envase y el recuento por unidad). La diferencia económica de esta fila no debe tomarse como definitiva.</t>
        </is>
      </c>
      <c r="AO679"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7" t="n">
        <v>0</v>
      </c>
      <c r="M680" s="7" t="n">
        <v>94722.00999999999</v>
      </c>
      <c r="O680" s="11">
        <f>M680/SUM($M$2:$M$2023)</f>
        <v/>
      </c>
      <c r="P680" s="5">
        <f>IFERROR(M680/I680,0)</f>
        <v/>
      </c>
      <c r="R680" s="8">
        <f>I680-Q680</f>
        <v/>
      </c>
      <c r="S680" s="36">
        <f>P680*R680</f>
        <v/>
      </c>
      <c r="U680" s="27" t="inlineStr">
        <is>
          <t>Stock SAP</t>
        </is>
      </c>
      <c r="V680" s="27" t="inlineStr">
        <is>
          <t>Medicamentos</t>
        </is>
      </c>
      <c r="W680" s="27" t="inlineStr">
        <is>
          <t>Dentro del alcance</t>
        </is>
      </c>
      <c r="X680" s="30" t="inlineStr">
        <is>
          <t>Media</t>
        </is>
      </c>
      <c r="Y680" s="27" t="inlineStr">
        <is>
          <t>Homologado – confianza Media – pendiente de validación</t>
        </is>
      </c>
      <c r="Z680" s="26" t="inlineStr">
        <is>
          <t>Dar de baja en SAP</t>
        </is>
      </c>
      <c r="AA680" s="27" t="inlineStr">
        <is>
          <t>342</t>
        </is>
      </c>
      <c r="AB680" s="27" t="inlineStr">
        <is>
          <t>AMIODARONA AMP</t>
        </is>
      </c>
      <c r="AC680" s="27" t="inlineStr">
        <is>
          <t>Homologación por código Avain (master M03-003)</t>
        </is>
      </c>
      <c r="AD680" s="27" t="inlineStr">
        <is>
          <t>No</t>
        </is>
      </c>
      <c r="AE680" s="27" t="inlineStr"/>
      <c r="AF680" s="27" t="inlineStr">
        <is>
          <t>Sí</t>
        </is>
      </c>
      <c r="AG680" s="27" t="inlineStr">
        <is>
          <t>M03-003</t>
        </is>
      </c>
      <c r="AH680" s="37" t="n">
        <v>3456</v>
      </c>
      <c r="AI680" s="37" t="n">
        <v>55</v>
      </c>
      <c r="AJ680" s="37" t="n">
        <v>3401</v>
      </c>
      <c r="AK680" s="38" t="n">
        <v>947.2201012731473</v>
      </c>
      <c r="AL680" s="38">
        <f>IF(OR($Z680="Dar de baja en SAP",$Z680="Dar de alta en SAP"),$AJ680*$AK680,"")</f>
        <v/>
      </c>
      <c r="AM680" s="38">
        <f>$AI680*$AK680</f>
        <v/>
      </c>
      <c r="AN680" s="29" t="inlineStr">
        <is>
          <t>Valorización a validar: relación de cantidades 63 a 1 entre SAP y el recuento físico. Sugiere distinta unidad de medida (SAP por caja o envase y el recuento por unidad). La diferencia económica de esta fila no debe tomarse como definitiva.</t>
        </is>
      </c>
      <c r="AO680"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7" t="n">
        <v>0</v>
      </c>
      <c r="M681" s="7" t="n">
        <v>94722.00999999999</v>
      </c>
      <c r="O681" s="11">
        <f>M681/SUM($M$2:$M$2023)</f>
        <v/>
      </c>
      <c r="P681" s="5">
        <f>IFERROR(M681/I681,0)</f>
        <v/>
      </c>
      <c r="R681" s="8">
        <f>I681-Q681</f>
        <v/>
      </c>
      <c r="S681" s="36">
        <f>P681*R681</f>
        <v/>
      </c>
      <c r="U681" s="27" t="inlineStr">
        <is>
          <t>Stock SAP</t>
        </is>
      </c>
      <c r="V681" s="27" t="inlineStr">
        <is>
          <t>Medicamentos</t>
        </is>
      </c>
      <c r="W681" s="27" t="inlineStr">
        <is>
          <t>Dentro del alcance</t>
        </is>
      </c>
      <c r="X681" s="30" t="inlineStr">
        <is>
          <t>Media</t>
        </is>
      </c>
      <c r="Y681" s="27" t="inlineStr">
        <is>
          <t>Homologado – confianza Media – pendiente de validación</t>
        </is>
      </c>
      <c r="Z681" s="26" t="inlineStr">
        <is>
          <t>Dar de baja en SAP</t>
        </is>
      </c>
      <c r="AA681" s="27" t="inlineStr">
        <is>
          <t>342</t>
        </is>
      </c>
      <c r="AB681" s="27" t="inlineStr">
        <is>
          <t>AMIODARONA AMP</t>
        </is>
      </c>
      <c r="AC681" s="27" t="inlineStr">
        <is>
          <t>Homologación por código Avain (master M03-003)</t>
        </is>
      </c>
      <c r="AD681" s="27" t="inlineStr">
        <is>
          <t>No</t>
        </is>
      </c>
      <c r="AE681" s="27" t="inlineStr"/>
      <c r="AF681" s="27" t="inlineStr">
        <is>
          <t>Sí</t>
        </is>
      </c>
      <c r="AG681" s="27" t="inlineStr">
        <is>
          <t>M03-003</t>
        </is>
      </c>
      <c r="AH681" s="37" t="n">
        <v>3456</v>
      </c>
      <c r="AI681" s="37" t="n">
        <v>55</v>
      </c>
      <c r="AJ681" s="37" t="n">
        <v>3401</v>
      </c>
      <c r="AK681" s="38" t="n">
        <v>947.2201012731473</v>
      </c>
      <c r="AL681" s="38">
        <f>IF(OR($Z681="Dar de baja en SAP",$Z681="Dar de alta en SAP"),$AJ681*$AK681,"")</f>
        <v/>
      </c>
      <c r="AM681" s="38">
        <f>$AI681*$AK681</f>
        <v/>
      </c>
      <c r="AN681" s="29" t="inlineStr">
        <is>
          <t>Valorización a validar: relación de cantidades 63 a 1 entre SAP y el recuento físico. Sugiere distinta unidad de medida (SAP por caja o envase y el recuento por unidad). La diferencia económica de esta fila no debe tomarse como definitiva.</t>
        </is>
      </c>
      <c r="AO681"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7" t="n">
        <v>0</v>
      </c>
      <c r="M682" s="7" t="n">
        <v>94722.00999999999</v>
      </c>
      <c r="O682" s="11">
        <f>M682/SUM($M$2:$M$2023)</f>
        <v/>
      </c>
      <c r="P682" s="5">
        <f>IFERROR(M682/I682,0)</f>
        <v/>
      </c>
      <c r="R682" s="8">
        <f>I682-Q682</f>
        <v/>
      </c>
      <c r="S682" s="36">
        <f>P682*R682</f>
        <v/>
      </c>
      <c r="U682" s="27" t="inlineStr">
        <is>
          <t>Stock SAP</t>
        </is>
      </c>
      <c r="V682" s="27" t="inlineStr">
        <is>
          <t>Medicamentos</t>
        </is>
      </c>
      <c r="W682" s="27" t="inlineStr">
        <is>
          <t>Dentro del alcance</t>
        </is>
      </c>
      <c r="X682" s="30" t="inlineStr">
        <is>
          <t>Media</t>
        </is>
      </c>
      <c r="Y682" s="27" t="inlineStr">
        <is>
          <t>Homologado – confianza Media – pendiente de validación</t>
        </is>
      </c>
      <c r="Z682" s="26" t="inlineStr">
        <is>
          <t>Dar de baja en SAP</t>
        </is>
      </c>
      <c r="AA682" s="27" t="inlineStr">
        <is>
          <t>342</t>
        </is>
      </c>
      <c r="AB682" s="27" t="inlineStr">
        <is>
          <t>AMIODARONA AMP</t>
        </is>
      </c>
      <c r="AC682" s="27" t="inlineStr">
        <is>
          <t>Homologación por código Avain (master M03-003)</t>
        </is>
      </c>
      <c r="AD682" s="27" t="inlineStr">
        <is>
          <t>No</t>
        </is>
      </c>
      <c r="AE682" s="27" t="inlineStr"/>
      <c r="AF682" s="27" t="inlineStr">
        <is>
          <t>Sí</t>
        </is>
      </c>
      <c r="AG682" s="27" t="inlineStr">
        <is>
          <t>M03-003</t>
        </is>
      </c>
      <c r="AH682" s="37" t="n">
        <v>3456</v>
      </c>
      <c r="AI682" s="37" t="n">
        <v>55</v>
      </c>
      <c r="AJ682" s="37" t="n">
        <v>3401</v>
      </c>
      <c r="AK682" s="38" t="n">
        <v>947.2201012731473</v>
      </c>
      <c r="AL682" s="38">
        <f>IF(OR($Z682="Dar de baja en SAP",$Z682="Dar de alta en SAP"),$AJ682*$AK682,"")</f>
        <v/>
      </c>
      <c r="AM682" s="38">
        <f>$AI682*$AK682</f>
        <v/>
      </c>
      <c r="AN682" s="29" t="inlineStr">
        <is>
          <t>Valorización a validar: relación de cantidades 63 a 1 entre SAP y el recuento físico. Sugiere distinta unidad de medida (SAP por caja o envase y el recuento por unidad). La diferencia económica de esta fila no debe tomarse como definitiva.</t>
        </is>
      </c>
      <c r="AO682"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7" t="n">
        <v>0</v>
      </c>
      <c r="M683" s="7" t="n">
        <v>94722.00999999999</v>
      </c>
      <c r="O683" s="11">
        <f>M683/SUM($M$2:$M$2023)</f>
        <v/>
      </c>
      <c r="P683" s="5">
        <f>IFERROR(M683/I683,0)</f>
        <v/>
      </c>
      <c r="R683" s="8">
        <f>I683-Q683</f>
        <v/>
      </c>
      <c r="S683" s="36">
        <f>P683*R683</f>
        <v/>
      </c>
      <c r="U683" s="27" t="inlineStr">
        <is>
          <t>Stock SAP</t>
        </is>
      </c>
      <c r="V683" s="27" t="inlineStr">
        <is>
          <t>Medicamentos</t>
        </is>
      </c>
      <c r="W683" s="27" t="inlineStr">
        <is>
          <t>Dentro del alcance</t>
        </is>
      </c>
      <c r="X683" s="30" t="inlineStr">
        <is>
          <t>Media</t>
        </is>
      </c>
      <c r="Y683" s="27" t="inlineStr">
        <is>
          <t>Homologado – confianza Media – pendiente de validación</t>
        </is>
      </c>
      <c r="Z683" s="26" t="inlineStr">
        <is>
          <t>Dar de baja en SAP</t>
        </is>
      </c>
      <c r="AA683" s="27" t="inlineStr">
        <is>
          <t>342</t>
        </is>
      </c>
      <c r="AB683" s="27" t="inlineStr">
        <is>
          <t>AMIODARONA AMP</t>
        </is>
      </c>
      <c r="AC683" s="27" t="inlineStr">
        <is>
          <t>Homologación por código Avain (master M03-003)</t>
        </is>
      </c>
      <c r="AD683" s="27" t="inlineStr">
        <is>
          <t>No</t>
        </is>
      </c>
      <c r="AE683" s="27" t="inlineStr"/>
      <c r="AF683" s="27" t="inlineStr">
        <is>
          <t>Sí</t>
        </is>
      </c>
      <c r="AG683" s="27" t="inlineStr">
        <is>
          <t>M03-003</t>
        </is>
      </c>
      <c r="AH683" s="37" t="n">
        <v>3456</v>
      </c>
      <c r="AI683" s="37" t="n">
        <v>55</v>
      </c>
      <c r="AJ683" s="37" t="n">
        <v>3401</v>
      </c>
      <c r="AK683" s="38" t="n">
        <v>947.2201012731473</v>
      </c>
      <c r="AL683" s="38">
        <f>IF(OR($Z683="Dar de baja en SAP",$Z683="Dar de alta en SAP"),$AJ683*$AK683,"")</f>
        <v/>
      </c>
      <c r="AM683" s="38">
        <f>$AI683*$AK683</f>
        <v/>
      </c>
      <c r="AN683" s="29" t="inlineStr">
        <is>
          <t>Valorización a validar: relación de cantidades 63 a 1 entre SAP y el recuento físico. Sugiere distinta unidad de medida (SAP por caja o envase y el recuento por unidad). La diferencia económica de esta fila no debe tomarse como definitiva.</t>
        </is>
      </c>
      <c r="AO683"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7" t="n">
        <v>0</v>
      </c>
      <c r="M684" s="7" t="n">
        <v>94722.00999999999</v>
      </c>
      <c r="O684" s="11">
        <f>M684/SUM($M$2:$M$2023)</f>
        <v/>
      </c>
      <c r="P684" s="5">
        <f>IFERROR(M684/I684,0)</f>
        <v/>
      </c>
      <c r="R684" s="8">
        <f>I684-Q684</f>
        <v/>
      </c>
      <c r="S684" s="36">
        <f>P684*R684</f>
        <v/>
      </c>
      <c r="U684" s="27" t="inlineStr">
        <is>
          <t>Stock SAP</t>
        </is>
      </c>
      <c r="V684" s="27" t="inlineStr">
        <is>
          <t>Medicamentos</t>
        </is>
      </c>
      <c r="W684" s="27" t="inlineStr">
        <is>
          <t>Dentro del alcance</t>
        </is>
      </c>
      <c r="X684" s="30" t="inlineStr">
        <is>
          <t>Media</t>
        </is>
      </c>
      <c r="Y684" s="27" t="inlineStr">
        <is>
          <t>Homologado – confianza Media – pendiente de validación</t>
        </is>
      </c>
      <c r="Z684" s="26" t="inlineStr">
        <is>
          <t>Dar de baja en SAP</t>
        </is>
      </c>
      <c r="AA684" s="27" t="inlineStr">
        <is>
          <t>342</t>
        </is>
      </c>
      <c r="AB684" s="27" t="inlineStr">
        <is>
          <t>AMIODARONA AMP</t>
        </is>
      </c>
      <c r="AC684" s="27" t="inlineStr">
        <is>
          <t>Homologación por código Avain (master M03-003)</t>
        </is>
      </c>
      <c r="AD684" s="27" t="inlineStr">
        <is>
          <t>No</t>
        </is>
      </c>
      <c r="AE684" s="27" t="inlineStr"/>
      <c r="AF684" s="27" t="inlineStr">
        <is>
          <t>Sí</t>
        </is>
      </c>
      <c r="AG684" s="27" t="inlineStr">
        <is>
          <t>M03-003</t>
        </is>
      </c>
      <c r="AH684" s="37" t="n">
        <v>3456</v>
      </c>
      <c r="AI684" s="37" t="n">
        <v>55</v>
      </c>
      <c r="AJ684" s="37" t="n">
        <v>3401</v>
      </c>
      <c r="AK684" s="38" t="n">
        <v>947.2201012731473</v>
      </c>
      <c r="AL684" s="38">
        <f>IF(OR($Z684="Dar de baja en SAP",$Z684="Dar de alta en SAP"),$AJ684*$AK684,"")</f>
        <v/>
      </c>
      <c r="AM684" s="38">
        <f>$AI684*$AK684</f>
        <v/>
      </c>
      <c r="AN684" s="29" t="inlineStr">
        <is>
          <t>Valorización a validar: relación de cantidades 63 a 1 entre SAP y el recuento físico. Sugiere distinta unidad de medida (SAP por caja o envase y el recuento por unidad). La diferencia económica de esta fila no debe tomarse como definitiva.</t>
        </is>
      </c>
      <c r="AO684"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7" t="n">
        <v>0</v>
      </c>
      <c r="M685" s="7" t="n">
        <v>94722.00999999999</v>
      </c>
      <c r="O685" s="11">
        <f>M685/SUM($M$2:$M$2023)</f>
        <v/>
      </c>
      <c r="P685" s="5">
        <f>IFERROR(M685/I685,0)</f>
        <v/>
      </c>
      <c r="R685" s="8">
        <f>I685-Q685</f>
        <v/>
      </c>
      <c r="S685" s="36">
        <f>P685*R685</f>
        <v/>
      </c>
      <c r="U685" s="27" t="inlineStr">
        <is>
          <t>Stock SAP</t>
        </is>
      </c>
      <c r="V685" s="27" t="inlineStr">
        <is>
          <t>Medicamentos</t>
        </is>
      </c>
      <c r="W685" s="27" t="inlineStr">
        <is>
          <t>Dentro del alcance</t>
        </is>
      </c>
      <c r="X685" s="30" t="inlineStr">
        <is>
          <t>Media</t>
        </is>
      </c>
      <c r="Y685" s="27" t="inlineStr">
        <is>
          <t>Homologado – confianza Media – pendiente de validación</t>
        </is>
      </c>
      <c r="Z685" s="26" t="inlineStr">
        <is>
          <t>Dar de baja en SAP</t>
        </is>
      </c>
      <c r="AA685" s="27" t="inlineStr">
        <is>
          <t>342</t>
        </is>
      </c>
      <c r="AB685" s="27" t="inlineStr">
        <is>
          <t>AMIODARONA AMP</t>
        </is>
      </c>
      <c r="AC685" s="27" t="inlineStr">
        <is>
          <t>Homologación por código Avain (master M03-003)</t>
        </is>
      </c>
      <c r="AD685" s="27" t="inlineStr">
        <is>
          <t>No</t>
        </is>
      </c>
      <c r="AE685" s="27" t="inlineStr"/>
      <c r="AF685" s="27" t="inlineStr">
        <is>
          <t>Sí</t>
        </is>
      </c>
      <c r="AG685" s="27" t="inlineStr">
        <is>
          <t>M03-003</t>
        </is>
      </c>
      <c r="AH685" s="37" t="n">
        <v>3456</v>
      </c>
      <c r="AI685" s="37" t="n">
        <v>55</v>
      </c>
      <c r="AJ685" s="37" t="n">
        <v>3401</v>
      </c>
      <c r="AK685" s="38" t="n">
        <v>947.2201012731473</v>
      </c>
      <c r="AL685" s="38">
        <f>IF(OR($Z685="Dar de baja en SAP",$Z685="Dar de alta en SAP"),$AJ685*$AK685,"")</f>
        <v/>
      </c>
      <c r="AM685" s="38">
        <f>$AI685*$AK685</f>
        <v/>
      </c>
      <c r="AN685" s="29" t="inlineStr">
        <is>
          <t>Valorización a validar: relación de cantidades 63 a 1 entre SAP y el recuento físico. Sugiere distinta unidad de medida (SAP por caja o envase y el recuento por unidad). La diferencia económica de esta fila no debe tomarse como definitiva.</t>
        </is>
      </c>
      <c r="AO685"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7" t="n">
        <v>0</v>
      </c>
      <c r="M686" s="7" t="n">
        <v>19645.44</v>
      </c>
      <c r="O686" s="11">
        <f>M686/SUM($M$2:$M$2023)</f>
        <v/>
      </c>
      <c r="P686" s="5">
        <f>IFERROR(M686/I686,0)</f>
        <v/>
      </c>
      <c r="R686" s="8">
        <f>I686-Q686</f>
        <v/>
      </c>
      <c r="S686" s="36">
        <f>P686*R686</f>
        <v/>
      </c>
      <c r="U686" s="27" t="inlineStr">
        <is>
          <t>Stock SAP</t>
        </is>
      </c>
      <c r="V686" s="27" t="inlineStr">
        <is>
          <t>Medicamentos</t>
        </is>
      </c>
      <c r="W686" s="27" t="inlineStr">
        <is>
          <t>Dentro del alcance</t>
        </is>
      </c>
      <c r="X686" s="30" t="inlineStr">
        <is>
          <t>Media</t>
        </is>
      </c>
      <c r="Y686" s="27" t="inlineStr">
        <is>
          <t>Homologado – confianza Media – pendiente de validación</t>
        </is>
      </c>
      <c r="Z686" s="26" t="inlineStr">
        <is>
          <t>Dar de baja en SAP</t>
        </is>
      </c>
      <c r="AA686" s="27" t="inlineStr">
        <is>
          <t>26</t>
        </is>
      </c>
      <c r="AB686" s="27" t="inlineStr">
        <is>
          <t>ATROPINA AMP</t>
        </is>
      </c>
      <c r="AC686" s="27" t="inlineStr">
        <is>
          <t>Homologación por código Avain (master M03-002)</t>
        </is>
      </c>
      <c r="AD686" s="27" t="inlineStr">
        <is>
          <t>No</t>
        </is>
      </c>
      <c r="AE686" s="27" t="inlineStr"/>
      <c r="AF686" s="27" t="inlineStr">
        <is>
          <t>Sí</t>
        </is>
      </c>
      <c r="AG686" s="27" t="inlineStr">
        <is>
          <t>M03-002</t>
        </is>
      </c>
      <c r="AH686" s="37" t="n">
        <v>4703</v>
      </c>
      <c r="AI686" s="37" t="n">
        <v>243</v>
      </c>
      <c r="AJ686" s="37" t="n">
        <v>4460</v>
      </c>
      <c r="AK686" s="38" t="n">
        <v>196.4544375930257</v>
      </c>
      <c r="AL686" s="38">
        <f>IF(OR($Z686="Dar de baja en SAP",$Z686="Dar de alta en SAP"),$AJ686*$AK686,"")</f>
        <v/>
      </c>
      <c r="AM686" s="38">
        <f>$AI686*$AK686</f>
        <v/>
      </c>
      <c r="AN686" s="27" t="inlineStr"/>
      <c r="AO686"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7" t="n">
        <v>0</v>
      </c>
      <c r="M687" s="7" t="n">
        <v>19645.44</v>
      </c>
      <c r="O687" s="11">
        <f>M687/SUM($M$2:$M$2023)</f>
        <v/>
      </c>
      <c r="P687" s="5">
        <f>IFERROR(M687/I687,0)</f>
        <v/>
      </c>
      <c r="R687" s="8">
        <f>I687-Q687</f>
        <v/>
      </c>
      <c r="S687" s="36">
        <f>P687*R687</f>
        <v/>
      </c>
      <c r="U687" s="27" t="inlineStr">
        <is>
          <t>Stock SAP</t>
        </is>
      </c>
      <c r="V687" s="27" t="inlineStr">
        <is>
          <t>Medicamentos</t>
        </is>
      </c>
      <c r="W687" s="27" t="inlineStr">
        <is>
          <t>Dentro del alcance</t>
        </is>
      </c>
      <c r="X687" s="30" t="inlineStr">
        <is>
          <t>Media</t>
        </is>
      </c>
      <c r="Y687" s="27" t="inlineStr">
        <is>
          <t>Homologado – confianza Media – pendiente de validación</t>
        </is>
      </c>
      <c r="Z687" s="26" t="inlineStr">
        <is>
          <t>Dar de baja en SAP</t>
        </is>
      </c>
      <c r="AA687" s="27" t="inlineStr">
        <is>
          <t>26</t>
        </is>
      </c>
      <c r="AB687" s="27" t="inlineStr">
        <is>
          <t>ATROPINA AMP</t>
        </is>
      </c>
      <c r="AC687" s="27" t="inlineStr">
        <is>
          <t>Homologación por código Avain (master M03-002)</t>
        </is>
      </c>
      <c r="AD687" s="27" t="inlineStr">
        <is>
          <t>No</t>
        </is>
      </c>
      <c r="AE687" s="27" t="inlineStr"/>
      <c r="AF687" s="27" t="inlineStr">
        <is>
          <t>Sí</t>
        </is>
      </c>
      <c r="AG687" s="27" t="inlineStr">
        <is>
          <t>M03-002</t>
        </is>
      </c>
      <c r="AH687" s="37" t="n">
        <v>4703</v>
      </c>
      <c r="AI687" s="37" t="n">
        <v>243</v>
      </c>
      <c r="AJ687" s="37" t="n">
        <v>4460</v>
      </c>
      <c r="AK687" s="38" t="n">
        <v>196.4544375930257</v>
      </c>
      <c r="AL687" s="38">
        <f>IF(OR($Z687="Dar de baja en SAP",$Z687="Dar de alta en SAP"),$AJ687*$AK687,"")</f>
        <v/>
      </c>
      <c r="AM687" s="38">
        <f>$AI687*$AK687</f>
        <v/>
      </c>
      <c r="AN687" s="27" t="inlineStr"/>
      <c r="AO687"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7" t="n">
        <v>0</v>
      </c>
      <c r="M688" s="7" t="n">
        <v>19645.44</v>
      </c>
      <c r="O688" s="11">
        <f>M688/SUM($M$2:$M$2023)</f>
        <v/>
      </c>
      <c r="P688" s="5">
        <f>IFERROR(M688/I688,0)</f>
        <v/>
      </c>
      <c r="R688" s="8">
        <f>I688-Q688</f>
        <v/>
      </c>
      <c r="S688" s="36">
        <f>P688*R688</f>
        <v/>
      </c>
      <c r="U688" s="27" t="inlineStr">
        <is>
          <t>Stock SAP</t>
        </is>
      </c>
      <c r="V688" s="27" t="inlineStr">
        <is>
          <t>Medicamentos</t>
        </is>
      </c>
      <c r="W688" s="27" t="inlineStr">
        <is>
          <t>Dentro del alcance</t>
        </is>
      </c>
      <c r="X688" s="30" t="inlineStr">
        <is>
          <t>Media</t>
        </is>
      </c>
      <c r="Y688" s="27" t="inlineStr">
        <is>
          <t>Homologado – confianza Media – pendiente de validación</t>
        </is>
      </c>
      <c r="Z688" s="26" t="inlineStr">
        <is>
          <t>Dar de baja en SAP</t>
        </is>
      </c>
      <c r="AA688" s="27" t="inlineStr">
        <is>
          <t>26</t>
        </is>
      </c>
      <c r="AB688" s="27" t="inlineStr">
        <is>
          <t>ATROPINA AMP</t>
        </is>
      </c>
      <c r="AC688" s="27" t="inlineStr">
        <is>
          <t>Homologación por código Avain (master M03-002)</t>
        </is>
      </c>
      <c r="AD688" s="27" t="inlineStr">
        <is>
          <t>No</t>
        </is>
      </c>
      <c r="AE688" s="27" t="inlineStr"/>
      <c r="AF688" s="27" t="inlineStr">
        <is>
          <t>Sí</t>
        </is>
      </c>
      <c r="AG688" s="27" t="inlineStr">
        <is>
          <t>M03-002</t>
        </is>
      </c>
      <c r="AH688" s="37" t="n">
        <v>4703</v>
      </c>
      <c r="AI688" s="37" t="n">
        <v>243</v>
      </c>
      <c r="AJ688" s="37" t="n">
        <v>4460</v>
      </c>
      <c r="AK688" s="38" t="n">
        <v>196.4544375930257</v>
      </c>
      <c r="AL688" s="38">
        <f>IF(OR($Z688="Dar de baja en SAP",$Z688="Dar de alta en SAP"),$AJ688*$AK688,"")</f>
        <v/>
      </c>
      <c r="AM688" s="38">
        <f>$AI688*$AK688</f>
        <v/>
      </c>
      <c r="AN688" s="27" t="inlineStr"/>
      <c r="AO688"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7" t="n">
        <v>0</v>
      </c>
      <c r="M689" s="7" t="n">
        <v>19645.44</v>
      </c>
      <c r="O689" s="11">
        <f>M689/SUM($M$2:$M$2023)</f>
        <v/>
      </c>
      <c r="P689" s="5">
        <f>IFERROR(M689/I689,0)</f>
        <v/>
      </c>
      <c r="R689" s="8">
        <f>I689-Q689</f>
        <v/>
      </c>
      <c r="S689" s="36">
        <f>P689*R689</f>
        <v/>
      </c>
      <c r="U689" s="27" t="inlineStr">
        <is>
          <t>Stock SAP</t>
        </is>
      </c>
      <c r="V689" s="27" t="inlineStr">
        <is>
          <t>Medicamentos</t>
        </is>
      </c>
      <c r="W689" s="27" t="inlineStr">
        <is>
          <t>Dentro del alcance</t>
        </is>
      </c>
      <c r="X689" s="30" t="inlineStr">
        <is>
          <t>Media</t>
        </is>
      </c>
      <c r="Y689" s="27" t="inlineStr">
        <is>
          <t>Homologado – confianza Media – pendiente de validación</t>
        </is>
      </c>
      <c r="Z689" s="26" t="inlineStr">
        <is>
          <t>Dar de baja en SAP</t>
        </is>
      </c>
      <c r="AA689" s="27" t="inlineStr">
        <is>
          <t>26</t>
        </is>
      </c>
      <c r="AB689" s="27" t="inlineStr">
        <is>
          <t>ATROPINA AMP</t>
        </is>
      </c>
      <c r="AC689" s="27" t="inlineStr">
        <is>
          <t>Homologación por código Avain (master M03-002)</t>
        </is>
      </c>
      <c r="AD689" s="27" t="inlineStr">
        <is>
          <t>No</t>
        </is>
      </c>
      <c r="AE689" s="27" t="inlineStr"/>
      <c r="AF689" s="27" t="inlineStr">
        <is>
          <t>Sí</t>
        </is>
      </c>
      <c r="AG689" s="27" t="inlineStr">
        <is>
          <t>M03-002</t>
        </is>
      </c>
      <c r="AH689" s="37" t="n">
        <v>4703</v>
      </c>
      <c r="AI689" s="37" t="n">
        <v>243</v>
      </c>
      <c r="AJ689" s="37" t="n">
        <v>4460</v>
      </c>
      <c r="AK689" s="38" t="n">
        <v>196.4544375930257</v>
      </c>
      <c r="AL689" s="38">
        <f>IF(OR($Z689="Dar de baja en SAP",$Z689="Dar de alta en SAP"),$AJ689*$AK689,"")</f>
        <v/>
      </c>
      <c r="AM689" s="38">
        <f>$AI689*$AK689</f>
        <v/>
      </c>
      <c r="AN689" s="27" t="inlineStr"/>
      <c r="AO689"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7" t="n">
        <v>0</v>
      </c>
      <c r="M690" s="7" t="n">
        <v>28767.15</v>
      </c>
      <c r="O690" s="11">
        <f>M690/SUM($M$2:$M$2023)</f>
        <v/>
      </c>
      <c r="P690" s="5">
        <f>IFERROR(M690/I690,0)</f>
        <v/>
      </c>
      <c r="R690" s="8">
        <f>I690-Q690</f>
        <v/>
      </c>
      <c r="S690" s="36">
        <f>P690*R690</f>
        <v/>
      </c>
      <c r="U690" s="27" t="inlineStr">
        <is>
          <t>Stock SAP</t>
        </is>
      </c>
      <c r="V690" s="27" t="inlineStr">
        <is>
          <t>Medicamentos</t>
        </is>
      </c>
      <c r="W690" s="27" t="inlineStr">
        <is>
          <t>Dentro del alcance</t>
        </is>
      </c>
      <c r="X690" s="25" t="inlineStr">
        <is>
          <t>Alta</t>
        </is>
      </c>
      <c r="Y690" s="27" t="inlineStr">
        <is>
          <t>Homologado – confianza Alta</t>
        </is>
      </c>
      <c r="Z690" s="26" t="inlineStr">
        <is>
          <t>Dar de baja en SAP</t>
        </is>
      </c>
      <c r="AA690" s="27" t="inlineStr">
        <is>
          <t>244</t>
        </is>
      </c>
      <c r="AB690" s="27" t="inlineStr">
        <is>
          <t>DIFENHIDRAMINA 10 MG X 1 ML AMP</t>
        </is>
      </c>
      <c r="AC690" s="27" t="inlineStr">
        <is>
          <t>Cruce por nomenclatura SAP</t>
        </is>
      </c>
      <c r="AD690" s="27" t="inlineStr">
        <is>
          <t>No</t>
        </is>
      </c>
      <c r="AE690" s="27" t="inlineStr"/>
      <c r="AF690" s="27" t="inlineStr">
        <is>
          <t>Sí</t>
        </is>
      </c>
      <c r="AG690" s="27" t="inlineStr">
        <is>
          <t>M07-001</t>
        </is>
      </c>
      <c r="AH690" s="37" t="n">
        <v>2650</v>
      </c>
      <c r="AI690" s="37" t="n">
        <v>0</v>
      </c>
      <c r="AJ690" s="37" t="n">
        <v>2650</v>
      </c>
      <c r="AK690" s="38" t="n">
        <v>287.6714792452831</v>
      </c>
      <c r="AL690" s="38">
        <f>IF(OR($Z690="Dar de baja en SAP",$Z690="Dar de alta en SAP"),$AJ690*$AK690,"")</f>
        <v/>
      </c>
      <c r="AM690" s="38">
        <f>$AI690*$AK690</f>
        <v/>
      </c>
      <c r="AN690" s="27" t="inlineStr"/>
      <c r="AO690"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7" t="n">
        <v>0</v>
      </c>
      <c r="M691" s="7" t="n">
        <v>28767.15</v>
      </c>
      <c r="O691" s="11">
        <f>M691/SUM($M$2:$M$2023)</f>
        <v/>
      </c>
      <c r="P691" s="5">
        <f>IFERROR(M691/I691,0)</f>
        <v/>
      </c>
      <c r="R691" s="8">
        <f>I691-Q691</f>
        <v/>
      </c>
      <c r="S691" s="36">
        <f>P691*R691</f>
        <v/>
      </c>
      <c r="U691" s="27" t="inlineStr">
        <is>
          <t>Stock SAP</t>
        </is>
      </c>
      <c r="V691" s="27" t="inlineStr">
        <is>
          <t>Medicamentos</t>
        </is>
      </c>
      <c r="W691" s="27" t="inlineStr">
        <is>
          <t>Dentro del alcance</t>
        </is>
      </c>
      <c r="X691" s="25" t="inlineStr">
        <is>
          <t>Alta</t>
        </is>
      </c>
      <c r="Y691" s="27" t="inlineStr">
        <is>
          <t>Homologado – confianza Alta</t>
        </is>
      </c>
      <c r="Z691" s="26" t="inlineStr">
        <is>
          <t>Dar de baja en SAP</t>
        </is>
      </c>
      <c r="AA691" s="27" t="inlineStr">
        <is>
          <t>244</t>
        </is>
      </c>
      <c r="AB691" s="27" t="inlineStr">
        <is>
          <t>DIFENHIDRAMINA 10 MG X 1 ML AMP</t>
        </is>
      </c>
      <c r="AC691" s="27" t="inlineStr">
        <is>
          <t>Cruce por nomenclatura SAP</t>
        </is>
      </c>
      <c r="AD691" s="27" t="inlineStr">
        <is>
          <t>No</t>
        </is>
      </c>
      <c r="AE691" s="27" t="inlineStr"/>
      <c r="AF691" s="27" t="inlineStr">
        <is>
          <t>Sí</t>
        </is>
      </c>
      <c r="AG691" s="27" t="inlineStr">
        <is>
          <t>M07-001</t>
        </is>
      </c>
      <c r="AH691" s="37" t="n">
        <v>2650</v>
      </c>
      <c r="AI691" s="37" t="n">
        <v>0</v>
      </c>
      <c r="AJ691" s="37" t="n">
        <v>2650</v>
      </c>
      <c r="AK691" s="38" t="n">
        <v>287.6714792452831</v>
      </c>
      <c r="AL691" s="38">
        <f>IF(OR($Z691="Dar de baja en SAP",$Z691="Dar de alta en SAP"),$AJ691*$AK691,"")</f>
        <v/>
      </c>
      <c r="AM691" s="38">
        <f>$AI691*$AK691</f>
        <v/>
      </c>
      <c r="AN691" s="27" t="inlineStr"/>
      <c r="AO691"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7" t="n">
        <v>0</v>
      </c>
      <c r="M692" s="7" t="n">
        <v>28767.15</v>
      </c>
      <c r="O692" s="11">
        <f>M692/SUM($M$2:$M$2023)</f>
        <v/>
      </c>
      <c r="P692" s="5">
        <f>IFERROR(M692/I692,0)</f>
        <v/>
      </c>
      <c r="R692" s="8">
        <f>I692-Q692</f>
        <v/>
      </c>
      <c r="S692" s="36">
        <f>P692*R692</f>
        <v/>
      </c>
      <c r="U692" s="27" t="inlineStr">
        <is>
          <t>Stock SAP</t>
        </is>
      </c>
      <c r="V692" s="27" t="inlineStr">
        <is>
          <t>Medicamentos</t>
        </is>
      </c>
      <c r="W692" s="27" t="inlineStr">
        <is>
          <t>Dentro del alcance</t>
        </is>
      </c>
      <c r="X692" s="25" t="inlineStr">
        <is>
          <t>Alta</t>
        </is>
      </c>
      <c r="Y692" s="27" t="inlineStr">
        <is>
          <t>Homologado – confianza Alta</t>
        </is>
      </c>
      <c r="Z692" s="26" t="inlineStr">
        <is>
          <t>Dar de baja en SAP</t>
        </is>
      </c>
      <c r="AA692" s="27" t="inlineStr">
        <is>
          <t>244</t>
        </is>
      </c>
      <c r="AB692" s="27" t="inlineStr">
        <is>
          <t>DIFENHIDRAMINA 10 MG X 1 ML AMP</t>
        </is>
      </c>
      <c r="AC692" s="27" t="inlineStr">
        <is>
          <t>Cruce por nomenclatura SAP</t>
        </is>
      </c>
      <c r="AD692" s="27" t="inlineStr">
        <is>
          <t>No</t>
        </is>
      </c>
      <c r="AE692" s="27" t="inlineStr"/>
      <c r="AF692" s="27" t="inlineStr">
        <is>
          <t>Sí</t>
        </is>
      </c>
      <c r="AG692" s="27" t="inlineStr">
        <is>
          <t>M07-001</t>
        </is>
      </c>
      <c r="AH692" s="37" t="n">
        <v>2650</v>
      </c>
      <c r="AI692" s="37" t="n">
        <v>0</v>
      </c>
      <c r="AJ692" s="37" t="n">
        <v>2650</v>
      </c>
      <c r="AK692" s="38" t="n">
        <v>287.6714792452831</v>
      </c>
      <c r="AL692" s="38">
        <f>IF(OR($Z692="Dar de baja en SAP",$Z692="Dar de alta en SAP"),$AJ692*$AK692,"")</f>
        <v/>
      </c>
      <c r="AM692" s="38">
        <f>$AI692*$AK692</f>
        <v/>
      </c>
      <c r="AN692" s="27" t="inlineStr"/>
      <c r="AO692"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7" t="n">
        <v>0</v>
      </c>
      <c r="M693" s="7" t="n">
        <v>28767.15</v>
      </c>
      <c r="O693" s="11">
        <f>M693/SUM($M$2:$M$2023)</f>
        <v/>
      </c>
      <c r="P693" s="5">
        <f>IFERROR(M693/I693,0)</f>
        <v/>
      </c>
      <c r="R693" s="8">
        <f>I693-Q693</f>
        <v/>
      </c>
      <c r="S693" s="36">
        <f>P693*R693</f>
        <v/>
      </c>
      <c r="U693" s="27" t="inlineStr">
        <is>
          <t>Stock SAP</t>
        </is>
      </c>
      <c r="V693" s="27" t="inlineStr">
        <is>
          <t>Medicamentos</t>
        </is>
      </c>
      <c r="W693" s="27" t="inlineStr">
        <is>
          <t>Dentro del alcance</t>
        </is>
      </c>
      <c r="X693" s="25" t="inlineStr">
        <is>
          <t>Alta</t>
        </is>
      </c>
      <c r="Y693" s="27" t="inlineStr">
        <is>
          <t>Homologado – confianza Alta</t>
        </is>
      </c>
      <c r="Z693" s="26" t="inlineStr">
        <is>
          <t>Dar de baja en SAP</t>
        </is>
      </c>
      <c r="AA693" s="27" t="inlineStr">
        <is>
          <t>244</t>
        </is>
      </c>
      <c r="AB693" s="27" t="inlineStr">
        <is>
          <t>DIFENHIDRAMINA 10 MG X 1 ML AMP</t>
        </is>
      </c>
      <c r="AC693" s="27" t="inlineStr">
        <is>
          <t>Cruce por nomenclatura SAP</t>
        </is>
      </c>
      <c r="AD693" s="27" t="inlineStr">
        <is>
          <t>No</t>
        </is>
      </c>
      <c r="AE693" s="27" t="inlineStr"/>
      <c r="AF693" s="27" t="inlineStr">
        <is>
          <t>Sí</t>
        </is>
      </c>
      <c r="AG693" s="27" t="inlineStr">
        <is>
          <t>M07-001</t>
        </is>
      </c>
      <c r="AH693" s="37" t="n">
        <v>2650</v>
      </c>
      <c r="AI693" s="37" t="n">
        <v>0</v>
      </c>
      <c r="AJ693" s="37" t="n">
        <v>2650</v>
      </c>
      <c r="AK693" s="38" t="n">
        <v>287.6714792452831</v>
      </c>
      <c r="AL693" s="38">
        <f>IF(OR($Z693="Dar de baja en SAP",$Z693="Dar de alta en SAP"),$AJ693*$AK693,"")</f>
        <v/>
      </c>
      <c r="AM693" s="38">
        <f>$AI693*$AK693</f>
        <v/>
      </c>
      <c r="AN693" s="27" t="inlineStr"/>
      <c r="AO693"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7" t="n">
        <v>0</v>
      </c>
      <c r="M694" s="7" t="n">
        <v>28767.15</v>
      </c>
      <c r="O694" s="11">
        <f>M694/SUM($M$2:$M$2023)</f>
        <v/>
      </c>
      <c r="P694" s="5">
        <f>IFERROR(M694/I694,0)</f>
        <v/>
      </c>
      <c r="R694" s="8">
        <f>I694-Q694</f>
        <v/>
      </c>
      <c r="S694" s="36">
        <f>P694*R694</f>
        <v/>
      </c>
      <c r="U694" s="27" t="inlineStr">
        <is>
          <t>Stock SAP</t>
        </is>
      </c>
      <c r="V694" s="27" t="inlineStr">
        <is>
          <t>Medicamentos</t>
        </is>
      </c>
      <c r="W694" s="27" t="inlineStr">
        <is>
          <t>Dentro del alcance</t>
        </is>
      </c>
      <c r="X694" s="25" t="inlineStr">
        <is>
          <t>Alta</t>
        </is>
      </c>
      <c r="Y694" s="27" t="inlineStr">
        <is>
          <t>Homologado – confianza Alta</t>
        </is>
      </c>
      <c r="Z694" s="26" t="inlineStr">
        <is>
          <t>Dar de baja en SAP</t>
        </is>
      </c>
      <c r="AA694" s="27" t="inlineStr">
        <is>
          <t>244</t>
        </is>
      </c>
      <c r="AB694" s="27" t="inlineStr">
        <is>
          <t>DIFENHIDRAMINA 10 MG X 1 ML AMP</t>
        </is>
      </c>
      <c r="AC694" s="27" t="inlineStr">
        <is>
          <t>Cruce por nomenclatura SAP</t>
        </is>
      </c>
      <c r="AD694" s="27" t="inlineStr">
        <is>
          <t>No</t>
        </is>
      </c>
      <c r="AE694" s="27" t="inlineStr"/>
      <c r="AF694" s="27" t="inlineStr">
        <is>
          <t>Sí</t>
        </is>
      </c>
      <c r="AG694" s="27" t="inlineStr">
        <is>
          <t>M07-001</t>
        </is>
      </c>
      <c r="AH694" s="37" t="n">
        <v>2650</v>
      </c>
      <c r="AI694" s="37" t="n">
        <v>0</v>
      </c>
      <c r="AJ694" s="37" t="n">
        <v>2650</v>
      </c>
      <c r="AK694" s="38" t="n">
        <v>287.6714792452831</v>
      </c>
      <c r="AL694" s="38">
        <f>IF(OR($Z694="Dar de baja en SAP",$Z694="Dar de alta en SAP"),$AJ694*$AK694,"")</f>
        <v/>
      </c>
      <c r="AM694" s="38">
        <f>$AI694*$AK694</f>
        <v/>
      </c>
      <c r="AN694" s="27" t="inlineStr"/>
      <c r="AO694"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7" t="n">
        <v>0</v>
      </c>
      <c r="M695" s="7" t="n">
        <v>28767.15</v>
      </c>
      <c r="O695" s="11">
        <f>M695/SUM($M$2:$M$2023)</f>
        <v/>
      </c>
      <c r="P695" s="5">
        <f>IFERROR(M695/I695,0)</f>
        <v/>
      </c>
      <c r="R695" s="8">
        <f>I695-Q695</f>
        <v/>
      </c>
      <c r="S695" s="36">
        <f>P695*R695</f>
        <v/>
      </c>
      <c r="U695" s="27" t="inlineStr">
        <is>
          <t>Stock SAP</t>
        </is>
      </c>
      <c r="V695" s="27" t="inlineStr">
        <is>
          <t>Medicamentos</t>
        </is>
      </c>
      <c r="W695" s="27" t="inlineStr">
        <is>
          <t>Dentro del alcance</t>
        </is>
      </c>
      <c r="X695" s="25" t="inlineStr">
        <is>
          <t>Alta</t>
        </is>
      </c>
      <c r="Y695" s="27" t="inlineStr">
        <is>
          <t>Homologado – confianza Alta</t>
        </is>
      </c>
      <c r="Z695" s="26" t="inlineStr">
        <is>
          <t>Dar de baja en SAP</t>
        </is>
      </c>
      <c r="AA695" s="27" t="inlineStr">
        <is>
          <t>244</t>
        </is>
      </c>
      <c r="AB695" s="27" t="inlineStr">
        <is>
          <t>DIFENHIDRAMINA 10 MG X 1 ML AMP</t>
        </is>
      </c>
      <c r="AC695" s="27" t="inlineStr">
        <is>
          <t>Cruce por nomenclatura SAP</t>
        </is>
      </c>
      <c r="AD695" s="27" t="inlineStr">
        <is>
          <t>No</t>
        </is>
      </c>
      <c r="AE695" s="27" t="inlineStr"/>
      <c r="AF695" s="27" t="inlineStr">
        <is>
          <t>Sí</t>
        </is>
      </c>
      <c r="AG695" s="27" t="inlineStr">
        <is>
          <t>M07-001</t>
        </is>
      </c>
      <c r="AH695" s="37" t="n">
        <v>2650</v>
      </c>
      <c r="AI695" s="37" t="n">
        <v>0</v>
      </c>
      <c r="AJ695" s="37" t="n">
        <v>2650</v>
      </c>
      <c r="AK695" s="38" t="n">
        <v>287.6714792452831</v>
      </c>
      <c r="AL695" s="38">
        <f>IF(OR($Z695="Dar de baja en SAP",$Z695="Dar de alta en SAP"),$AJ695*$AK695,"")</f>
        <v/>
      </c>
      <c r="AM695" s="38">
        <f>$AI695*$AK695</f>
        <v/>
      </c>
      <c r="AN695" s="27" t="inlineStr"/>
      <c r="AO695"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7" t="n">
        <v>0</v>
      </c>
      <c r="M696" s="7" t="n">
        <v>28767.15</v>
      </c>
      <c r="O696" s="11">
        <f>M696/SUM($M$2:$M$2023)</f>
        <v/>
      </c>
      <c r="P696" s="5">
        <f>IFERROR(M696/I696,0)</f>
        <v/>
      </c>
      <c r="R696" s="8">
        <f>I696-Q696</f>
        <v/>
      </c>
      <c r="S696" s="36">
        <f>P696*R696</f>
        <v/>
      </c>
      <c r="U696" s="27" t="inlineStr">
        <is>
          <t>Stock SAP</t>
        </is>
      </c>
      <c r="V696" s="27" t="inlineStr">
        <is>
          <t>Medicamentos</t>
        </is>
      </c>
      <c r="W696" s="27" t="inlineStr">
        <is>
          <t>Dentro del alcance</t>
        </is>
      </c>
      <c r="X696" s="25" t="inlineStr">
        <is>
          <t>Alta</t>
        </is>
      </c>
      <c r="Y696" s="27" t="inlineStr">
        <is>
          <t>Homologado – confianza Alta</t>
        </is>
      </c>
      <c r="Z696" s="26" t="inlineStr">
        <is>
          <t>Dar de baja en SAP</t>
        </is>
      </c>
      <c r="AA696" s="27" t="inlineStr">
        <is>
          <t>244</t>
        </is>
      </c>
      <c r="AB696" s="27" t="inlineStr">
        <is>
          <t>DIFENHIDRAMINA 10 MG X 1 ML AMP</t>
        </is>
      </c>
      <c r="AC696" s="27" t="inlineStr">
        <is>
          <t>Cruce por nomenclatura SAP</t>
        </is>
      </c>
      <c r="AD696" s="27" t="inlineStr">
        <is>
          <t>No</t>
        </is>
      </c>
      <c r="AE696" s="27" t="inlineStr"/>
      <c r="AF696" s="27" t="inlineStr">
        <is>
          <t>Sí</t>
        </is>
      </c>
      <c r="AG696" s="27" t="inlineStr">
        <is>
          <t>M07-001</t>
        </is>
      </c>
      <c r="AH696" s="37" t="n">
        <v>2650</v>
      </c>
      <c r="AI696" s="37" t="n">
        <v>0</v>
      </c>
      <c r="AJ696" s="37" t="n">
        <v>2650</v>
      </c>
      <c r="AK696" s="38" t="n">
        <v>287.6714792452831</v>
      </c>
      <c r="AL696" s="38">
        <f>IF(OR($Z696="Dar de baja en SAP",$Z696="Dar de alta en SAP"),$AJ696*$AK696,"")</f>
        <v/>
      </c>
      <c r="AM696" s="38">
        <f>$AI696*$AK696</f>
        <v/>
      </c>
      <c r="AN696" s="27" t="inlineStr"/>
      <c r="AO696"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7" t="n">
        <v>0</v>
      </c>
      <c r="M697" s="7" t="n">
        <v>28767.15</v>
      </c>
      <c r="O697" s="11">
        <f>M697/SUM($M$2:$M$2023)</f>
        <v/>
      </c>
      <c r="P697" s="5">
        <f>IFERROR(M697/I697,0)</f>
        <v/>
      </c>
      <c r="R697" s="8">
        <f>I697-Q697</f>
        <v/>
      </c>
      <c r="S697" s="36">
        <f>P697*R697</f>
        <v/>
      </c>
      <c r="U697" s="27" t="inlineStr">
        <is>
          <t>Stock SAP</t>
        </is>
      </c>
      <c r="V697" s="27" t="inlineStr">
        <is>
          <t>Medicamentos</t>
        </is>
      </c>
      <c r="W697" s="27" t="inlineStr">
        <is>
          <t>Dentro del alcance</t>
        </is>
      </c>
      <c r="X697" s="25" t="inlineStr">
        <is>
          <t>Alta</t>
        </is>
      </c>
      <c r="Y697" s="27" t="inlineStr">
        <is>
          <t>Homologado – confianza Alta</t>
        </is>
      </c>
      <c r="Z697" s="26" t="inlineStr">
        <is>
          <t>Dar de baja en SAP</t>
        </is>
      </c>
      <c r="AA697" s="27" t="inlineStr">
        <is>
          <t>244</t>
        </is>
      </c>
      <c r="AB697" s="27" t="inlineStr">
        <is>
          <t>DIFENHIDRAMINA 10 MG X 1 ML AMP</t>
        </is>
      </c>
      <c r="AC697" s="27" t="inlineStr">
        <is>
          <t>Cruce por nomenclatura SAP</t>
        </is>
      </c>
      <c r="AD697" s="27" t="inlineStr">
        <is>
          <t>No</t>
        </is>
      </c>
      <c r="AE697" s="27" t="inlineStr"/>
      <c r="AF697" s="27" t="inlineStr">
        <is>
          <t>Sí</t>
        </is>
      </c>
      <c r="AG697" s="27" t="inlineStr">
        <is>
          <t>M07-001</t>
        </is>
      </c>
      <c r="AH697" s="37" t="n">
        <v>2650</v>
      </c>
      <c r="AI697" s="37" t="n">
        <v>0</v>
      </c>
      <c r="AJ697" s="37" t="n">
        <v>2650</v>
      </c>
      <c r="AK697" s="38" t="n">
        <v>287.6714792452831</v>
      </c>
      <c r="AL697" s="38">
        <f>IF(OR($Z697="Dar de baja en SAP",$Z697="Dar de alta en SAP"),$AJ697*$AK697,"")</f>
        <v/>
      </c>
      <c r="AM697" s="38">
        <f>$AI697*$AK697</f>
        <v/>
      </c>
      <c r="AN697" s="27" t="inlineStr"/>
      <c r="AO697"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7" t="n">
        <v>0</v>
      </c>
      <c r="M698" s="7" t="n">
        <v>28767.15</v>
      </c>
      <c r="O698" s="11">
        <f>M698/SUM($M$2:$M$2023)</f>
        <v/>
      </c>
      <c r="P698" s="5">
        <f>IFERROR(M698/I698,0)</f>
        <v/>
      </c>
      <c r="R698" s="8">
        <f>I698-Q698</f>
        <v/>
      </c>
      <c r="S698" s="36">
        <f>P698*R698</f>
        <v/>
      </c>
      <c r="U698" s="27" t="inlineStr">
        <is>
          <t>Stock SAP</t>
        </is>
      </c>
      <c r="V698" s="27" t="inlineStr">
        <is>
          <t>Medicamentos</t>
        </is>
      </c>
      <c r="W698" s="27" t="inlineStr">
        <is>
          <t>Dentro del alcance</t>
        </is>
      </c>
      <c r="X698" s="25" t="inlineStr">
        <is>
          <t>Alta</t>
        </is>
      </c>
      <c r="Y698" s="27" t="inlineStr">
        <is>
          <t>Homologado – confianza Alta</t>
        </is>
      </c>
      <c r="Z698" s="26" t="inlineStr">
        <is>
          <t>Dar de baja en SAP</t>
        </is>
      </c>
      <c r="AA698" s="27" t="inlineStr">
        <is>
          <t>244</t>
        </is>
      </c>
      <c r="AB698" s="27" t="inlineStr">
        <is>
          <t>DIFENHIDRAMINA 10 MG X 1 ML AMP</t>
        </is>
      </c>
      <c r="AC698" s="27" t="inlineStr">
        <is>
          <t>Cruce por nomenclatura SAP</t>
        </is>
      </c>
      <c r="AD698" s="27" t="inlineStr">
        <is>
          <t>No</t>
        </is>
      </c>
      <c r="AE698" s="27" t="inlineStr"/>
      <c r="AF698" s="27" t="inlineStr">
        <is>
          <t>Sí</t>
        </is>
      </c>
      <c r="AG698" s="27" t="inlineStr">
        <is>
          <t>M07-001</t>
        </is>
      </c>
      <c r="AH698" s="37" t="n">
        <v>2650</v>
      </c>
      <c r="AI698" s="37" t="n">
        <v>0</v>
      </c>
      <c r="AJ698" s="37" t="n">
        <v>2650</v>
      </c>
      <c r="AK698" s="38" t="n">
        <v>287.6714792452831</v>
      </c>
      <c r="AL698" s="38">
        <f>IF(OR($Z698="Dar de baja en SAP",$Z698="Dar de alta en SAP"),$AJ698*$AK698,"")</f>
        <v/>
      </c>
      <c r="AM698" s="38">
        <f>$AI698*$AK698</f>
        <v/>
      </c>
      <c r="AN698" s="27" t="inlineStr"/>
      <c r="AO698"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7" t="n">
        <v>0</v>
      </c>
      <c r="M699" s="7" t="n">
        <v>28767.15</v>
      </c>
      <c r="O699" s="11">
        <f>M699/SUM($M$2:$M$2023)</f>
        <v/>
      </c>
      <c r="P699" s="5">
        <f>IFERROR(M699/I699,0)</f>
        <v/>
      </c>
      <c r="R699" s="8">
        <f>I699-Q699</f>
        <v/>
      </c>
      <c r="S699" s="36">
        <f>P699*R699</f>
        <v/>
      </c>
      <c r="U699" s="27" t="inlineStr">
        <is>
          <t>Stock SAP</t>
        </is>
      </c>
      <c r="V699" s="27" t="inlineStr">
        <is>
          <t>Medicamentos</t>
        </is>
      </c>
      <c r="W699" s="27" t="inlineStr">
        <is>
          <t>Dentro del alcance</t>
        </is>
      </c>
      <c r="X699" s="25" t="inlineStr">
        <is>
          <t>Alta</t>
        </is>
      </c>
      <c r="Y699" s="27" t="inlineStr">
        <is>
          <t>Homologado – confianza Alta</t>
        </is>
      </c>
      <c r="Z699" s="26" t="inlineStr">
        <is>
          <t>Dar de baja en SAP</t>
        </is>
      </c>
      <c r="AA699" s="27" t="inlineStr">
        <is>
          <t>244</t>
        </is>
      </c>
      <c r="AB699" s="27" t="inlineStr">
        <is>
          <t>DIFENHIDRAMINA 10 MG X 1 ML AMP</t>
        </is>
      </c>
      <c r="AC699" s="27" t="inlineStr">
        <is>
          <t>Cruce por nomenclatura SAP</t>
        </is>
      </c>
      <c r="AD699" s="27" t="inlineStr">
        <is>
          <t>No</t>
        </is>
      </c>
      <c r="AE699" s="27" t="inlineStr"/>
      <c r="AF699" s="27" t="inlineStr">
        <is>
          <t>Sí</t>
        </is>
      </c>
      <c r="AG699" s="27" t="inlineStr">
        <is>
          <t>M07-001</t>
        </is>
      </c>
      <c r="AH699" s="37" t="n">
        <v>2650</v>
      </c>
      <c r="AI699" s="37" t="n">
        <v>0</v>
      </c>
      <c r="AJ699" s="37" t="n">
        <v>2650</v>
      </c>
      <c r="AK699" s="38" t="n">
        <v>287.6714792452831</v>
      </c>
      <c r="AL699" s="38">
        <f>IF(OR($Z699="Dar de baja en SAP",$Z699="Dar de alta en SAP"),$AJ699*$AK699,"")</f>
        <v/>
      </c>
      <c r="AM699" s="38">
        <f>$AI699*$AK699</f>
        <v/>
      </c>
      <c r="AN699" s="27" t="inlineStr"/>
      <c r="AO699"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7" t="n">
        <v>0</v>
      </c>
      <c r="M700" s="7" t="n">
        <v>28767.15</v>
      </c>
      <c r="O700" s="11">
        <f>M700/SUM($M$2:$M$2023)</f>
        <v/>
      </c>
      <c r="P700" s="5">
        <f>IFERROR(M700/I700,0)</f>
        <v/>
      </c>
      <c r="R700" s="8">
        <f>I700-Q700</f>
        <v/>
      </c>
      <c r="S700" s="36">
        <f>P700*R700</f>
        <v/>
      </c>
      <c r="U700" s="27" t="inlineStr">
        <is>
          <t>Stock SAP</t>
        </is>
      </c>
      <c r="V700" s="27" t="inlineStr">
        <is>
          <t>Medicamentos</t>
        </is>
      </c>
      <c r="W700" s="27" t="inlineStr">
        <is>
          <t>Dentro del alcance</t>
        </is>
      </c>
      <c r="X700" s="25" t="inlineStr">
        <is>
          <t>Alta</t>
        </is>
      </c>
      <c r="Y700" s="27" t="inlineStr">
        <is>
          <t>Homologado – confianza Alta</t>
        </is>
      </c>
      <c r="Z700" s="26" t="inlineStr">
        <is>
          <t>Dar de baja en SAP</t>
        </is>
      </c>
      <c r="AA700" s="27" t="inlineStr">
        <is>
          <t>244</t>
        </is>
      </c>
      <c r="AB700" s="27" t="inlineStr">
        <is>
          <t>DIFENHIDRAMINA 10 MG X 1 ML AMP</t>
        </is>
      </c>
      <c r="AC700" s="27" t="inlineStr">
        <is>
          <t>Cruce por nomenclatura SAP</t>
        </is>
      </c>
      <c r="AD700" s="27" t="inlineStr">
        <is>
          <t>No</t>
        </is>
      </c>
      <c r="AE700" s="27" t="inlineStr"/>
      <c r="AF700" s="27" t="inlineStr">
        <is>
          <t>Sí</t>
        </is>
      </c>
      <c r="AG700" s="27" t="inlineStr">
        <is>
          <t>M07-001</t>
        </is>
      </c>
      <c r="AH700" s="37" t="n">
        <v>2650</v>
      </c>
      <c r="AI700" s="37" t="n">
        <v>0</v>
      </c>
      <c r="AJ700" s="37" t="n">
        <v>2650</v>
      </c>
      <c r="AK700" s="38" t="n">
        <v>287.6714792452831</v>
      </c>
      <c r="AL700" s="38">
        <f>IF(OR($Z700="Dar de baja en SAP",$Z700="Dar de alta en SAP"),$AJ700*$AK700,"")</f>
        <v/>
      </c>
      <c r="AM700" s="38">
        <f>$AI700*$AK700</f>
        <v/>
      </c>
      <c r="AN700" s="27" t="inlineStr"/>
      <c r="AO700"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7" t="n">
        <v>0</v>
      </c>
      <c r="M701" s="7" t="n">
        <v>28767.15</v>
      </c>
      <c r="O701" s="11">
        <f>M701/SUM($M$2:$M$2023)</f>
        <v/>
      </c>
      <c r="P701" s="5">
        <f>IFERROR(M701/I701,0)</f>
        <v/>
      </c>
      <c r="R701" s="8">
        <f>I701-Q701</f>
        <v/>
      </c>
      <c r="S701" s="36">
        <f>P701*R701</f>
        <v/>
      </c>
      <c r="U701" s="27" t="inlineStr">
        <is>
          <t>Stock SAP</t>
        </is>
      </c>
      <c r="V701" s="27" t="inlineStr">
        <is>
          <t>Medicamentos</t>
        </is>
      </c>
      <c r="W701" s="27" t="inlineStr">
        <is>
          <t>Dentro del alcance</t>
        </is>
      </c>
      <c r="X701" s="25" t="inlineStr">
        <is>
          <t>Alta</t>
        </is>
      </c>
      <c r="Y701" s="27" t="inlineStr">
        <is>
          <t>Homologado – confianza Alta</t>
        </is>
      </c>
      <c r="Z701" s="26" t="inlineStr">
        <is>
          <t>Dar de baja en SAP</t>
        </is>
      </c>
      <c r="AA701" s="27" t="inlineStr">
        <is>
          <t>244</t>
        </is>
      </c>
      <c r="AB701" s="27" t="inlineStr">
        <is>
          <t>DIFENHIDRAMINA 10 MG X 1 ML AMP</t>
        </is>
      </c>
      <c r="AC701" s="27" t="inlineStr">
        <is>
          <t>Cruce por nomenclatura SAP</t>
        </is>
      </c>
      <c r="AD701" s="27" t="inlineStr">
        <is>
          <t>No</t>
        </is>
      </c>
      <c r="AE701" s="27" t="inlineStr"/>
      <c r="AF701" s="27" t="inlineStr">
        <is>
          <t>Sí</t>
        </is>
      </c>
      <c r="AG701" s="27" t="inlineStr">
        <is>
          <t>M07-001</t>
        </is>
      </c>
      <c r="AH701" s="37" t="n">
        <v>2650</v>
      </c>
      <c r="AI701" s="37" t="n">
        <v>0</v>
      </c>
      <c r="AJ701" s="37" t="n">
        <v>2650</v>
      </c>
      <c r="AK701" s="38" t="n">
        <v>287.6714792452831</v>
      </c>
      <c r="AL701" s="38">
        <f>IF(OR($Z701="Dar de baja en SAP",$Z701="Dar de alta en SAP"),$AJ701*$AK701,"")</f>
        <v/>
      </c>
      <c r="AM701" s="38">
        <f>$AI701*$AK701</f>
        <v/>
      </c>
      <c r="AN701" s="27" t="inlineStr"/>
      <c r="AO701"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7" t="n">
        <v>0</v>
      </c>
      <c r="M702" s="7" t="n">
        <v>28767.15</v>
      </c>
      <c r="O702" s="11">
        <f>M702/SUM($M$2:$M$2023)</f>
        <v/>
      </c>
      <c r="P702" s="5">
        <f>IFERROR(M702/I702,0)</f>
        <v/>
      </c>
      <c r="R702" s="8">
        <f>I702-Q702</f>
        <v/>
      </c>
      <c r="S702" s="36">
        <f>P702*R702</f>
        <v/>
      </c>
      <c r="U702" s="27" t="inlineStr">
        <is>
          <t>Stock SAP</t>
        </is>
      </c>
      <c r="V702" s="27" t="inlineStr">
        <is>
          <t>Medicamentos</t>
        </is>
      </c>
      <c r="W702" s="27" t="inlineStr">
        <is>
          <t>Dentro del alcance</t>
        </is>
      </c>
      <c r="X702" s="25" t="inlineStr">
        <is>
          <t>Alta</t>
        </is>
      </c>
      <c r="Y702" s="27" t="inlineStr">
        <is>
          <t>Homologado – confianza Alta</t>
        </is>
      </c>
      <c r="Z702" s="26" t="inlineStr">
        <is>
          <t>Dar de baja en SAP</t>
        </is>
      </c>
      <c r="AA702" s="27" t="inlineStr">
        <is>
          <t>244</t>
        </is>
      </c>
      <c r="AB702" s="27" t="inlineStr">
        <is>
          <t>DIFENHIDRAMINA 10 MG X 1 ML AMP</t>
        </is>
      </c>
      <c r="AC702" s="27" t="inlineStr">
        <is>
          <t>Cruce por nomenclatura SAP</t>
        </is>
      </c>
      <c r="AD702" s="27" t="inlineStr">
        <is>
          <t>No</t>
        </is>
      </c>
      <c r="AE702" s="27" t="inlineStr"/>
      <c r="AF702" s="27" t="inlineStr">
        <is>
          <t>Sí</t>
        </is>
      </c>
      <c r="AG702" s="27" t="inlineStr">
        <is>
          <t>M07-001</t>
        </is>
      </c>
      <c r="AH702" s="37" t="n">
        <v>2650</v>
      </c>
      <c r="AI702" s="37" t="n">
        <v>0</v>
      </c>
      <c r="AJ702" s="37" t="n">
        <v>2650</v>
      </c>
      <c r="AK702" s="38" t="n">
        <v>287.6714792452831</v>
      </c>
      <c r="AL702" s="38">
        <f>IF(OR($Z702="Dar de baja en SAP",$Z702="Dar de alta en SAP"),$AJ702*$AK702,"")</f>
        <v/>
      </c>
      <c r="AM702" s="38">
        <f>$AI702*$AK702</f>
        <v/>
      </c>
      <c r="AN702" s="27" t="inlineStr"/>
      <c r="AO702"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7" t="n">
        <v>0</v>
      </c>
      <c r="M703" s="7" t="n">
        <v>28767.15</v>
      </c>
      <c r="O703" s="11">
        <f>M703/SUM($M$2:$M$2023)</f>
        <v/>
      </c>
      <c r="P703" s="5">
        <f>IFERROR(M703/I703,0)</f>
        <v/>
      </c>
      <c r="R703" s="8">
        <f>I703-Q703</f>
        <v/>
      </c>
      <c r="S703" s="36">
        <f>P703*R703</f>
        <v/>
      </c>
      <c r="U703" s="27" t="inlineStr">
        <is>
          <t>Stock SAP</t>
        </is>
      </c>
      <c r="V703" s="27" t="inlineStr">
        <is>
          <t>Medicamentos</t>
        </is>
      </c>
      <c r="W703" s="27" t="inlineStr">
        <is>
          <t>Dentro del alcance</t>
        </is>
      </c>
      <c r="X703" s="25" t="inlineStr">
        <is>
          <t>Alta</t>
        </is>
      </c>
      <c r="Y703" s="27" t="inlineStr">
        <is>
          <t>Homologado – confianza Alta</t>
        </is>
      </c>
      <c r="Z703" s="26" t="inlineStr">
        <is>
          <t>Dar de baja en SAP</t>
        </is>
      </c>
      <c r="AA703" s="27" t="inlineStr">
        <is>
          <t>244</t>
        </is>
      </c>
      <c r="AB703" s="27" t="inlineStr">
        <is>
          <t>DIFENHIDRAMINA 10 MG X 1 ML AMP</t>
        </is>
      </c>
      <c r="AC703" s="27" t="inlineStr">
        <is>
          <t>Cruce por nomenclatura SAP</t>
        </is>
      </c>
      <c r="AD703" s="27" t="inlineStr">
        <is>
          <t>No</t>
        </is>
      </c>
      <c r="AE703" s="27" t="inlineStr"/>
      <c r="AF703" s="27" t="inlineStr">
        <is>
          <t>Sí</t>
        </is>
      </c>
      <c r="AG703" s="27" t="inlineStr">
        <is>
          <t>M07-001</t>
        </is>
      </c>
      <c r="AH703" s="37" t="n">
        <v>2650</v>
      </c>
      <c r="AI703" s="37" t="n">
        <v>0</v>
      </c>
      <c r="AJ703" s="37" t="n">
        <v>2650</v>
      </c>
      <c r="AK703" s="38" t="n">
        <v>287.6714792452831</v>
      </c>
      <c r="AL703" s="38">
        <f>IF(OR($Z703="Dar de baja en SAP",$Z703="Dar de alta en SAP"),$AJ703*$AK703,"")</f>
        <v/>
      </c>
      <c r="AM703" s="38">
        <f>$AI703*$AK703</f>
        <v/>
      </c>
      <c r="AN703" s="27" t="inlineStr"/>
      <c r="AO703"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7" t="n">
        <v>0</v>
      </c>
      <c r="M704" s="7" t="n">
        <v>28767.15</v>
      </c>
      <c r="O704" s="11">
        <f>M704/SUM($M$2:$M$2023)</f>
        <v/>
      </c>
      <c r="P704" s="5">
        <f>IFERROR(M704/I704,0)</f>
        <v/>
      </c>
      <c r="R704" s="8">
        <f>I704-Q704</f>
        <v/>
      </c>
      <c r="S704" s="36">
        <f>P704*R704</f>
        <v/>
      </c>
      <c r="U704" s="27" t="inlineStr">
        <is>
          <t>Stock SAP</t>
        </is>
      </c>
      <c r="V704" s="27" t="inlineStr">
        <is>
          <t>Medicamentos</t>
        </is>
      </c>
      <c r="W704" s="27" t="inlineStr">
        <is>
          <t>Dentro del alcance</t>
        </is>
      </c>
      <c r="X704" s="25" t="inlineStr">
        <is>
          <t>Alta</t>
        </is>
      </c>
      <c r="Y704" s="27" t="inlineStr">
        <is>
          <t>Homologado – confianza Alta</t>
        </is>
      </c>
      <c r="Z704" s="26" t="inlineStr">
        <is>
          <t>Dar de baja en SAP</t>
        </is>
      </c>
      <c r="AA704" s="27" t="inlineStr">
        <is>
          <t>244</t>
        </is>
      </c>
      <c r="AB704" s="27" t="inlineStr">
        <is>
          <t>DIFENHIDRAMINA 10 MG X 1 ML AMP</t>
        </is>
      </c>
      <c r="AC704" s="27" t="inlineStr">
        <is>
          <t>Cruce por nomenclatura SAP</t>
        </is>
      </c>
      <c r="AD704" s="27" t="inlineStr">
        <is>
          <t>No</t>
        </is>
      </c>
      <c r="AE704" s="27" t="inlineStr"/>
      <c r="AF704" s="27" t="inlineStr">
        <is>
          <t>Sí</t>
        </is>
      </c>
      <c r="AG704" s="27" t="inlineStr">
        <is>
          <t>M07-001</t>
        </is>
      </c>
      <c r="AH704" s="37" t="n">
        <v>2650</v>
      </c>
      <c r="AI704" s="37" t="n">
        <v>0</v>
      </c>
      <c r="AJ704" s="37" t="n">
        <v>2650</v>
      </c>
      <c r="AK704" s="38" t="n">
        <v>287.6714792452831</v>
      </c>
      <c r="AL704" s="38">
        <f>IF(OR($Z704="Dar de baja en SAP",$Z704="Dar de alta en SAP"),$AJ704*$AK704,"")</f>
        <v/>
      </c>
      <c r="AM704" s="38">
        <f>$AI704*$AK704</f>
        <v/>
      </c>
      <c r="AN704" s="27" t="inlineStr"/>
      <c r="AO704"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7" t="n">
        <v>0</v>
      </c>
      <c r="M705" s="7" t="n">
        <v>217478.38</v>
      </c>
      <c r="O705" s="11">
        <f>M705/SUM($M$2:$M$2023)</f>
        <v/>
      </c>
      <c r="P705" s="5">
        <f>IFERROR(M705/I705,0)</f>
        <v/>
      </c>
      <c r="R705" s="8">
        <f>I705-Q705</f>
        <v/>
      </c>
      <c r="S705" s="36">
        <f>P705*R705</f>
        <v/>
      </c>
      <c r="U705" s="27" t="inlineStr">
        <is>
          <t>Stock SAP</t>
        </is>
      </c>
      <c r="V705" s="27" t="inlineStr">
        <is>
          <t>Medicamentos</t>
        </is>
      </c>
      <c r="W705" s="27" t="inlineStr">
        <is>
          <t>Dentro del alcance</t>
        </is>
      </c>
      <c r="X705" s="25" t="inlineStr">
        <is>
          <t>Alta</t>
        </is>
      </c>
      <c r="Y705" s="27" t="inlineStr">
        <is>
          <t>Homologado – confianza Alta</t>
        </is>
      </c>
      <c r="Z705" s="26" t="inlineStr">
        <is>
          <t>Dar de baja en SAP</t>
        </is>
      </c>
      <c r="AA705" s="27" t="inlineStr">
        <is>
          <t>130</t>
        </is>
      </c>
      <c r="AB705" s="27" t="inlineStr">
        <is>
          <t>HIDROCORTISONA 500 MG AMP</t>
        </is>
      </c>
      <c r="AC705" s="27" t="inlineStr">
        <is>
          <t>Homologación por código Avain (master M06-003)</t>
        </is>
      </c>
      <c r="AD705" s="27" t="inlineStr">
        <is>
          <t>No</t>
        </is>
      </c>
      <c r="AE705" s="27" t="inlineStr"/>
      <c r="AF705" s="27" t="inlineStr">
        <is>
          <t>Sí</t>
        </is>
      </c>
      <c r="AG705" s="27" t="inlineStr">
        <is>
          <t>M06-003</t>
        </is>
      </c>
      <c r="AH705" s="37" t="n">
        <v>2010</v>
      </c>
      <c r="AI705" s="37" t="n">
        <v>343</v>
      </c>
      <c r="AJ705" s="37" t="n">
        <v>1667</v>
      </c>
      <c r="AK705" s="38" t="n">
        <v>2174.783781094527</v>
      </c>
      <c r="AL705" s="38">
        <f>IF(OR($Z705="Dar de baja en SAP",$Z705="Dar de alta en SAP"),$AJ705*$AK705,"")</f>
        <v/>
      </c>
      <c r="AM705" s="38">
        <f>$AI705*$AK705</f>
        <v/>
      </c>
      <c r="AN705" s="27" t="inlineStr"/>
      <c r="AO705"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7" t="n">
        <v>0</v>
      </c>
      <c r="M706" s="7" t="n">
        <v>217478.38</v>
      </c>
      <c r="O706" s="11">
        <f>M706/SUM($M$2:$M$2023)</f>
        <v/>
      </c>
      <c r="P706" s="5">
        <f>IFERROR(M706/I706,0)</f>
        <v/>
      </c>
      <c r="R706" s="8">
        <f>I706-Q706</f>
        <v/>
      </c>
      <c r="S706" s="36">
        <f>P706*R706</f>
        <v/>
      </c>
      <c r="U706" s="27" t="inlineStr">
        <is>
          <t>Stock SAP</t>
        </is>
      </c>
      <c r="V706" s="27" t="inlineStr">
        <is>
          <t>Medicamentos</t>
        </is>
      </c>
      <c r="W706" s="27" t="inlineStr">
        <is>
          <t>Dentro del alcance</t>
        </is>
      </c>
      <c r="X706" s="25" t="inlineStr">
        <is>
          <t>Alta</t>
        </is>
      </c>
      <c r="Y706" s="27" t="inlineStr">
        <is>
          <t>Homologado – confianza Alta</t>
        </is>
      </c>
      <c r="Z706" s="26" t="inlineStr">
        <is>
          <t>Dar de baja en SAP</t>
        </is>
      </c>
      <c r="AA706" s="27" t="inlineStr">
        <is>
          <t>130</t>
        </is>
      </c>
      <c r="AB706" s="27" t="inlineStr">
        <is>
          <t>HIDROCORTISONA 500 MG AMP</t>
        </is>
      </c>
      <c r="AC706" s="27" t="inlineStr">
        <is>
          <t>Homologación por código Avain (master M06-003)</t>
        </is>
      </c>
      <c r="AD706" s="27" t="inlineStr">
        <is>
          <t>No</t>
        </is>
      </c>
      <c r="AE706" s="27" t="inlineStr"/>
      <c r="AF706" s="27" t="inlineStr">
        <is>
          <t>Sí</t>
        </is>
      </c>
      <c r="AG706" s="27" t="inlineStr">
        <is>
          <t>M06-003</t>
        </is>
      </c>
      <c r="AH706" s="37" t="n">
        <v>2010</v>
      </c>
      <c r="AI706" s="37" t="n">
        <v>343</v>
      </c>
      <c r="AJ706" s="37" t="n">
        <v>1667</v>
      </c>
      <c r="AK706" s="38" t="n">
        <v>2174.783781094527</v>
      </c>
      <c r="AL706" s="38">
        <f>IF(OR($Z706="Dar de baja en SAP",$Z706="Dar de alta en SAP"),$AJ706*$AK706,"")</f>
        <v/>
      </c>
      <c r="AM706" s="38">
        <f>$AI706*$AK706</f>
        <v/>
      </c>
      <c r="AN706" s="27" t="inlineStr"/>
      <c r="AO706"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7" t="n">
        <v>0</v>
      </c>
      <c r="M707" s="7" t="n">
        <v>217478.38</v>
      </c>
      <c r="O707" s="11">
        <f>M707/SUM($M$2:$M$2023)</f>
        <v/>
      </c>
      <c r="P707" s="5">
        <f>IFERROR(M707/I707,0)</f>
        <v/>
      </c>
      <c r="R707" s="8">
        <f>I707-Q707</f>
        <v/>
      </c>
      <c r="S707" s="36">
        <f>P707*R707</f>
        <v/>
      </c>
      <c r="U707" s="27" t="inlineStr">
        <is>
          <t>Stock SAP</t>
        </is>
      </c>
      <c r="V707" s="27" t="inlineStr">
        <is>
          <t>Medicamentos</t>
        </is>
      </c>
      <c r="W707" s="27" t="inlineStr">
        <is>
          <t>Dentro del alcance</t>
        </is>
      </c>
      <c r="X707" s="25" t="inlineStr">
        <is>
          <t>Alta</t>
        </is>
      </c>
      <c r="Y707" s="27" t="inlineStr">
        <is>
          <t>Homologado – confianza Alta</t>
        </is>
      </c>
      <c r="Z707" s="26" t="inlineStr">
        <is>
          <t>Dar de baja en SAP</t>
        </is>
      </c>
      <c r="AA707" s="27" t="inlineStr">
        <is>
          <t>130</t>
        </is>
      </c>
      <c r="AB707" s="27" t="inlineStr">
        <is>
          <t>HIDROCORTISONA 500 MG AMP</t>
        </is>
      </c>
      <c r="AC707" s="27" t="inlineStr">
        <is>
          <t>Homologación por código Avain (master M06-003)</t>
        </is>
      </c>
      <c r="AD707" s="27" t="inlineStr">
        <is>
          <t>No</t>
        </is>
      </c>
      <c r="AE707" s="27" t="inlineStr"/>
      <c r="AF707" s="27" t="inlineStr">
        <is>
          <t>Sí</t>
        </is>
      </c>
      <c r="AG707" s="27" t="inlineStr">
        <is>
          <t>M06-003</t>
        </is>
      </c>
      <c r="AH707" s="37" t="n">
        <v>2010</v>
      </c>
      <c r="AI707" s="37" t="n">
        <v>343</v>
      </c>
      <c r="AJ707" s="37" t="n">
        <v>1667</v>
      </c>
      <c r="AK707" s="38" t="n">
        <v>2174.783781094527</v>
      </c>
      <c r="AL707" s="38">
        <f>IF(OR($Z707="Dar de baja en SAP",$Z707="Dar de alta en SAP"),$AJ707*$AK707,"")</f>
        <v/>
      </c>
      <c r="AM707" s="38">
        <f>$AI707*$AK707</f>
        <v/>
      </c>
      <c r="AN707" s="27" t="inlineStr"/>
      <c r="AO707"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7" t="n">
        <v>0</v>
      </c>
      <c r="M708" s="7" t="n">
        <v>217478.38</v>
      </c>
      <c r="O708" s="11">
        <f>M708/SUM($M$2:$M$2023)</f>
        <v/>
      </c>
      <c r="P708" s="5">
        <f>IFERROR(M708/I708,0)</f>
        <v/>
      </c>
      <c r="R708" s="8">
        <f>I708-Q708</f>
        <v/>
      </c>
      <c r="S708" s="36">
        <f>P708*R708</f>
        <v/>
      </c>
      <c r="U708" s="27" t="inlineStr">
        <is>
          <t>Stock SAP</t>
        </is>
      </c>
      <c r="V708" s="27" t="inlineStr">
        <is>
          <t>Medicamentos</t>
        </is>
      </c>
      <c r="W708" s="27" t="inlineStr">
        <is>
          <t>Dentro del alcance</t>
        </is>
      </c>
      <c r="X708" s="25" t="inlineStr">
        <is>
          <t>Alta</t>
        </is>
      </c>
      <c r="Y708" s="27" t="inlineStr">
        <is>
          <t>Homologado – confianza Alta</t>
        </is>
      </c>
      <c r="Z708" s="26" t="inlineStr">
        <is>
          <t>Dar de baja en SAP</t>
        </is>
      </c>
      <c r="AA708" s="27" t="inlineStr">
        <is>
          <t>130</t>
        </is>
      </c>
      <c r="AB708" s="27" t="inlineStr">
        <is>
          <t>HIDROCORTISONA 500 MG AMP</t>
        </is>
      </c>
      <c r="AC708" s="27" t="inlineStr">
        <is>
          <t>Homologación por código Avain (master M06-003)</t>
        </is>
      </c>
      <c r="AD708" s="27" t="inlineStr">
        <is>
          <t>No</t>
        </is>
      </c>
      <c r="AE708" s="27" t="inlineStr"/>
      <c r="AF708" s="27" t="inlineStr">
        <is>
          <t>Sí</t>
        </is>
      </c>
      <c r="AG708" s="27" t="inlineStr">
        <is>
          <t>M06-003</t>
        </is>
      </c>
      <c r="AH708" s="37" t="n">
        <v>2010</v>
      </c>
      <c r="AI708" s="37" t="n">
        <v>343</v>
      </c>
      <c r="AJ708" s="37" t="n">
        <v>1667</v>
      </c>
      <c r="AK708" s="38" t="n">
        <v>2174.783781094527</v>
      </c>
      <c r="AL708" s="38">
        <f>IF(OR($Z708="Dar de baja en SAP",$Z708="Dar de alta en SAP"),$AJ708*$AK708,"")</f>
        <v/>
      </c>
      <c r="AM708" s="38">
        <f>$AI708*$AK708</f>
        <v/>
      </c>
      <c r="AN708" s="27" t="inlineStr"/>
      <c r="AO708"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7" t="n">
        <v>0</v>
      </c>
      <c r="M709" s="7" t="n">
        <v>217478.38</v>
      </c>
      <c r="O709" s="11">
        <f>M709/SUM($M$2:$M$2023)</f>
        <v/>
      </c>
      <c r="P709" s="5">
        <f>IFERROR(M709/I709,0)</f>
        <v/>
      </c>
      <c r="R709" s="8">
        <f>I709-Q709</f>
        <v/>
      </c>
      <c r="S709" s="36">
        <f>P709*R709</f>
        <v/>
      </c>
      <c r="U709" s="27" t="inlineStr">
        <is>
          <t>Stock SAP</t>
        </is>
      </c>
      <c r="V709" s="27" t="inlineStr">
        <is>
          <t>Medicamentos</t>
        </is>
      </c>
      <c r="W709" s="27" t="inlineStr">
        <is>
          <t>Dentro del alcance</t>
        </is>
      </c>
      <c r="X709" s="25" t="inlineStr">
        <is>
          <t>Alta</t>
        </is>
      </c>
      <c r="Y709" s="27" t="inlineStr">
        <is>
          <t>Homologado – confianza Alta</t>
        </is>
      </c>
      <c r="Z709" s="26" t="inlineStr">
        <is>
          <t>Dar de baja en SAP</t>
        </is>
      </c>
      <c r="AA709" s="27" t="inlineStr">
        <is>
          <t>130</t>
        </is>
      </c>
      <c r="AB709" s="27" t="inlineStr">
        <is>
          <t>HIDROCORTISONA 500 MG AMP</t>
        </is>
      </c>
      <c r="AC709" s="27" t="inlineStr">
        <is>
          <t>Homologación por código Avain (master M06-003)</t>
        </is>
      </c>
      <c r="AD709" s="27" t="inlineStr">
        <is>
          <t>No</t>
        </is>
      </c>
      <c r="AE709" s="27" t="inlineStr"/>
      <c r="AF709" s="27" t="inlineStr">
        <is>
          <t>Sí</t>
        </is>
      </c>
      <c r="AG709" s="27" t="inlineStr">
        <is>
          <t>M06-003</t>
        </is>
      </c>
      <c r="AH709" s="37" t="n">
        <v>2010</v>
      </c>
      <c r="AI709" s="37" t="n">
        <v>343</v>
      </c>
      <c r="AJ709" s="37" t="n">
        <v>1667</v>
      </c>
      <c r="AK709" s="38" t="n">
        <v>2174.783781094527</v>
      </c>
      <c r="AL709" s="38">
        <f>IF(OR($Z709="Dar de baja en SAP",$Z709="Dar de alta en SAP"),$AJ709*$AK709,"")</f>
        <v/>
      </c>
      <c r="AM709" s="38">
        <f>$AI709*$AK709</f>
        <v/>
      </c>
      <c r="AN709" s="27" t="inlineStr"/>
      <c r="AO709"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7" t="n">
        <v>0</v>
      </c>
      <c r="M710" s="7" t="n">
        <v>217478.38</v>
      </c>
      <c r="O710" s="11">
        <f>M710/SUM($M$2:$M$2023)</f>
        <v/>
      </c>
      <c r="P710" s="5">
        <f>IFERROR(M710/I710,0)</f>
        <v/>
      </c>
      <c r="R710" s="8">
        <f>I710-Q710</f>
        <v/>
      </c>
      <c r="S710" s="36">
        <f>P710*R710</f>
        <v/>
      </c>
      <c r="U710" s="27" t="inlineStr">
        <is>
          <t>Stock SAP</t>
        </is>
      </c>
      <c r="V710" s="27" t="inlineStr">
        <is>
          <t>Medicamentos</t>
        </is>
      </c>
      <c r="W710" s="27" t="inlineStr">
        <is>
          <t>Dentro del alcance</t>
        </is>
      </c>
      <c r="X710" s="25" t="inlineStr">
        <is>
          <t>Alta</t>
        </is>
      </c>
      <c r="Y710" s="27" t="inlineStr">
        <is>
          <t>Homologado – confianza Alta</t>
        </is>
      </c>
      <c r="Z710" s="26" t="inlineStr">
        <is>
          <t>Dar de baja en SAP</t>
        </is>
      </c>
      <c r="AA710" s="27" t="inlineStr">
        <is>
          <t>130</t>
        </is>
      </c>
      <c r="AB710" s="27" t="inlineStr">
        <is>
          <t>HIDROCORTISONA 500 MG AMP</t>
        </is>
      </c>
      <c r="AC710" s="27" t="inlineStr">
        <is>
          <t>Homologación por código Avain (master M06-003)</t>
        </is>
      </c>
      <c r="AD710" s="27" t="inlineStr">
        <is>
          <t>No</t>
        </is>
      </c>
      <c r="AE710" s="27" t="inlineStr"/>
      <c r="AF710" s="27" t="inlineStr">
        <is>
          <t>Sí</t>
        </is>
      </c>
      <c r="AG710" s="27" t="inlineStr">
        <is>
          <t>M06-003</t>
        </is>
      </c>
      <c r="AH710" s="37" t="n">
        <v>2010</v>
      </c>
      <c r="AI710" s="37" t="n">
        <v>343</v>
      </c>
      <c r="AJ710" s="37" t="n">
        <v>1667</v>
      </c>
      <c r="AK710" s="38" t="n">
        <v>2174.783781094527</v>
      </c>
      <c r="AL710" s="38">
        <f>IF(OR($Z710="Dar de baja en SAP",$Z710="Dar de alta en SAP"),$AJ710*$AK710,"")</f>
        <v/>
      </c>
      <c r="AM710" s="38">
        <f>$AI710*$AK710</f>
        <v/>
      </c>
      <c r="AN710" s="27" t="inlineStr"/>
      <c r="AO710"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7" t="n">
        <v>0</v>
      </c>
      <c r="M711" s="7" t="n">
        <v>217478.38</v>
      </c>
      <c r="O711" s="11">
        <f>M711/SUM($M$2:$M$2023)</f>
        <v/>
      </c>
      <c r="P711" s="5">
        <f>IFERROR(M711/I711,0)</f>
        <v/>
      </c>
      <c r="R711" s="8">
        <f>I711-Q711</f>
        <v/>
      </c>
      <c r="S711" s="36">
        <f>P711*R711</f>
        <v/>
      </c>
      <c r="U711" s="27" t="inlineStr">
        <is>
          <t>Stock SAP</t>
        </is>
      </c>
      <c r="V711" s="27" t="inlineStr">
        <is>
          <t>Medicamentos</t>
        </is>
      </c>
      <c r="W711" s="27" t="inlineStr">
        <is>
          <t>Dentro del alcance</t>
        </is>
      </c>
      <c r="X711" s="25" t="inlineStr">
        <is>
          <t>Alta</t>
        </is>
      </c>
      <c r="Y711" s="27" t="inlineStr">
        <is>
          <t>Homologado – confianza Alta</t>
        </is>
      </c>
      <c r="Z711" s="26" t="inlineStr">
        <is>
          <t>Dar de baja en SAP</t>
        </is>
      </c>
      <c r="AA711" s="27" t="inlineStr">
        <is>
          <t>130</t>
        </is>
      </c>
      <c r="AB711" s="27" t="inlineStr">
        <is>
          <t>HIDROCORTISONA 500 MG AMP</t>
        </is>
      </c>
      <c r="AC711" s="27" t="inlineStr">
        <is>
          <t>Homologación por código Avain (master M06-003)</t>
        </is>
      </c>
      <c r="AD711" s="27" t="inlineStr">
        <is>
          <t>No</t>
        </is>
      </c>
      <c r="AE711" s="27" t="inlineStr"/>
      <c r="AF711" s="27" t="inlineStr">
        <is>
          <t>Sí</t>
        </is>
      </c>
      <c r="AG711" s="27" t="inlineStr">
        <is>
          <t>M06-003</t>
        </is>
      </c>
      <c r="AH711" s="37" t="n">
        <v>2010</v>
      </c>
      <c r="AI711" s="37" t="n">
        <v>343</v>
      </c>
      <c r="AJ711" s="37" t="n">
        <v>1667</v>
      </c>
      <c r="AK711" s="38" t="n">
        <v>2174.783781094527</v>
      </c>
      <c r="AL711" s="38">
        <f>IF(OR($Z711="Dar de baja en SAP",$Z711="Dar de alta en SAP"),$AJ711*$AK711,"")</f>
        <v/>
      </c>
      <c r="AM711" s="38">
        <f>$AI711*$AK711</f>
        <v/>
      </c>
      <c r="AN711" s="27" t="inlineStr"/>
      <c r="AO711"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7" t="n">
        <v>0</v>
      </c>
      <c r="M712" s="7" t="n">
        <v>217478.38</v>
      </c>
      <c r="O712" s="11">
        <f>M712/SUM($M$2:$M$2023)</f>
        <v/>
      </c>
      <c r="P712" s="5">
        <f>IFERROR(M712/I712,0)</f>
        <v/>
      </c>
      <c r="R712" s="8">
        <f>I712-Q712</f>
        <v/>
      </c>
      <c r="S712" s="36">
        <f>P712*R712</f>
        <v/>
      </c>
      <c r="U712" s="27" t="inlineStr">
        <is>
          <t>Stock SAP</t>
        </is>
      </c>
      <c r="V712" s="27" t="inlineStr">
        <is>
          <t>Medicamentos</t>
        </is>
      </c>
      <c r="W712" s="27" t="inlineStr">
        <is>
          <t>Dentro del alcance</t>
        </is>
      </c>
      <c r="X712" s="25" t="inlineStr">
        <is>
          <t>Alta</t>
        </is>
      </c>
      <c r="Y712" s="27" t="inlineStr">
        <is>
          <t>Homologado – confianza Alta</t>
        </is>
      </c>
      <c r="Z712" s="26" t="inlineStr">
        <is>
          <t>Dar de baja en SAP</t>
        </is>
      </c>
      <c r="AA712" s="27" t="inlineStr">
        <is>
          <t>130</t>
        </is>
      </c>
      <c r="AB712" s="27" t="inlineStr">
        <is>
          <t>HIDROCORTISONA 500 MG AMP</t>
        </is>
      </c>
      <c r="AC712" s="27" t="inlineStr">
        <is>
          <t>Homologación por código Avain (master M06-003)</t>
        </is>
      </c>
      <c r="AD712" s="27" t="inlineStr">
        <is>
          <t>No</t>
        </is>
      </c>
      <c r="AE712" s="27" t="inlineStr"/>
      <c r="AF712" s="27" t="inlineStr">
        <is>
          <t>Sí</t>
        </is>
      </c>
      <c r="AG712" s="27" t="inlineStr">
        <is>
          <t>M06-003</t>
        </is>
      </c>
      <c r="AH712" s="37" t="n">
        <v>2010</v>
      </c>
      <c r="AI712" s="37" t="n">
        <v>343</v>
      </c>
      <c r="AJ712" s="37" t="n">
        <v>1667</v>
      </c>
      <c r="AK712" s="38" t="n">
        <v>2174.783781094527</v>
      </c>
      <c r="AL712" s="38">
        <f>IF(OR($Z712="Dar de baja en SAP",$Z712="Dar de alta en SAP"),$AJ712*$AK712,"")</f>
        <v/>
      </c>
      <c r="AM712" s="38">
        <f>$AI712*$AK712</f>
        <v/>
      </c>
      <c r="AN712" s="27" t="inlineStr"/>
      <c r="AO712"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7" t="n">
        <v>0</v>
      </c>
      <c r="M713" s="7" t="n">
        <v>16525.27</v>
      </c>
      <c r="O713" s="11">
        <f>M713/SUM($M$2:$M$2023)</f>
        <v/>
      </c>
      <c r="P713" s="5">
        <f>IFERROR(M713/I713,0)</f>
        <v/>
      </c>
      <c r="R713" s="8">
        <f>I713-Q713</f>
        <v/>
      </c>
      <c r="S713" s="36">
        <f>P713*R713</f>
        <v/>
      </c>
      <c r="U713" s="27" t="inlineStr">
        <is>
          <t>Stock SAP</t>
        </is>
      </c>
      <c r="V713" s="27" t="inlineStr">
        <is>
          <t>Medicamentos</t>
        </is>
      </c>
      <c r="W713" s="27" t="inlineStr">
        <is>
          <t>Dentro del alcance</t>
        </is>
      </c>
      <c r="X713" s="27" t="inlineStr"/>
      <c r="Y713" s="27" t="inlineStr">
        <is>
          <t>Sin recuento físico en el inventario de Avain</t>
        </is>
      </c>
      <c r="Z713" s="28" t="inlineStr">
        <is>
          <t>Sin recuento físico</t>
        </is>
      </c>
      <c r="AA713" s="27" t="inlineStr"/>
      <c r="AB713" s="27" t="inlineStr"/>
      <c r="AC713" s="27" t="inlineStr"/>
      <c r="AD713" s="27" t="inlineStr"/>
      <c r="AE713" s="27" t="inlineStr"/>
      <c r="AF713" s="27" t="inlineStr"/>
      <c r="AG713" s="27" t="inlineStr"/>
      <c r="AH713" s="37" t="n">
        <v>5390</v>
      </c>
      <c r="AI713" s="37" t="n">
        <v>0</v>
      </c>
      <c r="AJ713" s="37" t="n">
        <v>5390</v>
      </c>
      <c r="AK713" s="38" t="n">
        <v>165.252680890538</v>
      </c>
      <c r="AL713" s="38" t="n"/>
      <c r="AM713" s="38" t="n"/>
      <c r="AN713" s="27" t="inlineStr"/>
      <c r="AO713" s="27"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7" t="n">
        <v>0</v>
      </c>
      <c r="M714" s="7" t="n">
        <v>6629.56</v>
      </c>
      <c r="O714" s="11">
        <f>M714/SUM($M$2:$M$2023)</f>
        <v/>
      </c>
      <c r="P714" s="5">
        <f>IFERROR(M714/I714,0)</f>
        <v/>
      </c>
      <c r="R714" s="8">
        <f>I714-Q714</f>
        <v/>
      </c>
      <c r="S714" s="36">
        <f>P714*R714</f>
        <v/>
      </c>
      <c r="U714" s="27" t="inlineStr">
        <is>
          <t>Stock SAP</t>
        </is>
      </c>
      <c r="V714" s="27" t="inlineStr">
        <is>
          <t>Medicamentos</t>
        </is>
      </c>
      <c r="W714" s="27" t="inlineStr">
        <is>
          <t>Dentro del alcance</t>
        </is>
      </c>
      <c r="X714" s="30" t="inlineStr">
        <is>
          <t>Media</t>
        </is>
      </c>
      <c r="Y714" s="27" t="inlineStr">
        <is>
          <t>Homologado – confianza Media – pendiente de validación</t>
        </is>
      </c>
      <c r="Z714" s="26" t="inlineStr">
        <is>
          <t>Dar de baja en SAP</t>
        </is>
      </c>
      <c r="AA714" s="27" t="inlineStr">
        <is>
          <t>5</t>
        </is>
      </c>
      <c r="AB714" s="27" t="inlineStr">
        <is>
          <t>AGUA DESTILADA AMP</t>
        </is>
      </c>
      <c r="AC714" s="27" t="inlineStr">
        <is>
          <t>Homologación por código Avain (master M13-006)</t>
        </is>
      </c>
      <c r="AD714" s="27" t="inlineStr">
        <is>
          <t>No</t>
        </is>
      </c>
      <c r="AE714" s="27" t="inlineStr"/>
      <c r="AF714" s="27" t="inlineStr">
        <is>
          <t>Sí</t>
        </is>
      </c>
      <c r="AG714" s="27" t="inlineStr">
        <is>
          <t>M13-006</t>
        </is>
      </c>
      <c r="AH714" s="37" t="n">
        <v>1434</v>
      </c>
      <c r="AI714" s="37" t="n">
        <v>31</v>
      </c>
      <c r="AJ714" s="37" t="n">
        <v>1403</v>
      </c>
      <c r="AK714" s="38" t="n">
        <v>66.29564156206415</v>
      </c>
      <c r="AL714" s="38">
        <f>IF(OR($Z714="Dar de baja en SAP",$Z714="Dar de alta en SAP"),$AJ714*$AK714,"")</f>
        <v/>
      </c>
      <c r="AM714" s="38">
        <f>$AI714*$AK714</f>
        <v/>
      </c>
      <c r="AN714" s="27" t="inlineStr"/>
      <c r="AO714"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7" t="n">
        <v>0</v>
      </c>
      <c r="M715" s="7" t="n">
        <v>22121.31</v>
      </c>
      <c r="O715" s="11">
        <f>M715/SUM($M$2:$M$2023)</f>
        <v/>
      </c>
      <c r="P715" s="5">
        <f>IFERROR(M715/I715,0)</f>
        <v/>
      </c>
      <c r="R715" s="8">
        <f>I715-Q715</f>
        <v/>
      </c>
      <c r="S715" s="36">
        <f>P715*R715</f>
        <v/>
      </c>
      <c r="U715" s="27" t="inlineStr">
        <is>
          <t>Stock SAP</t>
        </is>
      </c>
      <c r="V715" s="27" t="inlineStr">
        <is>
          <t>Medicamentos</t>
        </is>
      </c>
      <c r="W715" s="27" t="inlineStr">
        <is>
          <t>Dentro del alcance</t>
        </is>
      </c>
      <c r="X715" s="30" t="inlineStr">
        <is>
          <t>Media</t>
        </is>
      </c>
      <c r="Y715" s="27" t="inlineStr">
        <is>
          <t>Homologado – confianza Media – pendiente de validación</t>
        </is>
      </c>
      <c r="Z715" s="26" t="inlineStr">
        <is>
          <t>Dar de baja en SAP</t>
        </is>
      </c>
      <c r="AA715" s="27" t="inlineStr">
        <is>
          <t>77</t>
        </is>
      </c>
      <c r="AB715" s="27" t="inlineStr">
        <is>
          <t>DIAZEPAM AMP</t>
        </is>
      </c>
      <c r="AC715" s="27" t="inlineStr">
        <is>
          <t>Cruce por nomenclatura SAP</t>
        </is>
      </c>
      <c r="AD715" s="27" t="inlineStr">
        <is>
          <t>No</t>
        </is>
      </c>
      <c r="AE715" s="27" t="inlineStr"/>
      <c r="AF715" s="27" t="inlineStr">
        <is>
          <t>Sí</t>
        </is>
      </c>
      <c r="AG715" s="27" t="inlineStr"/>
      <c r="AH715" s="37" t="n">
        <v>2096</v>
      </c>
      <c r="AI715" s="37" t="n">
        <v>122</v>
      </c>
      <c r="AJ715" s="37" t="n">
        <v>1974</v>
      </c>
      <c r="AK715" s="38" t="n">
        <v>221.2131011450382</v>
      </c>
      <c r="AL715" s="38">
        <f>IF(OR($Z715="Dar de baja en SAP",$Z715="Dar de alta en SAP"),$AJ715*$AK715,"")</f>
        <v/>
      </c>
      <c r="AM715" s="38">
        <f>$AI715*$AK715</f>
        <v/>
      </c>
      <c r="AN715" s="27" t="inlineStr"/>
      <c r="AO715"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7" t="n">
        <v>0</v>
      </c>
      <c r="M716" s="7" t="n">
        <v>22121.31</v>
      </c>
      <c r="O716" s="11">
        <f>M716/SUM($M$2:$M$2023)</f>
        <v/>
      </c>
      <c r="P716" s="5">
        <f>IFERROR(M716/I716,0)</f>
        <v/>
      </c>
      <c r="R716" s="8">
        <f>I716-Q716</f>
        <v/>
      </c>
      <c r="S716" s="36">
        <f>P716*R716</f>
        <v/>
      </c>
      <c r="U716" s="27" t="inlineStr">
        <is>
          <t>Stock SAP</t>
        </is>
      </c>
      <c r="V716" s="27" t="inlineStr">
        <is>
          <t>Medicamentos</t>
        </is>
      </c>
      <c r="W716" s="27" t="inlineStr">
        <is>
          <t>Dentro del alcance</t>
        </is>
      </c>
      <c r="X716" s="30" t="inlineStr">
        <is>
          <t>Media</t>
        </is>
      </c>
      <c r="Y716" s="27" t="inlineStr">
        <is>
          <t>Homologado – confianza Media – pendiente de validación</t>
        </is>
      </c>
      <c r="Z716" s="26" t="inlineStr">
        <is>
          <t>Dar de baja en SAP</t>
        </is>
      </c>
      <c r="AA716" s="27" t="inlineStr">
        <is>
          <t>77</t>
        </is>
      </c>
      <c r="AB716" s="27" t="inlineStr">
        <is>
          <t>DIAZEPAM AMP</t>
        </is>
      </c>
      <c r="AC716" s="27" t="inlineStr">
        <is>
          <t>Cruce por nomenclatura SAP</t>
        </is>
      </c>
      <c r="AD716" s="27" t="inlineStr">
        <is>
          <t>No</t>
        </is>
      </c>
      <c r="AE716" s="27" t="inlineStr"/>
      <c r="AF716" s="27" t="inlineStr">
        <is>
          <t>Sí</t>
        </is>
      </c>
      <c r="AG716" s="27" t="inlineStr"/>
      <c r="AH716" s="37" t="n">
        <v>2096</v>
      </c>
      <c r="AI716" s="37" t="n">
        <v>122</v>
      </c>
      <c r="AJ716" s="37" t="n">
        <v>1974</v>
      </c>
      <c r="AK716" s="38" t="n">
        <v>221.2131011450382</v>
      </c>
      <c r="AL716" s="38">
        <f>IF(OR($Z716="Dar de baja en SAP",$Z716="Dar de alta en SAP"),$AJ716*$AK716,"")</f>
        <v/>
      </c>
      <c r="AM716" s="38">
        <f>$AI716*$AK716</f>
        <v/>
      </c>
      <c r="AN716" s="27" t="inlineStr"/>
      <c r="AO716"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7" t="n">
        <v>0</v>
      </c>
      <c r="M717" s="7" t="n">
        <v>22121.31</v>
      </c>
      <c r="O717" s="11">
        <f>M717/SUM($M$2:$M$2023)</f>
        <v/>
      </c>
      <c r="P717" s="5">
        <f>IFERROR(M717/I717,0)</f>
        <v/>
      </c>
      <c r="R717" s="8">
        <f>I717-Q717</f>
        <v/>
      </c>
      <c r="S717" s="36">
        <f>P717*R717</f>
        <v/>
      </c>
      <c r="U717" s="27" t="inlineStr">
        <is>
          <t>Stock SAP</t>
        </is>
      </c>
      <c r="V717" s="27" t="inlineStr">
        <is>
          <t>Medicamentos</t>
        </is>
      </c>
      <c r="W717" s="27" t="inlineStr">
        <is>
          <t>Dentro del alcance</t>
        </is>
      </c>
      <c r="X717" s="30" t="inlineStr">
        <is>
          <t>Media</t>
        </is>
      </c>
      <c r="Y717" s="27" t="inlineStr">
        <is>
          <t>Homologado – confianza Media – pendiente de validación</t>
        </is>
      </c>
      <c r="Z717" s="26" t="inlineStr">
        <is>
          <t>Dar de baja en SAP</t>
        </is>
      </c>
      <c r="AA717" s="27" t="inlineStr">
        <is>
          <t>77</t>
        </is>
      </c>
      <c r="AB717" s="27" t="inlineStr">
        <is>
          <t>DIAZEPAM AMP</t>
        </is>
      </c>
      <c r="AC717" s="27" t="inlineStr">
        <is>
          <t>Cruce por nomenclatura SAP</t>
        </is>
      </c>
      <c r="AD717" s="27" t="inlineStr">
        <is>
          <t>No</t>
        </is>
      </c>
      <c r="AE717" s="27" t="inlineStr"/>
      <c r="AF717" s="27" t="inlineStr">
        <is>
          <t>Sí</t>
        </is>
      </c>
      <c r="AG717" s="27" t="inlineStr"/>
      <c r="AH717" s="37" t="n">
        <v>2096</v>
      </c>
      <c r="AI717" s="37" t="n">
        <v>122</v>
      </c>
      <c r="AJ717" s="37" t="n">
        <v>1974</v>
      </c>
      <c r="AK717" s="38" t="n">
        <v>221.2131011450382</v>
      </c>
      <c r="AL717" s="38">
        <f>IF(OR($Z717="Dar de baja en SAP",$Z717="Dar de alta en SAP"),$AJ717*$AK717,"")</f>
        <v/>
      </c>
      <c r="AM717" s="38">
        <f>$AI717*$AK717</f>
        <v/>
      </c>
      <c r="AN717" s="27" t="inlineStr"/>
      <c r="AO717"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7" t="n">
        <v>0</v>
      </c>
      <c r="M718" s="7" t="n">
        <v>22121.31</v>
      </c>
      <c r="O718" s="11">
        <f>M718/SUM($M$2:$M$2023)</f>
        <v/>
      </c>
      <c r="P718" s="5">
        <f>IFERROR(M718/I718,0)</f>
        <v/>
      </c>
      <c r="R718" s="8">
        <f>I718-Q718</f>
        <v/>
      </c>
      <c r="S718" s="36">
        <f>P718*R718</f>
        <v/>
      </c>
      <c r="U718" s="27" t="inlineStr">
        <is>
          <t>Stock SAP</t>
        </is>
      </c>
      <c r="V718" s="27" t="inlineStr">
        <is>
          <t>Medicamentos</t>
        </is>
      </c>
      <c r="W718" s="27" t="inlineStr">
        <is>
          <t>Dentro del alcance</t>
        </is>
      </c>
      <c r="X718" s="30" t="inlineStr">
        <is>
          <t>Media</t>
        </is>
      </c>
      <c r="Y718" s="27" t="inlineStr">
        <is>
          <t>Homologado – confianza Media – pendiente de validación</t>
        </is>
      </c>
      <c r="Z718" s="26" t="inlineStr">
        <is>
          <t>Dar de baja en SAP</t>
        </is>
      </c>
      <c r="AA718" s="27" t="inlineStr">
        <is>
          <t>77</t>
        </is>
      </c>
      <c r="AB718" s="27" t="inlineStr">
        <is>
          <t>DIAZEPAM AMP</t>
        </is>
      </c>
      <c r="AC718" s="27" t="inlineStr">
        <is>
          <t>Cruce por nomenclatura SAP</t>
        </is>
      </c>
      <c r="AD718" s="27" t="inlineStr">
        <is>
          <t>No</t>
        </is>
      </c>
      <c r="AE718" s="27" t="inlineStr"/>
      <c r="AF718" s="27" t="inlineStr">
        <is>
          <t>Sí</t>
        </is>
      </c>
      <c r="AG718" s="27" t="inlineStr"/>
      <c r="AH718" s="37" t="n">
        <v>2096</v>
      </c>
      <c r="AI718" s="37" t="n">
        <v>122</v>
      </c>
      <c r="AJ718" s="37" t="n">
        <v>1974</v>
      </c>
      <c r="AK718" s="38" t="n">
        <v>221.2131011450382</v>
      </c>
      <c r="AL718" s="38">
        <f>IF(OR($Z718="Dar de baja en SAP",$Z718="Dar de alta en SAP"),$AJ718*$AK718,"")</f>
        <v/>
      </c>
      <c r="AM718" s="38">
        <f>$AI718*$AK718</f>
        <v/>
      </c>
      <c r="AN718" s="27" t="inlineStr"/>
      <c r="AO718"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7" t="n">
        <v>0</v>
      </c>
      <c r="M719" s="7" t="n">
        <v>22121.31</v>
      </c>
      <c r="O719" s="11">
        <f>M719/SUM($M$2:$M$2023)</f>
        <v/>
      </c>
      <c r="P719" s="5">
        <f>IFERROR(M719/I719,0)</f>
        <v/>
      </c>
      <c r="R719" s="8">
        <f>I719-Q719</f>
        <v/>
      </c>
      <c r="S719" s="36">
        <f>P719*R719</f>
        <v/>
      </c>
      <c r="U719" s="27" t="inlineStr">
        <is>
          <t>Stock SAP</t>
        </is>
      </c>
      <c r="V719" s="27" t="inlineStr">
        <is>
          <t>Medicamentos</t>
        </is>
      </c>
      <c r="W719" s="27" t="inlineStr">
        <is>
          <t>Dentro del alcance</t>
        </is>
      </c>
      <c r="X719" s="30" t="inlineStr">
        <is>
          <t>Media</t>
        </is>
      </c>
      <c r="Y719" s="27" t="inlineStr">
        <is>
          <t>Homologado – confianza Media – pendiente de validación</t>
        </is>
      </c>
      <c r="Z719" s="26" t="inlineStr">
        <is>
          <t>Dar de baja en SAP</t>
        </is>
      </c>
      <c r="AA719" s="27" t="inlineStr">
        <is>
          <t>77</t>
        </is>
      </c>
      <c r="AB719" s="27" t="inlineStr">
        <is>
          <t>DIAZEPAM AMP</t>
        </is>
      </c>
      <c r="AC719" s="27" t="inlineStr">
        <is>
          <t>Cruce por nomenclatura SAP</t>
        </is>
      </c>
      <c r="AD719" s="27" t="inlineStr">
        <is>
          <t>No</t>
        </is>
      </c>
      <c r="AE719" s="27" t="inlineStr"/>
      <c r="AF719" s="27" t="inlineStr">
        <is>
          <t>Sí</t>
        </is>
      </c>
      <c r="AG719" s="27" t="inlineStr"/>
      <c r="AH719" s="37" t="n">
        <v>2096</v>
      </c>
      <c r="AI719" s="37" t="n">
        <v>122</v>
      </c>
      <c r="AJ719" s="37" t="n">
        <v>1974</v>
      </c>
      <c r="AK719" s="38" t="n">
        <v>221.2131011450382</v>
      </c>
      <c r="AL719" s="38">
        <f>IF(OR($Z719="Dar de baja en SAP",$Z719="Dar de alta en SAP"),$AJ719*$AK719,"")</f>
        <v/>
      </c>
      <c r="AM719" s="38">
        <f>$AI719*$AK719</f>
        <v/>
      </c>
      <c r="AN719" s="27" t="inlineStr"/>
      <c r="AO719"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7" t="n">
        <v>0</v>
      </c>
      <c r="M720" s="7" t="n">
        <v>22121.31</v>
      </c>
      <c r="O720" s="11">
        <f>M720/SUM($M$2:$M$2023)</f>
        <v/>
      </c>
      <c r="P720" s="5">
        <f>IFERROR(M720/I720,0)</f>
        <v/>
      </c>
      <c r="R720" s="8">
        <f>I720-Q720</f>
        <v/>
      </c>
      <c r="S720" s="36">
        <f>P720*R720</f>
        <v/>
      </c>
      <c r="U720" s="27" t="inlineStr">
        <is>
          <t>Stock SAP</t>
        </is>
      </c>
      <c r="V720" s="27" t="inlineStr">
        <is>
          <t>Medicamentos</t>
        </is>
      </c>
      <c r="W720" s="27" t="inlineStr">
        <is>
          <t>Dentro del alcance</t>
        </is>
      </c>
      <c r="X720" s="30" t="inlineStr">
        <is>
          <t>Media</t>
        </is>
      </c>
      <c r="Y720" s="27" t="inlineStr">
        <is>
          <t>Homologado – confianza Media – pendiente de validación</t>
        </is>
      </c>
      <c r="Z720" s="26" t="inlineStr">
        <is>
          <t>Dar de baja en SAP</t>
        </is>
      </c>
      <c r="AA720" s="27" t="inlineStr">
        <is>
          <t>77</t>
        </is>
      </c>
      <c r="AB720" s="27" t="inlineStr">
        <is>
          <t>DIAZEPAM AMP</t>
        </is>
      </c>
      <c r="AC720" s="27" t="inlineStr">
        <is>
          <t>Cruce por nomenclatura SAP</t>
        </is>
      </c>
      <c r="AD720" s="27" t="inlineStr">
        <is>
          <t>No</t>
        </is>
      </c>
      <c r="AE720" s="27" t="inlineStr"/>
      <c r="AF720" s="27" t="inlineStr">
        <is>
          <t>Sí</t>
        </is>
      </c>
      <c r="AG720" s="27" t="inlineStr"/>
      <c r="AH720" s="37" t="n">
        <v>2096</v>
      </c>
      <c r="AI720" s="37" t="n">
        <v>122</v>
      </c>
      <c r="AJ720" s="37" t="n">
        <v>1974</v>
      </c>
      <c r="AK720" s="38" t="n">
        <v>221.2131011450382</v>
      </c>
      <c r="AL720" s="38">
        <f>IF(OR($Z720="Dar de baja en SAP",$Z720="Dar de alta en SAP"),$AJ720*$AK720,"")</f>
        <v/>
      </c>
      <c r="AM720" s="38">
        <f>$AI720*$AK720</f>
        <v/>
      </c>
      <c r="AN720" s="27" t="inlineStr"/>
      <c r="AO720"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7" t="n">
        <v>0</v>
      </c>
      <c r="M721" s="7" t="n">
        <v>22121.31</v>
      </c>
      <c r="O721" s="11">
        <f>M721/SUM($M$2:$M$2023)</f>
        <v/>
      </c>
      <c r="P721" s="5">
        <f>IFERROR(M721/I721,0)</f>
        <v/>
      </c>
      <c r="R721" s="8">
        <f>I721-Q721</f>
        <v/>
      </c>
      <c r="S721" s="36">
        <f>P721*R721</f>
        <v/>
      </c>
      <c r="U721" s="27" t="inlineStr">
        <is>
          <t>Stock SAP</t>
        </is>
      </c>
      <c r="V721" s="27" t="inlineStr">
        <is>
          <t>Medicamentos</t>
        </is>
      </c>
      <c r="W721" s="27" t="inlineStr">
        <is>
          <t>Dentro del alcance</t>
        </is>
      </c>
      <c r="X721" s="30" t="inlineStr">
        <is>
          <t>Media</t>
        </is>
      </c>
      <c r="Y721" s="27" t="inlineStr">
        <is>
          <t>Homologado – confianza Media – pendiente de validación</t>
        </is>
      </c>
      <c r="Z721" s="26" t="inlineStr">
        <is>
          <t>Dar de baja en SAP</t>
        </is>
      </c>
      <c r="AA721" s="27" t="inlineStr">
        <is>
          <t>77</t>
        </is>
      </c>
      <c r="AB721" s="27" t="inlineStr">
        <is>
          <t>DIAZEPAM AMP</t>
        </is>
      </c>
      <c r="AC721" s="27" t="inlineStr">
        <is>
          <t>Cruce por nomenclatura SAP</t>
        </is>
      </c>
      <c r="AD721" s="27" t="inlineStr">
        <is>
          <t>No</t>
        </is>
      </c>
      <c r="AE721" s="27" t="inlineStr"/>
      <c r="AF721" s="27" t="inlineStr">
        <is>
          <t>Sí</t>
        </is>
      </c>
      <c r="AG721" s="27" t="inlineStr"/>
      <c r="AH721" s="37" t="n">
        <v>2096</v>
      </c>
      <c r="AI721" s="37" t="n">
        <v>122</v>
      </c>
      <c r="AJ721" s="37" t="n">
        <v>1974</v>
      </c>
      <c r="AK721" s="38" t="n">
        <v>221.2131011450382</v>
      </c>
      <c r="AL721" s="38">
        <f>IF(OR($Z721="Dar de baja en SAP",$Z721="Dar de alta en SAP"),$AJ721*$AK721,"")</f>
        <v/>
      </c>
      <c r="AM721" s="38">
        <f>$AI721*$AK721</f>
        <v/>
      </c>
      <c r="AN721" s="27" t="inlineStr"/>
      <c r="AO721"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7" t="n">
        <v>0</v>
      </c>
      <c r="M722" s="7" t="n">
        <v>22121.31</v>
      </c>
      <c r="O722" s="11">
        <f>M722/SUM($M$2:$M$2023)</f>
        <v/>
      </c>
      <c r="P722" s="5">
        <f>IFERROR(M722/I722,0)</f>
        <v/>
      </c>
      <c r="R722" s="8">
        <f>I722-Q722</f>
        <v/>
      </c>
      <c r="S722" s="36">
        <f>P722*R722</f>
        <v/>
      </c>
      <c r="U722" s="27" t="inlineStr">
        <is>
          <t>Stock SAP</t>
        </is>
      </c>
      <c r="V722" s="27" t="inlineStr">
        <is>
          <t>Medicamentos</t>
        </is>
      </c>
      <c r="W722" s="27" t="inlineStr">
        <is>
          <t>Dentro del alcance</t>
        </is>
      </c>
      <c r="X722" s="30" t="inlineStr">
        <is>
          <t>Media</t>
        </is>
      </c>
      <c r="Y722" s="27" t="inlineStr">
        <is>
          <t>Homologado – confianza Media – pendiente de validación</t>
        </is>
      </c>
      <c r="Z722" s="26" t="inlineStr">
        <is>
          <t>Dar de baja en SAP</t>
        </is>
      </c>
      <c r="AA722" s="27" t="inlineStr">
        <is>
          <t>77</t>
        </is>
      </c>
      <c r="AB722" s="27" t="inlineStr">
        <is>
          <t>DIAZEPAM AMP</t>
        </is>
      </c>
      <c r="AC722" s="27" t="inlineStr">
        <is>
          <t>Cruce por nomenclatura SAP</t>
        </is>
      </c>
      <c r="AD722" s="27" t="inlineStr">
        <is>
          <t>No</t>
        </is>
      </c>
      <c r="AE722" s="27" t="inlineStr"/>
      <c r="AF722" s="27" t="inlineStr">
        <is>
          <t>Sí</t>
        </is>
      </c>
      <c r="AG722" s="27" t="inlineStr"/>
      <c r="AH722" s="37" t="n">
        <v>2096</v>
      </c>
      <c r="AI722" s="37" t="n">
        <v>122</v>
      </c>
      <c r="AJ722" s="37" t="n">
        <v>1974</v>
      </c>
      <c r="AK722" s="38" t="n">
        <v>221.2131011450382</v>
      </c>
      <c r="AL722" s="38">
        <f>IF(OR($Z722="Dar de baja en SAP",$Z722="Dar de alta en SAP"),$AJ722*$AK722,"")</f>
        <v/>
      </c>
      <c r="AM722" s="38">
        <f>$AI722*$AK722</f>
        <v/>
      </c>
      <c r="AN722" s="27" t="inlineStr"/>
      <c r="AO722"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7" t="n">
        <v>0</v>
      </c>
      <c r="M723" s="7" t="n">
        <v>29972.65</v>
      </c>
      <c r="O723" s="11">
        <f>M723/SUM($M$2:$M$2023)</f>
        <v/>
      </c>
      <c r="P723" s="5">
        <f>IFERROR(M723/I723,0)</f>
        <v/>
      </c>
      <c r="R723" s="8">
        <f>I723-Q723</f>
        <v/>
      </c>
      <c r="S723" s="36">
        <f>P723*R723</f>
        <v/>
      </c>
      <c r="U723" s="27" t="inlineStr">
        <is>
          <t>Stock SAP</t>
        </is>
      </c>
      <c r="V723" s="27" t="inlineStr">
        <is>
          <t>Medicamentos</t>
        </is>
      </c>
      <c r="W723" s="27" t="inlineStr">
        <is>
          <t>Dentro del alcance</t>
        </is>
      </c>
      <c r="X723" s="30" t="inlineStr">
        <is>
          <t>Media</t>
        </is>
      </c>
      <c r="Y723" s="27" t="inlineStr">
        <is>
          <t>Homologado – confianza Media – pendiente de validación</t>
        </is>
      </c>
      <c r="Z723" s="26" t="inlineStr">
        <is>
          <t>Dar de baja en SAP</t>
        </is>
      </c>
      <c r="AA723" s="27" t="inlineStr">
        <is>
          <t>93</t>
        </is>
      </c>
      <c r="AB723" s="27" t="inlineStr">
        <is>
          <t>DIPIRONA AMP</t>
        </is>
      </c>
      <c r="AC723" s="27" t="inlineStr">
        <is>
          <t>Homologación por código Avain (master M01-010)</t>
        </is>
      </c>
      <c r="AD723" s="27" t="inlineStr">
        <is>
          <t>No</t>
        </is>
      </c>
      <c r="AE723" s="27" t="inlineStr"/>
      <c r="AF723" s="27" t="inlineStr">
        <is>
          <t>Sí</t>
        </is>
      </c>
      <c r="AG723" s="27" t="inlineStr">
        <is>
          <t>M01-010</t>
        </is>
      </c>
      <c r="AH723" s="37" t="n">
        <v>2880</v>
      </c>
      <c r="AI723" s="37" t="n">
        <v>110</v>
      </c>
      <c r="AJ723" s="37" t="n">
        <v>2770</v>
      </c>
      <c r="AK723" s="38" t="n">
        <v>299.7265277777778</v>
      </c>
      <c r="AL723" s="38">
        <f>IF(OR($Z723="Dar de baja en SAP",$Z723="Dar de alta en SAP"),$AJ723*$AK723,"")</f>
        <v/>
      </c>
      <c r="AM723" s="38">
        <f>$AI723*$AK723</f>
        <v/>
      </c>
      <c r="AN723" s="27" t="inlineStr"/>
      <c r="AO723"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7" t="n">
        <v>0</v>
      </c>
      <c r="M724" s="7" t="n">
        <v>29972.65</v>
      </c>
      <c r="O724" s="11">
        <f>M724/SUM($M$2:$M$2023)</f>
        <v/>
      </c>
      <c r="P724" s="5">
        <f>IFERROR(M724/I724,0)</f>
        <v/>
      </c>
      <c r="R724" s="8">
        <f>I724-Q724</f>
        <v/>
      </c>
      <c r="S724" s="36">
        <f>P724*R724</f>
        <v/>
      </c>
      <c r="U724" s="27" t="inlineStr">
        <is>
          <t>Stock SAP</t>
        </is>
      </c>
      <c r="V724" s="27" t="inlineStr">
        <is>
          <t>Medicamentos</t>
        </is>
      </c>
      <c r="W724" s="27" t="inlineStr">
        <is>
          <t>Dentro del alcance</t>
        </is>
      </c>
      <c r="X724" s="30" t="inlineStr">
        <is>
          <t>Media</t>
        </is>
      </c>
      <c r="Y724" s="27" t="inlineStr">
        <is>
          <t>Homologado – confianza Media – pendiente de validación</t>
        </is>
      </c>
      <c r="Z724" s="26" t="inlineStr">
        <is>
          <t>Dar de baja en SAP</t>
        </is>
      </c>
      <c r="AA724" s="27" t="inlineStr">
        <is>
          <t>93</t>
        </is>
      </c>
      <c r="AB724" s="27" t="inlineStr">
        <is>
          <t>DIPIRONA AMP</t>
        </is>
      </c>
      <c r="AC724" s="27" t="inlineStr">
        <is>
          <t>Homologación por código Avain (master M01-010)</t>
        </is>
      </c>
      <c r="AD724" s="27" t="inlineStr">
        <is>
          <t>No</t>
        </is>
      </c>
      <c r="AE724" s="27" t="inlineStr"/>
      <c r="AF724" s="27" t="inlineStr">
        <is>
          <t>Sí</t>
        </is>
      </c>
      <c r="AG724" s="27" t="inlineStr">
        <is>
          <t>M01-010</t>
        </is>
      </c>
      <c r="AH724" s="37" t="n">
        <v>2880</v>
      </c>
      <c r="AI724" s="37" t="n">
        <v>110</v>
      </c>
      <c r="AJ724" s="37" t="n">
        <v>2770</v>
      </c>
      <c r="AK724" s="38" t="n">
        <v>299.7265277777778</v>
      </c>
      <c r="AL724" s="38">
        <f>IF(OR($Z724="Dar de baja en SAP",$Z724="Dar de alta en SAP"),$AJ724*$AK724,"")</f>
        <v/>
      </c>
      <c r="AM724" s="38">
        <f>$AI724*$AK724</f>
        <v/>
      </c>
      <c r="AN724" s="27" t="inlineStr"/>
      <c r="AO724"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7" t="n">
        <v>0</v>
      </c>
      <c r="M725" s="7" t="n">
        <v>29972.65</v>
      </c>
      <c r="O725" s="11">
        <f>M725/SUM($M$2:$M$2023)</f>
        <v/>
      </c>
      <c r="P725" s="5">
        <f>IFERROR(M725/I725,0)</f>
        <v/>
      </c>
      <c r="R725" s="8">
        <f>I725-Q725</f>
        <v/>
      </c>
      <c r="S725" s="36">
        <f>P725*R725</f>
        <v/>
      </c>
      <c r="U725" s="27" t="inlineStr">
        <is>
          <t>Stock SAP</t>
        </is>
      </c>
      <c r="V725" s="27" t="inlineStr">
        <is>
          <t>Medicamentos</t>
        </is>
      </c>
      <c r="W725" s="27" t="inlineStr">
        <is>
          <t>Dentro del alcance</t>
        </is>
      </c>
      <c r="X725" s="30" t="inlineStr">
        <is>
          <t>Media</t>
        </is>
      </c>
      <c r="Y725" s="27" t="inlineStr">
        <is>
          <t>Homologado – confianza Media – pendiente de validación</t>
        </is>
      </c>
      <c r="Z725" s="26" t="inlineStr">
        <is>
          <t>Dar de baja en SAP</t>
        </is>
      </c>
      <c r="AA725" s="27" t="inlineStr">
        <is>
          <t>93</t>
        </is>
      </c>
      <c r="AB725" s="27" t="inlineStr">
        <is>
          <t>DIPIRONA AMP</t>
        </is>
      </c>
      <c r="AC725" s="27" t="inlineStr">
        <is>
          <t>Homologación por código Avain (master M01-010)</t>
        </is>
      </c>
      <c r="AD725" s="27" t="inlineStr">
        <is>
          <t>No</t>
        </is>
      </c>
      <c r="AE725" s="27" t="inlineStr"/>
      <c r="AF725" s="27" t="inlineStr">
        <is>
          <t>Sí</t>
        </is>
      </c>
      <c r="AG725" s="27" t="inlineStr">
        <is>
          <t>M01-010</t>
        </is>
      </c>
      <c r="AH725" s="37" t="n">
        <v>2880</v>
      </c>
      <c r="AI725" s="37" t="n">
        <v>110</v>
      </c>
      <c r="AJ725" s="37" t="n">
        <v>2770</v>
      </c>
      <c r="AK725" s="38" t="n">
        <v>299.7265277777778</v>
      </c>
      <c r="AL725" s="38">
        <f>IF(OR($Z725="Dar de baja en SAP",$Z725="Dar de alta en SAP"),$AJ725*$AK725,"")</f>
        <v/>
      </c>
      <c r="AM725" s="38">
        <f>$AI725*$AK725</f>
        <v/>
      </c>
      <c r="AN725" s="27" t="inlineStr"/>
      <c r="AO725"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7" t="n">
        <v>0</v>
      </c>
      <c r="M726" s="7" t="n">
        <v>29972.65</v>
      </c>
      <c r="O726" s="11">
        <f>M726/SUM($M$2:$M$2023)</f>
        <v/>
      </c>
      <c r="P726" s="5">
        <f>IFERROR(M726/I726,0)</f>
        <v/>
      </c>
      <c r="R726" s="8">
        <f>I726-Q726</f>
        <v/>
      </c>
      <c r="S726" s="36">
        <f>P726*R726</f>
        <v/>
      </c>
      <c r="U726" s="27" t="inlineStr">
        <is>
          <t>Stock SAP</t>
        </is>
      </c>
      <c r="V726" s="27" t="inlineStr">
        <is>
          <t>Medicamentos</t>
        </is>
      </c>
      <c r="W726" s="27" t="inlineStr">
        <is>
          <t>Dentro del alcance</t>
        </is>
      </c>
      <c r="X726" s="30" t="inlineStr">
        <is>
          <t>Media</t>
        </is>
      </c>
      <c r="Y726" s="27" t="inlineStr">
        <is>
          <t>Homologado – confianza Media – pendiente de validación</t>
        </is>
      </c>
      <c r="Z726" s="26" t="inlineStr">
        <is>
          <t>Dar de baja en SAP</t>
        </is>
      </c>
      <c r="AA726" s="27" t="inlineStr">
        <is>
          <t>93</t>
        </is>
      </c>
      <c r="AB726" s="27" t="inlineStr">
        <is>
          <t>DIPIRONA AMP</t>
        </is>
      </c>
      <c r="AC726" s="27" t="inlineStr">
        <is>
          <t>Homologación por código Avain (master M01-010)</t>
        </is>
      </c>
      <c r="AD726" s="27" t="inlineStr">
        <is>
          <t>No</t>
        </is>
      </c>
      <c r="AE726" s="27" t="inlineStr"/>
      <c r="AF726" s="27" t="inlineStr">
        <is>
          <t>Sí</t>
        </is>
      </c>
      <c r="AG726" s="27" t="inlineStr">
        <is>
          <t>M01-010</t>
        </is>
      </c>
      <c r="AH726" s="37" t="n">
        <v>2880</v>
      </c>
      <c r="AI726" s="37" t="n">
        <v>110</v>
      </c>
      <c r="AJ726" s="37" t="n">
        <v>2770</v>
      </c>
      <c r="AK726" s="38" t="n">
        <v>299.7265277777778</v>
      </c>
      <c r="AL726" s="38">
        <f>IF(OR($Z726="Dar de baja en SAP",$Z726="Dar de alta en SAP"),$AJ726*$AK726,"")</f>
        <v/>
      </c>
      <c r="AM726" s="38">
        <f>$AI726*$AK726</f>
        <v/>
      </c>
      <c r="AN726" s="27" t="inlineStr"/>
      <c r="AO726"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7" t="n">
        <v>0</v>
      </c>
      <c r="M727" s="7" t="n">
        <v>29972.65</v>
      </c>
      <c r="O727" s="11">
        <f>M727/SUM($M$2:$M$2023)</f>
        <v/>
      </c>
      <c r="P727" s="5">
        <f>IFERROR(M727/I727,0)</f>
        <v/>
      </c>
      <c r="R727" s="8">
        <f>I727-Q727</f>
        <v/>
      </c>
      <c r="S727" s="36">
        <f>P727*R727</f>
        <v/>
      </c>
      <c r="U727" s="27" t="inlineStr">
        <is>
          <t>Stock SAP</t>
        </is>
      </c>
      <c r="V727" s="27" t="inlineStr">
        <is>
          <t>Medicamentos</t>
        </is>
      </c>
      <c r="W727" s="27" t="inlineStr">
        <is>
          <t>Dentro del alcance</t>
        </is>
      </c>
      <c r="X727" s="30" t="inlineStr">
        <is>
          <t>Media</t>
        </is>
      </c>
      <c r="Y727" s="27" t="inlineStr">
        <is>
          <t>Homologado – confianza Media – pendiente de validación</t>
        </is>
      </c>
      <c r="Z727" s="26" t="inlineStr">
        <is>
          <t>Dar de baja en SAP</t>
        </is>
      </c>
      <c r="AA727" s="27" t="inlineStr">
        <is>
          <t>93</t>
        </is>
      </c>
      <c r="AB727" s="27" t="inlineStr">
        <is>
          <t>DIPIRONA AMP</t>
        </is>
      </c>
      <c r="AC727" s="27" t="inlineStr">
        <is>
          <t>Homologación por código Avain (master M01-010)</t>
        </is>
      </c>
      <c r="AD727" s="27" t="inlineStr">
        <is>
          <t>No</t>
        </is>
      </c>
      <c r="AE727" s="27" t="inlineStr"/>
      <c r="AF727" s="27" t="inlineStr">
        <is>
          <t>Sí</t>
        </is>
      </c>
      <c r="AG727" s="27" t="inlineStr">
        <is>
          <t>M01-010</t>
        </is>
      </c>
      <c r="AH727" s="37" t="n">
        <v>2880</v>
      </c>
      <c r="AI727" s="37" t="n">
        <v>110</v>
      </c>
      <c r="AJ727" s="37" t="n">
        <v>2770</v>
      </c>
      <c r="AK727" s="38" t="n">
        <v>299.7265277777778</v>
      </c>
      <c r="AL727" s="38">
        <f>IF(OR($Z727="Dar de baja en SAP",$Z727="Dar de alta en SAP"),$AJ727*$AK727,"")</f>
        <v/>
      </c>
      <c r="AM727" s="38">
        <f>$AI727*$AK727</f>
        <v/>
      </c>
      <c r="AN727" s="27" t="inlineStr"/>
      <c r="AO727"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7" t="n">
        <v>0</v>
      </c>
      <c r="M728" s="7" t="n">
        <v>29972.65</v>
      </c>
      <c r="O728" s="11">
        <f>M728/SUM($M$2:$M$2023)</f>
        <v/>
      </c>
      <c r="P728" s="5">
        <f>IFERROR(M728/I728,0)</f>
        <v/>
      </c>
      <c r="R728" s="8">
        <f>I728-Q728</f>
        <v/>
      </c>
      <c r="S728" s="36">
        <f>P728*R728</f>
        <v/>
      </c>
      <c r="U728" s="27" t="inlineStr">
        <is>
          <t>Stock SAP</t>
        </is>
      </c>
      <c r="V728" s="27" t="inlineStr">
        <is>
          <t>Medicamentos</t>
        </is>
      </c>
      <c r="W728" s="27" t="inlineStr">
        <is>
          <t>Dentro del alcance</t>
        </is>
      </c>
      <c r="X728" s="30" t="inlineStr">
        <is>
          <t>Media</t>
        </is>
      </c>
      <c r="Y728" s="27" t="inlineStr">
        <is>
          <t>Homologado – confianza Media – pendiente de validación</t>
        </is>
      </c>
      <c r="Z728" s="26" t="inlineStr">
        <is>
          <t>Dar de baja en SAP</t>
        </is>
      </c>
      <c r="AA728" s="27" t="inlineStr">
        <is>
          <t>93</t>
        </is>
      </c>
      <c r="AB728" s="27" t="inlineStr">
        <is>
          <t>DIPIRONA AMP</t>
        </is>
      </c>
      <c r="AC728" s="27" t="inlineStr">
        <is>
          <t>Homologación por código Avain (master M01-010)</t>
        </is>
      </c>
      <c r="AD728" s="27" t="inlineStr">
        <is>
          <t>No</t>
        </is>
      </c>
      <c r="AE728" s="27" t="inlineStr"/>
      <c r="AF728" s="27" t="inlineStr">
        <is>
          <t>Sí</t>
        </is>
      </c>
      <c r="AG728" s="27" t="inlineStr">
        <is>
          <t>M01-010</t>
        </is>
      </c>
      <c r="AH728" s="37" t="n">
        <v>2880</v>
      </c>
      <c r="AI728" s="37" t="n">
        <v>110</v>
      </c>
      <c r="AJ728" s="37" t="n">
        <v>2770</v>
      </c>
      <c r="AK728" s="38" t="n">
        <v>299.7265277777778</v>
      </c>
      <c r="AL728" s="38">
        <f>IF(OR($Z728="Dar de baja en SAP",$Z728="Dar de alta en SAP"),$AJ728*$AK728,"")</f>
        <v/>
      </c>
      <c r="AM728" s="38">
        <f>$AI728*$AK728</f>
        <v/>
      </c>
      <c r="AN728" s="27" t="inlineStr"/>
      <c r="AO728"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7" t="n">
        <v>0</v>
      </c>
      <c r="M729" s="7" t="n">
        <v>29972.65</v>
      </c>
      <c r="O729" s="11">
        <f>M729/SUM($M$2:$M$2023)</f>
        <v/>
      </c>
      <c r="P729" s="5">
        <f>IFERROR(M729/I729,0)</f>
        <v/>
      </c>
      <c r="R729" s="8">
        <f>I729-Q729</f>
        <v/>
      </c>
      <c r="S729" s="36">
        <f>P729*R729</f>
        <v/>
      </c>
      <c r="U729" s="27" t="inlineStr">
        <is>
          <t>Stock SAP</t>
        </is>
      </c>
      <c r="V729" s="27" t="inlineStr">
        <is>
          <t>Medicamentos</t>
        </is>
      </c>
      <c r="W729" s="27" t="inlineStr">
        <is>
          <t>Dentro del alcance</t>
        </is>
      </c>
      <c r="X729" s="30" t="inlineStr">
        <is>
          <t>Media</t>
        </is>
      </c>
      <c r="Y729" s="27" t="inlineStr">
        <is>
          <t>Homologado – confianza Media – pendiente de validación</t>
        </is>
      </c>
      <c r="Z729" s="26" t="inlineStr">
        <is>
          <t>Dar de baja en SAP</t>
        </is>
      </c>
      <c r="AA729" s="27" t="inlineStr">
        <is>
          <t>93</t>
        </is>
      </c>
      <c r="AB729" s="27" t="inlineStr">
        <is>
          <t>DIPIRONA AMP</t>
        </is>
      </c>
      <c r="AC729" s="27" t="inlineStr">
        <is>
          <t>Homologación por código Avain (master M01-010)</t>
        </is>
      </c>
      <c r="AD729" s="27" t="inlineStr">
        <is>
          <t>No</t>
        </is>
      </c>
      <c r="AE729" s="27" t="inlineStr"/>
      <c r="AF729" s="27" t="inlineStr">
        <is>
          <t>Sí</t>
        </is>
      </c>
      <c r="AG729" s="27" t="inlineStr">
        <is>
          <t>M01-010</t>
        </is>
      </c>
      <c r="AH729" s="37" t="n">
        <v>2880</v>
      </c>
      <c r="AI729" s="37" t="n">
        <v>110</v>
      </c>
      <c r="AJ729" s="37" t="n">
        <v>2770</v>
      </c>
      <c r="AK729" s="38" t="n">
        <v>299.7265277777778</v>
      </c>
      <c r="AL729" s="38">
        <f>IF(OR($Z729="Dar de baja en SAP",$Z729="Dar de alta en SAP"),$AJ729*$AK729,"")</f>
        <v/>
      </c>
      <c r="AM729" s="38">
        <f>$AI729*$AK729</f>
        <v/>
      </c>
      <c r="AN729" s="27" t="inlineStr"/>
      <c r="AO729"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7" t="n">
        <v>0</v>
      </c>
      <c r="M730" s="7" t="n">
        <v>29972.65</v>
      </c>
      <c r="O730" s="11">
        <f>M730/SUM($M$2:$M$2023)</f>
        <v/>
      </c>
      <c r="P730" s="5">
        <f>IFERROR(M730/I730,0)</f>
        <v/>
      </c>
      <c r="R730" s="8">
        <f>I730-Q730</f>
        <v/>
      </c>
      <c r="S730" s="36">
        <f>P730*R730</f>
        <v/>
      </c>
      <c r="U730" s="27" t="inlineStr">
        <is>
          <t>Stock SAP</t>
        </is>
      </c>
      <c r="V730" s="27" t="inlineStr">
        <is>
          <t>Medicamentos</t>
        </is>
      </c>
      <c r="W730" s="27" t="inlineStr">
        <is>
          <t>Dentro del alcance</t>
        </is>
      </c>
      <c r="X730" s="30" t="inlineStr">
        <is>
          <t>Media</t>
        </is>
      </c>
      <c r="Y730" s="27" t="inlineStr">
        <is>
          <t>Homologado – confianza Media – pendiente de validación</t>
        </is>
      </c>
      <c r="Z730" s="26" t="inlineStr">
        <is>
          <t>Dar de baja en SAP</t>
        </is>
      </c>
      <c r="AA730" s="27" t="inlineStr">
        <is>
          <t>93</t>
        </is>
      </c>
      <c r="AB730" s="27" t="inlineStr">
        <is>
          <t>DIPIRONA AMP</t>
        </is>
      </c>
      <c r="AC730" s="27" t="inlineStr">
        <is>
          <t>Homologación por código Avain (master M01-010)</t>
        </is>
      </c>
      <c r="AD730" s="27" t="inlineStr">
        <is>
          <t>No</t>
        </is>
      </c>
      <c r="AE730" s="27" t="inlineStr"/>
      <c r="AF730" s="27" t="inlineStr">
        <is>
          <t>Sí</t>
        </is>
      </c>
      <c r="AG730" s="27" t="inlineStr">
        <is>
          <t>M01-010</t>
        </is>
      </c>
      <c r="AH730" s="37" t="n">
        <v>2880</v>
      </c>
      <c r="AI730" s="37" t="n">
        <v>110</v>
      </c>
      <c r="AJ730" s="37" t="n">
        <v>2770</v>
      </c>
      <c r="AK730" s="38" t="n">
        <v>299.7265277777778</v>
      </c>
      <c r="AL730" s="38">
        <f>IF(OR($Z730="Dar de baja en SAP",$Z730="Dar de alta en SAP"),$AJ730*$AK730,"")</f>
        <v/>
      </c>
      <c r="AM730" s="38">
        <f>$AI730*$AK730</f>
        <v/>
      </c>
      <c r="AN730" s="27" t="inlineStr"/>
      <c r="AO730"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7" t="n">
        <v>0</v>
      </c>
      <c r="M731" s="7" t="n">
        <v>29972.65</v>
      </c>
      <c r="O731" s="11">
        <f>M731/SUM($M$2:$M$2023)</f>
        <v/>
      </c>
      <c r="P731" s="5">
        <f>IFERROR(M731/I731,0)</f>
        <v/>
      </c>
      <c r="R731" s="8">
        <f>I731-Q731</f>
        <v/>
      </c>
      <c r="S731" s="36">
        <f>P731*R731</f>
        <v/>
      </c>
      <c r="U731" s="27" t="inlineStr">
        <is>
          <t>Stock SAP</t>
        </is>
      </c>
      <c r="V731" s="27" t="inlineStr">
        <is>
          <t>Medicamentos</t>
        </is>
      </c>
      <c r="W731" s="27" t="inlineStr">
        <is>
          <t>Dentro del alcance</t>
        </is>
      </c>
      <c r="X731" s="30" t="inlineStr">
        <is>
          <t>Media</t>
        </is>
      </c>
      <c r="Y731" s="27" t="inlineStr">
        <is>
          <t>Homologado – confianza Media – pendiente de validación</t>
        </is>
      </c>
      <c r="Z731" s="26" t="inlineStr">
        <is>
          <t>Dar de baja en SAP</t>
        </is>
      </c>
      <c r="AA731" s="27" t="inlineStr">
        <is>
          <t>93</t>
        </is>
      </c>
      <c r="AB731" s="27" t="inlineStr">
        <is>
          <t>DIPIRONA AMP</t>
        </is>
      </c>
      <c r="AC731" s="27" t="inlineStr">
        <is>
          <t>Homologación por código Avain (master M01-010)</t>
        </is>
      </c>
      <c r="AD731" s="27" t="inlineStr">
        <is>
          <t>No</t>
        </is>
      </c>
      <c r="AE731" s="27" t="inlineStr"/>
      <c r="AF731" s="27" t="inlineStr">
        <is>
          <t>Sí</t>
        </is>
      </c>
      <c r="AG731" s="27" t="inlineStr">
        <is>
          <t>M01-010</t>
        </is>
      </c>
      <c r="AH731" s="37" t="n">
        <v>2880</v>
      </c>
      <c r="AI731" s="37" t="n">
        <v>110</v>
      </c>
      <c r="AJ731" s="37" t="n">
        <v>2770</v>
      </c>
      <c r="AK731" s="38" t="n">
        <v>299.7265277777778</v>
      </c>
      <c r="AL731" s="38">
        <f>IF(OR($Z731="Dar de baja en SAP",$Z731="Dar de alta en SAP"),$AJ731*$AK731,"")</f>
        <v/>
      </c>
      <c r="AM731" s="38">
        <f>$AI731*$AK731</f>
        <v/>
      </c>
      <c r="AN731" s="27" t="inlineStr"/>
      <c r="AO731"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7" t="n">
        <v>0</v>
      </c>
      <c r="M732" s="7" t="n">
        <v>37811.72</v>
      </c>
      <c r="O732" s="11">
        <f>M732/SUM($M$2:$M$2023)</f>
        <v/>
      </c>
      <c r="P732" s="5">
        <f>IFERROR(M732/I732,0)</f>
        <v/>
      </c>
      <c r="Q732" s="39" t="n">
        <v>9</v>
      </c>
      <c r="R732" s="8">
        <f>I732-Q732</f>
        <v/>
      </c>
      <c r="S732" s="36">
        <f>P732*R732</f>
        <v/>
      </c>
      <c r="U732" s="27" t="inlineStr">
        <is>
          <t>Stock SAP</t>
        </is>
      </c>
      <c r="V732" s="27" t="inlineStr">
        <is>
          <t>Medicamentos</t>
        </is>
      </c>
      <c r="W732" s="27" t="inlineStr">
        <is>
          <t>Dentro del alcance</t>
        </is>
      </c>
      <c r="X732" s="30" t="inlineStr">
        <is>
          <t>Media</t>
        </is>
      </c>
      <c r="Y732" s="27" t="inlineStr">
        <is>
          <t>Homologado – confianza Media – pendiente de validación</t>
        </is>
      </c>
      <c r="Z732" s="26" t="inlineStr">
        <is>
          <t>Dar de baja en SAP</t>
        </is>
      </c>
      <c r="AA732" s="27" t="inlineStr">
        <is>
          <t>392</t>
        </is>
      </c>
      <c r="AB732" s="27" t="inlineStr">
        <is>
          <t>PAPAGAYO</t>
        </is>
      </c>
      <c r="AC732" s="27" t="inlineStr">
        <is>
          <t>Cruce por nomenclatura SAP</t>
        </is>
      </c>
      <c r="AD732" s="27" t="inlineStr">
        <is>
          <t>No</t>
        </is>
      </c>
      <c r="AE732" s="27" t="inlineStr"/>
      <c r="AF732" s="27" t="inlineStr">
        <is>
          <t>No</t>
        </is>
      </c>
      <c r="AG732" s="27" t="inlineStr"/>
      <c r="AH732" s="37" t="n">
        <v>177</v>
      </c>
      <c r="AI732" s="37" t="n">
        <v>9</v>
      </c>
      <c r="AJ732" s="37" t="n">
        <v>168</v>
      </c>
      <c r="AK732" s="38" t="n">
        <v>378.117175141243</v>
      </c>
      <c r="AL732" s="38">
        <f>IF(OR($Z732="Dar de baja en SAP",$Z732="Dar de alta en SAP"),$AJ732*$AK732,"")</f>
        <v/>
      </c>
      <c r="AM732" s="38">
        <f>$AI732*$AK732</f>
        <v/>
      </c>
      <c r="AN732" s="27" t="inlineStr"/>
      <c r="AO732" s="27"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7" t="n">
        <v>0</v>
      </c>
      <c r="M733" s="7" t="n">
        <v>97667.32000000001</v>
      </c>
      <c r="O733" s="11">
        <f>M733/SUM($M$2:$M$2023)</f>
        <v/>
      </c>
      <c r="P733" s="5">
        <f>IFERROR(M733/I733,0)</f>
        <v/>
      </c>
      <c r="R733" s="8">
        <f>I733-Q733</f>
        <v/>
      </c>
      <c r="S733" s="36">
        <f>P733*R733</f>
        <v/>
      </c>
      <c r="U733" s="27" t="inlineStr">
        <is>
          <t>Stock SAP</t>
        </is>
      </c>
      <c r="V733" s="27" t="inlineStr">
        <is>
          <t>Medicamentos</t>
        </is>
      </c>
      <c r="W733" s="27" t="inlineStr">
        <is>
          <t>Dentro del alcance</t>
        </is>
      </c>
      <c r="X733" s="26" t="inlineStr">
        <is>
          <t>Baja</t>
        </is>
      </c>
      <c r="Y733" s="27" t="inlineStr">
        <is>
          <t>Homologado – confianza Baja – pendiente de validación</t>
        </is>
      </c>
      <c r="Z733" s="26" t="inlineStr">
        <is>
          <t>Dar de baja en SAP</t>
        </is>
      </c>
      <c r="AA733" s="27" t="inlineStr">
        <is>
          <t>211</t>
        </is>
      </c>
      <c r="AB733" s="27" t="inlineStr">
        <is>
          <t>SOLUCION DEXTROSA</t>
        </is>
      </c>
      <c r="AC733" s="27" t="inlineStr">
        <is>
          <t>Homologación por código Avain (master M13-002)</t>
        </is>
      </c>
      <c r="AD733" s="27" t="inlineStr">
        <is>
          <t>No</t>
        </is>
      </c>
      <c r="AE733" s="27" t="inlineStr"/>
      <c r="AF733" s="27" t="inlineStr">
        <is>
          <t>Sí</t>
        </is>
      </c>
      <c r="AG733" s="27" t="inlineStr">
        <is>
          <t>M13-002</t>
        </is>
      </c>
      <c r="AH733" s="37" t="n">
        <v>1553</v>
      </c>
      <c r="AI733" s="37" t="n">
        <v>273</v>
      </c>
      <c r="AJ733" s="37" t="n">
        <v>1280</v>
      </c>
      <c r="AK733" s="38" t="n">
        <v>976.6731938184158</v>
      </c>
      <c r="AL733" s="38">
        <f>IF(OR($Z733="Dar de baja en SAP",$Z733="Dar de alta en SAP"),$AJ733*$AK733,"")</f>
        <v/>
      </c>
      <c r="AM733" s="38">
        <f>$AI733*$AK733</f>
        <v/>
      </c>
      <c r="AN733" s="27" t="inlineStr"/>
      <c r="AO733"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7" t="n">
        <v>0</v>
      </c>
      <c r="M734" s="7" t="n">
        <v>97667.32000000001</v>
      </c>
      <c r="O734" s="11">
        <f>M734/SUM($M$2:$M$2023)</f>
        <v/>
      </c>
      <c r="P734" s="5">
        <f>IFERROR(M734/I734,0)</f>
        <v/>
      </c>
      <c r="R734" s="8">
        <f>I734-Q734</f>
        <v/>
      </c>
      <c r="S734" s="36">
        <f>P734*R734</f>
        <v/>
      </c>
      <c r="U734" s="27" t="inlineStr">
        <is>
          <t>Stock SAP</t>
        </is>
      </c>
      <c r="V734" s="27" t="inlineStr">
        <is>
          <t>Medicamentos</t>
        </is>
      </c>
      <c r="W734" s="27" t="inlineStr">
        <is>
          <t>Dentro del alcance</t>
        </is>
      </c>
      <c r="X734" s="26" t="inlineStr">
        <is>
          <t>Baja</t>
        </is>
      </c>
      <c r="Y734" s="27" t="inlineStr">
        <is>
          <t>Homologado – confianza Baja – pendiente de validación</t>
        </is>
      </c>
      <c r="Z734" s="26" t="inlineStr">
        <is>
          <t>Dar de baja en SAP</t>
        </is>
      </c>
      <c r="AA734" s="27" t="inlineStr">
        <is>
          <t>211</t>
        </is>
      </c>
      <c r="AB734" s="27" t="inlineStr">
        <is>
          <t>SOLUCION DEXTROSA</t>
        </is>
      </c>
      <c r="AC734" s="27" t="inlineStr">
        <is>
          <t>Homologación por código Avain (master M13-002)</t>
        </is>
      </c>
      <c r="AD734" s="27" t="inlineStr">
        <is>
          <t>No</t>
        </is>
      </c>
      <c r="AE734" s="27" t="inlineStr"/>
      <c r="AF734" s="27" t="inlineStr">
        <is>
          <t>Sí</t>
        </is>
      </c>
      <c r="AG734" s="27" t="inlineStr">
        <is>
          <t>M13-002</t>
        </is>
      </c>
      <c r="AH734" s="37" t="n">
        <v>1553</v>
      </c>
      <c r="AI734" s="37" t="n">
        <v>273</v>
      </c>
      <c r="AJ734" s="37" t="n">
        <v>1280</v>
      </c>
      <c r="AK734" s="38" t="n">
        <v>976.6731938184158</v>
      </c>
      <c r="AL734" s="38">
        <f>IF(OR($Z734="Dar de baja en SAP",$Z734="Dar de alta en SAP"),$AJ734*$AK734,"")</f>
        <v/>
      </c>
      <c r="AM734" s="38">
        <f>$AI734*$AK734</f>
        <v/>
      </c>
      <c r="AN734" s="27" t="inlineStr"/>
      <c r="AO734"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7" t="n">
        <v>0</v>
      </c>
      <c r="M735" s="7" t="n">
        <v>156230.13</v>
      </c>
      <c r="O735" s="11">
        <f>M735/SUM($M$2:$M$2023)</f>
        <v/>
      </c>
      <c r="P735" s="5">
        <f>IFERROR(M735/I735,0)</f>
        <v/>
      </c>
      <c r="R735" s="8">
        <f>I735-Q735</f>
        <v/>
      </c>
      <c r="S735" s="36">
        <f>P735*R735</f>
        <v/>
      </c>
      <c r="U735" s="27" t="inlineStr">
        <is>
          <t>Stock SAP</t>
        </is>
      </c>
      <c r="V735" s="27" t="inlineStr">
        <is>
          <t>Medicamentos</t>
        </is>
      </c>
      <c r="W735" s="27" t="inlineStr">
        <is>
          <t>Dentro del alcance</t>
        </is>
      </c>
      <c r="X735" s="30" t="inlineStr">
        <is>
          <t>Media</t>
        </is>
      </c>
      <c r="Y735" s="27" t="inlineStr">
        <is>
          <t>Homologado – confianza Media – pendiente de validación</t>
        </is>
      </c>
      <c r="Z735" s="26" t="inlineStr">
        <is>
          <t>Dar de baja en SAP</t>
        </is>
      </c>
      <c r="AA735" s="27" t="inlineStr">
        <is>
          <t>216</t>
        </is>
      </c>
      <c r="AB735" s="27" t="inlineStr">
        <is>
          <t>SOLUCIÓN RINGER LACTATO</t>
        </is>
      </c>
      <c r="AC735" s="27" t="inlineStr">
        <is>
          <t>Homologación por código Avain (master M13-003)</t>
        </is>
      </c>
      <c r="AD735" s="27" t="inlineStr">
        <is>
          <t>No</t>
        </is>
      </c>
      <c r="AE735" s="27" t="inlineStr"/>
      <c r="AF735" s="27" t="inlineStr">
        <is>
          <t>Sí</t>
        </is>
      </c>
      <c r="AG735" s="27" t="inlineStr">
        <is>
          <t>M13-003</t>
        </is>
      </c>
      <c r="AH735" s="37" t="n">
        <v>1813</v>
      </c>
      <c r="AI735" s="37" t="n">
        <v>228</v>
      </c>
      <c r="AJ735" s="37" t="n">
        <v>1585</v>
      </c>
      <c r="AK735" s="38" t="n">
        <v>1562.301268615554</v>
      </c>
      <c r="AL735" s="38">
        <f>IF(OR($Z735="Dar de baja en SAP",$Z735="Dar de alta en SAP"),$AJ735*$AK735,"")</f>
        <v/>
      </c>
      <c r="AM735" s="38">
        <f>$AI735*$AK735</f>
        <v/>
      </c>
      <c r="AN735" s="27" t="inlineStr"/>
      <c r="AO735"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7" t="n">
        <v>0</v>
      </c>
      <c r="M736" s="7" t="n">
        <v>940261.55</v>
      </c>
      <c r="O736" s="11">
        <f>M736/SUM($M$2:$M$2023)</f>
        <v/>
      </c>
      <c r="P736" s="5">
        <f>IFERROR(M736/I736,0)</f>
        <v/>
      </c>
      <c r="R736" s="8">
        <f>I736-Q736</f>
        <v/>
      </c>
      <c r="S736" s="36">
        <f>P736*R736</f>
        <v/>
      </c>
      <c r="U736" s="27" t="inlineStr">
        <is>
          <t>Stock SAP</t>
        </is>
      </c>
      <c r="V736" s="27" t="inlineStr">
        <is>
          <t>Medicamentos</t>
        </is>
      </c>
      <c r="W736" s="27" t="inlineStr">
        <is>
          <t>Dentro del alcance</t>
        </is>
      </c>
      <c r="X736" s="27" t="inlineStr"/>
      <c r="Y736" s="27" t="inlineStr">
        <is>
          <t>Sin recuento físico en el inventario de Avain</t>
        </is>
      </c>
      <c r="Z736" s="28" t="inlineStr">
        <is>
          <t>Sin recuento físico</t>
        </is>
      </c>
      <c r="AA736" s="27" t="inlineStr"/>
      <c r="AB736" s="27" t="inlineStr"/>
      <c r="AC736" s="27" t="inlineStr"/>
      <c r="AD736" s="27" t="inlineStr"/>
      <c r="AE736" s="27" t="inlineStr"/>
      <c r="AF736" s="27" t="inlineStr"/>
      <c r="AG736" s="27" t="inlineStr"/>
      <c r="AH736" s="37" t="n">
        <v>431</v>
      </c>
      <c r="AI736" s="37" t="n">
        <v>0</v>
      </c>
      <c r="AJ736" s="37" t="n">
        <v>431</v>
      </c>
      <c r="AK736" s="38" t="n">
        <v>9402.615522041766</v>
      </c>
      <c r="AL736" s="38" t="n"/>
      <c r="AM736" s="38" t="n"/>
      <c r="AN736" s="27" t="inlineStr"/>
      <c r="AO736" s="27"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7" t="n">
        <v>0</v>
      </c>
      <c r="M737" s="7" t="n">
        <v>23613.73</v>
      </c>
      <c r="O737" s="11">
        <f>M737/SUM($M$2:$M$2023)</f>
        <v/>
      </c>
      <c r="P737" s="5">
        <f>IFERROR(M737/I737,0)</f>
        <v/>
      </c>
      <c r="R737" s="8">
        <f>I737-Q737</f>
        <v/>
      </c>
      <c r="S737" s="36">
        <f>P737*R737</f>
        <v/>
      </c>
      <c r="U737" s="27" t="inlineStr">
        <is>
          <t>Stock SAP</t>
        </is>
      </c>
      <c r="V737" s="27" t="inlineStr">
        <is>
          <t>Medicamentos</t>
        </is>
      </c>
      <c r="W737" s="27" t="inlineStr">
        <is>
          <t>Dentro del alcance</t>
        </is>
      </c>
      <c r="X737" s="30" t="inlineStr">
        <is>
          <t>Media</t>
        </is>
      </c>
      <c r="Y737" s="27" t="inlineStr">
        <is>
          <t>Homologado – confianza Media – pendiente de validación</t>
        </is>
      </c>
      <c r="Z737" s="26" t="inlineStr">
        <is>
          <t>Dar de baja en SAP</t>
        </is>
      </c>
      <c r="AA737" s="27" t="inlineStr">
        <is>
          <t>80</t>
        </is>
      </c>
      <c r="AB737" s="27" t="inlineStr">
        <is>
          <t>DICLOFENAC AMP</t>
        </is>
      </c>
      <c r="AC737" s="27" t="inlineStr">
        <is>
          <t>Cruce por nomenclatura SAP</t>
        </is>
      </c>
      <c r="AD737" s="27" t="inlineStr">
        <is>
          <t>No</t>
        </is>
      </c>
      <c r="AE737" s="27" t="inlineStr"/>
      <c r="AF737" s="27" t="inlineStr">
        <is>
          <t>Sí</t>
        </is>
      </c>
      <c r="AG737" s="27" t="inlineStr"/>
      <c r="AH737" s="37" t="n">
        <v>11285</v>
      </c>
      <c r="AI737" s="37" t="n">
        <v>33</v>
      </c>
      <c r="AJ737" s="37" t="n">
        <v>11252</v>
      </c>
      <c r="AK737" s="38" t="n">
        <v>236.1373017279574</v>
      </c>
      <c r="AL737" s="38">
        <f>IF(OR($Z737="Dar de baja en SAP",$Z737="Dar de alta en SAP"),$AJ737*$AK737,"")</f>
        <v/>
      </c>
      <c r="AM737" s="38">
        <f>$AI737*$AK737</f>
        <v/>
      </c>
      <c r="AN737" s="29" t="inlineStr">
        <is>
          <t>Valorización a validar: relación de cantidades 342 a 1 entre SAP y el recuento físico. Sugiere distinta unidad de medida (SAP por caja o envase y el recuento por unidad). La diferencia económica de esta fila no debe tomarse como definitiva.</t>
        </is>
      </c>
      <c r="AO737"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7" t="n">
        <v>0</v>
      </c>
      <c r="M738" s="7" t="n">
        <v>23613.73</v>
      </c>
      <c r="O738" s="11">
        <f>M738/SUM($M$2:$M$2023)</f>
        <v/>
      </c>
      <c r="P738" s="5">
        <f>IFERROR(M738/I738,0)</f>
        <v/>
      </c>
      <c r="R738" s="8">
        <f>I738-Q738</f>
        <v/>
      </c>
      <c r="S738" s="36">
        <f>P738*R738</f>
        <v/>
      </c>
      <c r="U738" s="27" t="inlineStr">
        <is>
          <t>Stock SAP</t>
        </is>
      </c>
      <c r="V738" s="27" t="inlineStr">
        <is>
          <t>Medicamentos</t>
        </is>
      </c>
      <c r="W738" s="27" t="inlineStr">
        <is>
          <t>Dentro del alcance</t>
        </is>
      </c>
      <c r="X738" s="30" t="inlineStr">
        <is>
          <t>Media</t>
        </is>
      </c>
      <c r="Y738" s="27" t="inlineStr">
        <is>
          <t>Homologado – confianza Media – pendiente de validación</t>
        </is>
      </c>
      <c r="Z738" s="26" t="inlineStr">
        <is>
          <t>Dar de baja en SAP</t>
        </is>
      </c>
      <c r="AA738" s="27" t="inlineStr">
        <is>
          <t>80</t>
        </is>
      </c>
      <c r="AB738" s="27" t="inlineStr">
        <is>
          <t>DICLOFENAC AMP</t>
        </is>
      </c>
      <c r="AC738" s="27" t="inlineStr">
        <is>
          <t>Cruce por nomenclatura SAP</t>
        </is>
      </c>
      <c r="AD738" s="27" t="inlineStr">
        <is>
          <t>No</t>
        </is>
      </c>
      <c r="AE738" s="27" t="inlineStr"/>
      <c r="AF738" s="27" t="inlineStr">
        <is>
          <t>Sí</t>
        </is>
      </c>
      <c r="AG738" s="27" t="inlineStr"/>
      <c r="AH738" s="37" t="n">
        <v>11285</v>
      </c>
      <c r="AI738" s="37" t="n">
        <v>33</v>
      </c>
      <c r="AJ738" s="37" t="n">
        <v>11252</v>
      </c>
      <c r="AK738" s="38" t="n">
        <v>236.1373017279574</v>
      </c>
      <c r="AL738" s="38">
        <f>IF(OR($Z738="Dar de baja en SAP",$Z738="Dar de alta en SAP"),$AJ738*$AK738,"")</f>
        <v/>
      </c>
      <c r="AM738" s="38">
        <f>$AI738*$AK738</f>
        <v/>
      </c>
      <c r="AN738" s="29" t="inlineStr">
        <is>
          <t>Valorización a validar: relación de cantidades 342 a 1 entre SAP y el recuento físico. Sugiere distinta unidad de medida (SAP por caja o envase y el recuento por unidad). La diferencia económica de esta fila no debe tomarse como definitiva.</t>
        </is>
      </c>
      <c r="AO738"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7" t="n">
        <v>0</v>
      </c>
      <c r="M739" s="7" t="n">
        <v>23613.73</v>
      </c>
      <c r="O739" s="11">
        <f>M739/SUM($M$2:$M$2023)</f>
        <v/>
      </c>
      <c r="P739" s="5">
        <f>IFERROR(M739/I739,0)</f>
        <v/>
      </c>
      <c r="R739" s="8">
        <f>I739-Q739</f>
        <v/>
      </c>
      <c r="S739" s="36">
        <f>P739*R739</f>
        <v/>
      </c>
      <c r="U739" s="27" t="inlineStr">
        <is>
          <t>Stock SAP</t>
        </is>
      </c>
      <c r="V739" s="27" t="inlineStr">
        <is>
          <t>Medicamentos</t>
        </is>
      </c>
      <c r="W739" s="27" t="inlineStr">
        <is>
          <t>Dentro del alcance</t>
        </is>
      </c>
      <c r="X739" s="30" t="inlineStr">
        <is>
          <t>Media</t>
        </is>
      </c>
      <c r="Y739" s="27" t="inlineStr">
        <is>
          <t>Homologado – confianza Media – pendiente de validación</t>
        </is>
      </c>
      <c r="Z739" s="26" t="inlineStr">
        <is>
          <t>Dar de baja en SAP</t>
        </is>
      </c>
      <c r="AA739" s="27" t="inlineStr">
        <is>
          <t>80</t>
        </is>
      </c>
      <c r="AB739" s="27" t="inlineStr">
        <is>
          <t>DICLOFENAC AMP</t>
        </is>
      </c>
      <c r="AC739" s="27" t="inlineStr">
        <is>
          <t>Cruce por nomenclatura SAP</t>
        </is>
      </c>
      <c r="AD739" s="27" t="inlineStr">
        <is>
          <t>No</t>
        </is>
      </c>
      <c r="AE739" s="27" t="inlineStr"/>
      <c r="AF739" s="27" t="inlineStr">
        <is>
          <t>Sí</t>
        </is>
      </c>
      <c r="AG739" s="27" t="inlineStr"/>
      <c r="AH739" s="37" t="n">
        <v>11285</v>
      </c>
      <c r="AI739" s="37" t="n">
        <v>33</v>
      </c>
      <c r="AJ739" s="37" t="n">
        <v>11252</v>
      </c>
      <c r="AK739" s="38" t="n">
        <v>236.1373017279574</v>
      </c>
      <c r="AL739" s="38">
        <f>IF(OR($Z739="Dar de baja en SAP",$Z739="Dar de alta en SAP"),$AJ739*$AK739,"")</f>
        <v/>
      </c>
      <c r="AM739" s="38">
        <f>$AI739*$AK739</f>
        <v/>
      </c>
      <c r="AN739" s="29" t="inlineStr">
        <is>
          <t>Valorización a validar: relación de cantidades 342 a 1 entre SAP y el recuento físico. Sugiere distinta unidad de medida (SAP por caja o envase y el recuento por unidad). La diferencia económica de esta fila no debe tomarse como definitiva.</t>
        </is>
      </c>
      <c r="AO739"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7" t="n">
        <v>0</v>
      </c>
      <c r="M740" s="7" t="n">
        <v>23613.73</v>
      </c>
      <c r="O740" s="11">
        <f>M740/SUM($M$2:$M$2023)</f>
        <v/>
      </c>
      <c r="P740" s="5">
        <f>IFERROR(M740/I740,0)</f>
        <v/>
      </c>
      <c r="R740" s="8">
        <f>I740-Q740</f>
        <v/>
      </c>
      <c r="S740" s="36">
        <f>P740*R740</f>
        <v/>
      </c>
      <c r="U740" s="27" t="inlineStr">
        <is>
          <t>Stock SAP</t>
        </is>
      </c>
      <c r="V740" s="27" t="inlineStr">
        <is>
          <t>Medicamentos</t>
        </is>
      </c>
      <c r="W740" s="27" t="inlineStr">
        <is>
          <t>Dentro del alcance</t>
        </is>
      </c>
      <c r="X740" s="30" t="inlineStr">
        <is>
          <t>Media</t>
        </is>
      </c>
      <c r="Y740" s="27" t="inlineStr">
        <is>
          <t>Homologado – confianza Media – pendiente de validación</t>
        </is>
      </c>
      <c r="Z740" s="26" t="inlineStr">
        <is>
          <t>Dar de baja en SAP</t>
        </is>
      </c>
      <c r="AA740" s="27" t="inlineStr">
        <is>
          <t>80</t>
        </is>
      </c>
      <c r="AB740" s="27" t="inlineStr">
        <is>
          <t>DICLOFENAC AMP</t>
        </is>
      </c>
      <c r="AC740" s="27" t="inlineStr">
        <is>
          <t>Cruce por nomenclatura SAP</t>
        </is>
      </c>
      <c r="AD740" s="27" t="inlineStr">
        <is>
          <t>No</t>
        </is>
      </c>
      <c r="AE740" s="27" t="inlineStr"/>
      <c r="AF740" s="27" t="inlineStr">
        <is>
          <t>Sí</t>
        </is>
      </c>
      <c r="AG740" s="27" t="inlineStr"/>
      <c r="AH740" s="37" t="n">
        <v>11285</v>
      </c>
      <c r="AI740" s="37" t="n">
        <v>33</v>
      </c>
      <c r="AJ740" s="37" t="n">
        <v>11252</v>
      </c>
      <c r="AK740" s="38" t="n">
        <v>236.1373017279574</v>
      </c>
      <c r="AL740" s="38">
        <f>IF(OR($Z740="Dar de baja en SAP",$Z740="Dar de alta en SAP"),$AJ740*$AK740,"")</f>
        <v/>
      </c>
      <c r="AM740" s="38">
        <f>$AI740*$AK740</f>
        <v/>
      </c>
      <c r="AN740" s="29" t="inlineStr">
        <is>
          <t>Valorización a validar: relación de cantidades 342 a 1 entre SAP y el recuento físico. Sugiere distinta unidad de medida (SAP por caja o envase y el recuento por unidad). La diferencia económica de esta fila no debe tomarse como definitiva.</t>
        </is>
      </c>
      <c r="AO740"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7" t="n">
        <v>0</v>
      </c>
      <c r="M741" s="7" t="n">
        <v>23613.73</v>
      </c>
      <c r="O741" s="11">
        <f>M741/SUM($M$2:$M$2023)</f>
        <v/>
      </c>
      <c r="P741" s="5">
        <f>IFERROR(M741/I741,0)</f>
        <v/>
      </c>
      <c r="R741" s="8">
        <f>I741-Q741</f>
        <v/>
      </c>
      <c r="S741" s="36">
        <f>P741*R741</f>
        <v/>
      </c>
      <c r="U741" s="27" t="inlineStr">
        <is>
          <t>Stock SAP</t>
        </is>
      </c>
      <c r="V741" s="27" t="inlineStr">
        <is>
          <t>Medicamentos</t>
        </is>
      </c>
      <c r="W741" s="27" t="inlineStr">
        <is>
          <t>Dentro del alcance</t>
        </is>
      </c>
      <c r="X741" s="30" t="inlineStr">
        <is>
          <t>Media</t>
        </is>
      </c>
      <c r="Y741" s="27" t="inlineStr">
        <is>
          <t>Homologado – confianza Media – pendiente de validación</t>
        </is>
      </c>
      <c r="Z741" s="26" t="inlineStr">
        <is>
          <t>Dar de baja en SAP</t>
        </is>
      </c>
      <c r="AA741" s="27" t="inlineStr">
        <is>
          <t>80</t>
        </is>
      </c>
      <c r="AB741" s="27" t="inlineStr">
        <is>
          <t>DICLOFENAC AMP</t>
        </is>
      </c>
      <c r="AC741" s="27" t="inlineStr">
        <is>
          <t>Cruce por nomenclatura SAP</t>
        </is>
      </c>
      <c r="AD741" s="27" t="inlineStr">
        <is>
          <t>No</t>
        </is>
      </c>
      <c r="AE741" s="27" t="inlineStr"/>
      <c r="AF741" s="27" t="inlineStr">
        <is>
          <t>Sí</t>
        </is>
      </c>
      <c r="AG741" s="27" t="inlineStr"/>
      <c r="AH741" s="37" t="n">
        <v>11285</v>
      </c>
      <c r="AI741" s="37" t="n">
        <v>33</v>
      </c>
      <c r="AJ741" s="37" t="n">
        <v>11252</v>
      </c>
      <c r="AK741" s="38" t="n">
        <v>236.1373017279574</v>
      </c>
      <c r="AL741" s="38">
        <f>IF(OR($Z741="Dar de baja en SAP",$Z741="Dar de alta en SAP"),$AJ741*$AK741,"")</f>
        <v/>
      </c>
      <c r="AM741" s="38">
        <f>$AI741*$AK741</f>
        <v/>
      </c>
      <c r="AN741" s="29" t="inlineStr">
        <is>
          <t>Valorización a validar: relación de cantidades 342 a 1 entre SAP y el recuento físico. Sugiere distinta unidad de medida (SAP por caja o envase y el recuento por unidad). La diferencia económica de esta fila no debe tomarse como definitiva.</t>
        </is>
      </c>
      <c r="AO741"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7" t="n">
        <v>0</v>
      </c>
      <c r="M742" s="7" t="n">
        <v>23613.73</v>
      </c>
      <c r="O742" s="11">
        <f>M742/SUM($M$2:$M$2023)</f>
        <v/>
      </c>
      <c r="P742" s="5">
        <f>IFERROR(M742/I742,0)</f>
        <v/>
      </c>
      <c r="R742" s="8">
        <f>I742-Q742</f>
        <v/>
      </c>
      <c r="S742" s="36">
        <f>P742*R742</f>
        <v/>
      </c>
      <c r="U742" s="27" t="inlineStr">
        <is>
          <t>Stock SAP</t>
        </is>
      </c>
      <c r="V742" s="27" t="inlineStr">
        <is>
          <t>Medicamentos</t>
        </is>
      </c>
      <c r="W742" s="27" t="inlineStr">
        <is>
          <t>Dentro del alcance</t>
        </is>
      </c>
      <c r="X742" s="30" t="inlineStr">
        <is>
          <t>Media</t>
        </is>
      </c>
      <c r="Y742" s="27" t="inlineStr">
        <is>
          <t>Homologado – confianza Media – pendiente de validación</t>
        </is>
      </c>
      <c r="Z742" s="26" t="inlineStr">
        <is>
          <t>Dar de baja en SAP</t>
        </is>
      </c>
      <c r="AA742" s="27" t="inlineStr">
        <is>
          <t>80</t>
        </is>
      </c>
      <c r="AB742" s="27" t="inlineStr">
        <is>
          <t>DICLOFENAC AMP</t>
        </is>
      </c>
      <c r="AC742" s="27" t="inlineStr">
        <is>
          <t>Cruce por nomenclatura SAP</t>
        </is>
      </c>
      <c r="AD742" s="27" t="inlineStr">
        <is>
          <t>No</t>
        </is>
      </c>
      <c r="AE742" s="27" t="inlineStr"/>
      <c r="AF742" s="27" t="inlineStr">
        <is>
          <t>Sí</t>
        </is>
      </c>
      <c r="AG742" s="27" t="inlineStr"/>
      <c r="AH742" s="37" t="n">
        <v>11285</v>
      </c>
      <c r="AI742" s="37" t="n">
        <v>33</v>
      </c>
      <c r="AJ742" s="37" t="n">
        <v>11252</v>
      </c>
      <c r="AK742" s="38" t="n">
        <v>236.1373017279574</v>
      </c>
      <c r="AL742" s="38">
        <f>IF(OR($Z742="Dar de baja en SAP",$Z742="Dar de alta en SAP"),$AJ742*$AK742,"")</f>
        <v/>
      </c>
      <c r="AM742" s="38">
        <f>$AI742*$AK742</f>
        <v/>
      </c>
      <c r="AN742" s="29" t="inlineStr">
        <is>
          <t>Valorización a validar: relación de cantidades 342 a 1 entre SAP y el recuento físico. Sugiere distinta unidad de medida (SAP por caja o envase y el recuento por unidad). La diferencia económica de esta fila no debe tomarse como definitiva.</t>
        </is>
      </c>
      <c r="AO742"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7" t="n">
        <v>0</v>
      </c>
      <c r="M743" s="7" t="n">
        <v>54258.05</v>
      </c>
      <c r="O743" s="11">
        <f>M743/SUM($M$2:$M$2023)</f>
        <v/>
      </c>
      <c r="P743" s="5">
        <f>IFERROR(M743/I743,0)</f>
        <v/>
      </c>
      <c r="R743" s="8">
        <f>I743-Q743</f>
        <v/>
      </c>
      <c r="S743" s="36">
        <f>P743*R743</f>
        <v/>
      </c>
      <c r="U743" s="27" t="inlineStr">
        <is>
          <t>Stock SAP</t>
        </is>
      </c>
      <c r="V743" s="27" t="inlineStr">
        <is>
          <t>Medicamentos</t>
        </is>
      </c>
      <c r="W743" s="27" t="inlineStr">
        <is>
          <t>Dentro del alcance</t>
        </is>
      </c>
      <c r="X743" s="27" t="inlineStr"/>
      <c r="Y743" s="27" t="inlineStr">
        <is>
          <t>Sin recuento físico en el inventario de Avain</t>
        </is>
      </c>
      <c r="Z743" s="28" t="inlineStr">
        <is>
          <t>Sin recuento físico</t>
        </is>
      </c>
      <c r="AA743" s="27" t="inlineStr"/>
      <c r="AB743" s="27" t="inlineStr"/>
      <c r="AC743" s="27" t="inlineStr"/>
      <c r="AD743" s="27" t="inlineStr"/>
      <c r="AE743" s="27" t="inlineStr"/>
      <c r="AF743" s="27" t="inlineStr"/>
      <c r="AG743" s="27" t="inlineStr"/>
      <c r="AH743" s="37" t="n">
        <v>536</v>
      </c>
      <c r="AI743" s="37" t="n">
        <v>0</v>
      </c>
      <c r="AJ743" s="37" t="n">
        <v>536</v>
      </c>
      <c r="AK743" s="38" t="n">
        <v>542.5805037313434</v>
      </c>
      <c r="AL743" s="38" t="n"/>
      <c r="AM743" s="38" t="n"/>
      <c r="AN743" s="27" t="inlineStr"/>
      <c r="AO743" s="27"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7" t="n">
        <v>0</v>
      </c>
      <c r="M744" s="7" t="n">
        <v>54258.05</v>
      </c>
      <c r="O744" s="11">
        <f>M744/SUM($M$2:$M$2023)</f>
        <v/>
      </c>
      <c r="P744" s="5">
        <f>IFERROR(M744/I744,0)</f>
        <v/>
      </c>
      <c r="R744" s="8">
        <f>I744-Q744</f>
        <v/>
      </c>
      <c r="S744" s="36">
        <f>P744*R744</f>
        <v/>
      </c>
      <c r="U744" s="27" t="inlineStr">
        <is>
          <t>Stock SAP</t>
        </is>
      </c>
      <c r="V744" s="27" t="inlineStr">
        <is>
          <t>Medicamentos</t>
        </is>
      </c>
      <c r="W744" s="27" t="inlineStr">
        <is>
          <t>Dentro del alcance</t>
        </is>
      </c>
      <c r="X744" s="27" t="inlineStr"/>
      <c r="Y744" s="27" t="inlineStr">
        <is>
          <t>Sin recuento físico en el inventario de Avain</t>
        </is>
      </c>
      <c r="Z744" s="28" t="inlineStr">
        <is>
          <t>Sin recuento físico</t>
        </is>
      </c>
      <c r="AA744" s="27" t="inlineStr"/>
      <c r="AB744" s="27" t="inlineStr"/>
      <c r="AC744" s="27" t="inlineStr"/>
      <c r="AD744" s="27" t="inlineStr"/>
      <c r="AE744" s="27" t="inlineStr"/>
      <c r="AF744" s="27" t="inlineStr"/>
      <c r="AG744" s="27" t="inlineStr"/>
      <c r="AH744" s="37" t="n">
        <v>536</v>
      </c>
      <c r="AI744" s="37" t="n">
        <v>0</v>
      </c>
      <c r="AJ744" s="37" t="n">
        <v>536</v>
      </c>
      <c r="AK744" s="38" t="n">
        <v>542.5805037313434</v>
      </c>
      <c r="AL744" s="38" t="n"/>
      <c r="AM744" s="38" t="n"/>
      <c r="AN744" s="27" t="inlineStr"/>
      <c r="AO744" s="27"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7" t="n">
        <v>0</v>
      </c>
      <c r="M745" s="7" t="n">
        <v>142670.04</v>
      </c>
      <c r="O745" s="11">
        <f>M745/SUM($M$2:$M$2023)</f>
        <v/>
      </c>
      <c r="P745" s="5">
        <f>IFERROR(M745/I745,0)</f>
        <v/>
      </c>
      <c r="R745" s="8">
        <f>I745-Q745</f>
        <v/>
      </c>
      <c r="S745" s="36">
        <f>P745*R745</f>
        <v/>
      </c>
      <c r="U745" s="27" t="inlineStr">
        <is>
          <t>Stock SAP</t>
        </is>
      </c>
      <c r="V745" s="27" t="inlineStr">
        <is>
          <t>Medicamentos</t>
        </is>
      </c>
      <c r="W745" s="27" t="inlineStr">
        <is>
          <t>Dentro del alcance</t>
        </is>
      </c>
      <c r="X745" s="26" t="inlineStr">
        <is>
          <t>Baja</t>
        </is>
      </c>
      <c r="Y745" s="27" t="inlineStr">
        <is>
          <t>Homologado – confianza Baja – pendiente de validación</t>
        </is>
      </c>
      <c r="Z745" s="26" t="inlineStr">
        <is>
          <t>Dar de baja en SAP</t>
        </is>
      </c>
      <c r="AA745" s="27" t="inlineStr">
        <is>
          <t>255</t>
        </is>
      </c>
      <c r="AB745" s="27" t="inlineStr">
        <is>
          <t>ALCOHOL ETILICO 96% X 1 LTS</t>
        </is>
      </c>
      <c r="AC745" s="27" t="inlineStr">
        <is>
          <t>Homologación por código Avain (master D-174)</t>
        </is>
      </c>
      <c r="AD745" s="27" t="inlineStr">
        <is>
          <t>No</t>
        </is>
      </c>
      <c r="AE745" s="27" t="inlineStr"/>
      <c r="AF745" s="27" t="inlineStr">
        <is>
          <t>Sí</t>
        </is>
      </c>
      <c r="AG745" s="27" t="inlineStr">
        <is>
          <t>D-174</t>
        </is>
      </c>
      <c r="AH745" s="37" t="n">
        <v>727</v>
      </c>
      <c r="AI745" s="37" t="n">
        <v>4</v>
      </c>
      <c r="AJ745" s="37" t="n">
        <v>723</v>
      </c>
      <c r="AK745" s="38" t="n">
        <v>1426.700385144429</v>
      </c>
      <c r="AL745" s="38">
        <f>IF(OR($Z745="Dar de baja en SAP",$Z745="Dar de alta en SAP"),$AJ745*$AK745,"")</f>
        <v/>
      </c>
      <c r="AM745" s="38">
        <f>$AI745*$AK745</f>
        <v/>
      </c>
      <c r="AN745" s="29" t="inlineStr">
        <is>
          <t>Valorización a validar: relación de cantidades 182 a 1 entre SAP y el recuento físico. Sugiere distinta unidad de medida (SAP por caja o envase y el recuento por unidad). La diferencia económica de esta fila no debe tomarse como definitiva.</t>
        </is>
      </c>
      <c r="AO745"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7" t="n">
        <v>0</v>
      </c>
      <c r="M746" s="7" t="n">
        <v>17757.64</v>
      </c>
      <c r="O746" s="11">
        <f>M746/SUM($M$2:$M$2023)</f>
        <v/>
      </c>
      <c r="P746" s="5">
        <f>IFERROR(M746/I746,0)</f>
        <v/>
      </c>
      <c r="R746" s="8">
        <f>I746-Q746</f>
        <v/>
      </c>
      <c r="S746" s="36">
        <f>P746*R746</f>
        <v/>
      </c>
      <c r="U746" s="27" t="inlineStr">
        <is>
          <t>Stock SAP</t>
        </is>
      </c>
      <c r="V746" s="27" t="inlineStr">
        <is>
          <t>Medicamentos</t>
        </is>
      </c>
      <c r="W746" s="27" t="inlineStr">
        <is>
          <t>Dentro del alcance</t>
        </is>
      </c>
      <c r="X746" s="27" t="inlineStr"/>
      <c r="Y746" s="27" t="inlineStr">
        <is>
          <t>Sin recuento físico en el inventario de Avain</t>
        </is>
      </c>
      <c r="Z746" s="28" t="inlineStr">
        <is>
          <t>Sin recuento físico</t>
        </is>
      </c>
      <c r="AA746" s="27" t="inlineStr"/>
      <c r="AB746" s="27" t="inlineStr"/>
      <c r="AC746" s="27" t="inlineStr"/>
      <c r="AD746" s="27" t="inlineStr"/>
      <c r="AE746" s="27" t="inlineStr"/>
      <c r="AF746" s="27" t="inlineStr"/>
      <c r="AG746" s="27" t="inlineStr"/>
      <c r="AH746" s="37" t="n">
        <v>600</v>
      </c>
      <c r="AI746" s="37" t="n">
        <v>0</v>
      </c>
      <c r="AJ746" s="37" t="n">
        <v>600</v>
      </c>
      <c r="AK746" s="38" t="n">
        <v>177.5763666666666</v>
      </c>
      <c r="AL746" s="38" t="n"/>
      <c r="AM746" s="38" t="n"/>
      <c r="AN746" s="27" t="inlineStr"/>
      <c r="AO746" s="27"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7" t="n">
        <v>0</v>
      </c>
      <c r="M747" s="7" t="n">
        <v>24247.81</v>
      </c>
      <c r="O747" s="11">
        <f>M747/SUM($M$2:$M$2023)</f>
        <v/>
      </c>
      <c r="P747" s="5">
        <f>IFERROR(M747/I747,0)</f>
        <v/>
      </c>
      <c r="Q747" s="39" t="n">
        <v>23</v>
      </c>
      <c r="R747" s="8">
        <f>I747-Q747</f>
        <v/>
      </c>
      <c r="S747" s="36">
        <f>P747*R747</f>
        <v/>
      </c>
      <c r="U747" s="27" t="inlineStr">
        <is>
          <t>Stock SAP</t>
        </is>
      </c>
      <c r="V747" s="27" t="inlineStr">
        <is>
          <t>Medicamentos</t>
        </is>
      </c>
      <c r="W747" s="27" t="inlineStr">
        <is>
          <t>Dentro del alcance</t>
        </is>
      </c>
      <c r="X747" s="30" t="inlineStr">
        <is>
          <t>Media</t>
        </is>
      </c>
      <c r="Y747" s="27" t="inlineStr">
        <is>
          <t>Homologado – confianza Media – pendiente de validación</t>
        </is>
      </c>
      <c r="Z747" s="26" t="inlineStr">
        <is>
          <t>Dar de baja en SAP</t>
        </is>
      </c>
      <c r="AA747" s="27" t="inlineStr">
        <is>
          <t>308</t>
        </is>
      </c>
      <c r="AB747" s="27" t="inlineStr">
        <is>
          <t>DIGOXINA</t>
        </is>
      </c>
      <c r="AC747" s="27" t="inlineStr">
        <is>
          <t>Homologación por código Avain (master M04-008)</t>
        </is>
      </c>
      <c r="AD747" s="27" t="inlineStr">
        <is>
          <t>No</t>
        </is>
      </c>
      <c r="AE747" s="27" t="inlineStr"/>
      <c r="AF747" s="27" t="inlineStr">
        <is>
          <t>Sí</t>
        </is>
      </c>
      <c r="AG747" s="27" t="inlineStr">
        <is>
          <t>M04-008</t>
        </is>
      </c>
      <c r="AH747" s="37" t="n">
        <v>1074</v>
      </c>
      <c r="AI747" s="37" t="n">
        <v>23</v>
      </c>
      <c r="AJ747" s="37" t="n">
        <v>1051</v>
      </c>
      <c r="AK747" s="38" t="n">
        <v>242.4781005586592</v>
      </c>
      <c r="AL747" s="38">
        <f>IF(OR($Z747="Dar de baja en SAP",$Z747="Dar de alta en SAP"),$AJ747*$AK747,"")</f>
        <v/>
      </c>
      <c r="AM747" s="38">
        <f>$AI747*$AK747</f>
        <v/>
      </c>
      <c r="AN747" s="27" t="inlineStr"/>
      <c r="AO747" s="27"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7" t="n">
        <v>0</v>
      </c>
      <c r="M748" s="7" t="n">
        <v>24247.81</v>
      </c>
      <c r="O748" s="11">
        <f>M748/SUM($M$2:$M$2023)</f>
        <v/>
      </c>
      <c r="P748" s="5">
        <f>IFERROR(M748/I748,0)</f>
        <v/>
      </c>
      <c r="R748" s="8">
        <f>I748-Q748</f>
        <v/>
      </c>
      <c r="S748" s="36">
        <f>P748*R748</f>
        <v/>
      </c>
      <c r="U748" s="27" t="inlineStr">
        <is>
          <t>Stock SAP</t>
        </is>
      </c>
      <c r="V748" s="27" t="inlineStr">
        <is>
          <t>Medicamentos</t>
        </is>
      </c>
      <c r="W748" s="27" t="inlineStr">
        <is>
          <t>Dentro del alcance</t>
        </is>
      </c>
      <c r="X748" s="30" t="inlineStr">
        <is>
          <t>Media</t>
        </is>
      </c>
      <c r="Y748" s="27" t="inlineStr">
        <is>
          <t>Homologado – confianza Media – pendiente de validación</t>
        </is>
      </c>
      <c r="Z748" s="26" t="inlineStr">
        <is>
          <t>Dar de baja en SAP</t>
        </is>
      </c>
      <c r="AA748" s="27" t="inlineStr">
        <is>
          <t>308</t>
        </is>
      </c>
      <c r="AB748" s="27" t="inlineStr">
        <is>
          <t>DIGOXINA</t>
        </is>
      </c>
      <c r="AC748" s="27" t="inlineStr">
        <is>
          <t>Homologación por código Avain (master M04-008)</t>
        </is>
      </c>
      <c r="AD748" s="27" t="inlineStr">
        <is>
          <t>No</t>
        </is>
      </c>
      <c r="AE748" s="27" t="inlineStr"/>
      <c r="AF748" s="27" t="inlineStr">
        <is>
          <t>Sí</t>
        </is>
      </c>
      <c r="AG748" s="27" t="inlineStr">
        <is>
          <t>M04-008</t>
        </is>
      </c>
      <c r="AH748" s="37" t="n">
        <v>1074</v>
      </c>
      <c r="AI748" s="37" t="n">
        <v>23</v>
      </c>
      <c r="AJ748" s="37" t="n">
        <v>1051</v>
      </c>
      <c r="AK748" s="38" t="n">
        <v>242.4781005586592</v>
      </c>
      <c r="AL748" s="38">
        <f>IF(OR($Z748="Dar de baja en SAP",$Z748="Dar de alta en SAP"),$AJ748*$AK748,"")</f>
        <v/>
      </c>
      <c r="AM748" s="38">
        <f>$AI748*$AK748</f>
        <v/>
      </c>
      <c r="AN748" s="27" t="inlineStr"/>
      <c r="AO748"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7" t="n">
        <v>0</v>
      </c>
      <c r="M749" s="7" t="n">
        <v>24247.81</v>
      </c>
      <c r="O749" s="11">
        <f>M749/SUM($M$2:$M$2023)</f>
        <v/>
      </c>
      <c r="P749" s="5">
        <f>IFERROR(M749/I749,0)</f>
        <v/>
      </c>
      <c r="R749" s="8">
        <f>I749-Q749</f>
        <v/>
      </c>
      <c r="S749" s="36">
        <f>P749*R749</f>
        <v/>
      </c>
      <c r="U749" s="27" t="inlineStr">
        <is>
          <t>Stock SAP</t>
        </is>
      </c>
      <c r="V749" s="27" t="inlineStr">
        <is>
          <t>Medicamentos</t>
        </is>
      </c>
      <c r="W749" s="27" t="inlineStr">
        <is>
          <t>Dentro del alcance</t>
        </is>
      </c>
      <c r="X749" s="30" t="inlineStr">
        <is>
          <t>Media</t>
        </is>
      </c>
      <c r="Y749" s="27" t="inlineStr">
        <is>
          <t>Homologado – confianza Media – pendiente de validación</t>
        </is>
      </c>
      <c r="Z749" s="26" t="inlineStr">
        <is>
          <t>Dar de baja en SAP</t>
        </is>
      </c>
      <c r="AA749" s="27" t="inlineStr">
        <is>
          <t>308</t>
        </is>
      </c>
      <c r="AB749" s="27" t="inlineStr">
        <is>
          <t>DIGOXINA</t>
        </is>
      </c>
      <c r="AC749" s="27" t="inlineStr">
        <is>
          <t>Homologación por código Avain (master M04-008)</t>
        </is>
      </c>
      <c r="AD749" s="27" t="inlineStr">
        <is>
          <t>No</t>
        </is>
      </c>
      <c r="AE749" s="27" t="inlineStr"/>
      <c r="AF749" s="27" t="inlineStr">
        <is>
          <t>Sí</t>
        </is>
      </c>
      <c r="AG749" s="27" t="inlineStr">
        <is>
          <t>M04-008</t>
        </is>
      </c>
      <c r="AH749" s="37" t="n">
        <v>1074</v>
      </c>
      <c r="AI749" s="37" t="n">
        <v>23</v>
      </c>
      <c r="AJ749" s="37" t="n">
        <v>1051</v>
      </c>
      <c r="AK749" s="38" t="n">
        <v>242.4781005586592</v>
      </c>
      <c r="AL749" s="38">
        <f>IF(OR($Z749="Dar de baja en SAP",$Z749="Dar de alta en SAP"),$AJ749*$AK749,"")</f>
        <v/>
      </c>
      <c r="AM749" s="38">
        <f>$AI749*$AK749</f>
        <v/>
      </c>
      <c r="AN749" s="27" t="inlineStr"/>
      <c r="AO749"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7" t="n">
        <v>0</v>
      </c>
      <c r="M750" s="7" t="n">
        <v>24247.81</v>
      </c>
      <c r="O750" s="11">
        <f>M750/SUM($M$2:$M$2023)</f>
        <v/>
      </c>
      <c r="P750" s="5">
        <f>IFERROR(M750/I750,0)</f>
        <v/>
      </c>
      <c r="R750" s="8">
        <f>I750-Q750</f>
        <v/>
      </c>
      <c r="S750" s="36">
        <f>P750*R750</f>
        <v/>
      </c>
      <c r="U750" s="27" t="inlineStr">
        <is>
          <t>Stock SAP</t>
        </is>
      </c>
      <c r="V750" s="27" t="inlineStr">
        <is>
          <t>Medicamentos</t>
        </is>
      </c>
      <c r="W750" s="27" t="inlineStr">
        <is>
          <t>Dentro del alcance</t>
        </is>
      </c>
      <c r="X750" s="30" t="inlineStr">
        <is>
          <t>Media</t>
        </is>
      </c>
      <c r="Y750" s="27" t="inlineStr">
        <is>
          <t>Homologado – confianza Media – pendiente de validación</t>
        </is>
      </c>
      <c r="Z750" s="26" t="inlineStr">
        <is>
          <t>Dar de baja en SAP</t>
        </is>
      </c>
      <c r="AA750" s="27" t="inlineStr">
        <is>
          <t>308</t>
        </is>
      </c>
      <c r="AB750" s="27" t="inlineStr">
        <is>
          <t>DIGOXINA</t>
        </is>
      </c>
      <c r="AC750" s="27" t="inlineStr">
        <is>
          <t>Homologación por código Avain (master M04-008)</t>
        </is>
      </c>
      <c r="AD750" s="27" t="inlineStr">
        <is>
          <t>No</t>
        </is>
      </c>
      <c r="AE750" s="27" t="inlineStr"/>
      <c r="AF750" s="27" t="inlineStr">
        <is>
          <t>Sí</t>
        </is>
      </c>
      <c r="AG750" s="27" t="inlineStr">
        <is>
          <t>M04-008</t>
        </is>
      </c>
      <c r="AH750" s="37" t="n">
        <v>1074</v>
      </c>
      <c r="AI750" s="37" t="n">
        <v>23</v>
      </c>
      <c r="AJ750" s="37" t="n">
        <v>1051</v>
      </c>
      <c r="AK750" s="38" t="n">
        <v>242.4781005586592</v>
      </c>
      <c r="AL750" s="38">
        <f>IF(OR($Z750="Dar de baja en SAP",$Z750="Dar de alta en SAP"),$AJ750*$AK750,"")</f>
        <v/>
      </c>
      <c r="AM750" s="38">
        <f>$AI750*$AK750</f>
        <v/>
      </c>
      <c r="AN750" s="27" t="inlineStr"/>
      <c r="AO750"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7" t="n">
        <v>0</v>
      </c>
      <c r="M751" s="7" t="n">
        <v>24247.81</v>
      </c>
      <c r="O751" s="11">
        <f>M751/SUM($M$2:$M$2023)</f>
        <v/>
      </c>
      <c r="P751" s="5">
        <f>IFERROR(M751/I751,0)</f>
        <v/>
      </c>
      <c r="R751" s="8">
        <f>I751-Q751</f>
        <v/>
      </c>
      <c r="S751" s="36">
        <f>P751*R751</f>
        <v/>
      </c>
      <c r="U751" s="27" t="inlineStr">
        <is>
          <t>Stock SAP</t>
        </is>
      </c>
      <c r="V751" s="27" t="inlineStr">
        <is>
          <t>Medicamentos</t>
        </is>
      </c>
      <c r="W751" s="27" t="inlineStr">
        <is>
          <t>Dentro del alcance</t>
        </is>
      </c>
      <c r="X751" s="30" t="inlineStr">
        <is>
          <t>Media</t>
        </is>
      </c>
      <c r="Y751" s="27" t="inlineStr">
        <is>
          <t>Homologado – confianza Media – pendiente de validación</t>
        </is>
      </c>
      <c r="Z751" s="26" t="inlineStr">
        <is>
          <t>Dar de baja en SAP</t>
        </is>
      </c>
      <c r="AA751" s="27" t="inlineStr">
        <is>
          <t>308</t>
        </is>
      </c>
      <c r="AB751" s="27" t="inlineStr">
        <is>
          <t>DIGOXINA</t>
        </is>
      </c>
      <c r="AC751" s="27" t="inlineStr">
        <is>
          <t>Homologación por código Avain (master M04-008)</t>
        </is>
      </c>
      <c r="AD751" s="27" t="inlineStr">
        <is>
          <t>No</t>
        </is>
      </c>
      <c r="AE751" s="27" t="inlineStr"/>
      <c r="AF751" s="27" t="inlineStr">
        <is>
          <t>Sí</t>
        </is>
      </c>
      <c r="AG751" s="27" t="inlineStr">
        <is>
          <t>M04-008</t>
        </is>
      </c>
      <c r="AH751" s="37" t="n">
        <v>1074</v>
      </c>
      <c r="AI751" s="37" t="n">
        <v>23</v>
      </c>
      <c r="AJ751" s="37" t="n">
        <v>1051</v>
      </c>
      <c r="AK751" s="38" t="n">
        <v>242.4781005586592</v>
      </c>
      <c r="AL751" s="38">
        <f>IF(OR($Z751="Dar de baja en SAP",$Z751="Dar de alta en SAP"),$AJ751*$AK751,"")</f>
        <v/>
      </c>
      <c r="AM751" s="38">
        <f>$AI751*$AK751</f>
        <v/>
      </c>
      <c r="AN751" s="27" t="inlineStr"/>
      <c r="AO751"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7" t="n">
        <v>0</v>
      </c>
      <c r="M752" s="7" t="n">
        <v>24247.81</v>
      </c>
      <c r="O752" s="11">
        <f>M752/SUM($M$2:$M$2023)</f>
        <v/>
      </c>
      <c r="P752" s="5">
        <f>IFERROR(M752/I752,0)</f>
        <v/>
      </c>
      <c r="R752" s="8">
        <f>I752-Q752</f>
        <v/>
      </c>
      <c r="S752" s="36">
        <f>P752*R752</f>
        <v/>
      </c>
      <c r="U752" s="27" t="inlineStr">
        <is>
          <t>Stock SAP</t>
        </is>
      </c>
      <c r="V752" s="27" t="inlineStr">
        <is>
          <t>Medicamentos</t>
        </is>
      </c>
      <c r="W752" s="27" t="inlineStr">
        <is>
          <t>Dentro del alcance</t>
        </is>
      </c>
      <c r="X752" s="30" t="inlineStr">
        <is>
          <t>Media</t>
        </is>
      </c>
      <c r="Y752" s="27" t="inlineStr">
        <is>
          <t>Homologado – confianza Media – pendiente de validación</t>
        </is>
      </c>
      <c r="Z752" s="26" t="inlineStr">
        <is>
          <t>Dar de baja en SAP</t>
        </is>
      </c>
      <c r="AA752" s="27" t="inlineStr">
        <is>
          <t>308</t>
        </is>
      </c>
      <c r="AB752" s="27" t="inlineStr">
        <is>
          <t>DIGOXINA</t>
        </is>
      </c>
      <c r="AC752" s="27" t="inlineStr">
        <is>
          <t>Homologación por código Avain (master M04-008)</t>
        </is>
      </c>
      <c r="AD752" s="27" t="inlineStr">
        <is>
          <t>No</t>
        </is>
      </c>
      <c r="AE752" s="27" t="inlineStr"/>
      <c r="AF752" s="27" t="inlineStr">
        <is>
          <t>Sí</t>
        </is>
      </c>
      <c r="AG752" s="27" t="inlineStr">
        <is>
          <t>M04-008</t>
        </is>
      </c>
      <c r="AH752" s="37" t="n">
        <v>1074</v>
      </c>
      <c r="AI752" s="37" t="n">
        <v>23</v>
      </c>
      <c r="AJ752" s="37" t="n">
        <v>1051</v>
      </c>
      <c r="AK752" s="38" t="n">
        <v>242.4781005586592</v>
      </c>
      <c r="AL752" s="38">
        <f>IF(OR($Z752="Dar de baja en SAP",$Z752="Dar de alta en SAP"),$AJ752*$AK752,"")</f>
        <v/>
      </c>
      <c r="AM752" s="38">
        <f>$AI752*$AK752</f>
        <v/>
      </c>
      <c r="AN752" s="27" t="inlineStr"/>
      <c r="AO752"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7" t="n">
        <v>0</v>
      </c>
      <c r="M753" s="7" t="n">
        <v>24247.81</v>
      </c>
      <c r="O753" s="11">
        <f>M753/SUM($M$2:$M$2023)</f>
        <v/>
      </c>
      <c r="P753" s="5">
        <f>IFERROR(M753/I753,0)</f>
        <v/>
      </c>
      <c r="R753" s="8">
        <f>I753-Q753</f>
        <v/>
      </c>
      <c r="S753" s="36">
        <f>P753*R753</f>
        <v/>
      </c>
      <c r="U753" s="27" t="inlineStr">
        <is>
          <t>Stock SAP</t>
        </is>
      </c>
      <c r="V753" s="27" t="inlineStr">
        <is>
          <t>Medicamentos</t>
        </is>
      </c>
      <c r="W753" s="27" t="inlineStr">
        <is>
          <t>Dentro del alcance</t>
        </is>
      </c>
      <c r="X753" s="30" t="inlineStr">
        <is>
          <t>Media</t>
        </is>
      </c>
      <c r="Y753" s="27" t="inlineStr">
        <is>
          <t>Homologado – confianza Media – pendiente de validación</t>
        </is>
      </c>
      <c r="Z753" s="26" t="inlineStr">
        <is>
          <t>Dar de baja en SAP</t>
        </is>
      </c>
      <c r="AA753" s="27" t="inlineStr">
        <is>
          <t>308</t>
        </is>
      </c>
      <c r="AB753" s="27" t="inlineStr">
        <is>
          <t>DIGOXINA</t>
        </is>
      </c>
      <c r="AC753" s="27" t="inlineStr">
        <is>
          <t>Homologación por código Avain (master M04-008)</t>
        </is>
      </c>
      <c r="AD753" s="27" t="inlineStr">
        <is>
          <t>No</t>
        </is>
      </c>
      <c r="AE753" s="27" t="inlineStr"/>
      <c r="AF753" s="27" t="inlineStr">
        <is>
          <t>Sí</t>
        </is>
      </c>
      <c r="AG753" s="27" t="inlineStr">
        <is>
          <t>M04-008</t>
        </is>
      </c>
      <c r="AH753" s="37" t="n">
        <v>1074</v>
      </c>
      <c r="AI753" s="37" t="n">
        <v>23</v>
      </c>
      <c r="AJ753" s="37" t="n">
        <v>1051</v>
      </c>
      <c r="AK753" s="38" t="n">
        <v>242.4781005586592</v>
      </c>
      <c r="AL753" s="38">
        <f>IF(OR($Z753="Dar de baja en SAP",$Z753="Dar de alta en SAP"),$AJ753*$AK753,"")</f>
        <v/>
      </c>
      <c r="AM753" s="38">
        <f>$AI753*$AK753</f>
        <v/>
      </c>
      <c r="AN753" s="27" t="inlineStr"/>
      <c r="AO753"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7" t="n">
        <v>0</v>
      </c>
      <c r="M754" s="7" t="n">
        <v>24247.81</v>
      </c>
      <c r="O754" s="11">
        <f>M754/SUM($M$2:$M$2023)</f>
        <v/>
      </c>
      <c r="P754" s="5">
        <f>IFERROR(M754/I754,0)</f>
        <v/>
      </c>
      <c r="R754" s="8">
        <f>I754-Q754</f>
        <v/>
      </c>
      <c r="S754" s="36">
        <f>P754*R754</f>
        <v/>
      </c>
      <c r="U754" s="27" t="inlineStr">
        <is>
          <t>Stock SAP</t>
        </is>
      </c>
      <c r="V754" s="27" t="inlineStr">
        <is>
          <t>Medicamentos</t>
        </is>
      </c>
      <c r="W754" s="27" t="inlineStr">
        <is>
          <t>Dentro del alcance</t>
        </is>
      </c>
      <c r="X754" s="30" t="inlineStr">
        <is>
          <t>Media</t>
        </is>
      </c>
      <c r="Y754" s="27" t="inlineStr">
        <is>
          <t>Homologado – confianza Media – pendiente de validación</t>
        </is>
      </c>
      <c r="Z754" s="26" t="inlineStr">
        <is>
          <t>Dar de baja en SAP</t>
        </is>
      </c>
      <c r="AA754" s="27" t="inlineStr">
        <is>
          <t>308</t>
        </is>
      </c>
      <c r="AB754" s="27" t="inlineStr">
        <is>
          <t>DIGOXINA</t>
        </is>
      </c>
      <c r="AC754" s="27" t="inlineStr">
        <is>
          <t>Homologación por código Avain (master M04-008)</t>
        </is>
      </c>
      <c r="AD754" s="27" t="inlineStr">
        <is>
          <t>No</t>
        </is>
      </c>
      <c r="AE754" s="27" t="inlineStr"/>
      <c r="AF754" s="27" t="inlineStr">
        <is>
          <t>Sí</t>
        </is>
      </c>
      <c r="AG754" s="27" t="inlineStr">
        <is>
          <t>M04-008</t>
        </is>
      </c>
      <c r="AH754" s="37" t="n">
        <v>1074</v>
      </c>
      <c r="AI754" s="37" t="n">
        <v>23</v>
      </c>
      <c r="AJ754" s="37" t="n">
        <v>1051</v>
      </c>
      <c r="AK754" s="38" t="n">
        <v>242.4781005586592</v>
      </c>
      <c r="AL754" s="38">
        <f>IF(OR($Z754="Dar de baja en SAP",$Z754="Dar de alta en SAP"),$AJ754*$AK754,"")</f>
        <v/>
      </c>
      <c r="AM754" s="38">
        <f>$AI754*$AK754</f>
        <v/>
      </c>
      <c r="AN754" s="27" t="inlineStr"/>
      <c r="AO754"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7" t="n">
        <v>0</v>
      </c>
      <c r="M755" s="7" t="n">
        <v>24247.81</v>
      </c>
      <c r="O755" s="11">
        <f>M755/SUM($M$2:$M$2023)</f>
        <v/>
      </c>
      <c r="P755" s="5">
        <f>IFERROR(M755/I755,0)</f>
        <v/>
      </c>
      <c r="R755" s="8">
        <f>I755-Q755</f>
        <v/>
      </c>
      <c r="S755" s="36">
        <f>P755*R755</f>
        <v/>
      </c>
      <c r="U755" s="27" t="inlineStr">
        <is>
          <t>Stock SAP</t>
        </is>
      </c>
      <c r="V755" s="27" t="inlineStr">
        <is>
          <t>Medicamentos</t>
        </is>
      </c>
      <c r="W755" s="27" t="inlineStr">
        <is>
          <t>Dentro del alcance</t>
        </is>
      </c>
      <c r="X755" s="30" t="inlineStr">
        <is>
          <t>Media</t>
        </is>
      </c>
      <c r="Y755" s="27" t="inlineStr">
        <is>
          <t>Homologado – confianza Media – pendiente de validación</t>
        </is>
      </c>
      <c r="Z755" s="26" t="inlineStr">
        <is>
          <t>Dar de baja en SAP</t>
        </is>
      </c>
      <c r="AA755" s="27" t="inlineStr">
        <is>
          <t>308</t>
        </is>
      </c>
      <c r="AB755" s="27" t="inlineStr">
        <is>
          <t>DIGOXINA</t>
        </is>
      </c>
      <c r="AC755" s="27" t="inlineStr">
        <is>
          <t>Homologación por código Avain (master M04-008)</t>
        </is>
      </c>
      <c r="AD755" s="27" t="inlineStr">
        <is>
          <t>No</t>
        </is>
      </c>
      <c r="AE755" s="27" t="inlineStr"/>
      <c r="AF755" s="27" t="inlineStr">
        <is>
          <t>Sí</t>
        </is>
      </c>
      <c r="AG755" s="27" t="inlineStr">
        <is>
          <t>M04-008</t>
        </is>
      </c>
      <c r="AH755" s="37" t="n">
        <v>1074</v>
      </c>
      <c r="AI755" s="37" t="n">
        <v>23</v>
      </c>
      <c r="AJ755" s="37" t="n">
        <v>1051</v>
      </c>
      <c r="AK755" s="38" t="n">
        <v>242.4781005586592</v>
      </c>
      <c r="AL755" s="38">
        <f>IF(OR($Z755="Dar de baja en SAP",$Z755="Dar de alta en SAP"),$AJ755*$AK755,"")</f>
        <v/>
      </c>
      <c r="AM755" s="38">
        <f>$AI755*$AK755</f>
        <v/>
      </c>
      <c r="AN755" s="27" t="inlineStr"/>
      <c r="AO755"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7" t="n">
        <v>0</v>
      </c>
      <c r="M756" s="7" t="n">
        <v>24247.81</v>
      </c>
      <c r="O756" s="11">
        <f>M756/SUM($M$2:$M$2023)</f>
        <v/>
      </c>
      <c r="P756" s="5">
        <f>IFERROR(M756/I756,0)</f>
        <v/>
      </c>
      <c r="R756" s="8">
        <f>I756-Q756</f>
        <v/>
      </c>
      <c r="S756" s="36">
        <f>P756*R756</f>
        <v/>
      </c>
      <c r="U756" s="27" t="inlineStr">
        <is>
          <t>Stock SAP</t>
        </is>
      </c>
      <c r="V756" s="27" t="inlineStr">
        <is>
          <t>Medicamentos</t>
        </is>
      </c>
      <c r="W756" s="27" t="inlineStr">
        <is>
          <t>Dentro del alcance</t>
        </is>
      </c>
      <c r="X756" s="30" t="inlineStr">
        <is>
          <t>Media</t>
        </is>
      </c>
      <c r="Y756" s="27" t="inlineStr">
        <is>
          <t>Homologado – confianza Media – pendiente de validación</t>
        </is>
      </c>
      <c r="Z756" s="26" t="inlineStr">
        <is>
          <t>Dar de baja en SAP</t>
        </is>
      </c>
      <c r="AA756" s="27" t="inlineStr">
        <is>
          <t>308</t>
        </is>
      </c>
      <c r="AB756" s="27" t="inlineStr">
        <is>
          <t>DIGOXINA</t>
        </is>
      </c>
      <c r="AC756" s="27" t="inlineStr">
        <is>
          <t>Homologación por código Avain (master M04-008)</t>
        </is>
      </c>
      <c r="AD756" s="27" t="inlineStr">
        <is>
          <t>No</t>
        </is>
      </c>
      <c r="AE756" s="27" t="inlineStr"/>
      <c r="AF756" s="27" t="inlineStr">
        <is>
          <t>Sí</t>
        </is>
      </c>
      <c r="AG756" s="27" t="inlineStr">
        <is>
          <t>M04-008</t>
        </is>
      </c>
      <c r="AH756" s="37" t="n">
        <v>1074</v>
      </c>
      <c r="AI756" s="37" t="n">
        <v>23</v>
      </c>
      <c r="AJ756" s="37" t="n">
        <v>1051</v>
      </c>
      <c r="AK756" s="38" t="n">
        <v>242.4781005586592</v>
      </c>
      <c r="AL756" s="38">
        <f>IF(OR($Z756="Dar de baja en SAP",$Z756="Dar de alta en SAP"),$AJ756*$AK756,"")</f>
        <v/>
      </c>
      <c r="AM756" s="38">
        <f>$AI756*$AK756</f>
        <v/>
      </c>
      <c r="AN756" s="27" t="inlineStr"/>
      <c r="AO756"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7" t="n">
        <v>0</v>
      </c>
      <c r="M757" s="7" t="n">
        <v>1628.31</v>
      </c>
      <c r="O757" s="11">
        <f>M757/SUM($M$2:$M$2023)</f>
        <v/>
      </c>
      <c r="P757" s="5">
        <f>IFERROR(M757/I757,0)</f>
        <v/>
      </c>
      <c r="R757" s="8">
        <f>I757-Q757</f>
        <v/>
      </c>
      <c r="S757" s="36">
        <f>P757*R757</f>
        <v/>
      </c>
      <c r="U757" s="27" t="inlineStr">
        <is>
          <t>Stock SAP</t>
        </is>
      </c>
      <c r="V757" s="27" t="inlineStr">
        <is>
          <t>Medicamentos</t>
        </is>
      </c>
      <c r="W757" s="27" t="inlineStr">
        <is>
          <t>Dentro del alcance</t>
        </is>
      </c>
      <c r="X757" s="30" t="inlineStr">
        <is>
          <t>Media</t>
        </is>
      </c>
      <c r="Y757" s="27" t="inlineStr">
        <is>
          <t>Homologado – confianza Media – pendiente de validación</t>
        </is>
      </c>
      <c r="Z757" s="26" t="inlineStr">
        <is>
          <t>Dar de baja en SAP</t>
        </is>
      </c>
      <c r="AA757" s="27" t="inlineStr">
        <is>
          <t>101</t>
        </is>
      </c>
      <c r="AB757" s="27" t="inlineStr">
        <is>
          <t>ENALAPRIL COMP</t>
        </is>
      </c>
      <c r="AC757" s="27" t="inlineStr">
        <is>
          <t>Cruce por nomenclatura SAP</t>
        </is>
      </c>
      <c r="AD757" s="27" t="inlineStr">
        <is>
          <t>Sí</t>
        </is>
      </c>
      <c r="AE757" s="27" t="inlineStr">
        <is>
          <t>1000066, 1000343</t>
        </is>
      </c>
      <c r="AF757" s="27" t="inlineStr">
        <is>
          <t>Sí</t>
        </is>
      </c>
      <c r="AG757" s="27" t="inlineStr">
        <is>
          <t>M04-003</t>
        </is>
      </c>
      <c r="AH757" s="37" t="n">
        <v>8770</v>
      </c>
      <c r="AI757" s="37" t="n">
        <v>580</v>
      </c>
      <c r="AJ757" s="37" t="n">
        <v>8190</v>
      </c>
      <c r="AK757" s="38" t="n">
        <v>16.2830661345496</v>
      </c>
      <c r="AL757" s="38">
        <f>IF(OR($Z757="Dar de baja en SAP",$Z757="Dar de alta en SAP"),$AJ757*$AK757,"")</f>
        <v/>
      </c>
      <c r="AM757" s="38">
        <f>$AI757*$AK757</f>
        <v/>
      </c>
      <c r="AN757" s="27" t="inlineStr"/>
      <c r="AO757"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7" t="n">
        <v>0</v>
      </c>
      <c r="M758" s="7" t="n">
        <v>34762.66</v>
      </c>
      <c r="O758" s="11">
        <f>M758/SUM($M$2:$M$2023)</f>
        <v/>
      </c>
      <c r="P758" s="5">
        <f>IFERROR(M758/I758,0)</f>
        <v/>
      </c>
      <c r="R758" s="8">
        <f>I758-Q758</f>
        <v/>
      </c>
      <c r="S758" s="36">
        <f>P758*R758</f>
        <v/>
      </c>
      <c r="U758" s="27" t="inlineStr">
        <is>
          <t>Stock SAP</t>
        </is>
      </c>
      <c r="V758" s="27" t="inlineStr">
        <is>
          <t>Medicamentos</t>
        </is>
      </c>
      <c r="W758" s="27" t="inlineStr">
        <is>
          <t>Dentro del alcance</t>
        </is>
      </c>
      <c r="X758" s="27" t="inlineStr"/>
      <c r="Y758" s="27" t="inlineStr">
        <is>
          <t>Sin recuento físico en el inventario de Avain</t>
        </is>
      </c>
      <c r="Z758" s="28" t="inlineStr">
        <is>
          <t>Sin recuento físico</t>
        </is>
      </c>
      <c r="AA758" s="27" t="inlineStr"/>
      <c r="AB758" s="27" t="inlineStr"/>
      <c r="AC758" s="27" t="inlineStr"/>
      <c r="AD758" s="27" t="inlineStr"/>
      <c r="AE758" s="27" t="inlineStr"/>
      <c r="AF758" s="27" t="inlineStr"/>
      <c r="AG758" s="27" t="inlineStr"/>
      <c r="AH758" s="37" t="n">
        <v>3545</v>
      </c>
      <c r="AI758" s="37" t="n">
        <v>0</v>
      </c>
      <c r="AJ758" s="37" t="n">
        <v>3545</v>
      </c>
      <c r="AK758" s="38" t="n">
        <v>347.6266121297602</v>
      </c>
      <c r="AL758" s="38" t="n"/>
      <c r="AM758" s="38" t="n"/>
      <c r="AN758" s="27" t="inlineStr"/>
      <c r="AO758" s="27"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7" t="n">
        <v>0</v>
      </c>
      <c r="M759" s="7" t="n">
        <v>34762.66</v>
      </c>
      <c r="O759" s="11">
        <f>M759/SUM($M$2:$M$2023)</f>
        <v/>
      </c>
      <c r="P759" s="5">
        <f>IFERROR(M759/I759,0)</f>
        <v/>
      </c>
      <c r="R759" s="8">
        <f>I759-Q759</f>
        <v/>
      </c>
      <c r="S759" s="36">
        <f>P759*R759</f>
        <v/>
      </c>
      <c r="U759" s="27" t="inlineStr">
        <is>
          <t>Stock SAP</t>
        </is>
      </c>
      <c r="V759" s="27" t="inlineStr">
        <is>
          <t>Medicamentos</t>
        </is>
      </c>
      <c r="W759" s="27" t="inlineStr">
        <is>
          <t>Dentro del alcance</t>
        </is>
      </c>
      <c r="X759" s="27" t="inlineStr"/>
      <c r="Y759" s="27" t="inlineStr">
        <is>
          <t>Sin recuento físico en el inventario de Avain</t>
        </is>
      </c>
      <c r="Z759" s="28" t="inlineStr">
        <is>
          <t>Sin recuento físico</t>
        </is>
      </c>
      <c r="AA759" s="27" t="inlineStr"/>
      <c r="AB759" s="27" t="inlineStr"/>
      <c r="AC759" s="27" t="inlineStr"/>
      <c r="AD759" s="27" t="inlineStr"/>
      <c r="AE759" s="27" t="inlineStr"/>
      <c r="AF759" s="27" t="inlineStr"/>
      <c r="AG759" s="27" t="inlineStr"/>
      <c r="AH759" s="37" t="n">
        <v>3545</v>
      </c>
      <c r="AI759" s="37" t="n">
        <v>0</v>
      </c>
      <c r="AJ759" s="37" t="n">
        <v>3545</v>
      </c>
      <c r="AK759" s="38" t="n">
        <v>347.6266121297602</v>
      </c>
      <c r="AL759" s="38" t="n"/>
      <c r="AM759" s="38" t="n"/>
      <c r="AN759" s="27" t="inlineStr"/>
      <c r="AO759" s="27"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7" t="n">
        <v>0</v>
      </c>
      <c r="M760" s="7" t="n">
        <v>34762.66</v>
      </c>
      <c r="O760" s="11">
        <f>M760/SUM($M$2:$M$2023)</f>
        <v/>
      </c>
      <c r="P760" s="5">
        <f>IFERROR(M760/I760,0)</f>
        <v/>
      </c>
      <c r="R760" s="8">
        <f>I760-Q760</f>
        <v/>
      </c>
      <c r="S760" s="36">
        <f>P760*R760</f>
        <v/>
      </c>
      <c r="U760" s="27" t="inlineStr">
        <is>
          <t>Stock SAP</t>
        </is>
      </c>
      <c r="V760" s="27" t="inlineStr">
        <is>
          <t>Medicamentos</t>
        </is>
      </c>
      <c r="W760" s="27" t="inlineStr">
        <is>
          <t>Dentro del alcance</t>
        </is>
      </c>
      <c r="X760" s="27" t="inlineStr"/>
      <c r="Y760" s="27" t="inlineStr">
        <is>
          <t>Sin recuento físico en el inventario de Avain</t>
        </is>
      </c>
      <c r="Z760" s="28" t="inlineStr">
        <is>
          <t>Sin recuento físico</t>
        </is>
      </c>
      <c r="AA760" s="27" t="inlineStr"/>
      <c r="AB760" s="27" t="inlineStr"/>
      <c r="AC760" s="27" t="inlineStr"/>
      <c r="AD760" s="27" t="inlineStr"/>
      <c r="AE760" s="27" t="inlineStr"/>
      <c r="AF760" s="27" t="inlineStr"/>
      <c r="AG760" s="27" t="inlineStr"/>
      <c r="AH760" s="37" t="n">
        <v>3545</v>
      </c>
      <c r="AI760" s="37" t="n">
        <v>0</v>
      </c>
      <c r="AJ760" s="37" t="n">
        <v>3545</v>
      </c>
      <c r="AK760" s="38" t="n">
        <v>347.6266121297602</v>
      </c>
      <c r="AL760" s="38" t="n"/>
      <c r="AM760" s="38" t="n"/>
      <c r="AN760" s="27" t="inlineStr"/>
      <c r="AO760" s="27"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7" t="n">
        <v>0</v>
      </c>
      <c r="M761" s="7" t="n">
        <v>34762.66</v>
      </c>
      <c r="O761" s="11">
        <f>M761/SUM($M$2:$M$2023)</f>
        <v/>
      </c>
      <c r="P761" s="5">
        <f>IFERROR(M761/I761,0)</f>
        <v/>
      </c>
      <c r="R761" s="8">
        <f>I761-Q761</f>
        <v/>
      </c>
      <c r="S761" s="36">
        <f>P761*R761</f>
        <v/>
      </c>
      <c r="U761" s="27" t="inlineStr">
        <is>
          <t>Stock SAP</t>
        </is>
      </c>
      <c r="V761" s="27" t="inlineStr">
        <is>
          <t>Medicamentos</t>
        </is>
      </c>
      <c r="W761" s="27" t="inlineStr">
        <is>
          <t>Dentro del alcance</t>
        </is>
      </c>
      <c r="X761" s="27" t="inlineStr"/>
      <c r="Y761" s="27" t="inlineStr">
        <is>
          <t>Sin recuento físico en el inventario de Avain</t>
        </is>
      </c>
      <c r="Z761" s="28" t="inlineStr">
        <is>
          <t>Sin recuento físico</t>
        </is>
      </c>
      <c r="AA761" s="27" t="inlineStr"/>
      <c r="AB761" s="27" t="inlineStr"/>
      <c r="AC761" s="27" t="inlineStr"/>
      <c r="AD761" s="27" t="inlineStr"/>
      <c r="AE761" s="27" t="inlineStr"/>
      <c r="AF761" s="27" t="inlineStr"/>
      <c r="AG761" s="27" t="inlineStr"/>
      <c r="AH761" s="37" t="n">
        <v>3545</v>
      </c>
      <c r="AI761" s="37" t="n">
        <v>0</v>
      </c>
      <c r="AJ761" s="37" t="n">
        <v>3545</v>
      </c>
      <c r="AK761" s="38" t="n">
        <v>347.6266121297602</v>
      </c>
      <c r="AL761" s="38" t="n"/>
      <c r="AM761" s="38" t="n"/>
      <c r="AN761" s="27" t="inlineStr"/>
      <c r="AO761" s="27"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7" t="n">
        <v>0</v>
      </c>
      <c r="M762" s="7" t="n">
        <v>34762.66</v>
      </c>
      <c r="O762" s="11">
        <f>M762/SUM($M$2:$M$2023)</f>
        <v/>
      </c>
      <c r="P762" s="5">
        <f>IFERROR(M762/I762,0)</f>
        <v/>
      </c>
      <c r="R762" s="8">
        <f>I762-Q762</f>
        <v/>
      </c>
      <c r="S762" s="36">
        <f>P762*R762</f>
        <v/>
      </c>
      <c r="U762" s="27" t="inlineStr">
        <is>
          <t>Stock SAP</t>
        </is>
      </c>
      <c r="V762" s="27" t="inlineStr">
        <is>
          <t>Medicamentos</t>
        </is>
      </c>
      <c r="W762" s="27" t="inlineStr">
        <is>
          <t>Dentro del alcance</t>
        </is>
      </c>
      <c r="X762" s="27" t="inlineStr"/>
      <c r="Y762" s="27" t="inlineStr">
        <is>
          <t>Sin recuento físico en el inventario de Avain</t>
        </is>
      </c>
      <c r="Z762" s="28" t="inlineStr">
        <is>
          <t>Sin recuento físico</t>
        </is>
      </c>
      <c r="AA762" s="27" t="inlineStr"/>
      <c r="AB762" s="27" t="inlineStr"/>
      <c r="AC762" s="27" t="inlineStr"/>
      <c r="AD762" s="27" t="inlineStr"/>
      <c r="AE762" s="27" t="inlineStr"/>
      <c r="AF762" s="27" t="inlineStr"/>
      <c r="AG762" s="27" t="inlineStr"/>
      <c r="AH762" s="37" t="n">
        <v>3545</v>
      </c>
      <c r="AI762" s="37" t="n">
        <v>0</v>
      </c>
      <c r="AJ762" s="37" t="n">
        <v>3545</v>
      </c>
      <c r="AK762" s="38" t="n">
        <v>347.6266121297602</v>
      </c>
      <c r="AL762" s="38" t="n"/>
      <c r="AM762" s="38" t="n"/>
      <c r="AN762" s="27" t="inlineStr"/>
      <c r="AO762" s="27"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7" t="n">
        <v>0</v>
      </c>
      <c r="M763" s="7" t="n">
        <v>34762.66</v>
      </c>
      <c r="O763" s="11">
        <f>M763/SUM($M$2:$M$2023)</f>
        <v/>
      </c>
      <c r="P763" s="5">
        <f>IFERROR(M763/I763,0)</f>
        <v/>
      </c>
      <c r="R763" s="8">
        <f>I763-Q763</f>
        <v/>
      </c>
      <c r="S763" s="36">
        <f>P763*R763</f>
        <v/>
      </c>
      <c r="U763" s="27" t="inlineStr">
        <is>
          <t>Stock SAP</t>
        </is>
      </c>
      <c r="V763" s="27" t="inlineStr">
        <is>
          <t>Medicamentos</t>
        </is>
      </c>
      <c r="W763" s="27" t="inlineStr">
        <is>
          <t>Dentro del alcance</t>
        </is>
      </c>
      <c r="X763" s="27" t="inlineStr"/>
      <c r="Y763" s="27" t="inlineStr">
        <is>
          <t>Sin recuento físico en el inventario de Avain</t>
        </is>
      </c>
      <c r="Z763" s="28" t="inlineStr">
        <is>
          <t>Sin recuento físico</t>
        </is>
      </c>
      <c r="AA763" s="27" t="inlineStr"/>
      <c r="AB763" s="27" t="inlineStr"/>
      <c r="AC763" s="27" t="inlineStr"/>
      <c r="AD763" s="27" t="inlineStr"/>
      <c r="AE763" s="27" t="inlineStr"/>
      <c r="AF763" s="27" t="inlineStr"/>
      <c r="AG763" s="27" t="inlineStr"/>
      <c r="AH763" s="37" t="n">
        <v>3545</v>
      </c>
      <c r="AI763" s="37" t="n">
        <v>0</v>
      </c>
      <c r="AJ763" s="37" t="n">
        <v>3545</v>
      </c>
      <c r="AK763" s="38" t="n">
        <v>347.6266121297602</v>
      </c>
      <c r="AL763" s="38" t="n"/>
      <c r="AM763" s="38" t="n"/>
      <c r="AN763" s="27" t="inlineStr"/>
      <c r="AO763" s="27"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7" t="n">
        <v>0</v>
      </c>
      <c r="M764" s="7" t="n">
        <v>34762.66</v>
      </c>
      <c r="O764" s="11">
        <f>M764/SUM($M$2:$M$2023)</f>
        <v/>
      </c>
      <c r="P764" s="5">
        <f>IFERROR(M764/I764,0)</f>
        <v/>
      </c>
      <c r="R764" s="8">
        <f>I764-Q764</f>
        <v/>
      </c>
      <c r="S764" s="36">
        <f>P764*R764</f>
        <v/>
      </c>
      <c r="U764" s="27" t="inlineStr">
        <is>
          <t>Stock SAP</t>
        </is>
      </c>
      <c r="V764" s="27" t="inlineStr">
        <is>
          <t>Medicamentos</t>
        </is>
      </c>
      <c r="W764" s="27" t="inlineStr">
        <is>
          <t>Dentro del alcance</t>
        </is>
      </c>
      <c r="X764" s="27" t="inlineStr"/>
      <c r="Y764" s="27" t="inlineStr">
        <is>
          <t>Sin recuento físico en el inventario de Avain</t>
        </is>
      </c>
      <c r="Z764" s="28" t="inlineStr">
        <is>
          <t>Sin recuento físico</t>
        </is>
      </c>
      <c r="AA764" s="27" t="inlineStr"/>
      <c r="AB764" s="27" t="inlineStr"/>
      <c r="AC764" s="27" t="inlineStr"/>
      <c r="AD764" s="27" t="inlineStr"/>
      <c r="AE764" s="27" t="inlineStr"/>
      <c r="AF764" s="27" t="inlineStr"/>
      <c r="AG764" s="27" t="inlineStr"/>
      <c r="AH764" s="37" t="n">
        <v>3545</v>
      </c>
      <c r="AI764" s="37" t="n">
        <v>0</v>
      </c>
      <c r="AJ764" s="37" t="n">
        <v>3545</v>
      </c>
      <c r="AK764" s="38" t="n">
        <v>347.6266121297602</v>
      </c>
      <c r="AL764" s="38" t="n"/>
      <c r="AM764" s="38" t="n"/>
      <c r="AN764" s="27" t="inlineStr"/>
      <c r="AO764" s="27"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7" t="n">
        <v>0</v>
      </c>
      <c r="M765" s="7" t="n">
        <v>363000.76</v>
      </c>
      <c r="O765" s="11">
        <f>M765/SUM($M$2:$M$2023)</f>
        <v/>
      </c>
      <c r="P765" s="5">
        <f>IFERROR(M765/I765,0)</f>
        <v/>
      </c>
      <c r="Q765" s="39" t="n">
        <v>29</v>
      </c>
      <c r="R765" s="8">
        <f>I765-Q765</f>
        <v/>
      </c>
      <c r="S765" s="36">
        <f>P765*R765</f>
        <v/>
      </c>
      <c r="U765" s="27" t="inlineStr">
        <is>
          <t>Stock SAP</t>
        </is>
      </c>
      <c r="V765" s="27" t="inlineStr">
        <is>
          <t>Medicamentos</t>
        </is>
      </c>
      <c r="W765" s="27" t="inlineStr">
        <is>
          <t>Dentro del alcance</t>
        </is>
      </c>
      <c r="X765" s="30" t="inlineStr">
        <is>
          <t>Media</t>
        </is>
      </c>
      <c r="Y765" s="27" t="inlineStr">
        <is>
          <t>Homologado – confianza Media – pendiente de validación</t>
        </is>
      </c>
      <c r="Z765" s="26" t="inlineStr">
        <is>
          <t>Dar de baja en SAP</t>
        </is>
      </c>
      <c r="AA765" s="27" t="inlineStr">
        <is>
          <t>204</t>
        </is>
      </c>
      <c r="AB765" s="27" t="inlineStr">
        <is>
          <t>SALBUTAMOL</t>
        </is>
      </c>
      <c r="AC765" s="27" t="inlineStr">
        <is>
          <t>Homologación por código Avain (master M05-001)</t>
        </is>
      </c>
      <c r="AD765" s="27" t="inlineStr">
        <is>
          <t>No</t>
        </is>
      </c>
      <c r="AE765" s="27" t="inlineStr"/>
      <c r="AF765" s="27" t="inlineStr">
        <is>
          <t>Sí</t>
        </is>
      </c>
      <c r="AG765" s="27" t="inlineStr">
        <is>
          <t>M05-001</t>
        </is>
      </c>
      <c r="AH765" s="37" t="n">
        <v>463</v>
      </c>
      <c r="AI765" s="37" t="n">
        <v>29</v>
      </c>
      <c r="AJ765" s="37" t="n">
        <v>434</v>
      </c>
      <c r="AK765" s="38" t="n">
        <v>3630.00758099352</v>
      </c>
      <c r="AL765" s="38">
        <f>IF(OR($Z765="Dar de baja en SAP",$Z765="Dar de alta en SAP"),$AJ765*$AK765,"")</f>
        <v/>
      </c>
      <c r="AM765" s="38">
        <f>$AI765*$AK765</f>
        <v/>
      </c>
      <c r="AN765" s="27" t="inlineStr"/>
      <c r="AO765" s="27"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7" t="n">
        <v>0</v>
      </c>
      <c r="M766" s="7" t="n">
        <v>108168.57</v>
      </c>
      <c r="O766" s="11">
        <f>M766/SUM($M$2:$M$2023)</f>
        <v/>
      </c>
      <c r="P766" s="5">
        <f>IFERROR(M766/I766,0)</f>
        <v/>
      </c>
      <c r="R766" s="8">
        <f>I766-Q766</f>
        <v/>
      </c>
      <c r="S766" s="36">
        <f>P766*R766</f>
        <v/>
      </c>
      <c r="U766" s="27" t="inlineStr">
        <is>
          <t>Stock SAP</t>
        </is>
      </c>
      <c r="V766" s="27" t="inlineStr">
        <is>
          <t>Medicamentos</t>
        </is>
      </c>
      <c r="W766" s="27" t="inlineStr">
        <is>
          <t>Dentro del alcance</t>
        </is>
      </c>
      <c r="X766" s="30" t="inlineStr">
        <is>
          <t>Media</t>
        </is>
      </c>
      <c r="Y766" s="27" t="inlineStr">
        <is>
          <t>Homologado – confianza Media – pendiente de validación</t>
        </is>
      </c>
      <c r="Z766" s="26" t="inlineStr">
        <is>
          <t>Dar de baja en SAP</t>
        </is>
      </c>
      <c r="AA766" s="27" t="inlineStr">
        <is>
          <t>212</t>
        </is>
      </c>
      <c r="AB766" s="27" t="inlineStr">
        <is>
          <t>SOLUCIÓN FISIOLÓGICA</t>
        </is>
      </c>
      <c r="AC766" s="27" t="inlineStr">
        <is>
          <t>Homologación por código Avain (master M13-001)</t>
        </is>
      </c>
      <c r="AD766" s="27" t="inlineStr">
        <is>
          <t>No</t>
        </is>
      </c>
      <c r="AE766" s="27" t="inlineStr"/>
      <c r="AF766" s="27" t="inlineStr">
        <is>
          <t>Sí</t>
        </is>
      </c>
      <c r="AG766" s="27" t="inlineStr">
        <is>
          <t>M13-001</t>
        </is>
      </c>
      <c r="AH766" s="37" t="n">
        <v>3471</v>
      </c>
      <c r="AI766" s="37" t="n">
        <v>0</v>
      </c>
      <c r="AJ766" s="37" t="n">
        <v>3471</v>
      </c>
      <c r="AK766" s="38" t="n">
        <v>1081.685701526937</v>
      </c>
      <c r="AL766" s="38">
        <f>IF(OR($Z766="Dar de baja en SAP",$Z766="Dar de alta en SAP"),$AJ766*$AK766,"")</f>
        <v/>
      </c>
      <c r="AM766" s="38">
        <f>$AI766*$AK766</f>
        <v/>
      </c>
      <c r="AN766" s="27" t="inlineStr"/>
      <c r="AO766"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7" t="n">
        <v>0</v>
      </c>
      <c r="M767" s="7" t="n">
        <v>108168.57</v>
      </c>
      <c r="O767" s="11">
        <f>M767/SUM($M$2:$M$2023)</f>
        <v/>
      </c>
      <c r="P767" s="5">
        <f>IFERROR(M767/I767,0)</f>
        <v/>
      </c>
      <c r="R767" s="8">
        <f>I767-Q767</f>
        <v/>
      </c>
      <c r="S767" s="36">
        <f>P767*R767</f>
        <v/>
      </c>
      <c r="U767" s="27" t="inlineStr">
        <is>
          <t>Stock SAP</t>
        </is>
      </c>
      <c r="V767" s="27" t="inlineStr">
        <is>
          <t>Medicamentos</t>
        </is>
      </c>
      <c r="W767" s="27" t="inlineStr">
        <is>
          <t>Dentro del alcance</t>
        </is>
      </c>
      <c r="X767" s="30" t="inlineStr">
        <is>
          <t>Media</t>
        </is>
      </c>
      <c r="Y767" s="27" t="inlineStr">
        <is>
          <t>Homologado – confianza Media – pendiente de validación</t>
        </is>
      </c>
      <c r="Z767" s="26" t="inlineStr">
        <is>
          <t>Dar de baja en SAP</t>
        </is>
      </c>
      <c r="AA767" s="27" t="inlineStr">
        <is>
          <t>212</t>
        </is>
      </c>
      <c r="AB767" s="27" t="inlineStr">
        <is>
          <t>SOLUCIÓN FISIOLÓGICA</t>
        </is>
      </c>
      <c r="AC767" s="27" t="inlineStr">
        <is>
          <t>Homologación por código Avain (master M13-001)</t>
        </is>
      </c>
      <c r="AD767" s="27" t="inlineStr">
        <is>
          <t>No</t>
        </is>
      </c>
      <c r="AE767" s="27" t="inlineStr"/>
      <c r="AF767" s="27" t="inlineStr">
        <is>
          <t>Sí</t>
        </is>
      </c>
      <c r="AG767" s="27" t="inlineStr">
        <is>
          <t>M13-001</t>
        </is>
      </c>
      <c r="AH767" s="37" t="n">
        <v>3471</v>
      </c>
      <c r="AI767" s="37" t="n">
        <v>0</v>
      </c>
      <c r="AJ767" s="37" t="n">
        <v>3471</v>
      </c>
      <c r="AK767" s="38" t="n">
        <v>1081.685701526937</v>
      </c>
      <c r="AL767" s="38">
        <f>IF(OR($Z767="Dar de baja en SAP",$Z767="Dar de alta en SAP"),$AJ767*$AK767,"")</f>
        <v/>
      </c>
      <c r="AM767" s="38">
        <f>$AI767*$AK767</f>
        <v/>
      </c>
      <c r="AN767" s="27" t="inlineStr"/>
      <c r="AO767"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7" t="n">
        <v>0</v>
      </c>
      <c r="M768" s="7" t="n">
        <v>31509.33</v>
      </c>
      <c r="O768" s="11">
        <f>M768/SUM($M$2:$M$2023)</f>
        <v/>
      </c>
      <c r="P768" s="5">
        <f>IFERROR(M768/I768,0)</f>
        <v/>
      </c>
      <c r="R768" s="8">
        <f>I768-Q768</f>
        <v/>
      </c>
      <c r="S768" s="36">
        <f>P768*R768</f>
        <v/>
      </c>
      <c r="U768" s="27" t="inlineStr">
        <is>
          <t>Stock SAP</t>
        </is>
      </c>
      <c r="V768" s="27" t="inlineStr">
        <is>
          <t>Medicamentos</t>
        </is>
      </c>
      <c r="W768" s="27" t="inlineStr">
        <is>
          <t>Dentro del alcance</t>
        </is>
      </c>
      <c r="X768" s="27" t="inlineStr"/>
      <c r="Y768" s="27" t="inlineStr">
        <is>
          <t>Sin recuento físico en el inventario de Avain</t>
        </is>
      </c>
      <c r="Z768" s="28" t="inlineStr">
        <is>
          <t>Sin recuento físico</t>
        </is>
      </c>
      <c r="AA768" s="27" t="inlineStr"/>
      <c r="AB768" s="27" t="inlineStr"/>
      <c r="AC768" s="27" t="inlineStr"/>
      <c r="AD768" s="27" t="inlineStr"/>
      <c r="AE768" s="27" t="inlineStr"/>
      <c r="AF768" s="27" t="inlineStr"/>
      <c r="AG768" s="27" t="inlineStr"/>
      <c r="AH768" s="37" t="n">
        <v>552</v>
      </c>
      <c r="AI768" s="37" t="n">
        <v>0</v>
      </c>
      <c r="AJ768" s="37" t="n">
        <v>552</v>
      </c>
      <c r="AK768" s="38" t="n">
        <v>315.0932971014492</v>
      </c>
      <c r="AL768" s="38" t="n"/>
      <c r="AM768" s="38" t="n"/>
      <c r="AN768" s="27" t="inlineStr"/>
      <c r="AO768" s="27"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7" t="n">
        <v>0</v>
      </c>
      <c r="M769" s="7" t="n">
        <v>31509.33</v>
      </c>
      <c r="O769" s="11">
        <f>M769/SUM($M$2:$M$2023)</f>
        <v/>
      </c>
      <c r="P769" s="5">
        <f>IFERROR(M769/I769,0)</f>
        <v/>
      </c>
      <c r="R769" s="8">
        <f>I769-Q769</f>
        <v/>
      </c>
      <c r="S769" s="36">
        <f>P769*R769</f>
        <v/>
      </c>
      <c r="U769" s="27" t="inlineStr">
        <is>
          <t>Stock SAP</t>
        </is>
      </c>
      <c r="V769" s="27" t="inlineStr">
        <is>
          <t>Medicamentos</t>
        </is>
      </c>
      <c r="W769" s="27" t="inlineStr">
        <is>
          <t>Dentro del alcance</t>
        </is>
      </c>
      <c r="X769" s="27" t="inlineStr"/>
      <c r="Y769" s="27" t="inlineStr">
        <is>
          <t>Sin recuento físico en el inventario de Avain</t>
        </is>
      </c>
      <c r="Z769" s="28" t="inlineStr">
        <is>
          <t>Sin recuento físico</t>
        </is>
      </c>
      <c r="AA769" s="27" t="inlineStr"/>
      <c r="AB769" s="27" t="inlineStr"/>
      <c r="AC769" s="27" t="inlineStr"/>
      <c r="AD769" s="27" t="inlineStr"/>
      <c r="AE769" s="27" t="inlineStr"/>
      <c r="AF769" s="27" t="inlineStr"/>
      <c r="AG769" s="27" t="inlineStr"/>
      <c r="AH769" s="37" t="n">
        <v>552</v>
      </c>
      <c r="AI769" s="37" t="n">
        <v>0</v>
      </c>
      <c r="AJ769" s="37" t="n">
        <v>552</v>
      </c>
      <c r="AK769" s="38" t="n">
        <v>315.0932971014492</v>
      </c>
      <c r="AL769" s="38" t="n"/>
      <c r="AM769" s="38" t="n"/>
      <c r="AN769" s="27" t="inlineStr"/>
      <c r="AO769" s="27"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7" t="n">
        <v>0</v>
      </c>
      <c r="M770" s="7" t="n">
        <v>31509.33</v>
      </c>
      <c r="O770" s="11">
        <f>M770/SUM($M$2:$M$2023)</f>
        <v/>
      </c>
      <c r="P770" s="5">
        <f>IFERROR(M770/I770,0)</f>
        <v/>
      </c>
      <c r="R770" s="8">
        <f>I770-Q770</f>
        <v/>
      </c>
      <c r="S770" s="36">
        <f>P770*R770</f>
        <v/>
      </c>
      <c r="U770" s="27" t="inlineStr">
        <is>
          <t>Stock SAP</t>
        </is>
      </c>
      <c r="V770" s="27" t="inlineStr">
        <is>
          <t>Medicamentos</t>
        </is>
      </c>
      <c r="W770" s="27" t="inlineStr">
        <is>
          <t>Dentro del alcance</t>
        </is>
      </c>
      <c r="X770" s="27" t="inlineStr"/>
      <c r="Y770" s="27" t="inlineStr">
        <is>
          <t>Sin recuento físico en el inventario de Avain</t>
        </is>
      </c>
      <c r="Z770" s="28" t="inlineStr">
        <is>
          <t>Sin recuento físico</t>
        </is>
      </c>
      <c r="AA770" s="27" t="inlineStr"/>
      <c r="AB770" s="27" t="inlineStr"/>
      <c r="AC770" s="27" t="inlineStr"/>
      <c r="AD770" s="27" t="inlineStr"/>
      <c r="AE770" s="27" t="inlineStr"/>
      <c r="AF770" s="27" t="inlineStr"/>
      <c r="AG770" s="27" t="inlineStr"/>
      <c r="AH770" s="37" t="n">
        <v>552</v>
      </c>
      <c r="AI770" s="37" t="n">
        <v>0</v>
      </c>
      <c r="AJ770" s="37" t="n">
        <v>552</v>
      </c>
      <c r="AK770" s="38" t="n">
        <v>315.0932971014492</v>
      </c>
      <c r="AL770" s="38" t="n"/>
      <c r="AM770" s="38" t="n"/>
      <c r="AN770" s="27" t="inlineStr"/>
      <c r="AO770" s="27"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7" t="n">
        <v>0</v>
      </c>
      <c r="M771" s="7" t="n">
        <v>33095.25</v>
      </c>
      <c r="O771" s="11">
        <f>M771/SUM($M$2:$M$2023)</f>
        <v/>
      </c>
      <c r="P771" s="5">
        <f>IFERROR(M771/I771,0)</f>
        <v/>
      </c>
      <c r="R771" s="8">
        <f>I771-Q771</f>
        <v/>
      </c>
      <c r="S771" s="36">
        <f>P771*R771</f>
        <v/>
      </c>
      <c r="U771" s="27" t="inlineStr">
        <is>
          <t>Stock SAP</t>
        </is>
      </c>
      <c r="V771" s="27" t="inlineStr">
        <is>
          <t>Medicamentos</t>
        </is>
      </c>
      <c r="W771" s="27" t="inlineStr">
        <is>
          <t>Dentro del alcance</t>
        </is>
      </c>
      <c r="X771" s="30" t="inlineStr">
        <is>
          <t>Media</t>
        </is>
      </c>
      <c r="Y771" s="27" t="inlineStr">
        <is>
          <t>Homologado – confianza Media – pendiente de validación</t>
        </is>
      </c>
      <c r="Z771" s="26" t="inlineStr">
        <is>
          <t>Dar de baja en SAP</t>
        </is>
      </c>
      <c r="AA771" s="27" t="inlineStr">
        <is>
          <t>73</t>
        </is>
      </c>
      <c r="AB771" s="27" t="inlineStr">
        <is>
          <t>DEXAMETASONA AMP</t>
        </is>
      </c>
      <c r="AC771" s="27" t="inlineStr">
        <is>
          <t>Cruce por nomenclatura SAP</t>
        </is>
      </c>
      <c r="AD771" s="27" t="inlineStr">
        <is>
          <t>Sí</t>
        </is>
      </c>
      <c r="AE771" s="27" t="inlineStr">
        <is>
          <t>1000094, 1000478</t>
        </is>
      </c>
      <c r="AF771" s="27" t="inlineStr">
        <is>
          <t>No</t>
        </is>
      </c>
      <c r="AG771" s="27" t="inlineStr"/>
      <c r="AH771" s="37" t="n">
        <v>6527</v>
      </c>
      <c r="AI771" s="37" t="n">
        <v>193</v>
      </c>
      <c r="AJ771" s="37" t="n">
        <v>6334</v>
      </c>
      <c r="AK771" s="38" t="n">
        <v>330.9525386854604</v>
      </c>
      <c r="AL771" s="38">
        <f>IF(OR($Z771="Dar de baja en SAP",$Z771="Dar de alta en SAP"),$AJ771*$AK771,"")</f>
        <v/>
      </c>
      <c r="AM771" s="38">
        <f>$AI771*$AK771</f>
        <v/>
      </c>
      <c r="AN771" s="27" t="inlineStr"/>
      <c r="AO771"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7" t="n">
        <v>0</v>
      </c>
      <c r="M772" s="7" t="n">
        <v>33095.25</v>
      </c>
      <c r="O772" s="11">
        <f>M772/SUM($M$2:$M$2023)</f>
        <v/>
      </c>
      <c r="P772" s="5">
        <f>IFERROR(M772/I772,0)</f>
        <v/>
      </c>
      <c r="R772" s="8">
        <f>I772-Q772</f>
        <v/>
      </c>
      <c r="S772" s="36">
        <f>P772*R772</f>
        <v/>
      </c>
      <c r="U772" s="27" t="inlineStr">
        <is>
          <t>Stock SAP</t>
        </is>
      </c>
      <c r="V772" s="27" t="inlineStr">
        <is>
          <t>Medicamentos</t>
        </is>
      </c>
      <c r="W772" s="27" t="inlineStr">
        <is>
          <t>Dentro del alcance</t>
        </is>
      </c>
      <c r="X772" s="30" t="inlineStr">
        <is>
          <t>Media</t>
        </is>
      </c>
      <c r="Y772" s="27" t="inlineStr">
        <is>
          <t>Homologado – confianza Media – pendiente de validación</t>
        </is>
      </c>
      <c r="Z772" s="26" t="inlineStr">
        <is>
          <t>Dar de baja en SAP</t>
        </is>
      </c>
      <c r="AA772" s="27" t="inlineStr">
        <is>
          <t>73</t>
        </is>
      </c>
      <c r="AB772" s="27" t="inlineStr">
        <is>
          <t>DEXAMETASONA AMP</t>
        </is>
      </c>
      <c r="AC772" s="27" t="inlineStr">
        <is>
          <t>Cruce por nomenclatura SAP</t>
        </is>
      </c>
      <c r="AD772" s="27" t="inlineStr">
        <is>
          <t>Sí</t>
        </is>
      </c>
      <c r="AE772" s="27" t="inlineStr">
        <is>
          <t>1000094, 1000478</t>
        </is>
      </c>
      <c r="AF772" s="27" t="inlineStr">
        <is>
          <t>No</t>
        </is>
      </c>
      <c r="AG772" s="27" t="inlineStr"/>
      <c r="AH772" s="37" t="n">
        <v>6527</v>
      </c>
      <c r="AI772" s="37" t="n">
        <v>193</v>
      </c>
      <c r="AJ772" s="37" t="n">
        <v>6334</v>
      </c>
      <c r="AK772" s="38" t="n">
        <v>330.9525386854604</v>
      </c>
      <c r="AL772" s="38">
        <f>IF(OR($Z772="Dar de baja en SAP",$Z772="Dar de alta en SAP"),$AJ772*$AK772,"")</f>
        <v/>
      </c>
      <c r="AM772" s="38">
        <f>$AI772*$AK772</f>
        <v/>
      </c>
      <c r="AN772" s="27" t="inlineStr"/>
      <c r="AO772"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7" t="n">
        <v>0</v>
      </c>
      <c r="M773" s="7" t="n">
        <v>33095.25</v>
      </c>
      <c r="O773" s="11">
        <f>M773/SUM($M$2:$M$2023)</f>
        <v/>
      </c>
      <c r="P773" s="5">
        <f>IFERROR(M773/I773,0)</f>
        <v/>
      </c>
      <c r="R773" s="8">
        <f>I773-Q773</f>
        <v/>
      </c>
      <c r="S773" s="36">
        <f>P773*R773</f>
        <v/>
      </c>
      <c r="U773" s="27" t="inlineStr">
        <is>
          <t>Stock SAP</t>
        </is>
      </c>
      <c r="V773" s="27" t="inlineStr">
        <is>
          <t>Medicamentos</t>
        </is>
      </c>
      <c r="W773" s="27" t="inlineStr">
        <is>
          <t>Dentro del alcance</t>
        </is>
      </c>
      <c r="X773" s="30" t="inlineStr">
        <is>
          <t>Media</t>
        </is>
      </c>
      <c r="Y773" s="27" t="inlineStr">
        <is>
          <t>Homologado – confianza Media – pendiente de validación</t>
        </is>
      </c>
      <c r="Z773" s="26" t="inlineStr">
        <is>
          <t>Dar de baja en SAP</t>
        </is>
      </c>
      <c r="AA773" s="27" t="inlineStr">
        <is>
          <t>73</t>
        </is>
      </c>
      <c r="AB773" s="27" t="inlineStr">
        <is>
          <t>DEXAMETASONA AMP</t>
        </is>
      </c>
      <c r="AC773" s="27" t="inlineStr">
        <is>
          <t>Cruce por nomenclatura SAP</t>
        </is>
      </c>
      <c r="AD773" s="27" t="inlineStr">
        <is>
          <t>Sí</t>
        </is>
      </c>
      <c r="AE773" s="27" t="inlineStr">
        <is>
          <t>1000094, 1000478</t>
        </is>
      </c>
      <c r="AF773" s="27" t="inlineStr">
        <is>
          <t>No</t>
        </is>
      </c>
      <c r="AG773" s="27" t="inlineStr"/>
      <c r="AH773" s="37" t="n">
        <v>6527</v>
      </c>
      <c r="AI773" s="37" t="n">
        <v>193</v>
      </c>
      <c r="AJ773" s="37" t="n">
        <v>6334</v>
      </c>
      <c r="AK773" s="38" t="n">
        <v>330.9525386854604</v>
      </c>
      <c r="AL773" s="38">
        <f>IF(OR($Z773="Dar de baja en SAP",$Z773="Dar de alta en SAP"),$AJ773*$AK773,"")</f>
        <v/>
      </c>
      <c r="AM773" s="38">
        <f>$AI773*$AK773</f>
        <v/>
      </c>
      <c r="AN773" s="27" t="inlineStr"/>
      <c r="AO773"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7" t="n">
        <v>0</v>
      </c>
      <c r="M774" s="7" t="n">
        <v>33095.25</v>
      </c>
      <c r="O774" s="11">
        <f>M774/SUM($M$2:$M$2023)</f>
        <v/>
      </c>
      <c r="P774" s="5">
        <f>IFERROR(M774/I774,0)</f>
        <v/>
      </c>
      <c r="R774" s="8">
        <f>I774-Q774</f>
        <v/>
      </c>
      <c r="S774" s="36">
        <f>P774*R774</f>
        <v/>
      </c>
      <c r="U774" s="27" t="inlineStr">
        <is>
          <t>Stock SAP</t>
        </is>
      </c>
      <c r="V774" s="27" t="inlineStr">
        <is>
          <t>Medicamentos</t>
        </is>
      </c>
      <c r="W774" s="27" t="inlineStr">
        <is>
          <t>Dentro del alcance</t>
        </is>
      </c>
      <c r="X774" s="30" t="inlineStr">
        <is>
          <t>Media</t>
        </is>
      </c>
      <c r="Y774" s="27" t="inlineStr">
        <is>
          <t>Homologado – confianza Media – pendiente de validación</t>
        </is>
      </c>
      <c r="Z774" s="26" t="inlineStr">
        <is>
          <t>Dar de baja en SAP</t>
        </is>
      </c>
      <c r="AA774" s="27" t="inlineStr">
        <is>
          <t>73</t>
        </is>
      </c>
      <c r="AB774" s="27" t="inlineStr">
        <is>
          <t>DEXAMETASONA AMP</t>
        </is>
      </c>
      <c r="AC774" s="27" t="inlineStr">
        <is>
          <t>Cruce por nomenclatura SAP</t>
        </is>
      </c>
      <c r="AD774" s="27" t="inlineStr">
        <is>
          <t>Sí</t>
        </is>
      </c>
      <c r="AE774" s="27" t="inlineStr">
        <is>
          <t>1000094, 1000478</t>
        </is>
      </c>
      <c r="AF774" s="27" t="inlineStr">
        <is>
          <t>No</t>
        </is>
      </c>
      <c r="AG774" s="27" t="inlineStr"/>
      <c r="AH774" s="37" t="n">
        <v>6527</v>
      </c>
      <c r="AI774" s="37" t="n">
        <v>193</v>
      </c>
      <c r="AJ774" s="37" t="n">
        <v>6334</v>
      </c>
      <c r="AK774" s="38" t="n">
        <v>330.9525386854604</v>
      </c>
      <c r="AL774" s="38">
        <f>IF(OR($Z774="Dar de baja en SAP",$Z774="Dar de alta en SAP"),$AJ774*$AK774,"")</f>
        <v/>
      </c>
      <c r="AM774" s="38">
        <f>$AI774*$AK774</f>
        <v/>
      </c>
      <c r="AN774" s="27" t="inlineStr"/>
      <c r="AO774"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7" t="n">
        <v>0</v>
      </c>
      <c r="M775" s="7" t="n">
        <v>114055.31</v>
      </c>
      <c r="O775" s="11">
        <f>M775/SUM($M$2:$M$2023)</f>
        <v/>
      </c>
      <c r="P775" s="5">
        <f>IFERROR(M775/I775,0)</f>
        <v/>
      </c>
      <c r="Q775" s="39" t="n">
        <v>61</v>
      </c>
      <c r="R775" s="8">
        <f>I775-Q775</f>
        <v/>
      </c>
      <c r="S775" s="36">
        <f>P775*R775</f>
        <v/>
      </c>
      <c r="U775" s="27" t="inlineStr">
        <is>
          <t>Stock SAP</t>
        </is>
      </c>
      <c r="V775" s="27" t="inlineStr">
        <is>
          <t>Medicamentos</t>
        </is>
      </c>
      <c r="W775" s="27" t="inlineStr">
        <is>
          <t>Dentro del alcance</t>
        </is>
      </c>
      <c r="X775" s="25" t="inlineStr">
        <is>
          <t>Alta</t>
        </is>
      </c>
      <c r="Y775" s="27" t="inlineStr">
        <is>
          <t>Homologado – confianza Alta</t>
        </is>
      </c>
      <c r="Z775" s="26" t="inlineStr">
        <is>
          <t>Dar de baja en SAP</t>
        </is>
      </c>
      <c r="AA775" s="27" t="inlineStr">
        <is>
          <t>305</t>
        </is>
      </c>
      <c r="AB775" s="27" t="inlineStr">
        <is>
          <t>LIDOCAINA EN JALEA</t>
        </is>
      </c>
      <c r="AC775" s="27" t="inlineStr">
        <is>
          <t>Cruce por nomenclatura SAP</t>
        </is>
      </c>
      <c r="AD775" s="27" t="inlineStr">
        <is>
          <t>No</t>
        </is>
      </c>
      <c r="AE775" s="27" t="inlineStr"/>
      <c r="AF775" s="27" t="inlineStr">
        <is>
          <t>Sí</t>
        </is>
      </c>
      <c r="AG775" s="27" t="inlineStr"/>
      <c r="AH775" s="37" t="n">
        <v>546</v>
      </c>
      <c r="AI775" s="37" t="n">
        <v>61</v>
      </c>
      <c r="AJ775" s="37" t="n">
        <v>485</v>
      </c>
      <c r="AK775" s="38" t="n">
        <v>1140.553095238095</v>
      </c>
      <c r="AL775" s="38">
        <f>IF(OR($Z775="Dar de baja en SAP",$Z775="Dar de alta en SAP"),$AJ775*$AK775,"")</f>
        <v/>
      </c>
      <c r="AM775" s="38">
        <f>$AI775*$AK775</f>
        <v/>
      </c>
      <c r="AN775" s="27" t="inlineStr"/>
      <c r="AO775" s="27"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7" t="n">
        <v>0</v>
      </c>
      <c r="M776" s="7" t="n">
        <v>52001.9</v>
      </c>
      <c r="O776" s="11">
        <f>M776/SUM($M$2:$M$2023)</f>
        <v/>
      </c>
      <c r="P776" s="5">
        <f>IFERROR(M776/I776,0)</f>
        <v/>
      </c>
      <c r="R776" s="8">
        <f>I776-Q776</f>
        <v/>
      </c>
      <c r="S776" s="36">
        <f>P776*R776</f>
        <v/>
      </c>
      <c r="U776" s="27" t="inlineStr">
        <is>
          <t>Stock SAP</t>
        </is>
      </c>
      <c r="V776" s="27" t="inlineStr">
        <is>
          <t>Medicamentos</t>
        </is>
      </c>
      <c r="W776" s="27" t="inlineStr">
        <is>
          <t>Dentro del alcance</t>
        </is>
      </c>
      <c r="X776" s="26" t="inlineStr">
        <is>
          <t>Baja</t>
        </is>
      </c>
      <c r="Y776" s="27" t="inlineStr">
        <is>
          <t>Homologado – confianza Baja – pendiente de validación</t>
        </is>
      </c>
      <c r="Z776" s="26" t="inlineStr">
        <is>
          <t>Dar de baja en SAP</t>
        </is>
      </c>
      <c r="AA776" s="27" t="inlineStr">
        <is>
          <t>330</t>
        </is>
      </c>
      <c r="AB776" s="27" t="inlineStr">
        <is>
          <t>MIDAZOLAM 5MG AMP</t>
        </is>
      </c>
      <c r="AC776" s="27" t="inlineStr">
        <is>
          <t>Homologación por código Avain (master M02-001)</t>
        </is>
      </c>
      <c r="AD776" s="27" t="inlineStr">
        <is>
          <t>No</t>
        </is>
      </c>
      <c r="AE776" s="27" t="inlineStr"/>
      <c r="AF776" s="27" t="inlineStr">
        <is>
          <t>Sí</t>
        </is>
      </c>
      <c r="AG776" s="27" t="inlineStr">
        <is>
          <t>M02-001</t>
        </is>
      </c>
      <c r="AH776" s="37" t="n">
        <v>1060</v>
      </c>
      <c r="AI776" s="37" t="n">
        <v>96</v>
      </c>
      <c r="AJ776" s="37" t="n">
        <v>964</v>
      </c>
      <c r="AK776" s="38" t="n">
        <v>520.0189716981132</v>
      </c>
      <c r="AL776" s="38">
        <f>IF(OR($Z776="Dar de baja en SAP",$Z776="Dar de alta en SAP"),$AJ776*$AK776,"")</f>
        <v/>
      </c>
      <c r="AM776" s="38">
        <f>$AI776*$AK776</f>
        <v/>
      </c>
      <c r="AN776" s="27" t="inlineStr"/>
      <c r="AO776"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7" t="n">
        <v>0</v>
      </c>
      <c r="M777" s="7" t="n">
        <v>52001.9</v>
      </c>
      <c r="O777" s="11">
        <f>M777/SUM($M$2:$M$2023)</f>
        <v/>
      </c>
      <c r="P777" s="5">
        <f>IFERROR(M777/I777,0)</f>
        <v/>
      </c>
      <c r="R777" s="8">
        <f>I777-Q777</f>
        <v/>
      </c>
      <c r="S777" s="36">
        <f>P777*R777</f>
        <v/>
      </c>
      <c r="U777" s="27" t="inlineStr">
        <is>
          <t>Stock SAP</t>
        </is>
      </c>
      <c r="V777" s="27" t="inlineStr">
        <is>
          <t>Medicamentos</t>
        </is>
      </c>
      <c r="W777" s="27" t="inlineStr">
        <is>
          <t>Dentro del alcance</t>
        </is>
      </c>
      <c r="X777" s="26" t="inlineStr">
        <is>
          <t>Baja</t>
        </is>
      </c>
      <c r="Y777" s="27" t="inlineStr">
        <is>
          <t>Homologado – confianza Baja – pendiente de validación</t>
        </is>
      </c>
      <c r="Z777" s="26" t="inlineStr">
        <is>
          <t>Dar de baja en SAP</t>
        </is>
      </c>
      <c r="AA777" s="27" t="inlineStr">
        <is>
          <t>330</t>
        </is>
      </c>
      <c r="AB777" s="27" t="inlineStr">
        <is>
          <t>MIDAZOLAM 5MG AMP</t>
        </is>
      </c>
      <c r="AC777" s="27" t="inlineStr">
        <is>
          <t>Homologación por código Avain (master M02-001)</t>
        </is>
      </c>
      <c r="AD777" s="27" t="inlineStr">
        <is>
          <t>No</t>
        </is>
      </c>
      <c r="AE777" s="27" t="inlineStr"/>
      <c r="AF777" s="27" t="inlineStr">
        <is>
          <t>Sí</t>
        </is>
      </c>
      <c r="AG777" s="27" t="inlineStr">
        <is>
          <t>M02-001</t>
        </is>
      </c>
      <c r="AH777" s="37" t="n">
        <v>1060</v>
      </c>
      <c r="AI777" s="37" t="n">
        <v>96</v>
      </c>
      <c r="AJ777" s="37" t="n">
        <v>964</v>
      </c>
      <c r="AK777" s="38" t="n">
        <v>520.0189716981132</v>
      </c>
      <c r="AL777" s="38">
        <f>IF(OR($Z777="Dar de baja en SAP",$Z777="Dar de alta en SAP"),$AJ777*$AK777,"")</f>
        <v/>
      </c>
      <c r="AM777" s="38">
        <f>$AI777*$AK777</f>
        <v/>
      </c>
      <c r="AN777" s="27" t="inlineStr"/>
      <c r="AO777"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7" t="n">
        <v>0</v>
      </c>
      <c r="M778" s="7" t="n">
        <v>52001.9</v>
      </c>
      <c r="O778" s="11">
        <f>M778/SUM($M$2:$M$2023)</f>
        <v/>
      </c>
      <c r="P778" s="5">
        <f>IFERROR(M778/I778,0)</f>
        <v/>
      </c>
      <c r="R778" s="8">
        <f>I778-Q778</f>
        <v/>
      </c>
      <c r="S778" s="36">
        <f>P778*R778</f>
        <v/>
      </c>
      <c r="U778" s="27" t="inlineStr">
        <is>
          <t>Stock SAP</t>
        </is>
      </c>
      <c r="V778" s="27" t="inlineStr">
        <is>
          <t>Medicamentos</t>
        </is>
      </c>
      <c r="W778" s="27" t="inlineStr">
        <is>
          <t>Dentro del alcance</t>
        </is>
      </c>
      <c r="X778" s="26" t="inlineStr">
        <is>
          <t>Baja</t>
        </is>
      </c>
      <c r="Y778" s="27" t="inlineStr">
        <is>
          <t>Homologado – confianza Baja – pendiente de validación</t>
        </is>
      </c>
      <c r="Z778" s="26" t="inlineStr">
        <is>
          <t>Dar de baja en SAP</t>
        </is>
      </c>
      <c r="AA778" s="27" t="inlineStr">
        <is>
          <t>330</t>
        </is>
      </c>
      <c r="AB778" s="27" t="inlineStr">
        <is>
          <t>MIDAZOLAM 5MG AMP</t>
        </is>
      </c>
      <c r="AC778" s="27" t="inlineStr">
        <is>
          <t>Homologación por código Avain (master M02-001)</t>
        </is>
      </c>
      <c r="AD778" s="27" t="inlineStr">
        <is>
          <t>No</t>
        </is>
      </c>
      <c r="AE778" s="27" t="inlineStr"/>
      <c r="AF778" s="27" t="inlineStr">
        <is>
          <t>Sí</t>
        </is>
      </c>
      <c r="AG778" s="27" t="inlineStr">
        <is>
          <t>M02-001</t>
        </is>
      </c>
      <c r="AH778" s="37" t="n">
        <v>1060</v>
      </c>
      <c r="AI778" s="37" t="n">
        <v>96</v>
      </c>
      <c r="AJ778" s="37" t="n">
        <v>964</v>
      </c>
      <c r="AK778" s="38" t="n">
        <v>520.0189716981132</v>
      </c>
      <c r="AL778" s="38">
        <f>IF(OR($Z778="Dar de baja en SAP",$Z778="Dar de alta en SAP"),$AJ778*$AK778,"")</f>
        <v/>
      </c>
      <c r="AM778" s="38">
        <f>$AI778*$AK778</f>
        <v/>
      </c>
      <c r="AN778" s="27" t="inlineStr"/>
      <c r="AO778"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7" t="n">
        <v>0</v>
      </c>
      <c r="M779" s="7" t="n">
        <v>22556.7</v>
      </c>
      <c r="O779" s="11">
        <f>M779/SUM($M$2:$M$2023)</f>
        <v/>
      </c>
      <c r="P779" s="5">
        <f>IFERROR(M779/I779,0)</f>
        <v/>
      </c>
      <c r="R779" s="8">
        <f>I779-Q779</f>
        <v/>
      </c>
      <c r="S779" s="36">
        <f>P779*R779</f>
        <v/>
      </c>
      <c r="U779" s="27" t="inlineStr">
        <is>
          <t>Stock SAP</t>
        </is>
      </c>
      <c r="V779" s="27" t="inlineStr">
        <is>
          <t>Medicamentos</t>
        </is>
      </c>
      <c r="W779" s="27" t="inlineStr">
        <is>
          <t>Dentro del alcance</t>
        </is>
      </c>
      <c r="X779" s="30" t="inlineStr">
        <is>
          <t>Media</t>
        </is>
      </c>
      <c r="Y779" s="27" t="inlineStr">
        <is>
          <t>Homologado – confianza Media – pendiente de validación</t>
        </is>
      </c>
      <c r="Z779" s="26" t="inlineStr">
        <is>
          <t>Dar de baja en SAP</t>
        </is>
      </c>
      <c r="AA779" s="27" t="inlineStr">
        <is>
          <t>116</t>
        </is>
      </c>
      <c r="AB779" s="27" t="inlineStr">
        <is>
          <t>FUROSEMIDA AMP</t>
        </is>
      </c>
      <c r="AC779" s="27" t="inlineStr">
        <is>
          <t>Homologación por código Avain (master M12-001)</t>
        </is>
      </c>
      <c r="AD779" s="27" t="inlineStr">
        <is>
          <t>No</t>
        </is>
      </c>
      <c r="AE779" s="27" t="inlineStr"/>
      <c r="AF779" s="27" t="inlineStr">
        <is>
          <t>Sí</t>
        </is>
      </c>
      <c r="AG779" s="27" t="inlineStr">
        <is>
          <t>M12-001</t>
        </is>
      </c>
      <c r="AH779" s="37" t="n">
        <v>3270</v>
      </c>
      <c r="AI779" s="37" t="n">
        <v>117</v>
      </c>
      <c r="AJ779" s="37" t="n">
        <v>3153</v>
      </c>
      <c r="AK779" s="38" t="n">
        <v>225.5669633027522</v>
      </c>
      <c r="AL779" s="38">
        <f>IF(OR($Z779="Dar de baja en SAP",$Z779="Dar de alta en SAP"),$AJ779*$AK779,"")</f>
        <v/>
      </c>
      <c r="AM779" s="38">
        <f>$AI779*$AK779</f>
        <v/>
      </c>
      <c r="AN779" s="27" t="inlineStr"/>
      <c r="AO779"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7" t="n">
        <v>0</v>
      </c>
      <c r="M780" s="7" t="n">
        <v>22556.7</v>
      </c>
      <c r="O780" s="11">
        <f>M780/SUM($M$2:$M$2023)</f>
        <v/>
      </c>
      <c r="P780" s="5">
        <f>IFERROR(M780/I780,0)</f>
        <v/>
      </c>
      <c r="R780" s="8">
        <f>I780-Q780</f>
        <v/>
      </c>
      <c r="S780" s="36">
        <f>P780*R780</f>
        <v/>
      </c>
      <c r="U780" s="27" t="inlineStr">
        <is>
          <t>Stock SAP</t>
        </is>
      </c>
      <c r="V780" s="27" t="inlineStr">
        <is>
          <t>Medicamentos</t>
        </is>
      </c>
      <c r="W780" s="27" t="inlineStr">
        <is>
          <t>Dentro del alcance</t>
        </is>
      </c>
      <c r="X780" s="30" t="inlineStr">
        <is>
          <t>Media</t>
        </is>
      </c>
      <c r="Y780" s="27" t="inlineStr">
        <is>
          <t>Homologado – confianza Media – pendiente de validación</t>
        </is>
      </c>
      <c r="Z780" s="26" t="inlineStr">
        <is>
          <t>Dar de baja en SAP</t>
        </is>
      </c>
      <c r="AA780" s="27" t="inlineStr">
        <is>
          <t>116</t>
        </is>
      </c>
      <c r="AB780" s="27" t="inlineStr">
        <is>
          <t>FUROSEMIDA AMP</t>
        </is>
      </c>
      <c r="AC780" s="27" t="inlineStr">
        <is>
          <t>Homologación por código Avain (master M12-001)</t>
        </is>
      </c>
      <c r="AD780" s="27" t="inlineStr">
        <is>
          <t>No</t>
        </is>
      </c>
      <c r="AE780" s="27" t="inlineStr"/>
      <c r="AF780" s="27" t="inlineStr">
        <is>
          <t>Sí</t>
        </is>
      </c>
      <c r="AG780" s="27" t="inlineStr">
        <is>
          <t>M12-001</t>
        </is>
      </c>
      <c r="AH780" s="37" t="n">
        <v>3270</v>
      </c>
      <c r="AI780" s="37" t="n">
        <v>117</v>
      </c>
      <c r="AJ780" s="37" t="n">
        <v>3153</v>
      </c>
      <c r="AK780" s="38" t="n">
        <v>225.5669633027522</v>
      </c>
      <c r="AL780" s="38">
        <f>IF(OR($Z780="Dar de baja en SAP",$Z780="Dar de alta en SAP"),$AJ780*$AK780,"")</f>
        <v/>
      </c>
      <c r="AM780" s="38">
        <f>$AI780*$AK780</f>
        <v/>
      </c>
      <c r="AN780" s="27" t="inlineStr"/>
      <c r="AO780"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7" t="n">
        <v>0</v>
      </c>
      <c r="M781" s="7" t="n">
        <v>22556.7</v>
      </c>
      <c r="O781" s="11">
        <f>M781/SUM($M$2:$M$2023)</f>
        <v/>
      </c>
      <c r="P781" s="5">
        <f>IFERROR(M781/I781,0)</f>
        <v/>
      </c>
      <c r="R781" s="8">
        <f>I781-Q781</f>
        <v/>
      </c>
      <c r="S781" s="36">
        <f>P781*R781</f>
        <v/>
      </c>
      <c r="U781" s="27" t="inlineStr">
        <is>
          <t>Stock SAP</t>
        </is>
      </c>
      <c r="V781" s="27" t="inlineStr">
        <is>
          <t>Medicamentos</t>
        </is>
      </c>
      <c r="W781" s="27" t="inlineStr">
        <is>
          <t>Dentro del alcance</t>
        </is>
      </c>
      <c r="X781" s="30" t="inlineStr">
        <is>
          <t>Media</t>
        </is>
      </c>
      <c r="Y781" s="27" t="inlineStr">
        <is>
          <t>Homologado – confianza Media – pendiente de validación</t>
        </is>
      </c>
      <c r="Z781" s="26" t="inlineStr">
        <is>
          <t>Dar de baja en SAP</t>
        </is>
      </c>
      <c r="AA781" s="27" t="inlineStr">
        <is>
          <t>116</t>
        </is>
      </c>
      <c r="AB781" s="27" t="inlineStr">
        <is>
          <t>FUROSEMIDA AMP</t>
        </is>
      </c>
      <c r="AC781" s="27" t="inlineStr">
        <is>
          <t>Homologación por código Avain (master M12-001)</t>
        </is>
      </c>
      <c r="AD781" s="27" t="inlineStr">
        <is>
          <t>No</t>
        </is>
      </c>
      <c r="AE781" s="27" t="inlineStr"/>
      <c r="AF781" s="27" t="inlineStr">
        <is>
          <t>Sí</t>
        </is>
      </c>
      <c r="AG781" s="27" t="inlineStr">
        <is>
          <t>M12-001</t>
        </is>
      </c>
      <c r="AH781" s="37" t="n">
        <v>3270</v>
      </c>
      <c r="AI781" s="37" t="n">
        <v>117</v>
      </c>
      <c r="AJ781" s="37" t="n">
        <v>3153</v>
      </c>
      <c r="AK781" s="38" t="n">
        <v>225.5669633027522</v>
      </c>
      <c r="AL781" s="38">
        <f>IF(OR($Z781="Dar de baja en SAP",$Z781="Dar de alta en SAP"),$AJ781*$AK781,"")</f>
        <v/>
      </c>
      <c r="AM781" s="38">
        <f>$AI781*$AK781</f>
        <v/>
      </c>
      <c r="AN781" s="27" t="inlineStr"/>
      <c r="AO781"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7" t="n">
        <v>0</v>
      </c>
      <c r="M782" s="7" t="n">
        <v>22556.7</v>
      </c>
      <c r="O782" s="11">
        <f>M782/SUM($M$2:$M$2023)</f>
        <v/>
      </c>
      <c r="P782" s="5">
        <f>IFERROR(M782/I782,0)</f>
        <v/>
      </c>
      <c r="R782" s="8">
        <f>I782-Q782</f>
        <v/>
      </c>
      <c r="S782" s="36">
        <f>P782*R782</f>
        <v/>
      </c>
      <c r="U782" s="27" t="inlineStr">
        <is>
          <t>Stock SAP</t>
        </is>
      </c>
      <c r="V782" s="27" t="inlineStr">
        <is>
          <t>Medicamentos</t>
        </is>
      </c>
      <c r="W782" s="27" t="inlineStr">
        <is>
          <t>Dentro del alcance</t>
        </is>
      </c>
      <c r="X782" s="30" t="inlineStr">
        <is>
          <t>Media</t>
        </is>
      </c>
      <c r="Y782" s="27" t="inlineStr">
        <is>
          <t>Homologado – confianza Media – pendiente de validación</t>
        </is>
      </c>
      <c r="Z782" s="26" t="inlineStr">
        <is>
          <t>Dar de baja en SAP</t>
        </is>
      </c>
      <c r="AA782" s="27" t="inlineStr">
        <is>
          <t>116</t>
        </is>
      </c>
      <c r="AB782" s="27" t="inlineStr">
        <is>
          <t>FUROSEMIDA AMP</t>
        </is>
      </c>
      <c r="AC782" s="27" t="inlineStr">
        <is>
          <t>Homologación por código Avain (master M12-001)</t>
        </is>
      </c>
      <c r="AD782" s="27" t="inlineStr">
        <is>
          <t>No</t>
        </is>
      </c>
      <c r="AE782" s="27" t="inlineStr"/>
      <c r="AF782" s="27" t="inlineStr">
        <is>
          <t>Sí</t>
        </is>
      </c>
      <c r="AG782" s="27" t="inlineStr">
        <is>
          <t>M12-001</t>
        </is>
      </c>
      <c r="AH782" s="37" t="n">
        <v>3270</v>
      </c>
      <c r="AI782" s="37" t="n">
        <v>117</v>
      </c>
      <c r="AJ782" s="37" t="n">
        <v>3153</v>
      </c>
      <c r="AK782" s="38" t="n">
        <v>225.5669633027522</v>
      </c>
      <c r="AL782" s="38">
        <f>IF(OR($Z782="Dar de baja en SAP",$Z782="Dar de alta en SAP"),$AJ782*$AK782,"")</f>
        <v/>
      </c>
      <c r="AM782" s="38">
        <f>$AI782*$AK782</f>
        <v/>
      </c>
      <c r="AN782" s="27" t="inlineStr"/>
      <c r="AO782"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7" t="n">
        <v>0</v>
      </c>
      <c r="M783" s="7" t="n">
        <v>22556.7</v>
      </c>
      <c r="O783" s="11">
        <f>M783/SUM($M$2:$M$2023)</f>
        <v/>
      </c>
      <c r="P783" s="5">
        <f>IFERROR(M783/I783,0)</f>
        <v/>
      </c>
      <c r="R783" s="8">
        <f>I783-Q783</f>
        <v/>
      </c>
      <c r="S783" s="36">
        <f>P783*R783</f>
        <v/>
      </c>
      <c r="U783" s="27" t="inlineStr">
        <is>
          <t>Stock SAP</t>
        </is>
      </c>
      <c r="V783" s="27" t="inlineStr">
        <is>
          <t>Medicamentos</t>
        </is>
      </c>
      <c r="W783" s="27" t="inlineStr">
        <is>
          <t>Dentro del alcance</t>
        </is>
      </c>
      <c r="X783" s="30" t="inlineStr">
        <is>
          <t>Media</t>
        </is>
      </c>
      <c r="Y783" s="27" t="inlineStr">
        <is>
          <t>Homologado – confianza Media – pendiente de validación</t>
        </is>
      </c>
      <c r="Z783" s="26" t="inlineStr">
        <is>
          <t>Dar de baja en SAP</t>
        </is>
      </c>
      <c r="AA783" s="27" t="inlineStr">
        <is>
          <t>116</t>
        </is>
      </c>
      <c r="AB783" s="27" t="inlineStr">
        <is>
          <t>FUROSEMIDA AMP</t>
        </is>
      </c>
      <c r="AC783" s="27" t="inlineStr">
        <is>
          <t>Homologación por código Avain (master M12-001)</t>
        </is>
      </c>
      <c r="AD783" s="27" t="inlineStr">
        <is>
          <t>No</t>
        </is>
      </c>
      <c r="AE783" s="27" t="inlineStr"/>
      <c r="AF783" s="27" t="inlineStr">
        <is>
          <t>Sí</t>
        </is>
      </c>
      <c r="AG783" s="27" t="inlineStr">
        <is>
          <t>M12-001</t>
        </is>
      </c>
      <c r="AH783" s="37" t="n">
        <v>3270</v>
      </c>
      <c r="AI783" s="37" t="n">
        <v>117</v>
      </c>
      <c r="AJ783" s="37" t="n">
        <v>3153</v>
      </c>
      <c r="AK783" s="38" t="n">
        <v>225.5669633027522</v>
      </c>
      <c r="AL783" s="38">
        <f>IF(OR($Z783="Dar de baja en SAP",$Z783="Dar de alta en SAP"),$AJ783*$AK783,"")</f>
        <v/>
      </c>
      <c r="AM783" s="38">
        <f>$AI783*$AK783</f>
        <v/>
      </c>
      <c r="AN783" s="27" t="inlineStr"/>
      <c r="AO783"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7" t="n">
        <v>0</v>
      </c>
      <c r="M784" s="7" t="n">
        <v>22556.7</v>
      </c>
      <c r="O784" s="11">
        <f>M784/SUM($M$2:$M$2023)</f>
        <v/>
      </c>
      <c r="P784" s="5">
        <f>IFERROR(M784/I784,0)</f>
        <v/>
      </c>
      <c r="R784" s="8">
        <f>I784-Q784</f>
        <v/>
      </c>
      <c r="S784" s="36">
        <f>P784*R784</f>
        <v/>
      </c>
      <c r="U784" s="27" t="inlineStr">
        <is>
          <t>Stock SAP</t>
        </is>
      </c>
      <c r="V784" s="27" t="inlineStr">
        <is>
          <t>Medicamentos</t>
        </is>
      </c>
      <c r="W784" s="27" t="inlineStr">
        <is>
          <t>Dentro del alcance</t>
        </is>
      </c>
      <c r="X784" s="30" t="inlineStr">
        <is>
          <t>Media</t>
        </is>
      </c>
      <c r="Y784" s="27" t="inlineStr">
        <is>
          <t>Homologado – confianza Media – pendiente de validación</t>
        </is>
      </c>
      <c r="Z784" s="26" t="inlineStr">
        <is>
          <t>Dar de baja en SAP</t>
        </is>
      </c>
      <c r="AA784" s="27" t="inlineStr">
        <is>
          <t>116</t>
        </is>
      </c>
      <c r="AB784" s="27" t="inlineStr">
        <is>
          <t>FUROSEMIDA AMP</t>
        </is>
      </c>
      <c r="AC784" s="27" t="inlineStr">
        <is>
          <t>Homologación por código Avain (master M12-001)</t>
        </is>
      </c>
      <c r="AD784" s="27" t="inlineStr">
        <is>
          <t>No</t>
        </is>
      </c>
      <c r="AE784" s="27" t="inlineStr"/>
      <c r="AF784" s="27" t="inlineStr">
        <is>
          <t>Sí</t>
        </is>
      </c>
      <c r="AG784" s="27" t="inlineStr">
        <is>
          <t>M12-001</t>
        </is>
      </c>
      <c r="AH784" s="37" t="n">
        <v>3270</v>
      </c>
      <c r="AI784" s="37" t="n">
        <v>117</v>
      </c>
      <c r="AJ784" s="37" t="n">
        <v>3153</v>
      </c>
      <c r="AK784" s="38" t="n">
        <v>225.5669633027522</v>
      </c>
      <c r="AL784" s="38">
        <f>IF(OR($Z784="Dar de baja en SAP",$Z784="Dar de alta en SAP"),$AJ784*$AK784,"")</f>
        <v/>
      </c>
      <c r="AM784" s="38">
        <f>$AI784*$AK784</f>
        <v/>
      </c>
      <c r="AN784" s="27" t="inlineStr"/>
      <c r="AO784"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7" t="n">
        <v>0</v>
      </c>
      <c r="M785" s="7" t="n">
        <v>20129.18</v>
      </c>
      <c r="O785" s="11">
        <f>M785/SUM($M$2:$M$2023)</f>
        <v/>
      </c>
      <c r="P785" s="5">
        <f>IFERROR(M785/I785,0)</f>
        <v/>
      </c>
      <c r="R785" s="8">
        <f>I785-Q785</f>
        <v/>
      </c>
      <c r="S785" s="36">
        <f>P785*R785</f>
        <v/>
      </c>
      <c r="U785" s="27" t="inlineStr">
        <is>
          <t>Stock SAP</t>
        </is>
      </c>
      <c r="V785" s="27" t="inlineStr">
        <is>
          <t>Medicamentos</t>
        </is>
      </c>
      <c r="W785" s="27" t="inlineStr">
        <is>
          <t>Dentro del alcance</t>
        </is>
      </c>
      <c r="X785" s="30" t="inlineStr">
        <is>
          <t>Media</t>
        </is>
      </c>
      <c r="Y785" s="27" t="inlineStr">
        <is>
          <t>Homologado – confianza Media – pendiente de validación</t>
        </is>
      </c>
      <c r="Z785" s="26" t="inlineStr">
        <is>
          <t>Dar de baja en SAP</t>
        </is>
      </c>
      <c r="AA785" s="27" t="inlineStr">
        <is>
          <t>249</t>
        </is>
      </c>
      <c r="AB785" s="27" t="inlineStr">
        <is>
          <t>FENITOINA AMP</t>
        </is>
      </c>
      <c r="AC785" s="27" t="inlineStr">
        <is>
          <t>Homologación por código Avain (master M09-002)</t>
        </is>
      </c>
      <c r="AD785" s="27" t="inlineStr">
        <is>
          <t>No</t>
        </is>
      </c>
      <c r="AE785" s="27" t="inlineStr"/>
      <c r="AF785" s="27" t="inlineStr">
        <is>
          <t>Sí</t>
        </is>
      </c>
      <c r="AG785" s="27" t="inlineStr">
        <is>
          <t>M09-002</t>
        </is>
      </c>
      <c r="AH785" s="37" t="n">
        <v>2241</v>
      </c>
      <c r="AI785" s="37" t="n">
        <v>92</v>
      </c>
      <c r="AJ785" s="37" t="n">
        <v>2149</v>
      </c>
      <c r="AK785" s="38" t="n">
        <v>201.2917983043284</v>
      </c>
      <c r="AL785" s="38">
        <f>IF(OR($Z785="Dar de baja en SAP",$Z785="Dar de alta en SAP"),$AJ785*$AK785,"")</f>
        <v/>
      </c>
      <c r="AM785" s="38">
        <f>$AI785*$AK785</f>
        <v/>
      </c>
      <c r="AN785" s="27" t="inlineStr"/>
      <c r="AO785"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7" t="n">
        <v>0</v>
      </c>
      <c r="M786" s="7" t="n">
        <v>20129.18</v>
      </c>
      <c r="O786" s="11">
        <f>M786/SUM($M$2:$M$2023)</f>
        <v/>
      </c>
      <c r="P786" s="5">
        <f>IFERROR(M786/I786,0)</f>
        <v/>
      </c>
      <c r="R786" s="8">
        <f>I786-Q786</f>
        <v/>
      </c>
      <c r="S786" s="36">
        <f>P786*R786</f>
        <v/>
      </c>
      <c r="U786" s="27" t="inlineStr">
        <is>
          <t>Stock SAP</t>
        </is>
      </c>
      <c r="V786" s="27" t="inlineStr">
        <is>
          <t>Medicamentos</t>
        </is>
      </c>
      <c r="W786" s="27" t="inlineStr">
        <is>
          <t>Dentro del alcance</t>
        </is>
      </c>
      <c r="X786" s="30" t="inlineStr">
        <is>
          <t>Media</t>
        </is>
      </c>
      <c r="Y786" s="27" t="inlineStr">
        <is>
          <t>Homologado – confianza Media – pendiente de validación</t>
        </is>
      </c>
      <c r="Z786" s="26" t="inlineStr">
        <is>
          <t>Dar de baja en SAP</t>
        </is>
      </c>
      <c r="AA786" s="27" t="inlineStr">
        <is>
          <t>249</t>
        </is>
      </c>
      <c r="AB786" s="27" t="inlineStr">
        <is>
          <t>FENITOINA AMP</t>
        </is>
      </c>
      <c r="AC786" s="27" t="inlineStr">
        <is>
          <t>Homologación por código Avain (master M09-002)</t>
        </is>
      </c>
      <c r="AD786" s="27" t="inlineStr">
        <is>
          <t>No</t>
        </is>
      </c>
      <c r="AE786" s="27" t="inlineStr"/>
      <c r="AF786" s="27" t="inlineStr">
        <is>
          <t>Sí</t>
        </is>
      </c>
      <c r="AG786" s="27" t="inlineStr">
        <is>
          <t>M09-002</t>
        </is>
      </c>
      <c r="AH786" s="37" t="n">
        <v>2241</v>
      </c>
      <c r="AI786" s="37" t="n">
        <v>92</v>
      </c>
      <c r="AJ786" s="37" t="n">
        <v>2149</v>
      </c>
      <c r="AK786" s="38" t="n">
        <v>201.2917983043284</v>
      </c>
      <c r="AL786" s="38">
        <f>IF(OR($Z786="Dar de baja en SAP",$Z786="Dar de alta en SAP"),$AJ786*$AK786,"")</f>
        <v/>
      </c>
      <c r="AM786" s="38">
        <f>$AI786*$AK786</f>
        <v/>
      </c>
      <c r="AN786" s="27" t="inlineStr"/>
      <c r="AO786"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7" t="n">
        <v>0</v>
      </c>
      <c r="M787" s="7" t="n">
        <v>20129.18</v>
      </c>
      <c r="O787" s="11">
        <f>M787/SUM($M$2:$M$2023)</f>
        <v/>
      </c>
      <c r="P787" s="5">
        <f>IFERROR(M787/I787,0)</f>
        <v/>
      </c>
      <c r="R787" s="8">
        <f>I787-Q787</f>
        <v/>
      </c>
      <c r="S787" s="36">
        <f>P787*R787</f>
        <v/>
      </c>
      <c r="U787" s="27" t="inlineStr">
        <is>
          <t>Stock SAP</t>
        </is>
      </c>
      <c r="V787" s="27" t="inlineStr">
        <is>
          <t>Medicamentos</t>
        </is>
      </c>
      <c r="W787" s="27" t="inlineStr">
        <is>
          <t>Dentro del alcance</t>
        </is>
      </c>
      <c r="X787" s="30" t="inlineStr">
        <is>
          <t>Media</t>
        </is>
      </c>
      <c r="Y787" s="27" t="inlineStr">
        <is>
          <t>Homologado – confianza Media – pendiente de validación</t>
        </is>
      </c>
      <c r="Z787" s="26" t="inlineStr">
        <is>
          <t>Dar de baja en SAP</t>
        </is>
      </c>
      <c r="AA787" s="27" t="inlineStr">
        <is>
          <t>249</t>
        </is>
      </c>
      <c r="AB787" s="27" t="inlineStr">
        <is>
          <t>FENITOINA AMP</t>
        </is>
      </c>
      <c r="AC787" s="27" t="inlineStr">
        <is>
          <t>Homologación por código Avain (master M09-002)</t>
        </is>
      </c>
      <c r="AD787" s="27" t="inlineStr">
        <is>
          <t>No</t>
        </is>
      </c>
      <c r="AE787" s="27" t="inlineStr"/>
      <c r="AF787" s="27" t="inlineStr">
        <is>
          <t>Sí</t>
        </is>
      </c>
      <c r="AG787" s="27" t="inlineStr">
        <is>
          <t>M09-002</t>
        </is>
      </c>
      <c r="AH787" s="37" t="n">
        <v>2241</v>
      </c>
      <c r="AI787" s="37" t="n">
        <v>92</v>
      </c>
      <c r="AJ787" s="37" t="n">
        <v>2149</v>
      </c>
      <c r="AK787" s="38" t="n">
        <v>201.2917983043284</v>
      </c>
      <c r="AL787" s="38">
        <f>IF(OR($Z787="Dar de baja en SAP",$Z787="Dar de alta en SAP"),$AJ787*$AK787,"")</f>
        <v/>
      </c>
      <c r="AM787" s="38">
        <f>$AI787*$AK787</f>
        <v/>
      </c>
      <c r="AN787" s="27" t="inlineStr"/>
      <c r="AO787"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7" t="n">
        <v>0</v>
      </c>
      <c r="M788" s="7" t="n">
        <v>20129.18</v>
      </c>
      <c r="O788" s="11">
        <f>M788/SUM($M$2:$M$2023)</f>
        <v/>
      </c>
      <c r="P788" s="5">
        <f>IFERROR(M788/I788,0)</f>
        <v/>
      </c>
      <c r="R788" s="8">
        <f>I788-Q788</f>
        <v/>
      </c>
      <c r="S788" s="36">
        <f>P788*R788</f>
        <v/>
      </c>
      <c r="U788" s="27" t="inlineStr">
        <is>
          <t>Stock SAP</t>
        </is>
      </c>
      <c r="V788" s="27" t="inlineStr">
        <is>
          <t>Medicamentos</t>
        </is>
      </c>
      <c r="W788" s="27" t="inlineStr">
        <is>
          <t>Dentro del alcance</t>
        </is>
      </c>
      <c r="X788" s="30" t="inlineStr">
        <is>
          <t>Media</t>
        </is>
      </c>
      <c r="Y788" s="27" t="inlineStr">
        <is>
          <t>Homologado – confianza Media – pendiente de validación</t>
        </is>
      </c>
      <c r="Z788" s="26" t="inlineStr">
        <is>
          <t>Dar de baja en SAP</t>
        </is>
      </c>
      <c r="AA788" s="27" t="inlineStr">
        <is>
          <t>249</t>
        </is>
      </c>
      <c r="AB788" s="27" t="inlineStr">
        <is>
          <t>FENITOINA AMP</t>
        </is>
      </c>
      <c r="AC788" s="27" t="inlineStr">
        <is>
          <t>Homologación por código Avain (master M09-002)</t>
        </is>
      </c>
      <c r="AD788" s="27" t="inlineStr">
        <is>
          <t>No</t>
        </is>
      </c>
      <c r="AE788" s="27" t="inlineStr"/>
      <c r="AF788" s="27" t="inlineStr">
        <is>
          <t>Sí</t>
        </is>
      </c>
      <c r="AG788" s="27" t="inlineStr">
        <is>
          <t>M09-002</t>
        </is>
      </c>
      <c r="AH788" s="37" t="n">
        <v>2241</v>
      </c>
      <c r="AI788" s="37" t="n">
        <v>92</v>
      </c>
      <c r="AJ788" s="37" t="n">
        <v>2149</v>
      </c>
      <c r="AK788" s="38" t="n">
        <v>201.2917983043284</v>
      </c>
      <c r="AL788" s="38">
        <f>IF(OR($Z788="Dar de baja en SAP",$Z788="Dar de alta en SAP"),$AJ788*$AK788,"")</f>
        <v/>
      </c>
      <c r="AM788" s="38">
        <f>$AI788*$AK788</f>
        <v/>
      </c>
      <c r="AN788" s="27" t="inlineStr"/>
      <c r="AO788"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7" t="n">
        <v>0</v>
      </c>
      <c r="M789" s="7" t="n">
        <v>20129.18</v>
      </c>
      <c r="O789" s="11">
        <f>M789/SUM($M$2:$M$2023)</f>
        <v/>
      </c>
      <c r="P789" s="5">
        <f>IFERROR(M789/I789,0)</f>
        <v/>
      </c>
      <c r="R789" s="8">
        <f>I789-Q789</f>
        <v/>
      </c>
      <c r="S789" s="36">
        <f>P789*R789</f>
        <v/>
      </c>
      <c r="U789" s="27" t="inlineStr">
        <is>
          <t>Stock SAP</t>
        </is>
      </c>
      <c r="V789" s="27" t="inlineStr">
        <is>
          <t>Medicamentos</t>
        </is>
      </c>
      <c r="W789" s="27" t="inlineStr">
        <is>
          <t>Dentro del alcance</t>
        </is>
      </c>
      <c r="X789" s="30" t="inlineStr">
        <is>
          <t>Media</t>
        </is>
      </c>
      <c r="Y789" s="27" t="inlineStr">
        <is>
          <t>Homologado – confianza Media – pendiente de validación</t>
        </is>
      </c>
      <c r="Z789" s="26" t="inlineStr">
        <is>
          <t>Dar de baja en SAP</t>
        </is>
      </c>
      <c r="AA789" s="27" t="inlineStr">
        <is>
          <t>249</t>
        </is>
      </c>
      <c r="AB789" s="27" t="inlineStr">
        <is>
          <t>FENITOINA AMP</t>
        </is>
      </c>
      <c r="AC789" s="27" t="inlineStr">
        <is>
          <t>Homologación por código Avain (master M09-002)</t>
        </is>
      </c>
      <c r="AD789" s="27" t="inlineStr">
        <is>
          <t>No</t>
        </is>
      </c>
      <c r="AE789" s="27" t="inlineStr"/>
      <c r="AF789" s="27" t="inlineStr">
        <is>
          <t>Sí</t>
        </is>
      </c>
      <c r="AG789" s="27" t="inlineStr">
        <is>
          <t>M09-002</t>
        </is>
      </c>
      <c r="AH789" s="37" t="n">
        <v>2241</v>
      </c>
      <c r="AI789" s="37" t="n">
        <v>92</v>
      </c>
      <c r="AJ789" s="37" t="n">
        <v>2149</v>
      </c>
      <c r="AK789" s="38" t="n">
        <v>201.2917983043284</v>
      </c>
      <c r="AL789" s="38">
        <f>IF(OR($Z789="Dar de baja en SAP",$Z789="Dar de alta en SAP"),$AJ789*$AK789,"")</f>
        <v/>
      </c>
      <c r="AM789" s="38">
        <f>$AI789*$AK789</f>
        <v/>
      </c>
      <c r="AN789" s="27" t="inlineStr"/>
      <c r="AO789"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7" t="n">
        <v>0</v>
      </c>
      <c r="M790" s="7" t="n">
        <v>20129.18</v>
      </c>
      <c r="O790" s="11">
        <f>M790/SUM($M$2:$M$2023)</f>
        <v/>
      </c>
      <c r="P790" s="5">
        <f>IFERROR(M790/I790,0)</f>
        <v/>
      </c>
      <c r="R790" s="8">
        <f>I790-Q790</f>
        <v/>
      </c>
      <c r="S790" s="36">
        <f>P790*R790</f>
        <v/>
      </c>
      <c r="U790" s="27" t="inlineStr">
        <is>
          <t>Stock SAP</t>
        </is>
      </c>
      <c r="V790" s="27" t="inlineStr">
        <is>
          <t>Medicamentos</t>
        </is>
      </c>
      <c r="W790" s="27" t="inlineStr">
        <is>
          <t>Dentro del alcance</t>
        </is>
      </c>
      <c r="X790" s="30" t="inlineStr">
        <is>
          <t>Media</t>
        </is>
      </c>
      <c r="Y790" s="27" t="inlineStr">
        <is>
          <t>Homologado – confianza Media – pendiente de validación</t>
        </is>
      </c>
      <c r="Z790" s="26" t="inlineStr">
        <is>
          <t>Dar de baja en SAP</t>
        </is>
      </c>
      <c r="AA790" s="27" t="inlineStr">
        <is>
          <t>249</t>
        </is>
      </c>
      <c r="AB790" s="27" t="inlineStr">
        <is>
          <t>FENITOINA AMP</t>
        </is>
      </c>
      <c r="AC790" s="27" t="inlineStr">
        <is>
          <t>Homologación por código Avain (master M09-002)</t>
        </is>
      </c>
      <c r="AD790" s="27" t="inlineStr">
        <is>
          <t>No</t>
        </is>
      </c>
      <c r="AE790" s="27" t="inlineStr"/>
      <c r="AF790" s="27" t="inlineStr">
        <is>
          <t>Sí</t>
        </is>
      </c>
      <c r="AG790" s="27" t="inlineStr">
        <is>
          <t>M09-002</t>
        </is>
      </c>
      <c r="AH790" s="37" t="n">
        <v>2241</v>
      </c>
      <c r="AI790" s="37" t="n">
        <v>92</v>
      </c>
      <c r="AJ790" s="37" t="n">
        <v>2149</v>
      </c>
      <c r="AK790" s="38" t="n">
        <v>201.2917983043284</v>
      </c>
      <c r="AL790" s="38">
        <f>IF(OR($Z790="Dar de baja en SAP",$Z790="Dar de alta en SAP"),$AJ790*$AK790,"")</f>
        <v/>
      </c>
      <c r="AM790" s="38">
        <f>$AI790*$AK790</f>
        <v/>
      </c>
      <c r="AN790" s="27" t="inlineStr"/>
      <c r="AO790"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7" t="n">
        <v>0</v>
      </c>
      <c r="M791" s="7" t="n">
        <v>20129.18</v>
      </c>
      <c r="O791" s="11">
        <f>M791/SUM($M$2:$M$2023)</f>
        <v/>
      </c>
      <c r="P791" s="5">
        <f>IFERROR(M791/I791,0)</f>
        <v/>
      </c>
      <c r="R791" s="8">
        <f>I791-Q791</f>
        <v/>
      </c>
      <c r="S791" s="36">
        <f>P791*R791</f>
        <v/>
      </c>
      <c r="U791" s="27" t="inlineStr">
        <is>
          <t>Stock SAP</t>
        </is>
      </c>
      <c r="V791" s="27" t="inlineStr">
        <is>
          <t>Medicamentos</t>
        </is>
      </c>
      <c r="W791" s="27" t="inlineStr">
        <is>
          <t>Dentro del alcance</t>
        </is>
      </c>
      <c r="X791" s="30" t="inlineStr">
        <is>
          <t>Media</t>
        </is>
      </c>
      <c r="Y791" s="27" t="inlineStr">
        <is>
          <t>Homologado – confianza Media – pendiente de validación</t>
        </is>
      </c>
      <c r="Z791" s="26" t="inlineStr">
        <is>
          <t>Dar de baja en SAP</t>
        </is>
      </c>
      <c r="AA791" s="27" t="inlineStr">
        <is>
          <t>249</t>
        </is>
      </c>
      <c r="AB791" s="27" t="inlineStr">
        <is>
          <t>FENITOINA AMP</t>
        </is>
      </c>
      <c r="AC791" s="27" t="inlineStr">
        <is>
          <t>Homologación por código Avain (master M09-002)</t>
        </is>
      </c>
      <c r="AD791" s="27" t="inlineStr">
        <is>
          <t>No</t>
        </is>
      </c>
      <c r="AE791" s="27" t="inlineStr"/>
      <c r="AF791" s="27" t="inlineStr">
        <is>
          <t>Sí</t>
        </is>
      </c>
      <c r="AG791" s="27" t="inlineStr">
        <is>
          <t>M09-002</t>
        </is>
      </c>
      <c r="AH791" s="37" t="n">
        <v>2241</v>
      </c>
      <c r="AI791" s="37" t="n">
        <v>92</v>
      </c>
      <c r="AJ791" s="37" t="n">
        <v>2149</v>
      </c>
      <c r="AK791" s="38" t="n">
        <v>201.2917983043284</v>
      </c>
      <c r="AL791" s="38">
        <f>IF(OR($Z791="Dar de baja en SAP",$Z791="Dar de alta en SAP"),$AJ791*$AK791,"")</f>
        <v/>
      </c>
      <c r="AM791" s="38">
        <f>$AI791*$AK791</f>
        <v/>
      </c>
      <c r="AN791" s="27" t="inlineStr"/>
      <c r="AO791"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7" t="n">
        <v>0</v>
      </c>
      <c r="M792" s="7" t="n">
        <v>20129.18</v>
      </c>
      <c r="O792" s="11">
        <f>M792/SUM($M$2:$M$2023)</f>
        <v/>
      </c>
      <c r="P792" s="5">
        <f>IFERROR(M792/I792,0)</f>
        <v/>
      </c>
      <c r="R792" s="8">
        <f>I792-Q792</f>
        <v/>
      </c>
      <c r="S792" s="36">
        <f>P792*R792</f>
        <v/>
      </c>
      <c r="U792" s="27" t="inlineStr">
        <is>
          <t>Stock SAP</t>
        </is>
      </c>
      <c r="V792" s="27" t="inlineStr">
        <is>
          <t>Medicamentos</t>
        </is>
      </c>
      <c r="W792" s="27" t="inlineStr">
        <is>
          <t>Dentro del alcance</t>
        </is>
      </c>
      <c r="X792" s="30" t="inlineStr">
        <is>
          <t>Media</t>
        </is>
      </c>
      <c r="Y792" s="27" t="inlineStr">
        <is>
          <t>Homologado – confianza Media – pendiente de validación</t>
        </is>
      </c>
      <c r="Z792" s="26" t="inlineStr">
        <is>
          <t>Dar de baja en SAP</t>
        </is>
      </c>
      <c r="AA792" s="27" t="inlineStr">
        <is>
          <t>249</t>
        </is>
      </c>
      <c r="AB792" s="27" t="inlineStr">
        <is>
          <t>FENITOINA AMP</t>
        </is>
      </c>
      <c r="AC792" s="27" t="inlineStr">
        <is>
          <t>Homologación por código Avain (master M09-002)</t>
        </is>
      </c>
      <c r="AD792" s="27" t="inlineStr">
        <is>
          <t>No</t>
        </is>
      </c>
      <c r="AE792" s="27" t="inlineStr"/>
      <c r="AF792" s="27" t="inlineStr">
        <is>
          <t>Sí</t>
        </is>
      </c>
      <c r="AG792" s="27" t="inlineStr">
        <is>
          <t>M09-002</t>
        </is>
      </c>
      <c r="AH792" s="37" t="n">
        <v>2241</v>
      </c>
      <c r="AI792" s="37" t="n">
        <v>92</v>
      </c>
      <c r="AJ792" s="37" t="n">
        <v>2149</v>
      </c>
      <c r="AK792" s="38" t="n">
        <v>201.2917983043284</v>
      </c>
      <c r="AL792" s="38">
        <f>IF(OR($Z792="Dar de baja en SAP",$Z792="Dar de alta en SAP"),$AJ792*$AK792,"")</f>
        <v/>
      </c>
      <c r="AM792" s="38">
        <f>$AI792*$AK792</f>
        <v/>
      </c>
      <c r="AN792" s="27" t="inlineStr"/>
      <c r="AO792"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7" t="n">
        <v>0</v>
      </c>
      <c r="M793" s="7" t="n">
        <v>35851.95</v>
      </c>
      <c r="O793" s="11">
        <f>M793/SUM($M$2:$M$2023)</f>
        <v/>
      </c>
      <c r="P793" s="5">
        <f>IFERROR(M793/I793,0)</f>
        <v/>
      </c>
      <c r="R793" s="8">
        <f>I793-Q793</f>
        <v/>
      </c>
      <c r="S793" s="36">
        <f>P793*R793</f>
        <v/>
      </c>
      <c r="U793" s="27" t="inlineStr">
        <is>
          <t>Stock SAP</t>
        </is>
      </c>
      <c r="V793" s="27" t="inlineStr">
        <is>
          <t>Medicamentos</t>
        </is>
      </c>
      <c r="W793" s="27" t="inlineStr">
        <is>
          <t>Dentro del alcance</t>
        </is>
      </c>
      <c r="X793" s="30" t="inlineStr">
        <is>
          <t>Media</t>
        </is>
      </c>
      <c r="Y793" s="27" t="inlineStr">
        <is>
          <t>Homologado – confianza Media – pendiente de validación</t>
        </is>
      </c>
      <c r="Z793" s="26" t="inlineStr">
        <is>
          <t>Dar de baja en SAP</t>
        </is>
      </c>
      <c r="AA793" s="27" t="inlineStr">
        <is>
          <t>272</t>
        </is>
      </c>
      <c r="AB793" s="27" t="inlineStr">
        <is>
          <t>NALBUFINA AMP</t>
        </is>
      </c>
      <c r="AC793" s="27" t="inlineStr">
        <is>
          <t>Homologación por código Avain (master M02-004)</t>
        </is>
      </c>
      <c r="AD793" s="27" t="inlineStr">
        <is>
          <t>No</t>
        </is>
      </c>
      <c r="AE793" s="27" t="inlineStr"/>
      <c r="AF793" s="27" t="inlineStr">
        <is>
          <t>Sí</t>
        </is>
      </c>
      <c r="AG793" s="27" t="inlineStr">
        <is>
          <t>M02-004</t>
        </is>
      </c>
      <c r="AH793" s="37" t="n">
        <v>1375</v>
      </c>
      <c r="AI793" s="37" t="n">
        <v>0</v>
      </c>
      <c r="AJ793" s="37" t="n">
        <v>1375</v>
      </c>
      <c r="AK793" s="38" t="n">
        <v>358.5194763636364</v>
      </c>
      <c r="AL793" s="38">
        <f>IF(OR($Z793="Dar de baja en SAP",$Z793="Dar de alta en SAP"),$AJ793*$AK793,"")</f>
        <v/>
      </c>
      <c r="AM793" s="38">
        <f>$AI793*$AK793</f>
        <v/>
      </c>
      <c r="AN793" s="27" t="inlineStr"/>
      <c r="AO793"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7" t="n">
        <v>0</v>
      </c>
      <c r="M794" s="7" t="n">
        <v>35851.95</v>
      </c>
      <c r="O794" s="11">
        <f>M794/SUM($M$2:$M$2023)</f>
        <v/>
      </c>
      <c r="P794" s="5">
        <f>IFERROR(M794/I794,0)</f>
        <v/>
      </c>
      <c r="R794" s="8">
        <f>I794-Q794</f>
        <v/>
      </c>
      <c r="S794" s="36">
        <f>P794*R794</f>
        <v/>
      </c>
      <c r="U794" s="27" t="inlineStr">
        <is>
          <t>Stock SAP</t>
        </is>
      </c>
      <c r="V794" s="27" t="inlineStr">
        <is>
          <t>Medicamentos</t>
        </is>
      </c>
      <c r="W794" s="27" t="inlineStr">
        <is>
          <t>Dentro del alcance</t>
        </is>
      </c>
      <c r="X794" s="30" t="inlineStr">
        <is>
          <t>Media</t>
        </is>
      </c>
      <c r="Y794" s="27" t="inlineStr">
        <is>
          <t>Homologado – confianza Media – pendiente de validación</t>
        </is>
      </c>
      <c r="Z794" s="26" t="inlineStr">
        <is>
          <t>Dar de baja en SAP</t>
        </is>
      </c>
      <c r="AA794" s="27" t="inlineStr">
        <is>
          <t>272</t>
        </is>
      </c>
      <c r="AB794" s="27" t="inlineStr">
        <is>
          <t>NALBUFINA AMP</t>
        </is>
      </c>
      <c r="AC794" s="27" t="inlineStr">
        <is>
          <t>Homologación por código Avain (master M02-004)</t>
        </is>
      </c>
      <c r="AD794" s="27" t="inlineStr">
        <is>
          <t>No</t>
        </is>
      </c>
      <c r="AE794" s="27" t="inlineStr"/>
      <c r="AF794" s="27" t="inlineStr">
        <is>
          <t>Sí</t>
        </is>
      </c>
      <c r="AG794" s="27" t="inlineStr">
        <is>
          <t>M02-004</t>
        </is>
      </c>
      <c r="AH794" s="37" t="n">
        <v>1375</v>
      </c>
      <c r="AI794" s="37" t="n">
        <v>0</v>
      </c>
      <c r="AJ794" s="37" t="n">
        <v>1375</v>
      </c>
      <c r="AK794" s="38" t="n">
        <v>358.5194763636364</v>
      </c>
      <c r="AL794" s="38">
        <f>IF(OR($Z794="Dar de baja en SAP",$Z794="Dar de alta en SAP"),$AJ794*$AK794,"")</f>
        <v/>
      </c>
      <c r="AM794" s="38">
        <f>$AI794*$AK794</f>
        <v/>
      </c>
      <c r="AN794" s="27" t="inlineStr"/>
      <c r="AO794"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7" t="n">
        <v>0</v>
      </c>
      <c r="M795" s="7" t="n">
        <v>35851.95</v>
      </c>
      <c r="O795" s="11">
        <f>M795/SUM($M$2:$M$2023)</f>
        <v/>
      </c>
      <c r="P795" s="5">
        <f>IFERROR(M795/I795,0)</f>
        <v/>
      </c>
      <c r="R795" s="8">
        <f>I795-Q795</f>
        <v/>
      </c>
      <c r="S795" s="36">
        <f>P795*R795</f>
        <v/>
      </c>
      <c r="U795" s="27" t="inlineStr">
        <is>
          <t>Stock SAP</t>
        </is>
      </c>
      <c r="V795" s="27" t="inlineStr">
        <is>
          <t>Medicamentos</t>
        </is>
      </c>
      <c r="W795" s="27" t="inlineStr">
        <is>
          <t>Dentro del alcance</t>
        </is>
      </c>
      <c r="X795" s="30" t="inlineStr">
        <is>
          <t>Media</t>
        </is>
      </c>
      <c r="Y795" s="27" t="inlineStr">
        <is>
          <t>Homologado – confianza Media – pendiente de validación</t>
        </is>
      </c>
      <c r="Z795" s="26" t="inlineStr">
        <is>
          <t>Dar de baja en SAP</t>
        </is>
      </c>
      <c r="AA795" s="27" t="inlineStr">
        <is>
          <t>272</t>
        </is>
      </c>
      <c r="AB795" s="27" t="inlineStr">
        <is>
          <t>NALBUFINA AMP</t>
        </is>
      </c>
      <c r="AC795" s="27" t="inlineStr">
        <is>
          <t>Homologación por código Avain (master M02-004)</t>
        </is>
      </c>
      <c r="AD795" s="27" t="inlineStr">
        <is>
          <t>No</t>
        </is>
      </c>
      <c r="AE795" s="27" t="inlineStr"/>
      <c r="AF795" s="27" t="inlineStr">
        <is>
          <t>Sí</t>
        </is>
      </c>
      <c r="AG795" s="27" t="inlineStr">
        <is>
          <t>M02-004</t>
        </is>
      </c>
      <c r="AH795" s="37" t="n">
        <v>1375</v>
      </c>
      <c r="AI795" s="37" t="n">
        <v>0</v>
      </c>
      <c r="AJ795" s="37" t="n">
        <v>1375</v>
      </c>
      <c r="AK795" s="38" t="n">
        <v>358.5194763636364</v>
      </c>
      <c r="AL795" s="38">
        <f>IF(OR($Z795="Dar de baja en SAP",$Z795="Dar de alta en SAP"),$AJ795*$AK795,"")</f>
        <v/>
      </c>
      <c r="AM795" s="38">
        <f>$AI795*$AK795</f>
        <v/>
      </c>
      <c r="AN795" s="27" t="inlineStr"/>
      <c r="AO795"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7" t="n">
        <v>0</v>
      </c>
      <c r="M796" s="7" t="n">
        <v>35851.95</v>
      </c>
      <c r="O796" s="11">
        <f>M796/SUM($M$2:$M$2023)</f>
        <v/>
      </c>
      <c r="P796" s="5">
        <f>IFERROR(M796/I796,0)</f>
        <v/>
      </c>
      <c r="R796" s="8">
        <f>I796-Q796</f>
        <v/>
      </c>
      <c r="S796" s="36">
        <f>P796*R796</f>
        <v/>
      </c>
      <c r="U796" s="27" t="inlineStr">
        <is>
          <t>Stock SAP</t>
        </is>
      </c>
      <c r="V796" s="27" t="inlineStr">
        <is>
          <t>Medicamentos</t>
        </is>
      </c>
      <c r="W796" s="27" t="inlineStr">
        <is>
          <t>Dentro del alcance</t>
        </is>
      </c>
      <c r="X796" s="30" t="inlineStr">
        <is>
          <t>Media</t>
        </is>
      </c>
      <c r="Y796" s="27" t="inlineStr">
        <is>
          <t>Homologado – confianza Media – pendiente de validación</t>
        </is>
      </c>
      <c r="Z796" s="26" t="inlineStr">
        <is>
          <t>Dar de baja en SAP</t>
        </is>
      </c>
      <c r="AA796" s="27" t="inlineStr">
        <is>
          <t>272</t>
        </is>
      </c>
      <c r="AB796" s="27" t="inlineStr">
        <is>
          <t>NALBUFINA AMP</t>
        </is>
      </c>
      <c r="AC796" s="27" t="inlineStr">
        <is>
          <t>Homologación por código Avain (master M02-004)</t>
        </is>
      </c>
      <c r="AD796" s="27" t="inlineStr">
        <is>
          <t>No</t>
        </is>
      </c>
      <c r="AE796" s="27" t="inlineStr"/>
      <c r="AF796" s="27" t="inlineStr">
        <is>
          <t>Sí</t>
        </is>
      </c>
      <c r="AG796" s="27" t="inlineStr">
        <is>
          <t>M02-004</t>
        </is>
      </c>
      <c r="AH796" s="37" t="n">
        <v>1375</v>
      </c>
      <c r="AI796" s="37" t="n">
        <v>0</v>
      </c>
      <c r="AJ796" s="37" t="n">
        <v>1375</v>
      </c>
      <c r="AK796" s="38" t="n">
        <v>358.5194763636364</v>
      </c>
      <c r="AL796" s="38">
        <f>IF(OR($Z796="Dar de baja en SAP",$Z796="Dar de alta en SAP"),$AJ796*$AK796,"")</f>
        <v/>
      </c>
      <c r="AM796" s="38">
        <f>$AI796*$AK796</f>
        <v/>
      </c>
      <c r="AN796" s="27" t="inlineStr"/>
      <c r="AO796"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7" t="n">
        <v>0</v>
      </c>
      <c r="M797" s="7" t="n">
        <v>35851.95</v>
      </c>
      <c r="O797" s="11">
        <f>M797/SUM($M$2:$M$2023)</f>
        <v/>
      </c>
      <c r="P797" s="5">
        <f>IFERROR(M797/I797,0)</f>
        <v/>
      </c>
      <c r="R797" s="8">
        <f>I797-Q797</f>
        <v/>
      </c>
      <c r="S797" s="36">
        <f>P797*R797</f>
        <v/>
      </c>
      <c r="U797" s="27" t="inlineStr">
        <is>
          <t>Stock SAP</t>
        </is>
      </c>
      <c r="V797" s="27" t="inlineStr">
        <is>
          <t>Medicamentos</t>
        </is>
      </c>
      <c r="W797" s="27" t="inlineStr">
        <is>
          <t>Dentro del alcance</t>
        </is>
      </c>
      <c r="X797" s="30" t="inlineStr">
        <is>
          <t>Media</t>
        </is>
      </c>
      <c r="Y797" s="27" t="inlineStr">
        <is>
          <t>Homologado – confianza Media – pendiente de validación</t>
        </is>
      </c>
      <c r="Z797" s="26" t="inlineStr">
        <is>
          <t>Dar de baja en SAP</t>
        </is>
      </c>
      <c r="AA797" s="27" t="inlineStr">
        <is>
          <t>272</t>
        </is>
      </c>
      <c r="AB797" s="27" t="inlineStr">
        <is>
          <t>NALBUFINA AMP</t>
        </is>
      </c>
      <c r="AC797" s="27" t="inlineStr">
        <is>
          <t>Homologación por código Avain (master M02-004)</t>
        </is>
      </c>
      <c r="AD797" s="27" t="inlineStr">
        <is>
          <t>No</t>
        </is>
      </c>
      <c r="AE797" s="27" t="inlineStr"/>
      <c r="AF797" s="27" t="inlineStr">
        <is>
          <t>Sí</t>
        </is>
      </c>
      <c r="AG797" s="27" t="inlineStr">
        <is>
          <t>M02-004</t>
        </is>
      </c>
      <c r="AH797" s="37" t="n">
        <v>1375</v>
      </c>
      <c r="AI797" s="37" t="n">
        <v>0</v>
      </c>
      <c r="AJ797" s="37" t="n">
        <v>1375</v>
      </c>
      <c r="AK797" s="38" t="n">
        <v>358.5194763636364</v>
      </c>
      <c r="AL797" s="38">
        <f>IF(OR($Z797="Dar de baja en SAP",$Z797="Dar de alta en SAP"),$AJ797*$AK797,"")</f>
        <v/>
      </c>
      <c r="AM797" s="38">
        <f>$AI797*$AK797</f>
        <v/>
      </c>
      <c r="AN797" s="27" t="inlineStr"/>
      <c r="AO797"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7" t="n">
        <v>0</v>
      </c>
      <c r="M798" s="7" t="n">
        <v>26012.26</v>
      </c>
      <c r="O798" s="11">
        <f>M798/SUM($M$2:$M$2023)</f>
        <v/>
      </c>
      <c r="P798" s="5">
        <f>IFERROR(M798/I798,0)</f>
        <v/>
      </c>
      <c r="R798" s="8">
        <f>I798-Q798</f>
        <v/>
      </c>
      <c r="S798" s="36">
        <f>P798*R798</f>
        <v/>
      </c>
      <c r="U798" s="27" t="inlineStr">
        <is>
          <t>Stock SAP</t>
        </is>
      </c>
      <c r="V798" s="27" t="inlineStr">
        <is>
          <t>Medicamentos</t>
        </is>
      </c>
      <c r="W798" s="27" t="inlineStr">
        <is>
          <t>Dentro del alcance</t>
        </is>
      </c>
      <c r="X798" s="30" t="inlineStr">
        <is>
          <t>Media</t>
        </is>
      </c>
      <c r="Y798" s="27" t="inlineStr">
        <is>
          <t>Homologado – confianza Media – pendiente de validación</t>
        </is>
      </c>
      <c r="Z798" s="26" t="inlineStr">
        <is>
          <t>Dar de baja en SAP</t>
        </is>
      </c>
      <c r="AA798" s="27" t="inlineStr">
        <is>
          <t>160</t>
        </is>
      </c>
      <c r="AB798" s="27" t="inlineStr">
        <is>
          <t>METOCLOPRAMIDA AMP</t>
        </is>
      </c>
      <c r="AC798" s="27" t="inlineStr">
        <is>
          <t>Cruce por nomenclatura SAP</t>
        </is>
      </c>
      <c r="AD798" s="27" t="inlineStr">
        <is>
          <t>No</t>
        </is>
      </c>
      <c r="AE798" s="27" t="inlineStr"/>
      <c r="AF798" s="27" t="inlineStr">
        <is>
          <t>Sí</t>
        </is>
      </c>
      <c r="AG798" s="27" t="inlineStr"/>
      <c r="AH798" s="37" t="n">
        <v>5600</v>
      </c>
      <c r="AI798" s="37" t="n">
        <v>146</v>
      </c>
      <c r="AJ798" s="37" t="n">
        <v>5454</v>
      </c>
      <c r="AK798" s="38" t="n">
        <v>260.1225857142858</v>
      </c>
      <c r="AL798" s="38">
        <f>IF(OR($Z798="Dar de baja en SAP",$Z798="Dar de alta en SAP"),$AJ798*$AK798,"")</f>
        <v/>
      </c>
      <c r="AM798" s="38">
        <f>$AI798*$AK798</f>
        <v/>
      </c>
      <c r="AN798" s="27" t="inlineStr"/>
      <c r="AO798"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7" t="n">
        <v>0</v>
      </c>
      <c r="M799" s="7" t="n">
        <v>26012.26</v>
      </c>
      <c r="O799" s="11">
        <f>M799/SUM($M$2:$M$2023)</f>
        <v/>
      </c>
      <c r="P799" s="5">
        <f>IFERROR(M799/I799,0)</f>
        <v/>
      </c>
      <c r="R799" s="8">
        <f>I799-Q799</f>
        <v/>
      </c>
      <c r="S799" s="36">
        <f>P799*R799</f>
        <v/>
      </c>
      <c r="U799" s="27" t="inlineStr">
        <is>
          <t>Stock SAP</t>
        </is>
      </c>
      <c r="V799" s="27" t="inlineStr">
        <is>
          <t>Medicamentos</t>
        </is>
      </c>
      <c r="W799" s="27" t="inlineStr">
        <is>
          <t>Dentro del alcance</t>
        </is>
      </c>
      <c r="X799" s="30" t="inlineStr">
        <is>
          <t>Media</t>
        </is>
      </c>
      <c r="Y799" s="27" t="inlineStr">
        <is>
          <t>Homologado – confianza Media – pendiente de validación</t>
        </is>
      </c>
      <c r="Z799" s="26" t="inlineStr">
        <is>
          <t>Dar de baja en SAP</t>
        </is>
      </c>
      <c r="AA799" s="27" t="inlineStr">
        <is>
          <t>160</t>
        </is>
      </c>
      <c r="AB799" s="27" t="inlineStr">
        <is>
          <t>METOCLOPRAMIDA AMP</t>
        </is>
      </c>
      <c r="AC799" s="27" t="inlineStr">
        <is>
          <t>Cruce por nomenclatura SAP</t>
        </is>
      </c>
      <c r="AD799" s="27" t="inlineStr">
        <is>
          <t>No</t>
        </is>
      </c>
      <c r="AE799" s="27" t="inlineStr"/>
      <c r="AF799" s="27" t="inlineStr">
        <is>
          <t>Sí</t>
        </is>
      </c>
      <c r="AG799" s="27" t="inlineStr"/>
      <c r="AH799" s="37" t="n">
        <v>5600</v>
      </c>
      <c r="AI799" s="37" t="n">
        <v>146</v>
      </c>
      <c r="AJ799" s="37" t="n">
        <v>5454</v>
      </c>
      <c r="AK799" s="38" t="n">
        <v>260.1225857142858</v>
      </c>
      <c r="AL799" s="38">
        <f>IF(OR($Z799="Dar de baja en SAP",$Z799="Dar de alta en SAP"),$AJ799*$AK799,"")</f>
        <v/>
      </c>
      <c r="AM799" s="38">
        <f>$AI799*$AK799</f>
        <v/>
      </c>
      <c r="AN799" s="27" t="inlineStr"/>
      <c r="AO799"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7" t="n">
        <v>0</v>
      </c>
      <c r="M800" s="7" t="n">
        <v>26012.26</v>
      </c>
      <c r="O800" s="11">
        <f>M800/SUM($M$2:$M$2023)</f>
        <v/>
      </c>
      <c r="P800" s="5">
        <f>IFERROR(M800/I800,0)</f>
        <v/>
      </c>
      <c r="R800" s="8">
        <f>I800-Q800</f>
        <v/>
      </c>
      <c r="S800" s="36">
        <f>P800*R800</f>
        <v/>
      </c>
      <c r="U800" s="27" t="inlineStr">
        <is>
          <t>Stock SAP</t>
        </is>
      </c>
      <c r="V800" s="27" t="inlineStr">
        <is>
          <t>Medicamentos</t>
        </is>
      </c>
      <c r="W800" s="27" t="inlineStr">
        <is>
          <t>Dentro del alcance</t>
        </is>
      </c>
      <c r="X800" s="30" t="inlineStr">
        <is>
          <t>Media</t>
        </is>
      </c>
      <c r="Y800" s="27" t="inlineStr">
        <is>
          <t>Homologado – confianza Media – pendiente de validación</t>
        </is>
      </c>
      <c r="Z800" s="26" t="inlineStr">
        <is>
          <t>Dar de baja en SAP</t>
        </is>
      </c>
      <c r="AA800" s="27" t="inlineStr">
        <is>
          <t>160</t>
        </is>
      </c>
      <c r="AB800" s="27" t="inlineStr">
        <is>
          <t>METOCLOPRAMIDA AMP</t>
        </is>
      </c>
      <c r="AC800" s="27" t="inlineStr">
        <is>
          <t>Cruce por nomenclatura SAP</t>
        </is>
      </c>
      <c r="AD800" s="27" t="inlineStr">
        <is>
          <t>No</t>
        </is>
      </c>
      <c r="AE800" s="27" t="inlineStr"/>
      <c r="AF800" s="27" t="inlineStr">
        <is>
          <t>Sí</t>
        </is>
      </c>
      <c r="AG800" s="27" t="inlineStr"/>
      <c r="AH800" s="37" t="n">
        <v>5600</v>
      </c>
      <c r="AI800" s="37" t="n">
        <v>146</v>
      </c>
      <c r="AJ800" s="37" t="n">
        <v>5454</v>
      </c>
      <c r="AK800" s="38" t="n">
        <v>260.1225857142858</v>
      </c>
      <c r="AL800" s="38">
        <f>IF(OR($Z800="Dar de baja en SAP",$Z800="Dar de alta en SAP"),$AJ800*$AK800,"")</f>
        <v/>
      </c>
      <c r="AM800" s="38">
        <f>$AI800*$AK800</f>
        <v/>
      </c>
      <c r="AN800" s="27" t="inlineStr"/>
      <c r="AO800"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7" t="n">
        <v>0</v>
      </c>
      <c r="M801" s="7" t="n">
        <v>26012.26</v>
      </c>
      <c r="O801" s="11">
        <f>M801/SUM($M$2:$M$2023)</f>
        <v/>
      </c>
      <c r="P801" s="5">
        <f>IFERROR(M801/I801,0)</f>
        <v/>
      </c>
      <c r="R801" s="8">
        <f>I801-Q801</f>
        <v/>
      </c>
      <c r="S801" s="36">
        <f>P801*R801</f>
        <v/>
      </c>
      <c r="U801" s="27" t="inlineStr">
        <is>
          <t>Stock SAP</t>
        </is>
      </c>
      <c r="V801" s="27" t="inlineStr">
        <is>
          <t>Medicamentos</t>
        </is>
      </c>
      <c r="W801" s="27" t="inlineStr">
        <is>
          <t>Dentro del alcance</t>
        </is>
      </c>
      <c r="X801" s="30" t="inlineStr">
        <is>
          <t>Media</t>
        </is>
      </c>
      <c r="Y801" s="27" t="inlineStr">
        <is>
          <t>Homologado – confianza Media – pendiente de validación</t>
        </is>
      </c>
      <c r="Z801" s="26" t="inlineStr">
        <is>
          <t>Dar de baja en SAP</t>
        </is>
      </c>
      <c r="AA801" s="27" t="inlineStr">
        <is>
          <t>160</t>
        </is>
      </c>
      <c r="AB801" s="27" t="inlineStr">
        <is>
          <t>METOCLOPRAMIDA AMP</t>
        </is>
      </c>
      <c r="AC801" s="27" t="inlineStr">
        <is>
          <t>Cruce por nomenclatura SAP</t>
        </is>
      </c>
      <c r="AD801" s="27" t="inlineStr">
        <is>
          <t>No</t>
        </is>
      </c>
      <c r="AE801" s="27" t="inlineStr"/>
      <c r="AF801" s="27" t="inlineStr">
        <is>
          <t>Sí</t>
        </is>
      </c>
      <c r="AG801" s="27" t="inlineStr"/>
      <c r="AH801" s="37" t="n">
        <v>5600</v>
      </c>
      <c r="AI801" s="37" t="n">
        <v>146</v>
      </c>
      <c r="AJ801" s="37" t="n">
        <v>5454</v>
      </c>
      <c r="AK801" s="38" t="n">
        <v>260.1225857142858</v>
      </c>
      <c r="AL801" s="38">
        <f>IF(OR($Z801="Dar de baja en SAP",$Z801="Dar de alta en SAP"),$AJ801*$AK801,"")</f>
        <v/>
      </c>
      <c r="AM801" s="38">
        <f>$AI801*$AK801</f>
        <v/>
      </c>
      <c r="AN801" s="27" t="inlineStr"/>
      <c r="AO801"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7" t="n">
        <v>0</v>
      </c>
      <c r="M802" s="7" t="n">
        <v>26012.26</v>
      </c>
      <c r="O802" s="11">
        <f>M802/SUM($M$2:$M$2023)</f>
        <v/>
      </c>
      <c r="P802" s="5">
        <f>IFERROR(M802/I802,0)</f>
        <v/>
      </c>
      <c r="R802" s="8">
        <f>I802-Q802</f>
        <v/>
      </c>
      <c r="S802" s="36">
        <f>P802*R802</f>
        <v/>
      </c>
      <c r="U802" s="27" t="inlineStr">
        <is>
          <t>Stock SAP</t>
        </is>
      </c>
      <c r="V802" s="27" t="inlineStr">
        <is>
          <t>Medicamentos</t>
        </is>
      </c>
      <c r="W802" s="27" t="inlineStr">
        <is>
          <t>Dentro del alcance</t>
        </is>
      </c>
      <c r="X802" s="30" t="inlineStr">
        <is>
          <t>Media</t>
        </is>
      </c>
      <c r="Y802" s="27" t="inlineStr">
        <is>
          <t>Homologado – confianza Media – pendiente de validación</t>
        </is>
      </c>
      <c r="Z802" s="26" t="inlineStr">
        <is>
          <t>Dar de baja en SAP</t>
        </is>
      </c>
      <c r="AA802" s="27" t="inlineStr">
        <is>
          <t>160</t>
        </is>
      </c>
      <c r="AB802" s="27" t="inlineStr">
        <is>
          <t>METOCLOPRAMIDA AMP</t>
        </is>
      </c>
      <c r="AC802" s="27" t="inlineStr">
        <is>
          <t>Cruce por nomenclatura SAP</t>
        </is>
      </c>
      <c r="AD802" s="27" t="inlineStr">
        <is>
          <t>No</t>
        </is>
      </c>
      <c r="AE802" s="27" t="inlineStr"/>
      <c r="AF802" s="27" t="inlineStr">
        <is>
          <t>Sí</t>
        </is>
      </c>
      <c r="AG802" s="27" t="inlineStr"/>
      <c r="AH802" s="37" t="n">
        <v>5600</v>
      </c>
      <c r="AI802" s="37" t="n">
        <v>146</v>
      </c>
      <c r="AJ802" s="37" t="n">
        <v>5454</v>
      </c>
      <c r="AK802" s="38" t="n">
        <v>260.1225857142858</v>
      </c>
      <c r="AL802" s="38">
        <f>IF(OR($Z802="Dar de baja en SAP",$Z802="Dar de alta en SAP"),$AJ802*$AK802,"")</f>
        <v/>
      </c>
      <c r="AM802" s="38">
        <f>$AI802*$AK802</f>
        <v/>
      </c>
      <c r="AN802" s="27" t="inlineStr"/>
      <c r="AO802"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7" t="n">
        <v>0</v>
      </c>
      <c r="M803" s="7" t="n">
        <v>26012.26</v>
      </c>
      <c r="O803" s="11">
        <f>M803/SUM($M$2:$M$2023)</f>
        <v/>
      </c>
      <c r="P803" s="5">
        <f>IFERROR(M803/I803,0)</f>
        <v/>
      </c>
      <c r="R803" s="8">
        <f>I803-Q803</f>
        <v/>
      </c>
      <c r="S803" s="36">
        <f>P803*R803</f>
        <v/>
      </c>
      <c r="U803" s="27" t="inlineStr">
        <is>
          <t>Stock SAP</t>
        </is>
      </c>
      <c r="V803" s="27" t="inlineStr">
        <is>
          <t>Medicamentos</t>
        </is>
      </c>
      <c r="W803" s="27" t="inlineStr">
        <is>
          <t>Dentro del alcance</t>
        </is>
      </c>
      <c r="X803" s="30" t="inlineStr">
        <is>
          <t>Media</t>
        </is>
      </c>
      <c r="Y803" s="27" t="inlineStr">
        <is>
          <t>Homologado – confianza Media – pendiente de validación</t>
        </is>
      </c>
      <c r="Z803" s="26" t="inlineStr">
        <is>
          <t>Dar de baja en SAP</t>
        </is>
      </c>
      <c r="AA803" s="27" t="inlineStr">
        <is>
          <t>160</t>
        </is>
      </c>
      <c r="AB803" s="27" t="inlineStr">
        <is>
          <t>METOCLOPRAMIDA AMP</t>
        </is>
      </c>
      <c r="AC803" s="27" t="inlineStr">
        <is>
          <t>Cruce por nomenclatura SAP</t>
        </is>
      </c>
      <c r="AD803" s="27" t="inlineStr">
        <is>
          <t>No</t>
        </is>
      </c>
      <c r="AE803" s="27" t="inlineStr"/>
      <c r="AF803" s="27" t="inlineStr">
        <is>
          <t>Sí</t>
        </is>
      </c>
      <c r="AG803" s="27" t="inlineStr"/>
      <c r="AH803" s="37" t="n">
        <v>5600</v>
      </c>
      <c r="AI803" s="37" t="n">
        <v>146</v>
      </c>
      <c r="AJ803" s="37" t="n">
        <v>5454</v>
      </c>
      <c r="AK803" s="38" t="n">
        <v>260.1225857142858</v>
      </c>
      <c r="AL803" s="38">
        <f>IF(OR($Z803="Dar de baja en SAP",$Z803="Dar de alta en SAP"),$AJ803*$AK803,"")</f>
        <v/>
      </c>
      <c r="AM803" s="38">
        <f>$AI803*$AK803</f>
        <v/>
      </c>
      <c r="AN803" s="27" t="inlineStr"/>
      <c r="AO803"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7" t="n">
        <v>0</v>
      </c>
      <c r="M804" s="7" t="n">
        <v>26012.26</v>
      </c>
      <c r="O804" s="11">
        <f>M804/SUM($M$2:$M$2023)</f>
        <v/>
      </c>
      <c r="P804" s="5">
        <f>IFERROR(M804/I804,0)</f>
        <v/>
      </c>
      <c r="R804" s="8">
        <f>I804-Q804</f>
        <v/>
      </c>
      <c r="S804" s="36">
        <f>P804*R804</f>
        <v/>
      </c>
      <c r="U804" s="27" t="inlineStr">
        <is>
          <t>Stock SAP</t>
        </is>
      </c>
      <c r="V804" s="27" t="inlineStr">
        <is>
          <t>Medicamentos</t>
        </is>
      </c>
      <c r="W804" s="27" t="inlineStr">
        <is>
          <t>Dentro del alcance</t>
        </is>
      </c>
      <c r="X804" s="30" t="inlineStr">
        <is>
          <t>Media</t>
        </is>
      </c>
      <c r="Y804" s="27" t="inlineStr">
        <is>
          <t>Homologado – confianza Media – pendiente de validación</t>
        </is>
      </c>
      <c r="Z804" s="26" t="inlineStr">
        <is>
          <t>Dar de baja en SAP</t>
        </is>
      </c>
      <c r="AA804" s="27" t="inlineStr">
        <is>
          <t>160</t>
        </is>
      </c>
      <c r="AB804" s="27" t="inlineStr">
        <is>
          <t>METOCLOPRAMIDA AMP</t>
        </is>
      </c>
      <c r="AC804" s="27" t="inlineStr">
        <is>
          <t>Cruce por nomenclatura SAP</t>
        </is>
      </c>
      <c r="AD804" s="27" t="inlineStr">
        <is>
          <t>No</t>
        </is>
      </c>
      <c r="AE804" s="27" t="inlineStr"/>
      <c r="AF804" s="27" t="inlineStr">
        <is>
          <t>Sí</t>
        </is>
      </c>
      <c r="AG804" s="27" t="inlineStr"/>
      <c r="AH804" s="37" t="n">
        <v>5600</v>
      </c>
      <c r="AI804" s="37" t="n">
        <v>146</v>
      </c>
      <c r="AJ804" s="37" t="n">
        <v>5454</v>
      </c>
      <c r="AK804" s="38" t="n">
        <v>260.1225857142858</v>
      </c>
      <c r="AL804" s="38">
        <f>IF(OR($Z804="Dar de baja en SAP",$Z804="Dar de alta en SAP"),$AJ804*$AK804,"")</f>
        <v/>
      </c>
      <c r="AM804" s="38">
        <f>$AI804*$AK804</f>
        <v/>
      </c>
      <c r="AN804" s="27" t="inlineStr"/>
      <c r="AO804"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7" t="n">
        <v>0</v>
      </c>
      <c r="M805" s="7" t="n">
        <v>31247.53</v>
      </c>
      <c r="O805" s="11">
        <f>M805/SUM($M$2:$M$2023)</f>
        <v/>
      </c>
      <c r="P805" s="5">
        <f>IFERROR(M805/I805,0)</f>
        <v/>
      </c>
      <c r="R805" s="8">
        <f>I805-Q805</f>
        <v/>
      </c>
      <c r="S805" s="36">
        <f>P805*R805</f>
        <v/>
      </c>
      <c r="U805" s="27" t="inlineStr">
        <is>
          <t>Stock SAP</t>
        </is>
      </c>
      <c r="V805" s="27" t="inlineStr">
        <is>
          <t>Medicamentos</t>
        </is>
      </c>
      <c r="W805" s="27" t="inlineStr">
        <is>
          <t>Dentro del alcance</t>
        </is>
      </c>
      <c r="X805" s="30" t="inlineStr">
        <is>
          <t>Media</t>
        </is>
      </c>
      <c r="Y805" s="27" t="inlineStr">
        <is>
          <t>Homologado – confianza Media – pendiente de validación</t>
        </is>
      </c>
      <c r="Z805" s="26" t="inlineStr">
        <is>
          <t>Dar de baja en SAP</t>
        </is>
      </c>
      <c r="AA805" s="27" t="inlineStr">
        <is>
          <t>325</t>
        </is>
      </c>
      <c r="AB805" s="27" t="inlineStr">
        <is>
          <t>HALOPERIDOL AMP</t>
        </is>
      </c>
      <c r="AC805" s="27" t="inlineStr">
        <is>
          <t>Homologación por código Avain (master M09-005)</t>
        </is>
      </c>
      <c r="AD805" s="27" t="inlineStr">
        <is>
          <t>No</t>
        </is>
      </c>
      <c r="AE805" s="27" t="inlineStr"/>
      <c r="AF805" s="27" t="inlineStr">
        <is>
          <t>Sí</t>
        </is>
      </c>
      <c r="AG805" s="27" t="inlineStr">
        <is>
          <t>M09-005</t>
        </is>
      </c>
      <c r="AH805" s="37" t="n">
        <v>973</v>
      </c>
      <c r="AI805" s="37" t="n">
        <v>171</v>
      </c>
      <c r="AJ805" s="37" t="n">
        <v>802</v>
      </c>
      <c r="AK805" s="38" t="n">
        <v>312.4752929085303</v>
      </c>
      <c r="AL805" s="38">
        <f>IF(OR($Z805="Dar de baja en SAP",$Z805="Dar de alta en SAP"),$AJ805*$AK805,"")</f>
        <v/>
      </c>
      <c r="AM805" s="38">
        <f>$AI805*$AK805</f>
        <v/>
      </c>
      <c r="AN805" s="27" t="inlineStr"/>
      <c r="AO805"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7" t="n">
        <v>0</v>
      </c>
      <c r="M806" s="7" t="n">
        <v>31247.53</v>
      </c>
      <c r="O806" s="11">
        <f>M806/SUM($M$2:$M$2023)</f>
        <v/>
      </c>
      <c r="P806" s="5">
        <f>IFERROR(M806/I806,0)</f>
        <v/>
      </c>
      <c r="R806" s="8">
        <f>I806-Q806</f>
        <v/>
      </c>
      <c r="S806" s="36">
        <f>P806*R806</f>
        <v/>
      </c>
      <c r="U806" s="27" t="inlineStr">
        <is>
          <t>Stock SAP</t>
        </is>
      </c>
      <c r="V806" s="27" t="inlineStr">
        <is>
          <t>Medicamentos</t>
        </is>
      </c>
      <c r="W806" s="27" t="inlineStr">
        <is>
          <t>Dentro del alcance</t>
        </is>
      </c>
      <c r="X806" s="30" t="inlineStr">
        <is>
          <t>Media</t>
        </is>
      </c>
      <c r="Y806" s="27" t="inlineStr">
        <is>
          <t>Homologado – confianza Media – pendiente de validación</t>
        </is>
      </c>
      <c r="Z806" s="26" t="inlineStr">
        <is>
          <t>Dar de baja en SAP</t>
        </is>
      </c>
      <c r="AA806" s="27" t="inlineStr">
        <is>
          <t>325</t>
        </is>
      </c>
      <c r="AB806" s="27" t="inlineStr">
        <is>
          <t>HALOPERIDOL AMP</t>
        </is>
      </c>
      <c r="AC806" s="27" t="inlineStr">
        <is>
          <t>Homologación por código Avain (master M09-005)</t>
        </is>
      </c>
      <c r="AD806" s="27" t="inlineStr">
        <is>
          <t>No</t>
        </is>
      </c>
      <c r="AE806" s="27" t="inlineStr"/>
      <c r="AF806" s="27" t="inlineStr">
        <is>
          <t>Sí</t>
        </is>
      </c>
      <c r="AG806" s="27" t="inlineStr">
        <is>
          <t>M09-005</t>
        </is>
      </c>
      <c r="AH806" s="37" t="n">
        <v>973</v>
      </c>
      <c r="AI806" s="37" t="n">
        <v>171</v>
      </c>
      <c r="AJ806" s="37" t="n">
        <v>802</v>
      </c>
      <c r="AK806" s="38" t="n">
        <v>312.4752929085303</v>
      </c>
      <c r="AL806" s="38">
        <f>IF(OR($Z806="Dar de baja en SAP",$Z806="Dar de alta en SAP"),$AJ806*$AK806,"")</f>
        <v/>
      </c>
      <c r="AM806" s="38">
        <f>$AI806*$AK806</f>
        <v/>
      </c>
      <c r="AN806" s="27" t="inlineStr"/>
      <c r="AO806"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7" t="n">
        <v>0</v>
      </c>
      <c r="M807" s="7" t="n">
        <v>31247.53</v>
      </c>
      <c r="O807" s="11">
        <f>M807/SUM($M$2:$M$2023)</f>
        <v/>
      </c>
      <c r="P807" s="5">
        <f>IFERROR(M807/I807,0)</f>
        <v/>
      </c>
      <c r="R807" s="8">
        <f>I807-Q807</f>
        <v/>
      </c>
      <c r="S807" s="36">
        <f>P807*R807</f>
        <v/>
      </c>
      <c r="U807" s="27" t="inlineStr">
        <is>
          <t>Stock SAP</t>
        </is>
      </c>
      <c r="V807" s="27" t="inlineStr">
        <is>
          <t>Medicamentos</t>
        </is>
      </c>
      <c r="W807" s="27" t="inlineStr">
        <is>
          <t>Dentro del alcance</t>
        </is>
      </c>
      <c r="X807" s="30" t="inlineStr">
        <is>
          <t>Media</t>
        </is>
      </c>
      <c r="Y807" s="27" t="inlineStr">
        <is>
          <t>Homologado – confianza Media – pendiente de validación</t>
        </is>
      </c>
      <c r="Z807" s="26" t="inlineStr">
        <is>
          <t>Dar de baja en SAP</t>
        </is>
      </c>
      <c r="AA807" s="27" t="inlineStr">
        <is>
          <t>325</t>
        </is>
      </c>
      <c r="AB807" s="27" t="inlineStr">
        <is>
          <t>HALOPERIDOL AMP</t>
        </is>
      </c>
      <c r="AC807" s="27" t="inlineStr">
        <is>
          <t>Homologación por código Avain (master M09-005)</t>
        </is>
      </c>
      <c r="AD807" s="27" t="inlineStr">
        <is>
          <t>No</t>
        </is>
      </c>
      <c r="AE807" s="27" t="inlineStr"/>
      <c r="AF807" s="27" t="inlineStr">
        <is>
          <t>Sí</t>
        </is>
      </c>
      <c r="AG807" s="27" t="inlineStr">
        <is>
          <t>M09-005</t>
        </is>
      </c>
      <c r="AH807" s="37" t="n">
        <v>973</v>
      </c>
      <c r="AI807" s="37" t="n">
        <v>171</v>
      </c>
      <c r="AJ807" s="37" t="n">
        <v>802</v>
      </c>
      <c r="AK807" s="38" t="n">
        <v>312.4752929085303</v>
      </c>
      <c r="AL807" s="38">
        <f>IF(OR($Z807="Dar de baja en SAP",$Z807="Dar de alta en SAP"),$AJ807*$AK807,"")</f>
        <v/>
      </c>
      <c r="AM807" s="38">
        <f>$AI807*$AK807</f>
        <v/>
      </c>
      <c r="AN807" s="27" t="inlineStr"/>
      <c r="AO807"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7" t="n">
        <v>0</v>
      </c>
      <c r="M808" s="7" t="n">
        <v>31247.53</v>
      </c>
      <c r="O808" s="11">
        <f>M808/SUM($M$2:$M$2023)</f>
        <v/>
      </c>
      <c r="P808" s="5">
        <f>IFERROR(M808/I808,0)</f>
        <v/>
      </c>
      <c r="R808" s="8">
        <f>I808-Q808</f>
        <v/>
      </c>
      <c r="S808" s="36">
        <f>P808*R808</f>
        <v/>
      </c>
      <c r="U808" s="27" t="inlineStr">
        <is>
          <t>Stock SAP</t>
        </is>
      </c>
      <c r="V808" s="27" t="inlineStr">
        <is>
          <t>Medicamentos</t>
        </is>
      </c>
      <c r="W808" s="27" t="inlineStr">
        <is>
          <t>Dentro del alcance</t>
        </is>
      </c>
      <c r="X808" s="30" t="inlineStr">
        <is>
          <t>Media</t>
        </is>
      </c>
      <c r="Y808" s="27" t="inlineStr">
        <is>
          <t>Homologado – confianza Media – pendiente de validación</t>
        </is>
      </c>
      <c r="Z808" s="26" t="inlineStr">
        <is>
          <t>Dar de baja en SAP</t>
        </is>
      </c>
      <c r="AA808" s="27" t="inlineStr">
        <is>
          <t>325</t>
        </is>
      </c>
      <c r="AB808" s="27" t="inlineStr">
        <is>
          <t>HALOPERIDOL AMP</t>
        </is>
      </c>
      <c r="AC808" s="27" t="inlineStr">
        <is>
          <t>Homologación por código Avain (master M09-005)</t>
        </is>
      </c>
      <c r="AD808" s="27" t="inlineStr">
        <is>
          <t>No</t>
        </is>
      </c>
      <c r="AE808" s="27" t="inlineStr"/>
      <c r="AF808" s="27" t="inlineStr">
        <is>
          <t>Sí</t>
        </is>
      </c>
      <c r="AG808" s="27" t="inlineStr">
        <is>
          <t>M09-005</t>
        </is>
      </c>
      <c r="AH808" s="37" t="n">
        <v>973</v>
      </c>
      <c r="AI808" s="37" t="n">
        <v>171</v>
      </c>
      <c r="AJ808" s="37" t="n">
        <v>802</v>
      </c>
      <c r="AK808" s="38" t="n">
        <v>312.4752929085303</v>
      </c>
      <c r="AL808" s="38">
        <f>IF(OR($Z808="Dar de baja en SAP",$Z808="Dar de alta en SAP"),$AJ808*$AK808,"")</f>
        <v/>
      </c>
      <c r="AM808" s="38">
        <f>$AI808*$AK808</f>
        <v/>
      </c>
      <c r="AN808" s="27" t="inlineStr"/>
      <c r="AO808"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7" t="n">
        <v>0</v>
      </c>
      <c r="M809" s="7" t="n">
        <v>31247.53</v>
      </c>
      <c r="O809" s="11">
        <f>M809/SUM($M$2:$M$2023)</f>
        <v/>
      </c>
      <c r="P809" s="5">
        <f>IFERROR(M809/I809,0)</f>
        <v/>
      </c>
      <c r="R809" s="8">
        <f>I809-Q809</f>
        <v/>
      </c>
      <c r="S809" s="36">
        <f>P809*R809</f>
        <v/>
      </c>
      <c r="U809" s="27" t="inlineStr">
        <is>
          <t>Stock SAP</t>
        </is>
      </c>
      <c r="V809" s="27" t="inlineStr">
        <is>
          <t>Medicamentos</t>
        </is>
      </c>
      <c r="W809" s="27" t="inlineStr">
        <is>
          <t>Dentro del alcance</t>
        </is>
      </c>
      <c r="X809" s="30" t="inlineStr">
        <is>
          <t>Media</t>
        </is>
      </c>
      <c r="Y809" s="27" t="inlineStr">
        <is>
          <t>Homologado – confianza Media – pendiente de validación</t>
        </is>
      </c>
      <c r="Z809" s="26" t="inlineStr">
        <is>
          <t>Dar de baja en SAP</t>
        </is>
      </c>
      <c r="AA809" s="27" t="inlineStr">
        <is>
          <t>325</t>
        </is>
      </c>
      <c r="AB809" s="27" t="inlineStr">
        <is>
          <t>HALOPERIDOL AMP</t>
        </is>
      </c>
      <c r="AC809" s="27" t="inlineStr">
        <is>
          <t>Homologación por código Avain (master M09-005)</t>
        </is>
      </c>
      <c r="AD809" s="27" t="inlineStr">
        <is>
          <t>No</t>
        </is>
      </c>
      <c r="AE809" s="27" t="inlineStr"/>
      <c r="AF809" s="27" t="inlineStr">
        <is>
          <t>Sí</t>
        </is>
      </c>
      <c r="AG809" s="27" t="inlineStr">
        <is>
          <t>M09-005</t>
        </is>
      </c>
      <c r="AH809" s="37" t="n">
        <v>973</v>
      </c>
      <c r="AI809" s="37" t="n">
        <v>171</v>
      </c>
      <c r="AJ809" s="37" t="n">
        <v>802</v>
      </c>
      <c r="AK809" s="38" t="n">
        <v>312.4752929085303</v>
      </c>
      <c r="AL809" s="38">
        <f>IF(OR($Z809="Dar de baja en SAP",$Z809="Dar de alta en SAP"),$AJ809*$AK809,"")</f>
        <v/>
      </c>
      <c r="AM809" s="38">
        <f>$AI809*$AK809</f>
        <v/>
      </c>
      <c r="AN809" s="27" t="inlineStr"/>
      <c r="AO809"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7" t="n">
        <v>0</v>
      </c>
      <c r="M810" s="7" t="n">
        <v>2447.07</v>
      </c>
      <c r="O810" s="11">
        <f>M810/SUM($M$2:$M$2023)</f>
        <v/>
      </c>
      <c r="P810" s="5">
        <f>IFERROR(M810/I810,0)</f>
        <v/>
      </c>
      <c r="R810" s="8">
        <f>I810-Q810</f>
        <v/>
      </c>
      <c r="S810" s="36">
        <f>P810*R810</f>
        <v/>
      </c>
      <c r="U810" s="27" t="inlineStr">
        <is>
          <t>Stock SAP</t>
        </is>
      </c>
      <c r="V810" s="27" t="inlineStr">
        <is>
          <t>Medicamentos</t>
        </is>
      </c>
      <c r="W810" s="27" t="inlineStr">
        <is>
          <t>Dentro del alcance</t>
        </is>
      </c>
      <c r="X810" s="25" t="inlineStr">
        <is>
          <t>Alta</t>
        </is>
      </c>
      <c r="Y810" s="27" t="inlineStr">
        <is>
          <t>Homologado – confianza Alta</t>
        </is>
      </c>
      <c r="Z810" s="26" t="inlineStr">
        <is>
          <t>Dar de baja en SAP</t>
        </is>
      </c>
      <c r="AA810" s="27" t="inlineStr">
        <is>
          <t>170</t>
        </is>
      </c>
      <c r="AB810" s="27" t="inlineStr">
        <is>
          <t>OMEPRAZOL 20 MG COMP</t>
        </is>
      </c>
      <c r="AC810" s="27" t="inlineStr">
        <is>
          <t>Cruce por nomenclatura SAP</t>
        </is>
      </c>
      <c r="AD810" s="27" t="inlineStr">
        <is>
          <t>No</t>
        </is>
      </c>
      <c r="AE810" s="27" t="inlineStr"/>
      <c r="AF810" s="27" t="inlineStr">
        <is>
          <t>Sí</t>
        </is>
      </c>
      <c r="AG810" s="27" t="inlineStr">
        <is>
          <t>M08-006</t>
        </is>
      </c>
      <c r="AH810" s="37" t="n">
        <v>1562</v>
      </c>
      <c r="AI810" s="37" t="n">
        <v>135</v>
      </c>
      <c r="AJ810" s="37" t="n">
        <v>1427</v>
      </c>
      <c r="AK810" s="38" t="n">
        <v>24.47065300896287</v>
      </c>
      <c r="AL810" s="38">
        <f>IF(OR($Z810="Dar de baja en SAP",$Z810="Dar de alta en SAP"),$AJ810*$AK810,"")</f>
        <v/>
      </c>
      <c r="AM810" s="38">
        <f>$AI810*$AK810</f>
        <v/>
      </c>
      <c r="AN810" s="27" t="inlineStr"/>
      <c r="AO810"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7" t="n">
        <v>0</v>
      </c>
      <c r="M811" s="7" t="n">
        <v>12105.66</v>
      </c>
      <c r="O811" s="11">
        <f>M811/SUM($M$2:$M$2023)</f>
        <v/>
      </c>
      <c r="P811" s="5">
        <f>IFERROR(M811/I811,0)</f>
        <v/>
      </c>
      <c r="R811" s="8">
        <f>I811-Q811</f>
        <v/>
      </c>
      <c r="S811" s="36">
        <f>P811*R811</f>
        <v/>
      </c>
      <c r="U811" s="27" t="inlineStr">
        <is>
          <t>Stock SAP</t>
        </is>
      </c>
      <c r="V811" s="27" t="inlineStr">
        <is>
          <t>Medicamentos</t>
        </is>
      </c>
      <c r="W811" s="27" t="inlineStr">
        <is>
          <t>Dentro del alcance</t>
        </is>
      </c>
      <c r="X811" s="25" t="inlineStr">
        <is>
          <t>Alta</t>
        </is>
      </c>
      <c r="Y811" s="27" t="inlineStr">
        <is>
          <t>Homologado – confianza Alta</t>
        </is>
      </c>
      <c r="Z811" s="26" t="inlineStr">
        <is>
          <t>Dar de baja en SAP</t>
        </is>
      </c>
      <c r="AA811" s="27" t="inlineStr">
        <is>
          <t>23</t>
        </is>
      </c>
      <c r="AB811" s="27" t="inlineStr">
        <is>
          <t>ASPIRINA</t>
        </is>
      </c>
      <c r="AC811" s="27" t="inlineStr">
        <is>
          <t>Homologación por código Avain (master M01-001)</t>
        </is>
      </c>
      <c r="AD811" s="27" t="inlineStr">
        <is>
          <t>No</t>
        </is>
      </c>
      <c r="AE811" s="27" t="inlineStr"/>
      <c r="AF811" s="27" t="inlineStr">
        <is>
          <t>Sí</t>
        </is>
      </c>
      <c r="AG811" s="27" t="inlineStr">
        <is>
          <t>M01-001</t>
        </is>
      </c>
      <c r="AH811" s="37" t="n">
        <v>5170</v>
      </c>
      <c r="AI811" s="37" t="n">
        <v>570</v>
      </c>
      <c r="AJ811" s="37" t="n">
        <v>4600</v>
      </c>
      <c r="AK811" s="38" t="n">
        <v>121.0565531914893</v>
      </c>
      <c r="AL811" s="38">
        <f>IF(OR($Z811="Dar de baja en SAP",$Z811="Dar de alta en SAP"),$AJ811*$AK811,"")</f>
        <v/>
      </c>
      <c r="AM811" s="38">
        <f>$AI811*$AK811</f>
        <v/>
      </c>
      <c r="AN811" s="27" t="inlineStr"/>
      <c r="AO811"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7" t="n">
        <v>0</v>
      </c>
      <c r="M812" s="7" t="n">
        <v>4443.74</v>
      </c>
      <c r="O812" s="11">
        <f>M812/SUM($M$2:$M$2023)</f>
        <v/>
      </c>
      <c r="P812" s="5">
        <f>IFERROR(M812/I812,0)</f>
        <v/>
      </c>
      <c r="R812" s="8">
        <f>I812-Q812</f>
        <v/>
      </c>
      <c r="S812" s="36">
        <f>P812*R812</f>
        <v/>
      </c>
      <c r="U812" s="27" t="inlineStr">
        <is>
          <t>Stock SAP</t>
        </is>
      </c>
      <c r="V812" s="27" t="inlineStr">
        <is>
          <t>Medicamentos</t>
        </is>
      </c>
      <c r="W812" s="27" t="inlineStr">
        <is>
          <t>Dentro del alcance</t>
        </is>
      </c>
      <c r="X812" s="25" t="inlineStr">
        <is>
          <t>Alta</t>
        </is>
      </c>
      <c r="Y812" s="27" t="inlineStr">
        <is>
          <t>Homologado – confianza Alta</t>
        </is>
      </c>
      <c r="Z812" s="26" t="inlineStr">
        <is>
          <t>Dar de baja en SAP</t>
        </is>
      </c>
      <c r="AA812" s="27" t="inlineStr">
        <is>
          <t>153</t>
        </is>
      </c>
      <c r="AB812" s="27" t="inlineStr">
        <is>
          <t>LORATADINA COMP</t>
        </is>
      </c>
      <c r="AC812" s="27" t="inlineStr">
        <is>
          <t>Cruce por nomenclatura SAP</t>
        </is>
      </c>
      <c r="AD812" s="27" t="inlineStr">
        <is>
          <t>No</t>
        </is>
      </c>
      <c r="AE812" s="27" t="inlineStr"/>
      <c r="AF812" s="27" t="inlineStr">
        <is>
          <t>Sí</t>
        </is>
      </c>
      <c r="AG812" s="27" t="inlineStr"/>
      <c r="AH812" s="37" t="n">
        <v>7695</v>
      </c>
      <c r="AI812" s="37" t="n">
        <v>150</v>
      </c>
      <c r="AJ812" s="37" t="n">
        <v>7545</v>
      </c>
      <c r="AK812" s="38" t="n">
        <v>44.43740480831708</v>
      </c>
      <c r="AL812" s="38">
        <f>IF(OR($Z812="Dar de baja en SAP",$Z812="Dar de alta en SAP"),$AJ812*$AK812,"")</f>
        <v/>
      </c>
      <c r="AM812" s="38">
        <f>$AI812*$AK812</f>
        <v/>
      </c>
      <c r="AN812" s="29" t="inlineStr">
        <is>
          <t>Valorización a validar: relación de cantidades 51 a 1 entre SAP y el recuento físico. Sugiere distinta unidad de medida (SAP por caja o envase y el recuento por unidad). La diferencia económica de esta fila no debe tomarse como definitiva.</t>
        </is>
      </c>
      <c r="AO812"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7" t="n">
        <v>0</v>
      </c>
      <c r="M813" s="7" t="n">
        <v>25032.6</v>
      </c>
      <c r="O813" s="11">
        <f>M813/SUM($M$2:$M$2023)</f>
        <v/>
      </c>
      <c r="P813" s="5">
        <f>IFERROR(M813/I813,0)</f>
        <v/>
      </c>
      <c r="R813" s="8">
        <f>I813-Q813</f>
        <v/>
      </c>
      <c r="S813" s="36">
        <f>P813*R813</f>
        <v/>
      </c>
      <c r="U813" s="27" t="inlineStr">
        <is>
          <t>Stock SAP</t>
        </is>
      </c>
      <c r="V813" s="27" t="inlineStr">
        <is>
          <t>Medicamentos</t>
        </is>
      </c>
      <c r="W813" s="27" t="inlineStr">
        <is>
          <t>Dentro del alcance</t>
        </is>
      </c>
      <c r="X813" s="25" t="inlineStr">
        <is>
          <t>Alta</t>
        </is>
      </c>
      <c r="Y813" s="27" t="inlineStr">
        <is>
          <t>Homologado – confianza Alta</t>
        </is>
      </c>
      <c r="Z813" s="26" t="inlineStr">
        <is>
          <t>Dar de baja en SAP</t>
        </is>
      </c>
      <c r="AA813" s="27" t="inlineStr">
        <is>
          <t>399</t>
        </is>
      </c>
      <c r="AB813" s="27" t="inlineStr">
        <is>
          <t>ATENOLOL 100 MG COMPRIMIDOS</t>
        </is>
      </c>
      <c r="AC813" s="27" t="inlineStr">
        <is>
          <t>Cruce por nomenclatura SAP</t>
        </is>
      </c>
      <c r="AD813" s="27" t="inlineStr">
        <is>
          <t>No</t>
        </is>
      </c>
      <c r="AE813" s="27" t="inlineStr"/>
      <c r="AF813" s="27" t="inlineStr">
        <is>
          <t>No</t>
        </is>
      </c>
      <c r="AG813" s="27" t="inlineStr"/>
      <c r="AH813" s="37" t="n">
        <v>1866</v>
      </c>
      <c r="AI813" s="37" t="n">
        <v>28</v>
      </c>
      <c r="AJ813" s="37" t="n">
        <v>1838</v>
      </c>
      <c r="AK813" s="38" t="n">
        <v>250.3259807073954</v>
      </c>
      <c r="AL813" s="38">
        <f>IF(OR($Z813="Dar de baja en SAP",$Z813="Dar de alta en SAP"),$AJ813*$AK813,"")</f>
        <v/>
      </c>
      <c r="AM813" s="38">
        <f>$AI813*$AK813</f>
        <v/>
      </c>
      <c r="AN813" s="29" t="inlineStr">
        <is>
          <t>Valorización a validar: relación de cantidades 67 a 1 entre SAP y el recuento físico. Sugiere distinta unidad de medida (SAP por caja o envase y el recuento por unidad). La diferencia económica de esta fila no debe tomarse como definitiva.</t>
        </is>
      </c>
      <c r="AO813"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7" t="n">
        <v>0</v>
      </c>
      <c r="M814" s="7" t="n">
        <v>25032.6</v>
      </c>
      <c r="O814" s="11">
        <f>M814/SUM($M$2:$M$2023)</f>
        <v/>
      </c>
      <c r="P814" s="5">
        <f>IFERROR(M814/I814,0)</f>
        <v/>
      </c>
      <c r="R814" s="8">
        <f>I814-Q814</f>
        <v/>
      </c>
      <c r="S814" s="36">
        <f>P814*R814</f>
        <v/>
      </c>
      <c r="U814" s="27" t="inlineStr">
        <is>
          <t>Stock SAP</t>
        </is>
      </c>
      <c r="V814" s="27" t="inlineStr">
        <is>
          <t>Medicamentos</t>
        </is>
      </c>
      <c r="W814" s="27" t="inlineStr">
        <is>
          <t>Dentro del alcance</t>
        </is>
      </c>
      <c r="X814" s="25" t="inlineStr">
        <is>
          <t>Alta</t>
        </is>
      </c>
      <c r="Y814" s="27" t="inlineStr">
        <is>
          <t>Homologado – confianza Alta</t>
        </is>
      </c>
      <c r="Z814" s="26" t="inlineStr">
        <is>
          <t>Dar de baja en SAP</t>
        </is>
      </c>
      <c r="AA814" s="27" t="inlineStr">
        <is>
          <t>399</t>
        </is>
      </c>
      <c r="AB814" s="27" t="inlineStr">
        <is>
          <t>ATENOLOL 100 MG COMPRIMIDOS</t>
        </is>
      </c>
      <c r="AC814" s="27" t="inlineStr">
        <is>
          <t>Cruce por nomenclatura SAP</t>
        </is>
      </c>
      <c r="AD814" s="27" t="inlineStr">
        <is>
          <t>No</t>
        </is>
      </c>
      <c r="AE814" s="27" t="inlineStr"/>
      <c r="AF814" s="27" t="inlineStr">
        <is>
          <t>No</t>
        </is>
      </c>
      <c r="AG814" s="27" t="inlineStr"/>
      <c r="AH814" s="37" t="n">
        <v>1866</v>
      </c>
      <c r="AI814" s="37" t="n">
        <v>28</v>
      </c>
      <c r="AJ814" s="37" t="n">
        <v>1838</v>
      </c>
      <c r="AK814" s="38" t="n">
        <v>250.3259807073954</v>
      </c>
      <c r="AL814" s="38">
        <f>IF(OR($Z814="Dar de baja en SAP",$Z814="Dar de alta en SAP"),$AJ814*$AK814,"")</f>
        <v/>
      </c>
      <c r="AM814" s="38">
        <f>$AI814*$AK814</f>
        <v/>
      </c>
      <c r="AN814" s="29" t="inlineStr">
        <is>
          <t>Valorización a validar: relación de cantidades 67 a 1 entre SAP y el recuento físico. Sugiere distinta unidad de medida (SAP por caja o envase y el recuento por unidad). La diferencia económica de esta fila no debe tomarse como definitiva.</t>
        </is>
      </c>
      <c r="AO814"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7" t="n">
        <v>0</v>
      </c>
      <c r="M815" s="7" t="n">
        <v>35373.11</v>
      </c>
      <c r="O815" s="11">
        <f>M815/SUM($M$2:$M$2023)</f>
        <v/>
      </c>
      <c r="P815" s="5">
        <f>IFERROR(M815/I815,0)</f>
        <v/>
      </c>
      <c r="R815" s="8">
        <f>I815-Q815</f>
        <v/>
      </c>
      <c r="S815" s="36">
        <f>P815*R815</f>
        <v/>
      </c>
      <c r="U815" s="27" t="inlineStr">
        <is>
          <t>Stock SAP</t>
        </is>
      </c>
      <c r="V815" s="27" t="inlineStr">
        <is>
          <t>Medicamentos</t>
        </is>
      </c>
      <c r="W815" s="27" t="inlineStr">
        <is>
          <t>Dentro del alcance</t>
        </is>
      </c>
      <c r="X815" s="30" t="inlineStr">
        <is>
          <t>Media</t>
        </is>
      </c>
      <c r="Y815" s="27" t="inlineStr">
        <is>
          <t>Homologado – confianza Media – pendiente de validación</t>
        </is>
      </c>
      <c r="Z815" s="26" t="inlineStr">
        <is>
          <t>Dar de baja en SAP</t>
        </is>
      </c>
      <c r="AA815" s="27" t="inlineStr">
        <is>
          <t>312</t>
        </is>
      </c>
      <c r="AB815" s="27" t="inlineStr">
        <is>
          <t>AMINOFILINA AMP</t>
        </is>
      </c>
      <c r="AC815" s="27" t="inlineStr">
        <is>
          <t>Cruce por nomenclatura SAP</t>
        </is>
      </c>
      <c r="AD815" s="27" t="inlineStr">
        <is>
          <t>No</t>
        </is>
      </c>
      <c r="AE815" s="27" t="inlineStr"/>
      <c r="AF815" s="27" t="inlineStr">
        <is>
          <t>No</t>
        </is>
      </c>
      <c r="AG815" s="27" t="inlineStr"/>
      <c r="AH815" s="37" t="n">
        <v>828</v>
      </c>
      <c r="AI815" s="37" t="n">
        <v>152</v>
      </c>
      <c r="AJ815" s="37" t="n">
        <v>676</v>
      </c>
      <c r="AK815" s="38" t="n">
        <v>353.7310628019324</v>
      </c>
      <c r="AL815" s="38">
        <f>IF(OR($Z815="Dar de baja en SAP",$Z815="Dar de alta en SAP"),$AJ815*$AK815,"")</f>
        <v/>
      </c>
      <c r="AM815" s="38">
        <f>$AI815*$AK815</f>
        <v/>
      </c>
      <c r="AN815" s="27" t="inlineStr"/>
      <c r="AO815"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7" t="n">
        <v>0</v>
      </c>
      <c r="M816" s="7" t="n">
        <v>35373.11</v>
      </c>
      <c r="O816" s="11">
        <f>M816/SUM($M$2:$M$2023)</f>
        <v/>
      </c>
      <c r="P816" s="5">
        <f>IFERROR(M816/I816,0)</f>
        <v/>
      </c>
      <c r="R816" s="8">
        <f>I816-Q816</f>
        <v/>
      </c>
      <c r="S816" s="36">
        <f>P816*R816</f>
        <v/>
      </c>
      <c r="U816" s="27" t="inlineStr">
        <is>
          <t>Stock SAP</t>
        </is>
      </c>
      <c r="V816" s="27" t="inlineStr">
        <is>
          <t>Medicamentos</t>
        </is>
      </c>
      <c r="W816" s="27" t="inlineStr">
        <is>
          <t>Dentro del alcance</t>
        </is>
      </c>
      <c r="X816" s="30" t="inlineStr">
        <is>
          <t>Media</t>
        </is>
      </c>
      <c r="Y816" s="27" t="inlineStr">
        <is>
          <t>Homologado – confianza Media – pendiente de validación</t>
        </is>
      </c>
      <c r="Z816" s="26" t="inlineStr">
        <is>
          <t>Dar de baja en SAP</t>
        </is>
      </c>
      <c r="AA816" s="27" t="inlineStr">
        <is>
          <t>312</t>
        </is>
      </c>
      <c r="AB816" s="27" t="inlineStr">
        <is>
          <t>AMINOFILINA AMP</t>
        </is>
      </c>
      <c r="AC816" s="27" t="inlineStr">
        <is>
          <t>Cruce por nomenclatura SAP</t>
        </is>
      </c>
      <c r="AD816" s="27" t="inlineStr">
        <is>
          <t>No</t>
        </is>
      </c>
      <c r="AE816" s="27" t="inlineStr"/>
      <c r="AF816" s="27" t="inlineStr">
        <is>
          <t>No</t>
        </is>
      </c>
      <c r="AG816" s="27" t="inlineStr"/>
      <c r="AH816" s="37" t="n">
        <v>828</v>
      </c>
      <c r="AI816" s="37" t="n">
        <v>152</v>
      </c>
      <c r="AJ816" s="37" t="n">
        <v>676</v>
      </c>
      <c r="AK816" s="38" t="n">
        <v>353.7310628019324</v>
      </c>
      <c r="AL816" s="38">
        <f>IF(OR($Z816="Dar de baja en SAP",$Z816="Dar de alta en SAP"),$AJ816*$AK816,"")</f>
        <v/>
      </c>
      <c r="AM816" s="38">
        <f>$AI816*$AK816</f>
        <v/>
      </c>
      <c r="AN816" s="27" t="inlineStr"/>
      <c r="AO816"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7" t="n">
        <v>0</v>
      </c>
      <c r="M817" s="7" t="n">
        <v>35373.11</v>
      </c>
      <c r="O817" s="11">
        <f>M817/SUM($M$2:$M$2023)</f>
        <v/>
      </c>
      <c r="P817" s="5">
        <f>IFERROR(M817/I817,0)</f>
        <v/>
      </c>
      <c r="R817" s="8">
        <f>I817-Q817</f>
        <v/>
      </c>
      <c r="S817" s="36">
        <f>P817*R817</f>
        <v/>
      </c>
      <c r="U817" s="27" t="inlineStr">
        <is>
          <t>Stock SAP</t>
        </is>
      </c>
      <c r="V817" s="27" t="inlineStr">
        <is>
          <t>Medicamentos</t>
        </is>
      </c>
      <c r="W817" s="27" t="inlineStr">
        <is>
          <t>Dentro del alcance</t>
        </is>
      </c>
      <c r="X817" s="30" t="inlineStr">
        <is>
          <t>Media</t>
        </is>
      </c>
      <c r="Y817" s="27" t="inlineStr">
        <is>
          <t>Homologado – confianza Media – pendiente de validación</t>
        </is>
      </c>
      <c r="Z817" s="26" t="inlineStr">
        <is>
          <t>Dar de baja en SAP</t>
        </is>
      </c>
      <c r="AA817" s="27" t="inlineStr">
        <is>
          <t>312</t>
        </is>
      </c>
      <c r="AB817" s="27" t="inlineStr">
        <is>
          <t>AMINOFILINA AMP</t>
        </is>
      </c>
      <c r="AC817" s="27" t="inlineStr">
        <is>
          <t>Cruce por nomenclatura SAP</t>
        </is>
      </c>
      <c r="AD817" s="27" t="inlineStr">
        <is>
          <t>No</t>
        </is>
      </c>
      <c r="AE817" s="27" t="inlineStr"/>
      <c r="AF817" s="27" t="inlineStr">
        <is>
          <t>No</t>
        </is>
      </c>
      <c r="AG817" s="27" t="inlineStr"/>
      <c r="AH817" s="37" t="n">
        <v>828</v>
      </c>
      <c r="AI817" s="37" t="n">
        <v>152</v>
      </c>
      <c r="AJ817" s="37" t="n">
        <v>676</v>
      </c>
      <c r="AK817" s="38" t="n">
        <v>353.7310628019324</v>
      </c>
      <c r="AL817" s="38">
        <f>IF(OR($Z817="Dar de baja en SAP",$Z817="Dar de alta en SAP"),$AJ817*$AK817,"")</f>
        <v/>
      </c>
      <c r="AM817" s="38">
        <f>$AI817*$AK817</f>
        <v/>
      </c>
      <c r="AN817" s="27" t="inlineStr"/>
      <c r="AO817"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7" t="n">
        <v>0</v>
      </c>
      <c r="M818" s="7" t="n">
        <v>380571.15</v>
      </c>
      <c r="O818" s="11">
        <f>M818/SUM($M$2:$M$2023)</f>
        <v/>
      </c>
      <c r="P818" s="5">
        <f>IFERROR(M818/I818,0)</f>
        <v/>
      </c>
      <c r="R818" s="8">
        <f>I818-Q818</f>
        <v/>
      </c>
      <c r="S818" s="36">
        <f>P818*R818</f>
        <v/>
      </c>
      <c r="U818" s="27" t="inlineStr">
        <is>
          <t>Stock SAP</t>
        </is>
      </c>
      <c r="V818" s="27" t="inlineStr">
        <is>
          <t>Medicamentos</t>
        </is>
      </c>
      <c r="W818" s="27" t="inlineStr">
        <is>
          <t>Dentro del alcance</t>
        </is>
      </c>
      <c r="X818" s="27" t="inlineStr"/>
      <c r="Y818" s="27" t="inlineStr">
        <is>
          <t>Sin recuento físico en el inventario de Avain</t>
        </is>
      </c>
      <c r="Z818" s="28" t="inlineStr">
        <is>
          <t>Sin recuento físico</t>
        </is>
      </c>
      <c r="AA818" s="27" t="inlineStr"/>
      <c r="AB818" s="27" t="inlineStr"/>
      <c r="AC818" s="27" t="inlineStr"/>
      <c r="AD818" s="27" t="inlineStr"/>
      <c r="AE818" s="27" t="inlineStr"/>
      <c r="AF818" s="27" t="inlineStr"/>
      <c r="AG818" s="27" t="inlineStr"/>
      <c r="AH818" s="37" t="n">
        <v>1296</v>
      </c>
      <c r="AI818" s="37" t="n">
        <v>0</v>
      </c>
      <c r="AJ818" s="37" t="n">
        <v>1296</v>
      </c>
      <c r="AK818" s="38" t="n">
        <v>3805.711473765432</v>
      </c>
      <c r="AL818" s="38" t="n"/>
      <c r="AM818" s="38" t="n"/>
      <c r="AN818" s="27" t="inlineStr"/>
      <c r="AO818" s="27"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7" t="n">
        <v>0</v>
      </c>
      <c r="M819" s="7" t="n">
        <v>380571.15</v>
      </c>
      <c r="O819" s="11">
        <f>M819/SUM($M$2:$M$2023)</f>
        <v/>
      </c>
      <c r="P819" s="5">
        <f>IFERROR(M819/I819,0)</f>
        <v/>
      </c>
      <c r="R819" s="8">
        <f>I819-Q819</f>
        <v/>
      </c>
      <c r="S819" s="36">
        <f>P819*R819</f>
        <v/>
      </c>
      <c r="U819" s="27" t="inlineStr">
        <is>
          <t>Stock SAP</t>
        </is>
      </c>
      <c r="V819" s="27" t="inlineStr">
        <is>
          <t>Medicamentos</t>
        </is>
      </c>
      <c r="W819" s="27" t="inlineStr">
        <is>
          <t>Dentro del alcance</t>
        </is>
      </c>
      <c r="X819" s="27" t="inlineStr"/>
      <c r="Y819" s="27" t="inlineStr">
        <is>
          <t>Sin recuento físico en el inventario de Avain</t>
        </is>
      </c>
      <c r="Z819" s="28" t="inlineStr">
        <is>
          <t>Sin recuento físico</t>
        </is>
      </c>
      <c r="AA819" s="27" t="inlineStr"/>
      <c r="AB819" s="27" t="inlineStr"/>
      <c r="AC819" s="27" t="inlineStr"/>
      <c r="AD819" s="27" t="inlineStr"/>
      <c r="AE819" s="27" t="inlineStr"/>
      <c r="AF819" s="27" t="inlineStr"/>
      <c r="AG819" s="27" t="inlineStr"/>
      <c r="AH819" s="37" t="n">
        <v>1296</v>
      </c>
      <c r="AI819" s="37" t="n">
        <v>0</v>
      </c>
      <c r="AJ819" s="37" t="n">
        <v>1296</v>
      </c>
      <c r="AK819" s="38" t="n">
        <v>3805.711473765432</v>
      </c>
      <c r="AL819" s="38" t="n"/>
      <c r="AM819" s="38" t="n"/>
      <c r="AN819" s="27" t="inlineStr"/>
      <c r="AO819" s="27"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7" t="n">
        <v>0</v>
      </c>
      <c r="M820" s="7" t="n">
        <v>33230.21</v>
      </c>
      <c r="O820" s="11">
        <f>M820/SUM($M$2:$M$2023)</f>
        <v/>
      </c>
      <c r="P820" s="5">
        <f>IFERROR(M820/I820,0)</f>
        <v/>
      </c>
      <c r="R820" s="8">
        <f>I820-Q820</f>
        <v/>
      </c>
      <c r="S820" s="36">
        <f>P820*R820</f>
        <v/>
      </c>
      <c r="U820" s="27" t="inlineStr">
        <is>
          <t>Stock SAP</t>
        </is>
      </c>
      <c r="V820" s="27" t="inlineStr">
        <is>
          <t>Medicamentos</t>
        </is>
      </c>
      <c r="W820" s="27" t="inlineStr">
        <is>
          <t>Dentro del alcance</t>
        </is>
      </c>
      <c r="X820" s="27" t="inlineStr"/>
      <c r="Y820" s="27" t="inlineStr">
        <is>
          <t>Sin recuento físico en el inventario de Avain</t>
        </is>
      </c>
      <c r="Z820" s="28" t="inlineStr">
        <is>
          <t>Sin recuento físico</t>
        </is>
      </c>
      <c r="AA820" s="27" t="inlineStr"/>
      <c r="AB820" s="27" t="inlineStr"/>
      <c r="AC820" s="27" t="inlineStr"/>
      <c r="AD820" s="27" t="inlineStr"/>
      <c r="AE820" s="27" t="inlineStr"/>
      <c r="AF820" s="27" t="inlineStr"/>
      <c r="AG820" s="27" t="inlineStr"/>
      <c r="AH820" s="37" t="n">
        <v>6116</v>
      </c>
      <c r="AI820" s="37" t="n">
        <v>0</v>
      </c>
      <c r="AJ820" s="37" t="n">
        <v>6116</v>
      </c>
      <c r="AK820" s="38" t="n">
        <v>332.3021059516022</v>
      </c>
      <c r="AL820" s="38" t="n"/>
      <c r="AM820" s="38" t="n"/>
      <c r="AN820" s="27" t="inlineStr"/>
      <c r="AO820" s="27"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7" t="n">
        <v>0</v>
      </c>
      <c r="M821" s="7" t="n">
        <v>33230.21</v>
      </c>
      <c r="O821" s="11">
        <f>M821/SUM($M$2:$M$2023)</f>
        <v/>
      </c>
      <c r="P821" s="5">
        <f>IFERROR(M821/I821,0)</f>
        <v/>
      </c>
      <c r="R821" s="8">
        <f>I821-Q821</f>
        <v/>
      </c>
      <c r="S821" s="36">
        <f>P821*R821</f>
        <v/>
      </c>
      <c r="U821" s="27" t="inlineStr">
        <is>
          <t>Stock SAP</t>
        </is>
      </c>
      <c r="V821" s="27" t="inlineStr">
        <is>
          <t>Medicamentos</t>
        </is>
      </c>
      <c r="W821" s="27" t="inlineStr">
        <is>
          <t>Dentro del alcance</t>
        </is>
      </c>
      <c r="X821" s="27" t="inlineStr"/>
      <c r="Y821" s="27" t="inlineStr">
        <is>
          <t>Sin recuento físico en el inventario de Avain</t>
        </is>
      </c>
      <c r="Z821" s="28" t="inlineStr">
        <is>
          <t>Sin recuento físico</t>
        </is>
      </c>
      <c r="AA821" s="27" t="inlineStr"/>
      <c r="AB821" s="27" t="inlineStr"/>
      <c r="AC821" s="27" t="inlineStr"/>
      <c r="AD821" s="27" t="inlineStr"/>
      <c r="AE821" s="27" t="inlineStr"/>
      <c r="AF821" s="27" t="inlineStr"/>
      <c r="AG821" s="27" t="inlineStr"/>
      <c r="AH821" s="37" t="n">
        <v>6116</v>
      </c>
      <c r="AI821" s="37" t="n">
        <v>0</v>
      </c>
      <c r="AJ821" s="37" t="n">
        <v>6116</v>
      </c>
      <c r="AK821" s="38" t="n">
        <v>332.3021059516022</v>
      </c>
      <c r="AL821" s="38" t="n"/>
      <c r="AM821" s="38" t="n"/>
      <c r="AN821" s="27" t="inlineStr"/>
      <c r="AO821" s="27"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7" t="n">
        <v>0</v>
      </c>
      <c r="M822" s="7" t="n">
        <v>30814.18</v>
      </c>
      <c r="O822" s="11">
        <f>M822/SUM($M$2:$M$2023)</f>
        <v/>
      </c>
      <c r="P822" s="5">
        <f>IFERROR(M822/I822,0)</f>
        <v/>
      </c>
      <c r="R822" s="8">
        <f>I822-Q822</f>
        <v/>
      </c>
      <c r="S822" s="36">
        <f>P822*R822</f>
        <v/>
      </c>
      <c r="U822" s="27" t="inlineStr">
        <is>
          <t>Stock SAP</t>
        </is>
      </c>
      <c r="V822" s="27" t="inlineStr">
        <is>
          <t>Medicamentos</t>
        </is>
      </c>
      <c r="W822" s="27" t="inlineStr">
        <is>
          <t>Dentro del alcance</t>
        </is>
      </c>
      <c r="X822" s="27" t="inlineStr"/>
      <c r="Y822" s="27" t="inlineStr">
        <is>
          <t>Sin recuento físico en el inventario de Avain</t>
        </is>
      </c>
      <c r="Z822" s="28" t="inlineStr">
        <is>
          <t>Sin recuento físico</t>
        </is>
      </c>
      <c r="AA822" s="27" t="inlineStr"/>
      <c r="AB822" s="27" t="inlineStr"/>
      <c r="AC822" s="27" t="inlineStr"/>
      <c r="AD822" s="27" t="inlineStr"/>
      <c r="AE822" s="27" t="inlineStr"/>
      <c r="AF822" s="27" t="inlineStr"/>
      <c r="AG822" s="27" t="inlineStr"/>
      <c r="AH822" s="37" t="n">
        <v>2100</v>
      </c>
      <c r="AI822" s="37" t="n">
        <v>0</v>
      </c>
      <c r="AJ822" s="37" t="n">
        <v>2100</v>
      </c>
      <c r="AK822" s="38" t="n">
        <v>308.1418095238096</v>
      </c>
      <c r="AL822" s="38" t="n"/>
      <c r="AM822" s="38" t="n"/>
      <c r="AN822" s="27" t="inlineStr"/>
      <c r="AO822" s="27"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7" t="n">
        <v>0</v>
      </c>
      <c r="M823" s="7" t="n">
        <v>30814.18</v>
      </c>
      <c r="O823" s="11">
        <f>M823/SUM($M$2:$M$2023)</f>
        <v/>
      </c>
      <c r="P823" s="5">
        <f>IFERROR(M823/I823,0)</f>
        <v/>
      </c>
      <c r="R823" s="8">
        <f>I823-Q823</f>
        <v/>
      </c>
      <c r="S823" s="36">
        <f>P823*R823</f>
        <v/>
      </c>
      <c r="U823" s="27" t="inlineStr">
        <is>
          <t>Stock SAP</t>
        </is>
      </c>
      <c r="V823" s="27" t="inlineStr">
        <is>
          <t>Medicamentos</t>
        </is>
      </c>
      <c r="W823" s="27" t="inlineStr">
        <is>
          <t>Dentro del alcance</t>
        </is>
      </c>
      <c r="X823" s="27" t="inlineStr"/>
      <c r="Y823" s="27" t="inlineStr">
        <is>
          <t>Sin recuento físico en el inventario de Avain</t>
        </is>
      </c>
      <c r="Z823" s="28" t="inlineStr">
        <is>
          <t>Sin recuento físico</t>
        </is>
      </c>
      <c r="AA823" s="27" t="inlineStr"/>
      <c r="AB823" s="27" t="inlineStr"/>
      <c r="AC823" s="27" t="inlineStr"/>
      <c r="AD823" s="27" t="inlineStr"/>
      <c r="AE823" s="27" t="inlineStr"/>
      <c r="AF823" s="27" t="inlineStr"/>
      <c r="AG823" s="27" t="inlineStr"/>
      <c r="AH823" s="37" t="n">
        <v>2100</v>
      </c>
      <c r="AI823" s="37" t="n">
        <v>0</v>
      </c>
      <c r="AJ823" s="37" t="n">
        <v>2100</v>
      </c>
      <c r="AK823" s="38" t="n">
        <v>308.1418095238096</v>
      </c>
      <c r="AL823" s="38" t="n"/>
      <c r="AM823" s="38" t="n"/>
      <c r="AN823" s="27" t="inlineStr"/>
      <c r="AO823" s="27"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7" t="n">
        <v>0</v>
      </c>
      <c r="M824" s="7" t="n">
        <v>30814.18</v>
      </c>
      <c r="O824" s="11">
        <f>M824/SUM($M$2:$M$2023)</f>
        <v/>
      </c>
      <c r="P824" s="5">
        <f>IFERROR(M824/I824,0)</f>
        <v/>
      </c>
      <c r="R824" s="8">
        <f>I824-Q824</f>
        <v/>
      </c>
      <c r="S824" s="36">
        <f>P824*R824</f>
        <v/>
      </c>
      <c r="U824" s="27" t="inlineStr">
        <is>
          <t>Stock SAP</t>
        </is>
      </c>
      <c r="V824" s="27" t="inlineStr">
        <is>
          <t>Medicamentos</t>
        </is>
      </c>
      <c r="W824" s="27" t="inlineStr">
        <is>
          <t>Dentro del alcance</t>
        </is>
      </c>
      <c r="X824" s="27" t="inlineStr"/>
      <c r="Y824" s="27" t="inlineStr">
        <is>
          <t>Sin recuento físico en el inventario de Avain</t>
        </is>
      </c>
      <c r="Z824" s="28" t="inlineStr">
        <is>
          <t>Sin recuento físico</t>
        </is>
      </c>
      <c r="AA824" s="27" t="inlineStr"/>
      <c r="AB824" s="27" t="inlineStr"/>
      <c r="AC824" s="27" t="inlineStr"/>
      <c r="AD824" s="27" t="inlineStr"/>
      <c r="AE824" s="27" t="inlineStr"/>
      <c r="AF824" s="27" t="inlineStr"/>
      <c r="AG824" s="27" t="inlineStr"/>
      <c r="AH824" s="37" t="n">
        <v>2100</v>
      </c>
      <c r="AI824" s="37" t="n">
        <v>0</v>
      </c>
      <c r="AJ824" s="37" t="n">
        <v>2100</v>
      </c>
      <c r="AK824" s="38" t="n">
        <v>308.1418095238096</v>
      </c>
      <c r="AL824" s="38" t="n"/>
      <c r="AM824" s="38" t="n"/>
      <c r="AN824" s="27" t="inlineStr"/>
      <c r="AO824" s="27"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7" t="n">
        <v>0</v>
      </c>
      <c r="M825" s="7" t="n">
        <v>30814.18</v>
      </c>
      <c r="O825" s="11">
        <f>M825/SUM($M$2:$M$2023)</f>
        <v/>
      </c>
      <c r="P825" s="5">
        <f>IFERROR(M825/I825,0)</f>
        <v/>
      </c>
      <c r="R825" s="8">
        <f>I825-Q825</f>
        <v/>
      </c>
      <c r="S825" s="36">
        <f>P825*R825</f>
        <v/>
      </c>
      <c r="U825" s="27" t="inlineStr">
        <is>
          <t>Stock SAP</t>
        </is>
      </c>
      <c r="V825" s="27" t="inlineStr">
        <is>
          <t>Medicamentos</t>
        </is>
      </c>
      <c r="W825" s="27" t="inlineStr">
        <is>
          <t>Dentro del alcance</t>
        </is>
      </c>
      <c r="X825" s="27" t="inlineStr"/>
      <c r="Y825" s="27" t="inlineStr">
        <is>
          <t>Sin recuento físico en el inventario de Avain</t>
        </is>
      </c>
      <c r="Z825" s="28" t="inlineStr">
        <is>
          <t>Sin recuento físico</t>
        </is>
      </c>
      <c r="AA825" s="27" t="inlineStr"/>
      <c r="AB825" s="27" t="inlineStr"/>
      <c r="AC825" s="27" t="inlineStr"/>
      <c r="AD825" s="27" t="inlineStr"/>
      <c r="AE825" s="27" t="inlineStr"/>
      <c r="AF825" s="27" t="inlineStr"/>
      <c r="AG825" s="27" t="inlineStr"/>
      <c r="AH825" s="37" t="n">
        <v>2100</v>
      </c>
      <c r="AI825" s="37" t="n">
        <v>0</v>
      </c>
      <c r="AJ825" s="37" t="n">
        <v>2100</v>
      </c>
      <c r="AK825" s="38" t="n">
        <v>308.1418095238096</v>
      </c>
      <c r="AL825" s="38" t="n"/>
      <c r="AM825" s="38" t="n"/>
      <c r="AN825" s="27" t="inlineStr"/>
      <c r="AO825" s="27"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7" t="n">
        <v>0</v>
      </c>
      <c r="M826" s="7" t="n">
        <v>30814.18</v>
      </c>
      <c r="O826" s="11">
        <f>M826/SUM($M$2:$M$2023)</f>
        <v/>
      </c>
      <c r="P826" s="5">
        <f>IFERROR(M826/I826,0)</f>
        <v/>
      </c>
      <c r="R826" s="8">
        <f>I826-Q826</f>
        <v/>
      </c>
      <c r="S826" s="36">
        <f>P826*R826</f>
        <v/>
      </c>
      <c r="U826" s="27" t="inlineStr">
        <is>
          <t>Stock SAP</t>
        </is>
      </c>
      <c r="V826" s="27" t="inlineStr">
        <is>
          <t>Medicamentos</t>
        </is>
      </c>
      <c r="W826" s="27" t="inlineStr">
        <is>
          <t>Dentro del alcance</t>
        </is>
      </c>
      <c r="X826" s="27" t="inlineStr"/>
      <c r="Y826" s="27" t="inlineStr">
        <is>
          <t>Sin recuento físico en el inventario de Avain</t>
        </is>
      </c>
      <c r="Z826" s="28" t="inlineStr">
        <is>
          <t>Sin recuento físico</t>
        </is>
      </c>
      <c r="AA826" s="27" t="inlineStr"/>
      <c r="AB826" s="27" t="inlineStr"/>
      <c r="AC826" s="27" t="inlineStr"/>
      <c r="AD826" s="27" t="inlineStr"/>
      <c r="AE826" s="27" t="inlineStr"/>
      <c r="AF826" s="27" t="inlineStr"/>
      <c r="AG826" s="27" t="inlineStr"/>
      <c r="AH826" s="37" t="n">
        <v>2100</v>
      </c>
      <c r="AI826" s="37" t="n">
        <v>0</v>
      </c>
      <c r="AJ826" s="37" t="n">
        <v>2100</v>
      </c>
      <c r="AK826" s="38" t="n">
        <v>308.1418095238096</v>
      </c>
      <c r="AL826" s="38" t="n"/>
      <c r="AM826" s="38" t="n"/>
      <c r="AN826" s="27" t="inlineStr"/>
      <c r="AO826" s="27"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7" t="n">
        <v>0</v>
      </c>
      <c r="M827" s="7" t="n">
        <v>30814.18</v>
      </c>
      <c r="O827" s="11">
        <f>M827/SUM($M$2:$M$2023)</f>
        <v/>
      </c>
      <c r="P827" s="5">
        <f>IFERROR(M827/I827,0)</f>
        <v/>
      </c>
      <c r="R827" s="8">
        <f>I827-Q827</f>
        <v/>
      </c>
      <c r="S827" s="36">
        <f>P827*R827</f>
        <v/>
      </c>
      <c r="U827" s="27" t="inlineStr">
        <is>
          <t>Stock SAP</t>
        </is>
      </c>
      <c r="V827" s="27" t="inlineStr">
        <is>
          <t>Medicamentos</t>
        </is>
      </c>
      <c r="W827" s="27" t="inlineStr">
        <is>
          <t>Dentro del alcance</t>
        </is>
      </c>
      <c r="X827" s="27" t="inlineStr"/>
      <c r="Y827" s="27" t="inlineStr">
        <is>
          <t>Sin recuento físico en el inventario de Avain</t>
        </is>
      </c>
      <c r="Z827" s="28" t="inlineStr">
        <is>
          <t>Sin recuento físico</t>
        </is>
      </c>
      <c r="AA827" s="27" t="inlineStr"/>
      <c r="AB827" s="27" t="inlineStr"/>
      <c r="AC827" s="27" t="inlineStr"/>
      <c r="AD827" s="27" t="inlineStr"/>
      <c r="AE827" s="27" t="inlineStr"/>
      <c r="AF827" s="27" t="inlineStr"/>
      <c r="AG827" s="27" t="inlineStr"/>
      <c r="AH827" s="37" t="n">
        <v>2100</v>
      </c>
      <c r="AI827" s="37" t="n">
        <v>0</v>
      </c>
      <c r="AJ827" s="37" t="n">
        <v>2100</v>
      </c>
      <c r="AK827" s="38" t="n">
        <v>308.1418095238096</v>
      </c>
      <c r="AL827" s="38" t="n"/>
      <c r="AM827" s="38" t="n"/>
      <c r="AN827" s="27" t="inlineStr"/>
      <c r="AO827" s="27"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7" t="n">
        <v>0</v>
      </c>
      <c r="M828" s="7" t="n">
        <v>30814.18</v>
      </c>
      <c r="O828" s="11">
        <f>M828/SUM($M$2:$M$2023)</f>
        <v/>
      </c>
      <c r="P828" s="5">
        <f>IFERROR(M828/I828,0)</f>
        <v/>
      </c>
      <c r="R828" s="8">
        <f>I828-Q828</f>
        <v/>
      </c>
      <c r="S828" s="36">
        <f>P828*R828</f>
        <v/>
      </c>
      <c r="U828" s="27" t="inlineStr">
        <is>
          <t>Stock SAP</t>
        </is>
      </c>
      <c r="V828" s="27" t="inlineStr">
        <is>
          <t>Medicamentos</t>
        </is>
      </c>
      <c r="W828" s="27" t="inlineStr">
        <is>
          <t>Dentro del alcance</t>
        </is>
      </c>
      <c r="X828" s="27" t="inlineStr"/>
      <c r="Y828" s="27" t="inlineStr">
        <is>
          <t>Sin recuento físico en el inventario de Avain</t>
        </is>
      </c>
      <c r="Z828" s="28" t="inlineStr">
        <is>
          <t>Sin recuento físico</t>
        </is>
      </c>
      <c r="AA828" s="27" t="inlineStr"/>
      <c r="AB828" s="27" t="inlineStr"/>
      <c r="AC828" s="27" t="inlineStr"/>
      <c r="AD828" s="27" t="inlineStr"/>
      <c r="AE828" s="27" t="inlineStr"/>
      <c r="AF828" s="27" t="inlineStr"/>
      <c r="AG828" s="27" t="inlineStr"/>
      <c r="AH828" s="37" t="n">
        <v>2100</v>
      </c>
      <c r="AI828" s="37" t="n">
        <v>0</v>
      </c>
      <c r="AJ828" s="37" t="n">
        <v>2100</v>
      </c>
      <c r="AK828" s="38" t="n">
        <v>308.1418095238096</v>
      </c>
      <c r="AL828" s="38" t="n"/>
      <c r="AM828" s="38" t="n"/>
      <c r="AN828" s="27" t="inlineStr"/>
      <c r="AO828" s="27"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7" t="n">
        <v>0</v>
      </c>
      <c r="M829" s="7" t="n">
        <v>2047.53</v>
      </c>
      <c r="O829" s="11">
        <f>M829/SUM($M$2:$M$2023)</f>
        <v/>
      </c>
      <c r="P829" s="5">
        <f>IFERROR(M829/I829,0)</f>
        <v/>
      </c>
      <c r="R829" s="8">
        <f>I829-Q829</f>
        <v/>
      </c>
      <c r="S829" s="36">
        <f>P829*R829</f>
        <v/>
      </c>
      <c r="U829" s="27" t="inlineStr">
        <is>
          <t>Stock SAP</t>
        </is>
      </c>
      <c r="V829" s="27" t="inlineStr">
        <is>
          <t>Medicamentos</t>
        </is>
      </c>
      <c r="W829" s="27" t="inlineStr">
        <is>
          <t>Dentro del alcance</t>
        </is>
      </c>
      <c r="X829" s="27" t="inlineStr"/>
      <c r="Y829" s="27" t="inlineStr">
        <is>
          <t>Sin recuento físico en el inventario de Avain</t>
        </is>
      </c>
      <c r="Z829" s="28" t="inlineStr">
        <is>
          <t>Sin recuento físico</t>
        </is>
      </c>
      <c r="AA829" s="27" t="inlineStr"/>
      <c r="AB829" s="27" t="inlineStr"/>
      <c r="AC829" s="27" t="inlineStr"/>
      <c r="AD829" s="27" t="inlineStr"/>
      <c r="AE829" s="27" t="inlineStr"/>
      <c r="AF829" s="27" t="inlineStr"/>
      <c r="AG829" s="27" t="inlineStr"/>
      <c r="AH829" s="37" t="n">
        <v>5720</v>
      </c>
      <c r="AI829" s="37" t="n">
        <v>0</v>
      </c>
      <c r="AJ829" s="37" t="n">
        <v>5720</v>
      </c>
      <c r="AK829" s="38" t="n">
        <v>20.47527272727273</v>
      </c>
      <c r="AL829" s="38" t="n"/>
      <c r="AM829" s="38" t="n"/>
      <c r="AN829" s="27" t="inlineStr"/>
      <c r="AO829" s="27"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7" t="n">
        <v>0</v>
      </c>
      <c r="M830" s="7" t="n">
        <v>16938.73</v>
      </c>
      <c r="O830" s="11">
        <f>M830/SUM($M$2:$M$2023)</f>
        <v/>
      </c>
      <c r="P830" s="5">
        <f>IFERROR(M830/I830,0)</f>
        <v/>
      </c>
      <c r="R830" s="8">
        <f>I830-Q830</f>
        <v/>
      </c>
      <c r="S830" s="36">
        <f>P830*R830</f>
        <v/>
      </c>
      <c r="U830" s="27" t="inlineStr">
        <is>
          <t>Stock SAP</t>
        </is>
      </c>
      <c r="V830" s="27" t="inlineStr">
        <is>
          <t>Medicamentos</t>
        </is>
      </c>
      <c r="W830" s="27" t="inlineStr">
        <is>
          <t>Dentro del alcance</t>
        </is>
      </c>
      <c r="X830" s="26" t="inlineStr">
        <is>
          <t>Baja</t>
        </is>
      </c>
      <c r="Y830" s="27" t="inlineStr">
        <is>
          <t>Homologado – confianza Baja – pendiente de validación</t>
        </is>
      </c>
      <c r="Z830" s="26" t="inlineStr">
        <is>
          <t>Dar de baja en SAP</t>
        </is>
      </c>
      <c r="AA830" s="27" t="inlineStr">
        <is>
          <t>397</t>
        </is>
      </c>
      <c r="AB830" s="27" t="inlineStr">
        <is>
          <t>METOCLOPRAMIDA COMP SUBLINGUALES</t>
        </is>
      </c>
      <c r="AC830" s="27" t="inlineStr">
        <is>
          <t>Cruce por nomenclatura SAP</t>
        </is>
      </c>
      <c r="AD830" s="27" t="inlineStr">
        <is>
          <t>No</t>
        </is>
      </c>
      <c r="AE830" s="27" t="inlineStr"/>
      <c r="AF830" s="27" t="inlineStr">
        <is>
          <t>No</t>
        </is>
      </c>
      <c r="AG830" s="27" t="inlineStr"/>
      <c r="AH830" s="37" t="n">
        <v>410</v>
      </c>
      <c r="AI830" s="37" t="n">
        <v>60</v>
      </c>
      <c r="AJ830" s="37" t="n">
        <v>350</v>
      </c>
      <c r="AK830" s="38" t="n">
        <v>169.3873170731707</v>
      </c>
      <c r="AL830" s="38">
        <f>IF(OR($Z830="Dar de baja en SAP",$Z830="Dar de alta en SAP"),$AJ830*$AK830,"")</f>
        <v/>
      </c>
      <c r="AM830" s="38">
        <f>$AI830*$AK830</f>
        <v/>
      </c>
      <c r="AN830" s="27" t="inlineStr"/>
      <c r="AO830" s="27"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7" t="n">
        <v>0</v>
      </c>
      <c r="M831" s="7" t="n">
        <v>13173.42</v>
      </c>
      <c r="O831" s="11">
        <f>M831/SUM($M$2:$M$2023)</f>
        <v/>
      </c>
      <c r="P831" s="5">
        <f>IFERROR(M831/I831,0)</f>
        <v/>
      </c>
      <c r="R831" s="8">
        <f>I831-Q831</f>
        <v/>
      </c>
      <c r="S831" s="36">
        <f>P831*R831</f>
        <v/>
      </c>
      <c r="U831" s="27" t="inlineStr">
        <is>
          <t>Stock SAP</t>
        </is>
      </c>
      <c r="V831" s="27" t="inlineStr">
        <is>
          <t>Medicamentos</t>
        </is>
      </c>
      <c r="W831" s="27" t="inlineStr">
        <is>
          <t>Dentro del alcance</t>
        </is>
      </c>
      <c r="X831" s="27" t="inlineStr"/>
      <c r="Y831" s="27" t="inlineStr">
        <is>
          <t>Sin recuento físico en el inventario de Avain</t>
        </is>
      </c>
      <c r="Z831" s="28" t="inlineStr">
        <is>
          <t>Sin recuento físico</t>
        </is>
      </c>
      <c r="AA831" s="27" t="inlineStr"/>
      <c r="AB831" s="27" t="inlineStr"/>
      <c r="AC831" s="27" t="inlineStr"/>
      <c r="AD831" s="27" t="inlineStr"/>
      <c r="AE831" s="27" t="inlineStr"/>
      <c r="AF831" s="27" t="inlineStr"/>
      <c r="AG831" s="27" t="inlineStr"/>
      <c r="AH831" s="37" t="n">
        <v>3721</v>
      </c>
      <c r="AI831" s="37" t="n">
        <v>0</v>
      </c>
      <c r="AJ831" s="37" t="n">
        <v>3721</v>
      </c>
      <c r="AK831" s="38" t="n">
        <v>131.734165546896</v>
      </c>
      <c r="AL831" s="38" t="n"/>
      <c r="AM831" s="38" t="n"/>
      <c r="AN831" s="27" t="inlineStr"/>
      <c r="AO831" s="27"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7" t="n">
        <v>0</v>
      </c>
      <c r="M832" s="7" t="n">
        <v>19323.4</v>
      </c>
      <c r="O832" s="11">
        <f>M832/SUM($M$2:$M$2023)</f>
        <v/>
      </c>
      <c r="P832" s="5">
        <f>IFERROR(M832/I832,0)</f>
        <v/>
      </c>
      <c r="R832" s="8">
        <f>I832-Q832</f>
        <v/>
      </c>
      <c r="S832" s="36">
        <f>P832*R832</f>
        <v/>
      </c>
      <c r="U832" s="27" t="inlineStr">
        <is>
          <t>Stock SAP</t>
        </is>
      </c>
      <c r="V832" s="27" t="inlineStr">
        <is>
          <t>Medicamentos</t>
        </is>
      </c>
      <c r="W832" s="27" t="inlineStr">
        <is>
          <t>Dentro del alcance</t>
        </is>
      </c>
      <c r="X832" s="27" t="inlineStr"/>
      <c r="Y832" s="27" t="inlineStr">
        <is>
          <t>Sin recuento físico en el inventario de Avain</t>
        </is>
      </c>
      <c r="Z832" s="28" t="inlineStr">
        <is>
          <t>Sin recuento físico</t>
        </is>
      </c>
      <c r="AA832" s="27" t="inlineStr"/>
      <c r="AB832" s="27" t="inlineStr"/>
      <c r="AC832" s="27" t="inlineStr"/>
      <c r="AD832" s="27" t="inlineStr"/>
      <c r="AE832" s="27" t="inlineStr"/>
      <c r="AF832" s="27" t="inlineStr"/>
      <c r="AG832" s="27" t="inlineStr"/>
      <c r="AH832" s="37" t="n">
        <v>500</v>
      </c>
      <c r="AI832" s="37" t="n">
        <v>0</v>
      </c>
      <c r="AJ832" s="37" t="n">
        <v>500</v>
      </c>
      <c r="AK832" s="38" t="n">
        <v>193.234</v>
      </c>
      <c r="AL832" s="38" t="n"/>
      <c r="AM832" s="38" t="n"/>
      <c r="AN832" s="27" t="inlineStr"/>
      <c r="AO832" s="27"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7" t="n">
        <v>0</v>
      </c>
      <c r="M833" s="7" t="n">
        <v>19323.4</v>
      </c>
      <c r="O833" s="11">
        <f>M833/SUM($M$2:$M$2023)</f>
        <v/>
      </c>
      <c r="P833" s="5">
        <f>IFERROR(M833/I833,0)</f>
        <v/>
      </c>
      <c r="R833" s="8">
        <f>I833-Q833</f>
        <v/>
      </c>
      <c r="S833" s="36">
        <f>P833*R833</f>
        <v/>
      </c>
      <c r="U833" s="27" t="inlineStr">
        <is>
          <t>Stock SAP</t>
        </is>
      </c>
      <c r="V833" s="27" t="inlineStr">
        <is>
          <t>Medicamentos</t>
        </is>
      </c>
      <c r="W833" s="27" t="inlineStr">
        <is>
          <t>Dentro del alcance</t>
        </is>
      </c>
      <c r="X833" s="27" t="inlineStr"/>
      <c r="Y833" s="27" t="inlineStr">
        <is>
          <t>Sin recuento físico en el inventario de Avain</t>
        </is>
      </c>
      <c r="Z833" s="28" t="inlineStr">
        <is>
          <t>Sin recuento físico</t>
        </is>
      </c>
      <c r="AA833" s="27" t="inlineStr"/>
      <c r="AB833" s="27" t="inlineStr"/>
      <c r="AC833" s="27" t="inlineStr"/>
      <c r="AD833" s="27" t="inlineStr"/>
      <c r="AE833" s="27" t="inlineStr"/>
      <c r="AF833" s="27" t="inlineStr"/>
      <c r="AG833" s="27" t="inlineStr"/>
      <c r="AH833" s="37" t="n">
        <v>500</v>
      </c>
      <c r="AI833" s="37" t="n">
        <v>0</v>
      </c>
      <c r="AJ833" s="37" t="n">
        <v>500</v>
      </c>
      <c r="AK833" s="38" t="n">
        <v>193.234</v>
      </c>
      <c r="AL833" s="38" t="n"/>
      <c r="AM833" s="38" t="n"/>
      <c r="AN833" s="27" t="inlineStr"/>
      <c r="AO833" s="27"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7" t="n">
        <v>0</v>
      </c>
      <c r="M834" s="7" t="n">
        <v>19323.4</v>
      </c>
      <c r="O834" s="11">
        <f>M834/SUM($M$2:$M$2023)</f>
        <v/>
      </c>
      <c r="P834" s="5">
        <f>IFERROR(M834/I834,0)</f>
        <v/>
      </c>
      <c r="R834" s="8">
        <f>I834-Q834</f>
        <v/>
      </c>
      <c r="S834" s="36">
        <f>P834*R834</f>
        <v/>
      </c>
      <c r="U834" s="27" t="inlineStr">
        <is>
          <t>Stock SAP</t>
        </is>
      </c>
      <c r="V834" s="27" t="inlineStr">
        <is>
          <t>Medicamentos</t>
        </is>
      </c>
      <c r="W834" s="27" t="inlineStr">
        <is>
          <t>Dentro del alcance</t>
        </is>
      </c>
      <c r="X834" s="27" t="inlineStr"/>
      <c r="Y834" s="27" t="inlineStr">
        <is>
          <t>Sin recuento físico en el inventario de Avain</t>
        </is>
      </c>
      <c r="Z834" s="28" t="inlineStr">
        <is>
          <t>Sin recuento físico</t>
        </is>
      </c>
      <c r="AA834" s="27" t="inlineStr"/>
      <c r="AB834" s="27" t="inlineStr"/>
      <c r="AC834" s="27" t="inlineStr"/>
      <c r="AD834" s="27" t="inlineStr"/>
      <c r="AE834" s="27" t="inlineStr"/>
      <c r="AF834" s="27" t="inlineStr"/>
      <c r="AG834" s="27" t="inlineStr"/>
      <c r="AH834" s="37" t="n">
        <v>500</v>
      </c>
      <c r="AI834" s="37" t="n">
        <v>0</v>
      </c>
      <c r="AJ834" s="37" t="n">
        <v>500</v>
      </c>
      <c r="AK834" s="38" t="n">
        <v>193.234</v>
      </c>
      <c r="AL834" s="38" t="n"/>
      <c r="AM834" s="38" t="n"/>
      <c r="AN834" s="27" t="inlineStr"/>
      <c r="AO834" s="27"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7" t="n">
        <v>0</v>
      </c>
      <c r="M835" s="7" t="n">
        <v>19323.4</v>
      </c>
      <c r="O835" s="11">
        <f>M835/SUM($M$2:$M$2023)</f>
        <v/>
      </c>
      <c r="P835" s="5">
        <f>IFERROR(M835/I835,0)</f>
        <v/>
      </c>
      <c r="R835" s="8">
        <f>I835-Q835</f>
        <v/>
      </c>
      <c r="S835" s="36">
        <f>P835*R835</f>
        <v/>
      </c>
      <c r="U835" s="27" t="inlineStr">
        <is>
          <t>Stock SAP</t>
        </is>
      </c>
      <c r="V835" s="27" t="inlineStr">
        <is>
          <t>Medicamentos</t>
        </is>
      </c>
      <c r="W835" s="27" t="inlineStr">
        <is>
          <t>Dentro del alcance</t>
        </is>
      </c>
      <c r="X835" s="27" t="inlineStr"/>
      <c r="Y835" s="27" t="inlineStr">
        <is>
          <t>Sin recuento físico en el inventario de Avain</t>
        </is>
      </c>
      <c r="Z835" s="28" t="inlineStr">
        <is>
          <t>Sin recuento físico</t>
        </is>
      </c>
      <c r="AA835" s="27" t="inlineStr"/>
      <c r="AB835" s="27" t="inlineStr"/>
      <c r="AC835" s="27" t="inlineStr"/>
      <c r="AD835" s="27" t="inlineStr"/>
      <c r="AE835" s="27" t="inlineStr"/>
      <c r="AF835" s="27" t="inlineStr"/>
      <c r="AG835" s="27" t="inlineStr"/>
      <c r="AH835" s="37" t="n">
        <v>500</v>
      </c>
      <c r="AI835" s="37" t="n">
        <v>0</v>
      </c>
      <c r="AJ835" s="37" t="n">
        <v>500</v>
      </c>
      <c r="AK835" s="38" t="n">
        <v>193.234</v>
      </c>
      <c r="AL835" s="38" t="n"/>
      <c r="AM835" s="38" t="n"/>
      <c r="AN835" s="27" t="inlineStr"/>
      <c r="AO835" s="27"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7" t="n">
        <v>0</v>
      </c>
      <c r="M836" s="7" t="n">
        <v>94000</v>
      </c>
      <c r="O836" s="11">
        <f>M836/SUM($M$2:$M$2023)</f>
        <v/>
      </c>
      <c r="P836" s="5">
        <f>IFERROR(M836/I836,0)</f>
        <v/>
      </c>
      <c r="Q836" s="39" t="n">
        <v>0</v>
      </c>
      <c r="R836" s="8">
        <f>I836-Q836</f>
        <v/>
      </c>
      <c r="S836" s="36">
        <f>P836*R836</f>
        <v/>
      </c>
      <c r="U836" s="27" t="inlineStr">
        <is>
          <t>Stock SAP</t>
        </is>
      </c>
      <c r="V836" s="27" t="inlineStr">
        <is>
          <t>Medicamentos</t>
        </is>
      </c>
      <c r="W836" s="27" t="inlineStr">
        <is>
          <t>Dentro del alcance</t>
        </is>
      </c>
      <c r="X836" s="25" t="inlineStr">
        <is>
          <t>Alta</t>
        </is>
      </c>
      <c r="Y836" s="27" t="inlineStr">
        <is>
          <t>Homologado – confianza Alta</t>
        </is>
      </c>
      <c r="Z836" s="26" t="inlineStr">
        <is>
          <t>Dar de baja en SAP</t>
        </is>
      </c>
      <c r="AA836" s="27" t="inlineStr">
        <is>
          <t>123</t>
        </is>
      </c>
      <c r="AB836" s="27" t="inlineStr">
        <is>
          <t>GLUCOSADO HIPERTONICO AMP</t>
        </is>
      </c>
      <c r="AC836" s="27" t="inlineStr">
        <is>
          <t>Cruce por nomenclatura SAP</t>
        </is>
      </c>
      <c r="AD836" s="27" t="inlineStr">
        <is>
          <t>No</t>
        </is>
      </c>
      <c r="AE836" s="27" t="inlineStr"/>
      <c r="AF836" s="27" t="inlineStr">
        <is>
          <t>Sí</t>
        </is>
      </c>
      <c r="AG836" s="27" t="inlineStr">
        <is>
          <t>M05-005</t>
        </is>
      </c>
      <c r="AH836" s="37" t="n">
        <v>100</v>
      </c>
      <c r="AI836" s="37" t="n">
        <v>0</v>
      </c>
      <c r="AJ836" s="37" t="n">
        <v>100</v>
      </c>
      <c r="AK836" s="38" t="n">
        <v>940</v>
      </c>
      <c r="AL836" s="38">
        <f>IF(OR($Z836="Dar de baja en SAP",$Z836="Dar de alta en SAP"),$AJ836*$AK836,"")</f>
        <v/>
      </c>
      <c r="AM836" s="38">
        <f>$AI836*$AK836</f>
        <v/>
      </c>
      <c r="AN836" s="27" t="inlineStr"/>
      <c r="AO836" s="27"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7" t="n">
        <v>0</v>
      </c>
      <c r="M837" s="7" t="n">
        <v>11856.67</v>
      </c>
      <c r="O837" s="11">
        <f>M837/SUM($M$2:$M$2023)</f>
        <v/>
      </c>
      <c r="P837" s="5">
        <f>IFERROR(M837/I837,0)</f>
        <v/>
      </c>
      <c r="R837" s="8">
        <f>I837-Q837</f>
        <v/>
      </c>
      <c r="S837" s="36">
        <f>P837*R837</f>
        <v/>
      </c>
      <c r="U837" s="27" t="inlineStr">
        <is>
          <t>Stock SAP</t>
        </is>
      </c>
      <c r="V837" s="27" t="inlineStr">
        <is>
          <t>Medicamentos</t>
        </is>
      </c>
      <c r="W837" s="27" t="inlineStr">
        <is>
          <t>Dentro del alcance</t>
        </is>
      </c>
      <c r="X837" s="25" t="inlineStr">
        <is>
          <t>Alta</t>
        </is>
      </c>
      <c r="Y837" s="27" t="inlineStr">
        <is>
          <t>Homologado – confianza Alta</t>
        </is>
      </c>
      <c r="Z837" s="26" t="inlineStr">
        <is>
          <t>Dar de baja en SAP</t>
        </is>
      </c>
      <c r="AA837" s="27" t="inlineStr">
        <is>
          <t>504</t>
        </is>
      </c>
      <c r="AB837" s="27" t="inlineStr">
        <is>
          <t>Hioscina+Dipirona</t>
        </is>
      </c>
      <c r="AC837" s="27" t="inlineStr">
        <is>
          <t>Homologación por código Avain (master M08-005)</t>
        </is>
      </c>
      <c r="AD837" s="27" t="inlineStr">
        <is>
          <t>No</t>
        </is>
      </c>
      <c r="AE837" s="27" t="inlineStr"/>
      <c r="AF837" s="27" t="inlineStr">
        <is>
          <t>Sí</t>
        </is>
      </c>
      <c r="AG837" s="27" t="inlineStr">
        <is>
          <t>M08-005</t>
        </is>
      </c>
      <c r="AH837" s="37" t="n">
        <v>1100</v>
      </c>
      <c r="AI837" s="37" t="n">
        <v>250</v>
      </c>
      <c r="AJ837" s="37" t="n">
        <v>850</v>
      </c>
      <c r="AK837" s="38" t="n">
        <v>118.5666727272727</v>
      </c>
      <c r="AL837" s="38">
        <f>IF(OR($Z837="Dar de baja en SAP",$Z837="Dar de alta en SAP"),$AJ837*$AK837,"")</f>
        <v/>
      </c>
      <c r="AM837" s="38">
        <f>$AI837*$AK837</f>
        <v/>
      </c>
      <c r="AN837" s="27" t="inlineStr"/>
      <c r="AO837" s="27"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7" t="n">
        <v>0</v>
      </c>
      <c r="M838" s="7" t="n">
        <v>3080.43</v>
      </c>
      <c r="O838" s="11">
        <f>M838/SUM($M$2:$M$2023)</f>
        <v/>
      </c>
      <c r="P838" s="5">
        <f>IFERROR(M838/I838,0)</f>
        <v/>
      </c>
      <c r="R838" s="8">
        <f>I838-Q838</f>
        <v/>
      </c>
      <c r="S838" s="36">
        <f>P838*R838</f>
        <v/>
      </c>
      <c r="U838" s="27" t="inlineStr">
        <is>
          <t>Stock SAP</t>
        </is>
      </c>
      <c r="V838" s="27" t="inlineStr">
        <is>
          <t>Medicamentos</t>
        </is>
      </c>
      <c r="W838" s="27" t="inlineStr">
        <is>
          <t>Dentro del alcance</t>
        </is>
      </c>
      <c r="X838" s="27" t="inlineStr"/>
      <c r="Y838" s="27" t="inlineStr">
        <is>
          <t>Sin recuento físico en el inventario de Avain</t>
        </is>
      </c>
      <c r="Z838" s="28" t="inlineStr">
        <is>
          <t>Sin recuento físico</t>
        </is>
      </c>
      <c r="AA838" s="27" t="inlineStr"/>
      <c r="AB838" s="27" t="inlineStr"/>
      <c r="AC838" s="27" t="inlineStr"/>
      <c r="AD838" s="27" t="inlineStr"/>
      <c r="AE838" s="27" t="inlineStr"/>
      <c r="AF838" s="27" t="inlineStr"/>
      <c r="AG838" s="27" t="inlineStr"/>
      <c r="AH838" s="37" t="n">
        <v>700</v>
      </c>
      <c r="AI838" s="37" t="n">
        <v>0</v>
      </c>
      <c r="AJ838" s="37" t="n">
        <v>700</v>
      </c>
      <c r="AK838" s="38" t="n">
        <v>30.80428571428572</v>
      </c>
      <c r="AL838" s="38" t="n"/>
      <c r="AM838" s="38" t="n"/>
      <c r="AN838" s="27" t="inlineStr"/>
      <c r="AO838" s="27"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7" t="n">
        <v>0</v>
      </c>
      <c r="M839" s="7" t="n">
        <v>149754.5</v>
      </c>
      <c r="O839" s="11">
        <f>M839/SUM($M$2:$M$2023)</f>
        <v/>
      </c>
      <c r="P839" s="5">
        <f>IFERROR(M839/I839,0)</f>
        <v/>
      </c>
      <c r="R839" s="8">
        <f>I839-Q839</f>
        <v/>
      </c>
      <c r="S839" s="36">
        <f>P839*R839</f>
        <v/>
      </c>
      <c r="U839" s="27" t="inlineStr">
        <is>
          <t>Stock SAP</t>
        </is>
      </c>
      <c r="V839" s="27" t="inlineStr">
        <is>
          <t>Medicamentos</t>
        </is>
      </c>
      <c r="W839" s="27" t="inlineStr">
        <is>
          <t>Dentro del alcance</t>
        </is>
      </c>
      <c r="X839" s="30" t="inlineStr">
        <is>
          <t>Media</t>
        </is>
      </c>
      <c r="Y839" s="27" t="inlineStr">
        <is>
          <t>Homologado – confianza Media – pendiente de validación</t>
        </is>
      </c>
      <c r="Z839" s="26" t="inlineStr">
        <is>
          <t>Dar de baja en SAP</t>
        </is>
      </c>
      <c r="AA839" s="27" t="inlineStr">
        <is>
          <t>311</t>
        </is>
      </c>
      <c r="AB839" s="27" t="inlineStr">
        <is>
          <t>ADENOSINA AMP</t>
        </is>
      </c>
      <c r="AC839" s="27" t="inlineStr">
        <is>
          <t>Homologación por código Avain (master M03-004)</t>
        </is>
      </c>
      <c r="AD839" s="27" t="inlineStr">
        <is>
          <t>No</t>
        </is>
      </c>
      <c r="AE839" s="27" t="inlineStr"/>
      <c r="AF839" s="27" t="inlineStr">
        <is>
          <t>Sí</t>
        </is>
      </c>
      <c r="AG839" s="27" t="inlineStr">
        <is>
          <t>M03-004</t>
        </is>
      </c>
      <c r="AH839" s="37" t="n">
        <v>1116</v>
      </c>
      <c r="AI839" s="37" t="n">
        <v>0</v>
      </c>
      <c r="AJ839" s="37" t="n">
        <v>1116</v>
      </c>
      <c r="AK839" s="38" t="n">
        <v>1497.545044802867</v>
      </c>
      <c r="AL839" s="38">
        <f>IF(OR($Z839="Dar de baja en SAP",$Z839="Dar de alta en SAP"),$AJ839*$AK839,"")</f>
        <v/>
      </c>
      <c r="AM839" s="38">
        <f>$AI839*$AK839</f>
        <v/>
      </c>
      <c r="AN839" s="27" t="inlineStr"/>
      <c r="AO839"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7" t="n">
        <v>0</v>
      </c>
      <c r="M840" s="7" t="n">
        <v>61417.33</v>
      </c>
      <c r="O840" s="11">
        <f>M840/SUM($M$2:$M$2023)</f>
        <v/>
      </c>
      <c r="P840" s="5">
        <f>IFERROR(M840/I840,0)</f>
        <v/>
      </c>
      <c r="Q840" s="39" t="n">
        <v>46</v>
      </c>
      <c r="R840" s="8">
        <f>I840-Q840</f>
        <v/>
      </c>
      <c r="S840" s="36">
        <f>P840*R840</f>
        <v/>
      </c>
      <c r="U840" s="27" t="inlineStr">
        <is>
          <t>Stock SAP</t>
        </is>
      </c>
      <c r="V840" s="27" t="inlineStr">
        <is>
          <t>Medicamentos</t>
        </is>
      </c>
      <c r="W840" s="27" t="inlineStr">
        <is>
          <t>Dentro del alcance</t>
        </is>
      </c>
      <c r="X840" s="30" t="inlineStr">
        <is>
          <t>Media</t>
        </is>
      </c>
      <c r="Y840" s="27" t="inlineStr">
        <is>
          <t>Homologado – confianza Media – pendiente de validación</t>
        </is>
      </c>
      <c r="Z840" s="26" t="inlineStr">
        <is>
          <t>Dar de baja en SAP</t>
        </is>
      </c>
      <c r="AA840" s="27" t="inlineStr">
        <is>
          <t>309</t>
        </is>
      </c>
      <c r="AB840" s="27" t="inlineStr">
        <is>
          <t>FENTANILO AMP</t>
        </is>
      </c>
      <c r="AC840" s="27" t="inlineStr">
        <is>
          <t>Cruce por nomenclatura SAP</t>
        </is>
      </c>
      <c r="AD840" s="27" t="inlineStr">
        <is>
          <t>No</t>
        </is>
      </c>
      <c r="AE840" s="27" t="inlineStr"/>
      <c r="AF840" s="27" t="inlineStr">
        <is>
          <t>No</t>
        </is>
      </c>
      <c r="AG840" s="27" t="inlineStr"/>
      <c r="AH840" s="37" t="n">
        <v>450</v>
      </c>
      <c r="AI840" s="37" t="n">
        <v>46</v>
      </c>
      <c r="AJ840" s="37" t="n">
        <v>404</v>
      </c>
      <c r="AK840" s="38" t="n">
        <v>614.1733333333332</v>
      </c>
      <c r="AL840" s="38">
        <f>IF(OR($Z840="Dar de baja en SAP",$Z840="Dar de alta en SAP"),$AJ840*$AK840,"")</f>
        <v/>
      </c>
      <c r="AM840" s="38">
        <f>$AI840*$AK840</f>
        <v/>
      </c>
      <c r="AN840" s="27" t="inlineStr"/>
      <c r="AO840" s="27"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7" t="n">
        <v>0</v>
      </c>
      <c r="M841" s="7" t="n">
        <v>61417.33</v>
      </c>
      <c r="O841" s="11">
        <f>M841/SUM($M$2:$M$2023)</f>
        <v/>
      </c>
      <c r="P841" s="5">
        <f>IFERROR(M841/I841,0)</f>
        <v/>
      </c>
      <c r="R841" s="8">
        <f>I841-Q841</f>
        <v/>
      </c>
      <c r="S841" s="36">
        <f>P841*R841</f>
        <v/>
      </c>
      <c r="U841" s="27" t="inlineStr">
        <is>
          <t>Stock SAP</t>
        </is>
      </c>
      <c r="V841" s="27" t="inlineStr">
        <is>
          <t>Medicamentos</t>
        </is>
      </c>
      <c r="W841" s="27" t="inlineStr">
        <is>
          <t>Dentro del alcance</t>
        </is>
      </c>
      <c r="X841" s="30" t="inlineStr">
        <is>
          <t>Media</t>
        </is>
      </c>
      <c r="Y841" s="27" t="inlineStr">
        <is>
          <t>Homologado – confianza Media – pendiente de validación</t>
        </is>
      </c>
      <c r="Z841" s="26" t="inlineStr">
        <is>
          <t>Dar de baja en SAP</t>
        </is>
      </c>
      <c r="AA841" s="27" t="inlineStr">
        <is>
          <t>309</t>
        </is>
      </c>
      <c r="AB841" s="27" t="inlineStr">
        <is>
          <t>FENTANILO AMP</t>
        </is>
      </c>
      <c r="AC841" s="27" t="inlineStr">
        <is>
          <t>Cruce por nomenclatura SAP</t>
        </is>
      </c>
      <c r="AD841" s="27" t="inlineStr">
        <is>
          <t>No</t>
        </is>
      </c>
      <c r="AE841" s="27" t="inlineStr"/>
      <c r="AF841" s="27" t="inlineStr">
        <is>
          <t>No</t>
        </is>
      </c>
      <c r="AG841" s="27" t="inlineStr"/>
      <c r="AH841" s="37" t="n">
        <v>450</v>
      </c>
      <c r="AI841" s="37" t="n">
        <v>46</v>
      </c>
      <c r="AJ841" s="37" t="n">
        <v>404</v>
      </c>
      <c r="AK841" s="38" t="n">
        <v>614.1733333333332</v>
      </c>
      <c r="AL841" s="38">
        <f>IF(OR($Z841="Dar de baja en SAP",$Z841="Dar de alta en SAP"),$AJ841*$AK841,"")</f>
        <v/>
      </c>
      <c r="AM841" s="38">
        <f>$AI841*$AK841</f>
        <v/>
      </c>
      <c r="AN841" s="27" t="inlineStr"/>
      <c r="AO841" s="27"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7" t="n">
        <v>0</v>
      </c>
      <c r="M842" s="7" t="n">
        <v>61417.33</v>
      </c>
      <c r="O842" s="11">
        <f>M842/SUM($M$2:$M$2023)</f>
        <v/>
      </c>
      <c r="P842" s="5">
        <f>IFERROR(M842/I842,0)</f>
        <v/>
      </c>
      <c r="R842" s="8">
        <f>I842-Q842</f>
        <v/>
      </c>
      <c r="S842" s="36">
        <f>P842*R842</f>
        <v/>
      </c>
      <c r="U842" s="27" t="inlineStr">
        <is>
          <t>Stock SAP</t>
        </is>
      </c>
      <c r="V842" s="27" t="inlineStr">
        <is>
          <t>Medicamentos</t>
        </is>
      </c>
      <c r="W842" s="27" t="inlineStr">
        <is>
          <t>Dentro del alcance</t>
        </is>
      </c>
      <c r="X842" s="30" t="inlineStr">
        <is>
          <t>Media</t>
        </is>
      </c>
      <c r="Y842" s="27" t="inlineStr">
        <is>
          <t>Homologado – confianza Media – pendiente de validación</t>
        </is>
      </c>
      <c r="Z842" s="26" t="inlineStr">
        <is>
          <t>Dar de baja en SAP</t>
        </is>
      </c>
      <c r="AA842" s="27" t="inlineStr">
        <is>
          <t>309</t>
        </is>
      </c>
      <c r="AB842" s="27" t="inlineStr">
        <is>
          <t>FENTANILO AMP</t>
        </is>
      </c>
      <c r="AC842" s="27" t="inlineStr">
        <is>
          <t>Cruce por nomenclatura SAP</t>
        </is>
      </c>
      <c r="AD842" s="27" t="inlineStr">
        <is>
          <t>No</t>
        </is>
      </c>
      <c r="AE842" s="27" t="inlineStr"/>
      <c r="AF842" s="27" t="inlineStr">
        <is>
          <t>No</t>
        </is>
      </c>
      <c r="AG842" s="27" t="inlineStr"/>
      <c r="AH842" s="37" t="n">
        <v>450</v>
      </c>
      <c r="AI842" s="37" t="n">
        <v>46</v>
      </c>
      <c r="AJ842" s="37" t="n">
        <v>404</v>
      </c>
      <c r="AK842" s="38" t="n">
        <v>614.1733333333332</v>
      </c>
      <c r="AL842" s="38">
        <f>IF(OR($Z842="Dar de baja en SAP",$Z842="Dar de alta en SAP"),$AJ842*$AK842,"")</f>
        <v/>
      </c>
      <c r="AM842" s="38">
        <f>$AI842*$AK842</f>
        <v/>
      </c>
      <c r="AN842" s="27" t="inlineStr"/>
      <c r="AO842" s="27"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7" t="n">
        <v>0</v>
      </c>
      <c r="M843" s="7" t="n">
        <v>80871.23</v>
      </c>
      <c r="O843" s="11">
        <f>M843/SUM($M$2:$M$2023)</f>
        <v/>
      </c>
      <c r="P843" s="5">
        <f>IFERROR(M843/I843,0)</f>
        <v/>
      </c>
      <c r="Q843" s="39" t="n">
        <v>198</v>
      </c>
      <c r="R843" s="8">
        <f>I843-Q843</f>
        <v/>
      </c>
      <c r="S843" s="36">
        <f>P843*R843</f>
        <v/>
      </c>
      <c r="U843" s="27" t="inlineStr">
        <is>
          <t>Stock SAP</t>
        </is>
      </c>
      <c r="V843" s="27" t="inlineStr">
        <is>
          <t>Medicamentos</t>
        </is>
      </c>
      <c r="W843" s="27" t="inlineStr">
        <is>
          <t>Dentro del alcance</t>
        </is>
      </c>
      <c r="X843" s="30" t="inlineStr">
        <is>
          <t>Media</t>
        </is>
      </c>
      <c r="Y843" s="27" t="inlineStr">
        <is>
          <t>Homologado – confianza Media – pendiente de validación</t>
        </is>
      </c>
      <c r="Z843" s="26" t="inlineStr">
        <is>
          <t>Dar de baja en SAP</t>
        </is>
      </c>
      <c r="AA843" s="27" t="inlineStr">
        <is>
          <t>166</t>
        </is>
      </c>
      <c r="AB843" s="27" t="inlineStr">
        <is>
          <t>NALOXONA AMP</t>
        </is>
      </c>
      <c r="AC843" s="27" t="inlineStr">
        <is>
          <t>Cruce por nomenclatura SAP</t>
        </is>
      </c>
      <c r="AD843" s="27" t="inlineStr">
        <is>
          <t>No</t>
        </is>
      </c>
      <c r="AE843" s="27" t="inlineStr"/>
      <c r="AF843" s="27" t="inlineStr">
        <is>
          <t>Sí</t>
        </is>
      </c>
      <c r="AG843" s="27" t="inlineStr"/>
      <c r="AH843" s="37" t="n">
        <v>695</v>
      </c>
      <c r="AI843" s="37" t="n">
        <v>198</v>
      </c>
      <c r="AJ843" s="37" t="n">
        <v>497</v>
      </c>
      <c r="AK843" s="38" t="n">
        <v>808.7123741007196</v>
      </c>
      <c r="AL843" s="38">
        <f>IF(OR($Z843="Dar de baja en SAP",$Z843="Dar de alta en SAP"),$AJ843*$AK843,"")</f>
        <v/>
      </c>
      <c r="AM843" s="38">
        <f>$AI843*$AK843</f>
        <v/>
      </c>
      <c r="AN843" s="27" t="inlineStr"/>
      <c r="AO843" s="27"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7" t="n">
        <v>0</v>
      </c>
      <c r="M844" s="7" t="n">
        <v>80871.23</v>
      </c>
      <c r="O844" s="11">
        <f>M844/SUM($M$2:$M$2023)</f>
        <v/>
      </c>
      <c r="P844" s="5">
        <f>IFERROR(M844/I844,0)</f>
        <v/>
      </c>
      <c r="R844" s="8">
        <f>I844-Q844</f>
        <v/>
      </c>
      <c r="S844" s="36">
        <f>P844*R844</f>
        <v/>
      </c>
      <c r="U844" s="27" t="inlineStr">
        <is>
          <t>Stock SAP</t>
        </is>
      </c>
      <c r="V844" s="27" t="inlineStr">
        <is>
          <t>Medicamentos</t>
        </is>
      </c>
      <c r="W844" s="27" t="inlineStr">
        <is>
          <t>Dentro del alcance</t>
        </is>
      </c>
      <c r="X844" s="30" t="inlineStr">
        <is>
          <t>Media</t>
        </is>
      </c>
      <c r="Y844" s="27" t="inlineStr">
        <is>
          <t>Homologado – confianza Media – pendiente de validación</t>
        </is>
      </c>
      <c r="Z844" s="26" t="inlineStr">
        <is>
          <t>Dar de baja en SAP</t>
        </is>
      </c>
      <c r="AA844" s="27" t="inlineStr">
        <is>
          <t>166</t>
        </is>
      </c>
      <c r="AB844" s="27" t="inlineStr">
        <is>
          <t>NALOXONA AMP</t>
        </is>
      </c>
      <c r="AC844" s="27" t="inlineStr">
        <is>
          <t>Cruce por nomenclatura SAP</t>
        </is>
      </c>
      <c r="AD844" s="27" t="inlineStr">
        <is>
          <t>No</t>
        </is>
      </c>
      <c r="AE844" s="27" t="inlineStr"/>
      <c r="AF844" s="27" t="inlineStr">
        <is>
          <t>Sí</t>
        </is>
      </c>
      <c r="AG844" s="27" t="inlineStr"/>
      <c r="AH844" s="37" t="n">
        <v>695</v>
      </c>
      <c r="AI844" s="37" t="n">
        <v>198</v>
      </c>
      <c r="AJ844" s="37" t="n">
        <v>497</v>
      </c>
      <c r="AK844" s="38" t="n">
        <v>808.7123741007196</v>
      </c>
      <c r="AL844" s="38">
        <f>IF(OR($Z844="Dar de baja en SAP",$Z844="Dar de alta en SAP"),$AJ844*$AK844,"")</f>
        <v/>
      </c>
      <c r="AM844" s="38">
        <f>$AI844*$AK844</f>
        <v/>
      </c>
      <c r="AN844" s="27" t="inlineStr"/>
      <c r="AO844"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7" t="n">
        <v>0</v>
      </c>
      <c r="M845" s="7" t="n">
        <v>80314.25</v>
      </c>
      <c r="O845" s="11">
        <f>M845/SUM($M$2:$M$2023)</f>
        <v/>
      </c>
      <c r="P845" s="5">
        <f>IFERROR(M845/I845,0)</f>
        <v/>
      </c>
      <c r="R845" s="8">
        <f>I845-Q845</f>
        <v/>
      </c>
      <c r="S845" s="36">
        <f>P845*R845</f>
        <v/>
      </c>
      <c r="U845" s="27" t="inlineStr">
        <is>
          <t>Stock SAP</t>
        </is>
      </c>
      <c r="V845" s="27" t="inlineStr">
        <is>
          <t>Medicamentos</t>
        </is>
      </c>
      <c r="W845" s="27" t="inlineStr">
        <is>
          <t>Dentro del alcance</t>
        </is>
      </c>
      <c r="X845" s="30" t="inlineStr">
        <is>
          <t>Media</t>
        </is>
      </c>
      <c r="Y845" s="27" t="inlineStr">
        <is>
          <t>Homologado – confianza Media – pendiente de validación</t>
        </is>
      </c>
      <c r="Z845" s="26" t="inlineStr">
        <is>
          <t>Dar de baja en SAP</t>
        </is>
      </c>
      <c r="AA845" s="27" t="inlineStr">
        <is>
          <t>331</t>
        </is>
      </c>
      <c r="AB845" s="27" t="inlineStr">
        <is>
          <t>MORFINA 10MG AMP</t>
        </is>
      </c>
      <c r="AC845" s="27" t="inlineStr">
        <is>
          <t>Cruce por nomenclatura SAP</t>
        </is>
      </c>
      <c r="AD845" s="27" t="inlineStr">
        <is>
          <t>No</t>
        </is>
      </c>
      <c r="AE845" s="27" t="inlineStr"/>
      <c r="AF845" s="27" t="inlineStr">
        <is>
          <t>No</t>
        </is>
      </c>
      <c r="AG845" s="27" t="inlineStr"/>
      <c r="AH845" s="37" t="n">
        <v>800</v>
      </c>
      <c r="AI845" s="37" t="n">
        <v>56</v>
      </c>
      <c r="AJ845" s="37" t="n">
        <v>744</v>
      </c>
      <c r="AK845" s="38" t="n">
        <v>803.1425</v>
      </c>
      <c r="AL845" s="38">
        <f>IF(OR($Z845="Dar de baja en SAP",$Z845="Dar de alta en SAP"),$AJ845*$AK845,"")</f>
        <v/>
      </c>
      <c r="AM845" s="38">
        <f>$AI845*$AK845</f>
        <v/>
      </c>
      <c r="AN845" s="27" t="inlineStr"/>
      <c r="AO845" s="27"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7" t="n">
        <v>0</v>
      </c>
      <c r="M846" s="7" t="n">
        <v>80314.25</v>
      </c>
      <c r="O846" s="11">
        <f>M846/SUM($M$2:$M$2023)</f>
        <v/>
      </c>
      <c r="P846" s="5">
        <f>IFERROR(M846/I846,0)</f>
        <v/>
      </c>
      <c r="R846" s="8">
        <f>I846-Q846</f>
        <v/>
      </c>
      <c r="S846" s="36">
        <f>P846*R846</f>
        <v/>
      </c>
      <c r="U846" s="27" t="inlineStr">
        <is>
          <t>Stock SAP</t>
        </is>
      </c>
      <c r="V846" s="27" t="inlineStr">
        <is>
          <t>Medicamentos</t>
        </is>
      </c>
      <c r="W846" s="27" t="inlineStr">
        <is>
          <t>Dentro del alcance</t>
        </is>
      </c>
      <c r="X846" s="30" t="inlineStr">
        <is>
          <t>Media</t>
        </is>
      </c>
      <c r="Y846" s="27" t="inlineStr">
        <is>
          <t>Homologado – confianza Media – pendiente de validación</t>
        </is>
      </c>
      <c r="Z846" s="26" t="inlineStr">
        <is>
          <t>Dar de baja en SAP</t>
        </is>
      </c>
      <c r="AA846" s="27" t="inlineStr">
        <is>
          <t>331</t>
        </is>
      </c>
      <c r="AB846" s="27" t="inlineStr">
        <is>
          <t>MORFINA 10MG AMP</t>
        </is>
      </c>
      <c r="AC846" s="27" t="inlineStr">
        <is>
          <t>Cruce por nomenclatura SAP</t>
        </is>
      </c>
      <c r="AD846" s="27" t="inlineStr">
        <is>
          <t>No</t>
        </is>
      </c>
      <c r="AE846" s="27" t="inlineStr"/>
      <c r="AF846" s="27" t="inlineStr">
        <is>
          <t>No</t>
        </is>
      </c>
      <c r="AG846" s="27" t="inlineStr"/>
      <c r="AH846" s="37" t="n">
        <v>800</v>
      </c>
      <c r="AI846" s="37" t="n">
        <v>56</v>
      </c>
      <c r="AJ846" s="37" t="n">
        <v>744</v>
      </c>
      <c r="AK846" s="38" t="n">
        <v>803.1425</v>
      </c>
      <c r="AL846" s="38">
        <f>IF(OR($Z846="Dar de baja en SAP",$Z846="Dar de alta en SAP"),$AJ846*$AK846,"")</f>
        <v/>
      </c>
      <c r="AM846" s="38">
        <f>$AI846*$AK846</f>
        <v/>
      </c>
      <c r="AN846" s="27" t="inlineStr"/>
      <c r="AO846" s="27"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7" t="n">
        <v>0</v>
      </c>
      <c r="M847" s="7" t="n">
        <v>80314.25</v>
      </c>
      <c r="O847" s="11">
        <f>M847/SUM($M$2:$M$2023)</f>
        <v/>
      </c>
      <c r="P847" s="5">
        <f>IFERROR(M847/I847,0)</f>
        <v/>
      </c>
      <c r="R847" s="8">
        <f>I847-Q847</f>
        <v/>
      </c>
      <c r="S847" s="36">
        <f>P847*R847</f>
        <v/>
      </c>
      <c r="U847" s="27" t="inlineStr">
        <is>
          <t>Stock SAP</t>
        </is>
      </c>
      <c r="V847" s="27" t="inlineStr">
        <is>
          <t>Medicamentos</t>
        </is>
      </c>
      <c r="W847" s="27" t="inlineStr">
        <is>
          <t>Dentro del alcance</t>
        </is>
      </c>
      <c r="X847" s="30" t="inlineStr">
        <is>
          <t>Media</t>
        </is>
      </c>
      <c r="Y847" s="27" t="inlineStr">
        <is>
          <t>Homologado – confianza Media – pendiente de validación</t>
        </is>
      </c>
      <c r="Z847" s="26" t="inlineStr">
        <is>
          <t>Dar de baja en SAP</t>
        </is>
      </c>
      <c r="AA847" s="27" t="inlineStr">
        <is>
          <t>331</t>
        </is>
      </c>
      <c r="AB847" s="27" t="inlineStr">
        <is>
          <t>MORFINA 10MG AMP</t>
        </is>
      </c>
      <c r="AC847" s="27" t="inlineStr">
        <is>
          <t>Cruce por nomenclatura SAP</t>
        </is>
      </c>
      <c r="AD847" s="27" t="inlineStr">
        <is>
          <t>No</t>
        </is>
      </c>
      <c r="AE847" s="27" t="inlineStr"/>
      <c r="AF847" s="27" t="inlineStr">
        <is>
          <t>No</t>
        </is>
      </c>
      <c r="AG847" s="27" t="inlineStr"/>
      <c r="AH847" s="37" t="n">
        <v>800</v>
      </c>
      <c r="AI847" s="37" t="n">
        <v>56</v>
      </c>
      <c r="AJ847" s="37" t="n">
        <v>744</v>
      </c>
      <c r="AK847" s="38" t="n">
        <v>803.1425</v>
      </c>
      <c r="AL847" s="38">
        <f>IF(OR($Z847="Dar de baja en SAP",$Z847="Dar de alta en SAP"),$AJ847*$AK847,"")</f>
        <v/>
      </c>
      <c r="AM847" s="38">
        <f>$AI847*$AK847</f>
        <v/>
      </c>
      <c r="AN847" s="27" t="inlineStr"/>
      <c r="AO847" s="27"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7" t="n">
        <v>0</v>
      </c>
      <c r="M848" s="7" t="n">
        <v>80314.25</v>
      </c>
      <c r="O848" s="11">
        <f>M848/SUM($M$2:$M$2023)</f>
        <v/>
      </c>
      <c r="P848" s="5">
        <f>IFERROR(M848/I848,0)</f>
        <v/>
      </c>
      <c r="R848" s="8">
        <f>I848-Q848</f>
        <v/>
      </c>
      <c r="S848" s="36">
        <f>P848*R848</f>
        <v/>
      </c>
      <c r="U848" s="27" t="inlineStr">
        <is>
          <t>Stock SAP</t>
        </is>
      </c>
      <c r="V848" s="27" t="inlineStr">
        <is>
          <t>Medicamentos</t>
        </is>
      </c>
      <c r="W848" s="27" t="inlineStr">
        <is>
          <t>Dentro del alcance</t>
        </is>
      </c>
      <c r="X848" s="30" t="inlineStr">
        <is>
          <t>Media</t>
        </is>
      </c>
      <c r="Y848" s="27" t="inlineStr">
        <is>
          <t>Homologado – confianza Media – pendiente de validación</t>
        </is>
      </c>
      <c r="Z848" s="26" t="inlineStr">
        <is>
          <t>Dar de baja en SAP</t>
        </is>
      </c>
      <c r="AA848" s="27" t="inlineStr">
        <is>
          <t>331</t>
        </is>
      </c>
      <c r="AB848" s="27" t="inlineStr">
        <is>
          <t>MORFINA 10MG AMP</t>
        </is>
      </c>
      <c r="AC848" s="27" t="inlineStr">
        <is>
          <t>Cruce por nomenclatura SAP</t>
        </is>
      </c>
      <c r="AD848" s="27" t="inlineStr">
        <is>
          <t>No</t>
        </is>
      </c>
      <c r="AE848" s="27" t="inlineStr"/>
      <c r="AF848" s="27" t="inlineStr">
        <is>
          <t>No</t>
        </is>
      </c>
      <c r="AG848" s="27" t="inlineStr"/>
      <c r="AH848" s="37" t="n">
        <v>800</v>
      </c>
      <c r="AI848" s="37" t="n">
        <v>56</v>
      </c>
      <c r="AJ848" s="37" t="n">
        <v>744</v>
      </c>
      <c r="AK848" s="38" t="n">
        <v>803.1425</v>
      </c>
      <c r="AL848" s="38">
        <f>IF(OR($Z848="Dar de baja en SAP",$Z848="Dar de alta en SAP"),$AJ848*$AK848,"")</f>
        <v/>
      </c>
      <c r="AM848" s="38">
        <f>$AI848*$AK848</f>
        <v/>
      </c>
      <c r="AN848" s="27" t="inlineStr"/>
      <c r="AO848" s="27"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7" t="n">
        <v>0</v>
      </c>
      <c r="M849" s="7" t="n">
        <v>75819.28999999999</v>
      </c>
      <c r="O849" s="11">
        <f>M849/SUM($M$2:$M$2023)</f>
        <v/>
      </c>
      <c r="P849" s="5">
        <f>IFERROR(M849/I849,0)</f>
        <v/>
      </c>
      <c r="R849" s="8">
        <f>I849-Q849</f>
        <v/>
      </c>
      <c r="S849" s="36">
        <f>P849*R849</f>
        <v/>
      </c>
      <c r="U849" s="27" t="inlineStr">
        <is>
          <t>Stock SAP</t>
        </is>
      </c>
      <c r="V849" s="27" t="inlineStr">
        <is>
          <t>Medicamentos</t>
        </is>
      </c>
      <c r="W849" s="27" t="inlineStr">
        <is>
          <t>Dentro del alcance</t>
        </is>
      </c>
      <c r="X849" s="30" t="inlineStr">
        <is>
          <t>Media</t>
        </is>
      </c>
      <c r="Y849" s="27" t="inlineStr">
        <is>
          <t>Homologado – confianza Media – pendiente de validación</t>
        </is>
      </c>
      <c r="Z849" s="26" t="inlineStr">
        <is>
          <t>Dar de baja en SAP</t>
        </is>
      </c>
      <c r="AA849" s="27" t="inlineStr">
        <is>
          <t>271</t>
        </is>
      </c>
      <c r="AB849" s="27" t="inlineStr">
        <is>
          <t>ANGINOTRAT</t>
        </is>
      </c>
      <c r="AC849" s="27" t="inlineStr">
        <is>
          <t>Cruce por nomenclatura SAP</t>
        </is>
      </c>
      <c r="AD849" s="27" t="inlineStr">
        <is>
          <t>No</t>
        </is>
      </c>
      <c r="AE849" s="27" t="inlineStr"/>
      <c r="AF849" s="27" t="inlineStr">
        <is>
          <t>No</t>
        </is>
      </c>
      <c r="AG849" s="27" t="inlineStr"/>
      <c r="AH849" s="37" t="n">
        <v>854</v>
      </c>
      <c r="AI849" s="37" t="n">
        <v>0</v>
      </c>
      <c r="AJ849" s="37" t="n">
        <v>854</v>
      </c>
      <c r="AK849" s="38" t="n">
        <v>758.1929391100703</v>
      </c>
      <c r="AL849" s="38">
        <f>IF(OR($Z849="Dar de baja en SAP",$Z849="Dar de alta en SAP"),$AJ849*$AK849,"")</f>
        <v/>
      </c>
      <c r="AM849" s="38">
        <f>$AI849*$AK849</f>
        <v/>
      </c>
      <c r="AN849" s="27" t="inlineStr"/>
      <c r="AO849"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7" t="n">
        <v>0</v>
      </c>
      <c r="M850" s="7" t="n">
        <v>45062</v>
      </c>
      <c r="O850" s="11">
        <f>M850/SUM($M$2:$M$2023)</f>
        <v/>
      </c>
      <c r="P850" s="5">
        <f>IFERROR(M850/I850,0)</f>
        <v/>
      </c>
      <c r="R850" s="8">
        <f>I850-Q850</f>
        <v/>
      </c>
      <c r="S850" s="36">
        <f>P850*R850</f>
        <v/>
      </c>
      <c r="U850" s="27" t="inlineStr">
        <is>
          <t>Stock SAP</t>
        </is>
      </c>
      <c r="V850" s="27" t="inlineStr">
        <is>
          <t>Medicamentos</t>
        </is>
      </c>
      <c r="W850" s="27" t="inlineStr">
        <is>
          <t>Dentro del alcance</t>
        </is>
      </c>
      <c r="X850" s="26" t="inlineStr">
        <is>
          <t>Baja</t>
        </is>
      </c>
      <c r="Y850" s="27" t="inlineStr">
        <is>
          <t>Homologado – confianza Baja – pendiente de validación</t>
        </is>
      </c>
      <c r="Z850" s="26" t="inlineStr">
        <is>
          <t>Dar de baja en SAP</t>
        </is>
      </c>
      <c r="AA850" s="27" t="inlineStr">
        <is>
          <t>262</t>
        </is>
      </c>
      <c r="AB850" s="27" t="inlineStr">
        <is>
          <t>SUCCINILCOLINA 500 MG</t>
        </is>
      </c>
      <c r="AC850" s="27" t="inlineStr">
        <is>
          <t>Homologación por código Avain (master M02-007)</t>
        </is>
      </c>
      <c r="AD850" s="27" t="inlineStr">
        <is>
          <t>No</t>
        </is>
      </c>
      <c r="AE850" s="27" t="inlineStr"/>
      <c r="AF850" s="27" t="inlineStr">
        <is>
          <t>Sí</t>
        </is>
      </c>
      <c r="AG850" s="27" t="inlineStr">
        <is>
          <t>M02-007</t>
        </is>
      </c>
      <c r="AH850" s="37" t="n">
        <v>575</v>
      </c>
      <c r="AI850" s="37" t="n">
        <v>76</v>
      </c>
      <c r="AJ850" s="37" t="n">
        <v>499</v>
      </c>
      <c r="AK850" s="38" t="n">
        <v>450.62</v>
      </c>
      <c r="AL850" s="38">
        <f>IF(OR($Z850="Dar de baja en SAP",$Z850="Dar de alta en SAP"),$AJ850*$AK850,"")</f>
        <v/>
      </c>
      <c r="AM850" s="38">
        <f>$AI850*$AK850</f>
        <v/>
      </c>
      <c r="AN850" s="27" t="inlineStr"/>
      <c r="AO850" s="27"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7" t="n">
        <v>0</v>
      </c>
      <c r="M851" s="7" t="n">
        <v>45062</v>
      </c>
      <c r="O851" s="11">
        <f>M851/SUM($M$2:$M$2023)</f>
        <v/>
      </c>
      <c r="P851" s="5">
        <f>IFERROR(M851/I851,0)</f>
        <v/>
      </c>
      <c r="R851" s="8">
        <f>I851-Q851</f>
        <v/>
      </c>
      <c r="S851" s="36">
        <f>P851*R851</f>
        <v/>
      </c>
      <c r="U851" s="27" t="inlineStr">
        <is>
          <t>Stock SAP</t>
        </is>
      </c>
      <c r="V851" s="27" t="inlineStr">
        <is>
          <t>Medicamentos</t>
        </is>
      </c>
      <c r="W851" s="27" t="inlineStr">
        <is>
          <t>Dentro del alcance</t>
        </is>
      </c>
      <c r="X851" s="26" t="inlineStr">
        <is>
          <t>Baja</t>
        </is>
      </c>
      <c r="Y851" s="27" t="inlineStr">
        <is>
          <t>Homologado – confianza Baja – pendiente de validación</t>
        </is>
      </c>
      <c r="Z851" s="26" t="inlineStr">
        <is>
          <t>Dar de baja en SAP</t>
        </is>
      </c>
      <c r="AA851" s="27" t="inlineStr">
        <is>
          <t>262</t>
        </is>
      </c>
      <c r="AB851" s="27" t="inlineStr">
        <is>
          <t>SUCCINILCOLINA 500 MG</t>
        </is>
      </c>
      <c r="AC851" s="27" t="inlineStr">
        <is>
          <t>Homologación por código Avain (master M02-007)</t>
        </is>
      </c>
      <c r="AD851" s="27" t="inlineStr">
        <is>
          <t>No</t>
        </is>
      </c>
      <c r="AE851" s="27" t="inlineStr"/>
      <c r="AF851" s="27" t="inlineStr">
        <is>
          <t>Sí</t>
        </is>
      </c>
      <c r="AG851" s="27" t="inlineStr">
        <is>
          <t>M02-007</t>
        </is>
      </c>
      <c r="AH851" s="37" t="n">
        <v>575</v>
      </c>
      <c r="AI851" s="37" t="n">
        <v>76</v>
      </c>
      <c r="AJ851" s="37" t="n">
        <v>499</v>
      </c>
      <c r="AK851" s="38" t="n">
        <v>450.62</v>
      </c>
      <c r="AL851" s="38">
        <f>IF(OR($Z851="Dar de baja en SAP",$Z851="Dar de alta en SAP"),$AJ851*$AK851,"")</f>
        <v/>
      </c>
      <c r="AM851" s="38">
        <f>$AI851*$AK851</f>
        <v/>
      </c>
      <c r="AN851" s="27" t="inlineStr"/>
      <c r="AO851" s="27"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7" t="n">
        <v>0</v>
      </c>
      <c r="M852" s="7" t="n">
        <v>45062</v>
      </c>
      <c r="O852" s="11">
        <f>M852/SUM($M$2:$M$2023)</f>
        <v/>
      </c>
      <c r="P852" s="5">
        <f>IFERROR(M852/I852,0)</f>
        <v/>
      </c>
      <c r="R852" s="8">
        <f>I852-Q852</f>
        <v/>
      </c>
      <c r="S852" s="36">
        <f>P852*R852</f>
        <v/>
      </c>
      <c r="U852" s="27" t="inlineStr">
        <is>
          <t>Stock SAP</t>
        </is>
      </c>
      <c r="V852" s="27" t="inlineStr">
        <is>
          <t>Medicamentos</t>
        </is>
      </c>
      <c r="W852" s="27" t="inlineStr">
        <is>
          <t>Dentro del alcance</t>
        </is>
      </c>
      <c r="X852" s="26" t="inlineStr">
        <is>
          <t>Baja</t>
        </is>
      </c>
      <c r="Y852" s="27" t="inlineStr">
        <is>
          <t>Homologado – confianza Baja – pendiente de validación</t>
        </is>
      </c>
      <c r="Z852" s="26" t="inlineStr">
        <is>
          <t>Dar de baja en SAP</t>
        </is>
      </c>
      <c r="AA852" s="27" t="inlineStr">
        <is>
          <t>262</t>
        </is>
      </c>
      <c r="AB852" s="27" t="inlineStr">
        <is>
          <t>SUCCINILCOLINA 500 MG</t>
        </is>
      </c>
      <c r="AC852" s="27" t="inlineStr">
        <is>
          <t>Homologación por código Avain (master M02-007)</t>
        </is>
      </c>
      <c r="AD852" s="27" t="inlineStr">
        <is>
          <t>No</t>
        </is>
      </c>
      <c r="AE852" s="27" t="inlineStr"/>
      <c r="AF852" s="27" t="inlineStr">
        <is>
          <t>Sí</t>
        </is>
      </c>
      <c r="AG852" s="27" t="inlineStr">
        <is>
          <t>M02-007</t>
        </is>
      </c>
      <c r="AH852" s="37" t="n">
        <v>575</v>
      </c>
      <c r="AI852" s="37" t="n">
        <v>76</v>
      </c>
      <c r="AJ852" s="37" t="n">
        <v>499</v>
      </c>
      <c r="AK852" s="38" t="n">
        <v>450.62</v>
      </c>
      <c r="AL852" s="38">
        <f>IF(OR($Z852="Dar de baja en SAP",$Z852="Dar de alta en SAP"),$AJ852*$AK852,"")</f>
        <v/>
      </c>
      <c r="AM852" s="38">
        <f>$AI852*$AK852</f>
        <v/>
      </c>
      <c r="AN852" s="27" t="inlineStr"/>
      <c r="AO852" s="27"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7" t="n">
        <v>0</v>
      </c>
      <c r="M853" s="7" t="n">
        <v>94443.67</v>
      </c>
      <c r="O853" s="11">
        <f>M853/SUM($M$2:$M$2023)</f>
        <v/>
      </c>
      <c r="P853" s="5">
        <f>IFERROR(M853/I853,0)</f>
        <v/>
      </c>
      <c r="R853" s="8">
        <f>I853-Q853</f>
        <v/>
      </c>
      <c r="S853" s="36">
        <f>P853*R853</f>
        <v/>
      </c>
      <c r="U853" s="27" t="inlineStr">
        <is>
          <t>Stock SAP</t>
        </is>
      </c>
      <c r="V853" s="27" t="inlineStr">
        <is>
          <t>Medicamentos</t>
        </is>
      </c>
      <c r="W853" s="27" t="inlineStr">
        <is>
          <t>Dentro del alcance</t>
        </is>
      </c>
      <c r="X853" s="25" t="inlineStr">
        <is>
          <t>Alta</t>
        </is>
      </c>
      <c r="Y853" s="27" t="inlineStr">
        <is>
          <t>Homologado – confianza Alta</t>
        </is>
      </c>
      <c r="Z853" s="26" t="inlineStr">
        <is>
          <t>Dar de baja en SAP</t>
        </is>
      </c>
      <c r="AA853" s="27" t="inlineStr">
        <is>
          <t>321</t>
        </is>
      </c>
      <c r="AB853" s="27" t="inlineStr">
        <is>
          <t>FLUMAZENIL AMP</t>
        </is>
      </c>
      <c r="AC853" s="27" t="inlineStr">
        <is>
          <t>Cruce por nomenclatura SAP</t>
        </is>
      </c>
      <c r="AD853" s="27" t="inlineStr">
        <is>
          <t>No</t>
        </is>
      </c>
      <c r="AE853" s="27" t="inlineStr"/>
      <c r="AF853" s="27" t="inlineStr">
        <is>
          <t>No</t>
        </is>
      </c>
      <c r="AG853" s="27" t="inlineStr"/>
      <c r="AH853" s="37" t="n">
        <v>1326</v>
      </c>
      <c r="AI853" s="37" t="n">
        <v>189</v>
      </c>
      <c r="AJ853" s="37" t="n">
        <v>1137</v>
      </c>
      <c r="AK853" s="38" t="n">
        <v>944.4367194570139</v>
      </c>
      <c r="AL853" s="38">
        <f>IF(OR($Z853="Dar de baja en SAP",$Z853="Dar de alta en SAP"),$AJ853*$AK853,"")</f>
        <v/>
      </c>
      <c r="AM853" s="38">
        <f>$AI853*$AK853</f>
        <v/>
      </c>
      <c r="AN853" s="27" t="inlineStr"/>
      <c r="AO853"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7" t="n">
        <v>0</v>
      </c>
      <c r="M854" s="7" t="n">
        <v>94443.67</v>
      </c>
      <c r="O854" s="11">
        <f>M854/SUM($M$2:$M$2023)</f>
        <v/>
      </c>
      <c r="P854" s="5">
        <f>IFERROR(M854/I854,0)</f>
        <v/>
      </c>
      <c r="R854" s="8">
        <f>I854-Q854</f>
        <v/>
      </c>
      <c r="S854" s="36">
        <f>P854*R854</f>
        <v/>
      </c>
      <c r="U854" s="27" t="inlineStr">
        <is>
          <t>Stock SAP</t>
        </is>
      </c>
      <c r="V854" s="27" t="inlineStr">
        <is>
          <t>Medicamentos</t>
        </is>
      </c>
      <c r="W854" s="27" t="inlineStr">
        <is>
          <t>Dentro del alcance</t>
        </is>
      </c>
      <c r="X854" s="25" t="inlineStr">
        <is>
          <t>Alta</t>
        </is>
      </c>
      <c r="Y854" s="27" t="inlineStr">
        <is>
          <t>Homologado – confianza Alta</t>
        </is>
      </c>
      <c r="Z854" s="26" t="inlineStr">
        <is>
          <t>Dar de baja en SAP</t>
        </is>
      </c>
      <c r="AA854" s="27" t="inlineStr">
        <is>
          <t>321</t>
        </is>
      </c>
      <c r="AB854" s="27" t="inlineStr">
        <is>
          <t>FLUMAZENIL AMP</t>
        </is>
      </c>
      <c r="AC854" s="27" t="inlineStr">
        <is>
          <t>Cruce por nomenclatura SAP</t>
        </is>
      </c>
      <c r="AD854" s="27" t="inlineStr">
        <is>
          <t>No</t>
        </is>
      </c>
      <c r="AE854" s="27" t="inlineStr"/>
      <c r="AF854" s="27" t="inlineStr">
        <is>
          <t>No</t>
        </is>
      </c>
      <c r="AG854" s="27" t="inlineStr"/>
      <c r="AH854" s="37" t="n">
        <v>1326</v>
      </c>
      <c r="AI854" s="37" t="n">
        <v>189</v>
      </c>
      <c r="AJ854" s="37" t="n">
        <v>1137</v>
      </c>
      <c r="AK854" s="38" t="n">
        <v>944.4367194570139</v>
      </c>
      <c r="AL854" s="38">
        <f>IF(OR($Z854="Dar de baja en SAP",$Z854="Dar de alta en SAP"),$AJ854*$AK854,"")</f>
        <v/>
      </c>
      <c r="AM854" s="38">
        <f>$AI854*$AK854</f>
        <v/>
      </c>
      <c r="AN854" s="27" t="inlineStr"/>
      <c r="AO854"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7" t="n">
        <v>0</v>
      </c>
      <c r="M855" s="7" t="n">
        <v>94443.67</v>
      </c>
      <c r="O855" s="11">
        <f>M855/SUM($M$2:$M$2023)</f>
        <v/>
      </c>
      <c r="P855" s="5">
        <f>IFERROR(M855/I855,0)</f>
        <v/>
      </c>
      <c r="R855" s="8">
        <f>I855-Q855</f>
        <v/>
      </c>
      <c r="S855" s="36">
        <f>P855*R855</f>
        <v/>
      </c>
      <c r="U855" s="27" t="inlineStr">
        <is>
          <t>Stock SAP</t>
        </is>
      </c>
      <c r="V855" s="27" t="inlineStr">
        <is>
          <t>Medicamentos</t>
        </is>
      </c>
      <c r="W855" s="27" t="inlineStr">
        <is>
          <t>Dentro del alcance</t>
        </is>
      </c>
      <c r="X855" s="25" t="inlineStr">
        <is>
          <t>Alta</t>
        </is>
      </c>
      <c r="Y855" s="27" t="inlineStr">
        <is>
          <t>Homologado – confianza Alta</t>
        </is>
      </c>
      <c r="Z855" s="26" t="inlineStr">
        <is>
          <t>Dar de baja en SAP</t>
        </is>
      </c>
      <c r="AA855" s="27" t="inlineStr">
        <is>
          <t>321</t>
        </is>
      </c>
      <c r="AB855" s="27" t="inlineStr">
        <is>
          <t>FLUMAZENIL AMP</t>
        </is>
      </c>
      <c r="AC855" s="27" t="inlineStr">
        <is>
          <t>Cruce por nomenclatura SAP</t>
        </is>
      </c>
      <c r="AD855" s="27" t="inlineStr">
        <is>
          <t>No</t>
        </is>
      </c>
      <c r="AE855" s="27" t="inlineStr"/>
      <c r="AF855" s="27" t="inlineStr">
        <is>
          <t>No</t>
        </is>
      </c>
      <c r="AG855" s="27" t="inlineStr"/>
      <c r="AH855" s="37" t="n">
        <v>1326</v>
      </c>
      <c r="AI855" s="37" t="n">
        <v>189</v>
      </c>
      <c r="AJ855" s="37" t="n">
        <v>1137</v>
      </c>
      <c r="AK855" s="38" t="n">
        <v>944.4367194570139</v>
      </c>
      <c r="AL855" s="38">
        <f>IF(OR($Z855="Dar de baja en SAP",$Z855="Dar de alta en SAP"),$AJ855*$AK855,"")</f>
        <v/>
      </c>
      <c r="AM855" s="38">
        <f>$AI855*$AK855</f>
        <v/>
      </c>
      <c r="AN855" s="27" t="inlineStr"/>
      <c r="AO855"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7" t="n">
        <v>0</v>
      </c>
      <c r="M856" s="7" t="n">
        <v>94443.67</v>
      </c>
      <c r="O856" s="11">
        <f>M856/SUM($M$2:$M$2023)</f>
        <v/>
      </c>
      <c r="P856" s="5">
        <f>IFERROR(M856/I856,0)</f>
        <v/>
      </c>
      <c r="R856" s="8">
        <f>I856-Q856</f>
        <v/>
      </c>
      <c r="S856" s="36">
        <f>P856*R856</f>
        <v/>
      </c>
      <c r="U856" s="27" t="inlineStr">
        <is>
          <t>Stock SAP</t>
        </is>
      </c>
      <c r="V856" s="27" t="inlineStr">
        <is>
          <t>Medicamentos</t>
        </is>
      </c>
      <c r="W856" s="27" t="inlineStr">
        <is>
          <t>Dentro del alcance</t>
        </is>
      </c>
      <c r="X856" s="25" t="inlineStr">
        <is>
          <t>Alta</t>
        </is>
      </c>
      <c r="Y856" s="27" t="inlineStr">
        <is>
          <t>Homologado – confianza Alta</t>
        </is>
      </c>
      <c r="Z856" s="26" t="inlineStr">
        <is>
          <t>Dar de baja en SAP</t>
        </is>
      </c>
      <c r="AA856" s="27" t="inlineStr">
        <is>
          <t>321</t>
        </is>
      </c>
      <c r="AB856" s="27" t="inlineStr">
        <is>
          <t>FLUMAZENIL AMP</t>
        </is>
      </c>
      <c r="AC856" s="27" t="inlineStr">
        <is>
          <t>Cruce por nomenclatura SAP</t>
        </is>
      </c>
      <c r="AD856" s="27" t="inlineStr">
        <is>
          <t>No</t>
        </is>
      </c>
      <c r="AE856" s="27" t="inlineStr"/>
      <c r="AF856" s="27" t="inlineStr">
        <is>
          <t>No</t>
        </is>
      </c>
      <c r="AG856" s="27" t="inlineStr"/>
      <c r="AH856" s="37" t="n">
        <v>1326</v>
      </c>
      <c r="AI856" s="37" t="n">
        <v>189</v>
      </c>
      <c r="AJ856" s="37" t="n">
        <v>1137</v>
      </c>
      <c r="AK856" s="38" t="n">
        <v>944.4367194570139</v>
      </c>
      <c r="AL856" s="38">
        <f>IF(OR($Z856="Dar de baja en SAP",$Z856="Dar de alta en SAP"),$AJ856*$AK856,"")</f>
        <v/>
      </c>
      <c r="AM856" s="38">
        <f>$AI856*$AK856</f>
        <v/>
      </c>
      <c r="AN856" s="27" t="inlineStr"/>
      <c r="AO856"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7" t="n">
        <v>0</v>
      </c>
      <c r="M857" s="7" t="n">
        <v>1040042.69</v>
      </c>
      <c r="O857" s="11">
        <f>M857/SUM($M$2:$M$2023)</f>
        <v/>
      </c>
      <c r="P857" s="5">
        <f>IFERROR(M857/I857,0)</f>
        <v/>
      </c>
      <c r="R857" s="8">
        <f>I857-Q857</f>
        <v/>
      </c>
      <c r="S857" s="36">
        <f>P857*R857</f>
        <v/>
      </c>
      <c r="U857" s="27" t="inlineStr">
        <is>
          <t>Stock SAP</t>
        </is>
      </c>
      <c r="V857" s="27" t="inlineStr">
        <is>
          <t>Medicamentos</t>
        </is>
      </c>
      <c r="W857" s="27" t="inlineStr">
        <is>
          <t>Dentro del alcance</t>
        </is>
      </c>
      <c r="X857" s="27" t="inlineStr"/>
      <c r="Y857" s="27" t="inlineStr">
        <is>
          <t>Sin recuento físico en el inventario de Avain</t>
        </is>
      </c>
      <c r="Z857" s="28" t="inlineStr">
        <is>
          <t>Sin recuento físico</t>
        </is>
      </c>
      <c r="AA857" s="27" t="inlineStr"/>
      <c r="AB857" s="27" t="inlineStr"/>
      <c r="AC857" s="27" t="inlineStr"/>
      <c r="AD857" s="27" t="inlineStr"/>
      <c r="AE857" s="27" t="inlineStr"/>
      <c r="AF857" s="27" t="inlineStr"/>
      <c r="AG857" s="27" t="inlineStr"/>
      <c r="AH857" s="37" t="n">
        <v>456</v>
      </c>
      <c r="AI857" s="37" t="n">
        <v>0</v>
      </c>
      <c r="AJ857" s="37" t="n">
        <v>456</v>
      </c>
      <c r="AK857" s="38" t="n">
        <v>10400.42690789474</v>
      </c>
      <c r="AL857" s="38" t="n"/>
      <c r="AM857" s="38" t="n"/>
      <c r="AN857" s="27" t="inlineStr"/>
      <c r="AO857" s="27"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7" t="n">
        <v>0</v>
      </c>
      <c r="M858" s="7" t="n">
        <v>17712.24</v>
      </c>
      <c r="O858" s="11">
        <f>M858/SUM($M$2:$M$2023)</f>
        <v/>
      </c>
      <c r="P858" s="5">
        <f>IFERROR(M858/I858,0)</f>
        <v/>
      </c>
      <c r="R858" s="8">
        <f>I858-Q858</f>
        <v/>
      </c>
      <c r="S858" s="36">
        <f>P858*R858</f>
        <v/>
      </c>
      <c r="U858" s="27" t="inlineStr">
        <is>
          <t>Stock SAP</t>
        </is>
      </c>
      <c r="V858" s="27" t="inlineStr">
        <is>
          <t>Medicamentos</t>
        </is>
      </c>
      <c r="W858" s="27" t="inlineStr">
        <is>
          <t>Dentro del alcance</t>
        </is>
      </c>
      <c r="X858" s="26" t="inlineStr">
        <is>
          <t>Baja</t>
        </is>
      </c>
      <c r="Y858" s="27" t="inlineStr">
        <is>
          <t>Homologado – confianza Baja – pendiente de validación</t>
        </is>
      </c>
      <c r="Z858" s="26" t="inlineStr">
        <is>
          <t>Dar de baja en SAP</t>
        </is>
      </c>
      <c r="AA858" s="27" t="inlineStr">
        <is>
          <t>327</t>
        </is>
      </c>
      <c r="AB858" s="27" t="inlineStr">
        <is>
          <t>TRAMADOL 100 MG AMP</t>
        </is>
      </c>
      <c r="AC858" s="27" t="inlineStr">
        <is>
          <t>Cruce por nomenclatura SAP</t>
        </is>
      </c>
      <c r="AD858" s="27" t="inlineStr">
        <is>
          <t>Sí</t>
        </is>
      </c>
      <c r="AE858" s="27" t="inlineStr">
        <is>
          <t>1000425, 1000128</t>
        </is>
      </c>
      <c r="AF858" s="27" t="inlineStr">
        <is>
          <t>Sí</t>
        </is>
      </c>
      <c r="AG858" s="27" t="inlineStr">
        <is>
          <t>M01-011</t>
        </is>
      </c>
      <c r="AH858" s="37" t="n">
        <v>1100</v>
      </c>
      <c r="AI858" s="37" t="n">
        <v>94</v>
      </c>
      <c r="AJ858" s="37" t="n">
        <v>1006</v>
      </c>
      <c r="AK858" s="38" t="n">
        <v>177.1223727272727</v>
      </c>
      <c r="AL858" s="38">
        <f>IF(OR($Z858="Dar de baja en SAP",$Z858="Dar de alta en SAP"),$AJ858*$AK858,"")</f>
        <v/>
      </c>
      <c r="AM858" s="38">
        <f>$AI858*$AK858</f>
        <v/>
      </c>
      <c r="AN858" s="27" t="inlineStr"/>
      <c r="AO858"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7" t="n">
        <v>0</v>
      </c>
      <c r="M859" s="7" t="n">
        <v>17712.24</v>
      </c>
      <c r="O859" s="11">
        <f>M859/SUM($M$2:$M$2023)</f>
        <v/>
      </c>
      <c r="P859" s="5">
        <f>IFERROR(M859/I859,0)</f>
        <v/>
      </c>
      <c r="R859" s="8">
        <f>I859-Q859</f>
        <v/>
      </c>
      <c r="S859" s="36">
        <f>P859*R859</f>
        <v/>
      </c>
      <c r="U859" s="27" t="inlineStr">
        <is>
          <t>Stock SAP</t>
        </is>
      </c>
      <c r="V859" s="27" t="inlineStr">
        <is>
          <t>Medicamentos</t>
        </is>
      </c>
      <c r="W859" s="27" t="inlineStr">
        <is>
          <t>Dentro del alcance</t>
        </is>
      </c>
      <c r="X859" s="26" t="inlineStr">
        <is>
          <t>Baja</t>
        </is>
      </c>
      <c r="Y859" s="27" t="inlineStr">
        <is>
          <t>Homologado – confianza Baja – pendiente de validación</t>
        </is>
      </c>
      <c r="Z859" s="26" t="inlineStr">
        <is>
          <t>Dar de baja en SAP</t>
        </is>
      </c>
      <c r="AA859" s="27" t="inlineStr">
        <is>
          <t>327</t>
        </is>
      </c>
      <c r="AB859" s="27" t="inlineStr">
        <is>
          <t>TRAMADOL 100 MG AMP</t>
        </is>
      </c>
      <c r="AC859" s="27" t="inlineStr">
        <is>
          <t>Cruce por nomenclatura SAP</t>
        </is>
      </c>
      <c r="AD859" s="27" t="inlineStr">
        <is>
          <t>Sí</t>
        </is>
      </c>
      <c r="AE859" s="27" t="inlineStr">
        <is>
          <t>1000425, 1000128</t>
        </is>
      </c>
      <c r="AF859" s="27" t="inlineStr">
        <is>
          <t>Sí</t>
        </is>
      </c>
      <c r="AG859" s="27" t="inlineStr">
        <is>
          <t>M01-011</t>
        </is>
      </c>
      <c r="AH859" s="37" t="n">
        <v>1100</v>
      </c>
      <c r="AI859" s="37" t="n">
        <v>94</v>
      </c>
      <c r="AJ859" s="37" t="n">
        <v>1006</v>
      </c>
      <c r="AK859" s="38" t="n">
        <v>177.1223727272727</v>
      </c>
      <c r="AL859" s="38">
        <f>IF(OR($Z859="Dar de baja en SAP",$Z859="Dar de alta en SAP"),$AJ859*$AK859,"")</f>
        <v/>
      </c>
      <c r="AM859" s="38">
        <f>$AI859*$AK859</f>
        <v/>
      </c>
      <c r="AN859" s="27" t="inlineStr"/>
      <c r="AO859"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7" t="n">
        <v>0</v>
      </c>
      <c r="M860" s="7" t="n">
        <v>17712.24</v>
      </c>
      <c r="O860" s="11">
        <f>M860/SUM($M$2:$M$2023)</f>
        <v/>
      </c>
      <c r="P860" s="5">
        <f>IFERROR(M860/I860,0)</f>
        <v/>
      </c>
      <c r="R860" s="8">
        <f>I860-Q860</f>
        <v/>
      </c>
      <c r="S860" s="36">
        <f>P860*R860</f>
        <v/>
      </c>
      <c r="U860" s="27" t="inlineStr">
        <is>
          <t>Stock SAP</t>
        </is>
      </c>
      <c r="V860" s="27" t="inlineStr">
        <is>
          <t>Medicamentos</t>
        </is>
      </c>
      <c r="W860" s="27" t="inlineStr">
        <is>
          <t>Dentro del alcance</t>
        </is>
      </c>
      <c r="X860" s="26" t="inlineStr">
        <is>
          <t>Baja</t>
        </is>
      </c>
      <c r="Y860" s="27" t="inlineStr">
        <is>
          <t>Homologado – confianza Baja – pendiente de validación</t>
        </is>
      </c>
      <c r="Z860" s="26" t="inlineStr">
        <is>
          <t>Dar de baja en SAP</t>
        </is>
      </c>
      <c r="AA860" s="27" t="inlineStr">
        <is>
          <t>327</t>
        </is>
      </c>
      <c r="AB860" s="27" t="inlineStr">
        <is>
          <t>TRAMADOL 100 MG AMP</t>
        </is>
      </c>
      <c r="AC860" s="27" t="inlineStr">
        <is>
          <t>Cruce por nomenclatura SAP</t>
        </is>
      </c>
      <c r="AD860" s="27" t="inlineStr">
        <is>
          <t>Sí</t>
        </is>
      </c>
      <c r="AE860" s="27" t="inlineStr">
        <is>
          <t>1000425, 1000128</t>
        </is>
      </c>
      <c r="AF860" s="27" t="inlineStr">
        <is>
          <t>Sí</t>
        </is>
      </c>
      <c r="AG860" s="27" t="inlineStr">
        <is>
          <t>M01-011</t>
        </is>
      </c>
      <c r="AH860" s="37" t="n">
        <v>1100</v>
      </c>
      <c r="AI860" s="37" t="n">
        <v>94</v>
      </c>
      <c r="AJ860" s="37" t="n">
        <v>1006</v>
      </c>
      <c r="AK860" s="38" t="n">
        <v>177.1223727272727</v>
      </c>
      <c r="AL860" s="38">
        <f>IF(OR($Z860="Dar de baja en SAP",$Z860="Dar de alta en SAP"),$AJ860*$AK860,"")</f>
        <v/>
      </c>
      <c r="AM860" s="38">
        <f>$AI860*$AK860</f>
        <v/>
      </c>
      <c r="AN860" s="27" t="inlineStr"/>
      <c r="AO860"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7" t="n">
        <v>0</v>
      </c>
      <c r="M861" s="7" t="n">
        <v>438168</v>
      </c>
      <c r="O861" s="11">
        <f>M861/SUM($M$2:$M$2023)</f>
        <v/>
      </c>
      <c r="P861" s="5">
        <f>IFERROR(M861/I861,0)</f>
        <v/>
      </c>
      <c r="R861" s="8">
        <f>I861-Q861</f>
        <v/>
      </c>
      <c r="S861" s="36">
        <f>P861*R861</f>
        <v/>
      </c>
      <c r="U861" s="27" t="inlineStr">
        <is>
          <t>Stock SAP</t>
        </is>
      </c>
      <c r="V861" s="27" t="inlineStr">
        <is>
          <t>Medicamentos</t>
        </is>
      </c>
      <c r="W861" s="27" t="inlineStr">
        <is>
          <t>Dentro del alcance</t>
        </is>
      </c>
      <c r="X861" s="27" t="inlineStr"/>
      <c r="Y861" s="27" t="inlineStr">
        <is>
          <t>Sin recuento físico en el inventario de Avain</t>
        </is>
      </c>
      <c r="Z861" s="28" t="inlineStr">
        <is>
          <t>Sin recuento físico</t>
        </is>
      </c>
      <c r="AA861" s="27" t="inlineStr"/>
      <c r="AB861" s="27" t="inlineStr"/>
      <c r="AC861" s="27" t="inlineStr"/>
      <c r="AD861" s="27" t="inlineStr"/>
      <c r="AE861" s="27" t="inlineStr"/>
      <c r="AF861" s="27" t="inlineStr"/>
      <c r="AG861" s="27" t="inlineStr"/>
      <c r="AH861" s="37" t="n">
        <v>968</v>
      </c>
      <c r="AI861" s="37" t="n">
        <v>0</v>
      </c>
      <c r="AJ861" s="37" t="n">
        <v>968</v>
      </c>
      <c r="AK861" s="38" t="n">
        <v>4381.680010330579</v>
      </c>
      <c r="AL861" s="38" t="n"/>
      <c r="AM861" s="38" t="n"/>
      <c r="AN861" s="27" t="inlineStr"/>
      <c r="AO861" s="27"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7" t="n">
        <v>0</v>
      </c>
      <c r="M862" s="7" t="n">
        <v>4832.97</v>
      </c>
      <c r="O862" s="11">
        <f>M862/SUM($M$2:$M$2023)</f>
        <v/>
      </c>
      <c r="P862" s="5">
        <f>IFERROR(M862/I862,0)</f>
        <v/>
      </c>
      <c r="R862" s="8">
        <f>I862-Q862</f>
        <v/>
      </c>
      <c r="S862" s="36">
        <f>P862*R862</f>
        <v/>
      </c>
      <c r="U862" s="27" t="inlineStr">
        <is>
          <t>Stock SAP</t>
        </is>
      </c>
      <c r="V862" s="27" t="inlineStr">
        <is>
          <t>Medicamentos</t>
        </is>
      </c>
      <c r="W862" s="27" t="inlineStr">
        <is>
          <t>Dentro del alcance</t>
        </is>
      </c>
      <c r="X862" s="27" t="inlineStr"/>
      <c r="Y862" s="27" t="inlineStr">
        <is>
          <t>Sin recuento físico en el inventario de Avain</t>
        </is>
      </c>
      <c r="Z862" s="28" t="inlineStr">
        <is>
          <t>Sin recuento físico</t>
        </is>
      </c>
      <c r="AA862" s="27" t="inlineStr"/>
      <c r="AB862" s="27" t="inlineStr"/>
      <c r="AC862" s="27" t="inlineStr"/>
      <c r="AD862" s="27" t="inlineStr"/>
      <c r="AE862" s="27" t="inlineStr"/>
      <c r="AF862" s="27" t="inlineStr"/>
      <c r="AG862" s="27" t="inlineStr"/>
      <c r="AH862" s="37" t="n">
        <v>100</v>
      </c>
      <c r="AI862" s="37" t="n">
        <v>0</v>
      </c>
      <c r="AJ862" s="37" t="n">
        <v>100</v>
      </c>
      <c r="AK862" s="38" t="n">
        <v>48.3297</v>
      </c>
      <c r="AL862" s="38" t="n"/>
      <c r="AM862" s="38" t="n"/>
      <c r="AN862" s="27" t="inlineStr"/>
      <c r="AO862" s="27" t="inlineStr"/>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7" t="n">
        <v>0</v>
      </c>
      <c r="M863" s="7" t="n">
        <v>1145.61</v>
      </c>
      <c r="O863" s="11">
        <f>M863/SUM($M$2:$M$2023)</f>
        <v/>
      </c>
      <c r="P863" s="5">
        <f>IFERROR(M863/I863,0)</f>
        <v/>
      </c>
      <c r="R863" s="8">
        <f>I863-Q863</f>
        <v/>
      </c>
      <c r="S863" s="36">
        <f>P863*R863</f>
        <v/>
      </c>
      <c r="U863" s="27" t="inlineStr">
        <is>
          <t>Stock SAP</t>
        </is>
      </c>
      <c r="V863" s="27" t="inlineStr">
        <is>
          <t>Medicamentos</t>
        </is>
      </c>
      <c r="W863" s="27" t="inlineStr">
        <is>
          <t>Dentro del alcance</t>
        </is>
      </c>
      <c r="X863" s="27" t="inlineStr"/>
      <c r="Y863" s="27" t="inlineStr">
        <is>
          <t>Sin recuento físico en el inventario de Avain</t>
        </is>
      </c>
      <c r="Z863" s="28" t="inlineStr">
        <is>
          <t>Sin recuento físico</t>
        </is>
      </c>
      <c r="AA863" s="27" t="inlineStr"/>
      <c r="AB863" s="27" t="inlineStr"/>
      <c r="AC863" s="27" t="inlineStr"/>
      <c r="AD863" s="27" t="inlineStr"/>
      <c r="AE863" s="27" t="inlineStr"/>
      <c r="AF863" s="27" t="inlineStr"/>
      <c r="AG863" s="27" t="inlineStr"/>
      <c r="AH863" s="37" t="n">
        <v>360</v>
      </c>
      <c r="AI863" s="37" t="n">
        <v>0</v>
      </c>
      <c r="AJ863" s="37" t="n">
        <v>360</v>
      </c>
      <c r="AK863" s="38" t="n">
        <v>11.45611111111111</v>
      </c>
      <c r="AL863" s="38" t="n"/>
      <c r="AM863" s="38" t="n"/>
      <c r="AN863" s="27" t="inlineStr"/>
      <c r="AO863" s="27"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7" t="n">
        <v>0</v>
      </c>
      <c r="M864" s="7" t="n">
        <v>4109.38</v>
      </c>
      <c r="O864" s="11">
        <f>M864/SUM($M$2:$M$2023)</f>
        <v/>
      </c>
      <c r="P864" s="5">
        <f>IFERROR(M864/I864,0)</f>
        <v/>
      </c>
      <c r="R864" s="8">
        <f>I864-Q864</f>
        <v/>
      </c>
      <c r="S864" s="36">
        <f>P864*R864</f>
        <v/>
      </c>
      <c r="U864" s="27" t="inlineStr">
        <is>
          <t>Stock SAP</t>
        </is>
      </c>
      <c r="V864" s="27" t="inlineStr">
        <is>
          <t>Medicamentos</t>
        </is>
      </c>
      <c r="W864" s="27" t="inlineStr">
        <is>
          <t>Dentro del alcance</t>
        </is>
      </c>
      <c r="X864" s="27" t="inlineStr"/>
      <c r="Y864" s="27" t="inlineStr">
        <is>
          <t>Sin recuento físico en el inventario de Avain</t>
        </is>
      </c>
      <c r="Z864" s="28" t="inlineStr">
        <is>
          <t>Sin recuento físico</t>
        </is>
      </c>
      <c r="AA864" s="27" t="inlineStr"/>
      <c r="AB864" s="27" t="inlineStr"/>
      <c r="AC864" s="27" t="inlineStr"/>
      <c r="AD864" s="27" t="inlineStr"/>
      <c r="AE864" s="27" t="inlineStr"/>
      <c r="AF864" s="27" t="inlineStr"/>
      <c r="AG864" s="27" t="inlineStr"/>
      <c r="AH864" s="37" t="n">
        <v>160</v>
      </c>
      <c r="AI864" s="37" t="n">
        <v>0</v>
      </c>
      <c r="AJ864" s="37" t="n">
        <v>160</v>
      </c>
      <c r="AK864" s="38" t="n">
        <v>41.0938125</v>
      </c>
      <c r="AL864" s="38" t="n"/>
      <c r="AM864" s="38" t="n"/>
      <c r="AN864" s="27" t="inlineStr"/>
      <c r="AO864" s="27"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7" t="n">
        <v>0</v>
      </c>
      <c r="M865" s="7" t="n">
        <v>10109.3</v>
      </c>
      <c r="O865" s="11">
        <f>M865/SUM($M$2:$M$2023)</f>
        <v/>
      </c>
      <c r="P865" s="5">
        <f>IFERROR(M865/I865,0)</f>
        <v/>
      </c>
      <c r="R865" s="8">
        <f>I865-Q865</f>
        <v/>
      </c>
      <c r="S865" s="36">
        <f>P865*R865</f>
        <v/>
      </c>
      <c r="U865" s="27" t="inlineStr">
        <is>
          <t>Stock SAP</t>
        </is>
      </c>
      <c r="V865" s="27" t="inlineStr">
        <is>
          <t>Medicamentos</t>
        </is>
      </c>
      <c r="W865" s="27" t="inlineStr">
        <is>
          <t>Dentro del alcance</t>
        </is>
      </c>
      <c r="X865" s="27" t="inlineStr"/>
      <c r="Y865" s="27" t="inlineStr">
        <is>
          <t>Sin recuento físico en el inventario de Avain</t>
        </is>
      </c>
      <c r="Z865" s="28" t="inlineStr">
        <is>
          <t>Sin recuento físico</t>
        </is>
      </c>
      <c r="AA865" s="27" t="inlineStr"/>
      <c r="AB865" s="27" t="inlineStr"/>
      <c r="AC865" s="27" t="inlineStr"/>
      <c r="AD865" s="27" t="inlineStr"/>
      <c r="AE865" s="27" t="inlineStr"/>
      <c r="AF865" s="27" t="inlineStr"/>
      <c r="AG865" s="27" t="inlineStr"/>
      <c r="AH865" s="37" t="n">
        <v>4714</v>
      </c>
      <c r="AI865" s="37" t="n">
        <v>0</v>
      </c>
      <c r="AJ865" s="37" t="n">
        <v>4714</v>
      </c>
      <c r="AK865" s="38" t="n">
        <v>101.0930398812049</v>
      </c>
      <c r="AL865" s="38" t="n"/>
      <c r="AM865" s="38" t="n"/>
      <c r="AN865" s="27" t="inlineStr"/>
      <c r="AO865" s="27"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7" t="n">
        <v>0</v>
      </c>
      <c r="M866" s="7" t="n">
        <v>10109.3</v>
      </c>
      <c r="O866" s="11">
        <f>M866/SUM($M$2:$M$2023)</f>
        <v/>
      </c>
      <c r="P866" s="5">
        <f>IFERROR(M866/I866,0)</f>
        <v/>
      </c>
      <c r="R866" s="8">
        <f>I866-Q866</f>
        <v/>
      </c>
      <c r="S866" s="36">
        <f>P866*R866</f>
        <v/>
      </c>
      <c r="U866" s="27" t="inlineStr">
        <is>
          <t>Stock SAP</t>
        </is>
      </c>
      <c r="V866" s="27" t="inlineStr">
        <is>
          <t>Medicamentos</t>
        </is>
      </c>
      <c r="W866" s="27" t="inlineStr">
        <is>
          <t>Dentro del alcance</t>
        </is>
      </c>
      <c r="X866" s="27" t="inlineStr"/>
      <c r="Y866" s="27" t="inlineStr">
        <is>
          <t>Sin recuento físico en el inventario de Avain</t>
        </is>
      </c>
      <c r="Z866" s="28" t="inlineStr">
        <is>
          <t>Sin recuento físico</t>
        </is>
      </c>
      <c r="AA866" s="27" t="inlineStr"/>
      <c r="AB866" s="27" t="inlineStr"/>
      <c r="AC866" s="27" t="inlineStr"/>
      <c r="AD866" s="27" t="inlineStr"/>
      <c r="AE866" s="27" t="inlineStr"/>
      <c r="AF866" s="27" t="inlineStr"/>
      <c r="AG866" s="27" t="inlineStr"/>
      <c r="AH866" s="37" t="n">
        <v>4714</v>
      </c>
      <c r="AI866" s="37" t="n">
        <v>0</v>
      </c>
      <c r="AJ866" s="37" t="n">
        <v>4714</v>
      </c>
      <c r="AK866" s="38" t="n">
        <v>101.0930398812049</v>
      </c>
      <c r="AL866" s="38" t="n"/>
      <c r="AM866" s="38" t="n"/>
      <c r="AN866" s="27" t="inlineStr"/>
      <c r="AO866" s="27"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7" t="n">
        <v>0</v>
      </c>
      <c r="M867" s="7" t="n">
        <v>3188</v>
      </c>
      <c r="O867" s="11">
        <f>M867/SUM($M$2:$M$2023)</f>
        <v/>
      </c>
      <c r="P867" s="5">
        <f>IFERROR(M867/I867,0)</f>
        <v/>
      </c>
      <c r="Q867" s="39" t="n">
        <v>0</v>
      </c>
      <c r="R867" s="8">
        <f>I867-Q867</f>
        <v/>
      </c>
      <c r="S867" s="36">
        <f>P867*R867</f>
        <v/>
      </c>
      <c r="U867" s="27" t="inlineStr">
        <is>
          <t>Stock SAP</t>
        </is>
      </c>
      <c r="V867" s="27" t="inlineStr">
        <is>
          <t>Medicamentos</t>
        </is>
      </c>
      <c r="W867" s="27" t="inlineStr">
        <is>
          <t>Dentro del alcance</t>
        </is>
      </c>
      <c r="X867" s="30" t="inlineStr">
        <is>
          <t>Media</t>
        </is>
      </c>
      <c r="Y867" s="27" t="inlineStr">
        <is>
          <t>Homologado – confianza Media – pendiente de validación</t>
        </is>
      </c>
      <c r="Z867" s="26" t="inlineStr">
        <is>
          <t>Dar de baja en SAP</t>
        </is>
      </c>
      <c r="AA867" s="27" t="inlineStr">
        <is>
          <t>152</t>
        </is>
      </c>
      <c r="AB867" s="27" t="inlineStr">
        <is>
          <t>LOPERAMIDA COMP</t>
        </is>
      </c>
      <c r="AC867" s="27" t="inlineStr">
        <is>
          <t>Homologación por código Avain (master M08-010)</t>
        </is>
      </c>
      <c r="AD867" s="27" t="inlineStr">
        <is>
          <t>No</t>
        </is>
      </c>
      <c r="AE867" s="27" t="inlineStr"/>
      <c r="AF867" s="27" t="inlineStr">
        <is>
          <t>Sí</t>
        </is>
      </c>
      <c r="AG867" s="27" t="inlineStr">
        <is>
          <t>M08-010</t>
        </is>
      </c>
      <c r="AH867" s="37" t="n">
        <v>100</v>
      </c>
      <c r="AI867" s="37" t="n">
        <v>0</v>
      </c>
      <c r="AJ867" s="37" t="n">
        <v>100</v>
      </c>
      <c r="AK867" s="38" t="n">
        <v>31.88</v>
      </c>
      <c r="AL867" s="38">
        <f>IF(OR($Z867="Dar de baja en SAP",$Z867="Dar de alta en SAP"),$AJ867*$AK867,"")</f>
        <v/>
      </c>
      <c r="AM867" s="38">
        <f>$AI867*$AK867</f>
        <v/>
      </c>
      <c r="AN867" s="27" t="inlineStr"/>
      <c r="AO867" s="27"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7" t="n">
        <v>0</v>
      </c>
      <c r="M868" s="7" t="n">
        <v>83939</v>
      </c>
      <c r="O868" s="11">
        <f>M868/SUM($M$2:$M$2023)</f>
        <v/>
      </c>
      <c r="P868" s="5">
        <f>IFERROR(M868/I868,0)</f>
        <v/>
      </c>
      <c r="R868" s="8">
        <f>I868-Q868</f>
        <v/>
      </c>
      <c r="S868" s="36">
        <f>P868*R868</f>
        <v/>
      </c>
      <c r="U868" s="27" t="inlineStr">
        <is>
          <t>Stock SAP</t>
        </is>
      </c>
      <c r="V868" s="27" t="inlineStr">
        <is>
          <t>Medicamentos</t>
        </is>
      </c>
      <c r="W868" s="27" t="inlineStr">
        <is>
          <t>Dentro del alcance</t>
        </is>
      </c>
      <c r="X868" s="27" t="inlineStr"/>
      <c r="Y868" s="27" t="inlineStr">
        <is>
          <t>Sin recuento físico en el inventario de Avain</t>
        </is>
      </c>
      <c r="Z868" s="28" t="inlineStr">
        <is>
          <t>Sin recuento físico</t>
        </is>
      </c>
      <c r="AA868" s="27" t="inlineStr"/>
      <c r="AB868" s="27" t="inlineStr"/>
      <c r="AC868" s="27" t="inlineStr"/>
      <c r="AD868" s="27" t="inlineStr"/>
      <c r="AE868" s="27" t="inlineStr"/>
      <c r="AF868" s="27" t="inlineStr"/>
      <c r="AG868" s="27" t="inlineStr"/>
      <c r="AH868" s="37" t="n">
        <v>100</v>
      </c>
      <c r="AI868" s="37" t="n">
        <v>0</v>
      </c>
      <c r="AJ868" s="37" t="n">
        <v>100</v>
      </c>
      <c r="AK868" s="38" t="n">
        <v>839.39</v>
      </c>
      <c r="AL868" s="38" t="n"/>
      <c r="AM868" s="38" t="n"/>
      <c r="AN868" s="27" t="inlineStr"/>
      <c r="AO868" s="27" t="inlineStr"/>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7" t="n">
        <v>0</v>
      </c>
      <c r="M869" s="7" t="n">
        <v>66644.31</v>
      </c>
      <c r="O869" s="11">
        <f>M869/SUM($M$2:$M$2023)</f>
        <v/>
      </c>
      <c r="P869" s="5">
        <f>IFERROR(M869/I869,0)</f>
        <v/>
      </c>
      <c r="R869" s="8">
        <f>I869-Q869</f>
        <v/>
      </c>
      <c r="S869" s="36">
        <f>P869*R869</f>
        <v/>
      </c>
      <c r="U869" s="27" t="inlineStr">
        <is>
          <t>Stock SAP</t>
        </is>
      </c>
      <c r="V869" s="27" t="inlineStr">
        <is>
          <t>Medicamentos</t>
        </is>
      </c>
      <c r="W869" s="27" t="inlineStr">
        <is>
          <t>Dentro del alcance</t>
        </is>
      </c>
      <c r="X869" s="27" t="inlineStr"/>
      <c r="Y869" s="27" t="inlineStr">
        <is>
          <t>Sin recuento físico en el inventario de Avain</t>
        </is>
      </c>
      <c r="Z869" s="28" t="inlineStr">
        <is>
          <t>Sin recuento físico</t>
        </is>
      </c>
      <c r="AA869" s="27" t="inlineStr"/>
      <c r="AB869" s="27" t="inlineStr"/>
      <c r="AC869" s="27" t="inlineStr"/>
      <c r="AD869" s="27" t="inlineStr"/>
      <c r="AE869" s="27" t="inlineStr"/>
      <c r="AF869" s="27" t="inlineStr"/>
      <c r="AG869" s="27" t="inlineStr"/>
      <c r="AH869" s="37" t="n">
        <v>503</v>
      </c>
      <c r="AI869" s="37" t="n">
        <v>0</v>
      </c>
      <c r="AJ869" s="37" t="n">
        <v>503</v>
      </c>
      <c r="AK869" s="38" t="n">
        <v>666.4431212723657</v>
      </c>
      <c r="AL869" s="38" t="n"/>
      <c r="AM869" s="38" t="n"/>
      <c r="AN869" s="27" t="inlineStr"/>
      <c r="AO869" s="27"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7" t="n">
        <v>0</v>
      </c>
      <c r="M870" s="7" t="n">
        <v>74196.78999999999</v>
      </c>
      <c r="O870" s="11">
        <f>M870/SUM($M$2:$M$2023)</f>
        <v/>
      </c>
      <c r="P870" s="5">
        <f>IFERROR(M870/I870,0)</f>
        <v/>
      </c>
      <c r="R870" s="8">
        <f>I870-Q870</f>
        <v/>
      </c>
      <c r="S870" s="36">
        <f>P870*R870</f>
        <v/>
      </c>
      <c r="U870" s="27" t="inlineStr">
        <is>
          <t>Stock SAP</t>
        </is>
      </c>
      <c r="V870" s="27" t="inlineStr">
        <is>
          <t>Medicamentos</t>
        </is>
      </c>
      <c r="W870" s="27" t="inlineStr">
        <is>
          <t>Dentro del alcance</t>
        </is>
      </c>
      <c r="X870" s="27" t="inlineStr"/>
      <c r="Y870" s="27" t="inlineStr">
        <is>
          <t>Sin recuento físico en el inventario de Avain</t>
        </is>
      </c>
      <c r="Z870" s="28" t="inlineStr">
        <is>
          <t>Sin recuento físico</t>
        </is>
      </c>
      <c r="AA870" s="27" t="inlineStr"/>
      <c r="AB870" s="27" t="inlineStr"/>
      <c r="AC870" s="27" t="inlineStr"/>
      <c r="AD870" s="27" t="inlineStr"/>
      <c r="AE870" s="27" t="inlineStr"/>
      <c r="AF870" s="27" t="inlineStr"/>
      <c r="AG870" s="27" t="inlineStr"/>
      <c r="AH870" s="37" t="n">
        <v>437</v>
      </c>
      <c r="AI870" s="37" t="n">
        <v>0</v>
      </c>
      <c r="AJ870" s="37" t="n">
        <v>437</v>
      </c>
      <c r="AK870" s="38" t="n">
        <v>741.9679176201374</v>
      </c>
      <c r="AL870" s="38" t="n"/>
      <c r="AM870" s="38" t="n"/>
      <c r="AN870" s="27" t="inlineStr"/>
      <c r="AO870" s="27"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7" t="n">
        <v>0</v>
      </c>
      <c r="M871" s="7" t="n">
        <v>97962.08</v>
      </c>
      <c r="O871" s="11">
        <f>M871/SUM($M$2:$M$2023)</f>
        <v/>
      </c>
      <c r="P871" s="5">
        <f>IFERROR(M871/I871,0)</f>
        <v/>
      </c>
      <c r="Q871" s="39" t="n">
        <v>125</v>
      </c>
      <c r="R871" s="8">
        <f>I871-Q871</f>
        <v/>
      </c>
      <c r="S871" s="36">
        <f>P871*R871</f>
        <v/>
      </c>
      <c r="U871" s="27" t="inlineStr">
        <is>
          <t>Stock SAP</t>
        </is>
      </c>
      <c r="V871" s="27" t="inlineStr">
        <is>
          <t>Medicamentos</t>
        </is>
      </c>
      <c r="W871" s="27" t="inlineStr">
        <is>
          <t>Dentro del alcance</t>
        </is>
      </c>
      <c r="X871" s="30" t="inlineStr">
        <is>
          <t>Media</t>
        </is>
      </c>
      <c r="Y871" s="27" t="inlineStr">
        <is>
          <t>Homologado – confianza Media – pendiente de validación</t>
        </is>
      </c>
      <c r="Z871" s="26" t="inlineStr">
        <is>
          <t>Dar de baja en SAP</t>
        </is>
      </c>
      <c r="AA871" s="27" t="inlineStr">
        <is>
          <t>527</t>
        </is>
      </c>
      <c r="AB871" s="27" t="inlineStr">
        <is>
          <t>SULFATO DE MAGNESIO AMP X 5 ML</t>
        </is>
      </c>
      <c r="AC871" s="27" t="inlineStr">
        <is>
          <t>Cruce por nomenclatura SAP</t>
        </is>
      </c>
      <c r="AD871" s="27" t="inlineStr">
        <is>
          <t>No</t>
        </is>
      </c>
      <c r="AE871" s="27" t="inlineStr"/>
      <c r="AF871" s="27" t="inlineStr">
        <is>
          <t>Sí</t>
        </is>
      </c>
      <c r="AG871" s="27" t="inlineStr"/>
      <c r="AH871" s="37" t="n">
        <v>130</v>
      </c>
      <c r="AI871" s="37" t="n">
        <v>125</v>
      </c>
      <c r="AJ871" s="37" t="n">
        <v>5</v>
      </c>
      <c r="AK871" s="38" t="n">
        <v>979.6207692307692</v>
      </c>
      <c r="AL871" s="38">
        <f>IF(OR($Z871="Dar de baja en SAP",$Z871="Dar de alta en SAP"),$AJ871*$AK871,"")</f>
        <v/>
      </c>
      <c r="AM871" s="38">
        <f>$AI871*$AK871</f>
        <v/>
      </c>
      <c r="AN871" s="27" t="inlineStr"/>
      <c r="AO871" s="27"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t="inlineStr"/>
      <c r="D872" s="5" t="inlineStr">
        <is>
          <t>033</t>
        </is>
      </c>
      <c r="E872" s="5" t="inlineStr">
        <is>
          <t>ZDES</t>
        </is>
      </c>
      <c r="F872" s="5" t="inlineStr">
        <is>
          <t>1060</t>
        </is>
      </c>
      <c r="G872" s="5" t="inlineStr">
        <is>
          <t>6022</t>
        </is>
      </c>
      <c r="H872" s="5" t="inlineStr">
        <is>
          <t>C/U</t>
        </is>
      </c>
      <c r="I872" s="6" t="n">
        <v>100</v>
      </c>
      <c r="J872" s="6" t="n">
        <v>0</v>
      </c>
      <c r="K872" s="5" t="inlineStr">
        <is>
          <t>ARS</t>
        </is>
      </c>
      <c r="L872" s="7" t="n">
        <v>0</v>
      </c>
      <c r="M872" s="7" t="n">
        <v>44838.88</v>
      </c>
      <c r="O872" s="11">
        <f>M872/SUM($M$2:$M$2023)</f>
        <v/>
      </c>
      <c r="P872" s="5">
        <f>IFERROR(M872/I872,0)</f>
        <v/>
      </c>
      <c r="R872" s="8">
        <f>I872-Q872</f>
        <v/>
      </c>
      <c r="S872" s="36">
        <f>P872*R872</f>
        <v/>
      </c>
      <c r="U872" s="27" t="inlineStr">
        <is>
          <t>Stock SAP</t>
        </is>
      </c>
      <c r="V872" s="27" t="inlineStr">
        <is>
          <t>Descartables</t>
        </is>
      </c>
      <c r="W872" s="27" t="inlineStr">
        <is>
          <t>Dentro del alcance</t>
        </is>
      </c>
      <c r="X872" s="26" t="inlineStr">
        <is>
          <t>Baja</t>
        </is>
      </c>
      <c r="Y872" s="27" t="inlineStr">
        <is>
          <t>Homologado – confianza Baja – pendiente de validación</t>
        </is>
      </c>
      <c r="Z872" s="26" t="inlineStr">
        <is>
          <t>Dar de baja en SAP</t>
        </is>
      </c>
      <c r="AA872" s="27" t="inlineStr">
        <is>
          <t>275; 279; 280</t>
        </is>
      </c>
      <c r="AB872" s="27" t="inlineStr">
        <is>
          <t>Guantes Esteriles N°8; GUANTES NO ESTERILES M; GUANTES NO ESTERILES S</t>
        </is>
      </c>
      <c r="AC872" s="27" t="inlineStr">
        <is>
          <t>Cruce por nomenclatura SAP; Homologación por código Avain (master D-154)</t>
        </is>
      </c>
      <c r="AD872" s="27" t="inlineStr">
        <is>
          <t>Sí</t>
        </is>
      </c>
      <c r="AE872" s="27" t="inlineStr">
        <is>
          <t>2000022, 2000156, 2000021, 2000089</t>
        </is>
      </c>
      <c r="AF872" s="27" t="inlineStr">
        <is>
          <t>Sí</t>
        </is>
      </c>
      <c r="AG872" s="27" t="inlineStr">
        <is>
          <t>D-154</t>
        </is>
      </c>
      <c r="AH872" s="37" t="n">
        <v>400</v>
      </c>
      <c r="AI872" s="37" t="n">
        <v>140</v>
      </c>
      <c r="AJ872" s="37" t="n">
        <v>260</v>
      </c>
      <c r="AK872" s="38" t="n">
        <v>448.388775</v>
      </c>
      <c r="AL872" s="38">
        <f>IF(OR($Z872="Dar de baja en SAP",$Z872="Dar de alta en SAP"),$AJ872*$AK872,"")</f>
        <v/>
      </c>
      <c r="AM872" s="38">
        <f>$AI872*$AK872</f>
        <v/>
      </c>
      <c r="AN872" s="27" t="inlineStr"/>
      <c r="AO872" s="27"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t="inlineStr"/>
      <c r="D873" s="5" t="inlineStr">
        <is>
          <t>033</t>
        </is>
      </c>
      <c r="E873" s="5" t="inlineStr">
        <is>
          <t>ZDES</t>
        </is>
      </c>
      <c r="F873" s="5" t="inlineStr">
        <is>
          <t>1060</t>
        </is>
      </c>
      <c r="G873" s="5" t="inlineStr">
        <is>
          <t>6021</t>
        </is>
      </c>
      <c r="H873" s="5" t="inlineStr">
        <is>
          <t>C/U</t>
        </is>
      </c>
      <c r="I873" s="6" t="n">
        <v>100</v>
      </c>
      <c r="J873" s="6" t="n">
        <v>0</v>
      </c>
      <c r="K873" s="5" t="inlineStr">
        <is>
          <t>ARS</t>
        </is>
      </c>
      <c r="L873" s="7" t="n">
        <v>0</v>
      </c>
      <c r="M873" s="7" t="n">
        <v>99000</v>
      </c>
      <c r="O873" s="11">
        <f>M873/SUM($M$2:$M$2023)</f>
        <v/>
      </c>
      <c r="P873" s="5">
        <f>IFERROR(M873/I873,0)</f>
        <v/>
      </c>
      <c r="Q873" s="39" t="n">
        <v>181</v>
      </c>
      <c r="R873" s="8">
        <f>I873-Q873</f>
        <v/>
      </c>
      <c r="S873" s="36">
        <f>P873*R873</f>
        <v/>
      </c>
      <c r="U873" s="27" t="inlineStr">
        <is>
          <t>Stock SAP</t>
        </is>
      </c>
      <c r="V873" s="27" t="inlineStr">
        <is>
          <t>Descartables</t>
        </is>
      </c>
      <c r="W873" s="27" t="inlineStr">
        <is>
          <t>Dentro del alcance</t>
        </is>
      </c>
      <c r="X873" s="30" t="inlineStr">
        <is>
          <t>Media</t>
        </is>
      </c>
      <c r="Y873" s="27" t="inlineStr">
        <is>
          <t>Homologado – confianza Media – pendiente de validación</t>
        </is>
      </c>
      <c r="Z873" s="25" t="inlineStr">
        <is>
          <t>Dar de alta en SAP</t>
        </is>
      </c>
      <c r="AA873" s="27" t="inlineStr">
        <is>
          <t>528</t>
        </is>
      </c>
      <c r="AB873" s="27" t="inlineStr">
        <is>
          <t>GUIA V-17 S/AGUJA MICROGOTERO</t>
        </is>
      </c>
      <c r="AC873" s="27" t="inlineStr">
        <is>
          <t>Cruce por nomenclatura SAP</t>
        </is>
      </c>
      <c r="AD873" s="27" t="inlineStr">
        <is>
          <t>Sí</t>
        </is>
      </c>
      <c r="AE873" s="27" t="inlineStr">
        <is>
          <t>2000024, 2000023</t>
        </is>
      </c>
      <c r="AF873" s="27" t="inlineStr">
        <is>
          <t>Sí</t>
        </is>
      </c>
      <c r="AG873" s="27" t="inlineStr"/>
      <c r="AH873" s="37" t="n">
        <v>100</v>
      </c>
      <c r="AI873" s="37" t="n">
        <v>181</v>
      </c>
      <c r="AJ873" s="37" t="n">
        <v>-81</v>
      </c>
      <c r="AK873" s="38" t="n">
        <v>990</v>
      </c>
      <c r="AL873" s="38">
        <f>IF(OR($Z873="Dar de baja en SAP",$Z873="Dar de alta en SAP"),$AJ873*$AK873,"")</f>
        <v/>
      </c>
      <c r="AM873" s="38">
        <f>$AI873*$AK873</f>
        <v/>
      </c>
      <c r="AN873" s="27" t="inlineStr"/>
      <c r="AO873" s="27"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t="inlineStr"/>
      <c r="D874" s="5" t="inlineStr">
        <is>
          <t>033</t>
        </is>
      </c>
      <c r="E874" s="5" t="inlineStr">
        <is>
          <t>ZDES</t>
        </is>
      </c>
      <c r="F874" s="5" t="inlineStr">
        <is>
          <t>1060</t>
        </is>
      </c>
      <c r="G874" s="5" t="inlineStr">
        <is>
          <t>6022</t>
        </is>
      </c>
      <c r="H874" s="5" t="inlineStr">
        <is>
          <t>C/U</t>
        </is>
      </c>
      <c r="I874" s="6" t="n">
        <v>100</v>
      </c>
      <c r="J874" s="6" t="n">
        <v>0</v>
      </c>
      <c r="K874" s="5" t="inlineStr">
        <is>
          <t>ARS</t>
        </is>
      </c>
      <c r="L874" s="7" t="n">
        <v>0</v>
      </c>
      <c r="M874" s="7" t="n">
        <v>272735.04</v>
      </c>
      <c r="O874" s="11">
        <f>M874/SUM($M$2:$M$2023)</f>
        <v/>
      </c>
      <c r="P874" s="5">
        <f>IFERROR(M874/I874,0)</f>
        <v/>
      </c>
      <c r="R874" s="8">
        <f>I874-Q874</f>
        <v/>
      </c>
      <c r="S874" s="36">
        <f>P874*R874</f>
        <v/>
      </c>
      <c r="U874" s="27" t="inlineStr">
        <is>
          <t>Stock SAP</t>
        </is>
      </c>
      <c r="V874" s="27" t="inlineStr">
        <is>
          <t>Descartables</t>
        </is>
      </c>
      <c r="W874" s="27" t="inlineStr">
        <is>
          <t>Dentro del alcance</t>
        </is>
      </c>
      <c r="X874" s="27" t="inlineStr"/>
      <c r="Y874" s="27" t="inlineStr">
        <is>
          <t>Sin recuento físico en el inventario de Avain</t>
        </is>
      </c>
      <c r="Z874" s="28" t="inlineStr">
        <is>
          <t>Sin recuento físico</t>
        </is>
      </c>
      <c r="AA874" s="27" t="inlineStr"/>
      <c r="AB874" s="27" t="inlineStr"/>
      <c r="AC874" s="27" t="inlineStr"/>
      <c r="AD874" s="27" t="inlineStr"/>
      <c r="AE874" s="27" t="inlineStr"/>
      <c r="AF874" s="27" t="inlineStr"/>
      <c r="AG874" s="27" t="inlineStr"/>
      <c r="AH874" s="37" t="n">
        <v>319</v>
      </c>
      <c r="AI874" s="37" t="n">
        <v>0</v>
      </c>
      <c r="AJ874" s="37" t="n">
        <v>319</v>
      </c>
      <c r="AK874" s="38" t="n">
        <v>2727.350376175549</v>
      </c>
      <c r="AL874" s="38" t="n"/>
      <c r="AM874" s="38" t="n"/>
      <c r="AN874" s="27" t="inlineStr"/>
      <c r="AO874" s="27" t="inlineStr">
        <is>
          <t>El material ocupa 3 filas en la hoja 1060 NQN (lote/almacén). La cantidad SAP y la física de esta vista son el total del material.</t>
        </is>
      </c>
    </row>
    <row r="875">
      <c r="A875" s="5" t="inlineStr">
        <is>
          <t>2000078</t>
        </is>
      </c>
      <c r="B875" s="5" t="inlineStr">
        <is>
          <t>TUBO ENDOTRAQ N° 8 C/BALON</t>
        </is>
      </c>
      <c r="C875" s="5" t="inlineStr"/>
      <c r="D875" s="5" t="inlineStr">
        <is>
          <t>033</t>
        </is>
      </c>
      <c r="E875" s="5" t="inlineStr">
        <is>
          <t>ZDES</t>
        </is>
      </c>
      <c r="F875" s="5" t="inlineStr">
        <is>
          <t>1060</t>
        </is>
      </c>
      <c r="G875" s="5" t="inlineStr">
        <is>
          <t>6021</t>
        </is>
      </c>
      <c r="H875" s="5" t="inlineStr">
        <is>
          <t>C/U</t>
        </is>
      </c>
      <c r="I875" s="6" t="n">
        <v>100</v>
      </c>
      <c r="J875" s="6" t="n">
        <v>0</v>
      </c>
      <c r="K875" s="5" t="inlineStr">
        <is>
          <t>ARS</t>
        </is>
      </c>
      <c r="L875" s="7" t="n">
        <v>0</v>
      </c>
      <c r="M875" s="7" t="n">
        <v>42886.05</v>
      </c>
      <c r="O875" s="11">
        <f>M875/SUM($M$2:$M$2023)</f>
        <v/>
      </c>
      <c r="P875" s="5">
        <f>IFERROR(M875/I875,0)</f>
        <v/>
      </c>
      <c r="R875" s="8">
        <f>I875-Q875</f>
        <v/>
      </c>
      <c r="S875" s="36">
        <f>P875*R875</f>
        <v/>
      </c>
      <c r="U875" s="27" t="inlineStr">
        <is>
          <t>Stock SAP</t>
        </is>
      </c>
      <c r="V875" s="27" t="inlineStr">
        <is>
          <t>Descartables</t>
        </is>
      </c>
      <c r="W875" s="27" t="inlineStr">
        <is>
          <t>Dentro del alcance</t>
        </is>
      </c>
      <c r="X875" s="27" t="inlineStr"/>
      <c r="Y875" s="27" t="inlineStr">
        <is>
          <t>Sin recuento físico en el inventario de Avain</t>
        </is>
      </c>
      <c r="Z875" s="28" t="inlineStr">
        <is>
          <t>Sin recuento físico</t>
        </is>
      </c>
      <c r="AA875" s="27" t="inlineStr"/>
      <c r="AB875" s="27" t="inlineStr"/>
      <c r="AC875" s="27" t="inlineStr"/>
      <c r="AD875" s="27" t="inlineStr"/>
      <c r="AE875" s="27" t="inlineStr"/>
      <c r="AF875" s="27" t="inlineStr"/>
      <c r="AG875" s="27" t="inlineStr"/>
      <c r="AH875" s="37" t="n">
        <v>580</v>
      </c>
      <c r="AI875" s="37" t="n">
        <v>0</v>
      </c>
      <c r="AJ875" s="37" t="n">
        <v>580</v>
      </c>
      <c r="AK875" s="38" t="n">
        <v>428.8605172413794</v>
      </c>
      <c r="AL875" s="38" t="n"/>
      <c r="AM875" s="38" t="n"/>
      <c r="AN875" s="27" t="inlineStr"/>
      <c r="AO875" s="27" t="inlineStr">
        <is>
          <t>El material ocupa 4 filas en la hoja 1060 NQN (lote/almacén). La cantidad SAP y la física de esta vista son el total del material.</t>
        </is>
      </c>
    </row>
    <row r="876">
      <c r="A876" s="5" t="inlineStr">
        <is>
          <t>2000080</t>
        </is>
      </c>
      <c r="B876" s="5" t="inlineStr">
        <is>
          <t>VENDA TIPO CAMBRIC X 5 CM</t>
        </is>
      </c>
      <c r="C876" s="5" t="inlineStr"/>
      <c r="D876" s="5" t="inlineStr">
        <is>
          <t>033</t>
        </is>
      </c>
      <c r="E876" s="5" t="inlineStr">
        <is>
          <t>ZDES</t>
        </is>
      </c>
      <c r="F876" s="5" t="inlineStr">
        <is>
          <t>1060</t>
        </is>
      </c>
      <c r="G876" s="5" t="inlineStr">
        <is>
          <t>6021</t>
        </is>
      </c>
      <c r="H876" s="5" t="inlineStr">
        <is>
          <t>C/U</t>
        </is>
      </c>
      <c r="I876" s="6" t="n">
        <v>100</v>
      </c>
      <c r="J876" s="6" t="n">
        <v>0</v>
      </c>
      <c r="K876" s="5" t="inlineStr">
        <is>
          <t>ARS</t>
        </is>
      </c>
      <c r="L876" s="7" t="n">
        <v>0</v>
      </c>
      <c r="M876" s="7" t="n">
        <v>8523.48</v>
      </c>
      <c r="O876" s="11">
        <f>M876/SUM($M$2:$M$2023)</f>
        <v/>
      </c>
      <c r="P876" s="5">
        <f>IFERROR(M876/I876,0)</f>
        <v/>
      </c>
      <c r="R876" s="8">
        <f>I876-Q876</f>
        <v/>
      </c>
      <c r="S876" s="36">
        <f>P876*R876</f>
        <v/>
      </c>
      <c r="U876" s="27" t="inlineStr">
        <is>
          <t>Stock SAP</t>
        </is>
      </c>
      <c r="V876" s="27" t="inlineStr">
        <is>
          <t>Descartables</t>
        </is>
      </c>
      <c r="W876" s="27" t="inlineStr">
        <is>
          <t>Dentro del alcance</t>
        </is>
      </c>
      <c r="X876" s="30" t="inlineStr">
        <is>
          <t>Media</t>
        </is>
      </c>
      <c r="Y876" s="27" t="inlineStr">
        <is>
          <t>Homologado – confianza Media – pendiente de validación</t>
        </is>
      </c>
      <c r="Z876" s="26" t="inlineStr">
        <is>
          <t>Dar de baja en SAP</t>
        </is>
      </c>
      <c r="AA876" s="27" t="inlineStr">
        <is>
          <t>334</t>
        </is>
      </c>
      <c r="AB876" s="27" t="inlineStr">
        <is>
          <t>VENDA CAMBRIC 5CM</t>
        </is>
      </c>
      <c r="AC876" s="27" t="inlineStr">
        <is>
          <t>Homologación por código Avain (master D-143)</t>
        </is>
      </c>
      <c r="AD876" s="27" t="inlineStr">
        <is>
          <t>Sí</t>
        </is>
      </c>
      <c r="AE876" s="27" t="inlineStr">
        <is>
          <t>2000080, 2000314</t>
        </is>
      </c>
      <c r="AF876" s="27" t="inlineStr">
        <is>
          <t>Sí</t>
        </is>
      </c>
      <c r="AG876" s="27" t="inlineStr">
        <is>
          <t>D-143</t>
        </is>
      </c>
      <c r="AH876" s="37" t="n">
        <v>530</v>
      </c>
      <c r="AI876" s="37" t="n">
        <v>40</v>
      </c>
      <c r="AJ876" s="37" t="n">
        <v>490</v>
      </c>
      <c r="AK876" s="38" t="n">
        <v>85.23477358490565</v>
      </c>
      <c r="AL876" s="38">
        <f>IF(OR($Z876="Dar de baja en SAP",$Z876="Dar de alta en SAP"),$AJ876*$AK876,"")</f>
        <v/>
      </c>
      <c r="AM876" s="38">
        <f>$AI876*$AK876</f>
        <v/>
      </c>
      <c r="AN876" s="27" t="inlineStr"/>
      <c r="AO876" s="27"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t="inlineStr"/>
      <c r="D877" s="5" t="inlineStr">
        <is>
          <t>033</t>
        </is>
      </c>
      <c r="E877" s="5" t="inlineStr">
        <is>
          <t>ZDES</t>
        </is>
      </c>
      <c r="F877" s="5" t="inlineStr">
        <is>
          <t>1060</t>
        </is>
      </c>
      <c r="G877" s="5" t="inlineStr">
        <is>
          <t>6021</t>
        </is>
      </c>
      <c r="H877" s="5" t="inlineStr">
        <is>
          <t>C/U</t>
        </is>
      </c>
      <c r="I877" s="6" t="n">
        <v>100</v>
      </c>
      <c r="J877" s="6" t="n">
        <v>0</v>
      </c>
      <c r="K877" s="5" t="inlineStr">
        <is>
          <t>ARS</t>
        </is>
      </c>
      <c r="L877" s="7" t="n">
        <v>0</v>
      </c>
      <c r="M877" s="7" t="n">
        <v>5074.33</v>
      </c>
      <c r="O877" s="11">
        <f>M877/SUM($M$2:$M$2023)</f>
        <v/>
      </c>
      <c r="P877" s="5">
        <f>IFERROR(M877/I877,0)</f>
        <v/>
      </c>
      <c r="R877" s="8">
        <f>I877-Q877</f>
        <v/>
      </c>
      <c r="S877" s="36">
        <f>P877*R877</f>
        <v/>
      </c>
      <c r="U877" s="27" t="inlineStr">
        <is>
          <t>Stock SAP</t>
        </is>
      </c>
      <c r="V877" s="27" t="inlineStr">
        <is>
          <t>Descartables</t>
        </is>
      </c>
      <c r="W877" s="27" t="inlineStr">
        <is>
          <t>Dentro del alcance</t>
        </is>
      </c>
      <c r="X877" s="27" t="inlineStr"/>
      <c r="Y877" s="27" t="inlineStr">
        <is>
          <t>Sin recuento físico en el inventario de Avain</t>
        </is>
      </c>
      <c r="Z877" s="28" t="inlineStr">
        <is>
          <t>Sin recuento físico</t>
        </is>
      </c>
      <c r="AA877" s="27" t="inlineStr"/>
      <c r="AB877" s="27" t="inlineStr"/>
      <c r="AC877" s="27" t="inlineStr"/>
      <c r="AD877" s="27" t="inlineStr"/>
      <c r="AE877" s="27" t="inlineStr"/>
      <c r="AF877" s="27" t="inlineStr"/>
      <c r="AG877" s="27" t="inlineStr"/>
      <c r="AH877" s="37" t="n">
        <v>100</v>
      </c>
      <c r="AI877" s="37" t="n">
        <v>0</v>
      </c>
      <c r="AJ877" s="37" t="n">
        <v>100</v>
      </c>
      <c r="AK877" s="38" t="n">
        <v>50.7433</v>
      </c>
      <c r="AL877" s="38" t="n"/>
      <c r="AM877" s="38" t="n"/>
      <c r="AN877" s="27" t="inlineStr"/>
      <c r="AO877" s="27" t="inlineStr">
        <is>
          <t>El material ocupa 2 filas en la hoja 1060 NQN (lote/almacén). La cantidad SAP y la física de esta vista son el total del material.</t>
        </is>
      </c>
    </row>
    <row r="878">
      <c r="A878" s="5" t="inlineStr">
        <is>
          <t>2000101</t>
        </is>
      </c>
      <c r="B878" s="5" t="inlineStr">
        <is>
          <t>BOLSA ROJA GRANDE</t>
        </is>
      </c>
      <c r="C878" s="5" t="inlineStr"/>
      <c r="D878" s="5" t="inlineStr">
        <is>
          <t>033</t>
        </is>
      </c>
      <c r="E878" s="5" t="inlineStr">
        <is>
          <t>ZDES</t>
        </is>
      </c>
      <c r="F878" s="5" t="inlineStr">
        <is>
          <t>1060</t>
        </is>
      </c>
      <c r="G878" s="5" t="inlineStr">
        <is>
          <t>6022</t>
        </is>
      </c>
      <c r="H878" s="5" t="inlineStr">
        <is>
          <t>C/U</t>
        </is>
      </c>
      <c r="I878" s="6" t="n">
        <v>100</v>
      </c>
      <c r="J878" s="6" t="n">
        <v>0</v>
      </c>
      <c r="K878" s="5" t="inlineStr">
        <is>
          <t>ARS</t>
        </is>
      </c>
      <c r="L878" s="7" t="n">
        <v>0</v>
      </c>
      <c r="M878" s="7" t="n">
        <v>10176</v>
      </c>
      <c r="O878" s="11">
        <f>M878/SUM($M$2:$M$2023)</f>
        <v/>
      </c>
      <c r="P878" s="5">
        <f>IFERROR(M878/I878,0)</f>
        <v/>
      </c>
      <c r="R878" s="8">
        <f>I878-Q878</f>
        <v/>
      </c>
      <c r="S878" s="36">
        <f>P878*R878</f>
        <v/>
      </c>
      <c r="U878" s="27" t="inlineStr">
        <is>
          <t>Stock SAP</t>
        </is>
      </c>
      <c r="V878" s="27" t="inlineStr">
        <is>
          <t>Descartables</t>
        </is>
      </c>
      <c r="W878" s="27" t="inlineStr">
        <is>
          <t>Dentro del alcance</t>
        </is>
      </c>
      <c r="X878" s="27" t="inlineStr"/>
      <c r="Y878" s="27" t="inlineStr">
        <is>
          <t>Sin recuento físico en el inventario de Avain</t>
        </is>
      </c>
      <c r="Z878" s="28" t="inlineStr">
        <is>
          <t>Sin recuento físico</t>
        </is>
      </c>
      <c r="AA878" s="27" t="inlineStr"/>
      <c r="AB878" s="27" t="inlineStr"/>
      <c r="AC878" s="27" t="inlineStr"/>
      <c r="AD878" s="27" t="inlineStr"/>
      <c r="AE878" s="27" t="inlineStr"/>
      <c r="AF878" s="27" t="inlineStr"/>
      <c r="AG878" s="27" t="inlineStr"/>
      <c r="AH878" s="37" t="n">
        <v>1200</v>
      </c>
      <c r="AI878" s="37" t="n">
        <v>0</v>
      </c>
      <c r="AJ878" s="37" t="n">
        <v>1200</v>
      </c>
      <c r="AK878" s="38" t="n">
        <v>101.76</v>
      </c>
      <c r="AL878" s="38" t="n"/>
      <c r="AM878" s="38" t="n"/>
      <c r="AN878" s="27" t="inlineStr"/>
      <c r="AO878" s="27"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t="inlineStr"/>
      <c r="D879" s="5" t="inlineStr">
        <is>
          <t>033</t>
        </is>
      </c>
      <c r="E879" s="5" t="inlineStr">
        <is>
          <t>ZDES</t>
        </is>
      </c>
      <c r="F879" s="5" t="inlineStr">
        <is>
          <t>1060</t>
        </is>
      </c>
      <c r="G879" s="5" t="inlineStr">
        <is>
          <t>6022</t>
        </is>
      </c>
      <c r="H879" s="5" t="inlineStr">
        <is>
          <t>C/U</t>
        </is>
      </c>
      <c r="I879" s="6" t="n">
        <v>100</v>
      </c>
      <c r="J879" s="6" t="n">
        <v>0</v>
      </c>
      <c r="K879" s="5" t="inlineStr">
        <is>
          <t>ARS</t>
        </is>
      </c>
      <c r="L879" s="7" t="n">
        <v>0</v>
      </c>
      <c r="M879" s="7" t="n">
        <v>32800</v>
      </c>
      <c r="O879" s="11">
        <f>M879/SUM($M$2:$M$2023)</f>
        <v/>
      </c>
      <c r="P879" s="5">
        <f>IFERROR(M879/I879,0)</f>
        <v/>
      </c>
      <c r="R879" s="8">
        <f>I879-Q879</f>
        <v/>
      </c>
      <c r="S879" s="36">
        <f>P879*R879</f>
        <v/>
      </c>
      <c r="U879" s="27" t="inlineStr">
        <is>
          <t>Stock SAP</t>
        </is>
      </c>
      <c r="V879" s="27" t="inlineStr">
        <is>
          <t>Descartables</t>
        </is>
      </c>
      <c r="W879" s="27" t="inlineStr">
        <is>
          <t>Dentro del alcance</t>
        </is>
      </c>
      <c r="X879" s="27" t="inlineStr"/>
      <c r="Y879" s="27" t="inlineStr">
        <is>
          <t>Sin recuento físico en el inventario de Avain</t>
        </is>
      </c>
      <c r="Z879" s="28" t="inlineStr">
        <is>
          <t>Sin recuento físico</t>
        </is>
      </c>
      <c r="AA879" s="27" t="inlineStr"/>
      <c r="AB879" s="27" t="inlineStr"/>
      <c r="AC879" s="27" t="inlineStr"/>
      <c r="AD879" s="27" t="inlineStr"/>
      <c r="AE879" s="27" t="inlineStr"/>
      <c r="AF879" s="27" t="inlineStr"/>
      <c r="AG879" s="27" t="inlineStr"/>
      <c r="AH879" s="37" t="n">
        <v>100</v>
      </c>
      <c r="AI879" s="37" t="n">
        <v>0</v>
      </c>
      <c r="AJ879" s="37" t="n">
        <v>100</v>
      </c>
      <c r="AK879" s="38" t="n">
        <v>328</v>
      </c>
      <c r="AL879" s="38" t="n"/>
      <c r="AM879" s="38" t="n"/>
      <c r="AN879" s="27" t="inlineStr"/>
      <c r="AO879" s="27" t="inlineStr"/>
    </row>
    <row r="880">
      <c r="A880" s="5" t="inlineStr">
        <is>
          <t>2000156</t>
        </is>
      </c>
      <c r="B880" s="5" t="inlineStr">
        <is>
          <t>GUANTES ESTERILES Nº 7 POR PAR</t>
        </is>
      </c>
      <c r="C880" s="5" t="inlineStr"/>
      <c r="D880" s="5" t="inlineStr">
        <is>
          <t>033</t>
        </is>
      </c>
      <c r="E880" s="5" t="inlineStr">
        <is>
          <t>ZDES</t>
        </is>
      </c>
      <c r="F880" s="5" t="inlineStr">
        <is>
          <t>1060</t>
        </is>
      </c>
      <c r="G880" s="5" t="inlineStr">
        <is>
          <t>6021</t>
        </is>
      </c>
      <c r="H880" s="5" t="inlineStr">
        <is>
          <t>C/U</t>
        </is>
      </c>
      <c r="I880" s="6" t="n">
        <v>100</v>
      </c>
      <c r="J880" s="6" t="n">
        <v>0</v>
      </c>
      <c r="K880" s="5" t="inlineStr">
        <is>
          <t>ARS</t>
        </is>
      </c>
      <c r="L880" s="7" t="n">
        <v>0</v>
      </c>
      <c r="M880" s="7" t="n">
        <v>54220.33</v>
      </c>
      <c r="O880" s="11">
        <f>M880/SUM($M$2:$M$2023)</f>
        <v/>
      </c>
      <c r="P880" s="5">
        <f>IFERROR(M880/I880,0)</f>
        <v/>
      </c>
      <c r="R880" s="8">
        <f>I880-Q880</f>
        <v/>
      </c>
      <c r="S880" s="36">
        <f>P880*R880</f>
        <v/>
      </c>
      <c r="U880" s="27" t="inlineStr">
        <is>
          <t>Stock SAP</t>
        </is>
      </c>
      <c r="V880" s="27" t="inlineStr">
        <is>
          <t>Descartables</t>
        </is>
      </c>
      <c r="W880" s="27" t="inlineStr">
        <is>
          <t>Dentro del alcance</t>
        </is>
      </c>
      <c r="X880" s="30" t="inlineStr">
        <is>
          <t>Media</t>
        </is>
      </c>
      <c r="Y880" s="27" t="inlineStr">
        <is>
          <t>Homologado – confianza Media – pendiente de validación</t>
        </is>
      </c>
      <c r="Z880" s="26" t="inlineStr">
        <is>
          <t>Dar de baja en SAP</t>
        </is>
      </c>
      <c r="AA880" s="27" t="inlineStr">
        <is>
          <t>281</t>
        </is>
      </c>
      <c r="AB880" s="27" t="inlineStr">
        <is>
          <t>GUANTES NO ESTERILES L</t>
        </is>
      </c>
      <c r="AC880" s="27" t="inlineStr">
        <is>
          <t>Homologación por código Avain (master K-281)</t>
        </is>
      </c>
      <c r="AD880" s="27" t="inlineStr">
        <is>
          <t>Sí</t>
        </is>
      </c>
      <c r="AE880" s="27" t="inlineStr">
        <is>
          <t>2000156, 2000022, 2000270, 2000158, 2000157</t>
        </is>
      </c>
      <c r="AF880" s="27" t="inlineStr">
        <is>
          <t>Sí</t>
        </is>
      </c>
      <c r="AG880" s="27" t="inlineStr">
        <is>
          <t>K-281</t>
        </is>
      </c>
      <c r="AH880" s="37" t="n">
        <v>300</v>
      </c>
      <c r="AI880" s="37" t="n">
        <v>4</v>
      </c>
      <c r="AJ880" s="37" t="n">
        <v>296</v>
      </c>
      <c r="AK880" s="38" t="n">
        <v>542.2033333333334</v>
      </c>
      <c r="AL880" s="38">
        <f>IF(OR($Z880="Dar de baja en SAP",$Z880="Dar de alta en SAP"),$AJ880*$AK880,"")</f>
        <v/>
      </c>
      <c r="AM880" s="38">
        <f>$AI880*$AK880</f>
        <v/>
      </c>
      <c r="AN880" s="29" t="inlineStr">
        <is>
          <t>Valorización a validar: relación de cantidades 75 a 1 entre SAP y el recuento físico. Sugiere distinta unidad de medida (SAP por caja o envase y el recuento por unidad). La diferencia económica de esta fila no debe tomarse como definitiva.</t>
        </is>
      </c>
      <c r="AO880" s="27"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t="inlineStr"/>
      <c r="D881" s="5" t="inlineStr">
        <is>
          <t>033</t>
        </is>
      </c>
      <c r="E881" s="5" t="inlineStr">
        <is>
          <t>ZDES</t>
        </is>
      </c>
      <c r="F881" s="5" t="inlineStr">
        <is>
          <t>1060</t>
        </is>
      </c>
      <c r="G881" s="5" t="inlineStr">
        <is>
          <t>6021</t>
        </is>
      </c>
      <c r="H881" s="5" t="inlineStr">
        <is>
          <t>C/U</t>
        </is>
      </c>
      <c r="I881" s="6" t="n">
        <v>100</v>
      </c>
      <c r="J881" s="6" t="n">
        <v>0</v>
      </c>
      <c r="K881" s="5" t="inlineStr">
        <is>
          <t>ARS</t>
        </is>
      </c>
      <c r="L881" s="7" t="n">
        <v>0</v>
      </c>
      <c r="M881" s="7" t="n">
        <v>7895.82</v>
      </c>
      <c r="O881" s="11">
        <f>M881/SUM($M$2:$M$2023)</f>
        <v/>
      </c>
      <c r="P881" s="5">
        <f>IFERROR(M881/I881,0)</f>
        <v/>
      </c>
      <c r="R881" s="8">
        <f>I881-Q881</f>
        <v/>
      </c>
      <c r="S881" s="36">
        <f>P881*R881</f>
        <v/>
      </c>
      <c r="U881" s="27" t="inlineStr">
        <is>
          <t>Stock SAP</t>
        </is>
      </c>
      <c r="V881" s="27" t="inlineStr">
        <is>
          <t>Descartables</t>
        </is>
      </c>
      <c r="W881" s="27" t="inlineStr">
        <is>
          <t>Dentro del alcance</t>
        </is>
      </c>
      <c r="X881" s="27" t="inlineStr"/>
      <c r="Y881" s="27" t="inlineStr">
        <is>
          <t>Sin recuento físico en el inventario de Avain</t>
        </is>
      </c>
      <c r="Z881" s="28" t="inlineStr">
        <is>
          <t>Sin recuento físico</t>
        </is>
      </c>
      <c r="AA881" s="27" t="inlineStr"/>
      <c r="AB881" s="27" t="inlineStr"/>
      <c r="AC881" s="27" t="inlineStr"/>
      <c r="AD881" s="27" t="inlineStr"/>
      <c r="AE881" s="27" t="inlineStr"/>
      <c r="AF881" s="27" t="inlineStr"/>
      <c r="AG881" s="27" t="inlineStr"/>
      <c r="AH881" s="37" t="n">
        <v>670</v>
      </c>
      <c r="AI881" s="37" t="n">
        <v>0</v>
      </c>
      <c r="AJ881" s="37" t="n">
        <v>670</v>
      </c>
      <c r="AK881" s="38" t="n">
        <v>78.95823880597014</v>
      </c>
      <c r="AL881" s="38" t="n"/>
      <c r="AM881" s="38" t="n"/>
      <c r="AN881" s="27" t="inlineStr"/>
      <c r="AO881" s="27" t="inlineStr">
        <is>
          <t>El material ocupa 3 filas en la hoja 1060 NQN (lote/almacén). La cantidad SAP y la física de esta vista son el total del material.</t>
        </is>
      </c>
    </row>
    <row r="882">
      <c r="A882" s="5" t="inlineStr">
        <is>
          <t>2000291</t>
        </is>
      </c>
      <c r="B882" s="5" t="inlineStr">
        <is>
          <t>AGUJA HUBER</t>
        </is>
      </c>
      <c r="C882" s="5" t="inlineStr"/>
      <c r="D882" s="5" t="inlineStr">
        <is>
          <t>033</t>
        </is>
      </c>
      <c r="E882" s="5" t="inlineStr">
        <is>
          <t>ZDES</t>
        </is>
      </c>
      <c r="F882" s="5" t="inlineStr">
        <is>
          <t>1060</t>
        </is>
      </c>
      <c r="G882" s="5" t="inlineStr">
        <is>
          <t>6022</t>
        </is>
      </c>
      <c r="H882" s="5" t="inlineStr">
        <is>
          <t>C/U</t>
        </is>
      </c>
      <c r="I882" s="6" t="n">
        <v>100</v>
      </c>
      <c r="J882" s="6" t="n">
        <v>0</v>
      </c>
      <c r="K882" s="5" t="inlineStr">
        <is>
          <t>ARS</t>
        </is>
      </c>
      <c r="L882" s="7" t="n">
        <v>0</v>
      </c>
      <c r="M882" s="7" t="n">
        <v>8280</v>
      </c>
      <c r="O882" s="11">
        <f>M882/SUM($M$2:$M$2023)</f>
        <v/>
      </c>
      <c r="P882" s="5">
        <f>IFERROR(M882/I882,0)</f>
        <v/>
      </c>
      <c r="R882" s="8">
        <f>I882-Q882</f>
        <v/>
      </c>
      <c r="S882" s="36">
        <f>P882*R882</f>
        <v/>
      </c>
      <c r="U882" s="27" t="inlineStr">
        <is>
          <t>Stock SAP</t>
        </is>
      </c>
      <c r="V882" s="27" t="inlineStr">
        <is>
          <t>Descartables</t>
        </is>
      </c>
      <c r="W882" s="27" t="inlineStr">
        <is>
          <t>Dentro del alcance</t>
        </is>
      </c>
      <c r="X882" s="27" t="inlineStr"/>
      <c r="Y882" s="27" t="inlineStr">
        <is>
          <t>Sin recuento físico en el inventario de Avain</t>
        </is>
      </c>
      <c r="Z882" s="28" t="inlineStr">
        <is>
          <t>Sin recuento físico</t>
        </is>
      </c>
      <c r="AA882" s="27" t="inlineStr"/>
      <c r="AB882" s="27" t="inlineStr"/>
      <c r="AC882" s="27" t="inlineStr"/>
      <c r="AD882" s="27" t="inlineStr"/>
      <c r="AE882" s="27" t="inlineStr"/>
      <c r="AF882" s="27" t="inlineStr"/>
      <c r="AG882" s="27" t="inlineStr"/>
      <c r="AH882" s="37" t="n">
        <v>100</v>
      </c>
      <c r="AI882" s="37" t="n">
        <v>0</v>
      </c>
      <c r="AJ882" s="37" t="n">
        <v>100</v>
      </c>
      <c r="AK882" s="38" t="n">
        <v>82.8</v>
      </c>
      <c r="AL882" s="38" t="n"/>
      <c r="AM882" s="38" t="n"/>
      <c r="AN882" s="27" t="inlineStr"/>
      <c r="AO882" s="27" t="inlineStr"/>
    </row>
    <row r="883">
      <c r="A883" s="5" t="inlineStr">
        <is>
          <t>2000314</t>
        </is>
      </c>
      <c r="B883" s="5" t="inlineStr">
        <is>
          <t>VENDA TIPO CAMBRIC X 5 CM</t>
        </is>
      </c>
      <c r="C883" s="5" t="inlineStr"/>
      <c r="D883" s="5" t="inlineStr">
        <is>
          <t>033</t>
        </is>
      </c>
      <c r="E883" s="5" t="inlineStr">
        <is>
          <t>ZDES</t>
        </is>
      </c>
      <c r="F883" s="5" t="inlineStr">
        <is>
          <t>1060</t>
        </is>
      </c>
      <c r="G883" s="5" t="inlineStr">
        <is>
          <t>6021</t>
        </is>
      </c>
      <c r="H883" s="5" t="inlineStr">
        <is>
          <t>C/U</t>
        </is>
      </c>
      <c r="I883" s="6" t="n">
        <v>100</v>
      </c>
      <c r="J883" s="6" t="n">
        <v>0</v>
      </c>
      <c r="K883" s="5" t="inlineStr">
        <is>
          <t>ARS</t>
        </is>
      </c>
      <c r="L883" s="7" t="n">
        <v>0</v>
      </c>
      <c r="M883" s="7" t="n">
        <v>18000.33</v>
      </c>
      <c r="O883" s="11">
        <f>M883/SUM($M$2:$M$2023)</f>
        <v/>
      </c>
      <c r="P883" s="5">
        <f>IFERROR(M883/I883,0)</f>
        <v/>
      </c>
      <c r="R883" s="8">
        <f>I883-Q883</f>
        <v/>
      </c>
      <c r="S883" s="36">
        <f>P883*R883</f>
        <v/>
      </c>
      <c r="U883" s="27" t="inlineStr">
        <is>
          <t>Stock SAP</t>
        </is>
      </c>
      <c r="V883" s="27" t="inlineStr">
        <is>
          <t>Descartables</t>
        </is>
      </c>
      <c r="W883" s="27" t="inlineStr">
        <is>
          <t>Dentro del alcance</t>
        </is>
      </c>
      <c r="X883" s="27" t="inlineStr"/>
      <c r="Y883" s="27" t="inlineStr">
        <is>
          <t>Sin recuento físico en el inventario de Avain</t>
        </is>
      </c>
      <c r="Z883" s="28" t="inlineStr">
        <is>
          <t>Sin recuento físico</t>
        </is>
      </c>
      <c r="AA883" s="27" t="inlineStr"/>
      <c r="AB883" s="27" t="inlineStr"/>
      <c r="AC883" s="27" t="inlineStr"/>
      <c r="AD883" s="27" t="inlineStr"/>
      <c r="AE883" s="27" t="inlineStr"/>
      <c r="AF883" s="27" t="inlineStr"/>
      <c r="AG883" s="27" t="inlineStr"/>
      <c r="AH883" s="37" t="n">
        <v>150</v>
      </c>
      <c r="AI883" s="37" t="n">
        <v>0</v>
      </c>
      <c r="AJ883" s="37" t="n">
        <v>150</v>
      </c>
      <c r="AK883" s="38" t="n">
        <v>180.0033333333333</v>
      </c>
      <c r="AL883" s="38" t="n"/>
      <c r="AM883" s="38" t="n"/>
      <c r="AN883" s="27" t="inlineStr"/>
      <c r="AO883" s="27" t="inlineStr">
        <is>
          <t>El material ocupa 2 filas en la hoja 1060 NQN (lote/almacén). La cantidad SAP y la física de esta vista son el total del material.</t>
        </is>
      </c>
    </row>
    <row r="884">
      <c r="A884" s="5" t="inlineStr">
        <is>
          <t>2000349</t>
        </is>
      </c>
      <c r="B884" s="5" t="inlineStr">
        <is>
          <t>CANULA O2 SILMAG COD 230-12</t>
        </is>
      </c>
      <c r="C884" s="5" t="inlineStr"/>
      <c r="D884" s="5" t="inlineStr">
        <is>
          <t>033</t>
        </is>
      </c>
      <c r="E884" s="5" t="inlineStr">
        <is>
          <t>ZDES</t>
        </is>
      </c>
      <c r="F884" s="5" t="inlineStr">
        <is>
          <t>1060</t>
        </is>
      </c>
      <c r="G884" s="5" t="inlineStr">
        <is>
          <t>6022</t>
        </is>
      </c>
      <c r="H884" s="5" t="inlineStr">
        <is>
          <t>C/U</t>
        </is>
      </c>
      <c r="I884" s="6" t="n">
        <v>100</v>
      </c>
      <c r="J884" s="6" t="n">
        <v>0</v>
      </c>
      <c r="K884" s="5" t="inlineStr">
        <is>
          <t>ARS</t>
        </is>
      </c>
      <c r="L884" s="7" t="n">
        <v>0</v>
      </c>
      <c r="M884" s="7" t="n">
        <v>57534.47</v>
      </c>
      <c r="O884" s="11">
        <f>M884/SUM($M$2:$M$2023)</f>
        <v/>
      </c>
      <c r="P884" s="5">
        <f>IFERROR(M884/I884,0)</f>
        <v/>
      </c>
      <c r="R884" s="8">
        <f>I884-Q884</f>
        <v/>
      </c>
      <c r="S884" s="36">
        <f>P884*R884</f>
        <v/>
      </c>
      <c r="U884" s="27" t="inlineStr">
        <is>
          <t>Stock SAP</t>
        </is>
      </c>
      <c r="V884" s="27" t="inlineStr">
        <is>
          <t>Descartables</t>
        </is>
      </c>
      <c r="W884" s="27" t="inlineStr">
        <is>
          <t>Dentro del alcance</t>
        </is>
      </c>
      <c r="X884" s="27" t="inlineStr"/>
      <c r="Y884" s="27" t="inlineStr">
        <is>
          <t>Sin recuento físico en el inventario de Avain</t>
        </is>
      </c>
      <c r="Z884" s="28" t="inlineStr">
        <is>
          <t>Sin recuento físico</t>
        </is>
      </c>
      <c r="AA884" s="27" t="inlineStr"/>
      <c r="AB884" s="27" t="inlineStr"/>
      <c r="AC884" s="27" t="inlineStr"/>
      <c r="AD884" s="27" t="inlineStr"/>
      <c r="AE884" s="27" t="inlineStr"/>
      <c r="AF884" s="27" t="inlineStr"/>
      <c r="AG884" s="27" t="inlineStr"/>
      <c r="AH884" s="37" t="n">
        <v>100</v>
      </c>
      <c r="AI884" s="37" t="n">
        <v>0</v>
      </c>
      <c r="AJ884" s="37" t="n">
        <v>100</v>
      </c>
      <c r="AK884" s="38" t="n">
        <v>575.3447</v>
      </c>
      <c r="AL884" s="38" t="n"/>
      <c r="AM884" s="38" t="n"/>
      <c r="AN884" s="27" t="inlineStr"/>
      <c r="AO884" s="27" t="inlineStr"/>
    </row>
    <row r="885">
      <c r="A885" s="5" t="inlineStr">
        <is>
          <t>2000364</t>
        </is>
      </c>
      <c r="B885" s="5" t="inlineStr">
        <is>
          <t>MASCARA PARA O2 PEDIATRICA CON RESERVORI</t>
        </is>
      </c>
      <c r="C885" s="5" t="inlineStr"/>
      <c r="D885" s="5" t="inlineStr">
        <is>
          <t>033</t>
        </is>
      </c>
      <c r="E885" s="5" t="inlineStr">
        <is>
          <t>ZDES</t>
        </is>
      </c>
      <c r="F885" s="5" t="inlineStr">
        <is>
          <t>1060</t>
        </is>
      </c>
      <c r="G885" s="5" t="inlineStr">
        <is>
          <t>6022</t>
        </is>
      </c>
      <c r="H885" s="5" t="inlineStr">
        <is>
          <t>C/U</t>
        </is>
      </c>
      <c r="I885" s="6" t="n">
        <v>100</v>
      </c>
      <c r="J885" s="6" t="n">
        <v>0</v>
      </c>
      <c r="K885" s="5" t="inlineStr">
        <is>
          <t>ARS</t>
        </is>
      </c>
      <c r="L885" s="7" t="n">
        <v>0</v>
      </c>
      <c r="M885" s="7" t="n">
        <v>70389.27</v>
      </c>
      <c r="O885" s="11">
        <f>M885/SUM($M$2:$M$2023)</f>
        <v/>
      </c>
      <c r="P885" s="5">
        <f>IFERROR(M885/I885,0)</f>
        <v/>
      </c>
      <c r="R885" s="8">
        <f>I885-Q885</f>
        <v/>
      </c>
      <c r="S885" s="36">
        <f>P885*R885</f>
        <v/>
      </c>
      <c r="U885" s="27" t="inlineStr">
        <is>
          <t>Stock SAP</t>
        </is>
      </c>
      <c r="V885" s="27" t="inlineStr">
        <is>
          <t>Descartables</t>
        </is>
      </c>
      <c r="W885" s="27" t="inlineStr">
        <is>
          <t>Dentro del alcance</t>
        </is>
      </c>
      <c r="X885" s="27" t="inlineStr"/>
      <c r="Y885" s="27" t="inlineStr">
        <is>
          <t>Sin recuento físico en el inventario de Avain</t>
        </is>
      </c>
      <c r="Z885" s="28" t="inlineStr">
        <is>
          <t>Sin recuento físico</t>
        </is>
      </c>
      <c r="AA885" s="27" t="inlineStr"/>
      <c r="AB885" s="27" t="inlineStr"/>
      <c r="AC885" s="27" t="inlineStr"/>
      <c r="AD885" s="27" t="inlineStr"/>
      <c r="AE885" s="27" t="inlineStr"/>
      <c r="AF885" s="27" t="inlineStr"/>
      <c r="AG885" s="27" t="inlineStr"/>
      <c r="AH885" s="37" t="n">
        <v>100</v>
      </c>
      <c r="AI885" s="37" t="n">
        <v>0</v>
      </c>
      <c r="AJ885" s="37" t="n">
        <v>100</v>
      </c>
      <c r="AK885" s="38" t="n">
        <v>703.8927</v>
      </c>
      <c r="AL885" s="38" t="n"/>
      <c r="AM885" s="38" t="n"/>
      <c r="AN885" s="27" t="inlineStr"/>
      <c r="AO885" s="27" t="inlineStr">
        <is>
          <t>El material ocupa 2 filas en la hoja 1060 NQN (lote/almacén). La cantidad SAP y la física de esta vista son el total del material.</t>
        </is>
      </c>
    </row>
    <row r="886">
      <c r="A886" s="5" t="inlineStr">
        <is>
          <t>2000371</t>
        </is>
      </c>
      <c r="B886" s="5" t="inlineStr">
        <is>
          <t>BOLSA DE ORINA AMBULATORIA</t>
        </is>
      </c>
      <c r="C886" s="5" t="inlineStr"/>
      <c r="D886" s="5" t="inlineStr">
        <is>
          <t>033</t>
        </is>
      </c>
      <c r="E886" s="5" t="inlineStr">
        <is>
          <t>ZDES</t>
        </is>
      </c>
      <c r="F886" s="5" t="inlineStr">
        <is>
          <t>1060</t>
        </is>
      </c>
      <c r="G886" s="5" t="inlineStr">
        <is>
          <t>6022</t>
        </is>
      </c>
      <c r="H886" s="5" t="inlineStr">
        <is>
          <t>C/U</t>
        </is>
      </c>
      <c r="I886" s="6" t="n">
        <v>100</v>
      </c>
      <c r="J886" s="6" t="n">
        <v>0</v>
      </c>
      <c r="K886" s="5" t="inlineStr">
        <is>
          <t>ARS</t>
        </is>
      </c>
      <c r="L886" s="7" t="n">
        <v>0</v>
      </c>
      <c r="M886" s="7" t="n">
        <v>11819</v>
      </c>
      <c r="O886" s="11">
        <f>M886/SUM($M$2:$M$2023)</f>
        <v/>
      </c>
      <c r="P886" s="5">
        <f>IFERROR(M886/I886,0)</f>
        <v/>
      </c>
      <c r="R886" s="8">
        <f>I886-Q886</f>
        <v/>
      </c>
      <c r="S886" s="36">
        <f>P886*R886</f>
        <v/>
      </c>
      <c r="U886" s="27" t="inlineStr">
        <is>
          <t>Stock SAP</t>
        </is>
      </c>
      <c r="V886" s="27" t="inlineStr">
        <is>
          <t>Descartables</t>
        </is>
      </c>
      <c r="W886" s="27" t="inlineStr">
        <is>
          <t>Dentro del alcance</t>
        </is>
      </c>
      <c r="X886" s="27" t="inlineStr"/>
      <c r="Y886" s="27" t="inlineStr">
        <is>
          <t>Sin recuento físico en el inventario de Avain</t>
        </is>
      </c>
      <c r="Z886" s="28" t="inlineStr">
        <is>
          <t>Sin recuento físico</t>
        </is>
      </c>
      <c r="AA886" s="27" t="inlineStr"/>
      <c r="AB886" s="27" t="inlineStr"/>
      <c r="AC886" s="27" t="inlineStr"/>
      <c r="AD886" s="27" t="inlineStr"/>
      <c r="AE886" s="27" t="inlineStr"/>
      <c r="AF886" s="27" t="inlineStr"/>
      <c r="AG886" s="27" t="inlineStr"/>
      <c r="AH886" s="37" t="n">
        <v>100</v>
      </c>
      <c r="AI886" s="37" t="n">
        <v>0</v>
      </c>
      <c r="AJ886" s="37" t="n">
        <v>100</v>
      </c>
      <c r="AK886" s="38" t="n">
        <v>118.19</v>
      </c>
      <c r="AL886" s="38" t="n"/>
      <c r="AM886" s="38" t="n"/>
      <c r="AN886" s="27" t="inlineStr"/>
      <c r="AO886" s="27" t="inlineStr"/>
    </row>
    <row r="887">
      <c r="A887" s="5" t="inlineStr">
        <is>
          <t>2000412</t>
        </is>
      </c>
      <c r="B887" s="5" t="inlineStr">
        <is>
          <t>JERINGA INSULINA x 1cc</t>
        </is>
      </c>
      <c r="C887" s="5" t="inlineStr"/>
      <c r="D887" s="5" t="inlineStr">
        <is>
          <t>033</t>
        </is>
      </c>
      <c r="E887" s="5" t="inlineStr">
        <is>
          <t>ZDES</t>
        </is>
      </c>
      <c r="F887" s="5" t="inlineStr">
        <is>
          <t>1060</t>
        </is>
      </c>
      <c r="G887" s="5" t="inlineStr">
        <is>
          <t>6022</t>
        </is>
      </c>
      <c r="H887" s="5" t="inlineStr">
        <is>
          <t>C/U</t>
        </is>
      </c>
      <c r="I887" s="6" t="n">
        <v>100</v>
      </c>
      <c r="J887" s="6" t="n">
        <v>0</v>
      </c>
      <c r="K887" s="5" t="inlineStr">
        <is>
          <t>ARS</t>
        </is>
      </c>
      <c r="L887" s="7" t="n">
        <v>0</v>
      </c>
      <c r="M887" s="7" t="n">
        <v>305.6</v>
      </c>
      <c r="O887" s="11">
        <f>M887/SUM($M$2:$M$2023)</f>
        <v/>
      </c>
      <c r="P887" s="5">
        <f>IFERROR(M887/I887,0)</f>
        <v/>
      </c>
      <c r="R887" s="8">
        <f>I887-Q887</f>
        <v/>
      </c>
      <c r="S887" s="36">
        <f>P887*R887</f>
        <v/>
      </c>
      <c r="U887" s="27" t="inlineStr">
        <is>
          <t>Stock SAP</t>
        </is>
      </c>
      <c r="V887" s="27" t="inlineStr">
        <is>
          <t>Descartables</t>
        </is>
      </c>
      <c r="W887" s="27" t="inlineStr">
        <is>
          <t>Dentro del alcance</t>
        </is>
      </c>
      <c r="X887" s="27" t="inlineStr"/>
      <c r="Y887" s="27" t="inlineStr">
        <is>
          <t>Sin recuento físico en el inventario de Avain</t>
        </is>
      </c>
      <c r="Z887" s="28" t="inlineStr">
        <is>
          <t>Sin recuento físico</t>
        </is>
      </c>
      <c r="AA887" s="27" t="inlineStr"/>
      <c r="AB887" s="27" t="inlineStr"/>
      <c r="AC887" s="27" t="inlineStr"/>
      <c r="AD887" s="27" t="inlineStr"/>
      <c r="AE887" s="27" t="inlineStr"/>
      <c r="AF887" s="27" t="inlineStr"/>
      <c r="AG887" s="27" t="inlineStr"/>
      <c r="AH887" s="37" t="n">
        <v>100</v>
      </c>
      <c r="AI887" s="37" t="n">
        <v>0</v>
      </c>
      <c r="AJ887" s="37" t="n">
        <v>100</v>
      </c>
      <c r="AK887" s="38" t="n">
        <v>3.056</v>
      </c>
      <c r="AL887" s="38" t="n"/>
      <c r="AM887" s="38" t="n"/>
      <c r="AN887" s="27" t="inlineStr"/>
      <c r="AO887" s="27" t="inlineStr">
        <is>
          <t>El material ocupa 2 filas en la hoja 1060 NQN (lote/almacén). La cantidad SAP y la física de esta vista son el total del material.</t>
        </is>
      </c>
    </row>
    <row r="888">
      <c r="A888" s="5" t="inlineStr">
        <is>
          <t>2000455</t>
        </is>
      </c>
      <c r="B888" s="5" t="inlineStr">
        <is>
          <t>HOJA DE BISTURI Nº 24</t>
        </is>
      </c>
      <c r="C888" s="5" t="inlineStr"/>
      <c r="D888" s="5" t="inlineStr">
        <is>
          <t>033</t>
        </is>
      </c>
      <c r="E888" s="5" t="inlineStr">
        <is>
          <t>ZDES</t>
        </is>
      </c>
      <c r="F888" s="5" t="inlineStr">
        <is>
          <t>1060</t>
        </is>
      </c>
      <c r="G888" s="5" t="inlineStr">
        <is>
          <t>6021</t>
        </is>
      </c>
      <c r="H888" s="5" t="inlineStr">
        <is>
          <t>C/U</t>
        </is>
      </c>
      <c r="I888" s="6" t="n">
        <v>100</v>
      </c>
      <c r="J888" s="6" t="n">
        <v>0</v>
      </c>
      <c r="K888" s="5" t="inlineStr">
        <is>
          <t>ARS</t>
        </is>
      </c>
      <c r="L888" s="7" t="n">
        <v>0</v>
      </c>
      <c r="M888" s="7" t="n">
        <v>9091</v>
      </c>
      <c r="O888" s="11">
        <f>M888/SUM($M$2:$M$2023)</f>
        <v/>
      </c>
      <c r="P888" s="5">
        <f>IFERROR(M888/I888,0)</f>
        <v/>
      </c>
      <c r="Q888" s="39" t="n">
        <v>70</v>
      </c>
      <c r="R888" s="8">
        <f>I888-Q888</f>
        <v/>
      </c>
      <c r="S888" s="36">
        <f>P888*R888</f>
        <v/>
      </c>
      <c r="U888" s="27" t="inlineStr">
        <is>
          <t>Stock SAP</t>
        </is>
      </c>
      <c r="V888" s="27" t="inlineStr">
        <is>
          <t>Descartables</t>
        </is>
      </c>
      <c r="W888" s="27" t="inlineStr">
        <is>
          <t>Dentro del alcance</t>
        </is>
      </c>
      <c r="X888" s="25" t="inlineStr">
        <is>
          <t>Alta</t>
        </is>
      </c>
      <c r="Y888" s="27" t="inlineStr">
        <is>
          <t>Homologado – confianza Alta</t>
        </is>
      </c>
      <c r="Z888" s="26" t="inlineStr">
        <is>
          <t>Dar de baja en SAP</t>
        </is>
      </c>
      <c r="AA888" s="27" t="inlineStr">
        <is>
          <t>564</t>
        </is>
      </c>
      <c r="AB888" s="27" t="inlineStr">
        <is>
          <t>HOJA DE BISTURI Nº24</t>
        </is>
      </c>
      <c r="AC888" s="27" t="inlineStr">
        <is>
          <t>Cruce por nomenclatura SAP</t>
        </is>
      </c>
      <c r="AD888" s="27" t="inlineStr">
        <is>
          <t>No</t>
        </is>
      </c>
      <c r="AE888" s="27" t="inlineStr"/>
      <c r="AF888" s="27" t="inlineStr">
        <is>
          <t>Sí</t>
        </is>
      </c>
      <c r="AG888" s="27" t="inlineStr"/>
      <c r="AH888" s="37" t="n">
        <v>100</v>
      </c>
      <c r="AI888" s="37" t="n">
        <v>70</v>
      </c>
      <c r="AJ888" s="37" t="n">
        <v>30</v>
      </c>
      <c r="AK888" s="38" t="n">
        <v>90.91</v>
      </c>
      <c r="AL888" s="38">
        <f>IF(OR($Z888="Dar de baja en SAP",$Z888="Dar de alta en SAP"),$AJ888*$AK888,"")</f>
        <v/>
      </c>
      <c r="AM888" s="38">
        <f>$AI888*$AK888</f>
        <v/>
      </c>
      <c r="AN888" s="27" t="inlineStr"/>
      <c r="AO888" s="27" t="inlineStr">
        <is>
          <t>Cruce por nomenclatura: similitud 1.00.</t>
        </is>
      </c>
    </row>
    <row r="889">
      <c r="A889" s="5" t="inlineStr">
        <is>
          <t>2000474</t>
        </is>
      </c>
      <c r="B889" s="5" t="inlineStr">
        <is>
          <t>PILA GRANDE</t>
        </is>
      </c>
      <c r="C889" s="5" t="inlineStr"/>
      <c r="D889" s="5" t="inlineStr">
        <is>
          <t>033</t>
        </is>
      </c>
      <c r="E889" s="5" t="inlineStr">
        <is>
          <t>ZDES</t>
        </is>
      </c>
      <c r="F889" s="5" t="inlineStr">
        <is>
          <t>1060</t>
        </is>
      </c>
      <c r="G889" s="5" t="inlineStr">
        <is>
          <t>6021</t>
        </is>
      </c>
      <c r="H889" s="5" t="inlineStr">
        <is>
          <t>C/U</t>
        </is>
      </c>
      <c r="I889" s="6" t="n">
        <v>100</v>
      </c>
      <c r="J889" s="6" t="n">
        <v>0</v>
      </c>
      <c r="K889" s="5" t="inlineStr">
        <is>
          <t>ARS</t>
        </is>
      </c>
      <c r="L889" s="7" t="n">
        <v>0</v>
      </c>
      <c r="M889" s="7" t="n">
        <v>17000</v>
      </c>
      <c r="O889" s="11">
        <f>M889/SUM($M$2:$M$2023)</f>
        <v/>
      </c>
      <c r="P889" s="5">
        <f>IFERROR(M889/I889,0)</f>
        <v/>
      </c>
      <c r="R889" s="8">
        <f>I889-Q889</f>
        <v/>
      </c>
      <c r="S889" s="36">
        <f>P889*R889</f>
        <v/>
      </c>
      <c r="U889" s="27" t="inlineStr">
        <is>
          <t>Stock SAP</t>
        </is>
      </c>
      <c r="V889" s="27" t="inlineStr">
        <is>
          <t>Descartables</t>
        </is>
      </c>
      <c r="W889" s="27" t="inlineStr">
        <is>
          <t>Dentro del alcance</t>
        </is>
      </c>
      <c r="X889" s="27" t="inlineStr"/>
      <c r="Y889" s="27" t="inlineStr">
        <is>
          <t>Sin recuento físico en el inventario de Avain</t>
        </is>
      </c>
      <c r="Z889" s="28" t="inlineStr">
        <is>
          <t>Sin recuento físico</t>
        </is>
      </c>
      <c r="AA889" s="27" t="inlineStr"/>
      <c r="AB889" s="27" t="inlineStr"/>
      <c r="AC889" s="27" t="inlineStr"/>
      <c r="AD889" s="27" t="inlineStr"/>
      <c r="AE889" s="27" t="inlineStr"/>
      <c r="AF889" s="27" t="inlineStr"/>
      <c r="AG889" s="27" t="inlineStr"/>
      <c r="AH889" s="37" t="n">
        <v>100</v>
      </c>
      <c r="AI889" s="37" t="n">
        <v>0</v>
      </c>
      <c r="AJ889" s="37" t="n">
        <v>100</v>
      </c>
      <c r="AK889" s="38" t="n">
        <v>170</v>
      </c>
      <c r="AL889" s="38" t="n"/>
      <c r="AM889" s="38" t="n"/>
      <c r="AN889" s="27" t="inlineStr"/>
      <c r="AO889" s="27" t="inlineStr"/>
    </row>
    <row r="890">
      <c r="A890" s="5" t="inlineStr">
        <is>
          <t>2000526</t>
        </is>
      </c>
      <c r="B890" s="5" t="inlineStr">
        <is>
          <t>VENDA TIPO CAMBRIC X 20 CM</t>
        </is>
      </c>
      <c r="C890" s="5" t="inlineStr"/>
      <c r="D890" s="5" t="inlineStr">
        <is>
          <t>033</t>
        </is>
      </c>
      <c r="E890" s="5" t="inlineStr">
        <is>
          <t>ZDES</t>
        </is>
      </c>
      <c r="F890" s="5" t="inlineStr">
        <is>
          <t>1060</t>
        </is>
      </c>
      <c r="G890" s="5" t="inlineStr">
        <is>
          <t>6010</t>
        </is>
      </c>
      <c r="H890" s="5" t="inlineStr">
        <is>
          <t>C/U</t>
        </is>
      </c>
      <c r="I890" s="6" t="n">
        <v>100</v>
      </c>
      <c r="J890" s="6" t="n">
        <v>0</v>
      </c>
      <c r="K890" s="5" t="inlineStr">
        <is>
          <t>ARS</t>
        </is>
      </c>
      <c r="L890" s="7" t="n">
        <v>0</v>
      </c>
      <c r="M890" s="7" t="n">
        <v>84387.23</v>
      </c>
      <c r="O890" s="11">
        <f>M890/SUM($M$2:$M$2023)</f>
        <v/>
      </c>
      <c r="P890" s="5">
        <f>IFERROR(M890/I890,0)</f>
        <v/>
      </c>
      <c r="R890" s="8">
        <f>I890-Q890</f>
        <v/>
      </c>
      <c r="S890" s="36">
        <f>P890*R890</f>
        <v/>
      </c>
      <c r="U890" s="27" t="inlineStr">
        <is>
          <t>Stock SAP</t>
        </is>
      </c>
      <c r="V890" s="27" t="inlineStr">
        <is>
          <t>Descartables</t>
        </is>
      </c>
      <c r="W890" s="27" t="inlineStr">
        <is>
          <t>Dentro del alcance</t>
        </is>
      </c>
      <c r="X890" s="25" t="inlineStr">
        <is>
          <t>Alta</t>
        </is>
      </c>
      <c r="Y890" s="27" t="inlineStr">
        <is>
          <t>Homologado – confianza Alta</t>
        </is>
      </c>
      <c r="Z890" s="26" t="inlineStr">
        <is>
          <t>Dar de baja en SAP</t>
        </is>
      </c>
      <c r="AA890" s="27" t="inlineStr">
        <is>
          <t>380</t>
        </is>
      </c>
      <c r="AB890" s="27" t="inlineStr">
        <is>
          <t>VENDA CAMBRIC 20 CM</t>
        </is>
      </c>
      <c r="AC890" s="27" t="inlineStr">
        <is>
          <t>Cruce por nomenclatura SAP</t>
        </is>
      </c>
      <c r="AD890" s="27" t="inlineStr">
        <is>
          <t>No</t>
        </is>
      </c>
      <c r="AE890" s="27" t="inlineStr"/>
      <c r="AF890" s="27" t="inlineStr">
        <is>
          <t>No</t>
        </is>
      </c>
      <c r="AG890" s="27" t="inlineStr"/>
      <c r="AH890" s="37" t="n">
        <v>830</v>
      </c>
      <c r="AI890" s="37" t="n">
        <v>0</v>
      </c>
      <c r="AJ890" s="37" t="n">
        <v>830</v>
      </c>
      <c r="AK890" s="38" t="n">
        <v>843.8722891566265</v>
      </c>
      <c r="AL890" s="38">
        <f>IF(OR($Z890="Dar de baja en SAP",$Z890="Dar de alta en SAP"),$AJ890*$AK890,"")</f>
        <v/>
      </c>
      <c r="AM890" s="38">
        <f>$AI890*$AK890</f>
        <v/>
      </c>
      <c r="AN890" s="27" t="inlineStr"/>
      <c r="AO890" s="27"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t="inlineStr"/>
      <c r="D891" s="5" t="inlineStr">
        <is>
          <t>033</t>
        </is>
      </c>
      <c r="E891" s="5" t="inlineStr">
        <is>
          <t>ZDES</t>
        </is>
      </c>
      <c r="F891" s="5" t="inlineStr">
        <is>
          <t>1060</t>
        </is>
      </c>
      <c r="G891" s="5" t="inlineStr">
        <is>
          <t>6022</t>
        </is>
      </c>
      <c r="H891" s="5" t="inlineStr">
        <is>
          <t>C/U</t>
        </is>
      </c>
      <c r="I891" s="6" t="n">
        <v>100</v>
      </c>
      <c r="J891" s="6" t="n">
        <v>0</v>
      </c>
      <c r="K891" s="5" t="inlineStr">
        <is>
          <t>ARS</t>
        </is>
      </c>
      <c r="L891" s="7" t="n">
        <v>0</v>
      </c>
      <c r="M891" s="7" t="n">
        <v>189805.56</v>
      </c>
      <c r="O891" s="11">
        <f>M891/SUM($M$2:$M$2023)</f>
        <v/>
      </c>
      <c r="P891" s="5">
        <f>IFERROR(M891/I891,0)</f>
        <v/>
      </c>
      <c r="R891" s="8">
        <f>I891-Q891</f>
        <v/>
      </c>
      <c r="S891" s="36">
        <f>P891*R891</f>
        <v/>
      </c>
      <c r="U891" s="27" t="inlineStr">
        <is>
          <t>Stock SAP</t>
        </is>
      </c>
      <c r="V891" s="27" t="inlineStr">
        <is>
          <t>Descartables</t>
        </is>
      </c>
      <c r="W891" s="27" t="inlineStr">
        <is>
          <t>Dentro del alcance</t>
        </is>
      </c>
      <c r="X891" s="27" t="inlineStr"/>
      <c r="Y891" s="27" t="inlineStr">
        <is>
          <t>Sin recuento físico en el inventario de Avain</t>
        </is>
      </c>
      <c r="Z891" s="28" t="inlineStr">
        <is>
          <t>Sin recuento físico</t>
        </is>
      </c>
      <c r="AA891" s="27" t="inlineStr"/>
      <c r="AB891" s="27" t="inlineStr"/>
      <c r="AC891" s="27" t="inlineStr"/>
      <c r="AD891" s="27" t="inlineStr"/>
      <c r="AE891" s="27" t="inlineStr"/>
      <c r="AF891" s="27" t="inlineStr"/>
      <c r="AG891" s="27" t="inlineStr"/>
      <c r="AH891" s="37" t="n">
        <v>135</v>
      </c>
      <c r="AI891" s="37" t="n">
        <v>0</v>
      </c>
      <c r="AJ891" s="37" t="n">
        <v>135</v>
      </c>
      <c r="AK891" s="38" t="n">
        <v>1898.055555555556</v>
      </c>
      <c r="AL891" s="38" t="n"/>
      <c r="AM891" s="38" t="n"/>
      <c r="AN891" s="27" t="inlineStr"/>
      <c r="AO891" s="27"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7" t="n">
        <v>0</v>
      </c>
      <c r="M892" s="7" t="n">
        <v>650000</v>
      </c>
      <c r="O892" s="11">
        <f>M892/SUM($M$2:$M$2023)</f>
        <v/>
      </c>
      <c r="P892" s="5">
        <f>IFERROR(M892/I892,0)</f>
        <v/>
      </c>
      <c r="R892" s="8">
        <f>I892-Q892</f>
        <v/>
      </c>
      <c r="S892" s="36">
        <f>P892*R892</f>
        <v/>
      </c>
      <c r="U892" s="27" t="inlineStr">
        <is>
          <t>Stock SAP</t>
        </is>
      </c>
      <c r="V892" s="27" t="inlineStr">
        <is>
          <t>Descartables</t>
        </is>
      </c>
      <c r="W892" s="27" t="inlineStr">
        <is>
          <t>Dentro del alcance</t>
        </is>
      </c>
      <c r="X892" s="27" t="inlineStr"/>
      <c r="Y892" s="27" t="inlineStr">
        <is>
          <t>Sin recuento físico en el inventario de Avain</t>
        </is>
      </c>
      <c r="Z892" s="28" t="inlineStr">
        <is>
          <t>Sin recuento físico</t>
        </is>
      </c>
      <c r="AA892" s="27" t="inlineStr"/>
      <c r="AB892" s="27" t="inlineStr"/>
      <c r="AC892" s="27" t="inlineStr"/>
      <c r="AD892" s="27" t="inlineStr"/>
      <c r="AE892" s="27" t="inlineStr"/>
      <c r="AF892" s="27" t="inlineStr"/>
      <c r="AG892" s="27" t="inlineStr"/>
      <c r="AH892" s="37" t="n">
        <v>100</v>
      </c>
      <c r="AI892" s="37" t="n">
        <v>0</v>
      </c>
      <c r="AJ892" s="37" t="n">
        <v>100</v>
      </c>
      <c r="AK892" s="38" t="n">
        <v>6500</v>
      </c>
      <c r="AL892" s="38" t="n"/>
      <c r="AM892" s="38" t="n"/>
      <c r="AN892" s="27" t="inlineStr"/>
      <c r="AO892" s="27" t="inlineStr"/>
    </row>
    <row r="893">
      <c r="A893" s="5" t="inlineStr">
        <is>
          <t>2001084</t>
        </is>
      </c>
      <c r="B893" s="5" t="inlineStr">
        <is>
          <t>APOSITO 10X10 SYRA</t>
        </is>
      </c>
      <c r="C893" s="5" t="inlineStr"/>
      <c r="D893" s="5" t="inlineStr">
        <is>
          <t>033</t>
        </is>
      </c>
      <c r="E893" s="5" t="inlineStr">
        <is>
          <t>ZDES</t>
        </is>
      </c>
      <c r="F893" s="5" t="inlineStr">
        <is>
          <t>1060</t>
        </is>
      </c>
      <c r="G893" s="5" t="inlineStr">
        <is>
          <t>6010</t>
        </is>
      </c>
      <c r="H893" s="5" t="inlineStr">
        <is>
          <t>C/U</t>
        </is>
      </c>
      <c r="I893" s="6" t="n">
        <v>100</v>
      </c>
      <c r="J893" s="6" t="n">
        <v>0</v>
      </c>
      <c r="K893" s="5" t="inlineStr">
        <is>
          <t>ARS</t>
        </is>
      </c>
      <c r="L893" s="7" t="n">
        <v>0</v>
      </c>
      <c r="M893" s="7" t="n">
        <v>1782</v>
      </c>
      <c r="O893" s="11">
        <f>M893/SUM($M$2:$M$2023)</f>
        <v/>
      </c>
      <c r="P893" s="5">
        <f>IFERROR(M893/I893,0)</f>
        <v/>
      </c>
      <c r="R893" s="8">
        <f>I893-Q893</f>
        <v/>
      </c>
      <c r="S893" s="36">
        <f>P893*R893</f>
        <v/>
      </c>
      <c r="U893" s="27" t="inlineStr">
        <is>
          <t>Stock SAP</t>
        </is>
      </c>
      <c r="V893" s="27" t="inlineStr">
        <is>
          <t>Descartables</t>
        </is>
      </c>
      <c r="W893" s="27" t="inlineStr">
        <is>
          <t>Dentro del alcance</t>
        </is>
      </c>
      <c r="X893" s="27" t="inlineStr"/>
      <c r="Y893" s="27" t="inlineStr">
        <is>
          <t>Sin recuento físico en el inventario de Avain</t>
        </is>
      </c>
      <c r="Z893" s="28" t="inlineStr">
        <is>
          <t>Sin recuento físico</t>
        </is>
      </c>
      <c r="AA893" s="27" t="inlineStr"/>
      <c r="AB893" s="27" t="inlineStr"/>
      <c r="AC893" s="27" t="inlineStr"/>
      <c r="AD893" s="27" t="inlineStr"/>
      <c r="AE893" s="27" t="inlineStr"/>
      <c r="AF893" s="27" t="inlineStr"/>
      <c r="AG893" s="27" t="inlineStr"/>
      <c r="AH893" s="37" t="n">
        <v>100</v>
      </c>
      <c r="AI893" s="37" t="n">
        <v>0</v>
      </c>
      <c r="AJ893" s="37" t="n">
        <v>100</v>
      </c>
      <c r="AK893" s="38" t="n">
        <v>17.82</v>
      </c>
      <c r="AL893" s="38" t="n"/>
      <c r="AM893" s="38" t="n"/>
      <c r="AN893" s="27" t="inlineStr"/>
      <c r="AO893" s="27" t="inlineStr"/>
    </row>
    <row r="894">
      <c r="A894" s="5" t="inlineStr">
        <is>
          <t>2001118</t>
        </is>
      </c>
      <c r="B894" s="5" t="inlineStr">
        <is>
          <t>MAMELUCO DESCARTABLE</t>
        </is>
      </c>
      <c r="C894" s="5" t="inlineStr"/>
      <c r="D894" s="5" t="inlineStr">
        <is>
          <t>033</t>
        </is>
      </c>
      <c r="E894" s="5" t="inlineStr">
        <is>
          <t>ZDES</t>
        </is>
      </c>
      <c r="F894" s="5" t="inlineStr">
        <is>
          <t>1060</t>
        </is>
      </c>
      <c r="G894" s="5" t="inlineStr">
        <is>
          <t>6022</t>
        </is>
      </c>
      <c r="H894" s="5" t="inlineStr">
        <is>
          <t>C/U</t>
        </is>
      </c>
      <c r="I894" s="6" t="n">
        <v>100</v>
      </c>
      <c r="J894" s="6" t="n">
        <v>0</v>
      </c>
      <c r="K894" s="5" t="inlineStr">
        <is>
          <t>ARS</t>
        </is>
      </c>
      <c r="L894" s="7" t="n">
        <v>0</v>
      </c>
      <c r="M894" s="7" t="n">
        <v>44367.93</v>
      </c>
      <c r="O894" s="11">
        <f>M894/SUM($M$2:$M$2023)</f>
        <v/>
      </c>
      <c r="P894" s="5">
        <f>IFERROR(M894/I894,0)</f>
        <v/>
      </c>
      <c r="R894" s="8">
        <f>I894-Q894</f>
        <v/>
      </c>
      <c r="S894" s="36">
        <f>P894*R894</f>
        <v/>
      </c>
      <c r="U894" s="27" t="inlineStr">
        <is>
          <t>Stock SAP</t>
        </is>
      </c>
      <c r="V894" s="27" t="inlineStr">
        <is>
          <t>Descartables</t>
        </is>
      </c>
      <c r="W894" s="27" t="inlineStr">
        <is>
          <t>Dentro del alcance</t>
        </is>
      </c>
      <c r="X894" s="27" t="inlineStr"/>
      <c r="Y894" s="27" t="inlineStr">
        <is>
          <t>Sin recuento físico en el inventario de Avain</t>
        </is>
      </c>
      <c r="Z894" s="28" t="inlineStr">
        <is>
          <t>Sin recuento físico</t>
        </is>
      </c>
      <c r="AA894" s="27" t="inlineStr"/>
      <c r="AB894" s="27" t="inlineStr"/>
      <c r="AC894" s="27" t="inlineStr"/>
      <c r="AD894" s="27" t="inlineStr"/>
      <c r="AE894" s="27" t="inlineStr"/>
      <c r="AF894" s="27" t="inlineStr"/>
      <c r="AG894" s="27" t="inlineStr"/>
      <c r="AH894" s="37" t="n">
        <v>100</v>
      </c>
      <c r="AI894" s="37" t="n">
        <v>0</v>
      </c>
      <c r="AJ894" s="37" t="n">
        <v>100</v>
      </c>
      <c r="AK894" s="38" t="n">
        <v>443.6793</v>
      </c>
      <c r="AL894" s="38" t="n"/>
      <c r="AM894" s="38" t="n"/>
      <c r="AN894" s="27" t="inlineStr"/>
      <c r="AO894" s="27" t="inlineStr">
        <is>
          <t>El material ocupa 2 filas en la hoja 1060 NQN (lote/almacén). La cantidad SAP y la física de esta vista son el total del material.</t>
        </is>
      </c>
    </row>
    <row r="895">
      <c r="A895" s="5" t="inlineStr">
        <is>
          <t>2001761</t>
        </is>
      </c>
      <c r="B895" s="5" t="inlineStr">
        <is>
          <t>GUANTES ESTERILES Nº 6.5 POR PAR</t>
        </is>
      </c>
      <c r="C895" s="5" t="inlineStr"/>
      <c r="D895" s="5" t="inlineStr">
        <is>
          <t>033</t>
        </is>
      </c>
      <c r="E895" s="5" t="inlineStr">
        <is>
          <t>ZDES</t>
        </is>
      </c>
      <c r="F895" s="5" t="inlineStr">
        <is>
          <t>1060</t>
        </is>
      </c>
      <c r="G895" s="5" t="inlineStr">
        <is>
          <t>6022</t>
        </is>
      </c>
      <c r="H895" s="5" t="inlineStr">
        <is>
          <t>C/U</t>
        </is>
      </c>
      <c r="I895" s="6" t="n">
        <v>100</v>
      </c>
      <c r="J895" s="6" t="n">
        <v>0</v>
      </c>
      <c r="K895" s="5" t="inlineStr">
        <is>
          <t>ARS</t>
        </is>
      </c>
      <c r="L895" s="7" t="n">
        <v>0</v>
      </c>
      <c r="M895" s="7" t="n">
        <v>20224.52</v>
      </c>
      <c r="O895" s="11">
        <f>M895/SUM($M$2:$M$2023)</f>
        <v/>
      </c>
      <c r="P895" s="5">
        <f>IFERROR(M895/I895,0)</f>
        <v/>
      </c>
      <c r="Q895" s="39" t="n">
        <v>44</v>
      </c>
      <c r="R895" s="8">
        <f>I895-Q895</f>
        <v/>
      </c>
      <c r="S895" s="36">
        <f>P895*R895</f>
        <v/>
      </c>
      <c r="U895" s="27" t="inlineStr">
        <is>
          <t>Stock SAP</t>
        </is>
      </c>
      <c r="V895" s="27" t="inlineStr">
        <is>
          <t>Descartables</t>
        </is>
      </c>
      <c r="W895" s="27" t="inlineStr">
        <is>
          <t>Dentro del alcance</t>
        </is>
      </c>
      <c r="X895" s="25" t="inlineStr">
        <is>
          <t>Alta</t>
        </is>
      </c>
      <c r="Y895" s="27" t="inlineStr">
        <is>
          <t>Homologado – confianza Alta</t>
        </is>
      </c>
      <c r="Z895" s="26" t="inlineStr">
        <is>
          <t>Dar de baja en SAP</t>
        </is>
      </c>
      <c r="AA895" s="27" t="inlineStr">
        <is>
          <t>1006</t>
        </is>
      </c>
      <c r="AB895" s="27" t="inlineStr">
        <is>
          <t>Guantes Esteriles N° 6,5</t>
        </is>
      </c>
      <c r="AC895" s="27" t="inlineStr">
        <is>
          <t>Cruce por nomenclatura SAP</t>
        </is>
      </c>
      <c r="AD895" s="27" t="inlineStr">
        <is>
          <t>No</t>
        </is>
      </c>
      <c r="AE895" s="27" t="inlineStr"/>
      <c r="AF895" s="27" t="inlineStr">
        <is>
          <t>Sí</t>
        </is>
      </c>
      <c r="AG895" s="27" t="inlineStr"/>
      <c r="AH895" s="37" t="n">
        <v>100</v>
      </c>
      <c r="AI895" s="37" t="n">
        <v>44</v>
      </c>
      <c r="AJ895" s="37" t="n">
        <v>56</v>
      </c>
      <c r="AK895" s="38" t="n">
        <v>202.2452</v>
      </c>
      <c r="AL895" s="38">
        <f>IF(OR($Z895="Dar de baja en SAP",$Z895="Dar de alta en SAP"),$AJ895*$AK895,"")</f>
        <v/>
      </c>
      <c r="AM895" s="38">
        <f>$AI895*$AK895</f>
        <v/>
      </c>
      <c r="AN895" s="27" t="inlineStr"/>
      <c r="AO895" s="27"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7" t="n">
        <v>0</v>
      </c>
      <c r="M896" s="7" t="n">
        <v>91610.36</v>
      </c>
      <c r="O896" s="11">
        <f>M896/SUM($M$2:$M$2023)</f>
        <v/>
      </c>
      <c r="P896" s="5">
        <f>IFERROR(M896/I896,0)</f>
        <v/>
      </c>
      <c r="R896" s="8">
        <f>I896-Q896</f>
        <v/>
      </c>
      <c r="S896" s="36">
        <f>P896*R896</f>
        <v/>
      </c>
      <c r="U896" s="27" t="inlineStr">
        <is>
          <t>Stock SAP</t>
        </is>
      </c>
      <c r="V896" s="27" t="inlineStr">
        <is>
          <t>Medicamentos</t>
        </is>
      </c>
      <c r="W896" s="27" t="inlineStr">
        <is>
          <t>Dentro del alcance</t>
        </is>
      </c>
      <c r="X896" s="25" t="inlineStr">
        <is>
          <t>Alta</t>
        </is>
      </c>
      <c r="Y896" s="27" t="inlineStr">
        <is>
          <t>Homologado – confianza Alta</t>
        </is>
      </c>
      <c r="Z896" s="26" t="inlineStr">
        <is>
          <t>Dar de baja en SAP</t>
        </is>
      </c>
      <c r="AA896" s="27" t="inlineStr">
        <is>
          <t>321</t>
        </is>
      </c>
      <c r="AB896" s="27" t="inlineStr">
        <is>
          <t>FLUMAZENIL AMP</t>
        </is>
      </c>
      <c r="AC896" s="27" t="inlineStr">
        <is>
          <t>Cruce por nomenclatura SAP</t>
        </is>
      </c>
      <c r="AD896" s="27" t="inlineStr">
        <is>
          <t>No</t>
        </is>
      </c>
      <c r="AE896" s="27" t="inlineStr"/>
      <c r="AF896" s="27" t="inlineStr">
        <is>
          <t>No</t>
        </is>
      </c>
      <c r="AG896" s="27" t="inlineStr"/>
      <c r="AH896" s="37" t="n">
        <v>1326</v>
      </c>
      <c r="AI896" s="37" t="n">
        <v>189</v>
      </c>
      <c r="AJ896" s="37" t="n">
        <v>1137</v>
      </c>
      <c r="AK896" s="38" t="n">
        <v>944.4367194570139</v>
      </c>
      <c r="AL896" s="38">
        <f>IF(OR($Z896="Dar de baja en SAP",$Z896="Dar de alta en SAP"),$AJ896*$AK896,"")</f>
        <v/>
      </c>
      <c r="AM896" s="38">
        <f>$AI896*$AK896</f>
        <v/>
      </c>
      <c r="AN896" s="27" t="inlineStr"/>
      <c r="AO896"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t="inlineStr"/>
      <c r="D897" s="5" t="inlineStr">
        <is>
          <t>033</t>
        </is>
      </c>
      <c r="E897" s="5" t="inlineStr">
        <is>
          <t>ZDES</t>
        </is>
      </c>
      <c r="F897" s="5" t="inlineStr">
        <is>
          <t>1060</t>
        </is>
      </c>
      <c r="G897" s="5" t="inlineStr">
        <is>
          <t>6022</t>
        </is>
      </c>
      <c r="H897" s="5" t="inlineStr">
        <is>
          <t>C/U</t>
        </is>
      </c>
      <c r="I897" s="6" t="n">
        <v>97</v>
      </c>
      <c r="J897" s="6" t="n">
        <v>0</v>
      </c>
      <c r="K897" s="5" t="inlineStr">
        <is>
          <t>ARS</t>
        </is>
      </c>
      <c r="L897" s="7" t="n">
        <v>0</v>
      </c>
      <c r="M897" s="7" t="n">
        <v>175289.26</v>
      </c>
      <c r="O897" s="11">
        <f>M897/SUM($M$2:$M$2023)</f>
        <v/>
      </c>
      <c r="P897" s="5">
        <f>IFERROR(M897/I897,0)</f>
        <v/>
      </c>
      <c r="Q897" s="39" t="n">
        <v>11</v>
      </c>
      <c r="R897" s="8">
        <f>I897-Q897</f>
        <v/>
      </c>
      <c r="S897" s="36">
        <f>P897*R897</f>
        <v/>
      </c>
      <c r="U897" s="27" t="inlineStr">
        <is>
          <t>Stock SAP</t>
        </is>
      </c>
      <c r="V897" s="27" t="inlineStr">
        <is>
          <t>Descartables</t>
        </is>
      </c>
      <c r="W897" s="27" t="inlineStr">
        <is>
          <t>Dentro del alcance</t>
        </is>
      </c>
      <c r="X897" s="30" t="inlineStr">
        <is>
          <t>Media</t>
        </is>
      </c>
      <c r="Y897" s="27" t="inlineStr">
        <is>
          <t>Homologado – confianza Media – pendiente de validación</t>
        </is>
      </c>
      <c r="Z897" s="26" t="inlineStr">
        <is>
          <t>Dar de baja en SAP</t>
        </is>
      </c>
      <c r="AA897" s="27" t="inlineStr">
        <is>
          <t>379</t>
        </is>
      </c>
      <c r="AB897" s="27" t="inlineStr">
        <is>
          <t>AMBU</t>
        </is>
      </c>
      <c r="AC897" s="27" t="inlineStr">
        <is>
          <t>Homologación por código Avain (master E-199)</t>
        </is>
      </c>
      <c r="AD897" s="27" t="inlineStr">
        <is>
          <t>No</t>
        </is>
      </c>
      <c r="AE897" s="27" t="inlineStr"/>
      <c r="AF897" s="27" t="inlineStr">
        <is>
          <t>Sí</t>
        </is>
      </c>
      <c r="AG897" s="27" t="inlineStr">
        <is>
          <t>E-199</t>
        </is>
      </c>
      <c r="AH897" s="37" t="n">
        <v>97</v>
      </c>
      <c r="AI897" s="37" t="n">
        <v>11</v>
      </c>
      <c r="AJ897" s="37" t="n">
        <v>86</v>
      </c>
      <c r="AK897" s="38" t="n">
        <v>1807.105773195876</v>
      </c>
      <c r="AL897" s="38">
        <f>IF(OR($Z897="Dar de baja en SAP",$Z897="Dar de alta en SAP"),$AJ897*$AK897,"")</f>
        <v/>
      </c>
      <c r="AM897" s="38">
        <f>$AI897*$AK897</f>
        <v/>
      </c>
      <c r="AN897" s="27" t="inlineStr"/>
      <c r="AO897" s="27"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7" t="n">
        <v>0</v>
      </c>
      <c r="M898" s="7" t="n">
        <v>365348.3</v>
      </c>
      <c r="O898" s="11">
        <f>M898/SUM($M$2:$M$2023)</f>
        <v/>
      </c>
      <c r="P898" s="5">
        <f>IFERROR(M898/I898,0)</f>
        <v/>
      </c>
      <c r="R898" s="8">
        <f>I898-Q898</f>
        <v/>
      </c>
      <c r="S898" s="36">
        <f>P898*R898</f>
        <v/>
      </c>
      <c r="U898" s="27" t="inlineStr">
        <is>
          <t>Stock SAP</t>
        </is>
      </c>
      <c r="V898" s="27" t="inlineStr">
        <is>
          <t>Medicamentos</t>
        </is>
      </c>
      <c r="W898" s="27" t="inlineStr">
        <is>
          <t>Dentro del alcance</t>
        </is>
      </c>
      <c r="X898" s="27" t="inlineStr"/>
      <c r="Y898" s="27" t="inlineStr">
        <is>
          <t>Sin recuento físico en el inventario de Avain</t>
        </is>
      </c>
      <c r="Z898" s="28" t="inlineStr">
        <is>
          <t>Sin recuento físico</t>
        </is>
      </c>
      <c r="AA898" s="27" t="inlineStr"/>
      <c r="AB898" s="27" t="inlineStr"/>
      <c r="AC898" s="27" t="inlineStr"/>
      <c r="AD898" s="27" t="inlineStr"/>
      <c r="AE898" s="27" t="inlineStr"/>
      <c r="AF898" s="27" t="inlineStr"/>
      <c r="AG898" s="27" t="inlineStr"/>
      <c r="AH898" s="37" t="n">
        <v>1296</v>
      </c>
      <c r="AI898" s="37" t="n">
        <v>0</v>
      </c>
      <c r="AJ898" s="37" t="n">
        <v>1296</v>
      </c>
      <c r="AK898" s="38" t="n">
        <v>3805.711473765432</v>
      </c>
      <c r="AL898" s="38" t="n"/>
      <c r="AM898" s="38" t="n"/>
      <c r="AN898" s="27" t="inlineStr"/>
      <c r="AO898" s="27"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7" t="n">
        <v>0</v>
      </c>
      <c r="M899" s="7" t="n">
        <v>365348.3</v>
      </c>
      <c r="O899" s="11">
        <f>M899/SUM($M$2:$M$2023)</f>
        <v/>
      </c>
      <c r="P899" s="5">
        <f>IFERROR(M899/I899,0)</f>
        <v/>
      </c>
      <c r="R899" s="8">
        <f>I899-Q899</f>
        <v/>
      </c>
      <c r="S899" s="36">
        <f>P899*R899</f>
        <v/>
      </c>
      <c r="U899" s="27" t="inlineStr">
        <is>
          <t>Stock SAP</t>
        </is>
      </c>
      <c r="V899" s="27" t="inlineStr">
        <is>
          <t>Medicamentos</t>
        </is>
      </c>
      <c r="W899" s="27" t="inlineStr">
        <is>
          <t>Dentro del alcance</t>
        </is>
      </c>
      <c r="X899" s="27" t="inlineStr"/>
      <c r="Y899" s="27" t="inlineStr">
        <is>
          <t>Sin recuento físico en el inventario de Avain</t>
        </is>
      </c>
      <c r="Z899" s="28" t="inlineStr">
        <is>
          <t>Sin recuento físico</t>
        </is>
      </c>
      <c r="AA899" s="27" t="inlineStr"/>
      <c r="AB899" s="27" t="inlineStr"/>
      <c r="AC899" s="27" t="inlineStr"/>
      <c r="AD899" s="27" t="inlineStr"/>
      <c r="AE899" s="27" t="inlineStr"/>
      <c r="AF899" s="27" t="inlineStr"/>
      <c r="AG899" s="27" t="inlineStr"/>
      <c r="AH899" s="37" t="n">
        <v>1296</v>
      </c>
      <c r="AI899" s="37" t="n">
        <v>0</v>
      </c>
      <c r="AJ899" s="37" t="n">
        <v>1296</v>
      </c>
      <c r="AK899" s="38" t="n">
        <v>3805.711473765432</v>
      </c>
      <c r="AL899" s="38" t="n"/>
      <c r="AM899" s="38" t="n"/>
      <c r="AN899" s="27" t="inlineStr"/>
      <c r="AO899" s="27"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7" t="n">
        <v>0</v>
      </c>
      <c r="M900" s="7" t="n">
        <v>365348.3</v>
      </c>
      <c r="O900" s="11">
        <f>M900/SUM($M$2:$M$2023)</f>
        <v/>
      </c>
      <c r="P900" s="5">
        <f>IFERROR(M900/I900,0)</f>
        <v/>
      </c>
      <c r="R900" s="8">
        <f>I900-Q900</f>
        <v/>
      </c>
      <c r="S900" s="36">
        <f>P900*R900</f>
        <v/>
      </c>
      <c r="U900" s="27" t="inlineStr">
        <is>
          <t>Stock SAP</t>
        </is>
      </c>
      <c r="V900" s="27" t="inlineStr">
        <is>
          <t>Medicamentos</t>
        </is>
      </c>
      <c r="W900" s="27" t="inlineStr">
        <is>
          <t>Dentro del alcance</t>
        </is>
      </c>
      <c r="X900" s="27" t="inlineStr"/>
      <c r="Y900" s="27" t="inlineStr">
        <is>
          <t>Sin recuento físico en el inventario de Avain</t>
        </is>
      </c>
      <c r="Z900" s="28" t="inlineStr">
        <is>
          <t>Sin recuento físico</t>
        </is>
      </c>
      <c r="AA900" s="27" t="inlineStr"/>
      <c r="AB900" s="27" t="inlineStr"/>
      <c r="AC900" s="27" t="inlineStr"/>
      <c r="AD900" s="27" t="inlineStr"/>
      <c r="AE900" s="27" t="inlineStr"/>
      <c r="AF900" s="27" t="inlineStr"/>
      <c r="AG900" s="27" t="inlineStr"/>
      <c r="AH900" s="37" t="n">
        <v>1296</v>
      </c>
      <c r="AI900" s="37" t="n">
        <v>0</v>
      </c>
      <c r="AJ900" s="37" t="n">
        <v>1296</v>
      </c>
      <c r="AK900" s="38" t="n">
        <v>3805.711473765432</v>
      </c>
      <c r="AL900" s="38" t="n"/>
      <c r="AM900" s="38" t="n"/>
      <c r="AN900" s="27" t="inlineStr"/>
      <c r="AO900" s="27"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7" t="n">
        <v>0</v>
      </c>
      <c r="M901" s="7" t="n">
        <v>365348.3</v>
      </c>
      <c r="O901" s="11">
        <f>M901/SUM($M$2:$M$2023)</f>
        <v/>
      </c>
      <c r="P901" s="5">
        <f>IFERROR(M901/I901,0)</f>
        <v/>
      </c>
      <c r="R901" s="8">
        <f>I901-Q901</f>
        <v/>
      </c>
      <c r="S901" s="36">
        <f>P901*R901</f>
        <v/>
      </c>
      <c r="U901" s="27" t="inlineStr">
        <is>
          <t>Stock SAP</t>
        </is>
      </c>
      <c r="V901" s="27" t="inlineStr">
        <is>
          <t>Medicamentos</t>
        </is>
      </c>
      <c r="W901" s="27" t="inlineStr">
        <is>
          <t>Dentro del alcance</t>
        </is>
      </c>
      <c r="X901" s="27" t="inlineStr"/>
      <c r="Y901" s="27" t="inlineStr">
        <is>
          <t>Sin recuento físico en el inventario de Avain</t>
        </is>
      </c>
      <c r="Z901" s="28" t="inlineStr">
        <is>
          <t>Sin recuento físico</t>
        </is>
      </c>
      <c r="AA901" s="27" t="inlineStr"/>
      <c r="AB901" s="27" t="inlineStr"/>
      <c r="AC901" s="27" t="inlineStr"/>
      <c r="AD901" s="27" t="inlineStr"/>
      <c r="AE901" s="27" t="inlineStr"/>
      <c r="AF901" s="27" t="inlineStr"/>
      <c r="AG901" s="27" t="inlineStr"/>
      <c r="AH901" s="37" t="n">
        <v>1296</v>
      </c>
      <c r="AI901" s="37" t="n">
        <v>0</v>
      </c>
      <c r="AJ901" s="37" t="n">
        <v>1296</v>
      </c>
      <c r="AK901" s="38" t="n">
        <v>3805.711473765432</v>
      </c>
      <c r="AL901" s="38" t="n"/>
      <c r="AM901" s="38" t="n"/>
      <c r="AN901" s="27" t="inlineStr"/>
      <c r="AO901" s="27" t="inlineStr">
        <is>
          <t>El material ocupa 15 filas en la hoja 1060 NQN (lote/almacén). La cantidad SAP y la física de esta vista son el total del material.</t>
        </is>
      </c>
    </row>
    <row r="902">
      <c r="A902" s="5" t="inlineStr">
        <is>
          <t>2000038</t>
        </is>
      </c>
      <c r="B902" s="5" t="inlineStr">
        <is>
          <t>ALGODON HIDROFILO X 500GR</t>
        </is>
      </c>
      <c r="C902" s="5" t="inlineStr"/>
      <c r="D902" s="5" t="inlineStr">
        <is>
          <t>033</t>
        </is>
      </c>
      <c r="E902" s="5" t="inlineStr">
        <is>
          <t>ZDES</t>
        </is>
      </c>
      <c r="F902" s="5" t="inlineStr">
        <is>
          <t>1060</t>
        </is>
      </c>
      <c r="G902" s="5" t="inlineStr">
        <is>
          <t>6021</t>
        </is>
      </c>
      <c r="H902" s="5" t="inlineStr">
        <is>
          <t>C/U</t>
        </is>
      </c>
      <c r="I902" s="6" t="n">
        <v>95</v>
      </c>
      <c r="J902" s="6" t="n">
        <v>0</v>
      </c>
      <c r="K902" s="5" t="inlineStr">
        <is>
          <t>ARS</t>
        </is>
      </c>
      <c r="L902" s="7" t="n">
        <v>0</v>
      </c>
      <c r="M902" s="7" t="n">
        <v>173856.8</v>
      </c>
      <c r="O902" s="11">
        <f>M902/SUM($M$2:$M$2023)</f>
        <v/>
      </c>
      <c r="P902" s="5">
        <f>IFERROR(M902/I902,0)</f>
        <v/>
      </c>
      <c r="R902" s="8">
        <f>I902-Q902</f>
        <v/>
      </c>
      <c r="S902" s="36">
        <f>P902*R902</f>
        <v/>
      </c>
      <c r="U902" s="27" t="inlineStr">
        <is>
          <t>Stock SAP</t>
        </is>
      </c>
      <c r="V902" s="27" t="inlineStr">
        <is>
          <t>Descartables</t>
        </is>
      </c>
      <c r="W902" s="27" t="inlineStr">
        <is>
          <t>Dentro del alcance</t>
        </is>
      </c>
      <c r="X902" s="30" t="inlineStr">
        <is>
          <t>Media</t>
        </is>
      </c>
      <c r="Y902" s="27" t="inlineStr">
        <is>
          <t>Homologado – confianza Media – pendiente de validación</t>
        </is>
      </c>
      <c r="Z902" s="26" t="inlineStr">
        <is>
          <t>Dar de baja en SAP</t>
        </is>
      </c>
      <c r="AA902" s="27" t="inlineStr">
        <is>
          <t>12</t>
        </is>
      </c>
      <c r="AB902" s="27" t="inlineStr">
        <is>
          <t>ALGODÓN</t>
        </is>
      </c>
      <c r="AC902" s="27" t="inlineStr">
        <is>
          <t>Homologación por código Avain (master D-149)</t>
        </is>
      </c>
      <c r="AD902" s="27" t="inlineStr">
        <is>
          <t>Sí</t>
        </is>
      </c>
      <c r="AE902" s="27" t="inlineStr">
        <is>
          <t>2000038, 2001054</t>
        </is>
      </c>
      <c r="AF902" s="27" t="inlineStr">
        <is>
          <t>Sí</t>
        </is>
      </c>
      <c r="AG902" s="27" t="inlineStr">
        <is>
          <t>D-149</t>
        </is>
      </c>
      <c r="AH902" s="37" t="n">
        <v>315</v>
      </c>
      <c r="AI902" s="37" t="n">
        <v>29</v>
      </c>
      <c r="AJ902" s="37" t="n">
        <v>286</v>
      </c>
      <c r="AK902" s="38" t="n">
        <v>1830.071587301587</v>
      </c>
      <c r="AL902" s="38">
        <f>IF(OR($Z902="Dar de baja en SAP",$Z902="Dar de alta en SAP"),$AJ902*$AK902,"")</f>
        <v/>
      </c>
      <c r="AM902" s="38">
        <f>$AI902*$AK902</f>
        <v/>
      </c>
      <c r="AN902" s="27" t="inlineStr"/>
      <c r="AO902" s="27"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7" t="n">
        <v>0</v>
      </c>
      <c r="M903" s="7" t="n">
        <v>18633.48</v>
      </c>
      <c r="O903" s="11">
        <f>M903/SUM($M$2:$M$2023)</f>
        <v/>
      </c>
      <c r="P903" s="5">
        <f>IFERROR(M903/I903,0)</f>
        <v/>
      </c>
      <c r="R903" s="8">
        <f>I903-Q903</f>
        <v/>
      </c>
      <c r="S903" s="36">
        <f>P903*R903</f>
        <v/>
      </c>
      <c r="U903" s="27" t="inlineStr">
        <is>
          <t>Stock SAP</t>
        </is>
      </c>
      <c r="V903" s="27" t="inlineStr">
        <is>
          <t>Medicamentos</t>
        </is>
      </c>
      <c r="W903" s="27" t="inlineStr">
        <is>
          <t>Dentro del alcance</t>
        </is>
      </c>
      <c r="X903" s="27" t="inlineStr"/>
      <c r="Y903" s="27" t="inlineStr">
        <is>
          <t>Sin recuento físico en el inventario de Avain</t>
        </is>
      </c>
      <c r="Z903" s="28" t="inlineStr">
        <is>
          <t>Sin recuento físico</t>
        </is>
      </c>
      <c r="AA903" s="27" t="inlineStr"/>
      <c r="AB903" s="27" t="inlineStr"/>
      <c r="AC903" s="27" t="inlineStr"/>
      <c r="AD903" s="27" t="inlineStr"/>
      <c r="AE903" s="27" t="inlineStr"/>
      <c r="AF903" s="27" t="inlineStr"/>
      <c r="AG903" s="27" t="inlineStr"/>
      <c r="AH903" s="37" t="n">
        <v>93</v>
      </c>
      <c r="AI903" s="37" t="n">
        <v>0</v>
      </c>
      <c r="AJ903" s="37" t="n">
        <v>93</v>
      </c>
      <c r="AK903" s="38" t="n">
        <v>200.36</v>
      </c>
      <c r="AL903" s="38" t="n"/>
      <c r="AM903" s="38" t="n"/>
      <c r="AN903" s="27" t="inlineStr"/>
      <c r="AO903" s="27" t="inlineStr"/>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7" t="n">
        <v>0</v>
      </c>
      <c r="M904" s="7" t="n">
        <v>36302.88</v>
      </c>
      <c r="O904" s="11">
        <f>M904/SUM($M$2:$M$2023)</f>
        <v/>
      </c>
      <c r="P904" s="5">
        <f>IFERROR(M904/I904,0)</f>
        <v/>
      </c>
      <c r="R904" s="8">
        <f>I904-Q904</f>
        <v/>
      </c>
      <c r="S904" s="36">
        <f>P904*R904</f>
        <v/>
      </c>
      <c r="U904" s="27" t="inlineStr">
        <is>
          <t>Stock SAP</t>
        </is>
      </c>
      <c r="V904" s="27" t="inlineStr">
        <is>
          <t>Medicamentos</t>
        </is>
      </c>
      <c r="W904" s="27" t="inlineStr">
        <is>
          <t>Dentro del alcance</t>
        </is>
      </c>
      <c r="X904" s="26" t="inlineStr">
        <is>
          <t>Baja</t>
        </is>
      </c>
      <c r="Y904" s="27" t="inlineStr">
        <is>
          <t>Homologado – confianza Baja – pendiente de validación</t>
        </is>
      </c>
      <c r="Z904" s="26" t="inlineStr">
        <is>
          <t>Dar de baja en SAP</t>
        </is>
      </c>
      <c r="AA904" s="27" t="inlineStr">
        <is>
          <t>16</t>
        </is>
      </c>
      <c r="AB904" s="27" t="inlineStr">
        <is>
          <t>AMOXICILINA + AC. CLAVULANICO</t>
        </is>
      </c>
      <c r="AC904" s="27" t="inlineStr">
        <is>
          <t>Homologación por código Avain (master M11-001)</t>
        </is>
      </c>
      <c r="AD904" s="27" t="inlineStr">
        <is>
          <t>No</t>
        </is>
      </c>
      <c r="AE904" s="27" t="inlineStr"/>
      <c r="AF904" s="27" t="inlineStr">
        <is>
          <t>Sí</t>
        </is>
      </c>
      <c r="AG904" s="27" t="inlineStr">
        <is>
          <t>M11-001</t>
        </is>
      </c>
      <c r="AH904" s="37" t="n">
        <v>1444</v>
      </c>
      <c r="AI904" s="37" t="n">
        <v>91</v>
      </c>
      <c r="AJ904" s="37" t="n">
        <v>1353</v>
      </c>
      <c r="AK904" s="38" t="n">
        <v>398.9328047091412</v>
      </c>
      <c r="AL904" s="38">
        <f>IF(OR($Z904="Dar de baja en SAP",$Z904="Dar de alta en SAP"),$AJ904*$AK904,"")</f>
        <v/>
      </c>
      <c r="AM904" s="38">
        <f>$AI904*$AK904</f>
        <v/>
      </c>
      <c r="AN904" s="27" t="inlineStr"/>
      <c r="AO904"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7" t="n">
        <v>0</v>
      </c>
      <c r="M905" s="7" t="n">
        <v>14872.74</v>
      </c>
      <c r="O905" s="11">
        <f>M905/SUM($M$2:$M$2023)</f>
        <v/>
      </c>
      <c r="P905" s="5">
        <f>IFERROR(M905/I905,0)</f>
        <v/>
      </c>
      <c r="R905" s="8">
        <f>I905-Q905</f>
        <v/>
      </c>
      <c r="S905" s="36">
        <f>P905*R905</f>
        <v/>
      </c>
      <c r="U905" s="27" t="inlineStr">
        <is>
          <t>Stock SAP</t>
        </is>
      </c>
      <c r="V905" s="27" t="inlineStr">
        <is>
          <t>Medicamentos</t>
        </is>
      </c>
      <c r="W905" s="27" t="inlineStr">
        <is>
          <t>Dentro del alcance</t>
        </is>
      </c>
      <c r="X905" s="27" t="inlineStr"/>
      <c r="Y905" s="27" t="inlineStr">
        <is>
          <t>Sin recuento físico en el inventario de Avain</t>
        </is>
      </c>
      <c r="Z905" s="28" t="inlineStr">
        <is>
          <t>Sin recuento físico</t>
        </is>
      </c>
      <c r="AA905" s="27" t="inlineStr"/>
      <c r="AB905" s="27" t="inlineStr"/>
      <c r="AC905" s="27" t="inlineStr"/>
      <c r="AD905" s="27" t="inlineStr"/>
      <c r="AE905" s="27" t="inlineStr"/>
      <c r="AF905" s="27" t="inlineStr"/>
      <c r="AG905" s="27" t="inlineStr"/>
      <c r="AH905" s="37" t="n">
        <v>5390</v>
      </c>
      <c r="AI905" s="37" t="n">
        <v>0</v>
      </c>
      <c r="AJ905" s="37" t="n">
        <v>5390</v>
      </c>
      <c r="AK905" s="38" t="n">
        <v>165.252680890538</v>
      </c>
      <c r="AL905" s="38" t="n"/>
      <c r="AM905" s="38" t="n"/>
      <c r="AN905" s="27" t="inlineStr"/>
      <c r="AO905" s="27"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7" t="n">
        <v>0</v>
      </c>
      <c r="M906" s="7" t="n">
        <v>87900.59</v>
      </c>
      <c r="O906" s="11">
        <f>M906/SUM($M$2:$M$2023)</f>
        <v/>
      </c>
      <c r="P906" s="5">
        <f>IFERROR(M906/I906,0)</f>
        <v/>
      </c>
      <c r="R906" s="8">
        <f>I906-Q906</f>
        <v/>
      </c>
      <c r="S906" s="36">
        <f>P906*R906</f>
        <v/>
      </c>
      <c r="U906" s="27" t="inlineStr">
        <is>
          <t>Stock SAP</t>
        </is>
      </c>
      <c r="V906" s="27" t="inlineStr">
        <is>
          <t>Medicamentos</t>
        </is>
      </c>
      <c r="W906" s="27" t="inlineStr">
        <is>
          <t>Dentro del alcance</t>
        </is>
      </c>
      <c r="X906" s="26" t="inlineStr">
        <is>
          <t>Baja</t>
        </is>
      </c>
      <c r="Y906" s="27" t="inlineStr">
        <is>
          <t>Homologado – confianza Baja – pendiente de validación</t>
        </is>
      </c>
      <c r="Z906" s="26" t="inlineStr">
        <is>
          <t>Dar de baja en SAP</t>
        </is>
      </c>
      <c r="AA906" s="27" t="inlineStr">
        <is>
          <t>211</t>
        </is>
      </c>
      <c r="AB906" s="27" t="inlineStr">
        <is>
          <t>SOLUCION DEXTROSA</t>
        </is>
      </c>
      <c r="AC906" s="27" t="inlineStr">
        <is>
          <t>Homologación por código Avain (master M13-002)</t>
        </is>
      </c>
      <c r="AD906" s="27" t="inlineStr">
        <is>
          <t>No</t>
        </is>
      </c>
      <c r="AE906" s="27" t="inlineStr"/>
      <c r="AF906" s="27" t="inlineStr">
        <is>
          <t>Sí</t>
        </is>
      </c>
      <c r="AG906" s="27" t="inlineStr">
        <is>
          <t>M13-002</t>
        </is>
      </c>
      <c r="AH906" s="37" t="n">
        <v>1553</v>
      </c>
      <c r="AI906" s="37" t="n">
        <v>273</v>
      </c>
      <c r="AJ906" s="37" t="n">
        <v>1280</v>
      </c>
      <c r="AK906" s="38" t="n">
        <v>976.6731938184158</v>
      </c>
      <c r="AL906" s="38">
        <f>IF(OR($Z906="Dar de baja en SAP",$Z906="Dar de alta en SAP"),$AJ906*$AK906,"")</f>
        <v/>
      </c>
      <c r="AM906" s="38">
        <f>$AI906*$AK906</f>
        <v/>
      </c>
      <c r="AN906" s="27" t="inlineStr"/>
      <c r="AO906"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7" t="n">
        <v>0</v>
      </c>
      <c r="M907" s="7" t="n">
        <v>140607.11</v>
      </c>
      <c r="O907" s="11">
        <f>M907/SUM($M$2:$M$2023)</f>
        <v/>
      </c>
      <c r="P907" s="5">
        <f>IFERROR(M907/I907,0)</f>
        <v/>
      </c>
      <c r="R907" s="8">
        <f>I907-Q907</f>
        <v/>
      </c>
      <c r="S907" s="36">
        <f>P907*R907</f>
        <v/>
      </c>
      <c r="U907" s="27" t="inlineStr">
        <is>
          <t>Stock SAP</t>
        </is>
      </c>
      <c r="V907" s="27" t="inlineStr">
        <is>
          <t>Medicamentos</t>
        </is>
      </c>
      <c r="W907" s="27" t="inlineStr">
        <is>
          <t>Dentro del alcance</t>
        </is>
      </c>
      <c r="X907" s="30" t="inlineStr">
        <is>
          <t>Media</t>
        </is>
      </c>
      <c r="Y907" s="27" t="inlineStr">
        <is>
          <t>Homologado – confianza Media – pendiente de validación</t>
        </is>
      </c>
      <c r="Z907" s="26" t="inlineStr">
        <is>
          <t>Dar de baja en SAP</t>
        </is>
      </c>
      <c r="AA907" s="27" t="inlineStr">
        <is>
          <t>216</t>
        </is>
      </c>
      <c r="AB907" s="27" t="inlineStr">
        <is>
          <t>SOLUCIÓN RINGER LACTATO</t>
        </is>
      </c>
      <c r="AC907" s="27" t="inlineStr">
        <is>
          <t>Homologación por código Avain (master M13-003)</t>
        </is>
      </c>
      <c r="AD907" s="27" t="inlineStr">
        <is>
          <t>No</t>
        </is>
      </c>
      <c r="AE907" s="27" t="inlineStr"/>
      <c r="AF907" s="27" t="inlineStr">
        <is>
          <t>Sí</t>
        </is>
      </c>
      <c r="AG907" s="27" t="inlineStr">
        <is>
          <t>M13-003</t>
        </is>
      </c>
      <c r="AH907" s="37" t="n">
        <v>1813</v>
      </c>
      <c r="AI907" s="37" t="n">
        <v>228</v>
      </c>
      <c r="AJ907" s="37" t="n">
        <v>1585</v>
      </c>
      <c r="AK907" s="38" t="n">
        <v>1562.301268615554</v>
      </c>
      <c r="AL907" s="38">
        <f>IF(OR($Z907="Dar de baja en SAP",$Z907="Dar de alta en SAP"),$AJ907*$AK907,"")</f>
        <v/>
      </c>
      <c r="AM907" s="38">
        <f>$AI907*$AK907</f>
        <v/>
      </c>
      <c r="AN907" s="27" t="inlineStr"/>
      <c r="AO907"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7" t="n">
        <v>0</v>
      </c>
      <c r="M908" s="7" t="n">
        <v>19540.83</v>
      </c>
      <c r="O908" s="11">
        <f>M908/SUM($M$2:$M$2023)</f>
        <v/>
      </c>
      <c r="P908" s="5">
        <f>IFERROR(M908/I908,0)</f>
        <v/>
      </c>
      <c r="R908" s="8">
        <f>I908-Q908</f>
        <v/>
      </c>
      <c r="S908" s="36">
        <f>P908*R908</f>
        <v/>
      </c>
      <c r="U908" s="27" t="inlineStr">
        <is>
          <t>Stock SAP</t>
        </is>
      </c>
      <c r="V908" s="27" t="inlineStr">
        <is>
          <t>Medicamentos</t>
        </is>
      </c>
      <c r="W908" s="27" t="inlineStr">
        <is>
          <t>Dentro del alcance</t>
        </is>
      </c>
      <c r="X908" s="25" t="inlineStr">
        <is>
          <t>Alta</t>
        </is>
      </c>
      <c r="Y908" s="27" t="inlineStr">
        <is>
          <t>Homologado – confianza Alta</t>
        </is>
      </c>
      <c r="Z908" s="26" t="inlineStr">
        <is>
          <t>Dar de baja en SAP</t>
        </is>
      </c>
      <c r="AA908" s="27" t="inlineStr">
        <is>
          <t>463</t>
        </is>
      </c>
      <c r="AB908" s="27" t="inlineStr">
        <is>
          <t>Alcohol en gel x500ml</t>
        </is>
      </c>
      <c r="AC908" s="27" t="inlineStr">
        <is>
          <t>Cruce por nomenclatura SAP</t>
        </is>
      </c>
      <c r="AD908" s="27" t="inlineStr">
        <is>
          <t>No</t>
        </is>
      </c>
      <c r="AE908" s="27" t="inlineStr"/>
      <c r="AF908" s="27" t="inlineStr">
        <is>
          <t>No</t>
        </is>
      </c>
      <c r="AG908" s="27" t="inlineStr"/>
      <c r="AH908" s="37" t="n">
        <v>1598</v>
      </c>
      <c r="AI908" s="37" t="n">
        <v>1</v>
      </c>
      <c r="AJ908" s="37" t="n">
        <v>1597</v>
      </c>
      <c r="AK908" s="38" t="n">
        <v>217.1202878598248</v>
      </c>
      <c r="AL908" s="38">
        <f>IF(OR($Z908="Dar de baja en SAP",$Z908="Dar de alta en SAP"),$AJ908*$AK908,"")</f>
        <v/>
      </c>
      <c r="AM908" s="38">
        <f>$AI908*$AK908</f>
        <v/>
      </c>
      <c r="AN908" s="29" t="inlineStr">
        <is>
          <t>Valorización a validar: relación de cantidades 1,598 a 1 entre SAP y el recuento físico. Sugiere distinta unidad de medida (SAP por caja o envase y el recuento por unidad). La diferencia económica de esta fila no debe tomarse como definitiva.</t>
        </is>
      </c>
      <c r="AO908" s="27"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7" t="n">
        <v>0</v>
      </c>
      <c r="M909" s="7" t="n">
        <v>97351.71000000001</v>
      </c>
      <c r="O909" s="11">
        <f>M909/SUM($M$2:$M$2023)</f>
        <v/>
      </c>
      <c r="P909" s="5">
        <f>IFERROR(M909/I909,0)</f>
        <v/>
      </c>
      <c r="R909" s="8">
        <f>I909-Q909</f>
        <v/>
      </c>
      <c r="S909" s="36">
        <f>P909*R909</f>
        <v/>
      </c>
      <c r="U909" s="27" t="inlineStr">
        <is>
          <t>Stock SAP</t>
        </is>
      </c>
      <c r="V909" s="27" t="inlineStr">
        <is>
          <t>Medicamentos</t>
        </is>
      </c>
      <c r="W909" s="27" t="inlineStr">
        <is>
          <t>Dentro del alcance</t>
        </is>
      </c>
      <c r="X909" s="30" t="inlineStr">
        <is>
          <t>Media</t>
        </is>
      </c>
      <c r="Y909" s="27" t="inlineStr">
        <is>
          <t>Homologado – confianza Media – pendiente de validación</t>
        </is>
      </c>
      <c r="Z909" s="26" t="inlineStr">
        <is>
          <t>Dar de baja en SAP</t>
        </is>
      </c>
      <c r="AA909" s="27" t="inlineStr">
        <is>
          <t>212</t>
        </is>
      </c>
      <c r="AB909" s="27" t="inlineStr">
        <is>
          <t>SOLUCIÓN FISIOLÓGICA</t>
        </is>
      </c>
      <c r="AC909" s="27" t="inlineStr">
        <is>
          <t>Homologación por código Avain (master M13-001)</t>
        </is>
      </c>
      <c r="AD909" s="27" t="inlineStr">
        <is>
          <t>No</t>
        </is>
      </c>
      <c r="AE909" s="27" t="inlineStr"/>
      <c r="AF909" s="27" t="inlineStr">
        <is>
          <t>Sí</t>
        </is>
      </c>
      <c r="AG909" s="27" t="inlineStr">
        <is>
          <t>M13-001</t>
        </is>
      </c>
      <c r="AH909" s="37" t="n">
        <v>3471</v>
      </c>
      <c r="AI909" s="37" t="n">
        <v>0</v>
      </c>
      <c r="AJ909" s="37" t="n">
        <v>3471</v>
      </c>
      <c r="AK909" s="38" t="n">
        <v>1081.685701526937</v>
      </c>
      <c r="AL909" s="38">
        <f>IF(OR($Z909="Dar de baja en SAP",$Z909="Dar de alta en SAP"),$AJ909*$AK909,"")</f>
        <v/>
      </c>
      <c r="AM909" s="38">
        <f>$AI909*$AK909</f>
        <v/>
      </c>
      <c r="AN909" s="27" t="inlineStr"/>
      <c r="AO909"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7" t="n">
        <v>0</v>
      </c>
      <c r="M910" s="7" t="n">
        <v>666.04</v>
      </c>
      <c r="O910" s="11">
        <f>M910/SUM($M$2:$M$2023)</f>
        <v/>
      </c>
      <c r="P910" s="5">
        <f>IFERROR(M910/I910,0)</f>
        <v/>
      </c>
      <c r="R910" s="8">
        <f>I910-Q910</f>
        <v/>
      </c>
      <c r="S910" s="36">
        <f>P910*R910</f>
        <v/>
      </c>
      <c r="U910" s="27" t="inlineStr">
        <is>
          <t>Stock SAP</t>
        </is>
      </c>
      <c r="V910" s="27" t="inlineStr">
        <is>
          <t>Medicamentos</t>
        </is>
      </c>
      <c r="W910" s="27" t="inlineStr">
        <is>
          <t>Dentro del alcance</t>
        </is>
      </c>
      <c r="X910" s="27" t="inlineStr"/>
      <c r="Y910" s="27" t="inlineStr">
        <is>
          <t>Sin recuento físico en el inventario de Avain</t>
        </is>
      </c>
      <c r="Z910" s="28" t="inlineStr">
        <is>
          <t>Sin recuento físico</t>
        </is>
      </c>
      <c r="AA910" s="27" t="inlineStr"/>
      <c r="AB910" s="27" t="inlineStr"/>
      <c r="AC910" s="27" t="inlineStr"/>
      <c r="AD910" s="27" t="inlineStr"/>
      <c r="AE910" s="27" t="inlineStr"/>
      <c r="AF910" s="27" t="inlineStr"/>
      <c r="AG910" s="27" t="inlineStr"/>
      <c r="AH910" s="37" t="n">
        <v>460</v>
      </c>
      <c r="AI910" s="37" t="n">
        <v>0</v>
      </c>
      <c r="AJ910" s="37" t="n">
        <v>460</v>
      </c>
      <c r="AK910" s="38" t="n">
        <v>7.400478260869565</v>
      </c>
      <c r="AL910" s="38" t="n"/>
      <c r="AM910" s="38" t="n"/>
      <c r="AN910" s="27" t="inlineStr"/>
      <c r="AO910" s="27"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7" t="n">
        <v>0</v>
      </c>
      <c r="M911" s="7" t="n">
        <v>24566.44</v>
      </c>
      <c r="O911" s="11">
        <f>M911/SUM($M$2:$M$2023)</f>
        <v/>
      </c>
      <c r="P911" s="5">
        <f>IFERROR(M911/I911,0)</f>
        <v/>
      </c>
      <c r="R911" s="8">
        <f>I911-Q911</f>
        <v/>
      </c>
      <c r="S911" s="36">
        <f>P911*R911</f>
        <v/>
      </c>
      <c r="U911" s="27" t="inlineStr">
        <is>
          <t>Stock SAP</t>
        </is>
      </c>
      <c r="V911" s="27" t="inlineStr">
        <is>
          <t>Medicamentos</t>
        </is>
      </c>
      <c r="W911" s="27" t="inlineStr">
        <is>
          <t>Dentro del alcance</t>
        </is>
      </c>
      <c r="X911" s="27" t="inlineStr"/>
      <c r="Y911" s="27" t="inlineStr">
        <is>
          <t>Sin recuento físico en el inventario de Avain</t>
        </is>
      </c>
      <c r="Z911" s="28" t="inlineStr">
        <is>
          <t>Sin recuento físico</t>
        </is>
      </c>
      <c r="AA911" s="27" t="inlineStr"/>
      <c r="AB911" s="27" t="inlineStr"/>
      <c r="AC911" s="27" t="inlineStr"/>
      <c r="AD911" s="27" t="inlineStr"/>
      <c r="AE911" s="27" t="inlineStr"/>
      <c r="AF911" s="27" t="inlineStr"/>
      <c r="AG911" s="27" t="inlineStr"/>
      <c r="AH911" s="37" t="n">
        <v>1991</v>
      </c>
      <c r="AI911" s="37" t="n">
        <v>0</v>
      </c>
      <c r="AJ911" s="37" t="n">
        <v>1991</v>
      </c>
      <c r="AK911" s="38" t="n">
        <v>272.9604068307383</v>
      </c>
      <c r="AL911" s="38" t="n"/>
      <c r="AM911" s="38" t="n"/>
      <c r="AN911" s="27" t="inlineStr"/>
      <c r="AO911" s="27"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7" t="n">
        <v>0</v>
      </c>
      <c r="M912" s="7" t="n">
        <v>2744.1</v>
      </c>
      <c r="O912" s="11">
        <f>M912/SUM($M$2:$M$2023)</f>
        <v/>
      </c>
      <c r="P912" s="5">
        <f>IFERROR(M912/I912,0)</f>
        <v/>
      </c>
      <c r="R912" s="8">
        <f>I912-Q912</f>
        <v/>
      </c>
      <c r="S912" s="36">
        <f>P912*R912</f>
        <v/>
      </c>
      <c r="U912" s="27" t="inlineStr">
        <is>
          <t>Stock SAP</t>
        </is>
      </c>
      <c r="V912" s="27" t="inlineStr">
        <is>
          <t>Medicamentos</t>
        </is>
      </c>
      <c r="W912" s="27" t="inlineStr">
        <is>
          <t>Dentro del alcance</t>
        </is>
      </c>
      <c r="X912" s="27" t="inlineStr"/>
      <c r="Y912" s="27" t="inlineStr">
        <is>
          <t>Sin recuento físico en el inventario de Avain</t>
        </is>
      </c>
      <c r="Z912" s="28" t="inlineStr">
        <is>
          <t>Sin recuento físico</t>
        </is>
      </c>
      <c r="AA912" s="27" t="inlineStr"/>
      <c r="AB912" s="27" t="inlineStr"/>
      <c r="AC912" s="27" t="inlineStr"/>
      <c r="AD912" s="27" t="inlineStr"/>
      <c r="AE912" s="27" t="inlineStr"/>
      <c r="AF912" s="27" t="inlineStr"/>
      <c r="AG912" s="27" t="inlineStr"/>
      <c r="AH912" s="37" t="n">
        <v>140</v>
      </c>
      <c r="AI912" s="37" t="n">
        <v>0</v>
      </c>
      <c r="AJ912" s="37" t="n">
        <v>140</v>
      </c>
      <c r="AK912" s="38" t="n">
        <v>30.49</v>
      </c>
      <c r="AL912" s="38" t="n"/>
      <c r="AM912" s="38" t="n"/>
      <c r="AN912" s="27" t="inlineStr"/>
      <c r="AO912" s="27"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7" t="n">
        <v>0</v>
      </c>
      <c r="M913" s="7" t="n">
        <v>59979.88</v>
      </c>
      <c r="O913" s="11">
        <f>M913/SUM($M$2:$M$2023)</f>
        <v/>
      </c>
      <c r="P913" s="5">
        <f>IFERROR(M913/I913,0)</f>
        <v/>
      </c>
      <c r="R913" s="8">
        <f>I913-Q913</f>
        <v/>
      </c>
      <c r="S913" s="36">
        <f>P913*R913</f>
        <v/>
      </c>
      <c r="U913" s="27" t="inlineStr">
        <is>
          <t>Stock SAP</t>
        </is>
      </c>
      <c r="V913" s="27" t="inlineStr">
        <is>
          <t>Medicamentos</t>
        </is>
      </c>
      <c r="W913" s="27" t="inlineStr">
        <is>
          <t>Dentro del alcance</t>
        </is>
      </c>
      <c r="X913" s="27" t="inlineStr"/>
      <c r="Y913" s="27" t="inlineStr">
        <is>
          <t>Sin recuento físico en el inventario de Avain</t>
        </is>
      </c>
      <c r="Z913" s="28" t="inlineStr">
        <is>
          <t>Sin recuento físico</t>
        </is>
      </c>
      <c r="AA913" s="27" t="inlineStr"/>
      <c r="AB913" s="27" t="inlineStr"/>
      <c r="AC913" s="27" t="inlineStr"/>
      <c r="AD913" s="27" t="inlineStr"/>
      <c r="AE913" s="27" t="inlineStr"/>
      <c r="AF913" s="27" t="inlineStr"/>
      <c r="AG913" s="27" t="inlineStr"/>
      <c r="AH913" s="37" t="n">
        <v>503</v>
      </c>
      <c r="AI913" s="37" t="n">
        <v>0</v>
      </c>
      <c r="AJ913" s="37" t="n">
        <v>503</v>
      </c>
      <c r="AK913" s="38" t="n">
        <v>666.4431212723657</v>
      </c>
      <c r="AL913" s="38" t="n"/>
      <c r="AM913" s="38" t="n"/>
      <c r="AN913" s="27" t="inlineStr"/>
      <c r="AO913" s="27"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7" t="n">
        <v>0</v>
      </c>
      <c r="M914" s="7" t="n">
        <v>21947.21</v>
      </c>
      <c r="O914" s="11">
        <f>M914/SUM($M$2:$M$2023)</f>
        <v/>
      </c>
      <c r="P914" s="5">
        <f>IFERROR(M914/I914,0)</f>
        <v/>
      </c>
      <c r="R914" s="8">
        <f>I914-Q914</f>
        <v/>
      </c>
      <c r="S914" s="36">
        <f>P914*R914</f>
        <v/>
      </c>
      <c r="U914" s="27" t="inlineStr">
        <is>
          <t>Stock SAP</t>
        </is>
      </c>
      <c r="V914" s="27" t="inlineStr">
        <is>
          <t>Medicamentos</t>
        </is>
      </c>
      <c r="W914" s="27" t="inlineStr">
        <is>
          <t>Dentro del alcance</t>
        </is>
      </c>
      <c r="X914" s="27" t="inlineStr"/>
      <c r="Y914" s="27" t="inlineStr">
        <is>
          <t>Sin recuento físico en el inventario de Avain</t>
        </is>
      </c>
      <c r="Z914" s="28" t="inlineStr">
        <is>
          <t>Sin recuento físico</t>
        </is>
      </c>
      <c r="AA914" s="27" t="inlineStr"/>
      <c r="AB914" s="27" t="inlineStr"/>
      <c r="AC914" s="27" t="inlineStr"/>
      <c r="AD914" s="27" t="inlineStr"/>
      <c r="AE914" s="27" t="inlineStr"/>
      <c r="AF914" s="27" t="inlineStr"/>
      <c r="AG914" s="27" t="inlineStr"/>
      <c r="AH914" s="37" t="n">
        <v>435</v>
      </c>
      <c r="AI914" s="37" t="n">
        <v>0</v>
      </c>
      <c r="AJ914" s="37" t="n">
        <v>435</v>
      </c>
      <c r="AK914" s="38" t="n">
        <v>243.8579540229885</v>
      </c>
      <c r="AL914" s="38" t="n"/>
      <c r="AM914" s="38" t="n"/>
      <c r="AN914" s="27" t="inlineStr"/>
      <c r="AO914" s="27" t="inlineStr">
        <is>
          <t>El material ocupa 7 filas en la hoja 1060 NQN (lote/almacén). La cantidad SAP y la física de esta vista son el total del material.</t>
        </is>
      </c>
    </row>
    <row r="915">
      <c r="A915" s="5" t="inlineStr">
        <is>
          <t>2000035</t>
        </is>
      </c>
      <c r="B915" s="5" t="inlineStr">
        <is>
          <t>TENSIOMETRO ADULTO</t>
        </is>
      </c>
      <c r="C915" s="5" t="inlineStr"/>
      <c r="D915" s="5" t="inlineStr">
        <is>
          <t>033</t>
        </is>
      </c>
      <c r="E915" s="5" t="inlineStr">
        <is>
          <t>ZDES</t>
        </is>
      </c>
      <c r="F915" s="5" t="inlineStr">
        <is>
          <t>1060</t>
        </is>
      </c>
      <c r="G915" s="5" t="inlineStr">
        <is>
          <t>6022</t>
        </is>
      </c>
      <c r="H915" s="5" t="inlineStr">
        <is>
          <t>C/U</t>
        </is>
      </c>
      <c r="I915" s="6" t="n">
        <v>90</v>
      </c>
      <c r="J915" s="6" t="n">
        <v>0</v>
      </c>
      <c r="K915" s="5" t="inlineStr">
        <is>
          <t>ARS</t>
        </is>
      </c>
      <c r="L915" s="7" t="n">
        <v>0</v>
      </c>
      <c r="M915" s="7" t="n">
        <v>691625.55</v>
      </c>
      <c r="O915" s="11">
        <f>M915/SUM($M$2:$M$2023)</f>
        <v/>
      </c>
      <c r="P915" s="5">
        <f>IFERROR(M915/I915,0)</f>
        <v/>
      </c>
      <c r="Q915" s="39" t="n">
        <v>1</v>
      </c>
      <c r="R915" s="8">
        <f>I915-Q915</f>
        <v/>
      </c>
      <c r="S915" s="36">
        <f>P915*R915</f>
        <v/>
      </c>
      <c r="U915" s="27" t="inlineStr">
        <is>
          <t>Stock SAP</t>
        </is>
      </c>
      <c r="V915" s="27" t="inlineStr">
        <is>
          <t>Descartables</t>
        </is>
      </c>
      <c r="W915" s="27" t="inlineStr">
        <is>
          <t>Dentro del alcance</t>
        </is>
      </c>
      <c r="X915" s="25" t="inlineStr">
        <is>
          <t>Alta</t>
        </is>
      </c>
      <c r="Y915" s="27" t="inlineStr">
        <is>
          <t>Homologado – confianza Alta</t>
        </is>
      </c>
      <c r="Z915" s="26" t="inlineStr">
        <is>
          <t>Dar de baja en SAP</t>
        </is>
      </c>
      <c r="AA915" s="27" t="inlineStr">
        <is>
          <t>524</t>
        </is>
      </c>
      <c r="AB915" s="27" t="inlineStr">
        <is>
          <t>TENSIOMETRO</t>
        </is>
      </c>
      <c r="AC915" s="27" t="inlineStr">
        <is>
          <t>Cruce por nomenclatura SAP</t>
        </is>
      </c>
      <c r="AD915" s="27" t="inlineStr">
        <is>
          <t>Sí</t>
        </is>
      </c>
      <c r="AE915" s="27" t="inlineStr">
        <is>
          <t>2000035, 2001121</t>
        </is>
      </c>
      <c r="AF915" s="27" t="inlineStr">
        <is>
          <t>Sí</t>
        </is>
      </c>
      <c r="AG915" s="27" t="inlineStr"/>
      <c r="AH915" s="37" t="n">
        <v>155</v>
      </c>
      <c r="AI915" s="37" t="n">
        <v>1</v>
      </c>
      <c r="AJ915" s="37" t="n">
        <v>154</v>
      </c>
      <c r="AK915" s="38" t="n">
        <v>7684.728322580646</v>
      </c>
      <c r="AL915" s="38">
        <f>IF(OR($Z915="Dar de baja en SAP",$Z915="Dar de alta en SAP"),$AJ915*$AK915,"")</f>
        <v/>
      </c>
      <c r="AM915" s="38">
        <f>$AI915*$AK915</f>
        <v/>
      </c>
      <c r="AN915" s="29" t="inlineStr">
        <is>
          <t>Valorización a validar: relación de cantidades 155 a 1 entre SAP y el recuento físico. Sugiere distinta unidad de medida (SAP por caja o envase y el recuento por unidad). La diferencia económica de esta fila no debe tomarse como definitiva.</t>
        </is>
      </c>
      <c r="AO915" s="27"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t="inlineStr"/>
      <c r="D916" s="5" t="inlineStr">
        <is>
          <t>033</t>
        </is>
      </c>
      <c r="E916" s="5" t="inlineStr">
        <is>
          <t>ZDES</t>
        </is>
      </c>
      <c r="F916" s="5" t="inlineStr">
        <is>
          <t>1060</t>
        </is>
      </c>
      <c r="G916" s="5" t="inlineStr">
        <is>
          <t>6022</t>
        </is>
      </c>
      <c r="H916" s="5" t="inlineStr">
        <is>
          <t>C/U</t>
        </is>
      </c>
      <c r="I916" s="6" t="n">
        <v>90</v>
      </c>
      <c r="J916" s="6" t="n">
        <v>0</v>
      </c>
      <c r="K916" s="5" t="inlineStr">
        <is>
          <t>ARS</t>
        </is>
      </c>
      <c r="L916" s="7" t="n">
        <v>0</v>
      </c>
      <c r="M916" s="7" t="n">
        <v>19436</v>
      </c>
      <c r="O916" s="11">
        <f>M916/SUM($M$2:$M$2023)</f>
        <v/>
      </c>
      <c r="P916" s="5">
        <f>IFERROR(M916/I916,0)</f>
        <v/>
      </c>
      <c r="R916" s="8">
        <f>I916-Q916</f>
        <v/>
      </c>
      <c r="S916" s="36">
        <f>P916*R916</f>
        <v/>
      </c>
      <c r="U916" s="27" t="inlineStr">
        <is>
          <t>Stock SAP</t>
        </is>
      </c>
      <c r="V916" s="27" t="inlineStr">
        <is>
          <t>Descartables</t>
        </is>
      </c>
      <c r="W916" s="27" t="inlineStr">
        <is>
          <t>Dentro del alcance</t>
        </is>
      </c>
      <c r="X916" s="27" t="inlineStr"/>
      <c r="Y916" s="27" t="inlineStr">
        <is>
          <t>Sin recuento físico en el inventario de Avain</t>
        </is>
      </c>
      <c r="Z916" s="28" t="inlineStr">
        <is>
          <t>Sin recuento físico</t>
        </is>
      </c>
      <c r="AA916" s="27" t="inlineStr"/>
      <c r="AB916" s="27" t="inlineStr"/>
      <c r="AC916" s="27" t="inlineStr"/>
      <c r="AD916" s="27" t="inlineStr"/>
      <c r="AE916" s="27" t="inlineStr"/>
      <c r="AF916" s="27" t="inlineStr"/>
      <c r="AG916" s="27" t="inlineStr"/>
      <c r="AH916" s="37" t="n">
        <v>90</v>
      </c>
      <c r="AI916" s="37" t="n">
        <v>0</v>
      </c>
      <c r="AJ916" s="37" t="n">
        <v>90</v>
      </c>
      <c r="AK916" s="38" t="n">
        <v>215.9555555555555</v>
      </c>
      <c r="AL916" s="38" t="n"/>
      <c r="AM916" s="38" t="n"/>
      <c r="AN916" s="27" t="inlineStr"/>
      <c r="AO916" s="27" t="inlineStr"/>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7" t="n">
        <v>0</v>
      </c>
      <c r="M917" s="7" t="n">
        <v>119842.83</v>
      </c>
      <c r="O917" s="11">
        <f>M917/SUM($M$2:$M$2023)</f>
        <v/>
      </c>
      <c r="P917" s="5">
        <f>IFERROR(M917/I917,0)</f>
        <v/>
      </c>
      <c r="R917" s="8">
        <f>I917-Q917</f>
        <v/>
      </c>
      <c r="S917" s="36">
        <f>P917*R917</f>
        <v/>
      </c>
      <c r="U917" s="27" t="inlineStr">
        <is>
          <t>Stock SAP</t>
        </is>
      </c>
      <c r="V917" s="27" t="inlineStr">
        <is>
          <t>Medicamentos</t>
        </is>
      </c>
      <c r="W917" s="27" t="inlineStr">
        <is>
          <t>Dentro del alcance</t>
        </is>
      </c>
      <c r="X917" s="26" t="inlineStr">
        <is>
          <t>Baja</t>
        </is>
      </c>
      <c r="Y917" s="27" t="inlineStr">
        <is>
          <t>Homologado – confianza Baja – pendiente de validación</t>
        </is>
      </c>
      <c r="Z917" s="26" t="inlineStr">
        <is>
          <t>Dar de baja en SAP</t>
        </is>
      </c>
      <c r="AA917" s="27" t="inlineStr">
        <is>
          <t>255</t>
        </is>
      </c>
      <c r="AB917" s="27" t="inlineStr">
        <is>
          <t>ALCOHOL ETILICO 96% X 1 LTS</t>
        </is>
      </c>
      <c r="AC917" s="27" t="inlineStr">
        <is>
          <t>Homologación por código Avain (master D-174)</t>
        </is>
      </c>
      <c r="AD917" s="27" t="inlineStr">
        <is>
          <t>No</t>
        </is>
      </c>
      <c r="AE917" s="27" t="inlineStr"/>
      <c r="AF917" s="27" t="inlineStr">
        <is>
          <t>Sí</t>
        </is>
      </c>
      <c r="AG917" s="27" t="inlineStr">
        <is>
          <t>D-174</t>
        </is>
      </c>
      <c r="AH917" s="37" t="n">
        <v>727</v>
      </c>
      <c r="AI917" s="37" t="n">
        <v>4</v>
      </c>
      <c r="AJ917" s="37" t="n">
        <v>723</v>
      </c>
      <c r="AK917" s="38" t="n">
        <v>1426.700385144429</v>
      </c>
      <c r="AL917" s="38">
        <f>IF(OR($Z917="Dar de baja en SAP",$Z917="Dar de alta en SAP"),$AJ917*$AK917,"")</f>
        <v/>
      </c>
      <c r="AM917" s="38">
        <f>$AI917*$AK917</f>
        <v/>
      </c>
      <c r="AN917" s="29" t="inlineStr">
        <is>
          <t>Valorización a validar: relación de cantidades 182 a 1 entre SAP y el recuento físico. Sugiere distinta unidad de medida (SAP por caja o envase y el recuento por unidad). La diferencia económica de esta fila no debe tomarse como definitiva.</t>
        </is>
      </c>
      <c r="AO917"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7" t="n">
        <v>0</v>
      </c>
      <c r="M918" s="7" t="n">
        <v>163800</v>
      </c>
      <c r="O918" s="11">
        <f>M918/SUM($M$2:$M$2023)</f>
        <v/>
      </c>
      <c r="P918" s="5">
        <f>IFERROR(M918/I918,0)</f>
        <v/>
      </c>
      <c r="R918" s="8">
        <f>I918-Q918</f>
        <v/>
      </c>
      <c r="S918" s="36">
        <f>P918*R918</f>
        <v/>
      </c>
      <c r="U918" s="27" t="inlineStr">
        <is>
          <t>Stock SAP</t>
        </is>
      </c>
      <c r="V918" s="27" t="inlineStr">
        <is>
          <t>Medicamentos</t>
        </is>
      </c>
      <c r="W918" s="27" t="inlineStr">
        <is>
          <t>Dentro del alcance</t>
        </is>
      </c>
      <c r="X918" s="27" t="inlineStr"/>
      <c r="Y918" s="27" t="inlineStr">
        <is>
          <t>Sin recuento físico en el inventario de Avain</t>
        </is>
      </c>
      <c r="Z918" s="28" t="inlineStr">
        <is>
          <t>Sin recuento físico</t>
        </is>
      </c>
      <c r="AA918" s="27" t="inlineStr"/>
      <c r="AB918" s="27" t="inlineStr"/>
      <c r="AC918" s="27" t="inlineStr"/>
      <c r="AD918" s="27" t="inlineStr"/>
      <c r="AE918" s="27" t="inlineStr"/>
      <c r="AF918" s="27" t="inlineStr"/>
      <c r="AG918" s="27" t="inlineStr"/>
      <c r="AH918" s="37" t="n">
        <v>84</v>
      </c>
      <c r="AI918" s="37" t="n">
        <v>0</v>
      </c>
      <c r="AJ918" s="37" t="n">
        <v>84</v>
      </c>
      <c r="AK918" s="38" t="n">
        <v>1950</v>
      </c>
      <c r="AL918" s="38" t="n"/>
      <c r="AM918" s="38" t="n"/>
      <c r="AN918" s="27" t="inlineStr"/>
      <c r="AO918" s="27" t="inlineStr"/>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7" t="n">
        <v>0</v>
      </c>
      <c r="M919" s="7" t="n">
        <v>3497.92</v>
      </c>
      <c r="O919" s="11">
        <f>M919/SUM($M$2:$M$2023)</f>
        <v/>
      </c>
      <c r="P919" s="5">
        <f>IFERROR(M919/I919,0)</f>
        <v/>
      </c>
      <c r="R919" s="8">
        <f>I919-Q919</f>
        <v/>
      </c>
      <c r="S919" s="36">
        <f>P919*R919</f>
        <v/>
      </c>
      <c r="U919" s="27" t="inlineStr">
        <is>
          <t>Stock SAP</t>
        </is>
      </c>
      <c r="V919" s="27" t="inlineStr">
        <is>
          <t>Medicamentos</t>
        </is>
      </c>
      <c r="W919" s="27" t="inlineStr">
        <is>
          <t>Dentro del alcance</t>
        </is>
      </c>
      <c r="X919" s="27" t="inlineStr"/>
      <c r="Y919" s="27" t="inlineStr">
        <is>
          <t>Sin recuento físico en el inventario de Avain</t>
        </is>
      </c>
      <c r="Z919" s="28" t="inlineStr">
        <is>
          <t>Sin recuento físico</t>
        </is>
      </c>
      <c r="AA919" s="27" t="inlineStr"/>
      <c r="AB919" s="27" t="inlineStr"/>
      <c r="AC919" s="27" t="inlineStr"/>
      <c r="AD919" s="27" t="inlineStr"/>
      <c r="AE919" s="27" t="inlineStr"/>
      <c r="AF919" s="27" t="inlineStr"/>
      <c r="AG919" s="27" t="inlineStr"/>
      <c r="AH919" s="37" t="n">
        <v>384</v>
      </c>
      <c r="AI919" s="37" t="n">
        <v>0</v>
      </c>
      <c r="AJ919" s="37" t="n">
        <v>384</v>
      </c>
      <c r="AK919" s="38" t="n">
        <v>41.641875</v>
      </c>
      <c r="AL919" s="38" t="n"/>
      <c r="AM919" s="38" t="n"/>
      <c r="AN919" s="27" t="inlineStr"/>
      <c r="AO919" s="27"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7" t="n">
        <v>0</v>
      </c>
      <c r="M920" s="7" t="n">
        <v>5401.34</v>
      </c>
      <c r="O920" s="11">
        <f>M920/SUM($M$2:$M$2023)</f>
        <v/>
      </c>
      <c r="P920" s="5">
        <f>IFERROR(M920/I920,0)</f>
        <v/>
      </c>
      <c r="R920" s="8">
        <f>I920-Q920</f>
        <v/>
      </c>
      <c r="S920" s="36">
        <f>P920*R920</f>
        <v/>
      </c>
      <c r="U920" s="27" t="inlineStr">
        <is>
          <t>Stock SAP</t>
        </is>
      </c>
      <c r="V920" s="27" t="inlineStr">
        <is>
          <t>Medicamentos</t>
        </is>
      </c>
      <c r="W920" s="27" t="inlineStr">
        <is>
          <t>Dentro del alcance</t>
        </is>
      </c>
      <c r="X920" s="27" t="inlineStr"/>
      <c r="Y920" s="27" t="inlineStr">
        <is>
          <t>Sin recuento físico en el inventario de Avain</t>
        </is>
      </c>
      <c r="Z920" s="28" t="inlineStr">
        <is>
          <t>Sin recuento físico</t>
        </is>
      </c>
      <c r="AA920" s="27" t="inlineStr"/>
      <c r="AB920" s="27" t="inlineStr"/>
      <c r="AC920" s="27" t="inlineStr"/>
      <c r="AD920" s="27" t="inlineStr"/>
      <c r="AE920" s="27" t="inlineStr"/>
      <c r="AF920" s="27" t="inlineStr"/>
      <c r="AG920" s="27" t="inlineStr"/>
      <c r="AH920" s="37" t="n">
        <v>82</v>
      </c>
      <c r="AI920" s="37" t="n">
        <v>0</v>
      </c>
      <c r="AJ920" s="37" t="n">
        <v>82</v>
      </c>
      <c r="AK920" s="38" t="n">
        <v>65.87</v>
      </c>
      <c r="AL920" s="38" t="n"/>
      <c r="AM920" s="38" t="n"/>
      <c r="AN920" s="27" t="inlineStr"/>
      <c r="AO920" s="27" t="inlineStr"/>
    </row>
    <row r="921">
      <c r="A921" s="5" t="inlineStr">
        <is>
          <t>3000689</t>
        </is>
      </c>
      <c r="B921" s="5" t="inlineStr">
        <is>
          <t>Chaqueta Chofer ML Gris yac T XXL</t>
        </is>
      </c>
      <c r="C921" s="5" t="inlineStr"/>
      <c r="D921" s="5" t="inlineStr">
        <is>
          <t>INDU</t>
        </is>
      </c>
      <c r="E921" s="5" t="inlineStr">
        <is>
          <t>ZUNI</t>
        </is>
      </c>
      <c r="F921" s="5" t="inlineStr">
        <is>
          <t>1060</t>
        </is>
      </c>
      <c r="G921" s="5" t="inlineStr">
        <is>
          <t>6031</t>
        </is>
      </c>
      <c r="H921" s="5" t="inlineStr">
        <is>
          <t>C/U</t>
        </is>
      </c>
      <c r="I921" s="6" t="n">
        <v>82</v>
      </c>
      <c r="J921" s="6" t="n">
        <v>0</v>
      </c>
      <c r="K921" s="5" t="inlineStr">
        <is>
          <t>ARS</t>
        </is>
      </c>
      <c r="L921" s="7" t="n">
        <v>0</v>
      </c>
      <c r="M921" s="7" t="n">
        <v>1573671.92</v>
      </c>
      <c r="O921" s="11">
        <f>M921/SUM($M$2:$M$2023)</f>
        <v/>
      </c>
      <c r="P921" s="5">
        <f>IFERROR(M921/I921,0)</f>
        <v/>
      </c>
      <c r="R921" s="8">
        <f>I921-Q921</f>
        <v/>
      </c>
      <c r="S921" s="36">
        <f>P921*R921</f>
        <v/>
      </c>
      <c r="U921" s="27" t="inlineStr">
        <is>
          <t>Stock SAP</t>
        </is>
      </c>
      <c r="V921" s="27" t="inlineStr">
        <is>
          <t>Uniformes</t>
        </is>
      </c>
      <c r="W921" s="27" t="inlineStr">
        <is>
          <t>Fuera del alcance</t>
        </is>
      </c>
      <c r="X921" s="27" t="inlineStr"/>
      <c r="Y921" s="27" t="inlineStr">
        <is>
          <t>No aplica: uniformes, clasificación que el inventario físico de Farmacia no releva</t>
        </is>
      </c>
      <c r="Z921" s="28" t="inlineStr">
        <is>
          <t>Fuera del alcance del inventario físico</t>
        </is>
      </c>
      <c r="AA921" s="27" t="inlineStr"/>
      <c r="AB921" s="27" t="inlineStr"/>
      <c r="AC921" s="27" t="inlineStr"/>
      <c r="AD921" s="27" t="inlineStr"/>
      <c r="AE921" s="27" t="inlineStr"/>
      <c r="AF921" s="27" t="inlineStr"/>
      <c r="AG921" s="27" t="inlineStr"/>
      <c r="AH921" s="37" t="n">
        <v>106</v>
      </c>
      <c r="AI921" s="37" t="n">
        <v>0</v>
      </c>
      <c r="AJ921" s="37" t="n">
        <v>106</v>
      </c>
      <c r="AK921" s="38" t="n">
        <v>19191.12094339622</v>
      </c>
      <c r="AL921" s="38" t="n"/>
      <c r="AM921" s="38" t="n"/>
      <c r="AN921" s="27" t="inlineStr"/>
      <c r="AO921" s="27"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7" t="n">
        <v>0</v>
      </c>
      <c r="M922" s="7" t="n">
        <v>23978.12</v>
      </c>
      <c r="O922" s="11">
        <f>M922/SUM($M$2:$M$2023)</f>
        <v/>
      </c>
      <c r="P922" s="5">
        <f>IFERROR(M922/I922,0)</f>
        <v/>
      </c>
      <c r="R922" s="8">
        <f>I922-Q922</f>
        <v/>
      </c>
      <c r="S922" s="36">
        <f>P922*R922</f>
        <v/>
      </c>
      <c r="U922" s="27" t="inlineStr">
        <is>
          <t>Stock SAP</t>
        </is>
      </c>
      <c r="V922" s="27" t="inlineStr">
        <is>
          <t>Medicamentos</t>
        </is>
      </c>
      <c r="W922" s="27" t="inlineStr">
        <is>
          <t>Dentro del alcance</t>
        </is>
      </c>
      <c r="X922" s="30" t="inlineStr">
        <is>
          <t>Media</t>
        </is>
      </c>
      <c r="Y922" s="27" t="inlineStr">
        <is>
          <t>Homologado – confianza Media – pendiente de validación</t>
        </is>
      </c>
      <c r="Z922" s="26" t="inlineStr">
        <is>
          <t>Dar de baja en SAP</t>
        </is>
      </c>
      <c r="AA922" s="27" t="inlineStr">
        <is>
          <t>93</t>
        </is>
      </c>
      <c r="AB922" s="27" t="inlineStr">
        <is>
          <t>DIPIRONA AMP</t>
        </is>
      </c>
      <c r="AC922" s="27" t="inlineStr">
        <is>
          <t>Homologación por código Avain (master M01-010)</t>
        </is>
      </c>
      <c r="AD922" s="27" t="inlineStr">
        <is>
          <t>No</t>
        </is>
      </c>
      <c r="AE922" s="27" t="inlineStr"/>
      <c r="AF922" s="27" t="inlineStr">
        <is>
          <t>Sí</t>
        </is>
      </c>
      <c r="AG922" s="27" t="inlineStr">
        <is>
          <t>M01-010</t>
        </is>
      </c>
      <c r="AH922" s="37" t="n">
        <v>2880</v>
      </c>
      <c r="AI922" s="37" t="n">
        <v>110</v>
      </c>
      <c r="AJ922" s="37" t="n">
        <v>2770</v>
      </c>
      <c r="AK922" s="38" t="n">
        <v>299.7265277777778</v>
      </c>
      <c r="AL922" s="38">
        <f>IF(OR($Z922="Dar de baja en SAP",$Z922="Dar de alta en SAP"),$AJ922*$AK922,"")</f>
        <v/>
      </c>
      <c r="AM922" s="38">
        <f>$AI922*$AK922</f>
        <v/>
      </c>
      <c r="AN922" s="27" t="inlineStr"/>
      <c r="AO922"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7" t="n">
        <v>0</v>
      </c>
      <c r="M923" s="7" t="n">
        <v>7894.45</v>
      </c>
      <c r="O923" s="11">
        <f>M923/SUM($M$2:$M$2023)</f>
        <v/>
      </c>
      <c r="P923" s="5">
        <f>IFERROR(M923/I923,0)</f>
        <v/>
      </c>
      <c r="R923" s="8">
        <f>I923-Q923</f>
        <v/>
      </c>
      <c r="S923" s="36">
        <f>P923*R923</f>
        <v/>
      </c>
      <c r="U923" s="27" t="inlineStr">
        <is>
          <t>Stock SAP</t>
        </is>
      </c>
      <c r="V923" s="27" t="inlineStr">
        <is>
          <t>Medicamentos</t>
        </is>
      </c>
      <c r="W923" s="27" t="inlineStr">
        <is>
          <t>Dentro del alcance</t>
        </is>
      </c>
      <c r="X923" s="26" t="inlineStr">
        <is>
          <t>Baja</t>
        </is>
      </c>
      <c r="Y923" s="27" t="inlineStr">
        <is>
          <t>Homologado – confianza Baja – pendiente de validación</t>
        </is>
      </c>
      <c r="Z923" s="26" t="inlineStr">
        <is>
          <t>Dar de baja en SAP</t>
        </is>
      </c>
      <c r="AA923" s="27" t="inlineStr">
        <is>
          <t>329</t>
        </is>
      </c>
      <c r="AB923" s="27" t="inlineStr">
        <is>
          <t>LORAZEPAM SUBLINGUAL COMP</t>
        </is>
      </c>
      <c r="AC923" s="27" t="inlineStr">
        <is>
          <t>Homologación por código Avain (master M09-004)</t>
        </is>
      </c>
      <c r="AD923" s="27" t="inlineStr">
        <is>
          <t>No</t>
        </is>
      </c>
      <c r="AE923" s="27" t="inlineStr"/>
      <c r="AF923" s="27" t="inlineStr">
        <is>
          <t>Sí</t>
        </is>
      </c>
      <c r="AG923" s="27" t="inlineStr">
        <is>
          <t>M09-004</t>
        </is>
      </c>
      <c r="AH923" s="37" t="n">
        <v>3933</v>
      </c>
      <c r="AI923" s="37" t="n">
        <v>200</v>
      </c>
      <c r="AJ923" s="37" t="n">
        <v>3733</v>
      </c>
      <c r="AK923" s="38" t="n">
        <v>98.6806381896771</v>
      </c>
      <c r="AL923" s="38">
        <f>IF(OR($Z923="Dar de baja en SAP",$Z923="Dar de alta en SAP"),$AJ923*$AK923,"")</f>
        <v/>
      </c>
      <c r="AM923" s="38">
        <f>$AI923*$AK923</f>
        <v/>
      </c>
      <c r="AN923" s="27" t="inlineStr"/>
      <c r="AO923"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7" t="n">
        <v>0</v>
      </c>
      <c r="M924" s="7" t="n">
        <v>7894.45</v>
      </c>
      <c r="O924" s="11">
        <f>M924/SUM($M$2:$M$2023)</f>
        <v/>
      </c>
      <c r="P924" s="5">
        <f>IFERROR(M924/I924,0)</f>
        <v/>
      </c>
      <c r="R924" s="8">
        <f>I924-Q924</f>
        <v/>
      </c>
      <c r="S924" s="36">
        <f>P924*R924</f>
        <v/>
      </c>
      <c r="U924" s="27" t="inlineStr">
        <is>
          <t>Stock SAP</t>
        </is>
      </c>
      <c r="V924" s="27" t="inlineStr">
        <is>
          <t>Medicamentos</t>
        </is>
      </c>
      <c r="W924" s="27" t="inlineStr">
        <is>
          <t>Dentro del alcance</t>
        </is>
      </c>
      <c r="X924" s="26" t="inlineStr">
        <is>
          <t>Baja</t>
        </is>
      </c>
      <c r="Y924" s="27" t="inlineStr">
        <is>
          <t>Homologado – confianza Baja – pendiente de validación</t>
        </is>
      </c>
      <c r="Z924" s="26" t="inlineStr">
        <is>
          <t>Dar de baja en SAP</t>
        </is>
      </c>
      <c r="AA924" s="27" t="inlineStr">
        <is>
          <t>329</t>
        </is>
      </c>
      <c r="AB924" s="27" t="inlineStr">
        <is>
          <t>LORAZEPAM SUBLINGUAL COMP</t>
        </is>
      </c>
      <c r="AC924" s="27" t="inlineStr">
        <is>
          <t>Homologación por código Avain (master M09-004)</t>
        </is>
      </c>
      <c r="AD924" s="27" t="inlineStr">
        <is>
          <t>No</t>
        </is>
      </c>
      <c r="AE924" s="27" t="inlineStr"/>
      <c r="AF924" s="27" t="inlineStr">
        <is>
          <t>Sí</t>
        </is>
      </c>
      <c r="AG924" s="27" t="inlineStr">
        <is>
          <t>M09-004</t>
        </is>
      </c>
      <c r="AH924" s="37" t="n">
        <v>3933</v>
      </c>
      <c r="AI924" s="37" t="n">
        <v>200</v>
      </c>
      <c r="AJ924" s="37" t="n">
        <v>3733</v>
      </c>
      <c r="AK924" s="38" t="n">
        <v>98.6806381896771</v>
      </c>
      <c r="AL924" s="38">
        <f>IF(OR($Z924="Dar de baja en SAP",$Z924="Dar de alta en SAP"),$AJ924*$AK924,"")</f>
        <v/>
      </c>
      <c r="AM924" s="38">
        <f>$AI924*$AK924</f>
        <v/>
      </c>
      <c r="AN924" s="27" t="inlineStr"/>
      <c r="AO924"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7" t="n">
        <v>0</v>
      </c>
      <c r="M925" s="7" t="n">
        <v>11857.76</v>
      </c>
      <c r="O925" s="11">
        <f>M925/SUM($M$2:$M$2023)</f>
        <v/>
      </c>
      <c r="P925" s="5">
        <f>IFERROR(M925/I925,0)</f>
        <v/>
      </c>
      <c r="R925" s="8">
        <f>I925-Q925</f>
        <v/>
      </c>
      <c r="S925" s="36">
        <f>P925*R925</f>
        <v/>
      </c>
      <c r="U925" s="27" t="inlineStr">
        <is>
          <t>Stock SAP</t>
        </is>
      </c>
      <c r="V925" s="27" t="inlineStr">
        <is>
          <t>Medicamentos</t>
        </is>
      </c>
      <c r="W925" s="27" t="inlineStr">
        <is>
          <t>Dentro del alcance</t>
        </is>
      </c>
      <c r="X925" s="30" t="inlineStr">
        <is>
          <t>Media</t>
        </is>
      </c>
      <c r="Y925" s="27" t="inlineStr">
        <is>
          <t>Homologado – confianza Media – pendiente de validación</t>
        </is>
      </c>
      <c r="Z925" s="26" t="inlineStr">
        <is>
          <t>Dar de baja en SAP</t>
        </is>
      </c>
      <c r="AA925" s="27" t="inlineStr">
        <is>
          <t>396</t>
        </is>
      </c>
      <c r="AB925" s="27" t="inlineStr">
        <is>
          <t>IBUPROFENO 600MG COMP RECUBIERTOS</t>
        </is>
      </c>
      <c r="AC925" s="27" t="inlineStr">
        <is>
          <t>Homologación por código Avain (master M01-005)</t>
        </is>
      </c>
      <c r="AD925" s="27" t="inlineStr">
        <is>
          <t>No</t>
        </is>
      </c>
      <c r="AE925" s="27" t="inlineStr"/>
      <c r="AF925" s="27" t="inlineStr">
        <is>
          <t>Sí</t>
        </is>
      </c>
      <c r="AG925" s="27" t="inlineStr">
        <is>
          <t>M01-005</t>
        </is>
      </c>
      <c r="AH925" s="37" t="n">
        <v>21380</v>
      </c>
      <c r="AI925" s="37" t="n">
        <v>690</v>
      </c>
      <c r="AJ925" s="37" t="n">
        <v>20690</v>
      </c>
      <c r="AK925" s="38" t="n">
        <v>148.2219789522919</v>
      </c>
      <c r="AL925" s="38">
        <f>IF(OR($Z925="Dar de baja en SAP",$Z925="Dar de alta en SAP"),$AJ925*$AK925,"")</f>
        <v/>
      </c>
      <c r="AM925" s="38">
        <f>$AI925*$AK925</f>
        <v/>
      </c>
      <c r="AN925" s="27" t="inlineStr"/>
      <c r="AO925"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7" t="n">
        <v>0</v>
      </c>
      <c r="M926" s="7" t="n">
        <v>551159.89</v>
      </c>
      <c r="O926" s="11">
        <f>M926/SUM($M$2:$M$2023)</f>
        <v/>
      </c>
      <c r="P926" s="5">
        <f>IFERROR(M926/I926,0)</f>
        <v/>
      </c>
      <c r="Q926" s="39" t="n">
        <v>0</v>
      </c>
      <c r="R926" s="8">
        <f>I926-Q926</f>
        <v/>
      </c>
      <c r="S926" s="36">
        <f>P926*R926</f>
        <v/>
      </c>
      <c r="U926" s="27" t="inlineStr">
        <is>
          <t>Stock SAP</t>
        </is>
      </c>
      <c r="V926" s="27" t="inlineStr">
        <is>
          <t>Medicamentos</t>
        </is>
      </c>
      <c r="W926" s="27" t="inlineStr">
        <is>
          <t>Dentro del alcance</t>
        </is>
      </c>
      <c r="X926" s="25" t="inlineStr">
        <is>
          <t>Alta</t>
        </is>
      </c>
      <c r="Y926" s="27" t="inlineStr">
        <is>
          <t>Homologado – confianza Alta</t>
        </is>
      </c>
      <c r="Z926" s="26" t="inlineStr">
        <is>
          <t>Dar de baja en SAP</t>
        </is>
      </c>
      <c r="AA926" s="27" t="inlineStr">
        <is>
          <t>317</t>
        </is>
      </c>
      <c r="AB926" s="27" t="inlineStr">
        <is>
          <t>BUSCAPINA COMPUESTA</t>
        </is>
      </c>
      <c r="AC926" s="27" t="inlineStr">
        <is>
          <t>Cruce por nomenclatura SAP</t>
        </is>
      </c>
      <c r="AD926" s="27" t="inlineStr">
        <is>
          <t>No</t>
        </is>
      </c>
      <c r="AE926" s="27" t="inlineStr"/>
      <c r="AF926" s="27" t="inlineStr">
        <is>
          <t>No</t>
        </is>
      </c>
      <c r="AG926" s="27" t="inlineStr"/>
      <c r="AH926" s="37" t="n">
        <v>92</v>
      </c>
      <c r="AI926" s="37" t="n">
        <v>0</v>
      </c>
      <c r="AJ926" s="37" t="n">
        <v>92</v>
      </c>
      <c r="AK926" s="38" t="n">
        <v>6889.498586956522</v>
      </c>
      <c r="AL926" s="38">
        <f>IF(OR($Z926="Dar de baja en SAP",$Z926="Dar de alta en SAP"),$AJ926*$AK926,"")</f>
        <v/>
      </c>
      <c r="AM926" s="38">
        <f>$AI926*$AK926</f>
        <v/>
      </c>
      <c r="AN926" s="27" t="inlineStr"/>
      <c r="AO926" s="27"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7" t="n">
        <v>0</v>
      </c>
      <c r="M927" s="7" t="n">
        <v>22091.9</v>
      </c>
      <c r="O927" s="11">
        <f>M927/SUM($M$2:$M$2023)</f>
        <v/>
      </c>
      <c r="P927" s="5">
        <f>IFERROR(M927/I927,0)</f>
        <v/>
      </c>
      <c r="R927" s="8">
        <f>I927-Q927</f>
        <v/>
      </c>
      <c r="S927" s="36">
        <f>P927*R927</f>
        <v/>
      </c>
      <c r="U927" s="27" t="inlineStr">
        <is>
          <t>Stock SAP</t>
        </is>
      </c>
      <c r="V927" s="27" t="inlineStr">
        <is>
          <t>Medicamentos</t>
        </is>
      </c>
      <c r="W927" s="27" t="inlineStr">
        <is>
          <t>Dentro del alcance</t>
        </is>
      </c>
      <c r="X927" s="25" t="inlineStr">
        <is>
          <t>Alta</t>
        </is>
      </c>
      <c r="Y927" s="27" t="inlineStr">
        <is>
          <t>Homologado – confianza Alta</t>
        </is>
      </c>
      <c r="Z927" s="26" t="inlineStr">
        <is>
          <t>Dar de baja en SAP</t>
        </is>
      </c>
      <c r="AA927" s="27" t="inlineStr">
        <is>
          <t>515</t>
        </is>
      </c>
      <c r="AB927" s="27" t="inlineStr">
        <is>
          <t>DIPIRONA COMP</t>
        </is>
      </c>
      <c r="AC927" s="27" t="inlineStr">
        <is>
          <t>Cruce por nomenclatura SAP</t>
        </is>
      </c>
      <c r="AD927" s="27" t="inlineStr">
        <is>
          <t>No</t>
        </is>
      </c>
      <c r="AE927" s="27" t="inlineStr"/>
      <c r="AF927" s="27" t="inlineStr">
        <is>
          <t>No</t>
        </is>
      </c>
      <c r="AG927" s="27" t="inlineStr"/>
      <c r="AH927" s="37" t="n">
        <v>850</v>
      </c>
      <c r="AI927" s="37" t="n">
        <v>260</v>
      </c>
      <c r="AJ927" s="37" t="n">
        <v>590</v>
      </c>
      <c r="AK927" s="38" t="n">
        <v>276.1488</v>
      </c>
      <c r="AL927" s="38">
        <f>IF(OR($Z927="Dar de baja en SAP",$Z927="Dar de alta en SAP"),$AJ927*$AK927,"")</f>
        <v/>
      </c>
      <c r="AM927" s="38">
        <f>$AI927*$AK927</f>
        <v/>
      </c>
      <c r="AN927" s="27" t="inlineStr"/>
      <c r="AO927" s="27"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t="inlineStr"/>
      <c r="D928" s="5" t="inlineStr">
        <is>
          <t>033</t>
        </is>
      </c>
      <c r="E928" s="5" t="inlineStr">
        <is>
          <t>ZMED</t>
        </is>
      </c>
      <c r="F928" s="5" t="inlineStr">
        <is>
          <t>1060</t>
        </is>
      </c>
      <c r="G928" s="5" t="inlineStr">
        <is>
          <t>6021</t>
        </is>
      </c>
      <c r="H928" s="5" t="inlineStr">
        <is>
          <t>C/U</t>
        </is>
      </c>
      <c r="I928" s="6" t="n">
        <v>80</v>
      </c>
      <c r="J928" s="6" t="n">
        <v>0</v>
      </c>
      <c r="K928" s="5" t="inlineStr">
        <is>
          <t>ARS</t>
        </is>
      </c>
      <c r="L928" s="7" t="n">
        <v>0</v>
      </c>
      <c r="M928" s="7" t="n">
        <v>56543.02</v>
      </c>
      <c r="O928" s="11">
        <f>M928/SUM($M$2:$M$2023)</f>
        <v/>
      </c>
      <c r="P928" s="5">
        <f>IFERROR(M928/I928,0)</f>
        <v/>
      </c>
      <c r="R928" s="8">
        <f>I928-Q928</f>
        <v/>
      </c>
      <c r="S928" s="36">
        <f>P928*R928</f>
        <v/>
      </c>
      <c r="U928" s="27" t="inlineStr">
        <is>
          <t>Stock SAP</t>
        </is>
      </c>
      <c r="V928" s="27" t="inlineStr">
        <is>
          <t>Medicamentos</t>
        </is>
      </c>
      <c r="W928" s="27" t="inlineStr">
        <is>
          <t>Dentro del alcance</t>
        </is>
      </c>
      <c r="X928" s="27" t="inlineStr"/>
      <c r="Y928" s="27" t="inlineStr">
        <is>
          <t>Sin recuento físico en el inventario de Avain</t>
        </is>
      </c>
      <c r="Z928" s="28" t="inlineStr">
        <is>
          <t>Sin recuento físico</t>
        </is>
      </c>
      <c r="AA928" s="27" t="inlineStr"/>
      <c r="AB928" s="27" t="inlineStr"/>
      <c r="AC928" s="27" t="inlineStr"/>
      <c r="AD928" s="27" t="inlineStr"/>
      <c r="AE928" s="27" t="inlineStr"/>
      <c r="AF928" s="27" t="inlineStr"/>
      <c r="AG928" s="27" t="inlineStr"/>
      <c r="AH928" s="37" t="n">
        <v>112</v>
      </c>
      <c r="AI928" s="37" t="n">
        <v>0</v>
      </c>
      <c r="AJ928" s="37" t="n">
        <v>112</v>
      </c>
      <c r="AK928" s="38" t="n">
        <v>706.7877678571429</v>
      </c>
      <c r="AL928" s="38" t="n"/>
      <c r="AM928" s="38" t="n"/>
      <c r="AN928" s="27" t="inlineStr"/>
      <c r="AO928" s="27"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7" t="n">
        <v>0</v>
      </c>
      <c r="M929" s="7" t="n">
        <v>1047.73</v>
      </c>
      <c r="O929" s="11">
        <f>M929/SUM($M$2:$M$2023)</f>
        <v/>
      </c>
      <c r="P929" s="5">
        <f>IFERROR(M929/I929,0)</f>
        <v/>
      </c>
      <c r="R929" s="8">
        <f>I929-Q929</f>
        <v/>
      </c>
      <c r="S929" s="36">
        <f>P929*R929</f>
        <v/>
      </c>
      <c r="U929" s="27" t="inlineStr">
        <is>
          <t>Stock SAP</t>
        </is>
      </c>
      <c r="V929" s="27" t="inlineStr">
        <is>
          <t>Medicamentos</t>
        </is>
      </c>
      <c r="W929" s="27" t="inlineStr">
        <is>
          <t>Dentro del alcance</t>
        </is>
      </c>
      <c r="X929" s="25" t="inlineStr">
        <is>
          <t>Alta</t>
        </is>
      </c>
      <c r="Y929" s="27" t="inlineStr">
        <is>
          <t>Homologado – confianza Alta</t>
        </is>
      </c>
      <c r="Z929" s="26" t="inlineStr">
        <is>
          <t>Dar de baja en SAP</t>
        </is>
      </c>
      <c r="AA929" s="27" t="inlineStr">
        <is>
          <t>MED-003</t>
        </is>
      </c>
      <c r="AB929" s="27" t="inlineStr">
        <is>
          <t>Amoxicilina 500mg</t>
        </is>
      </c>
      <c r="AC929" s="27" t="inlineStr">
        <is>
          <t>Cruce por nomenclatura SAP</t>
        </is>
      </c>
      <c r="AD929" s="27" t="inlineStr">
        <is>
          <t>No</t>
        </is>
      </c>
      <c r="AE929" s="27" t="inlineStr"/>
      <c r="AF929" s="27" t="inlineStr">
        <is>
          <t>No</t>
        </is>
      </c>
      <c r="AG929" s="27" t="inlineStr"/>
      <c r="AH929" s="37" t="n">
        <v>338</v>
      </c>
      <c r="AI929" s="37" t="n">
        <v>30</v>
      </c>
      <c r="AJ929" s="37" t="n">
        <v>308</v>
      </c>
      <c r="AK929" s="38" t="n">
        <v>13.09662721893491</v>
      </c>
      <c r="AL929" s="38">
        <f>IF(OR($Z929="Dar de baja en SAP",$Z929="Dar de alta en SAP"),$AJ929*$AK929,"")</f>
        <v/>
      </c>
      <c r="AM929" s="38">
        <f>$AI929*$AK929</f>
        <v/>
      </c>
      <c r="AN929" s="27" t="inlineStr"/>
      <c r="AO929" s="27"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7" t="n">
        <v>0</v>
      </c>
      <c r="M930" s="7" t="n">
        <v>8806.440000000001</v>
      </c>
      <c r="O930" s="11">
        <f>M930/SUM($M$2:$M$2023)</f>
        <v/>
      </c>
      <c r="P930" s="5">
        <f>IFERROR(M930/I930,0)</f>
        <v/>
      </c>
      <c r="R930" s="8">
        <f>I930-Q930</f>
        <v/>
      </c>
      <c r="S930" s="36">
        <f>P930*R930</f>
        <v/>
      </c>
      <c r="U930" s="27" t="inlineStr">
        <is>
          <t>Stock SAP</t>
        </is>
      </c>
      <c r="V930" s="27" t="inlineStr">
        <is>
          <t>Medicamentos</t>
        </is>
      </c>
      <c r="W930" s="27" t="inlineStr">
        <is>
          <t>Dentro del alcance</t>
        </is>
      </c>
      <c r="X930" s="26" t="inlineStr">
        <is>
          <t>Baja</t>
        </is>
      </c>
      <c r="Y930" s="27" t="inlineStr">
        <is>
          <t>Homologado – confianza Baja – pendiente de validación</t>
        </is>
      </c>
      <c r="Z930" s="26" t="inlineStr">
        <is>
          <t>Dar de baja en SAP</t>
        </is>
      </c>
      <c r="AA930" s="27" t="inlineStr">
        <is>
          <t>369; 179</t>
        </is>
      </c>
      <c r="AB930" s="27" t="inlineStr">
        <is>
          <t>PARACETAMOL 1 G; PARACETAMOL 500 MG</t>
        </is>
      </c>
      <c r="AC930" s="27" t="inlineStr">
        <is>
          <t>Cruce por nomenclatura SAP; Homologación por código Avain (master M01-008)</t>
        </is>
      </c>
      <c r="AD930" s="27" t="inlineStr">
        <is>
          <t>No</t>
        </is>
      </c>
      <c r="AE930" s="27" t="inlineStr"/>
      <c r="AF930" s="27" t="inlineStr">
        <is>
          <t>Sí</t>
        </is>
      </c>
      <c r="AG930" s="27" t="inlineStr">
        <is>
          <t>M01-008</t>
        </is>
      </c>
      <c r="AH930" s="37" t="n">
        <v>6328</v>
      </c>
      <c r="AI930" s="37" t="n">
        <v>426</v>
      </c>
      <c r="AJ930" s="37" t="n">
        <v>5902</v>
      </c>
      <c r="AK930" s="38" t="n">
        <v>110.080466182048</v>
      </c>
      <c r="AL930" s="38">
        <f>IF(OR($Z930="Dar de baja en SAP",$Z930="Dar de alta en SAP"),$AJ930*$AK930,"")</f>
        <v/>
      </c>
      <c r="AM930" s="38">
        <f>$AI930*$AK930</f>
        <v/>
      </c>
      <c r="AN930" s="27" t="inlineStr"/>
      <c r="AO930"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7" t="n">
        <v>0</v>
      </c>
      <c r="M931" s="7" t="n">
        <v>8087.44</v>
      </c>
      <c r="O931" s="11">
        <f>M931/SUM($M$2:$M$2023)</f>
        <v/>
      </c>
      <c r="P931" s="5">
        <f>IFERROR(M931/I931,0)</f>
        <v/>
      </c>
      <c r="R931" s="8">
        <f>I931-Q931</f>
        <v/>
      </c>
      <c r="S931" s="36">
        <f>P931*R931</f>
        <v/>
      </c>
      <c r="U931" s="27" t="inlineStr">
        <is>
          <t>Stock SAP</t>
        </is>
      </c>
      <c r="V931" s="27" t="inlineStr">
        <is>
          <t>Medicamentos</t>
        </is>
      </c>
      <c r="W931" s="27" t="inlineStr">
        <is>
          <t>Dentro del alcance</t>
        </is>
      </c>
      <c r="X931" s="27" t="inlineStr"/>
      <c r="Y931" s="27" t="inlineStr">
        <is>
          <t>Sin recuento físico en el inventario de Avain</t>
        </is>
      </c>
      <c r="Z931" s="28" t="inlineStr">
        <is>
          <t>Sin recuento físico</t>
        </is>
      </c>
      <c r="AA931" s="27" t="inlineStr"/>
      <c r="AB931" s="27" t="inlineStr"/>
      <c r="AC931" s="27" t="inlineStr"/>
      <c r="AD931" s="27" t="inlineStr"/>
      <c r="AE931" s="27" t="inlineStr"/>
      <c r="AF931" s="27" t="inlineStr"/>
      <c r="AG931" s="27" t="inlineStr"/>
      <c r="AH931" s="37" t="n">
        <v>4714</v>
      </c>
      <c r="AI931" s="37" t="n">
        <v>0</v>
      </c>
      <c r="AJ931" s="37" t="n">
        <v>4714</v>
      </c>
      <c r="AK931" s="38" t="n">
        <v>101.0930398812049</v>
      </c>
      <c r="AL931" s="38" t="n"/>
      <c r="AM931" s="38" t="n"/>
      <c r="AN931" s="27" t="inlineStr"/>
      <c r="AO931" s="27"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7" t="n">
        <v>0</v>
      </c>
      <c r="M932" s="7" t="n">
        <v>10822.47</v>
      </c>
      <c r="O932" s="11">
        <f>M932/SUM($M$2:$M$2023)</f>
        <v/>
      </c>
      <c r="P932" s="5">
        <f>IFERROR(M932/I932,0)</f>
        <v/>
      </c>
      <c r="R932" s="8">
        <f>I932-Q932</f>
        <v/>
      </c>
      <c r="S932" s="36">
        <f>P932*R932</f>
        <v/>
      </c>
      <c r="U932" s="27" t="inlineStr">
        <is>
          <t>Stock SAP</t>
        </is>
      </c>
      <c r="V932" s="27" t="inlineStr">
        <is>
          <t>Medicamentos</t>
        </is>
      </c>
      <c r="W932" s="27" t="inlineStr">
        <is>
          <t>Dentro del alcance</t>
        </is>
      </c>
      <c r="X932" s="27" t="inlineStr"/>
      <c r="Y932" s="27" t="inlineStr">
        <is>
          <t>Sin recuento físico en el inventario de Avain</t>
        </is>
      </c>
      <c r="Z932" s="28" t="inlineStr">
        <is>
          <t>Sin recuento físico</t>
        </is>
      </c>
      <c r="AA932" s="27" t="inlineStr"/>
      <c r="AB932" s="27" t="inlineStr"/>
      <c r="AC932" s="27" t="inlineStr"/>
      <c r="AD932" s="27" t="inlineStr"/>
      <c r="AE932" s="27" t="inlineStr"/>
      <c r="AF932" s="27" t="inlineStr"/>
      <c r="AG932" s="27" t="inlineStr"/>
      <c r="AH932" s="37" t="n">
        <v>220</v>
      </c>
      <c r="AI932" s="37" t="n">
        <v>0</v>
      </c>
      <c r="AJ932" s="37" t="n">
        <v>220</v>
      </c>
      <c r="AK932" s="38" t="n">
        <v>135.2809090909091</v>
      </c>
      <c r="AL932" s="38" t="n"/>
      <c r="AM932" s="38" t="n"/>
      <c r="AN932" s="27" t="inlineStr"/>
      <c r="AO932" s="27"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7" t="n">
        <v>0</v>
      </c>
      <c r="M933" s="7" t="n">
        <v>10822.47</v>
      </c>
      <c r="O933" s="11">
        <f>M933/SUM($M$2:$M$2023)</f>
        <v/>
      </c>
      <c r="P933" s="5">
        <f>IFERROR(M933/I933,0)</f>
        <v/>
      </c>
      <c r="R933" s="8">
        <f>I933-Q933</f>
        <v/>
      </c>
      <c r="S933" s="36">
        <f>P933*R933</f>
        <v/>
      </c>
      <c r="U933" s="27" t="inlineStr">
        <is>
          <t>Stock SAP</t>
        </is>
      </c>
      <c r="V933" s="27" t="inlineStr">
        <is>
          <t>Medicamentos</t>
        </is>
      </c>
      <c r="W933" s="27" t="inlineStr">
        <is>
          <t>Dentro del alcance</t>
        </is>
      </c>
      <c r="X933" s="27" t="inlineStr"/>
      <c r="Y933" s="27" t="inlineStr">
        <is>
          <t>Sin recuento físico en el inventario de Avain</t>
        </is>
      </c>
      <c r="Z933" s="28" t="inlineStr">
        <is>
          <t>Sin recuento físico</t>
        </is>
      </c>
      <c r="AA933" s="27" t="inlineStr"/>
      <c r="AB933" s="27" t="inlineStr"/>
      <c r="AC933" s="27" t="inlineStr"/>
      <c r="AD933" s="27" t="inlineStr"/>
      <c r="AE933" s="27" t="inlineStr"/>
      <c r="AF933" s="27" t="inlineStr"/>
      <c r="AG933" s="27" t="inlineStr"/>
      <c r="AH933" s="37" t="n">
        <v>220</v>
      </c>
      <c r="AI933" s="37" t="n">
        <v>0</v>
      </c>
      <c r="AJ933" s="37" t="n">
        <v>220</v>
      </c>
      <c r="AK933" s="38" t="n">
        <v>135.2809090909091</v>
      </c>
      <c r="AL933" s="38" t="n"/>
      <c r="AM933" s="38" t="n"/>
      <c r="AN933" s="27" t="inlineStr"/>
      <c r="AO933" s="27"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7" t="n">
        <v>0</v>
      </c>
      <c r="M934" s="7" t="n">
        <v>53315.45</v>
      </c>
      <c r="O934" s="11">
        <f>M934/SUM($M$2:$M$2023)</f>
        <v/>
      </c>
      <c r="P934" s="5">
        <f>IFERROR(M934/I934,0)</f>
        <v/>
      </c>
      <c r="R934" s="8">
        <f>I934-Q934</f>
        <v/>
      </c>
      <c r="S934" s="36">
        <f>P934*R934</f>
        <v/>
      </c>
      <c r="U934" s="27" t="inlineStr">
        <is>
          <t>Stock SAP</t>
        </is>
      </c>
      <c r="V934" s="27" t="inlineStr">
        <is>
          <t>Medicamentos</t>
        </is>
      </c>
      <c r="W934" s="27" t="inlineStr">
        <is>
          <t>Dentro del alcance</t>
        </is>
      </c>
      <c r="X934" s="27" t="inlineStr"/>
      <c r="Y934" s="27" t="inlineStr">
        <is>
          <t>Sin recuento físico en el inventario de Avain</t>
        </is>
      </c>
      <c r="Z934" s="28" t="inlineStr">
        <is>
          <t>Sin recuento físico</t>
        </is>
      </c>
      <c r="AA934" s="27" t="inlineStr"/>
      <c r="AB934" s="27" t="inlineStr"/>
      <c r="AC934" s="27" t="inlineStr"/>
      <c r="AD934" s="27" t="inlineStr"/>
      <c r="AE934" s="27" t="inlineStr"/>
      <c r="AF934" s="27" t="inlineStr"/>
      <c r="AG934" s="27" t="inlineStr"/>
      <c r="AH934" s="37" t="n">
        <v>503</v>
      </c>
      <c r="AI934" s="37" t="n">
        <v>0</v>
      </c>
      <c r="AJ934" s="37" t="n">
        <v>503</v>
      </c>
      <c r="AK934" s="38" t="n">
        <v>666.4431212723657</v>
      </c>
      <c r="AL934" s="38" t="n"/>
      <c r="AM934" s="38" t="n"/>
      <c r="AN934" s="27" t="inlineStr"/>
      <c r="AO934" s="27"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7" t="n">
        <v>0</v>
      </c>
      <c r="M935" s="7" t="n">
        <v>59357.43</v>
      </c>
      <c r="O935" s="11">
        <f>M935/SUM($M$2:$M$2023)</f>
        <v/>
      </c>
      <c r="P935" s="5">
        <f>IFERROR(M935/I935,0)</f>
        <v/>
      </c>
      <c r="R935" s="8">
        <f>I935-Q935</f>
        <v/>
      </c>
      <c r="S935" s="36">
        <f>P935*R935</f>
        <v/>
      </c>
      <c r="U935" s="27" t="inlineStr">
        <is>
          <t>Stock SAP</t>
        </is>
      </c>
      <c r="V935" s="27" t="inlineStr">
        <is>
          <t>Medicamentos</t>
        </is>
      </c>
      <c r="W935" s="27" t="inlineStr">
        <is>
          <t>Dentro del alcance</t>
        </is>
      </c>
      <c r="X935" s="27" t="inlineStr"/>
      <c r="Y935" s="27" t="inlineStr">
        <is>
          <t>Sin recuento físico en el inventario de Avain</t>
        </is>
      </c>
      <c r="Z935" s="28" t="inlineStr">
        <is>
          <t>Sin recuento físico</t>
        </is>
      </c>
      <c r="AA935" s="27" t="inlineStr"/>
      <c r="AB935" s="27" t="inlineStr"/>
      <c r="AC935" s="27" t="inlineStr"/>
      <c r="AD935" s="27" t="inlineStr"/>
      <c r="AE935" s="27" t="inlineStr"/>
      <c r="AF935" s="27" t="inlineStr"/>
      <c r="AG935" s="27" t="inlineStr"/>
      <c r="AH935" s="37" t="n">
        <v>437</v>
      </c>
      <c r="AI935" s="37" t="n">
        <v>0</v>
      </c>
      <c r="AJ935" s="37" t="n">
        <v>437</v>
      </c>
      <c r="AK935" s="38" t="n">
        <v>741.9679176201374</v>
      </c>
      <c r="AL935" s="38" t="n"/>
      <c r="AM935" s="38" t="n"/>
      <c r="AN935" s="27" t="inlineStr"/>
      <c r="AO935" s="27"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t="inlineStr"/>
      <c r="D936" s="5" t="inlineStr">
        <is>
          <t>033</t>
        </is>
      </c>
      <c r="E936" s="5" t="inlineStr">
        <is>
          <t>ZDES</t>
        </is>
      </c>
      <c r="F936" s="5" t="inlineStr">
        <is>
          <t>1060</t>
        </is>
      </c>
      <c r="G936" s="5" t="inlineStr">
        <is>
          <t>6022</t>
        </is>
      </c>
      <c r="H936" s="5" t="inlineStr">
        <is>
          <t>C/U</t>
        </is>
      </c>
      <c r="I936" s="6" t="n">
        <v>80</v>
      </c>
      <c r="J936" s="6" t="n">
        <v>0</v>
      </c>
      <c r="K936" s="5" t="inlineStr">
        <is>
          <t>ARS</t>
        </is>
      </c>
      <c r="L936" s="7" t="n">
        <v>0</v>
      </c>
      <c r="M936" s="7" t="n">
        <v>31760</v>
      </c>
      <c r="O936" s="11">
        <f>M936/SUM($M$2:$M$2023)</f>
        <v/>
      </c>
      <c r="P936" s="5">
        <f>IFERROR(M936/I936,0)</f>
        <v/>
      </c>
      <c r="R936" s="8">
        <f>I936-Q936</f>
        <v/>
      </c>
      <c r="S936" s="36">
        <f>P936*R936</f>
        <v/>
      </c>
      <c r="U936" s="27" t="inlineStr">
        <is>
          <t>Stock SAP</t>
        </is>
      </c>
      <c r="V936" s="27" t="inlineStr">
        <is>
          <t>Descartables</t>
        </is>
      </c>
      <c r="W936" s="27" t="inlineStr">
        <is>
          <t>Dentro del alcance</t>
        </is>
      </c>
      <c r="X936" s="27" t="inlineStr"/>
      <c r="Y936" s="27" t="inlineStr">
        <is>
          <t>Sin recuento físico en el inventario de Avain</t>
        </is>
      </c>
      <c r="Z936" s="28" t="inlineStr">
        <is>
          <t>Sin recuento físico</t>
        </is>
      </c>
      <c r="AA936" s="27" t="inlineStr"/>
      <c r="AB936" s="27" t="inlineStr"/>
      <c r="AC936" s="27" t="inlineStr"/>
      <c r="AD936" s="27" t="inlineStr"/>
      <c r="AE936" s="27" t="inlineStr"/>
      <c r="AF936" s="27" t="inlineStr"/>
      <c r="AG936" s="27" t="inlineStr"/>
      <c r="AH936" s="37" t="n">
        <v>80</v>
      </c>
      <c r="AI936" s="37" t="n">
        <v>0</v>
      </c>
      <c r="AJ936" s="37" t="n">
        <v>80</v>
      </c>
      <c r="AK936" s="38" t="n">
        <v>397</v>
      </c>
      <c r="AL936" s="38" t="n"/>
      <c r="AM936" s="38" t="n"/>
      <c r="AN936" s="27" t="inlineStr"/>
      <c r="AO936" s="27" t="inlineStr"/>
    </row>
    <row r="937">
      <c r="A937" s="5" t="inlineStr">
        <is>
          <t>2000294</t>
        </is>
      </c>
      <c r="B937" s="5" t="inlineStr">
        <is>
          <t>SONDA URETRAL K-97 TOM-FAC</t>
        </is>
      </c>
      <c r="C937" s="5" t="inlineStr"/>
      <c r="D937" s="5" t="inlineStr">
        <is>
          <t>033</t>
        </is>
      </c>
      <c r="E937" s="5" t="inlineStr">
        <is>
          <t>ZDES</t>
        </is>
      </c>
      <c r="F937" s="5" t="inlineStr">
        <is>
          <t>1060</t>
        </is>
      </c>
      <c r="G937" s="5" t="inlineStr">
        <is>
          <t>6022</t>
        </is>
      </c>
      <c r="H937" s="5" t="inlineStr">
        <is>
          <t>C/U</t>
        </is>
      </c>
      <c r="I937" s="6" t="n">
        <v>80</v>
      </c>
      <c r="J937" s="6" t="n">
        <v>0</v>
      </c>
      <c r="K937" s="5" t="inlineStr">
        <is>
          <t>ARS</t>
        </is>
      </c>
      <c r="L937" s="7" t="n">
        <v>0</v>
      </c>
      <c r="M937" s="7" t="n">
        <v>0</v>
      </c>
      <c r="O937" s="11">
        <f>M937/SUM($M$2:$M$2023)</f>
        <v/>
      </c>
      <c r="P937" s="5">
        <f>IFERROR(M937/I937,0)</f>
        <v/>
      </c>
      <c r="R937" s="8">
        <f>I937-Q937</f>
        <v/>
      </c>
      <c r="S937" s="36">
        <f>P937*R937</f>
        <v/>
      </c>
      <c r="U937" s="27" t="inlineStr">
        <is>
          <t>Stock SAP</t>
        </is>
      </c>
      <c r="V937" s="27" t="inlineStr">
        <is>
          <t>Descartables</t>
        </is>
      </c>
      <c r="W937" s="27" t="inlineStr">
        <is>
          <t>Dentro del alcance</t>
        </is>
      </c>
      <c r="X937" s="27" t="inlineStr"/>
      <c r="Y937" s="27" t="inlineStr">
        <is>
          <t>Sin recuento físico en el inventario de Avain</t>
        </is>
      </c>
      <c r="Z937" s="28" t="inlineStr">
        <is>
          <t>Sin recuento físico</t>
        </is>
      </c>
      <c r="AA937" s="27" t="inlineStr"/>
      <c r="AB937" s="27" t="inlineStr"/>
      <c r="AC937" s="27" t="inlineStr"/>
      <c r="AD937" s="27" t="inlineStr"/>
      <c r="AE937" s="27" t="inlineStr"/>
      <c r="AF937" s="27" t="inlineStr"/>
      <c r="AG937" s="27" t="inlineStr"/>
      <c r="AH937" s="37" t="n">
        <v>80</v>
      </c>
      <c r="AI937" s="37" t="n">
        <v>0</v>
      </c>
      <c r="AJ937" s="37" t="n">
        <v>80</v>
      </c>
      <c r="AK937" s="38" t="n">
        <v>0</v>
      </c>
      <c r="AL937" s="38" t="n"/>
      <c r="AM937" s="38" t="n"/>
      <c r="AN937" s="27" t="inlineStr"/>
      <c r="AO937" s="27" t="inlineStr"/>
    </row>
    <row r="938">
      <c r="A938" s="5" t="inlineStr">
        <is>
          <t>2001704</t>
        </is>
      </c>
      <c r="B938" s="5" t="inlineStr">
        <is>
          <t>YERBA 500G</t>
        </is>
      </c>
      <c r="C938" s="5" t="inlineStr"/>
      <c r="D938" s="5" t="inlineStr">
        <is>
          <t>033</t>
        </is>
      </c>
      <c r="E938" s="5" t="inlineStr">
        <is>
          <t>ZDES</t>
        </is>
      </c>
      <c r="F938" s="5" t="inlineStr">
        <is>
          <t>1060</t>
        </is>
      </c>
      <c r="G938" s="5" t="inlineStr">
        <is>
          <t>6010</t>
        </is>
      </c>
      <c r="H938" s="5" t="inlineStr">
        <is>
          <t>C/U</t>
        </is>
      </c>
      <c r="I938" s="6" t="n">
        <v>80</v>
      </c>
      <c r="J938" s="6" t="n">
        <v>0</v>
      </c>
      <c r="K938" s="5" t="inlineStr">
        <is>
          <t>ARS</t>
        </is>
      </c>
      <c r="L938" s="7" t="n">
        <v>0</v>
      </c>
      <c r="M938" s="7" t="n">
        <v>357060</v>
      </c>
      <c r="O938" s="11">
        <f>M938/SUM($M$2:$M$2023)</f>
        <v/>
      </c>
      <c r="P938" s="5">
        <f>IFERROR(M938/I938,0)</f>
        <v/>
      </c>
      <c r="R938" s="8">
        <f>I938-Q938</f>
        <v/>
      </c>
      <c r="S938" s="36">
        <f>P938*R938</f>
        <v/>
      </c>
      <c r="U938" s="27" t="inlineStr">
        <is>
          <t>Stock SAP</t>
        </is>
      </c>
      <c r="V938" s="27" t="inlineStr">
        <is>
          <t>Descartables</t>
        </is>
      </c>
      <c r="W938" s="27" t="inlineStr">
        <is>
          <t>Dentro del alcance</t>
        </is>
      </c>
      <c r="X938" s="27" t="inlineStr"/>
      <c r="Y938" s="27" t="inlineStr">
        <is>
          <t>Sin recuento físico en el inventario de Avain</t>
        </is>
      </c>
      <c r="Z938" s="28" t="inlineStr">
        <is>
          <t>Sin recuento físico</t>
        </is>
      </c>
      <c r="AA938" s="27" t="inlineStr"/>
      <c r="AB938" s="27" t="inlineStr"/>
      <c r="AC938" s="27" t="inlineStr"/>
      <c r="AD938" s="27" t="inlineStr"/>
      <c r="AE938" s="27" t="inlineStr"/>
      <c r="AF938" s="27" t="inlineStr"/>
      <c r="AG938" s="27" t="inlineStr"/>
      <c r="AH938" s="37" t="n">
        <v>80</v>
      </c>
      <c r="AI938" s="37" t="n">
        <v>0</v>
      </c>
      <c r="AJ938" s="37" t="n">
        <v>80</v>
      </c>
      <c r="AK938" s="38" t="n">
        <v>4463.25</v>
      </c>
      <c r="AL938" s="38" t="n"/>
      <c r="AM938" s="38" t="n"/>
      <c r="AN938" s="27" t="inlineStr"/>
      <c r="AO938" s="27" t="inlineStr"/>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7" t="n">
        <v>0</v>
      </c>
      <c r="M939" s="7" t="n">
        <v>27591.02</v>
      </c>
      <c r="O939" s="11">
        <f>M939/SUM($M$2:$M$2023)</f>
        <v/>
      </c>
      <c r="P939" s="5">
        <f>IFERROR(M939/I939,0)</f>
        <v/>
      </c>
      <c r="R939" s="8">
        <f>I939-Q939</f>
        <v/>
      </c>
      <c r="S939" s="36">
        <f>P939*R939</f>
        <v/>
      </c>
      <c r="U939" s="27" t="inlineStr">
        <is>
          <t>Stock SAP</t>
        </is>
      </c>
      <c r="V939" s="27" t="inlineStr">
        <is>
          <t>Medicamentos</t>
        </is>
      </c>
      <c r="W939" s="27" t="inlineStr">
        <is>
          <t>Dentro del alcance</t>
        </is>
      </c>
      <c r="X939" s="30" t="inlineStr">
        <is>
          <t>Media</t>
        </is>
      </c>
      <c r="Y939" s="27" t="inlineStr">
        <is>
          <t>Homologado – confianza Media – pendiente de validación</t>
        </is>
      </c>
      <c r="Z939" s="26" t="inlineStr">
        <is>
          <t>Dar de baja en SAP</t>
        </is>
      </c>
      <c r="AA939" s="27" t="inlineStr">
        <is>
          <t>312</t>
        </is>
      </c>
      <c r="AB939" s="27" t="inlineStr">
        <is>
          <t>AMINOFILINA AMP</t>
        </is>
      </c>
      <c r="AC939" s="27" t="inlineStr">
        <is>
          <t>Cruce por nomenclatura SAP</t>
        </is>
      </c>
      <c r="AD939" s="27" t="inlineStr">
        <is>
          <t>No</t>
        </is>
      </c>
      <c r="AE939" s="27" t="inlineStr"/>
      <c r="AF939" s="27" t="inlineStr">
        <is>
          <t>No</t>
        </is>
      </c>
      <c r="AG939" s="27" t="inlineStr"/>
      <c r="AH939" s="37" t="n">
        <v>828</v>
      </c>
      <c r="AI939" s="37" t="n">
        <v>152</v>
      </c>
      <c r="AJ939" s="37" t="n">
        <v>676</v>
      </c>
      <c r="AK939" s="38" t="n">
        <v>353.7310628019324</v>
      </c>
      <c r="AL939" s="38">
        <f>IF(OR($Z939="Dar de baja en SAP",$Z939="Dar de alta en SAP"),$AJ939*$AK939,"")</f>
        <v/>
      </c>
      <c r="AM939" s="38">
        <f>$AI939*$AK939</f>
        <v/>
      </c>
      <c r="AN939" s="27" t="inlineStr"/>
      <c r="AO939"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7" t="n">
        <v>0</v>
      </c>
      <c r="M940" s="7" t="n">
        <v>8631.059999999999</v>
      </c>
      <c r="O940" s="11">
        <f>M940/SUM($M$2:$M$2023)</f>
        <v/>
      </c>
      <c r="P940" s="5">
        <f>IFERROR(M940/I940,0)</f>
        <v/>
      </c>
      <c r="R940" s="8">
        <f>I940-Q940</f>
        <v/>
      </c>
      <c r="S940" s="36">
        <f>P940*R940</f>
        <v/>
      </c>
      <c r="U940" s="27" t="inlineStr">
        <is>
          <t>Stock SAP</t>
        </is>
      </c>
      <c r="V940" s="27" t="inlineStr">
        <is>
          <t>Medicamentos</t>
        </is>
      </c>
      <c r="W940" s="27" t="inlineStr">
        <is>
          <t>Dentro del alcance</t>
        </is>
      </c>
      <c r="X940" s="27" t="inlineStr"/>
      <c r="Y940" s="27" t="inlineStr">
        <is>
          <t>Sin recuento físico en el inventario de Avain</t>
        </is>
      </c>
      <c r="Z940" s="28" t="inlineStr">
        <is>
          <t>Sin recuento físico</t>
        </is>
      </c>
      <c r="AA940" s="27" t="inlineStr"/>
      <c r="AB940" s="27" t="inlineStr"/>
      <c r="AC940" s="27" t="inlineStr"/>
      <c r="AD940" s="27" t="inlineStr"/>
      <c r="AE940" s="27" t="inlineStr"/>
      <c r="AF940" s="27" t="inlineStr"/>
      <c r="AG940" s="27" t="inlineStr"/>
      <c r="AH940" s="37" t="n">
        <v>137</v>
      </c>
      <c r="AI940" s="37" t="n">
        <v>0</v>
      </c>
      <c r="AJ940" s="37" t="n">
        <v>137</v>
      </c>
      <c r="AK940" s="38" t="n">
        <v>112.0916788321168</v>
      </c>
      <c r="AL940" s="38" t="n"/>
      <c r="AM940" s="38" t="n"/>
      <c r="AN940" s="27" t="inlineStr"/>
      <c r="AO940" s="27"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7" t="n">
        <v>0</v>
      </c>
      <c r="M941" s="7" t="n">
        <v>72721.63</v>
      </c>
      <c r="O941" s="11">
        <f>M941/SUM($M$2:$M$2023)</f>
        <v/>
      </c>
      <c r="P941" s="5">
        <f>IFERROR(M941/I941,0)</f>
        <v/>
      </c>
      <c r="R941" s="8">
        <f>I941-Q941</f>
        <v/>
      </c>
      <c r="S941" s="36">
        <f>P941*R941</f>
        <v/>
      </c>
      <c r="U941" s="27" t="inlineStr">
        <is>
          <t>Stock SAP</t>
        </is>
      </c>
      <c r="V941" s="27" t="inlineStr">
        <is>
          <t>Medicamentos</t>
        </is>
      </c>
      <c r="W941" s="27" t="inlineStr">
        <is>
          <t>Dentro del alcance</t>
        </is>
      </c>
      <c r="X941" s="25" t="inlineStr">
        <is>
          <t>Alta</t>
        </is>
      </c>
      <c r="Y941" s="27" t="inlineStr">
        <is>
          <t>Homologado – confianza Alta</t>
        </is>
      </c>
      <c r="Z941" s="26" t="inlineStr">
        <is>
          <t>Dar de baja en SAP</t>
        </is>
      </c>
      <c r="AA941" s="27" t="inlineStr">
        <is>
          <t>321</t>
        </is>
      </c>
      <c r="AB941" s="27" t="inlineStr">
        <is>
          <t>FLUMAZENIL AMP</t>
        </is>
      </c>
      <c r="AC941" s="27" t="inlineStr">
        <is>
          <t>Cruce por nomenclatura SAP</t>
        </is>
      </c>
      <c r="AD941" s="27" t="inlineStr">
        <is>
          <t>No</t>
        </is>
      </c>
      <c r="AE941" s="27" t="inlineStr"/>
      <c r="AF941" s="27" t="inlineStr">
        <is>
          <t>No</t>
        </is>
      </c>
      <c r="AG941" s="27" t="inlineStr"/>
      <c r="AH941" s="37" t="n">
        <v>1326</v>
      </c>
      <c r="AI941" s="37" t="n">
        <v>189</v>
      </c>
      <c r="AJ941" s="37" t="n">
        <v>1137</v>
      </c>
      <c r="AK941" s="38" t="n">
        <v>944.4367194570139</v>
      </c>
      <c r="AL941" s="38">
        <f>IF(OR($Z941="Dar de baja en SAP",$Z941="Dar de alta en SAP"),$AJ941*$AK941,"")</f>
        <v/>
      </c>
      <c r="AM941" s="38">
        <f>$AI941*$AK941</f>
        <v/>
      </c>
      <c r="AN941" s="27" t="inlineStr"/>
      <c r="AO941"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t="inlineStr"/>
      <c r="D942" s="5" t="inlineStr">
        <is>
          <t>033</t>
        </is>
      </c>
      <c r="E942" s="5" t="inlineStr">
        <is>
          <t>ZDES</t>
        </is>
      </c>
      <c r="F942" s="5" t="inlineStr">
        <is>
          <t>1060</t>
        </is>
      </c>
      <c r="G942" s="5" t="inlineStr">
        <is>
          <t>6021</t>
        </is>
      </c>
      <c r="H942" s="5" t="inlineStr">
        <is>
          <t>C/U</t>
        </is>
      </c>
      <c r="I942" s="6" t="n">
        <v>77</v>
      </c>
      <c r="J942" s="6" t="n">
        <v>0</v>
      </c>
      <c r="K942" s="5" t="inlineStr">
        <is>
          <t>ARS</t>
        </is>
      </c>
      <c r="L942" s="7" t="n">
        <v>0</v>
      </c>
      <c r="M942" s="7" t="n">
        <v>2886433.7</v>
      </c>
      <c r="O942" s="11">
        <f>M942/SUM($M$2:$M$2023)</f>
        <v/>
      </c>
      <c r="P942" s="5">
        <f>IFERROR(M942/I942,0)</f>
        <v/>
      </c>
      <c r="R942" s="8">
        <f>I942-Q942</f>
        <v/>
      </c>
      <c r="S942" s="36">
        <f>P942*R942</f>
        <v/>
      </c>
      <c r="U942" s="27" t="inlineStr">
        <is>
          <t>Stock SAP</t>
        </is>
      </c>
      <c r="V942" s="27" t="inlineStr">
        <is>
          <t>Descartables</t>
        </is>
      </c>
      <c r="W942" s="27" t="inlineStr">
        <is>
          <t>Dentro del alcance</t>
        </is>
      </c>
      <c r="X942" s="27" t="inlineStr"/>
      <c r="Y942" s="27" t="inlineStr">
        <is>
          <t>Sin recuento físico en el inventario de Avain</t>
        </is>
      </c>
      <c r="Z942" s="28" t="inlineStr">
        <is>
          <t>Sin recuento físico</t>
        </is>
      </c>
      <c r="AA942" s="27" t="inlineStr"/>
      <c r="AB942" s="27" t="inlineStr"/>
      <c r="AC942" s="27" t="inlineStr"/>
      <c r="AD942" s="27" t="inlineStr"/>
      <c r="AE942" s="27" t="inlineStr"/>
      <c r="AF942" s="27" t="inlineStr"/>
      <c r="AG942" s="27" t="inlineStr"/>
      <c r="AH942" s="37" t="n">
        <v>77</v>
      </c>
      <c r="AI942" s="37" t="n">
        <v>0</v>
      </c>
      <c r="AJ942" s="37" t="n">
        <v>77</v>
      </c>
      <c r="AK942" s="38" t="n">
        <v>37486.15194805195</v>
      </c>
      <c r="AL942" s="38" t="n"/>
      <c r="AM942" s="38" t="n"/>
      <c r="AN942" s="27" t="inlineStr"/>
      <c r="AO942" s="27" t="inlineStr"/>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7" t="n">
        <v>0</v>
      </c>
      <c r="M943" s="7" t="n">
        <v>74227.16</v>
      </c>
      <c r="O943" s="11">
        <f>M943/SUM($M$2:$M$2023)</f>
        <v/>
      </c>
      <c r="P943" s="5">
        <f>IFERROR(M943/I943,0)</f>
        <v/>
      </c>
      <c r="R943" s="8">
        <f>I943-Q943</f>
        <v/>
      </c>
      <c r="S943" s="36">
        <f>P943*R943</f>
        <v/>
      </c>
      <c r="U943" s="27" t="inlineStr">
        <is>
          <t>Stock SAP</t>
        </is>
      </c>
      <c r="V943" s="27" t="inlineStr">
        <is>
          <t>Medicamentos</t>
        </is>
      </c>
      <c r="W943" s="27" t="inlineStr">
        <is>
          <t>Dentro del alcance</t>
        </is>
      </c>
      <c r="X943" s="26" t="inlineStr">
        <is>
          <t>Baja</t>
        </is>
      </c>
      <c r="Y943" s="27" t="inlineStr">
        <is>
          <t>Homologado – confianza Baja – pendiente de validación</t>
        </is>
      </c>
      <c r="Z943" s="26" t="inlineStr">
        <is>
          <t>Dar de baja en SAP</t>
        </is>
      </c>
      <c r="AA943" s="27" t="inlineStr">
        <is>
          <t>211</t>
        </is>
      </c>
      <c r="AB943" s="27" t="inlineStr">
        <is>
          <t>SOLUCION DEXTROSA</t>
        </is>
      </c>
      <c r="AC943" s="27" t="inlineStr">
        <is>
          <t>Homologación por código Avain (master M13-002)</t>
        </is>
      </c>
      <c r="AD943" s="27" t="inlineStr">
        <is>
          <t>No</t>
        </is>
      </c>
      <c r="AE943" s="27" t="inlineStr"/>
      <c r="AF943" s="27" t="inlineStr">
        <is>
          <t>Sí</t>
        </is>
      </c>
      <c r="AG943" s="27" t="inlineStr">
        <is>
          <t>M13-002</t>
        </is>
      </c>
      <c r="AH943" s="37" t="n">
        <v>1553</v>
      </c>
      <c r="AI943" s="37" t="n">
        <v>273</v>
      </c>
      <c r="AJ943" s="37" t="n">
        <v>1280</v>
      </c>
      <c r="AK943" s="38" t="n">
        <v>976.6731938184158</v>
      </c>
      <c r="AL943" s="38">
        <f>IF(OR($Z943="Dar de baja en SAP",$Z943="Dar de alta en SAP"),$AJ943*$AK943,"")</f>
        <v/>
      </c>
      <c r="AM943" s="38">
        <f>$AI943*$AK943</f>
        <v/>
      </c>
      <c r="AN943" s="27" t="inlineStr"/>
      <c r="AO943"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7" t="n">
        <v>0</v>
      </c>
      <c r="M944" s="7" t="n">
        <v>73250.49000000001</v>
      </c>
      <c r="O944" s="11">
        <f>M944/SUM($M$2:$M$2023)</f>
        <v/>
      </c>
      <c r="P944" s="5">
        <f>IFERROR(M944/I944,0)</f>
        <v/>
      </c>
      <c r="R944" s="8">
        <f>I944-Q944</f>
        <v/>
      </c>
      <c r="S944" s="36">
        <f>P944*R944</f>
        <v/>
      </c>
      <c r="U944" s="27" t="inlineStr">
        <is>
          <t>Stock SAP</t>
        </is>
      </c>
      <c r="V944" s="27" t="inlineStr">
        <is>
          <t>Medicamentos</t>
        </is>
      </c>
      <c r="W944" s="27" t="inlineStr">
        <is>
          <t>Dentro del alcance</t>
        </is>
      </c>
      <c r="X944" s="26" t="inlineStr">
        <is>
          <t>Baja</t>
        </is>
      </c>
      <c r="Y944" s="27" t="inlineStr">
        <is>
          <t>Homologado – confianza Baja – pendiente de validación</t>
        </is>
      </c>
      <c r="Z944" s="26" t="inlineStr">
        <is>
          <t>Dar de baja en SAP</t>
        </is>
      </c>
      <c r="AA944" s="27" t="inlineStr">
        <is>
          <t>211</t>
        </is>
      </c>
      <c r="AB944" s="27" t="inlineStr">
        <is>
          <t>SOLUCION DEXTROSA</t>
        </is>
      </c>
      <c r="AC944" s="27" t="inlineStr">
        <is>
          <t>Homologación por código Avain (master M13-002)</t>
        </is>
      </c>
      <c r="AD944" s="27" t="inlineStr">
        <is>
          <t>No</t>
        </is>
      </c>
      <c r="AE944" s="27" t="inlineStr"/>
      <c r="AF944" s="27" t="inlineStr">
        <is>
          <t>Sí</t>
        </is>
      </c>
      <c r="AG944" s="27" t="inlineStr">
        <is>
          <t>M13-002</t>
        </is>
      </c>
      <c r="AH944" s="37" t="n">
        <v>1553</v>
      </c>
      <c r="AI944" s="37" t="n">
        <v>273</v>
      </c>
      <c r="AJ944" s="37" t="n">
        <v>1280</v>
      </c>
      <c r="AK944" s="38" t="n">
        <v>976.6731938184158</v>
      </c>
      <c r="AL944" s="38">
        <f>IF(OR($Z944="Dar de baja en SAP",$Z944="Dar de alta en SAP"),$AJ944*$AK944,"")</f>
        <v/>
      </c>
      <c r="AM944" s="38">
        <f>$AI944*$AK944</f>
        <v/>
      </c>
      <c r="AN944" s="27" t="inlineStr"/>
      <c r="AO944"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7" t="n">
        <v>0</v>
      </c>
      <c r="M945" s="7" t="n">
        <v>60653.43</v>
      </c>
      <c r="O945" s="11">
        <f>M945/SUM($M$2:$M$2023)</f>
        <v/>
      </c>
      <c r="P945" s="5">
        <f>IFERROR(M945/I945,0)</f>
        <v/>
      </c>
      <c r="R945" s="8">
        <f>I945-Q945</f>
        <v/>
      </c>
      <c r="S945" s="36">
        <f>P945*R945</f>
        <v/>
      </c>
      <c r="U945" s="27" t="inlineStr">
        <is>
          <t>Stock SAP</t>
        </is>
      </c>
      <c r="V945" s="27" t="inlineStr">
        <is>
          <t>Medicamentos</t>
        </is>
      </c>
      <c r="W945" s="27" t="inlineStr">
        <is>
          <t>Dentro del alcance</t>
        </is>
      </c>
      <c r="X945" s="30" t="inlineStr">
        <is>
          <t>Media</t>
        </is>
      </c>
      <c r="Y945" s="27" t="inlineStr">
        <is>
          <t>Homologado – confianza Media – pendiente de validación</t>
        </is>
      </c>
      <c r="Z945" s="26" t="inlineStr">
        <is>
          <t>Dar de baja en SAP</t>
        </is>
      </c>
      <c r="AA945" s="27" t="inlineStr">
        <is>
          <t>166</t>
        </is>
      </c>
      <c r="AB945" s="27" t="inlineStr">
        <is>
          <t>NALOXONA AMP</t>
        </is>
      </c>
      <c r="AC945" s="27" t="inlineStr">
        <is>
          <t>Cruce por nomenclatura SAP</t>
        </is>
      </c>
      <c r="AD945" s="27" t="inlineStr">
        <is>
          <t>No</t>
        </is>
      </c>
      <c r="AE945" s="27" t="inlineStr"/>
      <c r="AF945" s="27" t="inlineStr">
        <is>
          <t>Sí</t>
        </is>
      </c>
      <c r="AG945" s="27" t="inlineStr"/>
      <c r="AH945" s="37" t="n">
        <v>695</v>
      </c>
      <c r="AI945" s="37" t="n">
        <v>198</v>
      </c>
      <c r="AJ945" s="37" t="n">
        <v>497</v>
      </c>
      <c r="AK945" s="38" t="n">
        <v>808.7123741007196</v>
      </c>
      <c r="AL945" s="38">
        <f>IF(OR($Z945="Dar de baja en SAP",$Z945="Dar de alta en SAP"),$AJ945*$AK945,"")</f>
        <v/>
      </c>
      <c r="AM945" s="38">
        <f>$AI945*$AK945</f>
        <v/>
      </c>
      <c r="AN945" s="27" t="inlineStr"/>
      <c r="AO945"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7" t="n">
        <v>0</v>
      </c>
      <c r="M946" s="7" t="n">
        <v>17943.38</v>
      </c>
      <c r="O946" s="11">
        <f>M946/SUM($M$2:$M$2023)</f>
        <v/>
      </c>
      <c r="P946" s="5">
        <f>IFERROR(M946/I946,0)</f>
        <v/>
      </c>
      <c r="R946" s="8">
        <f>I946-Q946</f>
        <v/>
      </c>
      <c r="S946" s="36">
        <f>P946*R946</f>
        <v/>
      </c>
      <c r="U946" s="27" t="inlineStr">
        <is>
          <t>Stock SAP</t>
        </is>
      </c>
      <c r="V946" s="27" t="inlineStr">
        <is>
          <t>Medicamentos</t>
        </is>
      </c>
      <c r="W946" s="27" t="inlineStr">
        <is>
          <t>Dentro del alcance</t>
        </is>
      </c>
      <c r="X946" s="30" t="inlineStr">
        <is>
          <t>Media</t>
        </is>
      </c>
      <c r="Y946" s="27" t="inlineStr">
        <is>
          <t>Homologado – confianza Media – pendiente de validación</t>
        </is>
      </c>
      <c r="Z946" s="26" t="inlineStr">
        <is>
          <t>Dar de baja en SAP</t>
        </is>
      </c>
      <c r="AA946" s="27" t="inlineStr">
        <is>
          <t>308</t>
        </is>
      </c>
      <c r="AB946" s="27" t="inlineStr">
        <is>
          <t>DIGOXINA</t>
        </is>
      </c>
      <c r="AC946" s="27" t="inlineStr">
        <is>
          <t>Homologación por código Avain (master M04-008)</t>
        </is>
      </c>
      <c r="AD946" s="27" t="inlineStr">
        <is>
          <t>No</t>
        </is>
      </c>
      <c r="AE946" s="27" t="inlineStr"/>
      <c r="AF946" s="27" t="inlineStr">
        <is>
          <t>Sí</t>
        </is>
      </c>
      <c r="AG946" s="27" t="inlineStr">
        <is>
          <t>M04-008</t>
        </is>
      </c>
      <c r="AH946" s="37" t="n">
        <v>1074</v>
      </c>
      <c r="AI946" s="37" t="n">
        <v>23</v>
      </c>
      <c r="AJ946" s="37" t="n">
        <v>1051</v>
      </c>
      <c r="AK946" s="38" t="n">
        <v>242.4781005586592</v>
      </c>
      <c r="AL946" s="38">
        <f>IF(OR($Z946="Dar de baja en SAP",$Z946="Dar de alta en SAP"),$AJ946*$AK946,"")</f>
        <v/>
      </c>
      <c r="AM946" s="38">
        <f>$AI946*$AK946</f>
        <v/>
      </c>
      <c r="AN946" s="27" t="inlineStr"/>
      <c r="AO946" s="27"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7" t="n">
        <v>0</v>
      </c>
      <c r="M947" s="7" t="n">
        <v>22810.7</v>
      </c>
      <c r="O947" s="11">
        <f>M947/SUM($M$2:$M$2023)</f>
        <v/>
      </c>
      <c r="P947" s="5">
        <f>IFERROR(M947/I947,0)</f>
        <v/>
      </c>
      <c r="R947" s="8">
        <f>I947-Q947</f>
        <v/>
      </c>
      <c r="S947" s="36">
        <f>P947*R947</f>
        <v/>
      </c>
      <c r="U947" s="27" t="inlineStr">
        <is>
          <t>Stock SAP</t>
        </is>
      </c>
      <c r="V947" s="27" t="inlineStr">
        <is>
          <t>Medicamentos</t>
        </is>
      </c>
      <c r="W947" s="27" t="inlineStr">
        <is>
          <t>Dentro del alcance</t>
        </is>
      </c>
      <c r="X947" s="30" t="inlineStr">
        <is>
          <t>Media</t>
        </is>
      </c>
      <c r="Y947" s="27" t="inlineStr">
        <is>
          <t>Homologado – confianza Media – pendiente de validación</t>
        </is>
      </c>
      <c r="Z947" s="26" t="inlineStr">
        <is>
          <t>Dar de baja en SAP</t>
        </is>
      </c>
      <c r="AA947" s="27" t="inlineStr">
        <is>
          <t>325</t>
        </is>
      </c>
      <c r="AB947" s="27" t="inlineStr">
        <is>
          <t>HALOPERIDOL AMP</t>
        </is>
      </c>
      <c r="AC947" s="27" t="inlineStr">
        <is>
          <t>Homologación por código Avain (master M09-005)</t>
        </is>
      </c>
      <c r="AD947" s="27" t="inlineStr">
        <is>
          <t>No</t>
        </is>
      </c>
      <c r="AE947" s="27" t="inlineStr"/>
      <c r="AF947" s="27" t="inlineStr">
        <is>
          <t>Sí</t>
        </is>
      </c>
      <c r="AG947" s="27" t="inlineStr">
        <is>
          <t>M09-005</t>
        </is>
      </c>
      <c r="AH947" s="37" t="n">
        <v>973</v>
      </c>
      <c r="AI947" s="37" t="n">
        <v>171</v>
      </c>
      <c r="AJ947" s="37" t="n">
        <v>802</v>
      </c>
      <c r="AK947" s="38" t="n">
        <v>312.4752929085303</v>
      </c>
      <c r="AL947" s="38">
        <f>IF(OR($Z947="Dar de baja en SAP",$Z947="Dar de alta en SAP"),$AJ947*$AK947,"")</f>
        <v/>
      </c>
      <c r="AM947" s="38">
        <f>$AI947*$AK947</f>
        <v/>
      </c>
      <c r="AN947" s="27" t="inlineStr"/>
      <c r="AO947" s="27"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7" t="n">
        <v>0</v>
      </c>
      <c r="M948" s="7" t="n">
        <v>77881.37</v>
      </c>
      <c r="O948" s="11">
        <f>M948/SUM($M$2:$M$2023)</f>
        <v/>
      </c>
      <c r="P948" s="5">
        <f>IFERROR(M948/I948,0)</f>
        <v/>
      </c>
      <c r="R948" s="8">
        <f>I948-Q948</f>
        <v/>
      </c>
      <c r="S948" s="36">
        <f>P948*R948</f>
        <v/>
      </c>
      <c r="U948" s="27" t="inlineStr">
        <is>
          <t>Stock SAP</t>
        </is>
      </c>
      <c r="V948" s="27" t="inlineStr">
        <is>
          <t>Medicamentos</t>
        </is>
      </c>
      <c r="W948" s="27" t="inlineStr">
        <is>
          <t>Dentro del alcance</t>
        </is>
      </c>
      <c r="X948" s="30" t="inlineStr">
        <is>
          <t>Media</t>
        </is>
      </c>
      <c r="Y948" s="27" t="inlineStr">
        <is>
          <t>Homologado – confianza Media – pendiente de validación</t>
        </is>
      </c>
      <c r="Z948" s="26" t="inlineStr">
        <is>
          <t>Dar de baja en SAP</t>
        </is>
      </c>
      <c r="AA948" s="27" t="inlineStr">
        <is>
          <t>212</t>
        </is>
      </c>
      <c r="AB948" s="27" t="inlineStr">
        <is>
          <t>SOLUCIÓN FISIOLÓGICA</t>
        </is>
      </c>
      <c r="AC948" s="27" t="inlineStr">
        <is>
          <t>Homologación por código Avain (master M13-001)</t>
        </is>
      </c>
      <c r="AD948" s="27" t="inlineStr">
        <is>
          <t>No</t>
        </is>
      </c>
      <c r="AE948" s="27" t="inlineStr"/>
      <c r="AF948" s="27" t="inlineStr">
        <is>
          <t>Sí</t>
        </is>
      </c>
      <c r="AG948" s="27" t="inlineStr">
        <is>
          <t>M13-001</t>
        </is>
      </c>
      <c r="AH948" s="37" t="n">
        <v>3471</v>
      </c>
      <c r="AI948" s="37" t="n">
        <v>0</v>
      </c>
      <c r="AJ948" s="37" t="n">
        <v>3471</v>
      </c>
      <c r="AK948" s="38" t="n">
        <v>1081.685701526937</v>
      </c>
      <c r="AL948" s="38">
        <f>IF(OR($Z948="Dar de baja en SAP",$Z948="Dar de alta en SAP"),$AJ948*$AK948,"")</f>
        <v/>
      </c>
      <c r="AM948" s="38">
        <f>$AI948*$AK948</f>
        <v/>
      </c>
      <c r="AN948" s="27" t="inlineStr"/>
      <c r="AO948"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t="inlineStr"/>
      <c r="D949" s="5" t="inlineStr">
        <is>
          <t>033</t>
        </is>
      </c>
      <c r="E949" s="5" t="inlineStr">
        <is>
          <t>ZDES</t>
        </is>
      </c>
      <c r="F949" s="5" t="inlineStr">
        <is>
          <t>1060</t>
        </is>
      </c>
      <c r="G949" s="5" t="inlineStr">
        <is>
          <t>6022</t>
        </is>
      </c>
      <c r="H949" s="5" t="inlineStr">
        <is>
          <t>C/U</t>
        </is>
      </c>
      <c r="I949" s="6" t="n">
        <v>72</v>
      </c>
      <c r="J949" s="6" t="n">
        <v>0</v>
      </c>
      <c r="K949" s="5" t="inlineStr">
        <is>
          <t>ARS</t>
        </is>
      </c>
      <c r="L949" s="7" t="n">
        <v>0</v>
      </c>
      <c r="M949" s="7" t="n">
        <v>13608</v>
      </c>
      <c r="O949" s="11">
        <f>M949/SUM($M$2:$M$2023)</f>
        <v/>
      </c>
      <c r="P949" s="5">
        <f>IFERROR(M949/I949,0)</f>
        <v/>
      </c>
      <c r="R949" s="8">
        <f>I949-Q949</f>
        <v/>
      </c>
      <c r="S949" s="36">
        <f>P949*R949</f>
        <v/>
      </c>
      <c r="U949" s="27" t="inlineStr">
        <is>
          <t>Stock SAP</t>
        </is>
      </c>
      <c r="V949" s="27" t="inlineStr">
        <is>
          <t>Descartables</t>
        </is>
      </c>
      <c r="W949" s="27" t="inlineStr">
        <is>
          <t>Dentro del alcance</t>
        </is>
      </c>
      <c r="X949" s="27" t="inlineStr"/>
      <c r="Y949" s="27" t="inlineStr">
        <is>
          <t>Sin recuento físico en el inventario de Avain</t>
        </is>
      </c>
      <c r="Z949" s="28" t="inlineStr">
        <is>
          <t>Sin recuento físico</t>
        </is>
      </c>
      <c r="AA949" s="27" t="inlineStr"/>
      <c r="AB949" s="27" t="inlineStr"/>
      <c r="AC949" s="27" t="inlineStr"/>
      <c r="AD949" s="27" t="inlineStr"/>
      <c r="AE949" s="27" t="inlineStr"/>
      <c r="AF949" s="27" t="inlineStr"/>
      <c r="AG949" s="27" t="inlineStr"/>
      <c r="AH949" s="37" t="n">
        <v>72</v>
      </c>
      <c r="AI949" s="37" t="n">
        <v>0</v>
      </c>
      <c r="AJ949" s="37" t="n">
        <v>72</v>
      </c>
      <c r="AK949" s="38" t="n">
        <v>189</v>
      </c>
      <c r="AL949" s="38" t="n"/>
      <c r="AM949" s="38" t="n"/>
      <c r="AN949" s="27" t="inlineStr"/>
      <c r="AO949" s="27" t="inlineStr"/>
    </row>
    <row r="950">
      <c r="A950" s="5" t="inlineStr">
        <is>
          <t>2001053</t>
        </is>
      </c>
      <c r="B950" s="5" t="inlineStr">
        <is>
          <t>SUTURA MONONYLON 5-0 AGUJA REDONDA</t>
        </is>
      </c>
      <c r="C950" s="5" t="inlineStr"/>
      <c r="D950" s="5" t="inlineStr">
        <is>
          <t>033</t>
        </is>
      </c>
      <c r="E950" s="5" t="inlineStr">
        <is>
          <t>ZDES</t>
        </is>
      </c>
      <c r="F950" s="5" t="inlineStr">
        <is>
          <t>1060</t>
        </is>
      </c>
      <c r="G950" s="5" t="inlineStr">
        <is>
          <t>6022</t>
        </is>
      </c>
      <c r="H950" s="5" t="inlineStr">
        <is>
          <t>C/U</t>
        </is>
      </c>
      <c r="I950" s="6" t="n">
        <v>72</v>
      </c>
      <c r="J950" s="6" t="n">
        <v>0</v>
      </c>
      <c r="K950" s="5" t="inlineStr">
        <is>
          <t>ARS</t>
        </is>
      </c>
      <c r="L950" s="7" t="n">
        <v>0</v>
      </c>
      <c r="M950" s="7" t="n">
        <v>13608</v>
      </c>
      <c r="O950" s="11">
        <f>M950/SUM($M$2:$M$2023)</f>
        <v/>
      </c>
      <c r="P950" s="5">
        <f>IFERROR(M950/I950,0)</f>
        <v/>
      </c>
      <c r="R950" s="8">
        <f>I950-Q950</f>
        <v/>
      </c>
      <c r="S950" s="36">
        <f>P950*R950</f>
        <v/>
      </c>
      <c r="U950" s="27" t="inlineStr">
        <is>
          <t>Stock SAP</t>
        </is>
      </c>
      <c r="V950" s="27" t="inlineStr">
        <is>
          <t>Descartables</t>
        </is>
      </c>
      <c r="W950" s="27" t="inlineStr">
        <is>
          <t>Dentro del alcance</t>
        </is>
      </c>
      <c r="X950" s="27" t="inlineStr"/>
      <c r="Y950" s="27" t="inlineStr">
        <is>
          <t>Sin recuento físico en el inventario de Avain</t>
        </is>
      </c>
      <c r="Z950" s="28" t="inlineStr">
        <is>
          <t>Sin recuento físico</t>
        </is>
      </c>
      <c r="AA950" s="27" t="inlineStr"/>
      <c r="AB950" s="27" t="inlineStr"/>
      <c r="AC950" s="27" t="inlineStr"/>
      <c r="AD950" s="27" t="inlineStr"/>
      <c r="AE950" s="27" t="inlineStr"/>
      <c r="AF950" s="27" t="inlineStr"/>
      <c r="AG950" s="27" t="inlineStr"/>
      <c r="AH950" s="37" t="n">
        <v>72</v>
      </c>
      <c r="AI950" s="37" t="n">
        <v>0</v>
      </c>
      <c r="AJ950" s="37" t="n">
        <v>72</v>
      </c>
      <c r="AK950" s="38" t="n">
        <v>189</v>
      </c>
      <c r="AL950" s="38" t="n"/>
      <c r="AM950" s="38" t="n"/>
      <c r="AN950" s="27" t="inlineStr"/>
      <c r="AO950" s="27" t="inlineStr"/>
    </row>
    <row r="951">
      <c r="A951" s="5" t="inlineStr">
        <is>
          <t>3000914</t>
        </is>
      </c>
      <c r="B951" s="5" t="inlineStr">
        <is>
          <t>BOTIN DE SEGURIDAD T42</t>
        </is>
      </c>
      <c r="C951" s="5" t="inlineStr"/>
      <c r="D951" s="5" t="inlineStr">
        <is>
          <t>INDU</t>
        </is>
      </c>
      <c r="E951" s="5" t="inlineStr">
        <is>
          <t>ZUNI</t>
        </is>
      </c>
      <c r="F951" s="5" t="inlineStr">
        <is>
          <t>1060</t>
        </is>
      </c>
      <c r="G951" s="5" t="inlineStr">
        <is>
          <t>6031</t>
        </is>
      </c>
      <c r="H951" s="5" t="inlineStr">
        <is>
          <t>C/U</t>
        </is>
      </c>
      <c r="I951" s="6" t="n">
        <v>71</v>
      </c>
      <c r="J951" s="6" t="n">
        <v>0</v>
      </c>
      <c r="K951" s="5" t="inlineStr">
        <is>
          <t>ARS</t>
        </is>
      </c>
      <c r="L951" s="7" t="n">
        <v>0</v>
      </c>
      <c r="M951" s="7" t="n">
        <v>3576568.37</v>
      </c>
      <c r="O951" s="11">
        <f>M951/SUM($M$2:$M$2023)</f>
        <v/>
      </c>
      <c r="P951" s="5">
        <f>IFERROR(M951/I951,0)</f>
        <v/>
      </c>
      <c r="R951" s="8">
        <f>I951-Q951</f>
        <v/>
      </c>
      <c r="S951" s="36">
        <f>P951*R951</f>
        <v/>
      </c>
      <c r="U951" s="27" t="inlineStr">
        <is>
          <t>Stock SAP</t>
        </is>
      </c>
      <c r="V951" s="27" t="inlineStr">
        <is>
          <t>Uniformes</t>
        </is>
      </c>
      <c r="W951" s="27" t="inlineStr">
        <is>
          <t>Fuera del alcance</t>
        </is>
      </c>
      <c r="X951" s="27" t="inlineStr"/>
      <c r="Y951" s="27" t="inlineStr">
        <is>
          <t>No aplica: uniformes, clasificación que el inventario físico de Farmacia no releva</t>
        </is>
      </c>
      <c r="Z951" s="28" t="inlineStr">
        <is>
          <t>Fuera del alcance del inventario físico</t>
        </is>
      </c>
      <c r="AA951" s="27" t="inlineStr"/>
      <c r="AB951" s="27" t="inlineStr"/>
      <c r="AC951" s="27" t="inlineStr"/>
      <c r="AD951" s="27" t="inlineStr"/>
      <c r="AE951" s="27" t="inlineStr"/>
      <c r="AF951" s="27" t="inlineStr"/>
      <c r="AG951" s="27" t="inlineStr"/>
      <c r="AH951" s="37" t="n">
        <v>133</v>
      </c>
      <c r="AI951" s="37" t="n">
        <v>0</v>
      </c>
      <c r="AJ951" s="37" t="n">
        <v>133</v>
      </c>
      <c r="AK951" s="38" t="n">
        <v>50374.20240601504</v>
      </c>
      <c r="AL951" s="38" t="n"/>
      <c r="AM951" s="38" t="n"/>
      <c r="AN951" s="27" t="inlineStr"/>
      <c r="AO951" s="27"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7" t="n">
        <v>0</v>
      </c>
      <c r="M952" s="7" t="n">
        <v>75718</v>
      </c>
      <c r="O952" s="11">
        <f>M952/SUM($M$2:$M$2023)</f>
        <v/>
      </c>
      <c r="P952" s="5">
        <f>IFERROR(M952/I952,0)</f>
        <v/>
      </c>
      <c r="R952" s="8">
        <f>I952-Q952</f>
        <v/>
      </c>
      <c r="S952" s="36">
        <f>P952*R952</f>
        <v/>
      </c>
      <c r="U952" s="27" t="inlineStr">
        <is>
          <t>Stock SAP</t>
        </is>
      </c>
      <c r="V952" s="27" t="inlineStr">
        <is>
          <t>Medicamentos</t>
        </is>
      </c>
      <c r="W952" s="27" t="inlineStr">
        <is>
          <t>Dentro del alcance</t>
        </is>
      </c>
      <c r="X952" s="30" t="inlineStr">
        <is>
          <t>Media</t>
        </is>
      </c>
      <c r="Y952" s="27" t="inlineStr">
        <is>
          <t>Homologado – confianza Media – pendiente de validación</t>
        </is>
      </c>
      <c r="Z952" s="26" t="inlineStr">
        <is>
          <t>Dar de baja en SAP</t>
        </is>
      </c>
      <c r="AA952" s="27" t="inlineStr">
        <is>
          <t>212</t>
        </is>
      </c>
      <c r="AB952" s="27" t="inlineStr">
        <is>
          <t>SOLUCIÓN FISIOLÓGICA</t>
        </is>
      </c>
      <c r="AC952" s="27" t="inlineStr">
        <is>
          <t>Homologación por código Avain (master M13-001)</t>
        </is>
      </c>
      <c r="AD952" s="27" t="inlineStr">
        <is>
          <t>No</t>
        </is>
      </c>
      <c r="AE952" s="27" t="inlineStr"/>
      <c r="AF952" s="27" t="inlineStr">
        <is>
          <t>Sí</t>
        </is>
      </c>
      <c r="AG952" s="27" t="inlineStr">
        <is>
          <t>M13-001</t>
        </is>
      </c>
      <c r="AH952" s="37" t="n">
        <v>3471</v>
      </c>
      <c r="AI952" s="37" t="n">
        <v>0</v>
      </c>
      <c r="AJ952" s="37" t="n">
        <v>3471</v>
      </c>
      <c r="AK952" s="38" t="n">
        <v>1081.685701526937</v>
      </c>
      <c r="AL952" s="38">
        <f>IF(OR($Z952="Dar de baja en SAP",$Z952="Dar de alta en SAP"),$AJ952*$AK952,"")</f>
        <v/>
      </c>
      <c r="AM952" s="38">
        <f>$AI952*$AK952</f>
        <v/>
      </c>
      <c r="AN952" s="27" t="inlineStr"/>
      <c r="AO952"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7" t="n">
        <v>0</v>
      </c>
      <c r="M953" s="7" t="n">
        <v>79838.72</v>
      </c>
      <c r="O953" s="11">
        <f>M953/SUM($M$2:$M$2023)</f>
        <v/>
      </c>
      <c r="P953" s="5">
        <f>IFERROR(M953/I953,0)</f>
        <v/>
      </c>
      <c r="R953" s="8">
        <f>I953-Q953</f>
        <v/>
      </c>
      <c r="S953" s="36">
        <f>P953*R953</f>
        <v/>
      </c>
      <c r="U953" s="27" t="inlineStr">
        <is>
          <t>Stock SAP</t>
        </is>
      </c>
      <c r="V953" s="27" t="inlineStr">
        <is>
          <t>Medicamentos</t>
        </is>
      </c>
      <c r="W953" s="27" t="inlineStr">
        <is>
          <t>Dentro del alcance</t>
        </is>
      </c>
      <c r="X953" s="25" t="inlineStr">
        <is>
          <t>Alta</t>
        </is>
      </c>
      <c r="Y953" s="27" t="inlineStr">
        <is>
          <t>Homologado – confianza Alta</t>
        </is>
      </c>
      <c r="Z953" s="26" t="inlineStr">
        <is>
          <t>Dar de baja en SAP</t>
        </is>
      </c>
      <c r="AA953" s="27" t="inlineStr">
        <is>
          <t>305</t>
        </is>
      </c>
      <c r="AB953" s="27" t="inlineStr">
        <is>
          <t>LIDOCAINA EN JALEA</t>
        </is>
      </c>
      <c r="AC953" s="27" t="inlineStr">
        <is>
          <t>Cruce por nomenclatura SAP</t>
        </is>
      </c>
      <c r="AD953" s="27" t="inlineStr">
        <is>
          <t>No</t>
        </is>
      </c>
      <c r="AE953" s="27" t="inlineStr"/>
      <c r="AF953" s="27" t="inlineStr">
        <is>
          <t>Sí</t>
        </is>
      </c>
      <c r="AG953" s="27" t="inlineStr"/>
      <c r="AH953" s="37" t="n">
        <v>546</v>
      </c>
      <c r="AI953" s="37" t="n">
        <v>61</v>
      </c>
      <c r="AJ953" s="37" t="n">
        <v>485</v>
      </c>
      <c r="AK953" s="38" t="n">
        <v>1140.553095238095</v>
      </c>
      <c r="AL953" s="38">
        <f>IF(OR($Z953="Dar de baja en SAP",$Z953="Dar de alta en SAP"),$AJ953*$AK953,"")</f>
        <v/>
      </c>
      <c r="AM953" s="38">
        <f>$AI953*$AK953</f>
        <v/>
      </c>
      <c r="AN953" s="27" t="inlineStr"/>
      <c r="AO953"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7" t="n">
        <v>0</v>
      </c>
      <c r="M954" s="7" t="n">
        <v>43540</v>
      </c>
      <c r="O954" s="11">
        <f>M954/SUM($M$2:$M$2023)</f>
        <v/>
      </c>
      <c r="P954" s="5">
        <f>IFERROR(M954/I954,0)</f>
        <v/>
      </c>
      <c r="R954" s="8">
        <f>I954-Q954</f>
        <v/>
      </c>
      <c r="S954" s="36">
        <f>P954*R954</f>
        <v/>
      </c>
      <c r="U954" s="27" t="inlineStr">
        <is>
          <t>Stock SAP</t>
        </is>
      </c>
      <c r="V954" s="27" t="inlineStr">
        <is>
          <t>Medicamentos</t>
        </is>
      </c>
      <c r="W954" s="27" t="inlineStr">
        <is>
          <t>Dentro del alcance</t>
        </is>
      </c>
      <c r="X954" s="27" t="inlineStr"/>
      <c r="Y954" s="27" t="inlineStr">
        <is>
          <t>Sin recuento físico en el inventario de Avain</t>
        </is>
      </c>
      <c r="Z954" s="28" t="inlineStr">
        <is>
          <t>Sin recuento físico</t>
        </is>
      </c>
      <c r="AA954" s="27" t="inlineStr"/>
      <c r="AB954" s="27" t="inlineStr"/>
      <c r="AC954" s="27" t="inlineStr"/>
      <c r="AD954" s="27" t="inlineStr"/>
      <c r="AE954" s="27" t="inlineStr"/>
      <c r="AF954" s="27" t="inlineStr"/>
      <c r="AG954" s="27" t="inlineStr"/>
      <c r="AH954" s="37" t="n">
        <v>70</v>
      </c>
      <c r="AI954" s="37" t="n">
        <v>0</v>
      </c>
      <c r="AJ954" s="37" t="n">
        <v>70</v>
      </c>
      <c r="AK954" s="38" t="n">
        <v>622</v>
      </c>
      <c r="AL954" s="38" t="n"/>
      <c r="AM954" s="38" t="n"/>
      <c r="AN954" s="27" t="inlineStr"/>
      <c r="AO954" s="27" t="inlineStr"/>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7" t="n">
        <v>0</v>
      </c>
      <c r="M955" s="7" t="n">
        <v>13526.38</v>
      </c>
      <c r="O955" s="11">
        <f>M955/SUM($M$2:$M$2023)</f>
        <v/>
      </c>
      <c r="P955" s="5">
        <f>IFERROR(M955/I955,0)</f>
        <v/>
      </c>
      <c r="R955" s="8">
        <f>I955-Q955</f>
        <v/>
      </c>
      <c r="S955" s="36">
        <f>P955*R955</f>
        <v/>
      </c>
      <c r="U955" s="27" t="inlineStr">
        <is>
          <t>Stock SAP</t>
        </is>
      </c>
      <c r="V955" s="27" t="inlineStr">
        <is>
          <t>Medicamentos</t>
        </is>
      </c>
      <c r="W955" s="27" t="inlineStr">
        <is>
          <t>Dentro del alcance</t>
        </is>
      </c>
      <c r="X955" s="27" t="inlineStr"/>
      <c r="Y955" s="27" t="inlineStr">
        <is>
          <t>Sin recuento físico en el inventario de Avain</t>
        </is>
      </c>
      <c r="Z955" s="28" t="inlineStr">
        <is>
          <t>Sin recuento físico</t>
        </is>
      </c>
      <c r="AA955" s="27" t="inlineStr"/>
      <c r="AB955" s="27" t="inlineStr"/>
      <c r="AC955" s="27" t="inlineStr"/>
      <c r="AD955" s="27" t="inlineStr"/>
      <c r="AE955" s="27" t="inlineStr"/>
      <c r="AF955" s="27" t="inlineStr"/>
      <c r="AG955" s="27" t="inlineStr"/>
      <c r="AH955" s="37" t="n">
        <v>500</v>
      </c>
      <c r="AI955" s="37" t="n">
        <v>0</v>
      </c>
      <c r="AJ955" s="37" t="n">
        <v>500</v>
      </c>
      <c r="AK955" s="38" t="n">
        <v>193.234</v>
      </c>
      <c r="AL955" s="38" t="n"/>
      <c r="AM955" s="38" t="n"/>
      <c r="AN955" s="27" t="inlineStr"/>
      <c r="AO955" s="27"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7" t="n">
        <v>0</v>
      </c>
      <c r="M956" s="7" t="n">
        <v>19107.23</v>
      </c>
      <c r="O956" s="11">
        <f>M956/SUM($M$2:$M$2023)</f>
        <v/>
      </c>
      <c r="P956" s="5">
        <f>IFERROR(M956/I956,0)</f>
        <v/>
      </c>
      <c r="R956" s="8">
        <f>I956-Q956</f>
        <v/>
      </c>
      <c r="S956" s="36">
        <f>P956*R956</f>
        <v/>
      </c>
      <c r="U956" s="27" t="inlineStr">
        <is>
          <t>Stock SAP</t>
        </is>
      </c>
      <c r="V956" s="27" t="inlineStr">
        <is>
          <t>Medicamentos</t>
        </is>
      </c>
      <c r="W956" s="27" t="inlineStr">
        <is>
          <t>Dentro del alcance</t>
        </is>
      </c>
      <c r="X956" s="27" t="inlineStr"/>
      <c r="Y956" s="27" t="inlineStr">
        <is>
          <t>Sin recuento físico en el inventario de Avain</t>
        </is>
      </c>
      <c r="Z956" s="28" t="inlineStr">
        <is>
          <t>Sin recuento físico</t>
        </is>
      </c>
      <c r="AA956" s="27" t="inlineStr"/>
      <c r="AB956" s="27" t="inlineStr"/>
      <c r="AC956" s="27" t="inlineStr"/>
      <c r="AD956" s="27" t="inlineStr"/>
      <c r="AE956" s="27" t="inlineStr"/>
      <c r="AF956" s="27" t="inlineStr"/>
      <c r="AG956" s="27" t="inlineStr"/>
      <c r="AH956" s="37" t="n">
        <v>1991</v>
      </c>
      <c r="AI956" s="37" t="n">
        <v>0</v>
      </c>
      <c r="AJ956" s="37" t="n">
        <v>1991</v>
      </c>
      <c r="AK956" s="38" t="n">
        <v>272.9604068307383</v>
      </c>
      <c r="AL956" s="38" t="n"/>
      <c r="AM956" s="38" t="n"/>
      <c r="AN956" s="27" t="inlineStr"/>
      <c r="AO956" s="27"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7" t="n">
        <v>0</v>
      </c>
      <c r="M957" s="7" t="n">
        <v>27925.3</v>
      </c>
      <c r="O957" s="11">
        <f>M957/SUM($M$2:$M$2023)</f>
        <v/>
      </c>
      <c r="P957" s="5">
        <f>IFERROR(M957/I957,0)</f>
        <v/>
      </c>
      <c r="R957" s="8">
        <f>I957-Q957</f>
        <v/>
      </c>
      <c r="S957" s="36">
        <f>P957*R957</f>
        <v/>
      </c>
      <c r="U957" s="27" t="inlineStr">
        <is>
          <t>Stock SAP</t>
        </is>
      </c>
      <c r="V957" s="27" t="inlineStr">
        <is>
          <t>Medicamentos</t>
        </is>
      </c>
      <c r="W957" s="27" t="inlineStr">
        <is>
          <t>Dentro del alcance</t>
        </is>
      </c>
      <c r="X957" s="26" t="inlineStr">
        <is>
          <t>Baja</t>
        </is>
      </c>
      <c r="Y957" s="27" t="inlineStr">
        <is>
          <t>Homologado – confianza Baja – pendiente de validación</t>
        </is>
      </c>
      <c r="Z957" s="26" t="inlineStr">
        <is>
          <t>Dar de baja en SAP</t>
        </is>
      </c>
      <c r="AA957" s="27" t="inlineStr">
        <is>
          <t>16</t>
        </is>
      </c>
      <c r="AB957" s="27" t="inlineStr">
        <is>
          <t>AMOXICILINA + AC. CLAVULANICO</t>
        </is>
      </c>
      <c r="AC957" s="27" t="inlineStr">
        <is>
          <t>Homologación por código Avain (master M11-001)</t>
        </is>
      </c>
      <c r="AD957" s="27" t="inlineStr">
        <is>
          <t>No</t>
        </is>
      </c>
      <c r="AE957" s="27" t="inlineStr"/>
      <c r="AF957" s="27" t="inlineStr">
        <is>
          <t>Sí</t>
        </is>
      </c>
      <c r="AG957" s="27" t="inlineStr">
        <is>
          <t>M11-001</t>
        </is>
      </c>
      <c r="AH957" s="37" t="n">
        <v>1444</v>
      </c>
      <c r="AI957" s="37" t="n">
        <v>91</v>
      </c>
      <c r="AJ957" s="37" t="n">
        <v>1353</v>
      </c>
      <c r="AK957" s="38" t="n">
        <v>398.9328047091412</v>
      </c>
      <c r="AL957" s="38">
        <f>IF(OR($Z957="Dar de baja en SAP",$Z957="Dar de alta en SAP"),$AJ957*$AK957,"")</f>
        <v/>
      </c>
      <c r="AM957" s="38">
        <f>$AI957*$AK957</f>
        <v/>
      </c>
      <c r="AN957" s="27" t="inlineStr"/>
      <c r="AO957"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7" t="n">
        <v>0</v>
      </c>
      <c r="M958" s="7" t="n">
        <v>27925.3</v>
      </c>
      <c r="O958" s="11">
        <f>M958/SUM($M$2:$M$2023)</f>
        <v/>
      </c>
      <c r="P958" s="5">
        <f>IFERROR(M958/I958,0)</f>
        <v/>
      </c>
      <c r="R958" s="8">
        <f>I958-Q958</f>
        <v/>
      </c>
      <c r="S958" s="36">
        <f>P958*R958</f>
        <v/>
      </c>
      <c r="U958" s="27" t="inlineStr">
        <is>
          <t>Stock SAP</t>
        </is>
      </c>
      <c r="V958" s="27" t="inlineStr">
        <is>
          <t>Medicamentos</t>
        </is>
      </c>
      <c r="W958" s="27" t="inlineStr">
        <is>
          <t>Dentro del alcance</t>
        </is>
      </c>
      <c r="X958" s="26" t="inlineStr">
        <is>
          <t>Baja</t>
        </is>
      </c>
      <c r="Y958" s="27" t="inlineStr">
        <is>
          <t>Homologado – confianza Baja – pendiente de validación</t>
        </is>
      </c>
      <c r="Z958" s="26" t="inlineStr">
        <is>
          <t>Dar de baja en SAP</t>
        </is>
      </c>
      <c r="AA958" s="27" t="inlineStr">
        <is>
          <t>16</t>
        </is>
      </c>
      <c r="AB958" s="27" t="inlineStr">
        <is>
          <t>AMOXICILINA + AC. CLAVULANICO</t>
        </is>
      </c>
      <c r="AC958" s="27" t="inlineStr">
        <is>
          <t>Homologación por código Avain (master M11-001)</t>
        </is>
      </c>
      <c r="AD958" s="27" t="inlineStr">
        <is>
          <t>No</t>
        </is>
      </c>
      <c r="AE958" s="27" t="inlineStr"/>
      <c r="AF958" s="27" t="inlineStr">
        <is>
          <t>Sí</t>
        </is>
      </c>
      <c r="AG958" s="27" t="inlineStr">
        <is>
          <t>M11-001</t>
        </is>
      </c>
      <c r="AH958" s="37" t="n">
        <v>1444</v>
      </c>
      <c r="AI958" s="37" t="n">
        <v>91</v>
      </c>
      <c r="AJ958" s="37" t="n">
        <v>1353</v>
      </c>
      <c r="AK958" s="38" t="n">
        <v>398.9328047091412</v>
      </c>
      <c r="AL958" s="38">
        <f>IF(OR($Z958="Dar de baja en SAP",$Z958="Dar de alta en SAP"),$AJ958*$AK958,"")</f>
        <v/>
      </c>
      <c r="AM958" s="38">
        <f>$AI958*$AK958</f>
        <v/>
      </c>
      <c r="AN958" s="27" t="inlineStr"/>
      <c r="AO958"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7" t="n">
        <v>0</v>
      </c>
      <c r="M959" s="7" t="n">
        <v>27925.3</v>
      </c>
      <c r="O959" s="11">
        <f>M959/SUM($M$2:$M$2023)</f>
        <v/>
      </c>
      <c r="P959" s="5">
        <f>IFERROR(M959/I959,0)</f>
        <v/>
      </c>
      <c r="R959" s="8">
        <f>I959-Q959</f>
        <v/>
      </c>
      <c r="S959" s="36">
        <f>P959*R959</f>
        <v/>
      </c>
      <c r="U959" s="27" t="inlineStr">
        <is>
          <t>Stock SAP</t>
        </is>
      </c>
      <c r="V959" s="27" t="inlineStr">
        <is>
          <t>Medicamentos</t>
        </is>
      </c>
      <c r="W959" s="27" t="inlineStr">
        <is>
          <t>Dentro del alcance</t>
        </is>
      </c>
      <c r="X959" s="26" t="inlineStr">
        <is>
          <t>Baja</t>
        </is>
      </c>
      <c r="Y959" s="27" t="inlineStr">
        <is>
          <t>Homologado – confianza Baja – pendiente de validación</t>
        </is>
      </c>
      <c r="Z959" s="26" t="inlineStr">
        <is>
          <t>Dar de baja en SAP</t>
        </is>
      </c>
      <c r="AA959" s="27" t="inlineStr">
        <is>
          <t>16</t>
        </is>
      </c>
      <c r="AB959" s="27" t="inlineStr">
        <is>
          <t>AMOXICILINA + AC. CLAVULANICO</t>
        </is>
      </c>
      <c r="AC959" s="27" t="inlineStr">
        <is>
          <t>Homologación por código Avain (master M11-001)</t>
        </is>
      </c>
      <c r="AD959" s="27" t="inlineStr">
        <is>
          <t>No</t>
        </is>
      </c>
      <c r="AE959" s="27" t="inlineStr"/>
      <c r="AF959" s="27" t="inlineStr">
        <is>
          <t>Sí</t>
        </is>
      </c>
      <c r="AG959" s="27" t="inlineStr">
        <is>
          <t>M11-001</t>
        </is>
      </c>
      <c r="AH959" s="37" t="n">
        <v>1444</v>
      </c>
      <c r="AI959" s="37" t="n">
        <v>91</v>
      </c>
      <c r="AJ959" s="37" t="n">
        <v>1353</v>
      </c>
      <c r="AK959" s="38" t="n">
        <v>398.9328047091412</v>
      </c>
      <c r="AL959" s="38">
        <f>IF(OR($Z959="Dar de baja en SAP",$Z959="Dar de alta en SAP"),$AJ959*$AK959,"")</f>
        <v/>
      </c>
      <c r="AM959" s="38">
        <f>$AI959*$AK959</f>
        <v/>
      </c>
      <c r="AN959" s="27" t="inlineStr"/>
      <c r="AO959"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7" t="n">
        <v>0</v>
      </c>
      <c r="M960" s="7" t="n">
        <v>27925.3</v>
      </c>
      <c r="O960" s="11">
        <f>M960/SUM($M$2:$M$2023)</f>
        <v/>
      </c>
      <c r="P960" s="5">
        <f>IFERROR(M960/I960,0)</f>
        <v/>
      </c>
      <c r="R960" s="8">
        <f>I960-Q960</f>
        <v/>
      </c>
      <c r="S960" s="36">
        <f>P960*R960</f>
        <v/>
      </c>
      <c r="U960" s="27" t="inlineStr">
        <is>
          <t>Stock SAP</t>
        </is>
      </c>
      <c r="V960" s="27" t="inlineStr">
        <is>
          <t>Medicamentos</t>
        </is>
      </c>
      <c r="W960" s="27" t="inlineStr">
        <is>
          <t>Dentro del alcance</t>
        </is>
      </c>
      <c r="X960" s="26" t="inlineStr">
        <is>
          <t>Baja</t>
        </is>
      </c>
      <c r="Y960" s="27" t="inlineStr">
        <is>
          <t>Homologado – confianza Baja – pendiente de validación</t>
        </is>
      </c>
      <c r="Z960" s="26" t="inlineStr">
        <is>
          <t>Dar de baja en SAP</t>
        </is>
      </c>
      <c r="AA960" s="27" t="inlineStr">
        <is>
          <t>16</t>
        </is>
      </c>
      <c r="AB960" s="27" t="inlineStr">
        <is>
          <t>AMOXICILINA + AC. CLAVULANICO</t>
        </is>
      </c>
      <c r="AC960" s="27" t="inlineStr">
        <is>
          <t>Homologación por código Avain (master M11-001)</t>
        </is>
      </c>
      <c r="AD960" s="27" t="inlineStr">
        <is>
          <t>No</t>
        </is>
      </c>
      <c r="AE960" s="27" t="inlineStr"/>
      <c r="AF960" s="27" t="inlineStr">
        <is>
          <t>Sí</t>
        </is>
      </c>
      <c r="AG960" s="27" t="inlineStr">
        <is>
          <t>M11-001</t>
        </is>
      </c>
      <c r="AH960" s="37" t="n">
        <v>1444</v>
      </c>
      <c r="AI960" s="37" t="n">
        <v>91</v>
      </c>
      <c r="AJ960" s="37" t="n">
        <v>1353</v>
      </c>
      <c r="AK960" s="38" t="n">
        <v>398.9328047091412</v>
      </c>
      <c r="AL960" s="38">
        <f>IF(OR($Z960="Dar de baja en SAP",$Z960="Dar de alta en SAP"),$AJ960*$AK960,"")</f>
        <v/>
      </c>
      <c r="AM960" s="38">
        <f>$AI960*$AK960</f>
        <v/>
      </c>
      <c r="AN960" s="27" t="inlineStr"/>
      <c r="AO960"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7" t="n">
        <v>0</v>
      </c>
      <c r="M961" s="7" t="n">
        <v>51937.75</v>
      </c>
      <c r="O961" s="11">
        <f>M961/SUM($M$2:$M$2023)</f>
        <v/>
      </c>
      <c r="P961" s="5">
        <f>IFERROR(M961/I961,0)</f>
        <v/>
      </c>
      <c r="R961" s="8">
        <f>I961-Q961</f>
        <v/>
      </c>
      <c r="S961" s="36">
        <f>P961*R961</f>
        <v/>
      </c>
      <c r="U961" s="27" t="inlineStr">
        <is>
          <t>Stock SAP</t>
        </is>
      </c>
      <c r="V961" s="27" t="inlineStr">
        <is>
          <t>Medicamentos</t>
        </is>
      </c>
      <c r="W961" s="27" t="inlineStr">
        <is>
          <t>Dentro del alcance</t>
        </is>
      </c>
      <c r="X961" s="27" t="inlineStr"/>
      <c r="Y961" s="27" t="inlineStr">
        <is>
          <t>Sin recuento físico en el inventario de Avain</t>
        </is>
      </c>
      <c r="Z961" s="28" t="inlineStr">
        <is>
          <t>Sin recuento físico</t>
        </is>
      </c>
      <c r="AA961" s="27" t="inlineStr"/>
      <c r="AB961" s="27" t="inlineStr"/>
      <c r="AC961" s="27" t="inlineStr"/>
      <c r="AD961" s="27" t="inlineStr"/>
      <c r="AE961" s="27" t="inlineStr"/>
      <c r="AF961" s="27" t="inlineStr"/>
      <c r="AG961" s="27" t="inlineStr"/>
      <c r="AH961" s="37" t="n">
        <v>437</v>
      </c>
      <c r="AI961" s="37" t="n">
        <v>0</v>
      </c>
      <c r="AJ961" s="37" t="n">
        <v>437</v>
      </c>
      <c r="AK961" s="38" t="n">
        <v>741.9679176201374</v>
      </c>
      <c r="AL961" s="38" t="n"/>
      <c r="AM961" s="38" t="n"/>
      <c r="AN961" s="27" t="inlineStr"/>
      <c r="AO961" s="27"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7" t="n">
        <v>0</v>
      </c>
      <c r="M962" s="7" t="n">
        <v>232817.64</v>
      </c>
      <c r="O962" s="11">
        <f>M962/SUM($M$2:$M$2023)</f>
        <v/>
      </c>
      <c r="P962" s="5">
        <f>IFERROR(M962/I962,0)</f>
        <v/>
      </c>
      <c r="R962" s="8">
        <f>I962-Q962</f>
        <v/>
      </c>
      <c r="S962" s="36">
        <f>P962*R962</f>
        <v/>
      </c>
      <c r="U962" s="27" t="inlineStr">
        <is>
          <t>Stock SAP</t>
        </is>
      </c>
      <c r="V962" s="27" t="inlineStr">
        <is>
          <t>Medicamentos</t>
        </is>
      </c>
      <c r="W962" s="27" t="inlineStr">
        <is>
          <t>Dentro del alcance</t>
        </is>
      </c>
      <c r="X962" s="30" t="inlineStr">
        <is>
          <t>Media</t>
        </is>
      </c>
      <c r="Y962" s="27" t="inlineStr">
        <is>
          <t>Homologado – confianza Media – pendiente de validación</t>
        </is>
      </c>
      <c r="Z962" s="26" t="inlineStr">
        <is>
          <t>Dar de baja en SAP</t>
        </is>
      </c>
      <c r="AA962" s="27" t="inlineStr">
        <is>
          <t>185</t>
        </is>
      </c>
      <c r="AB962" s="27" t="inlineStr">
        <is>
          <t>PLATSUL</t>
        </is>
      </c>
      <c r="AC962" s="27" t="inlineStr">
        <is>
          <t>Cruce por nomenclatura SAP</t>
        </is>
      </c>
      <c r="AD962" s="27" t="inlineStr">
        <is>
          <t>Sí</t>
        </is>
      </c>
      <c r="AE962" s="27" t="inlineStr">
        <is>
          <t>1000754, 1000185</t>
        </is>
      </c>
      <c r="AF962" s="27" t="inlineStr">
        <is>
          <t>Sí</t>
        </is>
      </c>
      <c r="AG962" s="27" t="inlineStr">
        <is>
          <t>M15-004</t>
        </is>
      </c>
      <c r="AH962" s="37" t="n">
        <v>338</v>
      </c>
      <c r="AI962" s="37" t="n">
        <v>11</v>
      </c>
      <c r="AJ962" s="37" t="n">
        <v>327</v>
      </c>
      <c r="AK962" s="38" t="n">
        <v>3325.966272189349</v>
      </c>
      <c r="AL962" s="38">
        <f>IF(OR($Z962="Dar de baja en SAP",$Z962="Dar de alta en SAP"),$AJ962*$AK962,"")</f>
        <v/>
      </c>
      <c r="AM962" s="38">
        <f>$AI962*$AK962</f>
        <v/>
      </c>
      <c r="AN962" s="27" t="inlineStr"/>
      <c r="AO962" s="27"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t="inlineStr"/>
      <c r="D963" s="5" t="inlineStr">
        <is>
          <t>033</t>
        </is>
      </c>
      <c r="E963" s="5" t="inlineStr">
        <is>
          <t>ZDES</t>
        </is>
      </c>
      <c r="F963" s="5" t="inlineStr">
        <is>
          <t>1060</t>
        </is>
      </c>
      <c r="G963" s="5" t="inlineStr">
        <is>
          <t>6022</t>
        </is>
      </c>
      <c r="H963" s="5" t="inlineStr">
        <is>
          <t>C/U</t>
        </is>
      </c>
      <c r="I963" s="6" t="n">
        <v>70</v>
      </c>
      <c r="J963" s="6" t="n">
        <v>0</v>
      </c>
      <c r="K963" s="5" t="inlineStr">
        <is>
          <t>ARS</t>
        </is>
      </c>
      <c r="L963" s="7" t="n">
        <v>0</v>
      </c>
      <c r="M963" s="7" t="n">
        <v>17838</v>
      </c>
      <c r="O963" s="11">
        <f>M963/SUM($M$2:$M$2023)</f>
        <v/>
      </c>
      <c r="P963" s="5">
        <f>IFERROR(M963/I963,0)</f>
        <v/>
      </c>
      <c r="R963" s="8">
        <f>I963-Q963</f>
        <v/>
      </c>
      <c r="S963" s="36">
        <f>P963*R963</f>
        <v/>
      </c>
      <c r="U963" s="27" t="inlineStr">
        <is>
          <t>Stock SAP</t>
        </is>
      </c>
      <c r="V963" s="27" t="inlineStr">
        <is>
          <t>Descartables</t>
        </is>
      </c>
      <c r="W963" s="27" t="inlineStr">
        <is>
          <t>Dentro del alcance</t>
        </is>
      </c>
      <c r="X963" s="27" t="inlineStr"/>
      <c r="Y963" s="27" t="inlineStr">
        <is>
          <t>Sin recuento físico en el inventario de Avain</t>
        </is>
      </c>
      <c r="Z963" s="28" t="inlineStr">
        <is>
          <t>Sin recuento físico</t>
        </is>
      </c>
      <c r="AA963" s="27" t="inlineStr"/>
      <c r="AB963" s="27" t="inlineStr"/>
      <c r="AC963" s="27" t="inlineStr"/>
      <c r="AD963" s="27" t="inlineStr"/>
      <c r="AE963" s="27" t="inlineStr"/>
      <c r="AF963" s="27" t="inlineStr"/>
      <c r="AG963" s="27" t="inlineStr"/>
      <c r="AH963" s="37" t="n">
        <v>70</v>
      </c>
      <c r="AI963" s="37" t="n">
        <v>0</v>
      </c>
      <c r="AJ963" s="37" t="n">
        <v>70</v>
      </c>
      <c r="AK963" s="38" t="n">
        <v>254.8285714285714</v>
      </c>
      <c r="AL963" s="38" t="n"/>
      <c r="AM963" s="38" t="n"/>
      <c r="AN963" s="27" t="inlineStr"/>
      <c r="AO963" s="27" t="inlineStr"/>
    </row>
    <row r="964">
      <c r="A964" s="5" t="inlineStr">
        <is>
          <t>2000662</t>
        </is>
      </c>
      <c r="B964" s="5" t="inlineStr">
        <is>
          <t>MASCARA DE RESUCITACION POCKET CPR</t>
        </is>
      </c>
      <c r="C964" s="5" t="inlineStr"/>
      <c r="D964" s="5" t="inlineStr">
        <is>
          <t>033</t>
        </is>
      </c>
      <c r="E964" s="5" t="inlineStr">
        <is>
          <t>ZDES</t>
        </is>
      </c>
      <c r="F964" s="5" t="inlineStr">
        <is>
          <t>1060</t>
        </is>
      </c>
      <c r="G964" s="5" t="inlineStr">
        <is>
          <t>6021</t>
        </is>
      </c>
      <c r="H964" s="5" t="inlineStr">
        <is>
          <t>C/U</t>
        </is>
      </c>
      <c r="I964" s="6" t="n">
        <v>70</v>
      </c>
      <c r="J964" s="6" t="n">
        <v>0</v>
      </c>
      <c r="K964" s="5" t="inlineStr">
        <is>
          <t>ARS</t>
        </is>
      </c>
      <c r="L964" s="7" t="n">
        <v>0</v>
      </c>
      <c r="M964" s="7" t="n">
        <v>147933.33</v>
      </c>
      <c r="O964" s="11">
        <f>M964/SUM($M$2:$M$2023)</f>
        <v/>
      </c>
      <c r="P964" s="5">
        <f>IFERROR(M964/I964,0)</f>
        <v/>
      </c>
      <c r="R964" s="8">
        <f>I964-Q964</f>
        <v/>
      </c>
      <c r="S964" s="36">
        <f>P964*R964</f>
        <v/>
      </c>
      <c r="U964" s="27" t="inlineStr">
        <is>
          <t>Stock SAP</t>
        </is>
      </c>
      <c r="V964" s="27" t="inlineStr">
        <is>
          <t>Descartables</t>
        </is>
      </c>
      <c r="W964" s="27" t="inlineStr">
        <is>
          <t>Dentro del alcance</t>
        </is>
      </c>
      <c r="X964" s="27" t="inlineStr"/>
      <c r="Y964" s="27" t="inlineStr">
        <is>
          <t>Sin recuento físico en el inventario de Avain</t>
        </is>
      </c>
      <c r="Z964" s="28" t="inlineStr">
        <is>
          <t>Sin recuento físico</t>
        </is>
      </c>
      <c r="AA964" s="27" t="inlineStr"/>
      <c r="AB964" s="27" t="inlineStr"/>
      <c r="AC964" s="27" t="inlineStr"/>
      <c r="AD964" s="27" t="inlineStr"/>
      <c r="AE964" s="27" t="inlineStr"/>
      <c r="AF964" s="27" t="inlineStr"/>
      <c r="AG964" s="27" t="inlineStr"/>
      <c r="AH964" s="37" t="n">
        <v>270</v>
      </c>
      <c r="AI964" s="37" t="n">
        <v>0</v>
      </c>
      <c r="AJ964" s="37" t="n">
        <v>270</v>
      </c>
      <c r="AK964" s="38" t="n">
        <v>2113.333333333333</v>
      </c>
      <c r="AL964" s="38" t="n"/>
      <c r="AM964" s="38" t="n"/>
      <c r="AN964" s="27" t="inlineStr"/>
      <c r="AO964" s="27" t="inlineStr">
        <is>
          <t>El material ocupa 2 filas en la hoja 1060 NQN (lote/almacén). La cantidad SAP y la física de esta vista son el total del material.</t>
        </is>
      </c>
    </row>
    <row r="965">
      <c r="A965" s="5" t="inlineStr">
        <is>
          <t>3000125</t>
        </is>
      </c>
      <c r="B965" s="5" t="inlineStr">
        <is>
          <t>PANTALON CARGO AZUL T40</t>
        </is>
      </c>
      <c r="C965" s="5" t="inlineStr"/>
      <c r="D965" s="5" t="inlineStr">
        <is>
          <t>INDU</t>
        </is>
      </c>
      <c r="E965" s="5" t="inlineStr">
        <is>
          <t>ZUNI</t>
        </is>
      </c>
      <c r="F965" s="5" t="inlineStr">
        <is>
          <t>1060</t>
        </is>
      </c>
      <c r="G965" s="5" t="inlineStr">
        <is>
          <t>6031</t>
        </is>
      </c>
      <c r="H965" s="5" t="inlineStr">
        <is>
          <t>C/U</t>
        </is>
      </c>
      <c r="I965" s="6" t="n">
        <v>70</v>
      </c>
      <c r="J965" s="6" t="n">
        <v>0</v>
      </c>
      <c r="K965" s="5" t="inlineStr">
        <is>
          <t>ARS</t>
        </is>
      </c>
      <c r="L965" s="7" t="n">
        <v>0</v>
      </c>
      <c r="M965" s="7" t="n">
        <v>2492273.7</v>
      </c>
      <c r="O965" s="11">
        <f>M965/SUM($M$2:$M$2023)</f>
        <v/>
      </c>
      <c r="P965" s="5">
        <f>IFERROR(M965/I965,0)</f>
        <v/>
      </c>
      <c r="R965" s="8">
        <f>I965-Q965</f>
        <v/>
      </c>
      <c r="S965" s="36">
        <f>P965*R965</f>
        <v/>
      </c>
      <c r="U965" s="27" t="inlineStr">
        <is>
          <t>Stock SAP</t>
        </is>
      </c>
      <c r="V965" s="27" t="inlineStr">
        <is>
          <t>Uniformes</t>
        </is>
      </c>
      <c r="W965" s="27" t="inlineStr">
        <is>
          <t>Fuera del alcance</t>
        </is>
      </c>
      <c r="X965" s="27" t="inlineStr"/>
      <c r="Y965" s="27" t="inlineStr">
        <is>
          <t>No aplica: uniformes, clasificación que el inventario físico de Farmacia no releva</t>
        </is>
      </c>
      <c r="Z965" s="28" t="inlineStr">
        <is>
          <t>Fuera del alcance del inventario físico</t>
        </is>
      </c>
      <c r="AA965" s="27" t="inlineStr"/>
      <c r="AB965" s="27" t="inlineStr"/>
      <c r="AC965" s="27" t="inlineStr"/>
      <c r="AD965" s="27" t="inlineStr"/>
      <c r="AE965" s="27" t="inlineStr"/>
      <c r="AF965" s="27" t="inlineStr"/>
      <c r="AG965" s="27" t="inlineStr"/>
      <c r="AH965" s="37" t="n">
        <v>70</v>
      </c>
      <c r="AI965" s="37" t="n">
        <v>0</v>
      </c>
      <c r="AJ965" s="37" t="n">
        <v>70</v>
      </c>
      <c r="AK965" s="38" t="n">
        <v>35603.91</v>
      </c>
      <c r="AL965" s="38" t="n"/>
      <c r="AM965" s="38" t="n"/>
      <c r="AN965" s="27" t="inlineStr"/>
      <c r="AO965" s="27" t="inlineStr"/>
    </row>
    <row r="966">
      <c r="A966" s="5" t="inlineStr">
        <is>
          <t>3000219</t>
        </is>
      </c>
      <c r="B966" s="5" t="inlineStr">
        <is>
          <t>BOTIN DE SEGURIDAD T41</t>
        </is>
      </c>
      <c r="C966" s="5" t="inlineStr"/>
      <c r="D966" s="5" t="inlineStr">
        <is>
          <t>INDU</t>
        </is>
      </c>
      <c r="E966" s="5" t="inlineStr">
        <is>
          <t>ZUNI</t>
        </is>
      </c>
      <c r="F966" s="5" t="inlineStr">
        <is>
          <t>1060</t>
        </is>
      </c>
      <c r="G966" s="5" t="inlineStr">
        <is>
          <t>6010</t>
        </is>
      </c>
      <c r="H966" s="5" t="inlineStr">
        <is>
          <t>C/U</t>
        </is>
      </c>
      <c r="I966" s="6" t="n">
        <v>70</v>
      </c>
      <c r="J966" s="6" t="n">
        <v>0</v>
      </c>
      <c r="K966" s="5" t="inlineStr">
        <is>
          <t>ARS</t>
        </is>
      </c>
      <c r="L966" s="7" t="n">
        <v>0</v>
      </c>
      <c r="M966" s="7" t="n">
        <v>3504733.09</v>
      </c>
      <c r="O966" s="11">
        <f>M966/SUM($M$2:$M$2023)</f>
        <v/>
      </c>
      <c r="P966" s="5">
        <f>IFERROR(M966/I966,0)</f>
        <v/>
      </c>
      <c r="R966" s="8">
        <f>I966-Q966</f>
        <v/>
      </c>
      <c r="S966" s="36">
        <f>P966*R966</f>
        <v/>
      </c>
      <c r="U966" s="27" t="inlineStr">
        <is>
          <t>Stock SAP</t>
        </is>
      </c>
      <c r="V966" s="27" t="inlineStr">
        <is>
          <t>Uniformes</t>
        </is>
      </c>
      <c r="W966" s="27" t="inlineStr">
        <is>
          <t>Fuera del alcance</t>
        </is>
      </c>
      <c r="X966" s="27" t="inlineStr"/>
      <c r="Y966" s="27" t="inlineStr">
        <is>
          <t>No aplica: uniformes, clasificación que el inventario físico de Farmacia no releva</t>
        </is>
      </c>
      <c r="Z966" s="28" t="inlineStr">
        <is>
          <t>Fuera del alcance del inventario físico</t>
        </is>
      </c>
      <c r="AA966" s="27" t="inlineStr"/>
      <c r="AB966" s="27" t="inlineStr"/>
      <c r="AC966" s="27" t="inlineStr"/>
      <c r="AD966" s="27" t="inlineStr"/>
      <c r="AE966" s="27" t="inlineStr"/>
      <c r="AF966" s="27" t="inlineStr"/>
      <c r="AG966" s="27" t="inlineStr"/>
      <c r="AH966" s="37" t="n">
        <v>117</v>
      </c>
      <c r="AI966" s="37" t="n">
        <v>0</v>
      </c>
      <c r="AJ966" s="37" t="n">
        <v>117</v>
      </c>
      <c r="AK966" s="38" t="n">
        <v>50067.61555555555</v>
      </c>
      <c r="AL966" s="38" t="n"/>
      <c r="AM966" s="38" t="n"/>
      <c r="AN966" s="27" t="inlineStr"/>
      <c r="AO966" s="27"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t="inlineStr"/>
      <c r="D967" s="5" t="inlineStr">
        <is>
          <t>INDU</t>
        </is>
      </c>
      <c r="E967" s="5" t="inlineStr">
        <is>
          <t>ZUNI</t>
        </is>
      </c>
      <c r="F967" s="5" t="inlineStr">
        <is>
          <t>1060</t>
        </is>
      </c>
      <c r="G967" s="5" t="inlineStr">
        <is>
          <t>6010</t>
        </is>
      </c>
      <c r="H967" s="5" t="inlineStr">
        <is>
          <t>C/U</t>
        </is>
      </c>
      <c r="I967" s="6" t="n">
        <v>70</v>
      </c>
      <c r="J967" s="6" t="n">
        <v>0</v>
      </c>
      <c r="K967" s="5" t="inlineStr">
        <is>
          <t>ARS</t>
        </is>
      </c>
      <c r="L967" s="7" t="n">
        <v>0</v>
      </c>
      <c r="M967" s="7" t="n">
        <v>1365000</v>
      </c>
      <c r="O967" s="11">
        <f>M967/SUM($M$2:$M$2023)</f>
        <v/>
      </c>
      <c r="P967" s="5">
        <f>IFERROR(M967/I967,0)</f>
        <v/>
      </c>
      <c r="R967" s="8">
        <f>I967-Q967</f>
        <v/>
      </c>
      <c r="S967" s="36">
        <f>P967*R967</f>
        <v/>
      </c>
      <c r="U967" s="27" t="inlineStr">
        <is>
          <t>Stock SAP</t>
        </is>
      </c>
      <c r="V967" s="27" t="inlineStr">
        <is>
          <t>Uniformes</t>
        </is>
      </c>
      <c r="W967" s="27" t="inlineStr">
        <is>
          <t>Fuera del alcance</t>
        </is>
      </c>
      <c r="X967" s="27" t="inlineStr"/>
      <c r="Y967" s="27" t="inlineStr">
        <is>
          <t>No aplica: uniformes, clasificación que el inventario físico de Farmacia no releva</t>
        </is>
      </c>
      <c r="Z967" s="28" t="inlineStr">
        <is>
          <t>Fuera del alcance del inventario físico</t>
        </is>
      </c>
      <c r="AA967" s="27" t="inlineStr"/>
      <c r="AB967" s="27" t="inlineStr"/>
      <c r="AC967" s="27" t="inlineStr"/>
      <c r="AD967" s="27" t="inlineStr"/>
      <c r="AE967" s="27" t="inlineStr"/>
      <c r="AF967" s="27" t="inlineStr"/>
      <c r="AG967" s="27" t="inlineStr"/>
      <c r="AH967" s="37" t="n">
        <v>70</v>
      </c>
      <c r="AI967" s="37" t="n">
        <v>0</v>
      </c>
      <c r="AJ967" s="37" t="n">
        <v>70</v>
      </c>
      <c r="AK967" s="38" t="n">
        <v>19500</v>
      </c>
      <c r="AL967" s="38" t="n"/>
      <c r="AM967" s="38" t="n"/>
      <c r="AN967" s="27" t="inlineStr"/>
      <c r="AO967" s="27" t="inlineStr"/>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7" t="n">
        <v>0</v>
      </c>
      <c r="M968" s="7" t="n">
        <v>54543.58</v>
      </c>
      <c r="O968" s="11">
        <f>M968/SUM($M$2:$M$2023)</f>
        <v/>
      </c>
      <c r="P968" s="5">
        <f>IFERROR(M968/I968,0)</f>
        <v/>
      </c>
      <c r="R968" s="8">
        <f>I968-Q968</f>
        <v/>
      </c>
      <c r="S968" s="36">
        <f>P968*R968</f>
        <v/>
      </c>
      <c r="U968" s="27" t="inlineStr">
        <is>
          <t>Stock SAP</t>
        </is>
      </c>
      <c r="V968" s="27" t="inlineStr">
        <is>
          <t>Medicamentos</t>
        </is>
      </c>
      <c r="W968" s="27" t="inlineStr">
        <is>
          <t>Dentro del alcance</t>
        </is>
      </c>
      <c r="X968" s="27" t="inlineStr"/>
      <c r="Y968" s="27" t="inlineStr">
        <is>
          <t>Sin recuento físico en el inventario de Avain</t>
        </is>
      </c>
      <c r="Z968" s="28" t="inlineStr">
        <is>
          <t>Sin recuento físico</t>
        </is>
      </c>
      <c r="AA968" s="27" t="inlineStr"/>
      <c r="AB968" s="27" t="inlineStr"/>
      <c r="AC968" s="27" t="inlineStr"/>
      <c r="AD968" s="27" t="inlineStr"/>
      <c r="AE968" s="27" t="inlineStr"/>
      <c r="AF968" s="27" t="inlineStr"/>
      <c r="AG968" s="27" t="inlineStr"/>
      <c r="AH968" s="37" t="n">
        <v>337</v>
      </c>
      <c r="AI968" s="37" t="n">
        <v>0</v>
      </c>
      <c r="AJ968" s="37" t="n">
        <v>337</v>
      </c>
      <c r="AK968" s="38" t="n">
        <v>802.1114540059347</v>
      </c>
      <c r="AL968" s="38" t="n"/>
      <c r="AM968" s="38" t="n"/>
      <c r="AN968" s="27" t="inlineStr"/>
      <c r="AO968" s="27" t="inlineStr">
        <is>
          <t>El material ocupa 7 filas en la hoja 1060 NQN (lote/almacén). La cantidad SAP y la física de esta vista son el total del material.</t>
        </is>
      </c>
    </row>
    <row r="969">
      <c r="A969" s="5" t="inlineStr">
        <is>
          <t>3000712</t>
        </is>
      </c>
      <c r="B969" s="5" t="inlineStr">
        <is>
          <t>PANTALON CARGO ANTI DESGARRO T42</t>
        </is>
      </c>
      <c r="C969" s="5" t="inlineStr"/>
      <c r="D969" s="5" t="inlineStr">
        <is>
          <t>INDU</t>
        </is>
      </c>
      <c r="E969" s="5" t="inlineStr">
        <is>
          <t>ZUNI</t>
        </is>
      </c>
      <c r="F969" s="5" t="inlineStr">
        <is>
          <t>1060</t>
        </is>
      </c>
      <c r="G969" s="5" t="inlineStr">
        <is>
          <t>6031</t>
        </is>
      </c>
      <c r="H969" s="5" t="inlineStr">
        <is>
          <t>C/U</t>
        </is>
      </c>
      <c r="I969" s="6" t="n">
        <v>67</v>
      </c>
      <c r="J969" s="6" t="n">
        <v>0</v>
      </c>
      <c r="K969" s="5" t="inlineStr">
        <is>
          <t>ARS</t>
        </is>
      </c>
      <c r="L969" s="7" t="n">
        <v>0</v>
      </c>
      <c r="M969" s="7" t="n">
        <v>1413380.77</v>
      </c>
      <c r="O969" s="11">
        <f>M969/SUM($M$2:$M$2023)</f>
        <v/>
      </c>
      <c r="P969" s="5">
        <f>IFERROR(M969/I969,0)</f>
        <v/>
      </c>
      <c r="R969" s="8">
        <f>I969-Q969</f>
        <v/>
      </c>
      <c r="S969" s="36">
        <f>P969*R969</f>
        <v/>
      </c>
      <c r="U969" s="27" t="inlineStr">
        <is>
          <t>Stock SAP</t>
        </is>
      </c>
      <c r="V969" s="27" t="inlineStr">
        <is>
          <t>Uniformes</t>
        </is>
      </c>
      <c r="W969" s="27" t="inlineStr">
        <is>
          <t>Fuera del alcance</t>
        </is>
      </c>
      <c r="X969" s="27" t="inlineStr"/>
      <c r="Y969" s="27" t="inlineStr">
        <is>
          <t>No aplica: uniformes, clasificación que el inventario físico de Farmacia no releva</t>
        </is>
      </c>
      <c r="Z969" s="28" t="inlineStr">
        <is>
          <t>Fuera del alcance del inventario físico</t>
        </is>
      </c>
      <c r="AA969" s="27" t="inlineStr"/>
      <c r="AB969" s="27" t="inlineStr"/>
      <c r="AC969" s="27" t="inlineStr"/>
      <c r="AD969" s="27" t="inlineStr"/>
      <c r="AE969" s="27" t="inlineStr"/>
      <c r="AF969" s="27" t="inlineStr"/>
      <c r="AG969" s="27" t="inlineStr"/>
      <c r="AH969" s="37" t="n">
        <v>123</v>
      </c>
      <c r="AI969" s="37" t="n">
        <v>0</v>
      </c>
      <c r="AJ969" s="37" t="n">
        <v>123</v>
      </c>
      <c r="AK969" s="38" t="n">
        <v>21095.23536585366</v>
      </c>
      <c r="AL969" s="38" t="n"/>
      <c r="AM969" s="38" t="n"/>
      <c r="AN969" s="27" t="inlineStr"/>
      <c r="AO969" s="27" t="inlineStr">
        <is>
          <t>El material ocupa 2 filas en la hoja 1060 NQN (lote/almacén). La cantidad SAP y la física de esta vista son el total del material.</t>
        </is>
      </c>
    </row>
    <row r="970">
      <c r="A970" s="5" t="inlineStr">
        <is>
          <t>2000035</t>
        </is>
      </c>
      <c r="B970" s="5" t="inlineStr">
        <is>
          <t>TENSIOMETRO ADULTO</t>
        </is>
      </c>
      <c r="C970" s="5" t="inlineStr"/>
      <c r="D970" s="5" t="inlineStr">
        <is>
          <t>033</t>
        </is>
      </c>
      <c r="E970" s="5" t="inlineStr">
        <is>
          <t>ZDES</t>
        </is>
      </c>
      <c r="F970" s="5" t="inlineStr">
        <is>
          <t>1060</t>
        </is>
      </c>
      <c r="G970" s="5" t="inlineStr">
        <is>
          <t>6021</t>
        </is>
      </c>
      <c r="H970" s="5" t="inlineStr">
        <is>
          <t>C/U</t>
        </is>
      </c>
      <c r="I970" s="6" t="n">
        <v>65</v>
      </c>
      <c r="J970" s="6" t="n">
        <v>0</v>
      </c>
      <c r="K970" s="5" t="inlineStr">
        <is>
          <t>ARS</t>
        </is>
      </c>
      <c r="L970" s="7" t="n">
        <v>0</v>
      </c>
      <c r="M970" s="7" t="n">
        <v>499507.34</v>
      </c>
      <c r="O970" s="11">
        <f>M970/SUM($M$2:$M$2023)</f>
        <v/>
      </c>
      <c r="P970" s="5">
        <f>IFERROR(M970/I970,0)</f>
        <v/>
      </c>
      <c r="R970" s="8">
        <f>I970-Q970</f>
        <v/>
      </c>
      <c r="S970" s="36">
        <f>P970*R970</f>
        <v/>
      </c>
      <c r="U970" s="27" t="inlineStr">
        <is>
          <t>Stock SAP</t>
        </is>
      </c>
      <c r="V970" s="27" t="inlineStr">
        <is>
          <t>Descartables</t>
        </is>
      </c>
      <c r="W970" s="27" t="inlineStr">
        <is>
          <t>Dentro del alcance</t>
        </is>
      </c>
      <c r="X970" s="25" t="inlineStr">
        <is>
          <t>Alta</t>
        </is>
      </c>
      <c r="Y970" s="27" t="inlineStr">
        <is>
          <t>Homologado – confianza Alta</t>
        </is>
      </c>
      <c r="Z970" s="26" t="inlineStr">
        <is>
          <t>Dar de baja en SAP</t>
        </is>
      </c>
      <c r="AA970" s="27" t="inlineStr">
        <is>
          <t>524</t>
        </is>
      </c>
      <c r="AB970" s="27" t="inlineStr">
        <is>
          <t>TENSIOMETRO</t>
        </is>
      </c>
      <c r="AC970" s="27" t="inlineStr">
        <is>
          <t>Cruce por nomenclatura SAP</t>
        </is>
      </c>
      <c r="AD970" s="27" t="inlineStr">
        <is>
          <t>Sí</t>
        </is>
      </c>
      <c r="AE970" s="27" t="inlineStr">
        <is>
          <t>2000035, 2001121</t>
        </is>
      </c>
      <c r="AF970" s="27" t="inlineStr">
        <is>
          <t>Sí</t>
        </is>
      </c>
      <c r="AG970" s="27" t="inlineStr"/>
      <c r="AH970" s="37" t="n">
        <v>155</v>
      </c>
      <c r="AI970" s="37" t="n">
        <v>1</v>
      </c>
      <c r="AJ970" s="37" t="n">
        <v>154</v>
      </c>
      <c r="AK970" s="38" t="n">
        <v>7684.728322580646</v>
      </c>
      <c r="AL970" s="38">
        <f>IF(OR($Z970="Dar de baja en SAP",$Z970="Dar de alta en SAP"),$AJ970*$AK970,"")</f>
        <v/>
      </c>
      <c r="AM970" s="38">
        <f>$AI970*$AK970</f>
        <v/>
      </c>
      <c r="AN970" s="29" t="inlineStr">
        <is>
          <t>Valorización a validar: relación de cantidades 155 a 1 entre SAP y el recuento físico. Sugiere distinta unidad de medida (SAP por caja o envase y el recuento por unidad). La diferencia económica de esta fila no debe tomarse como definitiva.</t>
        </is>
      </c>
      <c r="AO970" s="27"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t="inlineStr"/>
      <c r="D971" s="5" t="inlineStr">
        <is>
          <t>033</t>
        </is>
      </c>
      <c r="E971" s="5" t="inlineStr">
        <is>
          <t>ZDES</t>
        </is>
      </c>
      <c r="F971" s="5" t="inlineStr">
        <is>
          <t>1060</t>
        </is>
      </c>
      <c r="G971" s="5" t="inlineStr">
        <is>
          <t>6022</t>
        </is>
      </c>
      <c r="H971" s="5" t="inlineStr">
        <is>
          <t>C/U</t>
        </is>
      </c>
      <c r="I971" s="6" t="n">
        <v>65</v>
      </c>
      <c r="J971" s="6" t="n">
        <v>0</v>
      </c>
      <c r="K971" s="5" t="inlineStr">
        <is>
          <t>ARS</t>
        </is>
      </c>
      <c r="L971" s="7" t="n">
        <v>0</v>
      </c>
      <c r="M971" s="7" t="n">
        <v>217989.5</v>
      </c>
      <c r="O971" s="11">
        <f>M971/SUM($M$2:$M$2023)</f>
        <v/>
      </c>
      <c r="P971" s="5">
        <f>IFERROR(M971/I971,0)</f>
        <v/>
      </c>
      <c r="R971" s="8">
        <f>I971-Q971</f>
        <v/>
      </c>
      <c r="S971" s="36">
        <f>P971*R971</f>
        <v/>
      </c>
      <c r="U971" s="27" t="inlineStr">
        <is>
          <t>Stock SAP</t>
        </is>
      </c>
      <c r="V971" s="27" t="inlineStr">
        <is>
          <t>Descartables</t>
        </is>
      </c>
      <c r="W971" s="27" t="inlineStr">
        <is>
          <t>Dentro del alcance</t>
        </is>
      </c>
      <c r="X971" s="25" t="inlineStr">
        <is>
          <t>Alta</t>
        </is>
      </c>
      <c r="Y971" s="27" t="inlineStr">
        <is>
          <t>Homologado – confianza Alta</t>
        </is>
      </c>
      <c r="Z971" s="26" t="inlineStr">
        <is>
          <t>Dar de baja en SAP</t>
        </is>
      </c>
      <c r="AA971" s="27" t="inlineStr">
        <is>
          <t>423</t>
        </is>
      </c>
      <c r="AB971" s="27" t="inlineStr">
        <is>
          <t>TERMOMETRO DIGITAL</t>
        </is>
      </c>
      <c r="AC971" s="27" t="inlineStr">
        <is>
          <t>Homologación por código Avain (master E-208)</t>
        </is>
      </c>
      <c r="AD971" s="27" t="inlineStr">
        <is>
          <t>No</t>
        </is>
      </c>
      <c r="AE971" s="27" t="inlineStr"/>
      <c r="AF971" s="27" t="inlineStr">
        <is>
          <t>Sí</t>
        </is>
      </c>
      <c r="AG971" s="27" t="inlineStr">
        <is>
          <t>E-208</t>
        </is>
      </c>
      <c r="AH971" s="37" t="n">
        <v>175</v>
      </c>
      <c r="AI971" s="37" t="n">
        <v>37</v>
      </c>
      <c r="AJ971" s="37" t="n">
        <v>138</v>
      </c>
      <c r="AK971" s="38" t="n">
        <v>3353.684628571428</v>
      </c>
      <c r="AL971" s="38">
        <f>IF(OR($Z971="Dar de baja en SAP",$Z971="Dar de alta en SAP"),$AJ971*$AK971,"")</f>
        <v/>
      </c>
      <c r="AM971" s="38">
        <f>$AI971*$AK971</f>
        <v/>
      </c>
      <c r="AN971" s="27" t="inlineStr"/>
      <c r="AO971" s="27"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t="inlineStr"/>
      <c r="D972" s="5" t="inlineStr">
        <is>
          <t>INDU</t>
        </is>
      </c>
      <c r="E972" s="5" t="inlineStr">
        <is>
          <t>ZUNI</t>
        </is>
      </c>
      <c r="F972" s="5" t="inlineStr">
        <is>
          <t>1060</t>
        </is>
      </c>
      <c r="G972" s="5" t="inlineStr">
        <is>
          <t>6031</t>
        </is>
      </c>
      <c r="H972" s="5" t="inlineStr">
        <is>
          <t>C/U</t>
        </is>
      </c>
      <c r="I972" s="6" t="n">
        <v>65</v>
      </c>
      <c r="J972" s="6" t="n">
        <v>0</v>
      </c>
      <c r="K972" s="5" t="inlineStr">
        <is>
          <t>ARS</t>
        </is>
      </c>
      <c r="L972" s="7" t="n">
        <v>0</v>
      </c>
      <c r="M972" s="7" t="n">
        <v>1291623.3</v>
      </c>
      <c r="O972" s="11">
        <f>M972/SUM($M$2:$M$2023)</f>
        <v/>
      </c>
      <c r="P972" s="5">
        <f>IFERROR(M972/I972,0)</f>
        <v/>
      </c>
      <c r="R972" s="8">
        <f>I972-Q972</f>
        <v/>
      </c>
      <c r="S972" s="36">
        <f>P972*R972</f>
        <v/>
      </c>
      <c r="U972" s="27" t="inlineStr">
        <is>
          <t>Stock SAP</t>
        </is>
      </c>
      <c r="V972" s="27" t="inlineStr">
        <is>
          <t>Uniformes</t>
        </is>
      </c>
      <c r="W972" s="27" t="inlineStr">
        <is>
          <t>Fuera del alcance</t>
        </is>
      </c>
      <c r="X972" s="27" t="inlineStr"/>
      <c r="Y972" s="27" t="inlineStr">
        <is>
          <t>No aplica: uniformes, clasificación que el inventario físico de Farmacia no releva</t>
        </is>
      </c>
      <c r="Z972" s="28" t="inlineStr">
        <is>
          <t>Fuera del alcance del inventario físico</t>
        </is>
      </c>
      <c r="AA972" s="27" t="inlineStr"/>
      <c r="AB972" s="27" t="inlineStr"/>
      <c r="AC972" s="27" t="inlineStr"/>
      <c r="AD972" s="27" t="inlineStr"/>
      <c r="AE972" s="27" t="inlineStr"/>
      <c r="AF972" s="27" t="inlineStr"/>
      <c r="AG972" s="27" t="inlineStr"/>
      <c r="AH972" s="37" t="n">
        <v>89</v>
      </c>
      <c r="AI972" s="37" t="n">
        <v>0</v>
      </c>
      <c r="AJ972" s="37" t="n">
        <v>89</v>
      </c>
      <c r="AK972" s="38" t="n">
        <v>19871.12775280899</v>
      </c>
      <c r="AL972" s="38" t="n"/>
      <c r="AM972" s="38" t="n"/>
      <c r="AN972" s="27" t="inlineStr"/>
      <c r="AO972" s="27" t="inlineStr">
        <is>
          <t>El material ocupa 2 filas en la hoja 1060 NQN (lote/almacén). La cantidad SAP y la física de esta vista son el total del material.</t>
        </is>
      </c>
    </row>
    <row r="973">
      <c r="A973" s="5" t="inlineStr">
        <is>
          <t>3001562</t>
        </is>
      </c>
      <c r="B973" s="5" t="inlineStr">
        <is>
          <t>CAMPERON NARANJA DE GRAFA M</t>
        </is>
      </c>
      <c r="C973" s="5" t="inlineStr"/>
      <c r="D973" s="5" t="inlineStr">
        <is>
          <t>INDU</t>
        </is>
      </c>
      <c r="E973" s="5" t="inlineStr">
        <is>
          <t>ZUNI</t>
        </is>
      </c>
      <c r="F973" s="5" t="inlineStr">
        <is>
          <t>1060</t>
        </is>
      </c>
      <c r="G973" s="5" t="inlineStr">
        <is>
          <t>6031</t>
        </is>
      </c>
      <c r="H973" s="5" t="inlineStr">
        <is>
          <t>C/U</t>
        </is>
      </c>
      <c r="I973" s="6" t="n">
        <v>65</v>
      </c>
      <c r="J973" s="6" t="n">
        <v>0</v>
      </c>
      <c r="K973" s="5" t="inlineStr">
        <is>
          <t>ARS</t>
        </is>
      </c>
      <c r="L973" s="7" t="n">
        <v>0</v>
      </c>
      <c r="M973" s="7" t="n">
        <v>4563000</v>
      </c>
      <c r="O973" s="11">
        <f>M973/SUM($M$2:$M$2023)</f>
        <v/>
      </c>
      <c r="P973" s="5">
        <f>IFERROR(M973/I973,0)</f>
        <v/>
      </c>
      <c r="R973" s="8">
        <f>I973-Q973</f>
        <v/>
      </c>
      <c r="S973" s="36">
        <f>P973*R973</f>
        <v/>
      </c>
      <c r="U973" s="27" t="inlineStr">
        <is>
          <t>Stock SAP</t>
        </is>
      </c>
      <c r="V973" s="27" t="inlineStr">
        <is>
          <t>Uniformes</t>
        </is>
      </c>
      <c r="W973" s="27" t="inlineStr">
        <is>
          <t>Fuera del alcance</t>
        </is>
      </c>
      <c r="X973" s="27" t="inlineStr"/>
      <c r="Y973" s="27" t="inlineStr">
        <is>
          <t>No aplica: uniformes, clasificación que el inventario físico de Farmacia no releva</t>
        </is>
      </c>
      <c r="Z973" s="28" t="inlineStr">
        <is>
          <t>Fuera del alcance del inventario físico</t>
        </is>
      </c>
      <c r="AA973" s="27" t="inlineStr"/>
      <c r="AB973" s="27" t="inlineStr"/>
      <c r="AC973" s="27" t="inlineStr"/>
      <c r="AD973" s="27" t="inlineStr"/>
      <c r="AE973" s="27" t="inlineStr"/>
      <c r="AF973" s="27" t="inlineStr"/>
      <c r="AG973" s="27" t="inlineStr"/>
      <c r="AH973" s="37" t="n">
        <v>65</v>
      </c>
      <c r="AI973" s="37" t="n">
        <v>0</v>
      </c>
      <c r="AJ973" s="37" t="n">
        <v>65</v>
      </c>
      <c r="AK973" s="38" t="n">
        <v>70200</v>
      </c>
      <c r="AL973" s="38" t="n"/>
      <c r="AM973" s="38" t="n"/>
      <c r="AN973" s="27" t="inlineStr"/>
      <c r="AO973" s="27" t="inlineStr"/>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7" t="n">
        <v>0</v>
      </c>
      <c r="M974" s="7" t="n">
        <v>46133.76</v>
      </c>
      <c r="O974" s="11">
        <f>M974/SUM($M$2:$M$2023)</f>
        <v/>
      </c>
      <c r="P974" s="5">
        <f>IFERROR(M974/I974,0)</f>
        <v/>
      </c>
      <c r="R974" s="8">
        <f>I974-Q974</f>
        <v/>
      </c>
      <c r="S974" s="36">
        <f>P974*R974</f>
        <v/>
      </c>
      <c r="U974" s="27" t="inlineStr">
        <is>
          <t>Stock SAP</t>
        </is>
      </c>
      <c r="V974" s="27" t="inlineStr">
        <is>
          <t>Medicamentos</t>
        </is>
      </c>
      <c r="W974" s="27" t="inlineStr">
        <is>
          <t>Dentro del alcance</t>
        </is>
      </c>
      <c r="X974" s="27" t="inlineStr"/>
      <c r="Y974" s="27" t="inlineStr">
        <is>
          <t>Sin recuento físico en el inventario de Avain</t>
        </is>
      </c>
      <c r="Z974" s="28" t="inlineStr">
        <is>
          <t>Sin recuento físico</t>
        </is>
      </c>
      <c r="AA974" s="27" t="inlineStr"/>
      <c r="AB974" s="27" t="inlineStr"/>
      <c r="AC974" s="27" t="inlineStr"/>
      <c r="AD974" s="27" t="inlineStr"/>
      <c r="AE974" s="27" t="inlineStr"/>
      <c r="AF974" s="27" t="inlineStr"/>
      <c r="AG974" s="27" t="inlineStr"/>
      <c r="AH974" s="37" t="n">
        <v>64</v>
      </c>
      <c r="AI974" s="37" t="n">
        <v>0</v>
      </c>
      <c r="AJ974" s="37" t="n">
        <v>64</v>
      </c>
      <c r="AK974" s="38" t="n">
        <v>720.84</v>
      </c>
      <c r="AL974" s="38" t="n"/>
      <c r="AM974" s="38" t="n"/>
      <c r="AN974" s="27" t="inlineStr"/>
      <c r="AO974" s="27" t="inlineStr"/>
    </row>
    <row r="975">
      <c r="A975" s="5" t="inlineStr">
        <is>
          <t>3000914</t>
        </is>
      </c>
      <c r="B975" s="5" t="inlineStr">
        <is>
          <t>BOTIN DE SEGURIDAD T42</t>
        </is>
      </c>
      <c r="C975" s="5" t="inlineStr"/>
      <c r="D975" s="5" t="inlineStr">
        <is>
          <t>INDU</t>
        </is>
      </c>
      <c r="E975" s="5" t="inlineStr">
        <is>
          <t>ZUNI</t>
        </is>
      </c>
      <c r="F975" s="5" t="inlineStr">
        <is>
          <t>1060</t>
        </is>
      </c>
      <c r="G975" s="5" t="inlineStr">
        <is>
          <t>6010</t>
        </is>
      </c>
      <c r="H975" s="5" t="inlineStr">
        <is>
          <t>C/U</t>
        </is>
      </c>
      <c r="I975" s="6" t="n">
        <v>62</v>
      </c>
      <c r="J975" s="6" t="n">
        <v>0</v>
      </c>
      <c r="K975" s="5" t="inlineStr">
        <is>
          <t>ARS</t>
        </is>
      </c>
      <c r="L975" s="7" t="n">
        <v>0</v>
      </c>
      <c r="M975" s="7" t="n">
        <v>3123200.55</v>
      </c>
      <c r="O975" s="11">
        <f>M975/SUM($M$2:$M$2023)</f>
        <v/>
      </c>
      <c r="P975" s="5">
        <f>IFERROR(M975/I975,0)</f>
        <v/>
      </c>
      <c r="R975" s="8">
        <f>I975-Q975</f>
        <v/>
      </c>
      <c r="S975" s="36">
        <f>P975*R975</f>
        <v/>
      </c>
      <c r="U975" s="27" t="inlineStr">
        <is>
          <t>Stock SAP</t>
        </is>
      </c>
      <c r="V975" s="27" t="inlineStr">
        <is>
          <t>Uniformes</t>
        </is>
      </c>
      <c r="W975" s="27" t="inlineStr">
        <is>
          <t>Fuera del alcance</t>
        </is>
      </c>
      <c r="X975" s="27" t="inlineStr"/>
      <c r="Y975" s="27" t="inlineStr">
        <is>
          <t>No aplica: uniformes, clasificación que el inventario físico de Farmacia no releva</t>
        </is>
      </c>
      <c r="Z975" s="28" t="inlineStr">
        <is>
          <t>Fuera del alcance del inventario físico</t>
        </is>
      </c>
      <c r="AA975" s="27" t="inlineStr"/>
      <c r="AB975" s="27" t="inlineStr"/>
      <c r="AC975" s="27" t="inlineStr"/>
      <c r="AD975" s="27" t="inlineStr"/>
      <c r="AE975" s="27" t="inlineStr"/>
      <c r="AF975" s="27" t="inlineStr"/>
      <c r="AG975" s="27" t="inlineStr"/>
      <c r="AH975" s="37" t="n">
        <v>133</v>
      </c>
      <c r="AI975" s="37" t="n">
        <v>0</v>
      </c>
      <c r="AJ975" s="37" t="n">
        <v>133</v>
      </c>
      <c r="AK975" s="38" t="n">
        <v>50374.20240601504</v>
      </c>
      <c r="AL975" s="38" t="n"/>
      <c r="AM975" s="38" t="n"/>
      <c r="AN975" s="27" t="inlineStr"/>
      <c r="AO975" s="27" t="inlineStr">
        <is>
          <t>El material ocupa 2 filas en la hoja 1060 NQN (lote/almacén). La cantidad SAP y la física de esta vista son el total del material.</t>
        </is>
      </c>
    </row>
    <row r="976">
      <c r="A976" s="5" t="inlineStr">
        <is>
          <t>3001563</t>
        </is>
      </c>
      <c r="B976" s="5" t="inlineStr">
        <is>
          <t>CAMPERON NARANJA DE GRAFA L</t>
        </is>
      </c>
      <c r="C976" s="5" t="inlineStr"/>
      <c r="D976" s="5" t="inlineStr">
        <is>
          <t>INDU</t>
        </is>
      </c>
      <c r="E976" s="5" t="inlineStr">
        <is>
          <t>ZUNI</t>
        </is>
      </c>
      <c r="F976" s="5" t="inlineStr">
        <is>
          <t>1060</t>
        </is>
      </c>
      <c r="G976" s="5" t="inlineStr">
        <is>
          <t>6031</t>
        </is>
      </c>
      <c r="H976" s="5" t="inlineStr">
        <is>
          <t>C/U</t>
        </is>
      </c>
      <c r="I976" s="6" t="n">
        <v>61</v>
      </c>
      <c r="J976" s="6" t="n">
        <v>0</v>
      </c>
      <c r="K976" s="5" t="inlineStr">
        <is>
          <t>ARS</t>
        </is>
      </c>
      <c r="L976" s="7" t="n">
        <v>0</v>
      </c>
      <c r="M976" s="7" t="n">
        <v>4345848.7</v>
      </c>
      <c r="O976" s="11">
        <f>M976/SUM($M$2:$M$2023)</f>
        <v/>
      </c>
      <c r="P976" s="5">
        <f>IFERROR(M976/I976,0)</f>
        <v/>
      </c>
      <c r="R976" s="8">
        <f>I976-Q976</f>
        <v/>
      </c>
      <c r="S976" s="36">
        <f>P976*R976</f>
        <v/>
      </c>
      <c r="U976" s="27" t="inlineStr">
        <is>
          <t>Stock SAP</t>
        </is>
      </c>
      <c r="V976" s="27" t="inlineStr">
        <is>
          <t>Uniformes</t>
        </is>
      </c>
      <c r="W976" s="27" t="inlineStr">
        <is>
          <t>Fuera del alcance</t>
        </is>
      </c>
      <c r="X976" s="27" t="inlineStr"/>
      <c r="Y976" s="27" t="inlineStr">
        <is>
          <t>No aplica: uniformes, clasificación que el inventario físico de Farmacia no releva</t>
        </is>
      </c>
      <c r="Z976" s="28" t="inlineStr">
        <is>
          <t>Fuera del alcance del inventario físico</t>
        </is>
      </c>
      <c r="AA976" s="27" t="inlineStr"/>
      <c r="AB976" s="27" t="inlineStr"/>
      <c r="AC976" s="27" t="inlineStr"/>
      <c r="AD976" s="27" t="inlineStr"/>
      <c r="AE976" s="27" t="inlineStr"/>
      <c r="AF976" s="27" t="inlineStr"/>
      <c r="AG976" s="27" t="inlineStr"/>
      <c r="AH976" s="37" t="n">
        <v>61</v>
      </c>
      <c r="AI976" s="37" t="n">
        <v>0</v>
      </c>
      <c r="AJ976" s="37" t="n">
        <v>61</v>
      </c>
      <c r="AK976" s="38" t="n">
        <v>71243.42131147541</v>
      </c>
      <c r="AL976" s="38" t="n"/>
      <c r="AM976" s="38" t="n"/>
      <c r="AN976" s="27" t="inlineStr"/>
      <c r="AO976" s="27" t="inlineStr"/>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7" t="n">
        <v>0</v>
      </c>
      <c r="M977" s="7" t="n">
        <v>58600.39</v>
      </c>
      <c r="O977" s="11">
        <f>M977/SUM($M$2:$M$2023)</f>
        <v/>
      </c>
      <c r="P977" s="5">
        <f>IFERROR(M977/I977,0)</f>
        <v/>
      </c>
      <c r="R977" s="8">
        <f>I977-Q977</f>
        <v/>
      </c>
      <c r="S977" s="36">
        <f>P977*R977</f>
        <v/>
      </c>
      <c r="U977" s="27" t="inlineStr">
        <is>
          <t>Stock SAP</t>
        </is>
      </c>
      <c r="V977" s="27" t="inlineStr">
        <is>
          <t>Medicamentos</t>
        </is>
      </c>
      <c r="W977" s="27" t="inlineStr">
        <is>
          <t>Dentro del alcance</t>
        </is>
      </c>
      <c r="X977" s="26" t="inlineStr">
        <is>
          <t>Baja</t>
        </is>
      </c>
      <c r="Y977" s="27" t="inlineStr">
        <is>
          <t>Homologado – confianza Baja – pendiente de validación</t>
        </is>
      </c>
      <c r="Z977" s="26" t="inlineStr">
        <is>
          <t>Dar de baja en SAP</t>
        </is>
      </c>
      <c r="AA977" s="27" t="inlineStr">
        <is>
          <t>211</t>
        </is>
      </c>
      <c r="AB977" s="27" t="inlineStr">
        <is>
          <t>SOLUCION DEXTROSA</t>
        </is>
      </c>
      <c r="AC977" s="27" t="inlineStr">
        <is>
          <t>Homologación por código Avain (master M13-002)</t>
        </is>
      </c>
      <c r="AD977" s="27" t="inlineStr">
        <is>
          <t>No</t>
        </is>
      </c>
      <c r="AE977" s="27" t="inlineStr"/>
      <c r="AF977" s="27" t="inlineStr">
        <is>
          <t>Sí</t>
        </is>
      </c>
      <c r="AG977" s="27" t="inlineStr">
        <is>
          <t>M13-002</t>
        </is>
      </c>
      <c r="AH977" s="37" t="n">
        <v>1553</v>
      </c>
      <c r="AI977" s="37" t="n">
        <v>273</v>
      </c>
      <c r="AJ977" s="37" t="n">
        <v>1280</v>
      </c>
      <c r="AK977" s="38" t="n">
        <v>976.6731938184158</v>
      </c>
      <c r="AL977" s="38">
        <f>IF(OR($Z977="Dar de baja en SAP",$Z977="Dar de alta en SAP"),$AJ977*$AK977,"")</f>
        <v/>
      </c>
      <c r="AM977" s="38">
        <f>$AI977*$AK977</f>
        <v/>
      </c>
      <c r="AN977" s="27" t="inlineStr"/>
      <c r="AO977"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7" t="n">
        <v>0</v>
      </c>
      <c r="M978" s="7" t="n">
        <v>58600.39</v>
      </c>
      <c r="O978" s="11">
        <f>M978/SUM($M$2:$M$2023)</f>
        <v/>
      </c>
      <c r="P978" s="5">
        <f>IFERROR(M978/I978,0)</f>
        <v/>
      </c>
      <c r="R978" s="8">
        <f>I978-Q978</f>
        <v/>
      </c>
      <c r="S978" s="36">
        <f>P978*R978</f>
        <v/>
      </c>
      <c r="U978" s="27" t="inlineStr">
        <is>
          <t>Stock SAP</t>
        </is>
      </c>
      <c r="V978" s="27" t="inlineStr">
        <is>
          <t>Medicamentos</t>
        </is>
      </c>
      <c r="W978" s="27" t="inlineStr">
        <is>
          <t>Dentro del alcance</t>
        </is>
      </c>
      <c r="X978" s="26" t="inlineStr">
        <is>
          <t>Baja</t>
        </is>
      </c>
      <c r="Y978" s="27" t="inlineStr">
        <is>
          <t>Homologado – confianza Baja – pendiente de validación</t>
        </is>
      </c>
      <c r="Z978" s="26" t="inlineStr">
        <is>
          <t>Dar de baja en SAP</t>
        </is>
      </c>
      <c r="AA978" s="27" t="inlineStr">
        <is>
          <t>211</t>
        </is>
      </c>
      <c r="AB978" s="27" t="inlineStr">
        <is>
          <t>SOLUCION DEXTROSA</t>
        </is>
      </c>
      <c r="AC978" s="27" t="inlineStr">
        <is>
          <t>Homologación por código Avain (master M13-002)</t>
        </is>
      </c>
      <c r="AD978" s="27" t="inlineStr">
        <is>
          <t>No</t>
        </is>
      </c>
      <c r="AE978" s="27" t="inlineStr"/>
      <c r="AF978" s="27" t="inlineStr">
        <is>
          <t>Sí</t>
        </is>
      </c>
      <c r="AG978" s="27" t="inlineStr">
        <is>
          <t>M13-002</t>
        </is>
      </c>
      <c r="AH978" s="37" t="n">
        <v>1553</v>
      </c>
      <c r="AI978" s="37" t="n">
        <v>273</v>
      </c>
      <c r="AJ978" s="37" t="n">
        <v>1280</v>
      </c>
      <c r="AK978" s="38" t="n">
        <v>976.6731938184158</v>
      </c>
      <c r="AL978" s="38">
        <f>IF(OR($Z978="Dar de baja en SAP",$Z978="Dar de alta en SAP"),$AJ978*$AK978,"")</f>
        <v/>
      </c>
      <c r="AM978" s="38">
        <f>$AI978*$AK978</f>
        <v/>
      </c>
      <c r="AN978" s="27" t="inlineStr"/>
      <c r="AO978"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7" t="n">
        <v>0</v>
      </c>
      <c r="M979" s="7" t="n">
        <v>93738.08</v>
      </c>
      <c r="O979" s="11">
        <f>M979/SUM($M$2:$M$2023)</f>
        <v/>
      </c>
      <c r="P979" s="5">
        <f>IFERROR(M979/I979,0)</f>
        <v/>
      </c>
      <c r="R979" s="8">
        <f>I979-Q979</f>
        <v/>
      </c>
      <c r="S979" s="36">
        <f>P979*R979</f>
        <v/>
      </c>
      <c r="U979" s="27" t="inlineStr">
        <is>
          <t>Stock SAP</t>
        </is>
      </c>
      <c r="V979" s="27" t="inlineStr">
        <is>
          <t>Medicamentos</t>
        </is>
      </c>
      <c r="W979" s="27" t="inlineStr">
        <is>
          <t>Dentro del alcance</t>
        </is>
      </c>
      <c r="X979" s="30" t="inlineStr">
        <is>
          <t>Media</t>
        </is>
      </c>
      <c r="Y979" s="27" t="inlineStr">
        <is>
          <t>Homologado – confianza Media – pendiente de validación</t>
        </is>
      </c>
      <c r="Z979" s="26" t="inlineStr">
        <is>
          <t>Dar de baja en SAP</t>
        </is>
      </c>
      <c r="AA979" s="27" t="inlineStr">
        <is>
          <t>216</t>
        </is>
      </c>
      <c r="AB979" s="27" t="inlineStr">
        <is>
          <t>SOLUCIÓN RINGER LACTATO</t>
        </is>
      </c>
      <c r="AC979" s="27" t="inlineStr">
        <is>
          <t>Homologación por código Avain (master M13-003)</t>
        </is>
      </c>
      <c r="AD979" s="27" t="inlineStr">
        <is>
          <t>No</t>
        </is>
      </c>
      <c r="AE979" s="27" t="inlineStr"/>
      <c r="AF979" s="27" t="inlineStr">
        <is>
          <t>Sí</t>
        </is>
      </c>
      <c r="AG979" s="27" t="inlineStr">
        <is>
          <t>M13-003</t>
        </is>
      </c>
      <c r="AH979" s="37" t="n">
        <v>1813</v>
      </c>
      <c r="AI979" s="37" t="n">
        <v>228</v>
      </c>
      <c r="AJ979" s="37" t="n">
        <v>1585</v>
      </c>
      <c r="AK979" s="38" t="n">
        <v>1562.301268615554</v>
      </c>
      <c r="AL979" s="38">
        <f>IF(OR($Z979="Dar de baja en SAP",$Z979="Dar de alta en SAP"),$AJ979*$AK979,"")</f>
        <v/>
      </c>
      <c r="AM979" s="38">
        <f>$AI979*$AK979</f>
        <v/>
      </c>
      <c r="AN979" s="27" t="inlineStr"/>
      <c r="AO979"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7" t="n">
        <v>0</v>
      </c>
      <c r="M980" s="7" t="n">
        <v>9516</v>
      </c>
      <c r="O980" s="11">
        <f>M980/SUM($M$2:$M$2023)</f>
        <v/>
      </c>
      <c r="P980" s="5">
        <f>IFERROR(M980/I980,0)</f>
        <v/>
      </c>
      <c r="R980" s="8">
        <f>I980-Q980</f>
        <v/>
      </c>
      <c r="S980" s="36">
        <f>P980*R980</f>
        <v/>
      </c>
      <c r="U980" s="27" t="inlineStr">
        <is>
          <t>Stock SAP</t>
        </is>
      </c>
      <c r="V980" s="27" t="inlineStr">
        <is>
          <t>Medicamentos</t>
        </is>
      </c>
      <c r="W980" s="27" t="inlineStr">
        <is>
          <t>Dentro del alcance</t>
        </is>
      </c>
      <c r="X980" s="27" t="inlineStr"/>
      <c r="Y980" s="27" t="inlineStr">
        <is>
          <t>Sin recuento físico en el inventario de Avain</t>
        </is>
      </c>
      <c r="Z980" s="28" t="inlineStr">
        <is>
          <t>Sin recuento físico</t>
        </is>
      </c>
      <c r="AA980" s="27" t="inlineStr"/>
      <c r="AB980" s="27" t="inlineStr"/>
      <c r="AC980" s="27" t="inlineStr"/>
      <c r="AD980" s="27" t="inlineStr"/>
      <c r="AE980" s="27" t="inlineStr"/>
      <c r="AF980" s="27" t="inlineStr"/>
      <c r="AG980" s="27" t="inlineStr"/>
      <c r="AH980" s="37" t="n">
        <v>60</v>
      </c>
      <c r="AI980" s="37" t="n">
        <v>0</v>
      </c>
      <c r="AJ980" s="37" t="n">
        <v>60</v>
      </c>
      <c r="AK980" s="38" t="n">
        <v>158.6</v>
      </c>
      <c r="AL980" s="38" t="n"/>
      <c r="AM980" s="38" t="n"/>
      <c r="AN980" s="27" t="inlineStr"/>
      <c r="AO980" s="27"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7" t="n">
        <v>0</v>
      </c>
      <c r="M981" s="7" t="n">
        <v>85602.02</v>
      </c>
      <c r="O981" s="11">
        <f>M981/SUM($M$2:$M$2023)</f>
        <v/>
      </c>
      <c r="P981" s="5">
        <f>IFERROR(M981/I981,0)</f>
        <v/>
      </c>
      <c r="R981" s="8">
        <f>I981-Q981</f>
        <v/>
      </c>
      <c r="S981" s="36">
        <f>P981*R981</f>
        <v/>
      </c>
      <c r="U981" s="27" t="inlineStr">
        <is>
          <t>Stock SAP</t>
        </is>
      </c>
      <c r="V981" s="27" t="inlineStr">
        <is>
          <t>Medicamentos</t>
        </is>
      </c>
      <c r="W981" s="27" t="inlineStr">
        <is>
          <t>Dentro del alcance</t>
        </is>
      </c>
      <c r="X981" s="26" t="inlineStr">
        <is>
          <t>Baja</t>
        </is>
      </c>
      <c r="Y981" s="27" t="inlineStr">
        <is>
          <t>Homologado – confianza Baja – pendiente de validación</t>
        </is>
      </c>
      <c r="Z981" s="26" t="inlineStr">
        <is>
          <t>Dar de baja en SAP</t>
        </is>
      </c>
      <c r="AA981" s="27" t="inlineStr">
        <is>
          <t>255</t>
        </is>
      </c>
      <c r="AB981" s="27" t="inlineStr">
        <is>
          <t>ALCOHOL ETILICO 96% X 1 LTS</t>
        </is>
      </c>
      <c r="AC981" s="27" t="inlineStr">
        <is>
          <t>Homologación por código Avain (master D-174)</t>
        </is>
      </c>
      <c r="AD981" s="27" t="inlineStr">
        <is>
          <t>No</t>
        </is>
      </c>
      <c r="AE981" s="27" t="inlineStr"/>
      <c r="AF981" s="27" t="inlineStr">
        <is>
          <t>Sí</t>
        </is>
      </c>
      <c r="AG981" s="27" t="inlineStr">
        <is>
          <t>D-174</t>
        </is>
      </c>
      <c r="AH981" s="37" t="n">
        <v>727</v>
      </c>
      <c r="AI981" s="37" t="n">
        <v>4</v>
      </c>
      <c r="AJ981" s="37" t="n">
        <v>723</v>
      </c>
      <c r="AK981" s="38" t="n">
        <v>1426.700385144429</v>
      </c>
      <c r="AL981" s="38">
        <f>IF(OR($Z981="Dar de baja en SAP",$Z981="Dar de alta en SAP"),$AJ981*$AK981,"")</f>
        <v/>
      </c>
      <c r="AM981" s="38">
        <f>$AI981*$AK981</f>
        <v/>
      </c>
      <c r="AN981" s="29" t="inlineStr">
        <is>
          <t>Valorización a validar: relación de cantidades 182 a 1 entre SAP y el recuento físico. Sugiere distinta unidad de medida (SAP por caja o envase y el recuento por unidad). La diferencia económica de esta fila no debe tomarse como definitiva.</t>
        </is>
      </c>
      <c r="AO981"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7" t="n">
        <v>0</v>
      </c>
      <c r="M982" s="7" t="n">
        <v>85602.02</v>
      </c>
      <c r="O982" s="11">
        <f>M982/SUM($M$2:$M$2023)</f>
        <v/>
      </c>
      <c r="P982" s="5">
        <f>IFERROR(M982/I982,0)</f>
        <v/>
      </c>
      <c r="R982" s="8">
        <f>I982-Q982</f>
        <v/>
      </c>
      <c r="S982" s="36">
        <f>P982*R982</f>
        <v/>
      </c>
      <c r="U982" s="27" t="inlineStr">
        <is>
          <t>Stock SAP</t>
        </is>
      </c>
      <c r="V982" s="27" t="inlineStr">
        <is>
          <t>Medicamentos</t>
        </is>
      </c>
      <c r="W982" s="27" t="inlineStr">
        <is>
          <t>Dentro del alcance</t>
        </is>
      </c>
      <c r="X982" s="26" t="inlineStr">
        <is>
          <t>Baja</t>
        </is>
      </c>
      <c r="Y982" s="27" t="inlineStr">
        <is>
          <t>Homologado – confianza Baja – pendiente de validación</t>
        </is>
      </c>
      <c r="Z982" s="26" t="inlineStr">
        <is>
          <t>Dar de baja en SAP</t>
        </is>
      </c>
      <c r="AA982" s="27" t="inlineStr">
        <is>
          <t>255</t>
        </is>
      </c>
      <c r="AB982" s="27" t="inlineStr">
        <is>
          <t>ALCOHOL ETILICO 96% X 1 LTS</t>
        </is>
      </c>
      <c r="AC982" s="27" t="inlineStr">
        <is>
          <t>Homologación por código Avain (master D-174)</t>
        </is>
      </c>
      <c r="AD982" s="27" t="inlineStr">
        <is>
          <t>No</t>
        </is>
      </c>
      <c r="AE982" s="27" t="inlineStr"/>
      <c r="AF982" s="27" t="inlineStr">
        <is>
          <t>Sí</t>
        </is>
      </c>
      <c r="AG982" s="27" t="inlineStr">
        <is>
          <t>D-174</t>
        </is>
      </c>
      <c r="AH982" s="37" t="n">
        <v>727</v>
      </c>
      <c r="AI982" s="37" t="n">
        <v>4</v>
      </c>
      <c r="AJ982" s="37" t="n">
        <v>723</v>
      </c>
      <c r="AK982" s="38" t="n">
        <v>1426.700385144429</v>
      </c>
      <c r="AL982" s="38">
        <f>IF(OR($Z982="Dar de baja en SAP",$Z982="Dar de alta en SAP"),$AJ982*$AK982,"")</f>
        <v/>
      </c>
      <c r="AM982" s="38">
        <f>$AI982*$AK982</f>
        <v/>
      </c>
      <c r="AN982" s="29" t="inlineStr">
        <is>
          <t>Valorización a validar: relación de cantidades 182 a 1 entre SAP y el recuento físico. Sugiere distinta unidad de medida (SAP por caja o envase y el recuento por unidad). La diferencia económica de esta fila no debe tomarse como definitiva.</t>
        </is>
      </c>
      <c r="AO982"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7" t="n">
        <v>0</v>
      </c>
      <c r="M983" s="7" t="n">
        <v>6725.5</v>
      </c>
      <c r="O983" s="11">
        <f>M983/SUM($M$2:$M$2023)</f>
        <v/>
      </c>
      <c r="P983" s="5">
        <f>IFERROR(M983/I983,0)</f>
        <v/>
      </c>
      <c r="R983" s="8">
        <f>I983-Q983</f>
        <v/>
      </c>
      <c r="S983" s="36">
        <f>P983*R983</f>
        <v/>
      </c>
      <c r="U983" s="27" t="inlineStr">
        <is>
          <t>Stock SAP</t>
        </is>
      </c>
      <c r="V983" s="27" t="inlineStr">
        <is>
          <t>Medicamentos</t>
        </is>
      </c>
      <c r="W983" s="27" t="inlineStr">
        <is>
          <t>Dentro del alcance</t>
        </is>
      </c>
      <c r="X983" s="27" t="inlineStr"/>
      <c r="Y983" s="27" t="inlineStr">
        <is>
          <t>Sin recuento físico en el inventario de Avain</t>
        </is>
      </c>
      <c r="Z983" s="28" t="inlineStr">
        <is>
          <t>Sin recuento físico</t>
        </is>
      </c>
      <c r="AA983" s="27" t="inlineStr"/>
      <c r="AB983" s="27" t="inlineStr"/>
      <c r="AC983" s="27" t="inlineStr"/>
      <c r="AD983" s="27" t="inlineStr"/>
      <c r="AE983" s="27" t="inlineStr"/>
      <c r="AF983" s="27" t="inlineStr"/>
      <c r="AG983" s="27" t="inlineStr"/>
      <c r="AH983" s="37" t="n">
        <v>137</v>
      </c>
      <c r="AI983" s="37" t="n">
        <v>0</v>
      </c>
      <c r="AJ983" s="37" t="n">
        <v>137</v>
      </c>
      <c r="AK983" s="38" t="n">
        <v>112.0916788321168</v>
      </c>
      <c r="AL983" s="38" t="n"/>
      <c r="AM983" s="38" t="n"/>
      <c r="AN983" s="27" t="inlineStr"/>
      <c r="AO983" s="27"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7" t="n">
        <v>0</v>
      </c>
      <c r="M984" s="7" t="n">
        <v>68433.19</v>
      </c>
      <c r="O984" s="11">
        <f>M984/SUM($M$2:$M$2023)</f>
        <v/>
      </c>
      <c r="P984" s="5">
        <f>IFERROR(M984/I984,0)</f>
        <v/>
      </c>
      <c r="R984" s="8">
        <f>I984-Q984</f>
        <v/>
      </c>
      <c r="S984" s="36">
        <f>P984*R984</f>
        <v/>
      </c>
      <c r="U984" s="27" t="inlineStr">
        <is>
          <t>Stock SAP</t>
        </is>
      </c>
      <c r="V984" s="27" t="inlineStr">
        <is>
          <t>Medicamentos</t>
        </is>
      </c>
      <c r="W984" s="27" t="inlineStr">
        <is>
          <t>Dentro del alcance</t>
        </is>
      </c>
      <c r="X984" s="25" t="inlineStr">
        <is>
          <t>Alta</t>
        </is>
      </c>
      <c r="Y984" s="27" t="inlineStr">
        <is>
          <t>Homologado – confianza Alta</t>
        </is>
      </c>
      <c r="Z984" s="26" t="inlineStr">
        <is>
          <t>Dar de baja en SAP</t>
        </is>
      </c>
      <c r="AA984" s="27" t="inlineStr">
        <is>
          <t>305</t>
        </is>
      </c>
      <c r="AB984" s="27" t="inlineStr">
        <is>
          <t>LIDOCAINA EN JALEA</t>
        </is>
      </c>
      <c r="AC984" s="27" t="inlineStr">
        <is>
          <t>Cruce por nomenclatura SAP</t>
        </is>
      </c>
      <c r="AD984" s="27" t="inlineStr">
        <is>
          <t>No</t>
        </is>
      </c>
      <c r="AE984" s="27" t="inlineStr"/>
      <c r="AF984" s="27" t="inlineStr">
        <is>
          <t>Sí</t>
        </is>
      </c>
      <c r="AG984" s="27" t="inlineStr"/>
      <c r="AH984" s="37" t="n">
        <v>546</v>
      </c>
      <c r="AI984" s="37" t="n">
        <v>61</v>
      </c>
      <c r="AJ984" s="37" t="n">
        <v>485</v>
      </c>
      <c r="AK984" s="38" t="n">
        <v>1140.553095238095</v>
      </c>
      <c r="AL984" s="38">
        <f>IF(OR($Z984="Dar de baja en SAP",$Z984="Dar de alta en SAP"),$AJ984*$AK984,"")</f>
        <v/>
      </c>
      <c r="AM984" s="38">
        <f>$AI984*$AK984</f>
        <v/>
      </c>
      <c r="AN984" s="27" t="inlineStr"/>
      <c r="AO984"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7" t="n">
        <v>0</v>
      </c>
      <c r="M985" s="7" t="n">
        <v>68433.19</v>
      </c>
      <c r="O985" s="11">
        <f>M985/SUM($M$2:$M$2023)</f>
        <v/>
      </c>
      <c r="P985" s="5">
        <f>IFERROR(M985/I985,0)</f>
        <v/>
      </c>
      <c r="R985" s="8">
        <f>I985-Q985</f>
        <v/>
      </c>
      <c r="S985" s="36">
        <f>P985*R985</f>
        <v/>
      </c>
      <c r="U985" s="27" t="inlineStr">
        <is>
          <t>Stock SAP</t>
        </is>
      </c>
      <c r="V985" s="27" t="inlineStr">
        <is>
          <t>Medicamentos</t>
        </is>
      </c>
      <c r="W985" s="27" t="inlineStr">
        <is>
          <t>Dentro del alcance</t>
        </is>
      </c>
      <c r="X985" s="25" t="inlineStr">
        <is>
          <t>Alta</t>
        </is>
      </c>
      <c r="Y985" s="27" t="inlineStr">
        <is>
          <t>Homologado – confianza Alta</t>
        </is>
      </c>
      <c r="Z985" s="26" t="inlineStr">
        <is>
          <t>Dar de baja en SAP</t>
        </is>
      </c>
      <c r="AA985" s="27" t="inlineStr">
        <is>
          <t>305</t>
        </is>
      </c>
      <c r="AB985" s="27" t="inlineStr">
        <is>
          <t>LIDOCAINA EN JALEA</t>
        </is>
      </c>
      <c r="AC985" s="27" t="inlineStr">
        <is>
          <t>Cruce por nomenclatura SAP</t>
        </is>
      </c>
      <c r="AD985" s="27" t="inlineStr">
        <is>
          <t>No</t>
        </is>
      </c>
      <c r="AE985" s="27" t="inlineStr"/>
      <c r="AF985" s="27" t="inlineStr">
        <is>
          <t>Sí</t>
        </is>
      </c>
      <c r="AG985" s="27" t="inlineStr"/>
      <c r="AH985" s="37" t="n">
        <v>546</v>
      </c>
      <c r="AI985" s="37" t="n">
        <v>61</v>
      </c>
      <c r="AJ985" s="37" t="n">
        <v>485</v>
      </c>
      <c r="AK985" s="38" t="n">
        <v>1140.553095238095</v>
      </c>
      <c r="AL985" s="38">
        <f>IF(OR($Z985="Dar de baja en SAP",$Z985="Dar de alta en SAP"),$AJ985*$AK985,"")</f>
        <v/>
      </c>
      <c r="AM985" s="38">
        <f>$AI985*$AK985</f>
        <v/>
      </c>
      <c r="AN985" s="27" t="inlineStr"/>
      <c r="AO985"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7" t="n">
        <v>0</v>
      </c>
      <c r="M986" s="7" t="n">
        <v>31201.14</v>
      </c>
      <c r="O986" s="11">
        <f>M986/SUM($M$2:$M$2023)</f>
        <v/>
      </c>
      <c r="P986" s="5">
        <f>IFERROR(M986/I986,0)</f>
        <v/>
      </c>
      <c r="R986" s="8">
        <f>I986-Q986</f>
        <v/>
      </c>
      <c r="S986" s="36">
        <f>P986*R986</f>
        <v/>
      </c>
      <c r="U986" s="27" t="inlineStr">
        <is>
          <t>Stock SAP</t>
        </is>
      </c>
      <c r="V986" s="27" t="inlineStr">
        <is>
          <t>Medicamentos</t>
        </is>
      </c>
      <c r="W986" s="27" t="inlineStr">
        <is>
          <t>Dentro del alcance</t>
        </is>
      </c>
      <c r="X986" s="26" t="inlineStr">
        <is>
          <t>Baja</t>
        </is>
      </c>
      <c r="Y986" s="27" t="inlineStr">
        <is>
          <t>Homologado – confianza Baja – pendiente de validación</t>
        </is>
      </c>
      <c r="Z986" s="26" t="inlineStr">
        <is>
          <t>Dar de baja en SAP</t>
        </is>
      </c>
      <c r="AA986" s="27" t="inlineStr">
        <is>
          <t>330</t>
        </is>
      </c>
      <c r="AB986" s="27" t="inlineStr">
        <is>
          <t>MIDAZOLAM 5MG AMP</t>
        </is>
      </c>
      <c r="AC986" s="27" t="inlineStr">
        <is>
          <t>Homologación por código Avain (master M02-001)</t>
        </is>
      </c>
      <c r="AD986" s="27" t="inlineStr">
        <is>
          <t>No</t>
        </is>
      </c>
      <c r="AE986" s="27" t="inlineStr"/>
      <c r="AF986" s="27" t="inlineStr">
        <is>
          <t>Sí</t>
        </is>
      </c>
      <c r="AG986" s="27" t="inlineStr">
        <is>
          <t>M02-001</t>
        </is>
      </c>
      <c r="AH986" s="37" t="n">
        <v>1060</v>
      </c>
      <c r="AI986" s="37" t="n">
        <v>96</v>
      </c>
      <c r="AJ986" s="37" t="n">
        <v>964</v>
      </c>
      <c r="AK986" s="38" t="n">
        <v>520.0189716981132</v>
      </c>
      <c r="AL986" s="38">
        <f>IF(OR($Z986="Dar de baja en SAP",$Z986="Dar de alta en SAP"),$AJ986*$AK986,"")</f>
        <v/>
      </c>
      <c r="AM986" s="38">
        <f>$AI986*$AK986</f>
        <v/>
      </c>
      <c r="AN986" s="27" t="inlineStr"/>
      <c r="AO986"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7" t="n">
        <v>0</v>
      </c>
      <c r="M987" s="7" t="n">
        <v>3540.47</v>
      </c>
      <c r="O987" s="11">
        <f>M987/SUM($M$2:$M$2023)</f>
        <v/>
      </c>
      <c r="P987" s="5">
        <f>IFERROR(M987/I987,0)</f>
        <v/>
      </c>
      <c r="R987" s="8">
        <f>I987-Q987</f>
        <v/>
      </c>
      <c r="S987" s="36">
        <f>P987*R987</f>
        <v/>
      </c>
      <c r="U987" s="27" t="inlineStr">
        <is>
          <t>Stock SAP</t>
        </is>
      </c>
      <c r="V987" s="27" t="inlineStr">
        <is>
          <t>Medicamentos</t>
        </is>
      </c>
      <c r="W987" s="27" t="inlineStr">
        <is>
          <t>Dentro del alcance</t>
        </is>
      </c>
      <c r="X987" s="25" t="inlineStr">
        <is>
          <t>Alta</t>
        </is>
      </c>
      <c r="Y987" s="27" t="inlineStr">
        <is>
          <t>Homologado – confianza Alta</t>
        </is>
      </c>
      <c r="Z987" s="26" t="inlineStr">
        <is>
          <t>Dar de baja en SAP</t>
        </is>
      </c>
      <c r="AA987" s="27" t="inlineStr">
        <is>
          <t>83</t>
        </is>
      </c>
      <c r="AB987" s="27" t="inlineStr">
        <is>
          <t>DICLOFENAC 75 COMP</t>
        </is>
      </c>
      <c r="AC987" s="27" t="inlineStr">
        <is>
          <t>Homologación por código Avain (master M01-002)</t>
        </is>
      </c>
      <c r="AD987" s="27" t="inlineStr">
        <is>
          <t>No</t>
        </is>
      </c>
      <c r="AE987" s="27" t="inlineStr"/>
      <c r="AF987" s="27" t="inlineStr">
        <is>
          <t>Sí</t>
        </is>
      </c>
      <c r="AG987" s="27" t="inlineStr">
        <is>
          <t>M01-002</t>
        </is>
      </c>
      <c r="AH987" s="37" t="n">
        <v>10995</v>
      </c>
      <c r="AI987" s="37" t="n">
        <v>9</v>
      </c>
      <c r="AJ987" s="37" t="n">
        <v>10986</v>
      </c>
      <c r="AK987" s="38" t="n">
        <v>59.00779899954525</v>
      </c>
      <c r="AL987" s="38">
        <f>IF(OR($Z987="Dar de baja en SAP",$Z987="Dar de alta en SAP"),$AJ987*$AK987,"")</f>
        <v/>
      </c>
      <c r="AM987" s="38">
        <f>$AI987*$AK987</f>
        <v/>
      </c>
      <c r="AN987" s="29" t="inlineStr">
        <is>
          <t>Valorización a validar: relación de cantidades 1,222 a 1 entre SAP y el recuento físico. Sugiere distinta unidad de medida (SAP por caja o envase y el recuento por unidad). La diferencia económica de esta fila no debe tomarse como definitiva.</t>
        </is>
      </c>
      <c r="AO987"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7" t="n">
        <v>0</v>
      </c>
      <c r="M988" s="7" t="n">
        <v>1532318.25</v>
      </c>
      <c r="O988" s="11">
        <f>M988/SUM($M$2:$M$2023)</f>
        <v/>
      </c>
      <c r="P988" s="5">
        <f>IFERROR(M988/I988,0)</f>
        <v/>
      </c>
      <c r="R988" s="8">
        <f>I988-Q988</f>
        <v/>
      </c>
      <c r="S988" s="36">
        <f>P988*R988</f>
        <v/>
      </c>
      <c r="U988" s="27" t="inlineStr">
        <is>
          <t>Stock SAP</t>
        </is>
      </c>
      <c r="V988" s="27" t="inlineStr">
        <is>
          <t>Medicamentos</t>
        </is>
      </c>
      <c r="W988" s="27" t="inlineStr">
        <is>
          <t>Dentro del alcance</t>
        </is>
      </c>
      <c r="X988" s="27" t="inlineStr"/>
      <c r="Y988" s="27" t="inlineStr">
        <is>
          <t>Sin recuento físico en el inventario de Avain</t>
        </is>
      </c>
      <c r="Z988" s="28" t="inlineStr">
        <is>
          <t>Sin recuento físico</t>
        </is>
      </c>
      <c r="AA988" s="27" t="inlineStr"/>
      <c r="AB988" s="27" t="inlineStr"/>
      <c r="AC988" s="27" t="inlineStr"/>
      <c r="AD988" s="27" t="inlineStr"/>
      <c r="AE988" s="27" t="inlineStr"/>
      <c r="AF988" s="27" t="inlineStr"/>
      <c r="AG988" s="27" t="inlineStr"/>
      <c r="AH988" s="37" t="n">
        <v>80</v>
      </c>
      <c r="AI988" s="37" t="n">
        <v>0</v>
      </c>
      <c r="AJ988" s="37" t="n">
        <v>80</v>
      </c>
      <c r="AK988" s="38" t="n">
        <v>25538.6375</v>
      </c>
      <c r="AL988" s="38" t="n"/>
      <c r="AM988" s="38" t="n"/>
      <c r="AN988" s="27" t="inlineStr"/>
      <c r="AO988" s="27"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7" t="n">
        <v>0</v>
      </c>
      <c r="M989" s="7" t="n">
        <v>1468.24</v>
      </c>
      <c r="O989" s="11">
        <f>M989/SUM($M$2:$M$2023)</f>
        <v/>
      </c>
      <c r="P989" s="5">
        <f>IFERROR(M989/I989,0)</f>
        <v/>
      </c>
      <c r="R989" s="8">
        <f>I989-Q989</f>
        <v/>
      </c>
      <c r="S989" s="36">
        <f>P989*R989</f>
        <v/>
      </c>
      <c r="U989" s="27" t="inlineStr">
        <is>
          <t>Stock SAP</t>
        </is>
      </c>
      <c r="V989" s="27" t="inlineStr">
        <is>
          <t>Medicamentos</t>
        </is>
      </c>
      <c r="W989" s="27" t="inlineStr">
        <is>
          <t>Dentro del alcance</t>
        </is>
      </c>
      <c r="X989" s="25" t="inlineStr">
        <is>
          <t>Alta</t>
        </is>
      </c>
      <c r="Y989" s="27" t="inlineStr">
        <is>
          <t>Homologado – confianza Alta</t>
        </is>
      </c>
      <c r="Z989" s="26" t="inlineStr">
        <is>
          <t>Dar de baja en SAP</t>
        </is>
      </c>
      <c r="AA989" s="27" t="inlineStr">
        <is>
          <t>170</t>
        </is>
      </c>
      <c r="AB989" s="27" t="inlineStr">
        <is>
          <t>OMEPRAZOL 20 MG COMP</t>
        </is>
      </c>
      <c r="AC989" s="27" t="inlineStr">
        <is>
          <t>Cruce por nomenclatura SAP</t>
        </is>
      </c>
      <c r="AD989" s="27" t="inlineStr">
        <is>
          <t>No</t>
        </is>
      </c>
      <c r="AE989" s="27" t="inlineStr"/>
      <c r="AF989" s="27" t="inlineStr">
        <is>
          <t>Sí</t>
        </is>
      </c>
      <c r="AG989" s="27" t="inlineStr">
        <is>
          <t>M08-006</t>
        </is>
      </c>
      <c r="AH989" s="37" t="n">
        <v>1562</v>
      </c>
      <c r="AI989" s="37" t="n">
        <v>135</v>
      </c>
      <c r="AJ989" s="37" t="n">
        <v>1427</v>
      </c>
      <c r="AK989" s="38" t="n">
        <v>24.47065300896287</v>
      </c>
      <c r="AL989" s="38">
        <f>IF(OR($Z989="Dar de baja en SAP",$Z989="Dar de alta en SAP"),$AJ989*$AK989,"")</f>
        <v/>
      </c>
      <c r="AM989" s="38">
        <f>$AI989*$AK989</f>
        <v/>
      </c>
      <c r="AN989" s="27" t="inlineStr"/>
      <c r="AO989"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7" t="n">
        <v>0</v>
      </c>
      <c r="M990" s="7" t="n">
        <v>1468.24</v>
      </c>
      <c r="O990" s="11">
        <f>M990/SUM($M$2:$M$2023)</f>
        <v/>
      </c>
      <c r="P990" s="5">
        <f>IFERROR(M990/I990,0)</f>
        <v/>
      </c>
      <c r="R990" s="8">
        <f>I990-Q990</f>
        <v/>
      </c>
      <c r="S990" s="36">
        <f>P990*R990</f>
        <v/>
      </c>
      <c r="U990" s="27" t="inlineStr">
        <is>
          <t>Stock SAP</t>
        </is>
      </c>
      <c r="V990" s="27" t="inlineStr">
        <is>
          <t>Medicamentos</t>
        </is>
      </c>
      <c r="W990" s="27" t="inlineStr">
        <is>
          <t>Dentro del alcance</t>
        </is>
      </c>
      <c r="X990" s="25" t="inlineStr">
        <is>
          <t>Alta</t>
        </is>
      </c>
      <c r="Y990" s="27" t="inlineStr">
        <is>
          <t>Homologado – confianza Alta</t>
        </is>
      </c>
      <c r="Z990" s="26" t="inlineStr">
        <is>
          <t>Dar de baja en SAP</t>
        </is>
      </c>
      <c r="AA990" s="27" t="inlineStr">
        <is>
          <t>170</t>
        </is>
      </c>
      <c r="AB990" s="27" t="inlineStr">
        <is>
          <t>OMEPRAZOL 20 MG COMP</t>
        </is>
      </c>
      <c r="AC990" s="27" t="inlineStr">
        <is>
          <t>Cruce por nomenclatura SAP</t>
        </is>
      </c>
      <c r="AD990" s="27" t="inlineStr">
        <is>
          <t>No</t>
        </is>
      </c>
      <c r="AE990" s="27" t="inlineStr"/>
      <c r="AF990" s="27" t="inlineStr">
        <is>
          <t>Sí</t>
        </is>
      </c>
      <c r="AG990" s="27" t="inlineStr">
        <is>
          <t>M08-006</t>
        </is>
      </c>
      <c r="AH990" s="37" t="n">
        <v>1562</v>
      </c>
      <c r="AI990" s="37" t="n">
        <v>135</v>
      </c>
      <c r="AJ990" s="37" t="n">
        <v>1427</v>
      </c>
      <c r="AK990" s="38" t="n">
        <v>24.47065300896287</v>
      </c>
      <c r="AL990" s="38">
        <f>IF(OR($Z990="Dar de baja en SAP",$Z990="Dar de alta en SAP"),$AJ990*$AK990,"")</f>
        <v/>
      </c>
      <c r="AM990" s="38">
        <f>$AI990*$AK990</f>
        <v/>
      </c>
      <c r="AN990" s="27" t="inlineStr"/>
      <c r="AO990"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7" t="n">
        <v>0</v>
      </c>
      <c r="M991" s="7" t="n">
        <v>7263.39</v>
      </c>
      <c r="O991" s="11">
        <f>M991/SUM($M$2:$M$2023)</f>
        <v/>
      </c>
      <c r="P991" s="5">
        <f>IFERROR(M991/I991,0)</f>
        <v/>
      </c>
      <c r="R991" s="8">
        <f>I991-Q991</f>
        <v/>
      </c>
      <c r="S991" s="36">
        <f>P991*R991</f>
        <v/>
      </c>
      <c r="U991" s="27" t="inlineStr">
        <is>
          <t>Stock SAP</t>
        </is>
      </c>
      <c r="V991" s="27" t="inlineStr">
        <is>
          <t>Medicamentos</t>
        </is>
      </c>
      <c r="W991" s="27" t="inlineStr">
        <is>
          <t>Dentro del alcance</t>
        </is>
      </c>
      <c r="X991" s="25" t="inlineStr">
        <is>
          <t>Alta</t>
        </is>
      </c>
      <c r="Y991" s="27" t="inlineStr">
        <is>
          <t>Homologado – confianza Alta</t>
        </is>
      </c>
      <c r="Z991" s="26" t="inlineStr">
        <is>
          <t>Dar de baja en SAP</t>
        </is>
      </c>
      <c r="AA991" s="27" t="inlineStr">
        <is>
          <t>23</t>
        </is>
      </c>
      <c r="AB991" s="27" t="inlineStr">
        <is>
          <t>ASPIRINA</t>
        </is>
      </c>
      <c r="AC991" s="27" t="inlineStr">
        <is>
          <t>Homologación por código Avain (master M01-001)</t>
        </is>
      </c>
      <c r="AD991" s="27" t="inlineStr">
        <is>
          <t>No</t>
        </is>
      </c>
      <c r="AE991" s="27" t="inlineStr"/>
      <c r="AF991" s="27" t="inlineStr">
        <is>
          <t>Sí</t>
        </is>
      </c>
      <c r="AG991" s="27" t="inlineStr">
        <is>
          <t>M01-001</t>
        </is>
      </c>
      <c r="AH991" s="37" t="n">
        <v>5170</v>
      </c>
      <c r="AI991" s="37" t="n">
        <v>570</v>
      </c>
      <c r="AJ991" s="37" t="n">
        <v>4600</v>
      </c>
      <c r="AK991" s="38" t="n">
        <v>121.0565531914893</v>
      </c>
      <c r="AL991" s="38">
        <f>IF(OR($Z991="Dar de baja en SAP",$Z991="Dar de alta en SAP"),$AJ991*$AK991,"")</f>
        <v/>
      </c>
      <c r="AM991" s="38">
        <f>$AI991*$AK991</f>
        <v/>
      </c>
      <c r="AN991" s="27" t="inlineStr"/>
      <c r="AO991"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7" t="n">
        <v>0</v>
      </c>
      <c r="M992" s="7" t="n">
        <v>1007.83</v>
      </c>
      <c r="O992" s="11">
        <f>M992/SUM($M$2:$M$2023)</f>
        <v/>
      </c>
      <c r="P992" s="5">
        <f>IFERROR(M992/I992,0)</f>
        <v/>
      </c>
      <c r="R992" s="8">
        <f>I992-Q992</f>
        <v/>
      </c>
      <c r="S992" s="36">
        <f>P992*R992</f>
        <v/>
      </c>
      <c r="U992" s="27" t="inlineStr">
        <is>
          <t>Stock SAP</t>
        </is>
      </c>
      <c r="V992" s="27" t="inlineStr">
        <is>
          <t>Medicamentos</t>
        </is>
      </c>
      <c r="W992" s="27" t="inlineStr">
        <is>
          <t>Dentro del alcance</t>
        </is>
      </c>
      <c r="X992" s="26" t="inlineStr">
        <is>
          <t>Baja</t>
        </is>
      </c>
      <c r="Y992" s="27" t="inlineStr">
        <is>
          <t>Homologado – confianza Baja – pendiente de validación</t>
        </is>
      </c>
      <c r="Z992" s="26" t="inlineStr">
        <is>
          <t>Dar de baja en SAP</t>
        </is>
      </c>
      <c r="AA992" s="27" t="inlineStr">
        <is>
          <t>319</t>
        </is>
      </c>
      <c r="AB992" s="27" t="inlineStr">
        <is>
          <t>HIOSCINA SIMPLE COMP</t>
        </is>
      </c>
      <c r="AC992" s="27" t="inlineStr">
        <is>
          <t>Cruce por nomenclatura SAP</t>
        </is>
      </c>
      <c r="AD992" s="27" t="inlineStr">
        <is>
          <t>No</t>
        </is>
      </c>
      <c r="AE992" s="27" t="inlineStr"/>
      <c r="AF992" s="27" t="inlineStr">
        <is>
          <t>No</t>
        </is>
      </c>
      <c r="AG992" s="27" t="inlineStr"/>
      <c r="AH992" s="37" t="n">
        <v>810</v>
      </c>
      <c r="AI992" s="37" t="n">
        <v>380</v>
      </c>
      <c r="AJ992" s="37" t="n">
        <v>430</v>
      </c>
      <c r="AK992" s="38" t="n">
        <v>16.79712345679012</v>
      </c>
      <c r="AL992" s="38">
        <f>IF(OR($Z992="Dar de baja en SAP",$Z992="Dar de alta en SAP"),$AJ992*$AK992,"")</f>
        <v/>
      </c>
      <c r="AM992" s="38">
        <f>$AI992*$AK992</f>
        <v/>
      </c>
      <c r="AN992" s="27" t="inlineStr"/>
      <c r="AO992" s="27"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7" t="n">
        <v>0</v>
      </c>
      <c r="M993" s="7" t="n">
        <v>239160</v>
      </c>
      <c r="O993" s="11">
        <f>M993/SUM($M$2:$M$2023)</f>
        <v/>
      </c>
      <c r="P993" s="5">
        <f>IFERROR(M993/I993,0)</f>
        <v/>
      </c>
      <c r="R993" s="8">
        <f>I993-Q993</f>
        <v/>
      </c>
      <c r="S993" s="36">
        <f>P993*R993</f>
        <v/>
      </c>
      <c r="U993" s="27" t="inlineStr">
        <is>
          <t>Stock SAP</t>
        </is>
      </c>
      <c r="V993" s="27" t="inlineStr">
        <is>
          <t>Medicamentos</t>
        </is>
      </c>
      <c r="W993" s="27" t="inlineStr">
        <is>
          <t>Dentro del alcance</t>
        </is>
      </c>
      <c r="X993" s="27" t="inlineStr"/>
      <c r="Y993" s="27" t="inlineStr">
        <is>
          <t>Sin recuento físico en el inventario de Avain</t>
        </is>
      </c>
      <c r="Z993" s="28" t="inlineStr">
        <is>
          <t>Sin recuento físico</t>
        </is>
      </c>
      <c r="AA993" s="27" t="inlineStr"/>
      <c r="AB993" s="27" t="inlineStr"/>
      <c r="AC993" s="27" t="inlineStr"/>
      <c r="AD993" s="27" t="inlineStr"/>
      <c r="AE993" s="27" t="inlineStr"/>
      <c r="AF993" s="27" t="inlineStr"/>
      <c r="AG993" s="27" t="inlineStr"/>
      <c r="AH993" s="37" t="n">
        <v>60</v>
      </c>
      <c r="AI993" s="37" t="n">
        <v>0</v>
      </c>
      <c r="AJ993" s="37" t="n">
        <v>60</v>
      </c>
      <c r="AK993" s="38" t="n">
        <v>3986</v>
      </c>
      <c r="AL993" s="38" t="n"/>
      <c r="AM993" s="38" t="n"/>
      <c r="AN993" s="27" t="inlineStr"/>
      <c r="AO993" s="27" t="inlineStr"/>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7" t="n">
        <v>0</v>
      </c>
      <c r="M994" s="7" t="n">
        <v>26208.67</v>
      </c>
      <c r="O994" s="11">
        <f>M994/SUM($M$2:$M$2023)</f>
        <v/>
      </c>
      <c r="P994" s="5">
        <f>IFERROR(M994/I994,0)</f>
        <v/>
      </c>
      <c r="R994" s="8">
        <f>I994-Q994</f>
        <v/>
      </c>
      <c r="S994" s="36">
        <f>P994*R994</f>
        <v/>
      </c>
      <c r="U994" s="27" t="inlineStr">
        <is>
          <t>Stock SAP</t>
        </is>
      </c>
      <c r="V994" s="27" t="inlineStr">
        <is>
          <t>Medicamentos</t>
        </is>
      </c>
      <c r="W994" s="27" t="inlineStr">
        <is>
          <t>Dentro del alcance</t>
        </is>
      </c>
      <c r="X994" s="27" t="inlineStr"/>
      <c r="Y994" s="27" t="inlineStr">
        <is>
          <t>Sin recuento físico en el inventario de Avain</t>
        </is>
      </c>
      <c r="Z994" s="28" t="inlineStr">
        <is>
          <t>Sin recuento físico</t>
        </is>
      </c>
      <c r="AA994" s="27" t="inlineStr"/>
      <c r="AB994" s="27" t="inlineStr"/>
      <c r="AC994" s="27" t="inlineStr"/>
      <c r="AD994" s="27" t="inlineStr"/>
      <c r="AE994" s="27" t="inlineStr"/>
      <c r="AF994" s="27" t="inlineStr"/>
      <c r="AG994" s="27" t="inlineStr"/>
      <c r="AH994" s="37" t="n">
        <v>534</v>
      </c>
      <c r="AI994" s="37" t="n">
        <v>0</v>
      </c>
      <c r="AJ994" s="37" t="n">
        <v>534</v>
      </c>
      <c r="AK994" s="38" t="n">
        <v>436.8112172284644</v>
      </c>
      <c r="AL994" s="38" t="n"/>
      <c r="AM994" s="38" t="n"/>
      <c r="AN994" s="27" t="inlineStr"/>
      <c r="AO994" s="27"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7" t="n">
        <v>0</v>
      </c>
      <c r="M995" s="7" t="n">
        <v>7904.05</v>
      </c>
      <c r="O995" s="11">
        <f>M995/SUM($M$2:$M$2023)</f>
        <v/>
      </c>
      <c r="P995" s="5">
        <f>IFERROR(M995/I995,0)</f>
        <v/>
      </c>
      <c r="R995" s="8">
        <f>I995-Q995</f>
        <v/>
      </c>
      <c r="S995" s="36">
        <f>P995*R995</f>
        <v/>
      </c>
      <c r="U995" s="27" t="inlineStr">
        <is>
          <t>Stock SAP</t>
        </is>
      </c>
      <c r="V995" s="27" t="inlineStr">
        <is>
          <t>Medicamentos</t>
        </is>
      </c>
      <c r="W995" s="27" t="inlineStr">
        <is>
          <t>Dentro del alcance</t>
        </is>
      </c>
      <c r="X995" s="27" t="inlineStr"/>
      <c r="Y995" s="27" t="inlineStr">
        <is>
          <t>Sin recuento físico en el inventario de Avain</t>
        </is>
      </c>
      <c r="Z995" s="28" t="inlineStr">
        <is>
          <t>Sin recuento físico</t>
        </is>
      </c>
      <c r="AA995" s="27" t="inlineStr"/>
      <c r="AB995" s="27" t="inlineStr"/>
      <c r="AC995" s="27" t="inlineStr"/>
      <c r="AD995" s="27" t="inlineStr"/>
      <c r="AE995" s="27" t="inlineStr"/>
      <c r="AF995" s="27" t="inlineStr"/>
      <c r="AG995" s="27" t="inlineStr"/>
      <c r="AH995" s="37" t="n">
        <v>3721</v>
      </c>
      <c r="AI995" s="37" t="n">
        <v>0</v>
      </c>
      <c r="AJ995" s="37" t="n">
        <v>3721</v>
      </c>
      <c r="AK995" s="38" t="n">
        <v>131.734165546896</v>
      </c>
      <c r="AL995" s="38" t="n"/>
      <c r="AM995" s="38" t="n"/>
      <c r="AN995" s="27" t="inlineStr"/>
      <c r="AO995" s="27"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7" t="n">
        <v>0</v>
      </c>
      <c r="M996" s="7" t="n">
        <v>79800</v>
      </c>
      <c r="O996" s="11">
        <f>M996/SUM($M$2:$M$2023)</f>
        <v/>
      </c>
      <c r="P996" s="5">
        <f>IFERROR(M996/I996,0)</f>
        <v/>
      </c>
      <c r="R996" s="8">
        <f>I996-Q996</f>
        <v/>
      </c>
      <c r="S996" s="36">
        <f>P996*R996</f>
        <v/>
      </c>
      <c r="U996" s="27" t="inlineStr">
        <is>
          <t>Stock SAP</t>
        </is>
      </c>
      <c r="V996" s="27" t="inlineStr">
        <is>
          <t>Medicamentos</t>
        </is>
      </c>
      <c r="W996" s="27" t="inlineStr">
        <is>
          <t>Dentro del alcance</t>
        </is>
      </c>
      <c r="X996" s="27" t="inlineStr"/>
      <c r="Y996" s="27" t="inlineStr">
        <is>
          <t>Sin recuento físico en el inventario de Avain</t>
        </is>
      </c>
      <c r="Z996" s="28" t="inlineStr">
        <is>
          <t>Sin recuento físico</t>
        </is>
      </c>
      <c r="AA996" s="27" t="inlineStr"/>
      <c r="AB996" s="27" t="inlineStr"/>
      <c r="AC996" s="27" t="inlineStr"/>
      <c r="AD996" s="27" t="inlineStr"/>
      <c r="AE996" s="27" t="inlineStr"/>
      <c r="AF996" s="27" t="inlineStr"/>
      <c r="AG996" s="27" t="inlineStr"/>
      <c r="AH996" s="37" t="n">
        <v>60</v>
      </c>
      <c r="AI996" s="37" t="n">
        <v>0</v>
      </c>
      <c r="AJ996" s="37" t="n">
        <v>60</v>
      </c>
      <c r="AK996" s="38" t="n">
        <v>1330</v>
      </c>
      <c r="AL996" s="38" t="n"/>
      <c r="AM996" s="38" t="n"/>
      <c r="AN996" s="27" t="inlineStr"/>
      <c r="AO996" s="27" t="inlineStr"/>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7" t="n">
        <v>0</v>
      </c>
      <c r="M997" s="7" t="n">
        <v>10714.56</v>
      </c>
      <c r="O997" s="11">
        <f>M997/SUM($M$2:$M$2023)</f>
        <v/>
      </c>
      <c r="P997" s="5">
        <f>IFERROR(M997/I997,0)</f>
        <v/>
      </c>
      <c r="R997" s="8">
        <f>I997-Q997</f>
        <v/>
      </c>
      <c r="S997" s="36">
        <f>P997*R997</f>
        <v/>
      </c>
      <c r="U997" s="27" t="inlineStr">
        <is>
          <t>Stock SAP</t>
        </is>
      </c>
      <c r="V997" s="27" t="inlineStr">
        <is>
          <t>Medicamentos</t>
        </is>
      </c>
      <c r="W997" s="27" t="inlineStr">
        <is>
          <t>Dentro del alcance</t>
        </is>
      </c>
      <c r="X997" s="27" t="inlineStr"/>
      <c r="Y997" s="27" t="inlineStr">
        <is>
          <t>Sin recuento físico en el inventario de Avain</t>
        </is>
      </c>
      <c r="Z997" s="28" t="inlineStr">
        <is>
          <t>Sin recuento físico</t>
        </is>
      </c>
      <c r="AA997" s="27" t="inlineStr"/>
      <c r="AB997" s="27" t="inlineStr"/>
      <c r="AC997" s="27" t="inlineStr"/>
      <c r="AD997" s="27" t="inlineStr"/>
      <c r="AE997" s="27" t="inlineStr"/>
      <c r="AF997" s="27" t="inlineStr"/>
      <c r="AG997" s="27" t="inlineStr"/>
      <c r="AH997" s="37" t="n">
        <v>96</v>
      </c>
      <c r="AI997" s="37" t="n">
        <v>0</v>
      </c>
      <c r="AJ997" s="37" t="n">
        <v>96</v>
      </c>
      <c r="AK997" s="38" t="n">
        <v>178.5760416666667</v>
      </c>
      <c r="AL997" s="38" t="n"/>
      <c r="AM997" s="38" t="n"/>
      <c r="AN997" s="27" t="inlineStr"/>
      <c r="AO997" s="27"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7" t="n">
        <v>0</v>
      </c>
      <c r="M998" s="7" t="n">
        <v>57321.82</v>
      </c>
      <c r="O998" s="11">
        <f>M998/SUM($M$2:$M$2023)</f>
        <v/>
      </c>
      <c r="P998" s="5">
        <f>IFERROR(M998/I998,0)</f>
        <v/>
      </c>
      <c r="R998" s="8">
        <f>I998-Q998</f>
        <v/>
      </c>
      <c r="S998" s="36">
        <f>P998*R998</f>
        <v/>
      </c>
      <c r="U998" s="27" t="inlineStr">
        <is>
          <t>Stock SAP</t>
        </is>
      </c>
      <c r="V998" s="27" t="inlineStr">
        <is>
          <t>Medicamentos</t>
        </is>
      </c>
      <c r="W998" s="27" t="inlineStr">
        <is>
          <t>Dentro del alcance</t>
        </is>
      </c>
      <c r="X998" s="27" t="inlineStr"/>
      <c r="Y998" s="27" t="inlineStr">
        <is>
          <t>Sin recuento físico en el inventario de Avain</t>
        </is>
      </c>
      <c r="Z998" s="28" t="inlineStr">
        <is>
          <t>Sin recuento físico</t>
        </is>
      </c>
      <c r="AA998" s="27" t="inlineStr"/>
      <c r="AB998" s="27" t="inlineStr"/>
      <c r="AC998" s="27" t="inlineStr"/>
      <c r="AD998" s="27" t="inlineStr"/>
      <c r="AE998" s="27" t="inlineStr"/>
      <c r="AF998" s="27" t="inlineStr"/>
      <c r="AG998" s="27" t="inlineStr"/>
      <c r="AH998" s="37" t="n">
        <v>66</v>
      </c>
      <c r="AI998" s="37" t="n">
        <v>0</v>
      </c>
      <c r="AJ998" s="37" t="n">
        <v>66</v>
      </c>
      <c r="AK998" s="38" t="n">
        <v>955.3636363636364</v>
      </c>
      <c r="AL998" s="38" t="n"/>
      <c r="AM998" s="38" t="n"/>
      <c r="AN998" s="27" t="inlineStr"/>
      <c r="AO998" s="27"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7" t="n">
        <v>0</v>
      </c>
      <c r="M999" s="7" t="n">
        <v>785.8</v>
      </c>
      <c r="O999" s="11">
        <f>M999/SUM($M$2:$M$2023)</f>
        <v/>
      </c>
      <c r="P999" s="5">
        <f>IFERROR(M999/I999,0)</f>
        <v/>
      </c>
      <c r="R999" s="8">
        <f>I999-Q999</f>
        <v/>
      </c>
      <c r="S999" s="36">
        <f>P999*R999</f>
        <v/>
      </c>
      <c r="U999" s="27" t="inlineStr">
        <is>
          <t>Stock SAP</t>
        </is>
      </c>
      <c r="V999" s="27" t="inlineStr">
        <is>
          <t>Medicamentos</t>
        </is>
      </c>
      <c r="W999" s="27" t="inlineStr">
        <is>
          <t>Dentro del alcance</t>
        </is>
      </c>
      <c r="X999" s="25" t="inlineStr">
        <is>
          <t>Alta</t>
        </is>
      </c>
      <c r="Y999" s="27" t="inlineStr">
        <is>
          <t>Homologado – confianza Alta</t>
        </is>
      </c>
      <c r="Z999" s="26" t="inlineStr">
        <is>
          <t>Dar de baja en SAP</t>
        </is>
      </c>
      <c r="AA999" s="27" t="inlineStr">
        <is>
          <t>MED-003</t>
        </is>
      </c>
      <c r="AB999" s="27" t="inlineStr">
        <is>
          <t>Amoxicilina 500mg</t>
        </is>
      </c>
      <c r="AC999" s="27" t="inlineStr">
        <is>
          <t>Cruce por nomenclatura SAP</t>
        </is>
      </c>
      <c r="AD999" s="27" t="inlineStr">
        <is>
          <t>No</t>
        </is>
      </c>
      <c r="AE999" s="27" t="inlineStr"/>
      <c r="AF999" s="27" t="inlineStr">
        <is>
          <t>No</t>
        </is>
      </c>
      <c r="AG999" s="27" t="inlineStr"/>
      <c r="AH999" s="37" t="n">
        <v>338</v>
      </c>
      <c r="AI999" s="37" t="n">
        <v>30</v>
      </c>
      <c r="AJ999" s="37" t="n">
        <v>308</v>
      </c>
      <c r="AK999" s="38" t="n">
        <v>13.09662721893491</v>
      </c>
      <c r="AL999" s="38">
        <f>IF(OR($Z999="Dar de baja en SAP",$Z999="Dar de alta en SAP"),$AJ999*$AK999,"")</f>
        <v/>
      </c>
      <c r="AM999" s="38">
        <f>$AI999*$AK999</f>
        <v/>
      </c>
      <c r="AN999" s="27" t="inlineStr"/>
      <c r="AO999" s="27"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7" t="n">
        <v>0</v>
      </c>
      <c r="M1000" s="7" t="n">
        <v>457178.53</v>
      </c>
      <c r="O1000" s="11">
        <f>M1000/SUM($M$2:$M$2023)</f>
        <v/>
      </c>
      <c r="P1000" s="5">
        <f>IFERROR(M1000/I1000,0)</f>
        <v/>
      </c>
      <c r="Q1000" s="39" t="n">
        <v>71</v>
      </c>
      <c r="R1000" s="8">
        <f>I1000-Q1000</f>
        <v/>
      </c>
      <c r="S1000" s="36">
        <f>P1000*R1000</f>
        <v/>
      </c>
      <c r="U1000" s="27" t="inlineStr">
        <is>
          <t>Stock SAP</t>
        </is>
      </c>
      <c r="V1000" s="27" t="inlineStr">
        <is>
          <t>Medicamentos</t>
        </is>
      </c>
      <c r="W1000" s="27" t="inlineStr">
        <is>
          <t>Dentro del alcance</t>
        </is>
      </c>
      <c r="X1000" s="26" t="inlineStr">
        <is>
          <t>Baja</t>
        </is>
      </c>
      <c r="Y1000" s="27" t="inlineStr">
        <is>
          <t>Homologado – confianza Baja – pendiente de validación</t>
        </is>
      </c>
      <c r="Z1000" s="26" t="inlineStr">
        <is>
          <t>Dar de baja en SAP</t>
        </is>
      </c>
      <c r="AA1000" s="27" t="inlineStr">
        <is>
          <t>137; 469</t>
        </is>
      </c>
      <c r="AB1000" s="27" t="inlineStr">
        <is>
          <t>IODOPOVIDONA 1000 ML; iodopovidona x 60 ml</t>
        </is>
      </c>
      <c r="AC1000" s="27" t="inlineStr">
        <is>
          <t>Cruce por nomenclatura SAP; Homologación por código Avain (master D-175)</t>
        </is>
      </c>
      <c r="AD1000" s="27" t="inlineStr">
        <is>
          <t>No</t>
        </is>
      </c>
      <c r="AE1000" s="27" t="inlineStr"/>
      <c r="AF1000" s="27" t="inlineStr">
        <is>
          <t>Sí</t>
        </is>
      </c>
      <c r="AG1000" s="27" t="inlineStr">
        <is>
          <t>D-175</t>
        </is>
      </c>
      <c r="AH1000" s="37" t="n">
        <v>360</v>
      </c>
      <c r="AI1000" s="37" t="n">
        <v>71</v>
      </c>
      <c r="AJ1000" s="37" t="n">
        <v>289</v>
      </c>
      <c r="AK1000" s="38" t="n">
        <v>7619.642194444443</v>
      </c>
      <c r="AL1000" s="38">
        <f>IF(OR($Z1000="Dar de baja en SAP",$Z1000="Dar de alta en SAP"),$AJ1000*$AK1000,"")</f>
        <v/>
      </c>
      <c r="AM1000" s="38">
        <f>$AI1000*$AK1000</f>
        <v/>
      </c>
      <c r="AN1000" s="27" t="inlineStr"/>
      <c r="AO1000" s="27"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7" t="n">
        <v>0</v>
      </c>
      <c r="M1001" s="7" t="n">
        <v>457178.53</v>
      </c>
      <c r="O1001" s="11">
        <f>M1001/SUM($M$2:$M$2023)</f>
        <v/>
      </c>
      <c r="P1001" s="5">
        <f>IFERROR(M1001/I1001,0)</f>
        <v/>
      </c>
      <c r="R1001" s="8">
        <f>I1001-Q1001</f>
        <v/>
      </c>
      <c r="S1001" s="36">
        <f>P1001*R1001</f>
        <v/>
      </c>
      <c r="U1001" s="27" t="inlineStr">
        <is>
          <t>Stock SAP</t>
        </is>
      </c>
      <c r="V1001" s="27" t="inlineStr">
        <is>
          <t>Medicamentos</t>
        </is>
      </c>
      <c r="W1001" s="27" t="inlineStr">
        <is>
          <t>Dentro del alcance</t>
        </is>
      </c>
      <c r="X1001" s="26" t="inlineStr">
        <is>
          <t>Baja</t>
        </is>
      </c>
      <c r="Y1001" s="27" t="inlineStr">
        <is>
          <t>Homologado – confianza Baja – pendiente de validación</t>
        </is>
      </c>
      <c r="Z1001" s="26" t="inlineStr">
        <is>
          <t>Dar de baja en SAP</t>
        </is>
      </c>
      <c r="AA1001" s="27" t="inlineStr">
        <is>
          <t>137; 469</t>
        </is>
      </c>
      <c r="AB1001" s="27" t="inlineStr">
        <is>
          <t>IODOPOVIDONA 1000 ML; iodopovidona x 60 ml</t>
        </is>
      </c>
      <c r="AC1001" s="27" t="inlineStr">
        <is>
          <t>Cruce por nomenclatura SAP; Homologación por código Avain (master D-175)</t>
        </is>
      </c>
      <c r="AD1001" s="27" t="inlineStr">
        <is>
          <t>No</t>
        </is>
      </c>
      <c r="AE1001" s="27" t="inlineStr"/>
      <c r="AF1001" s="27" t="inlineStr">
        <is>
          <t>Sí</t>
        </is>
      </c>
      <c r="AG1001" s="27" t="inlineStr">
        <is>
          <t>D-175</t>
        </is>
      </c>
      <c r="AH1001" s="37" t="n">
        <v>360</v>
      </c>
      <c r="AI1001" s="37" t="n">
        <v>71</v>
      </c>
      <c r="AJ1001" s="37" t="n">
        <v>289</v>
      </c>
      <c r="AK1001" s="38" t="n">
        <v>7619.642194444443</v>
      </c>
      <c r="AL1001" s="38">
        <f>IF(OR($Z1001="Dar de baja en SAP",$Z1001="Dar de alta en SAP"),$AJ1001*$AK1001,"")</f>
        <v/>
      </c>
      <c r="AM1001" s="38">
        <f>$AI1001*$AK1001</f>
        <v/>
      </c>
      <c r="AN1001" s="27" t="inlineStr"/>
      <c r="AO1001"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7" t="n">
        <v>0</v>
      </c>
      <c r="M1002" s="7" t="n">
        <v>687.37</v>
      </c>
      <c r="O1002" s="11">
        <f>M1002/SUM($M$2:$M$2023)</f>
        <v/>
      </c>
      <c r="P1002" s="5">
        <f>IFERROR(M1002/I1002,0)</f>
        <v/>
      </c>
      <c r="R1002" s="8">
        <f>I1002-Q1002</f>
        <v/>
      </c>
      <c r="S1002" s="36">
        <f>P1002*R1002</f>
        <v/>
      </c>
      <c r="U1002" s="27" t="inlineStr">
        <is>
          <t>Stock SAP</t>
        </is>
      </c>
      <c r="V1002" s="27" t="inlineStr">
        <is>
          <t>Medicamentos</t>
        </is>
      </c>
      <c r="W1002" s="27" t="inlineStr">
        <is>
          <t>Dentro del alcance</t>
        </is>
      </c>
      <c r="X1002" s="27" t="inlineStr"/>
      <c r="Y1002" s="27" t="inlineStr">
        <is>
          <t>Sin recuento físico en el inventario de Avain</t>
        </is>
      </c>
      <c r="Z1002" s="28" t="inlineStr">
        <is>
          <t>Sin recuento físico</t>
        </is>
      </c>
      <c r="AA1002" s="27" t="inlineStr"/>
      <c r="AB1002" s="27" t="inlineStr"/>
      <c r="AC1002" s="27" t="inlineStr"/>
      <c r="AD1002" s="27" t="inlineStr"/>
      <c r="AE1002" s="27" t="inlineStr"/>
      <c r="AF1002" s="27" t="inlineStr"/>
      <c r="AG1002" s="27" t="inlineStr"/>
      <c r="AH1002" s="37" t="n">
        <v>360</v>
      </c>
      <c r="AI1002" s="37" t="n">
        <v>0</v>
      </c>
      <c r="AJ1002" s="37" t="n">
        <v>360</v>
      </c>
      <c r="AK1002" s="38" t="n">
        <v>11.45611111111111</v>
      </c>
      <c r="AL1002" s="38" t="n"/>
      <c r="AM1002" s="38" t="n"/>
      <c r="AN1002" s="27" t="inlineStr"/>
      <c r="AO1002" s="27"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7" t="n">
        <v>0</v>
      </c>
      <c r="M1003" s="7" t="n">
        <v>687.37</v>
      </c>
      <c r="O1003" s="11">
        <f>M1003/SUM($M$2:$M$2023)</f>
        <v/>
      </c>
      <c r="P1003" s="5">
        <f>IFERROR(M1003/I1003,0)</f>
        <v/>
      </c>
      <c r="R1003" s="8">
        <f>I1003-Q1003</f>
        <v/>
      </c>
      <c r="S1003" s="36">
        <f>P1003*R1003</f>
        <v/>
      </c>
      <c r="U1003" s="27" t="inlineStr">
        <is>
          <t>Stock SAP</t>
        </is>
      </c>
      <c r="V1003" s="27" t="inlineStr">
        <is>
          <t>Medicamentos</t>
        </is>
      </c>
      <c r="W1003" s="27" t="inlineStr">
        <is>
          <t>Dentro del alcance</t>
        </is>
      </c>
      <c r="X1003" s="27" t="inlineStr"/>
      <c r="Y1003" s="27" t="inlineStr">
        <is>
          <t>Sin recuento físico en el inventario de Avain</t>
        </is>
      </c>
      <c r="Z1003" s="28" t="inlineStr">
        <is>
          <t>Sin recuento físico</t>
        </is>
      </c>
      <c r="AA1003" s="27" t="inlineStr"/>
      <c r="AB1003" s="27" t="inlineStr"/>
      <c r="AC1003" s="27" t="inlineStr"/>
      <c r="AD1003" s="27" t="inlineStr"/>
      <c r="AE1003" s="27" t="inlineStr"/>
      <c r="AF1003" s="27" t="inlineStr"/>
      <c r="AG1003" s="27" t="inlineStr"/>
      <c r="AH1003" s="37" t="n">
        <v>360</v>
      </c>
      <c r="AI1003" s="37" t="n">
        <v>0</v>
      </c>
      <c r="AJ1003" s="37" t="n">
        <v>360</v>
      </c>
      <c r="AK1003" s="38" t="n">
        <v>11.45611111111111</v>
      </c>
      <c r="AL1003" s="38" t="n"/>
      <c r="AM1003" s="38" t="n"/>
      <c r="AN1003" s="27" t="inlineStr"/>
      <c r="AO1003" s="27"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7" t="n">
        <v>0</v>
      </c>
      <c r="M1004" s="7" t="n">
        <v>687.37</v>
      </c>
      <c r="O1004" s="11">
        <f>M1004/SUM($M$2:$M$2023)</f>
        <v/>
      </c>
      <c r="P1004" s="5">
        <f>IFERROR(M1004/I1004,0)</f>
        <v/>
      </c>
      <c r="R1004" s="8">
        <f>I1004-Q1004</f>
        <v/>
      </c>
      <c r="S1004" s="36">
        <f>P1004*R1004</f>
        <v/>
      </c>
      <c r="U1004" s="27" t="inlineStr">
        <is>
          <t>Stock SAP</t>
        </is>
      </c>
      <c r="V1004" s="27" t="inlineStr">
        <is>
          <t>Medicamentos</t>
        </is>
      </c>
      <c r="W1004" s="27" t="inlineStr">
        <is>
          <t>Dentro del alcance</t>
        </is>
      </c>
      <c r="X1004" s="27" t="inlineStr"/>
      <c r="Y1004" s="27" t="inlineStr">
        <is>
          <t>Sin recuento físico en el inventario de Avain</t>
        </is>
      </c>
      <c r="Z1004" s="28" t="inlineStr">
        <is>
          <t>Sin recuento físico</t>
        </is>
      </c>
      <c r="AA1004" s="27" t="inlineStr"/>
      <c r="AB1004" s="27" t="inlineStr"/>
      <c r="AC1004" s="27" t="inlineStr"/>
      <c r="AD1004" s="27" t="inlineStr"/>
      <c r="AE1004" s="27" t="inlineStr"/>
      <c r="AF1004" s="27" t="inlineStr"/>
      <c r="AG1004" s="27" t="inlineStr"/>
      <c r="AH1004" s="37" t="n">
        <v>360</v>
      </c>
      <c r="AI1004" s="37" t="n">
        <v>0</v>
      </c>
      <c r="AJ1004" s="37" t="n">
        <v>360</v>
      </c>
      <c r="AK1004" s="38" t="n">
        <v>11.45611111111111</v>
      </c>
      <c r="AL1004" s="38" t="n"/>
      <c r="AM1004" s="38" t="n"/>
      <c r="AN1004" s="27" t="inlineStr"/>
      <c r="AO1004" s="27"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7" t="n">
        <v>0</v>
      </c>
      <c r="M1005" s="7" t="n">
        <v>2465.63</v>
      </c>
      <c r="O1005" s="11">
        <f>M1005/SUM($M$2:$M$2023)</f>
        <v/>
      </c>
      <c r="P1005" s="5">
        <f>IFERROR(M1005/I1005,0)</f>
        <v/>
      </c>
      <c r="R1005" s="8">
        <f>I1005-Q1005</f>
        <v/>
      </c>
      <c r="S1005" s="36">
        <f>P1005*R1005</f>
        <v/>
      </c>
      <c r="U1005" s="27" t="inlineStr">
        <is>
          <t>Stock SAP</t>
        </is>
      </c>
      <c r="V1005" s="27" t="inlineStr">
        <is>
          <t>Medicamentos</t>
        </is>
      </c>
      <c r="W1005" s="27" t="inlineStr">
        <is>
          <t>Dentro del alcance</t>
        </is>
      </c>
      <c r="X1005" s="27" t="inlineStr"/>
      <c r="Y1005" s="27" t="inlineStr">
        <is>
          <t>Sin recuento físico en el inventario de Avain</t>
        </is>
      </c>
      <c r="Z1005" s="28" t="inlineStr">
        <is>
          <t>Sin recuento físico</t>
        </is>
      </c>
      <c r="AA1005" s="27" t="inlineStr"/>
      <c r="AB1005" s="27" t="inlineStr"/>
      <c r="AC1005" s="27" t="inlineStr"/>
      <c r="AD1005" s="27" t="inlineStr"/>
      <c r="AE1005" s="27" t="inlineStr"/>
      <c r="AF1005" s="27" t="inlineStr"/>
      <c r="AG1005" s="27" t="inlineStr"/>
      <c r="AH1005" s="37" t="n">
        <v>160</v>
      </c>
      <c r="AI1005" s="37" t="n">
        <v>0</v>
      </c>
      <c r="AJ1005" s="37" t="n">
        <v>160</v>
      </c>
      <c r="AK1005" s="38" t="n">
        <v>41.0938125</v>
      </c>
      <c r="AL1005" s="38" t="n"/>
      <c r="AM1005" s="38" t="n"/>
      <c r="AN1005" s="27" t="inlineStr"/>
      <c r="AO1005" s="27"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7" t="n">
        <v>0</v>
      </c>
      <c r="M1006" s="7" t="n">
        <v>39986.59</v>
      </c>
      <c r="O1006" s="11">
        <f>M1006/SUM($M$2:$M$2023)</f>
        <v/>
      </c>
      <c r="P1006" s="5">
        <f>IFERROR(M1006/I1006,0)</f>
        <v/>
      </c>
      <c r="R1006" s="8">
        <f>I1006-Q1006</f>
        <v/>
      </c>
      <c r="S1006" s="36">
        <f>P1006*R1006</f>
        <v/>
      </c>
      <c r="U1006" s="27" t="inlineStr">
        <is>
          <t>Stock SAP</t>
        </is>
      </c>
      <c r="V1006" s="27" t="inlineStr">
        <is>
          <t>Medicamentos</t>
        </is>
      </c>
      <c r="W1006" s="27" t="inlineStr">
        <is>
          <t>Dentro del alcance</t>
        </is>
      </c>
      <c r="X1006" s="27" t="inlineStr"/>
      <c r="Y1006" s="27" t="inlineStr">
        <is>
          <t>Sin recuento físico en el inventario de Avain</t>
        </is>
      </c>
      <c r="Z1006" s="28" t="inlineStr">
        <is>
          <t>Sin recuento físico</t>
        </is>
      </c>
      <c r="AA1006" s="27" t="inlineStr"/>
      <c r="AB1006" s="27" t="inlineStr"/>
      <c r="AC1006" s="27" t="inlineStr"/>
      <c r="AD1006" s="27" t="inlineStr"/>
      <c r="AE1006" s="27" t="inlineStr"/>
      <c r="AF1006" s="27" t="inlineStr"/>
      <c r="AG1006" s="27" t="inlineStr"/>
      <c r="AH1006" s="37" t="n">
        <v>503</v>
      </c>
      <c r="AI1006" s="37" t="n">
        <v>0</v>
      </c>
      <c r="AJ1006" s="37" t="n">
        <v>503</v>
      </c>
      <c r="AK1006" s="38" t="n">
        <v>666.4431212723657</v>
      </c>
      <c r="AL1006" s="38" t="n"/>
      <c r="AM1006" s="38" t="n"/>
      <c r="AN1006" s="27" t="inlineStr"/>
      <c r="AO1006" s="27"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7" t="n">
        <v>0</v>
      </c>
      <c r="M1007" s="7" t="n">
        <v>14631.48</v>
      </c>
      <c r="O1007" s="11">
        <f>M1007/SUM($M$2:$M$2023)</f>
        <v/>
      </c>
      <c r="P1007" s="5">
        <f>IFERROR(M1007/I1007,0)</f>
        <v/>
      </c>
      <c r="R1007" s="8">
        <f>I1007-Q1007</f>
        <v/>
      </c>
      <c r="S1007" s="36">
        <f>P1007*R1007</f>
        <v/>
      </c>
      <c r="U1007" s="27" t="inlineStr">
        <is>
          <t>Stock SAP</t>
        </is>
      </c>
      <c r="V1007" s="27" t="inlineStr">
        <is>
          <t>Medicamentos</t>
        </is>
      </c>
      <c r="W1007" s="27" t="inlineStr">
        <is>
          <t>Dentro del alcance</t>
        </is>
      </c>
      <c r="X1007" s="27" t="inlineStr"/>
      <c r="Y1007" s="27" t="inlineStr">
        <is>
          <t>Sin recuento físico en el inventario de Avain</t>
        </is>
      </c>
      <c r="Z1007" s="28" t="inlineStr">
        <is>
          <t>Sin recuento físico</t>
        </is>
      </c>
      <c r="AA1007" s="27" t="inlineStr"/>
      <c r="AB1007" s="27" t="inlineStr"/>
      <c r="AC1007" s="27" t="inlineStr"/>
      <c r="AD1007" s="27" t="inlineStr"/>
      <c r="AE1007" s="27" t="inlineStr"/>
      <c r="AF1007" s="27" t="inlineStr"/>
      <c r="AG1007" s="27" t="inlineStr"/>
      <c r="AH1007" s="37" t="n">
        <v>435</v>
      </c>
      <c r="AI1007" s="37" t="n">
        <v>0</v>
      </c>
      <c r="AJ1007" s="37" t="n">
        <v>435</v>
      </c>
      <c r="AK1007" s="38" t="n">
        <v>243.8579540229885</v>
      </c>
      <c r="AL1007" s="38" t="n"/>
      <c r="AM1007" s="38" t="n"/>
      <c r="AN1007" s="27" t="inlineStr"/>
      <c r="AO1007" s="27"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7" t="n">
        <v>0</v>
      </c>
      <c r="M1008" s="7" t="n">
        <v>14631.48</v>
      </c>
      <c r="O1008" s="11">
        <f>M1008/SUM($M$2:$M$2023)</f>
        <v/>
      </c>
      <c r="P1008" s="5">
        <f>IFERROR(M1008/I1008,0)</f>
        <v/>
      </c>
      <c r="R1008" s="8">
        <f>I1008-Q1008</f>
        <v/>
      </c>
      <c r="S1008" s="36">
        <f>P1008*R1008</f>
        <v/>
      </c>
      <c r="U1008" s="27" t="inlineStr">
        <is>
          <t>Stock SAP</t>
        </is>
      </c>
      <c r="V1008" s="27" t="inlineStr">
        <is>
          <t>Medicamentos</t>
        </is>
      </c>
      <c r="W1008" s="27" t="inlineStr">
        <is>
          <t>Dentro del alcance</t>
        </is>
      </c>
      <c r="X1008" s="27" t="inlineStr"/>
      <c r="Y1008" s="27" t="inlineStr">
        <is>
          <t>Sin recuento físico en el inventario de Avain</t>
        </is>
      </c>
      <c r="Z1008" s="28" t="inlineStr">
        <is>
          <t>Sin recuento físico</t>
        </is>
      </c>
      <c r="AA1008" s="27" t="inlineStr"/>
      <c r="AB1008" s="27" t="inlineStr"/>
      <c r="AC1008" s="27" t="inlineStr"/>
      <c r="AD1008" s="27" t="inlineStr"/>
      <c r="AE1008" s="27" t="inlineStr"/>
      <c r="AF1008" s="27" t="inlineStr"/>
      <c r="AG1008" s="27" t="inlineStr"/>
      <c r="AH1008" s="37" t="n">
        <v>435</v>
      </c>
      <c r="AI1008" s="37" t="n">
        <v>0</v>
      </c>
      <c r="AJ1008" s="37" t="n">
        <v>435</v>
      </c>
      <c r="AK1008" s="38" t="n">
        <v>243.8579540229885</v>
      </c>
      <c r="AL1008" s="38" t="n"/>
      <c r="AM1008" s="38" t="n"/>
      <c r="AN1008" s="27" t="inlineStr"/>
      <c r="AO1008" s="27"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7" t="n">
        <v>0</v>
      </c>
      <c r="M1009" s="7" t="n">
        <v>14631.48</v>
      </c>
      <c r="O1009" s="11">
        <f>M1009/SUM($M$2:$M$2023)</f>
        <v/>
      </c>
      <c r="P1009" s="5">
        <f>IFERROR(M1009/I1009,0)</f>
        <v/>
      </c>
      <c r="R1009" s="8">
        <f>I1009-Q1009</f>
        <v/>
      </c>
      <c r="S1009" s="36">
        <f>P1009*R1009</f>
        <v/>
      </c>
      <c r="U1009" s="27" t="inlineStr">
        <is>
          <t>Stock SAP</t>
        </is>
      </c>
      <c r="V1009" s="27" t="inlineStr">
        <is>
          <t>Medicamentos</t>
        </is>
      </c>
      <c r="W1009" s="27" t="inlineStr">
        <is>
          <t>Dentro del alcance</t>
        </is>
      </c>
      <c r="X1009" s="27" t="inlineStr"/>
      <c r="Y1009" s="27" t="inlineStr">
        <is>
          <t>Sin recuento físico en el inventario de Avain</t>
        </is>
      </c>
      <c r="Z1009" s="28" t="inlineStr">
        <is>
          <t>Sin recuento físico</t>
        </is>
      </c>
      <c r="AA1009" s="27" t="inlineStr"/>
      <c r="AB1009" s="27" t="inlineStr"/>
      <c r="AC1009" s="27" t="inlineStr"/>
      <c r="AD1009" s="27" t="inlineStr"/>
      <c r="AE1009" s="27" t="inlineStr"/>
      <c r="AF1009" s="27" t="inlineStr"/>
      <c r="AG1009" s="27" t="inlineStr"/>
      <c r="AH1009" s="37" t="n">
        <v>435</v>
      </c>
      <c r="AI1009" s="37" t="n">
        <v>0</v>
      </c>
      <c r="AJ1009" s="37" t="n">
        <v>435</v>
      </c>
      <c r="AK1009" s="38" t="n">
        <v>243.8579540229885</v>
      </c>
      <c r="AL1009" s="38" t="n"/>
      <c r="AM1009" s="38" t="n"/>
      <c r="AN1009" s="27" t="inlineStr"/>
      <c r="AO1009" s="27" t="inlineStr">
        <is>
          <t>El material ocupa 7 filas en la hoja 1060 NQN (lote/almacén). La cantidad SAP y la física de esta vista son el total del material.</t>
        </is>
      </c>
    </row>
    <row r="1010">
      <c r="A1010" s="5" t="inlineStr">
        <is>
          <t>2000011</t>
        </is>
      </c>
      <c r="B1010" s="5" t="inlineStr">
        <is>
          <t>BAJALENGUAS DE MADERA</t>
        </is>
      </c>
      <c r="C1010" s="5" t="inlineStr"/>
      <c r="D1010" s="5" t="inlineStr">
        <is>
          <t>033</t>
        </is>
      </c>
      <c r="E1010" s="5" t="inlineStr">
        <is>
          <t>ZDES</t>
        </is>
      </c>
      <c r="F1010" s="5" t="inlineStr">
        <is>
          <t>1060</t>
        </is>
      </c>
      <c r="G1010" s="5" t="inlineStr">
        <is>
          <t>6021</t>
        </is>
      </c>
      <c r="H1010" s="5" t="inlineStr">
        <is>
          <t>C/U</t>
        </is>
      </c>
      <c r="I1010" s="6" t="n">
        <v>60</v>
      </c>
      <c r="J1010" s="6" t="n">
        <v>0</v>
      </c>
      <c r="K1010" s="5" t="inlineStr">
        <is>
          <t>ARS</t>
        </is>
      </c>
      <c r="L1010" s="7" t="n">
        <v>0</v>
      </c>
      <c r="M1010" s="7" t="n">
        <v>956</v>
      </c>
      <c r="O1010" s="11">
        <f>M1010/SUM($M$2:$M$2023)</f>
        <v/>
      </c>
      <c r="P1010" s="5">
        <f>IFERROR(M1010/I1010,0)</f>
        <v/>
      </c>
      <c r="R1010" s="8">
        <f>I1010-Q1010</f>
        <v/>
      </c>
      <c r="S1010" s="36">
        <f>P1010*R1010</f>
        <v/>
      </c>
      <c r="U1010" s="27" t="inlineStr">
        <is>
          <t>Stock SAP</t>
        </is>
      </c>
      <c r="V1010" s="27" t="inlineStr">
        <is>
          <t>Descartables</t>
        </is>
      </c>
      <c r="W1010" s="27" t="inlineStr">
        <is>
          <t>Dentro del alcance</t>
        </is>
      </c>
      <c r="X1010" s="26" t="inlineStr">
        <is>
          <t>Baja</t>
        </is>
      </c>
      <c r="Y1010" s="27" t="inlineStr">
        <is>
          <t>Homologado – confianza Baja – pendiente de validación</t>
        </is>
      </c>
      <c r="Z1010" s="26" t="inlineStr">
        <is>
          <t>Dar de baja en SAP</t>
        </is>
      </c>
      <c r="AA1010" s="27" t="inlineStr">
        <is>
          <t>351</t>
        </is>
      </c>
      <c r="AB1010" s="27" t="inlineStr">
        <is>
          <t>baja lenguas</t>
        </is>
      </c>
      <c r="AC1010" s="27" t="inlineStr">
        <is>
          <t>Cruce por nomenclatura SAP</t>
        </is>
      </c>
      <c r="AD1010" s="27" t="inlineStr">
        <is>
          <t>No</t>
        </is>
      </c>
      <c r="AE1010" s="27" t="inlineStr"/>
      <c r="AF1010" s="27" t="inlineStr">
        <is>
          <t>No</t>
        </is>
      </c>
      <c r="AG1010" s="27" t="inlineStr"/>
      <c r="AH1010" s="37" t="n">
        <v>11160</v>
      </c>
      <c r="AI1010" s="37" t="n">
        <v>1700</v>
      </c>
      <c r="AJ1010" s="37" t="n">
        <v>9460</v>
      </c>
      <c r="AK1010" s="38" t="n">
        <v>15.93332168458781</v>
      </c>
      <c r="AL1010" s="38">
        <f>IF(OR($Z1010="Dar de baja en SAP",$Z1010="Dar de alta en SAP"),$AJ1010*$AK1010,"")</f>
        <v/>
      </c>
      <c r="AM1010" s="38">
        <f>$AI1010*$AK1010</f>
        <v/>
      </c>
      <c r="AN1010" s="27" t="inlineStr"/>
      <c r="AO1010" s="27"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t="inlineStr"/>
      <c r="D1011" s="5" t="inlineStr">
        <is>
          <t>033</t>
        </is>
      </c>
      <c r="E1011" s="5" t="inlineStr">
        <is>
          <t>ZDES</t>
        </is>
      </c>
      <c r="F1011" s="5" t="inlineStr">
        <is>
          <t>1060</t>
        </is>
      </c>
      <c r="G1011" s="5" t="inlineStr">
        <is>
          <t>6021</t>
        </is>
      </c>
      <c r="H1011" s="5" t="inlineStr">
        <is>
          <t>C/U</t>
        </is>
      </c>
      <c r="I1011" s="6" t="n">
        <v>60</v>
      </c>
      <c r="J1011" s="6" t="n">
        <v>0</v>
      </c>
      <c r="K1011" s="5" t="inlineStr">
        <is>
          <t>ARS</t>
        </is>
      </c>
      <c r="L1011" s="7" t="n">
        <v>0</v>
      </c>
      <c r="M1011" s="7" t="n">
        <v>17117.62</v>
      </c>
      <c r="O1011" s="11">
        <f>M1011/SUM($M$2:$M$2023)</f>
        <v/>
      </c>
      <c r="P1011" s="5">
        <f>IFERROR(M1011/I1011,0)</f>
        <v/>
      </c>
      <c r="R1011" s="8">
        <f>I1011-Q1011</f>
        <v/>
      </c>
      <c r="S1011" s="36">
        <f>P1011*R1011</f>
        <v/>
      </c>
      <c r="U1011" s="27" t="inlineStr">
        <is>
          <t>Stock SAP</t>
        </is>
      </c>
      <c r="V1011" s="27" t="inlineStr">
        <is>
          <t>Descartables</t>
        </is>
      </c>
      <c r="W1011" s="27" t="inlineStr">
        <is>
          <t>Dentro del alcance</t>
        </is>
      </c>
      <c r="X1011" s="27" t="inlineStr"/>
      <c r="Y1011" s="27" t="inlineStr">
        <is>
          <t>Sin recuento físico en el inventario de Avain</t>
        </is>
      </c>
      <c r="Z1011" s="28" t="inlineStr">
        <is>
          <t>Sin recuento físico</t>
        </is>
      </c>
      <c r="AA1011" s="27" t="inlineStr"/>
      <c r="AB1011" s="27" t="inlineStr"/>
      <c r="AC1011" s="27" t="inlineStr"/>
      <c r="AD1011" s="27" t="inlineStr"/>
      <c r="AE1011" s="27" t="inlineStr"/>
      <c r="AF1011" s="27" t="inlineStr"/>
      <c r="AG1011" s="27" t="inlineStr"/>
      <c r="AH1011" s="37" t="n">
        <v>320</v>
      </c>
      <c r="AI1011" s="37" t="n">
        <v>0</v>
      </c>
      <c r="AJ1011" s="37" t="n">
        <v>320</v>
      </c>
      <c r="AK1011" s="38" t="n">
        <v>285.293625</v>
      </c>
      <c r="AL1011" s="38" t="n"/>
      <c r="AM1011" s="38" t="n"/>
      <c r="AN1011" s="27" t="inlineStr"/>
      <c r="AO1011" s="27" t="inlineStr">
        <is>
          <t>El material ocupa 2 filas en la hoja 1060 NQN (lote/almacén). La cantidad SAP y la física de esta vista son el total del material.</t>
        </is>
      </c>
    </row>
    <row r="1012">
      <c r="A1012" s="5" t="inlineStr">
        <is>
          <t>3001468</t>
        </is>
      </c>
      <c r="B1012" s="5" t="inlineStr">
        <is>
          <t>CHALECO REFLECTIVO XL</t>
        </is>
      </c>
      <c r="C1012" s="5" t="inlineStr"/>
      <c r="D1012" s="5" t="inlineStr">
        <is>
          <t>INDU</t>
        </is>
      </c>
      <c r="E1012" s="5" t="inlineStr">
        <is>
          <t>ZUNI</t>
        </is>
      </c>
      <c r="F1012" s="5" t="inlineStr">
        <is>
          <t>1060</t>
        </is>
      </c>
      <c r="G1012" s="5" t="inlineStr">
        <is>
          <t>6031</t>
        </is>
      </c>
      <c r="H1012" s="5" t="inlineStr">
        <is>
          <t>C/U</t>
        </is>
      </c>
      <c r="I1012" s="6" t="n">
        <v>60</v>
      </c>
      <c r="J1012" s="6" t="n">
        <v>0</v>
      </c>
      <c r="K1012" s="5" t="inlineStr">
        <is>
          <t>ARS</t>
        </is>
      </c>
      <c r="L1012" s="7" t="n">
        <v>0</v>
      </c>
      <c r="M1012" s="7" t="n">
        <v>952503.9</v>
      </c>
      <c r="O1012" s="11">
        <f>M1012/SUM($M$2:$M$2023)</f>
        <v/>
      </c>
      <c r="P1012" s="5">
        <f>IFERROR(M1012/I1012,0)</f>
        <v/>
      </c>
      <c r="R1012" s="8">
        <f>I1012-Q1012</f>
        <v/>
      </c>
      <c r="S1012" s="36">
        <f>P1012*R1012</f>
        <v/>
      </c>
      <c r="U1012" s="27" t="inlineStr">
        <is>
          <t>Stock SAP</t>
        </is>
      </c>
      <c r="V1012" s="27" t="inlineStr">
        <is>
          <t>Uniformes</t>
        </is>
      </c>
      <c r="W1012" s="27" t="inlineStr">
        <is>
          <t>Fuera del alcance</t>
        </is>
      </c>
      <c r="X1012" s="27" t="inlineStr"/>
      <c r="Y1012" s="27" t="inlineStr">
        <is>
          <t>No aplica: uniformes, clasificación que el inventario físico de Farmacia no releva</t>
        </is>
      </c>
      <c r="Z1012" s="28" t="inlineStr">
        <is>
          <t>Fuera del alcance del inventario físico</t>
        </is>
      </c>
      <c r="AA1012" s="27" t="inlineStr"/>
      <c r="AB1012" s="27" t="inlineStr"/>
      <c r="AC1012" s="27" t="inlineStr"/>
      <c r="AD1012" s="27" t="inlineStr"/>
      <c r="AE1012" s="27" t="inlineStr"/>
      <c r="AF1012" s="27" t="inlineStr"/>
      <c r="AG1012" s="27" t="inlineStr"/>
      <c r="AH1012" s="37" t="n">
        <v>60</v>
      </c>
      <c r="AI1012" s="37" t="n">
        <v>0</v>
      </c>
      <c r="AJ1012" s="37" t="n">
        <v>60</v>
      </c>
      <c r="AK1012" s="38" t="n">
        <v>15875.065</v>
      </c>
      <c r="AL1012" s="38" t="n"/>
      <c r="AM1012" s="38" t="n"/>
      <c r="AN1012" s="27" t="inlineStr"/>
      <c r="AO1012" s="27" t="inlineStr"/>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7" t="n">
        <v>0</v>
      </c>
      <c r="M1013" s="7" t="n">
        <v>54394.22</v>
      </c>
      <c r="O1013" s="11">
        <f>M1013/SUM($M$2:$M$2023)</f>
        <v/>
      </c>
      <c r="P1013" s="5">
        <f>IFERROR(M1013/I1013,0)</f>
        <v/>
      </c>
      <c r="R1013" s="8">
        <f>I1013-Q1013</f>
        <v/>
      </c>
      <c r="S1013" s="36">
        <f>P1013*R1013</f>
        <v/>
      </c>
      <c r="U1013" s="27" t="inlineStr">
        <is>
          <t>Stock SAP</t>
        </is>
      </c>
      <c r="V1013" s="27" t="inlineStr">
        <is>
          <t>Medicamentos</t>
        </is>
      </c>
      <c r="W1013" s="27" t="inlineStr">
        <is>
          <t>Dentro del alcance</t>
        </is>
      </c>
      <c r="X1013" s="27" t="inlineStr"/>
      <c r="Y1013" s="27" t="inlineStr">
        <is>
          <t>Sin recuento físico en el inventario de Avain</t>
        </is>
      </c>
      <c r="Z1013" s="28" t="inlineStr">
        <is>
          <t>Sin recuento físico</t>
        </is>
      </c>
      <c r="AA1013" s="27" t="inlineStr"/>
      <c r="AB1013" s="27" t="inlineStr"/>
      <c r="AC1013" s="27" t="inlineStr"/>
      <c r="AD1013" s="27" t="inlineStr"/>
      <c r="AE1013" s="27" t="inlineStr"/>
      <c r="AF1013" s="27" t="inlineStr"/>
      <c r="AG1013" s="27" t="inlineStr"/>
      <c r="AH1013" s="37" t="n">
        <v>79</v>
      </c>
      <c r="AI1013" s="37" t="n">
        <v>0</v>
      </c>
      <c r="AJ1013" s="37" t="n">
        <v>79</v>
      </c>
      <c r="AK1013" s="38" t="n">
        <v>921.9359493670886</v>
      </c>
      <c r="AL1013" s="38" t="n"/>
      <c r="AM1013" s="38" t="n"/>
      <c r="AN1013" s="27" t="inlineStr"/>
      <c r="AO1013" s="27" t="inlineStr">
        <is>
          <t>El material ocupa 2 filas en la hoja 1060 NQN (lote/almacén). La cantidad SAP y la física de esta vista son el total del material.</t>
        </is>
      </c>
    </row>
    <row r="1014">
      <c r="A1014" s="5" t="inlineStr">
        <is>
          <t>3000252</t>
        </is>
      </c>
      <c r="B1014" s="5" t="inlineStr">
        <is>
          <t>BOTIN DE SEGURIDAD T40</t>
        </is>
      </c>
      <c r="C1014" s="5" t="inlineStr"/>
      <c r="D1014" s="5" t="inlineStr">
        <is>
          <t>INDU</t>
        </is>
      </c>
      <c r="E1014" s="5" t="inlineStr">
        <is>
          <t>ZUNI</t>
        </is>
      </c>
      <c r="F1014" s="5" t="inlineStr">
        <is>
          <t>1060</t>
        </is>
      </c>
      <c r="G1014" s="5" t="inlineStr">
        <is>
          <t>6010</t>
        </is>
      </c>
      <c r="H1014" s="5" t="inlineStr">
        <is>
          <t>C/U</t>
        </is>
      </c>
      <c r="I1014" s="6" t="n">
        <v>59</v>
      </c>
      <c r="J1014" s="6" t="n">
        <v>0</v>
      </c>
      <c r="K1014" s="5" t="inlineStr">
        <is>
          <t>ARS</t>
        </is>
      </c>
      <c r="L1014" s="7" t="n">
        <v>0</v>
      </c>
      <c r="M1014" s="7" t="n">
        <v>2873430.86</v>
      </c>
      <c r="O1014" s="11">
        <f>M1014/SUM($M$2:$M$2023)</f>
        <v/>
      </c>
      <c r="P1014" s="5">
        <f>IFERROR(M1014/I1014,0)</f>
        <v/>
      </c>
      <c r="R1014" s="8">
        <f>I1014-Q1014</f>
        <v/>
      </c>
      <c r="S1014" s="36">
        <f>P1014*R1014</f>
        <v/>
      </c>
      <c r="U1014" s="27" t="inlineStr">
        <is>
          <t>Stock SAP</t>
        </is>
      </c>
      <c r="V1014" s="27" t="inlineStr">
        <is>
          <t>Uniformes</t>
        </is>
      </c>
      <c r="W1014" s="27" t="inlineStr">
        <is>
          <t>Fuera del alcance</t>
        </is>
      </c>
      <c r="X1014" s="27" t="inlineStr"/>
      <c r="Y1014" s="27" t="inlineStr">
        <is>
          <t>No aplica: uniformes, clasificación que el inventario físico de Farmacia no releva</t>
        </is>
      </c>
      <c r="Z1014" s="28" t="inlineStr">
        <is>
          <t>Fuera del alcance del inventario físico</t>
        </is>
      </c>
      <c r="AA1014" s="27" t="inlineStr"/>
      <c r="AB1014" s="27" t="inlineStr"/>
      <c r="AC1014" s="27" t="inlineStr"/>
      <c r="AD1014" s="27" t="inlineStr"/>
      <c r="AE1014" s="27" t="inlineStr"/>
      <c r="AF1014" s="27" t="inlineStr"/>
      <c r="AG1014" s="27" t="inlineStr"/>
      <c r="AH1014" s="37" t="n">
        <v>91</v>
      </c>
      <c r="AI1014" s="37" t="n">
        <v>0</v>
      </c>
      <c r="AJ1014" s="37" t="n">
        <v>91</v>
      </c>
      <c r="AK1014" s="38" t="n">
        <v>48702.21802197802</v>
      </c>
      <c r="AL1014" s="38" t="n"/>
      <c r="AM1014" s="38" t="n"/>
      <c r="AN1014" s="27" t="inlineStr"/>
      <c r="AO1014" s="27"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t="inlineStr"/>
      <c r="D1015" s="5" t="inlineStr">
        <is>
          <t>INDU</t>
        </is>
      </c>
      <c r="E1015" s="5" t="inlineStr">
        <is>
          <t>ZUNI</t>
        </is>
      </c>
      <c r="F1015" s="5" t="inlineStr">
        <is>
          <t>1060</t>
        </is>
      </c>
      <c r="G1015" s="5" t="inlineStr">
        <is>
          <t>6031</t>
        </is>
      </c>
      <c r="H1015" s="5" t="inlineStr">
        <is>
          <t>C/U</t>
        </is>
      </c>
      <c r="I1015" s="6" t="n">
        <v>58</v>
      </c>
      <c r="J1015" s="6" t="n">
        <v>0</v>
      </c>
      <c r="K1015" s="5" t="inlineStr">
        <is>
          <t>ARS</t>
        </is>
      </c>
      <c r="L1015" s="7" t="n">
        <v>0</v>
      </c>
      <c r="M1015" s="7" t="n">
        <v>1049348.07</v>
      </c>
      <c r="O1015" s="11">
        <f>M1015/SUM($M$2:$M$2023)</f>
        <v/>
      </c>
      <c r="P1015" s="5">
        <f>IFERROR(M1015/I1015,0)</f>
        <v/>
      </c>
      <c r="R1015" s="8">
        <f>I1015-Q1015</f>
        <v/>
      </c>
      <c r="S1015" s="36">
        <f>P1015*R1015</f>
        <v/>
      </c>
      <c r="U1015" s="27" t="inlineStr">
        <is>
          <t>Stock SAP</t>
        </is>
      </c>
      <c r="V1015" s="27" t="inlineStr">
        <is>
          <t>Uniformes</t>
        </is>
      </c>
      <c r="W1015" s="27" t="inlineStr">
        <is>
          <t>Fuera del alcance</t>
        </is>
      </c>
      <c r="X1015" s="27" t="inlineStr"/>
      <c r="Y1015" s="27" t="inlineStr">
        <is>
          <t>No aplica: uniformes, clasificación que el inventario físico de Farmacia no releva</t>
        </is>
      </c>
      <c r="Z1015" s="28" t="inlineStr">
        <is>
          <t>Fuera del alcance del inventario físico</t>
        </is>
      </c>
      <c r="AA1015" s="27" t="inlineStr"/>
      <c r="AB1015" s="27" t="inlineStr"/>
      <c r="AC1015" s="27" t="inlineStr"/>
      <c r="AD1015" s="27" t="inlineStr"/>
      <c r="AE1015" s="27" t="inlineStr"/>
      <c r="AF1015" s="27" t="inlineStr"/>
      <c r="AG1015" s="27" t="inlineStr"/>
      <c r="AH1015" s="37" t="n">
        <v>66</v>
      </c>
      <c r="AI1015" s="37" t="n">
        <v>0</v>
      </c>
      <c r="AJ1015" s="37" t="n">
        <v>66</v>
      </c>
      <c r="AK1015" s="38" t="n">
        <v>18092.20803030303</v>
      </c>
      <c r="AL1015" s="38" t="n"/>
      <c r="AM1015" s="38" t="n"/>
      <c r="AN1015" s="27" t="inlineStr"/>
      <c r="AO1015" s="27"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t="inlineStr"/>
      <c r="D1016" s="5" t="inlineStr">
        <is>
          <t>INDU</t>
        </is>
      </c>
      <c r="E1016" s="5" t="inlineStr">
        <is>
          <t>ZUNI</t>
        </is>
      </c>
      <c r="F1016" s="5" t="inlineStr">
        <is>
          <t>1060</t>
        </is>
      </c>
      <c r="G1016" s="5" t="inlineStr">
        <is>
          <t>6031</t>
        </is>
      </c>
      <c r="H1016" s="5" t="inlineStr">
        <is>
          <t>C/U</t>
        </is>
      </c>
      <c r="I1016" s="6" t="n">
        <v>58</v>
      </c>
      <c r="J1016" s="6" t="n">
        <v>0</v>
      </c>
      <c r="K1016" s="5" t="inlineStr">
        <is>
          <t>ARS</t>
        </is>
      </c>
      <c r="L1016" s="7" t="n">
        <v>0</v>
      </c>
      <c r="M1016" s="7" t="n">
        <v>1069663.72</v>
      </c>
      <c r="O1016" s="11">
        <f>M1016/SUM($M$2:$M$2023)</f>
        <v/>
      </c>
      <c r="P1016" s="5">
        <f>IFERROR(M1016/I1016,0)</f>
        <v/>
      </c>
      <c r="R1016" s="8">
        <f>I1016-Q1016</f>
        <v/>
      </c>
      <c r="S1016" s="36">
        <f>P1016*R1016</f>
        <v/>
      </c>
      <c r="U1016" s="27" t="inlineStr">
        <is>
          <t>Stock SAP</t>
        </is>
      </c>
      <c r="V1016" s="27" t="inlineStr">
        <is>
          <t>Uniformes</t>
        </is>
      </c>
      <c r="W1016" s="27" t="inlineStr">
        <is>
          <t>Fuera del alcance</t>
        </is>
      </c>
      <c r="X1016" s="27" t="inlineStr"/>
      <c r="Y1016" s="27" t="inlineStr">
        <is>
          <t>No aplica: uniformes, clasificación que el inventario físico de Farmacia no releva</t>
        </is>
      </c>
      <c r="Z1016" s="28" t="inlineStr">
        <is>
          <t>Fuera del alcance del inventario físico</t>
        </is>
      </c>
      <c r="AA1016" s="27" t="inlineStr"/>
      <c r="AB1016" s="27" t="inlineStr"/>
      <c r="AC1016" s="27" t="inlineStr"/>
      <c r="AD1016" s="27" t="inlineStr"/>
      <c r="AE1016" s="27" t="inlineStr"/>
      <c r="AF1016" s="27" t="inlineStr"/>
      <c r="AG1016" s="27" t="inlineStr"/>
      <c r="AH1016" s="37" t="n">
        <v>62</v>
      </c>
      <c r="AI1016" s="37" t="n">
        <v>0</v>
      </c>
      <c r="AJ1016" s="37" t="n">
        <v>62</v>
      </c>
      <c r="AK1016" s="38" t="n">
        <v>18442.4779032258</v>
      </c>
      <c r="AL1016" s="38" t="n"/>
      <c r="AM1016" s="38" t="n"/>
      <c r="AN1016" s="27" t="inlineStr"/>
      <c r="AO1016" s="27" t="inlineStr">
        <is>
          <t>El material ocupa 2 filas en la hoja 1060 NQN (lote/almacén). La cantidad SAP y la física de esta vista son el total del material.</t>
        </is>
      </c>
    </row>
    <row r="1017">
      <c r="A1017" s="5" t="inlineStr">
        <is>
          <t>3001303</t>
        </is>
      </c>
      <c r="B1017" s="5" t="inlineStr">
        <is>
          <t>BUZO ALGODON AZUL C/LOGO L</t>
        </is>
      </c>
      <c r="C1017" s="5" t="inlineStr"/>
      <c r="D1017" s="5" t="inlineStr">
        <is>
          <t>INDU</t>
        </is>
      </c>
      <c r="E1017" s="5" t="inlineStr">
        <is>
          <t>ZUNI</t>
        </is>
      </c>
      <c r="F1017" s="5" t="inlineStr">
        <is>
          <t>1060</t>
        </is>
      </c>
      <c r="G1017" s="5" t="inlineStr">
        <is>
          <t>6010</t>
        </is>
      </c>
      <c r="H1017" s="5" t="inlineStr">
        <is>
          <t>C/U</t>
        </is>
      </c>
      <c r="I1017" s="6" t="n">
        <v>57</v>
      </c>
      <c r="J1017" s="6" t="n">
        <v>0</v>
      </c>
      <c r="K1017" s="5" t="inlineStr">
        <is>
          <t>ARS</t>
        </is>
      </c>
      <c r="L1017" s="7" t="n">
        <v>0</v>
      </c>
      <c r="M1017" s="7" t="n">
        <v>1545252.62</v>
      </c>
      <c r="O1017" s="11">
        <f>M1017/SUM($M$2:$M$2023)</f>
        <v/>
      </c>
      <c r="P1017" s="5">
        <f>IFERROR(M1017/I1017,0)</f>
        <v/>
      </c>
      <c r="R1017" s="8">
        <f>I1017-Q1017</f>
        <v/>
      </c>
      <c r="S1017" s="36">
        <f>P1017*R1017</f>
        <v/>
      </c>
      <c r="U1017" s="27" t="inlineStr">
        <is>
          <t>Stock SAP</t>
        </is>
      </c>
      <c r="V1017" s="27" t="inlineStr">
        <is>
          <t>Uniformes</t>
        </is>
      </c>
      <c r="W1017" s="27" t="inlineStr">
        <is>
          <t>Fuera del alcance</t>
        </is>
      </c>
      <c r="X1017" s="27" t="inlineStr"/>
      <c r="Y1017" s="27" t="inlineStr">
        <is>
          <t>No aplica: uniformes, clasificación que el inventario físico de Farmacia no releva</t>
        </is>
      </c>
      <c r="Z1017" s="28" t="inlineStr">
        <is>
          <t>Fuera del alcance del inventario físico</t>
        </is>
      </c>
      <c r="AA1017" s="27" t="inlineStr"/>
      <c r="AB1017" s="27" t="inlineStr"/>
      <c r="AC1017" s="27" t="inlineStr"/>
      <c r="AD1017" s="27" t="inlineStr"/>
      <c r="AE1017" s="27" t="inlineStr"/>
      <c r="AF1017" s="27" t="inlineStr"/>
      <c r="AG1017" s="27" t="inlineStr"/>
      <c r="AH1017" s="37" t="n">
        <v>66</v>
      </c>
      <c r="AI1017" s="37" t="n">
        <v>0</v>
      </c>
      <c r="AJ1017" s="37" t="n">
        <v>66</v>
      </c>
      <c r="AK1017" s="38" t="n">
        <v>27109.69515151515</v>
      </c>
      <c r="AL1017" s="38" t="n"/>
      <c r="AM1017" s="38" t="n"/>
      <c r="AN1017" s="27" t="inlineStr"/>
      <c r="AO1017" s="27"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7" t="n">
        <v>0</v>
      </c>
      <c r="M1018" s="7" t="n">
        <v>22340.24</v>
      </c>
      <c r="O1018" s="11">
        <f>M1018/SUM($M$2:$M$2023)</f>
        <v/>
      </c>
      <c r="P1018" s="5">
        <f>IFERROR(M1018/I1018,0)</f>
        <v/>
      </c>
      <c r="R1018" s="8">
        <f>I1018-Q1018</f>
        <v/>
      </c>
      <c r="S1018" s="36">
        <f>P1018*R1018</f>
        <v/>
      </c>
      <c r="U1018" s="27" t="inlineStr">
        <is>
          <t>Stock SAP</t>
        </is>
      </c>
      <c r="V1018" s="27" t="inlineStr">
        <is>
          <t>Medicamentos</t>
        </is>
      </c>
      <c r="W1018" s="27" t="inlineStr">
        <is>
          <t>Dentro del alcance</t>
        </is>
      </c>
      <c r="X1018" s="26" t="inlineStr">
        <is>
          <t>Baja</t>
        </is>
      </c>
      <c r="Y1018" s="27" t="inlineStr">
        <is>
          <t>Homologado – confianza Baja – pendiente de validación</t>
        </is>
      </c>
      <c r="Z1018" s="26" t="inlineStr">
        <is>
          <t>Dar de baja en SAP</t>
        </is>
      </c>
      <c r="AA1018" s="27" t="inlineStr">
        <is>
          <t>16</t>
        </is>
      </c>
      <c r="AB1018" s="27" t="inlineStr">
        <is>
          <t>AMOXICILINA + AC. CLAVULANICO</t>
        </is>
      </c>
      <c r="AC1018" s="27" t="inlineStr">
        <is>
          <t>Homologación por código Avain (master M11-001)</t>
        </is>
      </c>
      <c r="AD1018" s="27" t="inlineStr">
        <is>
          <t>No</t>
        </is>
      </c>
      <c r="AE1018" s="27" t="inlineStr"/>
      <c r="AF1018" s="27" t="inlineStr">
        <is>
          <t>Sí</t>
        </is>
      </c>
      <c r="AG1018" s="27" t="inlineStr">
        <is>
          <t>M11-001</t>
        </is>
      </c>
      <c r="AH1018" s="37" t="n">
        <v>1444</v>
      </c>
      <c r="AI1018" s="37" t="n">
        <v>91</v>
      </c>
      <c r="AJ1018" s="37" t="n">
        <v>1353</v>
      </c>
      <c r="AK1018" s="38" t="n">
        <v>398.9328047091412</v>
      </c>
      <c r="AL1018" s="38">
        <f>IF(OR($Z1018="Dar de baja en SAP",$Z1018="Dar de alta en SAP"),$AJ1018*$AK1018,"")</f>
        <v/>
      </c>
      <c r="AM1018" s="38">
        <f>$AI1018*$AK1018</f>
        <v/>
      </c>
      <c r="AN1018" s="27" t="inlineStr"/>
      <c r="AO1018"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t="inlineStr"/>
      <c r="D1019" s="5" t="inlineStr">
        <is>
          <t>INDU</t>
        </is>
      </c>
      <c r="E1019" s="5" t="inlineStr">
        <is>
          <t>ZUNI</t>
        </is>
      </c>
      <c r="F1019" s="5" t="inlineStr">
        <is>
          <t>1060</t>
        </is>
      </c>
      <c r="G1019" s="5" t="inlineStr">
        <is>
          <t>6010</t>
        </is>
      </c>
      <c r="H1019" s="5" t="inlineStr">
        <is>
          <t>C/U</t>
        </is>
      </c>
      <c r="I1019" s="6" t="n">
        <v>56</v>
      </c>
      <c r="J1019" s="6" t="n">
        <v>0</v>
      </c>
      <c r="K1019" s="5" t="inlineStr">
        <is>
          <t>ARS</t>
        </is>
      </c>
      <c r="L1019" s="7" t="n">
        <v>0</v>
      </c>
      <c r="M1019" s="7" t="n">
        <v>1181333.18</v>
      </c>
      <c r="O1019" s="11">
        <f>M1019/SUM($M$2:$M$2023)</f>
        <v/>
      </c>
      <c r="P1019" s="5">
        <f>IFERROR(M1019/I1019,0)</f>
        <v/>
      </c>
      <c r="R1019" s="8">
        <f>I1019-Q1019</f>
        <v/>
      </c>
      <c r="S1019" s="36">
        <f>P1019*R1019</f>
        <v/>
      </c>
      <c r="U1019" s="27" t="inlineStr">
        <is>
          <t>Stock SAP</t>
        </is>
      </c>
      <c r="V1019" s="27" t="inlineStr">
        <is>
          <t>Uniformes</t>
        </is>
      </c>
      <c r="W1019" s="27" t="inlineStr">
        <is>
          <t>Fuera del alcance</t>
        </is>
      </c>
      <c r="X1019" s="27" t="inlineStr"/>
      <c r="Y1019" s="27" t="inlineStr">
        <is>
          <t>No aplica: uniformes, clasificación que el inventario físico de Farmacia no releva</t>
        </is>
      </c>
      <c r="Z1019" s="28" t="inlineStr">
        <is>
          <t>Fuera del alcance del inventario físico</t>
        </is>
      </c>
      <c r="AA1019" s="27" t="inlineStr"/>
      <c r="AB1019" s="27" t="inlineStr"/>
      <c r="AC1019" s="27" t="inlineStr"/>
      <c r="AD1019" s="27" t="inlineStr"/>
      <c r="AE1019" s="27" t="inlineStr"/>
      <c r="AF1019" s="27" t="inlineStr"/>
      <c r="AG1019" s="27" t="inlineStr"/>
      <c r="AH1019" s="37" t="n">
        <v>123</v>
      </c>
      <c r="AI1019" s="37" t="n">
        <v>0</v>
      </c>
      <c r="AJ1019" s="37" t="n">
        <v>123</v>
      </c>
      <c r="AK1019" s="38" t="n">
        <v>21095.23536585366</v>
      </c>
      <c r="AL1019" s="38" t="n"/>
      <c r="AM1019" s="38" t="n"/>
      <c r="AN1019" s="27" t="inlineStr"/>
      <c r="AO1019" s="27" t="inlineStr">
        <is>
          <t>El material ocupa 2 filas en la hoja 1060 NQN (lote/almacén). La cantidad SAP y la física de esta vista son el total del material.</t>
        </is>
      </c>
    </row>
    <row r="1020">
      <c r="A1020" s="5" t="inlineStr">
        <is>
          <t>1000324</t>
        </is>
      </c>
      <c r="B1020" s="5" t="inlineStr">
        <is>
          <t>GOTABIOTIC POEN</t>
        </is>
      </c>
      <c r="C1020" s="5" t="inlineStr"/>
      <c r="D1020" s="5" t="inlineStr">
        <is>
          <t>033</t>
        </is>
      </c>
      <c r="E1020" s="5" t="inlineStr">
        <is>
          <t>ZMED</t>
        </is>
      </c>
      <c r="F1020" s="5" t="inlineStr">
        <is>
          <t>1060</t>
        </is>
      </c>
      <c r="G1020" s="5" t="inlineStr">
        <is>
          <t>6021</t>
        </is>
      </c>
      <c r="H1020" s="5" t="inlineStr">
        <is>
          <t>C/U</t>
        </is>
      </c>
      <c r="I1020" s="6" t="n">
        <v>55</v>
      </c>
      <c r="J1020" s="6" t="n">
        <v>0</v>
      </c>
      <c r="K1020" s="5" t="inlineStr">
        <is>
          <t>ARS</t>
        </is>
      </c>
      <c r="L1020" s="7" t="n">
        <v>0</v>
      </c>
      <c r="M1020" s="7" t="n">
        <v>253724.55</v>
      </c>
      <c r="O1020" s="11">
        <f>M1020/SUM($M$2:$M$2023)</f>
        <v/>
      </c>
      <c r="P1020" s="5">
        <f>IFERROR(M1020/I1020,0)</f>
        <v/>
      </c>
      <c r="R1020" s="8">
        <f>I1020-Q1020</f>
        <v/>
      </c>
      <c r="S1020" s="36">
        <f>P1020*R1020</f>
        <v/>
      </c>
      <c r="U1020" s="27" t="inlineStr">
        <is>
          <t>Stock SAP</t>
        </is>
      </c>
      <c r="V1020" s="27" t="inlineStr">
        <is>
          <t>Medicamentos</t>
        </is>
      </c>
      <c r="W1020" s="27" t="inlineStr">
        <is>
          <t>Dentro del alcance</t>
        </is>
      </c>
      <c r="X1020" s="27" t="inlineStr"/>
      <c r="Y1020" s="27" t="inlineStr">
        <is>
          <t>Sin recuento físico en el inventario de Avain</t>
        </is>
      </c>
      <c r="Z1020" s="28" t="inlineStr">
        <is>
          <t>Sin recuento físico</t>
        </is>
      </c>
      <c r="AA1020" s="27" t="inlineStr"/>
      <c r="AB1020" s="27" t="inlineStr"/>
      <c r="AC1020" s="27" t="inlineStr"/>
      <c r="AD1020" s="27" t="inlineStr"/>
      <c r="AE1020" s="27" t="inlineStr"/>
      <c r="AF1020" s="27" t="inlineStr"/>
      <c r="AG1020" s="27" t="inlineStr"/>
      <c r="AH1020" s="37" t="n">
        <v>55</v>
      </c>
      <c r="AI1020" s="37" t="n">
        <v>0</v>
      </c>
      <c r="AJ1020" s="37" t="n">
        <v>55</v>
      </c>
      <c r="AK1020" s="38" t="n">
        <v>4613.173636363636</v>
      </c>
      <c r="AL1020" s="38" t="n"/>
      <c r="AM1020" s="38" t="n"/>
      <c r="AN1020" s="27" t="inlineStr"/>
      <c r="AO1020" s="27" t="inlineStr">
        <is>
          <t>El material ocupa 2 filas en la hoja 1060 NQN (lote/almacén). La cantidad SAP y la física de esta vista son el total del material.</t>
        </is>
      </c>
    </row>
    <row r="1021">
      <c r="A1021" s="5" t="inlineStr">
        <is>
          <t>2000396</t>
        </is>
      </c>
      <c r="B1021" s="5" t="inlineStr">
        <is>
          <t>MASCARA LARINGEA Nº 3</t>
        </is>
      </c>
      <c r="C1021" s="5" t="inlineStr"/>
      <c r="D1021" s="5" t="inlineStr">
        <is>
          <t>033</t>
        </is>
      </c>
      <c r="E1021" s="5" t="inlineStr">
        <is>
          <t>ZDES</t>
        </is>
      </c>
      <c r="F1021" s="5" t="inlineStr">
        <is>
          <t>1060</t>
        </is>
      </c>
      <c r="G1021" s="5" t="inlineStr">
        <is>
          <t>6021</t>
        </is>
      </c>
      <c r="H1021" s="5" t="inlineStr">
        <is>
          <t>C/U</t>
        </is>
      </c>
      <c r="I1021" s="6" t="n">
        <v>55</v>
      </c>
      <c r="J1021" s="6" t="n">
        <v>0</v>
      </c>
      <c r="K1021" s="5" t="inlineStr">
        <is>
          <t>ARS</t>
        </is>
      </c>
      <c r="L1021" s="7" t="n">
        <v>0</v>
      </c>
      <c r="M1021" s="7" t="n">
        <v>303442.68</v>
      </c>
      <c r="O1021" s="11">
        <f>M1021/SUM($M$2:$M$2023)</f>
        <v/>
      </c>
      <c r="P1021" s="5">
        <f>IFERROR(M1021/I1021,0)</f>
        <v/>
      </c>
      <c r="Q1021" s="39" t="n">
        <v>38</v>
      </c>
      <c r="R1021" s="8">
        <f>I1021-Q1021</f>
        <v/>
      </c>
      <c r="S1021" s="36">
        <f>P1021*R1021</f>
        <v/>
      </c>
      <c r="U1021" s="27" t="inlineStr">
        <is>
          <t>Stock SAP</t>
        </is>
      </c>
      <c r="V1021" s="27" t="inlineStr">
        <is>
          <t>Descartables</t>
        </is>
      </c>
      <c r="W1021" s="27" t="inlineStr">
        <is>
          <t>Dentro del alcance</t>
        </is>
      </c>
      <c r="X1021" s="30" t="inlineStr">
        <is>
          <t>Media</t>
        </is>
      </c>
      <c r="Y1021" s="27" t="inlineStr">
        <is>
          <t>Homologado – confianza Media – pendiente de validación</t>
        </is>
      </c>
      <c r="Z1021" s="26" t="inlineStr">
        <is>
          <t>Dar de baja en SAP</t>
        </is>
      </c>
      <c r="AA1021" s="27" t="inlineStr">
        <is>
          <t>363</t>
        </is>
      </c>
      <c r="AB1021" s="27" t="inlineStr">
        <is>
          <t>mascara laríngea n3</t>
        </is>
      </c>
      <c r="AC1021" s="27" t="inlineStr">
        <is>
          <t>Cruce por nomenclatura SAP</t>
        </is>
      </c>
      <c r="AD1021" s="27" t="inlineStr">
        <is>
          <t>Sí</t>
        </is>
      </c>
      <c r="AE1021" s="27" t="inlineStr">
        <is>
          <t>2000396, 2000398, 2000397</t>
        </is>
      </c>
      <c r="AF1021" s="27" t="inlineStr">
        <is>
          <t>No</t>
        </is>
      </c>
      <c r="AG1021" s="27" t="inlineStr"/>
      <c r="AH1021" s="37" t="n">
        <v>107</v>
      </c>
      <c r="AI1021" s="37" t="n">
        <v>38</v>
      </c>
      <c r="AJ1021" s="37" t="n">
        <v>69</v>
      </c>
      <c r="AK1021" s="38" t="n">
        <v>5517.139626168224</v>
      </c>
      <c r="AL1021" s="38">
        <f>IF(OR($Z1021="Dar de baja en SAP",$Z1021="Dar de alta en SAP"),$AJ1021*$AK1021,"")</f>
        <v/>
      </c>
      <c r="AM1021" s="38">
        <f>$AI1021*$AK1021</f>
        <v/>
      </c>
      <c r="AN1021" s="27" t="inlineStr"/>
      <c r="AO1021" s="27"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7" t="n">
        <v>0</v>
      </c>
      <c r="M1022" s="7" t="n">
        <v>11724.5</v>
      </c>
      <c r="O1022" s="11">
        <f>M1022/SUM($M$2:$M$2023)</f>
        <v/>
      </c>
      <c r="P1022" s="5">
        <f>IFERROR(M1022/I1022,0)</f>
        <v/>
      </c>
      <c r="R1022" s="8">
        <f>I1022-Q1022</f>
        <v/>
      </c>
      <c r="S1022" s="36">
        <f>P1022*R1022</f>
        <v/>
      </c>
      <c r="U1022" s="27" t="inlineStr">
        <is>
          <t>Stock SAP</t>
        </is>
      </c>
      <c r="V1022" s="27" t="inlineStr">
        <is>
          <t>Medicamentos</t>
        </is>
      </c>
      <c r="W1022" s="27" t="inlineStr">
        <is>
          <t>Dentro del alcance</t>
        </is>
      </c>
      <c r="X1022" s="25" t="inlineStr">
        <is>
          <t>Alta</t>
        </is>
      </c>
      <c r="Y1022" s="27" t="inlineStr">
        <is>
          <t>Homologado – confianza Alta</t>
        </is>
      </c>
      <c r="Z1022" s="26" t="inlineStr">
        <is>
          <t>Dar de baja en SAP</t>
        </is>
      </c>
      <c r="AA1022" s="27" t="inlineStr">
        <is>
          <t>463</t>
        </is>
      </c>
      <c r="AB1022" s="27" t="inlineStr">
        <is>
          <t>Alcohol en gel x500ml</t>
        </is>
      </c>
      <c r="AC1022" s="27" t="inlineStr">
        <is>
          <t>Cruce por nomenclatura SAP</t>
        </is>
      </c>
      <c r="AD1022" s="27" t="inlineStr">
        <is>
          <t>No</t>
        </is>
      </c>
      <c r="AE1022" s="27" t="inlineStr"/>
      <c r="AF1022" s="27" t="inlineStr">
        <is>
          <t>No</t>
        </is>
      </c>
      <c r="AG1022" s="27" t="inlineStr"/>
      <c r="AH1022" s="37" t="n">
        <v>1598</v>
      </c>
      <c r="AI1022" s="37" t="n">
        <v>1</v>
      </c>
      <c r="AJ1022" s="37" t="n">
        <v>1597</v>
      </c>
      <c r="AK1022" s="38" t="n">
        <v>217.1202878598248</v>
      </c>
      <c r="AL1022" s="38">
        <f>IF(OR($Z1022="Dar de baja en SAP",$Z1022="Dar de alta en SAP"),$AJ1022*$AK1022,"")</f>
        <v/>
      </c>
      <c r="AM1022" s="38">
        <f>$AI1022*$AK1022</f>
        <v/>
      </c>
      <c r="AN1022" s="29" t="inlineStr">
        <is>
          <t>Valorización a validar: relación de cantidades 1,598 a 1 entre SAP y el recuento físico. Sugiere distinta unidad de medida (SAP por caja o envase y el recuento por unidad). La diferencia económica de esta fila no debe tomarse como definitiva.</t>
        </is>
      </c>
      <c r="AO1022" s="27"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7" t="n">
        <v>0</v>
      </c>
      <c r="M1023" s="7" t="n">
        <v>58411.03</v>
      </c>
      <c r="O1023" s="11">
        <f>M1023/SUM($M$2:$M$2023)</f>
        <v/>
      </c>
      <c r="P1023" s="5">
        <f>IFERROR(M1023/I1023,0)</f>
        <v/>
      </c>
      <c r="R1023" s="8">
        <f>I1023-Q1023</f>
        <v/>
      </c>
      <c r="S1023" s="36">
        <f>P1023*R1023</f>
        <v/>
      </c>
      <c r="U1023" s="27" t="inlineStr">
        <is>
          <t>Stock SAP</t>
        </is>
      </c>
      <c r="V1023" s="27" t="inlineStr">
        <is>
          <t>Medicamentos</t>
        </is>
      </c>
      <c r="W1023" s="27" t="inlineStr">
        <is>
          <t>Dentro del alcance</t>
        </is>
      </c>
      <c r="X1023" s="30" t="inlineStr">
        <is>
          <t>Media</t>
        </is>
      </c>
      <c r="Y1023" s="27" t="inlineStr">
        <is>
          <t>Homologado – confianza Media – pendiente de validación</t>
        </is>
      </c>
      <c r="Z1023" s="26" t="inlineStr">
        <is>
          <t>Dar de baja en SAP</t>
        </is>
      </c>
      <c r="AA1023" s="27" t="inlineStr">
        <is>
          <t>212</t>
        </is>
      </c>
      <c r="AB1023" s="27" t="inlineStr">
        <is>
          <t>SOLUCIÓN FISIOLÓGICA</t>
        </is>
      </c>
      <c r="AC1023" s="27" t="inlineStr">
        <is>
          <t>Homologación por código Avain (master M13-001)</t>
        </is>
      </c>
      <c r="AD1023" s="27" t="inlineStr">
        <is>
          <t>No</t>
        </is>
      </c>
      <c r="AE1023" s="27" t="inlineStr"/>
      <c r="AF1023" s="27" t="inlineStr">
        <is>
          <t>Sí</t>
        </is>
      </c>
      <c r="AG1023" s="27" t="inlineStr">
        <is>
          <t>M13-001</t>
        </is>
      </c>
      <c r="AH1023" s="37" t="n">
        <v>3471</v>
      </c>
      <c r="AI1023" s="37" t="n">
        <v>0</v>
      </c>
      <c r="AJ1023" s="37" t="n">
        <v>3471</v>
      </c>
      <c r="AK1023" s="38" t="n">
        <v>1081.685701526937</v>
      </c>
      <c r="AL1023" s="38">
        <f>IF(OR($Z1023="Dar de baja en SAP",$Z1023="Dar de alta en SAP"),$AJ1023*$AK1023,"")</f>
        <v/>
      </c>
      <c r="AM1023" s="38">
        <f>$AI1023*$AK1023</f>
        <v/>
      </c>
      <c r="AN1023" s="27" t="inlineStr"/>
      <c r="AO1023"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t="inlineStr"/>
      <c r="D1024" s="5" t="inlineStr">
        <is>
          <t>INDU</t>
        </is>
      </c>
      <c r="E1024" s="5" t="inlineStr">
        <is>
          <t>ZUNI</t>
        </is>
      </c>
      <c r="F1024" s="5" t="inlineStr">
        <is>
          <t>1060</t>
        </is>
      </c>
      <c r="G1024" s="5" t="inlineStr">
        <is>
          <t>6031</t>
        </is>
      </c>
      <c r="H1024" s="5" t="inlineStr">
        <is>
          <t>C/U</t>
        </is>
      </c>
      <c r="I1024" s="6" t="n">
        <v>54</v>
      </c>
      <c r="J1024" s="6" t="n">
        <v>0</v>
      </c>
      <c r="K1024" s="5" t="inlineStr">
        <is>
          <t>ARS</t>
        </is>
      </c>
      <c r="L1024" s="7" t="n">
        <v>0</v>
      </c>
      <c r="M1024" s="7" t="n">
        <v>2673645.57</v>
      </c>
      <c r="O1024" s="11">
        <f>M1024/SUM($M$2:$M$2023)</f>
        <v/>
      </c>
      <c r="P1024" s="5">
        <f>IFERROR(M1024/I1024,0)</f>
        <v/>
      </c>
      <c r="R1024" s="8">
        <f>I1024-Q1024</f>
        <v/>
      </c>
      <c r="S1024" s="36">
        <f>P1024*R1024</f>
        <v/>
      </c>
      <c r="U1024" s="27" t="inlineStr">
        <is>
          <t>Stock SAP</t>
        </is>
      </c>
      <c r="V1024" s="27" t="inlineStr">
        <is>
          <t>Uniformes</t>
        </is>
      </c>
      <c r="W1024" s="27" t="inlineStr">
        <is>
          <t>Fuera del alcance</t>
        </is>
      </c>
      <c r="X1024" s="27" t="inlineStr"/>
      <c r="Y1024" s="27" t="inlineStr">
        <is>
          <t>No aplica: uniformes, clasificación que el inventario físico de Farmacia no releva</t>
        </is>
      </c>
      <c r="Z1024" s="28" t="inlineStr">
        <is>
          <t>Fuera del alcance del inventario físico</t>
        </is>
      </c>
      <c r="AA1024" s="27" t="inlineStr"/>
      <c r="AB1024" s="27" t="inlineStr"/>
      <c r="AC1024" s="27" t="inlineStr"/>
      <c r="AD1024" s="27" t="inlineStr"/>
      <c r="AE1024" s="27" t="inlineStr"/>
      <c r="AF1024" s="27" t="inlineStr"/>
      <c r="AG1024" s="27" t="inlineStr"/>
      <c r="AH1024" s="37" t="n">
        <v>91</v>
      </c>
      <c r="AI1024" s="37" t="n">
        <v>0</v>
      </c>
      <c r="AJ1024" s="37" t="n">
        <v>91</v>
      </c>
      <c r="AK1024" s="38" t="n">
        <v>49511.95494505495</v>
      </c>
      <c r="AL1024" s="38" t="n"/>
      <c r="AM1024" s="38" t="n"/>
      <c r="AN1024" s="27" t="inlineStr"/>
      <c r="AO1024" s="27" t="inlineStr">
        <is>
          <t>El material ocupa 2 filas en la hoja 1060 NQN (lote/almacén). La cantidad SAP y la física de esta vista son el total del material.</t>
        </is>
      </c>
    </row>
    <row r="1025">
      <c r="A1025" s="5" t="inlineStr">
        <is>
          <t>3001466</t>
        </is>
      </c>
      <c r="B1025" s="5" t="inlineStr">
        <is>
          <t>CHALECO REFLECTIVO M</t>
        </is>
      </c>
      <c r="C1025" s="5" t="inlineStr"/>
      <c r="D1025" s="5" t="inlineStr">
        <is>
          <t>INDU</t>
        </is>
      </c>
      <c r="E1025" s="5" t="inlineStr">
        <is>
          <t>ZUNI</t>
        </is>
      </c>
      <c r="F1025" s="5" t="inlineStr">
        <is>
          <t>1060</t>
        </is>
      </c>
      <c r="G1025" s="5" t="inlineStr">
        <is>
          <t>6031</t>
        </is>
      </c>
      <c r="H1025" s="5" t="inlineStr">
        <is>
          <t>C/U</t>
        </is>
      </c>
      <c r="I1025" s="6" t="n">
        <v>54</v>
      </c>
      <c r="J1025" s="6" t="n">
        <v>0</v>
      </c>
      <c r="K1025" s="5" t="inlineStr">
        <is>
          <t>ARS</t>
        </is>
      </c>
      <c r="L1025" s="7" t="n">
        <v>0</v>
      </c>
      <c r="M1025" s="7" t="n">
        <v>1022220</v>
      </c>
      <c r="O1025" s="11">
        <f>M1025/SUM($M$2:$M$2023)</f>
        <v/>
      </c>
      <c r="P1025" s="5">
        <f>IFERROR(M1025/I1025,0)</f>
        <v/>
      </c>
      <c r="R1025" s="8">
        <f>I1025-Q1025</f>
        <v/>
      </c>
      <c r="S1025" s="36">
        <f>P1025*R1025</f>
        <v/>
      </c>
      <c r="U1025" s="27" t="inlineStr">
        <is>
          <t>Stock SAP</t>
        </is>
      </c>
      <c r="V1025" s="27" t="inlineStr">
        <is>
          <t>Uniformes</t>
        </is>
      </c>
      <c r="W1025" s="27" t="inlineStr">
        <is>
          <t>Fuera del alcance</t>
        </is>
      </c>
      <c r="X1025" s="27" t="inlineStr"/>
      <c r="Y1025" s="27" t="inlineStr">
        <is>
          <t>No aplica: uniformes, clasificación que el inventario físico de Farmacia no releva</t>
        </is>
      </c>
      <c r="Z1025" s="28" t="inlineStr">
        <is>
          <t>Fuera del alcance del inventario físico</t>
        </is>
      </c>
      <c r="AA1025" s="27" t="inlineStr"/>
      <c r="AB1025" s="27" t="inlineStr"/>
      <c r="AC1025" s="27" t="inlineStr"/>
      <c r="AD1025" s="27" t="inlineStr"/>
      <c r="AE1025" s="27" t="inlineStr"/>
      <c r="AF1025" s="27" t="inlineStr"/>
      <c r="AG1025" s="27" t="inlineStr"/>
      <c r="AH1025" s="37" t="n">
        <v>54</v>
      </c>
      <c r="AI1025" s="37" t="n">
        <v>0</v>
      </c>
      <c r="AJ1025" s="37" t="n">
        <v>54</v>
      </c>
      <c r="AK1025" s="38" t="n">
        <v>18930</v>
      </c>
      <c r="AL1025" s="38" t="n"/>
      <c r="AM1025" s="38" t="n"/>
      <c r="AN1025" s="27" t="inlineStr"/>
      <c r="AO1025" s="27" t="inlineStr"/>
    </row>
    <row r="1026">
      <c r="A1026" s="5" t="inlineStr">
        <is>
          <t>2000553</t>
        </is>
      </c>
      <c r="B1026" s="5" t="inlineStr">
        <is>
          <t>TORNIQUETE TACTICO</t>
        </is>
      </c>
      <c r="C1026" s="5" t="inlineStr"/>
      <c r="D1026" s="5" t="inlineStr">
        <is>
          <t>033</t>
        </is>
      </c>
      <c r="E1026" s="5" t="inlineStr">
        <is>
          <t>ZDES</t>
        </is>
      </c>
      <c r="F1026" s="5" t="inlineStr">
        <is>
          <t>1060</t>
        </is>
      </c>
      <c r="G1026" s="5" t="inlineStr">
        <is>
          <t>6022</t>
        </is>
      </c>
      <c r="H1026" s="5" t="inlineStr">
        <is>
          <t>C/U</t>
        </is>
      </c>
      <c r="I1026" s="6" t="n">
        <v>53</v>
      </c>
      <c r="J1026" s="6" t="n">
        <v>0</v>
      </c>
      <c r="K1026" s="5" t="inlineStr">
        <is>
          <t>ARS</t>
        </is>
      </c>
      <c r="L1026" s="7" t="n">
        <v>0</v>
      </c>
      <c r="M1026" s="7" t="n">
        <v>777278.59</v>
      </c>
      <c r="O1026" s="11">
        <f>M1026/SUM($M$2:$M$2023)</f>
        <v/>
      </c>
      <c r="P1026" s="5">
        <f>IFERROR(M1026/I1026,0)</f>
        <v/>
      </c>
      <c r="Q1026" s="39" t="n">
        <v>0</v>
      </c>
      <c r="R1026" s="8">
        <f>I1026-Q1026</f>
        <v/>
      </c>
      <c r="S1026" s="36">
        <f>P1026*R1026</f>
        <v/>
      </c>
      <c r="U1026" s="27" t="inlineStr">
        <is>
          <t>Stock SAP</t>
        </is>
      </c>
      <c r="V1026" s="27" t="inlineStr">
        <is>
          <t>Descartables</t>
        </is>
      </c>
      <c r="W1026" s="27" t="inlineStr">
        <is>
          <t>Dentro del alcance</t>
        </is>
      </c>
      <c r="X1026" s="30" t="inlineStr">
        <is>
          <t>Media</t>
        </is>
      </c>
      <c r="Y1026" s="27" t="inlineStr">
        <is>
          <t>Homologado – confianza Media – pendiente de validación</t>
        </is>
      </c>
      <c r="Z1026" s="26" t="inlineStr">
        <is>
          <t>Dar de baja en SAP</t>
        </is>
      </c>
      <c r="AA1026" s="27" t="inlineStr">
        <is>
          <t>303</t>
        </is>
      </c>
      <c r="AB1026" s="27" t="inlineStr">
        <is>
          <t>TORNIQUETE</t>
        </is>
      </c>
      <c r="AC1026" s="27" t="inlineStr">
        <is>
          <t>Homologación por código Avain (master E-195)</t>
        </is>
      </c>
      <c r="AD1026" s="27" t="inlineStr">
        <is>
          <t>No</t>
        </is>
      </c>
      <c r="AE1026" s="27" t="inlineStr"/>
      <c r="AF1026" s="27" t="inlineStr">
        <is>
          <t>Sí</t>
        </is>
      </c>
      <c r="AG1026" s="27" t="inlineStr">
        <is>
          <t>E-195</t>
        </is>
      </c>
      <c r="AH1026" s="37" t="n">
        <v>83</v>
      </c>
      <c r="AI1026" s="37" t="n">
        <v>0</v>
      </c>
      <c r="AJ1026" s="37" t="n">
        <v>83</v>
      </c>
      <c r="AK1026" s="38" t="n">
        <v>14665.63373493976</v>
      </c>
      <c r="AL1026" s="38">
        <f>IF(OR($Z1026="Dar de baja en SAP",$Z1026="Dar de alta en SAP"),$AJ1026*$AK1026,"")</f>
        <v/>
      </c>
      <c r="AM1026" s="38">
        <f>$AI1026*$AK1026</f>
        <v/>
      </c>
      <c r="AN1026" s="27" t="inlineStr"/>
      <c r="AO1026" s="27"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t="inlineStr"/>
      <c r="D1027" s="5" t="inlineStr">
        <is>
          <t>INDU</t>
        </is>
      </c>
      <c r="E1027" s="5" t="inlineStr">
        <is>
          <t>ZUNI</t>
        </is>
      </c>
      <c r="F1027" s="5" t="inlineStr">
        <is>
          <t>1060</t>
        </is>
      </c>
      <c r="G1027" s="5" t="inlineStr">
        <is>
          <t>6010</t>
        </is>
      </c>
      <c r="H1027" s="5" t="inlineStr">
        <is>
          <t>C/U</t>
        </is>
      </c>
      <c r="I1027" s="6" t="n">
        <v>53</v>
      </c>
      <c r="J1027" s="6" t="n">
        <v>0</v>
      </c>
      <c r="K1027" s="5" t="inlineStr">
        <is>
          <t>ARS</t>
        </is>
      </c>
      <c r="L1027" s="7" t="n">
        <v>0</v>
      </c>
      <c r="M1027" s="7" t="n">
        <v>948700</v>
      </c>
      <c r="O1027" s="11">
        <f>M1027/SUM($M$2:$M$2023)</f>
        <v/>
      </c>
      <c r="P1027" s="5">
        <f>IFERROR(M1027/I1027,0)</f>
        <v/>
      </c>
      <c r="R1027" s="8">
        <f>I1027-Q1027</f>
        <v/>
      </c>
      <c r="S1027" s="36">
        <f>P1027*R1027</f>
        <v/>
      </c>
      <c r="U1027" s="27" t="inlineStr">
        <is>
          <t>Stock SAP</t>
        </is>
      </c>
      <c r="V1027" s="27" t="inlineStr">
        <is>
          <t>Uniformes</t>
        </is>
      </c>
      <c r="W1027" s="27" t="inlineStr">
        <is>
          <t>Fuera del alcance</t>
        </is>
      </c>
      <c r="X1027" s="27" t="inlineStr"/>
      <c r="Y1027" s="27" t="inlineStr">
        <is>
          <t>No aplica: uniformes, clasificación que el inventario físico de Farmacia no releva</t>
        </is>
      </c>
      <c r="Z1027" s="28" t="inlineStr">
        <is>
          <t>Fuera del alcance del inventario físico</t>
        </is>
      </c>
      <c r="AA1027" s="27" t="inlineStr"/>
      <c r="AB1027" s="27" t="inlineStr"/>
      <c r="AC1027" s="27" t="inlineStr"/>
      <c r="AD1027" s="27" t="inlineStr"/>
      <c r="AE1027" s="27" t="inlineStr"/>
      <c r="AF1027" s="27" t="inlineStr"/>
      <c r="AG1027" s="27" t="inlineStr"/>
      <c r="AH1027" s="37" t="n">
        <v>56</v>
      </c>
      <c r="AI1027" s="37" t="n">
        <v>0</v>
      </c>
      <c r="AJ1027" s="37" t="n">
        <v>56</v>
      </c>
      <c r="AK1027" s="38" t="n">
        <v>17900</v>
      </c>
      <c r="AL1027" s="38" t="n"/>
      <c r="AM1027" s="38" t="n"/>
      <c r="AN1027" s="27" t="inlineStr"/>
      <c r="AO1027" s="27" t="inlineStr">
        <is>
          <t>El material ocupa 2 filas en la hoja 1060 NQN (lote/almacén). La cantidad SAP y la física de esta vista son el total del material.</t>
        </is>
      </c>
    </row>
    <row r="1028">
      <c r="A1028" s="5" t="inlineStr">
        <is>
          <t>3001462</t>
        </is>
      </c>
      <c r="B1028" s="5" t="inlineStr">
        <is>
          <t>CONJUNTO PRIMERA PIEL L</t>
        </is>
      </c>
      <c r="C1028" s="5" t="inlineStr"/>
      <c r="D1028" s="5" t="inlineStr">
        <is>
          <t>INDU</t>
        </is>
      </c>
      <c r="E1028" s="5" t="inlineStr">
        <is>
          <t>ZUNI</t>
        </is>
      </c>
      <c r="F1028" s="5" t="inlineStr">
        <is>
          <t>1060</t>
        </is>
      </c>
      <c r="G1028" s="5" t="inlineStr">
        <is>
          <t>6031</t>
        </is>
      </c>
      <c r="H1028" s="5" t="inlineStr">
        <is>
          <t>C/U</t>
        </is>
      </c>
      <c r="I1028" s="6" t="n">
        <v>53</v>
      </c>
      <c r="J1028" s="6" t="n">
        <v>0</v>
      </c>
      <c r="K1028" s="5" t="inlineStr">
        <is>
          <t>ARS</t>
        </is>
      </c>
      <c r="L1028" s="7" t="n">
        <v>0</v>
      </c>
      <c r="M1028" s="7" t="n">
        <v>729981.47</v>
      </c>
      <c r="O1028" s="11">
        <f>M1028/SUM($M$2:$M$2023)</f>
        <v/>
      </c>
      <c r="P1028" s="5">
        <f>IFERROR(M1028/I1028,0)</f>
        <v/>
      </c>
      <c r="R1028" s="8">
        <f>I1028-Q1028</f>
        <v/>
      </c>
      <c r="S1028" s="36">
        <f>P1028*R1028</f>
        <v/>
      </c>
      <c r="U1028" s="27" t="inlineStr">
        <is>
          <t>Stock SAP</t>
        </is>
      </c>
      <c r="V1028" s="27" t="inlineStr">
        <is>
          <t>Uniformes</t>
        </is>
      </c>
      <c r="W1028" s="27" t="inlineStr">
        <is>
          <t>Fuera del alcance</t>
        </is>
      </c>
      <c r="X1028" s="27" t="inlineStr"/>
      <c r="Y1028" s="27" t="inlineStr">
        <is>
          <t>No aplica: uniformes, clasificación que el inventario físico de Farmacia no releva</t>
        </is>
      </c>
      <c r="Z1028" s="28" t="inlineStr">
        <is>
          <t>Fuera del alcance del inventario físico</t>
        </is>
      </c>
      <c r="AA1028" s="27" t="inlineStr"/>
      <c r="AB1028" s="27" t="inlineStr"/>
      <c r="AC1028" s="27" t="inlineStr"/>
      <c r="AD1028" s="27" t="inlineStr"/>
      <c r="AE1028" s="27" t="inlineStr"/>
      <c r="AF1028" s="27" t="inlineStr"/>
      <c r="AG1028" s="27" t="inlineStr"/>
      <c r="AH1028" s="37" t="n">
        <v>53</v>
      </c>
      <c r="AI1028" s="37" t="n">
        <v>0</v>
      </c>
      <c r="AJ1028" s="37" t="n">
        <v>53</v>
      </c>
      <c r="AK1028" s="38" t="n">
        <v>13773.23528301887</v>
      </c>
      <c r="AL1028" s="38" t="n"/>
      <c r="AM1028" s="38" t="n"/>
      <c r="AN1028" s="27" t="inlineStr"/>
      <c r="AO1028" s="27" t="inlineStr"/>
    </row>
    <row r="1029">
      <c r="A1029" s="5" t="inlineStr">
        <is>
          <t>2000396</t>
        </is>
      </c>
      <c r="B1029" s="5" t="inlineStr">
        <is>
          <t>MASCARA LARINGEA Nº 3</t>
        </is>
      </c>
      <c r="C1029" s="5" t="inlineStr"/>
      <c r="D1029" s="5" t="inlineStr">
        <is>
          <t>033</t>
        </is>
      </c>
      <c r="E1029" s="5" t="inlineStr">
        <is>
          <t>ZDES</t>
        </is>
      </c>
      <c r="F1029" s="5" t="inlineStr">
        <is>
          <t>1060</t>
        </is>
      </c>
      <c r="G1029" s="5" t="inlineStr">
        <is>
          <t>6022</t>
        </is>
      </c>
      <c r="H1029" s="5" t="inlineStr">
        <is>
          <t>C/U</t>
        </is>
      </c>
      <c r="I1029" s="6" t="n">
        <v>52</v>
      </c>
      <c r="J1029" s="6" t="n">
        <v>0</v>
      </c>
      <c r="K1029" s="5" t="inlineStr">
        <is>
          <t>ARS</t>
        </is>
      </c>
      <c r="L1029" s="7" t="n">
        <v>0</v>
      </c>
      <c r="M1029" s="7" t="n">
        <v>286891.26</v>
      </c>
      <c r="O1029" s="11">
        <f>M1029/SUM($M$2:$M$2023)</f>
        <v/>
      </c>
      <c r="P1029" s="5">
        <f>IFERROR(M1029/I1029,0)</f>
        <v/>
      </c>
      <c r="R1029" s="8">
        <f>I1029-Q1029</f>
        <v/>
      </c>
      <c r="S1029" s="36">
        <f>P1029*R1029</f>
        <v/>
      </c>
      <c r="U1029" s="27" t="inlineStr">
        <is>
          <t>Stock SAP</t>
        </is>
      </c>
      <c r="V1029" s="27" t="inlineStr">
        <is>
          <t>Descartables</t>
        </is>
      </c>
      <c r="W1029" s="27" t="inlineStr">
        <is>
          <t>Dentro del alcance</t>
        </is>
      </c>
      <c r="X1029" s="30" t="inlineStr">
        <is>
          <t>Media</t>
        </is>
      </c>
      <c r="Y1029" s="27" t="inlineStr">
        <is>
          <t>Homologado – confianza Media – pendiente de validación</t>
        </is>
      </c>
      <c r="Z1029" s="26" t="inlineStr">
        <is>
          <t>Dar de baja en SAP</t>
        </is>
      </c>
      <c r="AA1029" s="27" t="inlineStr">
        <is>
          <t>363</t>
        </is>
      </c>
      <c r="AB1029" s="27" t="inlineStr">
        <is>
          <t>mascara laríngea n3</t>
        </is>
      </c>
      <c r="AC1029" s="27" t="inlineStr">
        <is>
          <t>Cruce por nomenclatura SAP</t>
        </is>
      </c>
      <c r="AD1029" s="27" t="inlineStr">
        <is>
          <t>Sí</t>
        </is>
      </c>
      <c r="AE1029" s="27" t="inlineStr">
        <is>
          <t>2000396, 2000398, 2000397</t>
        </is>
      </c>
      <c r="AF1029" s="27" t="inlineStr">
        <is>
          <t>No</t>
        </is>
      </c>
      <c r="AG1029" s="27" t="inlineStr"/>
      <c r="AH1029" s="37" t="n">
        <v>107</v>
      </c>
      <c r="AI1029" s="37" t="n">
        <v>38</v>
      </c>
      <c r="AJ1029" s="37" t="n">
        <v>69</v>
      </c>
      <c r="AK1029" s="38" t="n">
        <v>5517.139626168224</v>
      </c>
      <c r="AL1029" s="38">
        <f>IF(OR($Z1029="Dar de baja en SAP",$Z1029="Dar de alta en SAP"),$AJ1029*$AK1029,"")</f>
        <v/>
      </c>
      <c r="AM1029" s="38">
        <f>$AI1029*$AK1029</f>
        <v/>
      </c>
      <c r="AN1029" s="27" t="inlineStr"/>
      <c r="AO1029" s="27"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t="inlineStr"/>
      <c r="D1030" s="5" t="inlineStr">
        <is>
          <t>033</t>
        </is>
      </c>
      <c r="E1030" s="5" t="inlineStr">
        <is>
          <t>ZDES</t>
        </is>
      </c>
      <c r="F1030" s="5" t="inlineStr">
        <is>
          <t>1060</t>
        </is>
      </c>
      <c r="G1030" s="5" t="inlineStr">
        <is>
          <t>6022</t>
        </is>
      </c>
      <c r="H1030" s="5" t="inlineStr">
        <is>
          <t>C/U</t>
        </is>
      </c>
      <c r="I1030" s="6" t="n">
        <v>52</v>
      </c>
      <c r="J1030" s="6" t="n">
        <v>0</v>
      </c>
      <c r="K1030" s="5" t="inlineStr">
        <is>
          <t>ARS</t>
        </is>
      </c>
      <c r="L1030" s="7" t="n">
        <v>0</v>
      </c>
      <c r="M1030" s="7" t="n">
        <v>277950.94</v>
      </c>
      <c r="O1030" s="11">
        <f>M1030/SUM($M$2:$M$2023)</f>
        <v/>
      </c>
      <c r="P1030" s="5">
        <f>IFERROR(M1030/I1030,0)</f>
        <v/>
      </c>
      <c r="R1030" s="8">
        <f>I1030-Q1030</f>
        <v/>
      </c>
      <c r="S1030" s="36">
        <f>P1030*R1030</f>
        <v/>
      </c>
      <c r="U1030" s="27" t="inlineStr">
        <is>
          <t>Stock SAP</t>
        </is>
      </c>
      <c r="V1030" s="27" t="inlineStr">
        <is>
          <t>Descartables</t>
        </is>
      </c>
      <c r="W1030" s="27" t="inlineStr">
        <is>
          <t>Dentro del alcance</t>
        </is>
      </c>
      <c r="X1030" s="27" t="inlineStr"/>
      <c r="Y1030" s="27" t="inlineStr">
        <is>
          <t>Sin recuento físico en el inventario de Avain</t>
        </is>
      </c>
      <c r="Z1030" s="28" t="inlineStr">
        <is>
          <t>Sin recuento físico</t>
        </is>
      </c>
      <c r="AA1030" s="27" t="inlineStr"/>
      <c r="AB1030" s="27" t="inlineStr"/>
      <c r="AC1030" s="27" t="inlineStr"/>
      <c r="AD1030" s="27" t="inlineStr"/>
      <c r="AE1030" s="27" t="inlineStr"/>
      <c r="AF1030" s="27" t="inlineStr"/>
      <c r="AG1030" s="27" t="inlineStr"/>
      <c r="AH1030" s="37" t="n">
        <v>77</v>
      </c>
      <c r="AI1030" s="37" t="n">
        <v>0</v>
      </c>
      <c r="AJ1030" s="37" t="n">
        <v>77</v>
      </c>
      <c r="AK1030" s="38" t="n">
        <v>5345.21038961039</v>
      </c>
      <c r="AL1030" s="38" t="n"/>
      <c r="AM1030" s="38" t="n"/>
      <c r="AN1030" s="27" t="inlineStr"/>
      <c r="AO1030" s="27"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t="inlineStr"/>
      <c r="D1031" s="5" t="inlineStr">
        <is>
          <t>INDU</t>
        </is>
      </c>
      <c r="E1031" s="5" t="inlineStr">
        <is>
          <t>ZUNI</t>
        </is>
      </c>
      <c r="F1031" s="5" t="inlineStr">
        <is>
          <t>1060</t>
        </is>
      </c>
      <c r="G1031" s="5" t="inlineStr">
        <is>
          <t>6031</t>
        </is>
      </c>
      <c r="H1031" s="5" t="inlineStr">
        <is>
          <t>C/U</t>
        </is>
      </c>
      <c r="I1031" s="6" t="n">
        <v>51</v>
      </c>
      <c r="J1031" s="6" t="n">
        <v>0</v>
      </c>
      <c r="K1031" s="5" t="inlineStr">
        <is>
          <t>ARS</t>
        </is>
      </c>
      <c r="L1031" s="7" t="n">
        <v>0</v>
      </c>
      <c r="M1031" s="7" t="n">
        <v>972441.1</v>
      </c>
      <c r="O1031" s="11">
        <f>M1031/SUM($M$2:$M$2023)</f>
        <v/>
      </c>
      <c r="P1031" s="5">
        <f>IFERROR(M1031/I1031,0)</f>
        <v/>
      </c>
      <c r="R1031" s="8">
        <f>I1031-Q1031</f>
        <v/>
      </c>
      <c r="S1031" s="36">
        <f>P1031*R1031</f>
        <v/>
      </c>
      <c r="U1031" s="27" t="inlineStr">
        <is>
          <t>Stock SAP</t>
        </is>
      </c>
      <c r="V1031" s="27" t="inlineStr">
        <is>
          <t>Uniformes</t>
        </is>
      </c>
      <c r="W1031" s="27" t="inlineStr">
        <is>
          <t>Fuera del alcance</t>
        </is>
      </c>
      <c r="X1031" s="27" t="inlineStr"/>
      <c r="Y1031" s="27" t="inlineStr">
        <is>
          <t>No aplica: uniformes, clasificación que el inventario físico de Farmacia no releva</t>
        </is>
      </c>
      <c r="Z1031" s="28" t="inlineStr">
        <is>
          <t>Fuera del alcance del inventario físico</t>
        </is>
      </c>
      <c r="AA1031" s="27" t="inlineStr"/>
      <c r="AB1031" s="27" t="inlineStr"/>
      <c r="AC1031" s="27" t="inlineStr"/>
      <c r="AD1031" s="27" t="inlineStr"/>
      <c r="AE1031" s="27" t="inlineStr"/>
      <c r="AF1031" s="27" t="inlineStr"/>
      <c r="AG1031" s="27" t="inlineStr"/>
      <c r="AH1031" s="37" t="n">
        <v>67</v>
      </c>
      <c r="AI1031" s="37" t="n">
        <v>0</v>
      </c>
      <c r="AJ1031" s="37" t="n">
        <v>67</v>
      </c>
      <c r="AK1031" s="38" t="n">
        <v>19067.47253731343</v>
      </c>
      <c r="AL1031" s="38" t="n"/>
      <c r="AM1031" s="38" t="n"/>
      <c r="AN1031" s="27" t="inlineStr"/>
      <c r="AO1031" s="27" t="inlineStr">
        <is>
          <t>El material ocupa 2 filas en la hoja 1060 NQN (lote/almacén). La cantidad SAP y la física de esta vista son el total del material.</t>
        </is>
      </c>
    </row>
    <row r="1032">
      <c r="A1032" s="5" t="inlineStr">
        <is>
          <t>3001461</t>
        </is>
      </c>
      <c r="B1032" s="5" t="inlineStr">
        <is>
          <t>CONJUNTO PRIMERA PIEL M</t>
        </is>
      </c>
      <c r="C1032" s="5" t="inlineStr"/>
      <c r="D1032" s="5" t="inlineStr">
        <is>
          <t>INDU</t>
        </is>
      </c>
      <c r="E1032" s="5" t="inlineStr">
        <is>
          <t>ZUNI</t>
        </is>
      </c>
      <c r="F1032" s="5" t="inlineStr">
        <is>
          <t>1060</t>
        </is>
      </c>
      <c r="G1032" s="5" t="inlineStr">
        <is>
          <t>6031</t>
        </is>
      </c>
      <c r="H1032" s="5" t="inlineStr">
        <is>
          <t>C/U</t>
        </is>
      </c>
      <c r="I1032" s="6" t="n">
        <v>51</v>
      </c>
      <c r="J1032" s="6" t="n">
        <v>0</v>
      </c>
      <c r="K1032" s="5" t="inlineStr">
        <is>
          <t>ARS</t>
        </is>
      </c>
      <c r="L1032" s="7" t="n">
        <v>0</v>
      </c>
      <c r="M1032" s="7" t="n">
        <v>690804.8199999999</v>
      </c>
      <c r="O1032" s="11">
        <f>M1032/SUM($M$2:$M$2023)</f>
        <v/>
      </c>
      <c r="P1032" s="5">
        <f>IFERROR(M1032/I1032,0)</f>
        <v/>
      </c>
      <c r="R1032" s="8">
        <f>I1032-Q1032</f>
        <v/>
      </c>
      <c r="S1032" s="36">
        <f>P1032*R1032</f>
        <v/>
      </c>
      <c r="U1032" s="27" t="inlineStr">
        <is>
          <t>Stock SAP</t>
        </is>
      </c>
      <c r="V1032" s="27" t="inlineStr">
        <is>
          <t>Uniformes</t>
        </is>
      </c>
      <c r="W1032" s="27" t="inlineStr">
        <is>
          <t>Fuera del alcance</t>
        </is>
      </c>
      <c r="X1032" s="27" t="inlineStr"/>
      <c r="Y1032" s="27" t="inlineStr">
        <is>
          <t>No aplica: uniformes, clasificación que el inventario físico de Farmacia no releva</t>
        </is>
      </c>
      <c r="Z1032" s="28" t="inlineStr">
        <is>
          <t>Fuera del alcance del inventario físico</t>
        </is>
      </c>
      <c r="AA1032" s="27" t="inlineStr"/>
      <c r="AB1032" s="27" t="inlineStr"/>
      <c r="AC1032" s="27" t="inlineStr"/>
      <c r="AD1032" s="27" t="inlineStr"/>
      <c r="AE1032" s="27" t="inlineStr"/>
      <c r="AF1032" s="27" t="inlineStr"/>
      <c r="AG1032" s="27" t="inlineStr"/>
      <c r="AH1032" s="37" t="n">
        <v>51</v>
      </c>
      <c r="AI1032" s="37" t="n">
        <v>0</v>
      </c>
      <c r="AJ1032" s="37" t="n">
        <v>51</v>
      </c>
      <c r="AK1032" s="38" t="n">
        <v>13545.19254901961</v>
      </c>
      <c r="AL1032" s="38" t="n"/>
      <c r="AM1032" s="38" t="n"/>
      <c r="AN1032" s="27" t="inlineStr"/>
      <c r="AO1032" s="27" t="inlineStr"/>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7" t="n">
        <v>0</v>
      </c>
      <c r="M1033" s="7" t="n">
        <v>14367.8</v>
      </c>
      <c r="O1033" s="11">
        <f>M1033/SUM($M$2:$M$2023)</f>
        <v/>
      </c>
      <c r="P1033" s="5">
        <f>IFERROR(M1033/I1033,0)</f>
        <v/>
      </c>
      <c r="R1033" s="8">
        <f>I1033-Q1033</f>
        <v/>
      </c>
      <c r="S1033" s="36">
        <f>P1033*R1033</f>
        <v/>
      </c>
      <c r="U1033" s="27" t="inlineStr">
        <is>
          <t>Stock SAP</t>
        </is>
      </c>
      <c r="V1033" s="27" t="inlineStr">
        <is>
          <t>Medicamentos</t>
        </is>
      </c>
      <c r="W1033" s="27" t="inlineStr">
        <is>
          <t>Dentro del alcance</t>
        </is>
      </c>
      <c r="X1033" s="26" t="inlineStr">
        <is>
          <t>Baja</t>
        </is>
      </c>
      <c r="Y1033" s="27" t="inlineStr">
        <is>
          <t>Homologado – confianza Baja – pendiente de validación</t>
        </is>
      </c>
      <c r="Z1033" s="26" t="inlineStr">
        <is>
          <t>Dar de baja en SAP</t>
        </is>
      </c>
      <c r="AA1033" s="27" t="inlineStr">
        <is>
          <t>MED-006; 2</t>
        </is>
      </c>
      <c r="AB1033" s="27" t="inlineStr">
        <is>
          <t>Adrenalina 1mg/mL; ADRENALINA INY</t>
        </is>
      </c>
      <c r="AC1033" s="27" t="inlineStr">
        <is>
          <t>Cruce por nomenclatura SAP; Homologación por código Avain (master M03-001)</t>
        </is>
      </c>
      <c r="AD1033" s="27" t="inlineStr">
        <is>
          <t>No</t>
        </is>
      </c>
      <c r="AE1033" s="27" t="inlineStr"/>
      <c r="AF1033" s="27" t="inlineStr">
        <is>
          <t>Sí</t>
        </is>
      </c>
      <c r="AG1033" s="27" t="inlineStr">
        <is>
          <t>M03-001</t>
        </is>
      </c>
      <c r="AH1033" s="37" t="n">
        <v>5588</v>
      </c>
      <c r="AI1033" s="37" t="n">
        <v>603</v>
      </c>
      <c r="AJ1033" s="37" t="n">
        <v>4985</v>
      </c>
      <c r="AK1033" s="38" t="n">
        <v>287.3559699355764</v>
      </c>
      <c r="AL1033" s="38">
        <f>IF(OR($Z1033="Dar de baja en SAP",$Z1033="Dar de alta en SAP"),$AJ1033*$AK1033,"")</f>
        <v/>
      </c>
      <c r="AM1033" s="38">
        <f>$AI1033*$AK1033</f>
        <v/>
      </c>
      <c r="AN1033" s="27" t="inlineStr"/>
      <c r="AO1033"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7" t="n">
        <v>0</v>
      </c>
      <c r="M1034" s="7" t="n">
        <v>47361.01</v>
      </c>
      <c r="O1034" s="11">
        <f>M1034/SUM($M$2:$M$2023)</f>
        <v/>
      </c>
      <c r="P1034" s="5">
        <f>IFERROR(M1034/I1034,0)</f>
        <v/>
      </c>
      <c r="R1034" s="8">
        <f>I1034-Q1034</f>
        <v/>
      </c>
      <c r="S1034" s="36">
        <f>P1034*R1034</f>
        <v/>
      </c>
      <c r="U1034" s="27" t="inlineStr">
        <is>
          <t>Stock SAP</t>
        </is>
      </c>
      <c r="V1034" s="27" t="inlineStr">
        <is>
          <t>Medicamentos</t>
        </is>
      </c>
      <c r="W1034" s="27" t="inlineStr">
        <is>
          <t>Dentro del alcance</t>
        </is>
      </c>
      <c r="X1034" s="30" t="inlineStr">
        <is>
          <t>Media</t>
        </is>
      </c>
      <c r="Y1034" s="27" t="inlineStr">
        <is>
          <t>Homologado – confianza Media – pendiente de validación</t>
        </is>
      </c>
      <c r="Z1034" s="26" t="inlineStr">
        <is>
          <t>Dar de baja en SAP</t>
        </is>
      </c>
      <c r="AA1034" s="27" t="inlineStr">
        <is>
          <t>342</t>
        </is>
      </c>
      <c r="AB1034" s="27" t="inlineStr">
        <is>
          <t>AMIODARONA AMP</t>
        </is>
      </c>
      <c r="AC1034" s="27" t="inlineStr">
        <is>
          <t>Homologación por código Avain (master M03-003)</t>
        </is>
      </c>
      <c r="AD1034" s="27" t="inlineStr">
        <is>
          <t>No</t>
        </is>
      </c>
      <c r="AE1034" s="27" t="inlineStr"/>
      <c r="AF1034" s="27" t="inlineStr">
        <is>
          <t>Sí</t>
        </is>
      </c>
      <c r="AG1034" s="27" t="inlineStr">
        <is>
          <t>M03-003</t>
        </is>
      </c>
      <c r="AH1034" s="37" t="n">
        <v>3456</v>
      </c>
      <c r="AI1034" s="37" t="n">
        <v>55</v>
      </c>
      <c r="AJ1034" s="37" t="n">
        <v>3401</v>
      </c>
      <c r="AK1034" s="38" t="n">
        <v>947.2201012731473</v>
      </c>
      <c r="AL1034" s="38">
        <f>IF(OR($Z1034="Dar de baja en SAP",$Z1034="Dar de alta en SAP"),$AJ1034*$AK1034,"")</f>
        <v/>
      </c>
      <c r="AM1034" s="38">
        <f>$AI1034*$AK1034</f>
        <v/>
      </c>
      <c r="AN1034" s="29" t="inlineStr">
        <is>
          <t>Valorización a validar: relación de cantidades 63 a 1 entre SAP y el recuento físico. Sugiere distinta unidad de medida (SAP por caja o envase y el recuento por unidad). La diferencia económica de esta fila no debe tomarse como definitiva.</t>
        </is>
      </c>
      <c r="AO1034"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7" t="n">
        <v>0</v>
      </c>
      <c r="M1035" s="7" t="n">
        <v>14383.57</v>
      </c>
      <c r="O1035" s="11">
        <f>M1035/SUM($M$2:$M$2023)</f>
        <v/>
      </c>
      <c r="P1035" s="5">
        <f>IFERROR(M1035/I1035,0)</f>
        <v/>
      </c>
      <c r="R1035" s="8">
        <f>I1035-Q1035</f>
        <v/>
      </c>
      <c r="S1035" s="36">
        <f>P1035*R1035</f>
        <v/>
      </c>
      <c r="U1035" s="27" t="inlineStr">
        <is>
          <t>Stock SAP</t>
        </is>
      </c>
      <c r="V1035" s="27" t="inlineStr">
        <is>
          <t>Medicamentos</t>
        </is>
      </c>
      <c r="W1035" s="27" t="inlineStr">
        <is>
          <t>Dentro del alcance</t>
        </is>
      </c>
      <c r="X1035" s="25" t="inlineStr">
        <is>
          <t>Alta</t>
        </is>
      </c>
      <c r="Y1035" s="27" t="inlineStr">
        <is>
          <t>Homologado – confianza Alta</t>
        </is>
      </c>
      <c r="Z1035" s="26" t="inlineStr">
        <is>
          <t>Dar de baja en SAP</t>
        </is>
      </c>
      <c r="AA1035" s="27" t="inlineStr">
        <is>
          <t>244</t>
        </is>
      </c>
      <c r="AB1035" s="27" t="inlineStr">
        <is>
          <t>DIFENHIDRAMINA 10 MG X 1 ML AMP</t>
        </is>
      </c>
      <c r="AC1035" s="27" t="inlineStr">
        <is>
          <t>Cruce por nomenclatura SAP</t>
        </is>
      </c>
      <c r="AD1035" s="27" t="inlineStr">
        <is>
          <t>No</t>
        </is>
      </c>
      <c r="AE1035" s="27" t="inlineStr"/>
      <c r="AF1035" s="27" t="inlineStr">
        <is>
          <t>Sí</t>
        </is>
      </c>
      <c r="AG1035" s="27" t="inlineStr">
        <is>
          <t>M07-001</t>
        </is>
      </c>
      <c r="AH1035" s="37" t="n">
        <v>2650</v>
      </c>
      <c r="AI1035" s="37" t="n">
        <v>0</v>
      </c>
      <c r="AJ1035" s="37" t="n">
        <v>2650</v>
      </c>
      <c r="AK1035" s="38" t="n">
        <v>287.6714792452831</v>
      </c>
      <c r="AL1035" s="38">
        <f>IF(OR($Z1035="Dar de baja en SAP",$Z1035="Dar de alta en SAP"),$AJ1035*$AK1035,"")</f>
        <v/>
      </c>
      <c r="AM1035" s="38">
        <f>$AI1035*$AK1035</f>
        <v/>
      </c>
      <c r="AN1035" s="27" t="inlineStr"/>
      <c r="AO1035"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7" t="n">
        <v>0</v>
      </c>
      <c r="M1036" s="7" t="n">
        <v>108739.19</v>
      </c>
      <c r="O1036" s="11">
        <f>M1036/SUM($M$2:$M$2023)</f>
        <v/>
      </c>
      <c r="P1036" s="5">
        <f>IFERROR(M1036/I1036,0)</f>
        <v/>
      </c>
      <c r="R1036" s="8">
        <f>I1036-Q1036</f>
        <v/>
      </c>
      <c r="S1036" s="36">
        <f>P1036*R1036</f>
        <v/>
      </c>
      <c r="U1036" s="27" t="inlineStr">
        <is>
          <t>Stock SAP</t>
        </is>
      </c>
      <c r="V1036" s="27" t="inlineStr">
        <is>
          <t>Medicamentos</t>
        </is>
      </c>
      <c r="W1036" s="27" t="inlineStr">
        <is>
          <t>Dentro del alcance</t>
        </is>
      </c>
      <c r="X1036" s="25" t="inlineStr">
        <is>
          <t>Alta</t>
        </is>
      </c>
      <c r="Y1036" s="27" t="inlineStr">
        <is>
          <t>Homologado – confianza Alta</t>
        </is>
      </c>
      <c r="Z1036" s="26" t="inlineStr">
        <is>
          <t>Dar de baja en SAP</t>
        </is>
      </c>
      <c r="AA1036" s="27" t="inlineStr">
        <is>
          <t>130</t>
        </is>
      </c>
      <c r="AB1036" s="27" t="inlineStr">
        <is>
          <t>HIDROCORTISONA 500 MG AMP</t>
        </is>
      </c>
      <c r="AC1036" s="27" t="inlineStr">
        <is>
          <t>Homologación por código Avain (master M06-003)</t>
        </is>
      </c>
      <c r="AD1036" s="27" t="inlineStr">
        <is>
          <t>No</t>
        </is>
      </c>
      <c r="AE1036" s="27" t="inlineStr"/>
      <c r="AF1036" s="27" t="inlineStr">
        <is>
          <t>Sí</t>
        </is>
      </c>
      <c r="AG1036" s="27" t="inlineStr">
        <is>
          <t>M06-003</t>
        </is>
      </c>
      <c r="AH1036" s="37" t="n">
        <v>2010</v>
      </c>
      <c r="AI1036" s="37" t="n">
        <v>343</v>
      </c>
      <c r="AJ1036" s="37" t="n">
        <v>1667</v>
      </c>
      <c r="AK1036" s="38" t="n">
        <v>2174.783781094527</v>
      </c>
      <c r="AL1036" s="38">
        <f>IF(OR($Z1036="Dar de baja en SAP",$Z1036="Dar de alta en SAP"),$AJ1036*$AK1036,"")</f>
        <v/>
      </c>
      <c r="AM1036" s="38">
        <f>$AI1036*$AK1036</f>
        <v/>
      </c>
      <c r="AN1036" s="27" t="inlineStr"/>
      <c r="AO1036"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7" t="n">
        <v>0</v>
      </c>
      <c r="M1037" s="7" t="n">
        <v>84927.77</v>
      </c>
      <c r="O1037" s="11">
        <f>M1037/SUM($M$2:$M$2023)</f>
        <v/>
      </c>
      <c r="P1037" s="5">
        <f>IFERROR(M1037/I1037,0)</f>
        <v/>
      </c>
      <c r="Q1037" s="39" t="n">
        <v>17</v>
      </c>
      <c r="R1037" s="8">
        <f>I1037-Q1037</f>
        <v/>
      </c>
      <c r="S1037" s="36">
        <f>P1037*R1037</f>
        <v/>
      </c>
      <c r="U1037" s="27" t="inlineStr">
        <is>
          <t>Stock SAP</t>
        </is>
      </c>
      <c r="V1037" s="27" t="inlineStr">
        <is>
          <t>Medicamentos</t>
        </is>
      </c>
      <c r="W1037" s="27" t="inlineStr">
        <is>
          <t>Dentro del alcance</t>
        </is>
      </c>
      <c r="X1037" s="30" t="inlineStr">
        <is>
          <t>Media</t>
        </is>
      </c>
      <c r="Y1037" s="27" t="inlineStr">
        <is>
          <t>Homologado – confianza Media – pendiente de validación</t>
        </is>
      </c>
      <c r="Z1037" s="26" t="inlineStr">
        <is>
          <t>Dar de baja en SAP</t>
        </is>
      </c>
      <c r="AA1037" s="27" t="inlineStr">
        <is>
          <t>391</t>
        </is>
      </c>
      <c r="AB1037" s="27" t="inlineStr">
        <is>
          <t>CHATA</t>
        </is>
      </c>
      <c r="AC1037" s="27" t="inlineStr">
        <is>
          <t>Cruce por nomenclatura SAP</t>
        </is>
      </c>
      <c r="AD1037" s="27" t="inlineStr">
        <is>
          <t>No</t>
        </is>
      </c>
      <c r="AE1037" s="27" t="inlineStr"/>
      <c r="AF1037" s="27" t="inlineStr">
        <is>
          <t>No</t>
        </is>
      </c>
      <c r="AG1037" s="27" t="inlineStr"/>
      <c r="AH1037" s="37" t="n">
        <v>140</v>
      </c>
      <c r="AI1037" s="37" t="n">
        <v>17</v>
      </c>
      <c r="AJ1037" s="37" t="n">
        <v>123</v>
      </c>
      <c r="AK1037" s="38" t="n">
        <v>1698.555428571429</v>
      </c>
      <c r="AL1037" s="38">
        <f>IF(OR($Z1037="Dar de baja en SAP",$Z1037="Dar de alta en SAP"),$AJ1037*$AK1037,"")</f>
        <v/>
      </c>
      <c r="AM1037" s="38">
        <f>$AI1037*$AK1037</f>
        <v/>
      </c>
      <c r="AN1037" s="27" t="inlineStr"/>
      <c r="AO1037" s="27"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7" t="n">
        <v>0</v>
      </c>
      <c r="M1038" s="7" t="n">
        <v>84927.77</v>
      </c>
      <c r="O1038" s="11">
        <f>M1038/SUM($M$2:$M$2023)</f>
        <v/>
      </c>
      <c r="P1038" s="5">
        <f>IFERROR(M1038/I1038,0)</f>
        <v/>
      </c>
      <c r="R1038" s="8">
        <f>I1038-Q1038</f>
        <v/>
      </c>
      <c r="S1038" s="36">
        <f>P1038*R1038</f>
        <v/>
      </c>
      <c r="U1038" s="27" t="inlineStr">
        <is>
          <t>Stock SAP</t>
        </is>
      </c>
      <c r="V1038" s="27" t="inlineStr">
        <is>
          <t>Medicamentos</t>
        </is>
      </c>
      <c r="W1038" s="27" t="inlineStr">
        <is>
          <t>Dentro del alcance</t>
        </is>
      </c>
      <c r="X1038" s="30" t="inlineStr">
        <is>
          <t>Media</t>
        </is>
      </c>
      <c r="Y1038" s="27" t="inlineStr">
        <is>
          <t>Homologado – confianza Media – pendiente de validación</t>
        </is>
      </c>
      <c r="Z1038" s="26" t="inlineStr">
        <is>
          <t>Dar de baja en SAP</t>
        </is>
      </c>
      <c r="AA1038" s="27" t="inlineStr">
        <is>
          <t>391</t>
        </is>
      </c>
      <c r="AB1038" s="27" t="inlineStr">
        <is>
          <t>CHATA</t>
        </is>
      </c>
      <c r="AC1038" s="27" t="inlineStr">
        <is>
          <t>Cruce por nomenclatura SAP</t>
        </is>
      </c>
      <c r="AD1038" s="27" t="inlineStr">
        <is>
          <t>No</t>
        </is>
      </c>
      <c r="AE1038" s="27" t="inlineStr"/>
      <c r="AF1038" s="27" t="inlineStr">
        <is>
          <t>No</t>
        </is>
      </c>
      <c r="AG1038" s="27" t="inlineStr"/>
      <c r="AH1038" s="37" t="n">
        <v>140</v>
      </c>
      <c r="AI1038" s="37" t="n">
        <v>17</v>
      </c>
      <c r="AJ1038" s="37" t="n">
        <v>123</v>
      </c>
      <c r="AK1038" s="38" t="n">
        <v>1698.555428571429</v>
      </c>
      <c r="AL1038" s="38">
        <f>IF(OR($Z1038="Dar de baja en SAP",$Z1038="Dar de alta en SAP"),$AJ1038*$AK1038,"")</f>
        <v/>
      </c>
      <c r="AM1038" s="38">
        <f>$AI1038*$AK1038</f>
        <v/>
      </c>
      <c r="AN1038" s="27" t="inlineStr"/>
      <c r="AO1038" s="27"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7" t="n">
        <v>0</v>
      </c>
      <c r="M1039" s="7" t="n">
        <v>48833.66</v>
      </c>
      <c r="O1039" s="11">
        <f>M1039/SUM($M$2:$M$2023)</f>
        <v/>
      </c>
      <c r="P1039" s="5">
        <f>IFERROR(M1039/I1039,0)</f>
        <v/>
      </c>
      <c r="R1039" s="8">
        <f>I1039-Q1039</f>
        <v/>
      </c>
      <c r="S1039" s="36">
        <f>P1039*R1039</f>
        <v/>
      </c>
      <c r="U1039" s="27" t="inlineStr">
        <is>
          <t>Stock SAP</t>
        </is>
      </c>
      <c r="V1039" s="27" t="inlineStr">
        <is>
          <t>Medicamentos</t>
        </is>
      </c>
      <c r="W1039" s="27" t="inlineStr">
        <is>
          <t>Dentro del alcance</t>
        </is>
      </c>
      <c r="X1039" s="26" t="inlineStr">
        <is>
          <t>Baja</t>
        </is>
      </c>
      <c r="Y1039" s="27" t="inlineStr">
        <is>
          <t>Homologado – confianza Baja – pendiente de validación</t>
        </is>
      </c>
      <c r="Z1039" s="26" t="inlineStr">
        <is>
          <t>Dar de baja en SAP</t>
        </is>
      </c>
      <c r="AA1039" s="27" t="inlineStr">
        <is>
          <t>211</t>
        </is>
      </c>
      <c r="AB1039" s="27" t="inlineStr">
        <is>
          <t>SOLUCION DEXTROSA</t>
        </is>
      </c>
      <c r="AC1039" s="27" t="inlineStr">
        <is>
          <t>Homologación por código Avain (master M13-002)</t>
        </is>
      </c>
      <c r="AD1039" s="27" t="inlineStr">
        <is>
          <t>No</t>
        </is>
      </c>
      <c r="AE1039" s="27" t="inlineStr"/>
      <c r="AF1039" s="27" t="inlineStr">
        <is>
          <t>Sí</t>
        </is>
      </c>
      <c r="AG1039" s="27" t="inlineStr">
        <is>
          <t>M13-002</t>
        </is>
      </c>
      <c r="AH1039" s="37" t="n">
        <v>1553</v>
      </c>
      <c r="AI1039" s="37" t="n">
        <v>273</v>
      </c>
      <c r="AJ1039" s="37" t="n">
        <v>1280</v>
      </c>
      <c r="AK1039" s="38" t="n">
        <v>976.6731938184158</v>
      </c>
      <c r="AL1039" s="38">
        <f>IF(OR($Z1039="Dar de baja en SAP",$Z1039="Dar de alta en SAP"),$AJ1039*$AK1039,"")</f>
        <v/>
      </c>
      <c r="AM1039" s="38">
        <f>$AI1039*$AK1039</f>
        <v/>
      </c>
      <c r="AN1039" s="27" t="inlineStr"/>
      <c r="AO1039"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7" t="n">
        <v>0</v>
      </c>
      <c r="M1040" s="7" t="n">
        <v>470130.78</v>
      </c>
      <c r="O1040" s="11">
        <f>M1040/SUM($M$2:$M$2023)</f>
        <v/>
      </c>
      <c r="P1040" s="5">
        <f>IFERROR(M1040/I1040,0)</f>
        <v/>
      </c>
      <c r="R1040" s="8">
        <f>I1040-Q1040</f>
        <v/>
      </c>
      <c r="S1040" s="36">
        <f>P1040*R1040</f>
        <v/>
      </c>
      <c r="U1040" s="27" t="inlineStr">
        <is>
          <t>Stock SAP</t>
        </is>
      </c>
      <c r="V1040" s="27" t="inlineStr">
        <is>
          <t>Medicamentos</t>
        </is>
      </c>
      <c r="W1040" s="27" t="inlineStr">
        <is>
          <t>Dentro del alcance</t>
        </is>
      </c>
      <c r="X1040" s="27" t="inlineStr"/>
      <c r="Y1040" s="27" t="inlineStr">
        <is>
          <t>Sin recuento físico en el inventario de Avain</t>
        </is>
      </c>
      <c r="Z1040" s="28" t="inlineStr">
        <is>
          <t>Sin recuento físico</t>
        </is>
      </c>
      <c r="AA1040" s="27" t="inlineStr"/>
      <c r="AB1040" s="27" t="inlineStr"/>
      <c r="AC1040" s="27" t="inlineStr"/>
      <c r="AD1040" s="27" t="inlineStr"/>
      <c r="AE1040" s="27" t="inlineStr"/>
      <c r="AF1040" s="27" t="inlineStr"/>
      <c r="AG1040" s="27" t="inlineStr"/>
      <c r="AH1040" s="37" t="n">
        <v>431</v>
      </c>
      <c r="AI1040" s="37" t="n">
        <v>0</v>
      </c>
      <c r="AJ1040" s="37" t="n">
        <v>431</v>
      </c>
      <c r="AK1040" s="38" t="n">
        <v>9402.615522041766</v>
      </c>
      <c r="AL1040" s="38" t="n"/>
      <c r="AM1040" s="38" t="n"/>
      <c r="AN1040" s="27" t="inlineStr"/>
      <c r="AO1040" s="27"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7" t="n">
        <v>0</v>
      </c>
      <c r="M1041" s="7" t="n">
        <v>40105.57</v>
      </c>
      <c r="O1041" s="11">
        <f>M1041/SUM($M$2:$M$2023)</f>
        <v/>
      </c>
      <c r="P1041" s="5">
        <f>IFERROR(M1041/I1041,0)</f>
        <v/>
      </c>
      <c r="R1041" s="8">
        <f>I1041-Q1041</f>
        <v/>
      </c>
      <c r="S1041" s="36">
        <f>P1041*R1041</f>
        <v/>
      </c>
      <c r="U1041" s="27" t="inlineStr">
        <is>
          <t>Stock SAP</t>
        </is>
      </c>
      <c r="V1041" s="27" t="inlineStr">
        <is>
          <t>Medicamentos</t>
        </is>
      </c>
      <c r="W1041" s="27" t="inlineStr">
        <is>
          <t>Dentro del alcance</t>
        </is>
      </c>
      <c r="X1041" s="27" t="inlineStr"/>
      <c r="Y1041" s="27" t="inlineStr">
        <is>
          <t>Sin recuento físico en el inventario de Avain</t>
        </is>
      </c>
      <c r="Z1041" s="28" t="inlineStr">
        <is>
          <t>Sin recuento físico</t>
        </is>
      </c>
      <c r="AA1041" s="27" t="inlineStr"/>
      <c r="AB1041" s="27" t="inlineStr"/>
      <c r="AC1041" s="27" t="inlineStr"/>
      <c r="AD1041" s="27" t="inlineStr"/>
      <c r="AE1041" s="27" t="inlineStr"/>
      <c r="AF1041" s="27" t="inlineStr"/>
      <c r="AG1041" s="27" t="inlineStr"/>
      <c r="AH1041" s="37" t="n">
        <v>337</v>
      </c>
      <c r="AI1041" s="37" t="n">
        <v>0</v>
      </c>
      <c r="AJ1041" s="37" t="n">
        <v>337</v>
      </c>
      <c r="AK1041" s="38" t="n">
        <v>802.1114540059347</v>
      </c>
      <c r="AL1041" s="38" t="n"/>
      <c r="AM1041" s="38" t="n"/>
      <c r="AN1041" s="27" t="inlineStr"/>
      <c r="AO1041" s="27"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7" t="n">
        <v>0</v>
      </c>
      <c r="M1042" s="7" t="n">
        <v>40105.57</v>
      </c>
      <c r="O1042" s="11">
        <f>M1042/SUM($M$2:$M$2023)</f>
        <v/>
      </c>
      <c r="P1042" s="5">
        <f>IFERROR(M1042/I1042,0)</f>
        <v/>
      </c>
      <c r="R1042" s="8">
        <f>I1042-Q1042</f>
        <v/>
      </c>
      <c r="S1042" s="36">
        <f>P1042*R1042</f>
        <v/>
      </c>
      <c r="U1042" s="27" t="inlineStr">
        <is>
          <t>Stock SAP</t>
        </is>
      </c>
      <c r="V1042" s="27" t="inlineStr">
        <is>
          <t>Medicamentos</t>
        </is>
      </c>
      <c r="W1042" s="27" t="inlineStr">
        <is>
          <t>Dentro del alcance</t>
        </is>
      </c>
      <c r="X1042" s="27" t="inlineStr"/>
      <c r="Y1042" s="27" t="inlineStr">
        <is>
          <t>Sin recuento físico en el inventario de Avain</t>
        </is>
      </c>
      <c r="Z1042" s="28" t="inlineStr">
        <is>
          <t>Sin recuento físico</t>
        </is>
      </c>
      <c r="AA1042" s="27" t="inlineStr"/>
      <c r="AB1042" s="27" t="inlineStr"/>
      <c r="AC1042" s="27" t="inlineStr"/>
      <c r="AD1042" s="27" t="inlineStr"/>
      <c r="AE1042" s="27" t="inlineStr"/>
      <c r="AF1042" s="27" t="inlineStr"/>
      <c r="AG1042" s="27" t="inlineStr"/>
      <c r="AH1042" s="37" t="n">
        <v>337</v>
      </c>
      <c r="AI1042" s="37" t="n">
        <v>0</v>
      </c>
      <c r="AJ1042" s="37" t="n">
        <v>337</v>
      </c>
      <c r="AK1042" s="38" t="n">
        <v>802.1114540059347</v>
      </c>
      <c r="AL1042" s="38" t="n"/>
      <c r="AM1042" s="38" t="n"/>
      <c r="AN1042" s="27" t="inlineStr"/>
      <c r="AO1042" s="27"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7" t="n">
        <v>0</v>
      </c>
      <c r="M1043" s="7" t="n">
        <v>10856.01</v>
      </c>
      <c r="O1043" s="11">
        <f>M1043/SUM($M$2:$M$2023)</f>
        <v/>
      </c>
      <c r="P1043" s="5">
        <f>IFERROR(M1043/I1043,0)</f>
        <v/>
      </c>
      <c r="R1043" s="8">
        <f>I1043-Q1043</f>
        <v/>
      </c>
      <c r="S1043" s="36">
        <f>P1043*R1043</f>
        <v/>
      </c>
      <c r="U1043" s="27" t="inlineStr">
        <is>
          <t>Stock SAP</t>
        </is>
      </c>
      <c r="V1043" s="27" t="inlineStr">
        <is>
          <t>Medicamentos</t>
        </is>
      </c>
      <c r="W1043" s="27" t="inlineStr">
        <is>
          <t>Dentro del alcance</t>
        </is>
      </c>
      <c r="X1043" s="25" t="inlineStr">
        <is>
          <t>Alta</t>
        </is>
      </c>
      <c r="Y1043" s="27" t="inlineStr">
        <is>
          <t>Homologado – confianza Alta</t>
        </is>
      </c>
      <c r="Z1043" s="26" t="inlineStr">
        <is>
          <t>Dar de baja en SAP</t>
        </is>
      </c>
      <c r="AA1043" s="27" t="inlineStr">
        <is>
          <t>463</t>
        </is>
      </c>
      <c r="AB1043" s="27" t="inlineStr">
        <is>
          <t>Alcohol en gel x500ml</t>
        </is>
      </c>
      <c r="AC1043" s="27" t="inlineStr">
        <is>
          <t>Cruce por nomenclatura SAP</t>
        </is>
      </c>
      <c r="AD1043" s="27" t="inlineStr">
        <is>
          <t>No</t>
        </is>
      </c>
      <c r="AE1043" s="27" t="inlineStr"/>
      <c r="AF1043" s="27" t="inlineStr">
        <is>
          <t>No</t>
        </is>
      </c>
      <c r="AG1043" s="27" t="inlineStr"/>
      <c r="AH1043" s="37" t="n">
        <v>1598</v>
      </c>
      <c r="AI1043" s="37" t="n">
        <v>1</v>
      </c>
      <c r="AJ1043" s="37" t="n">
        <v>1597</v>
      </c>
      <c r="AK1043" s="38" t="n">
        <v>217.1202878598248</v>
      </c>
      <c r="AL1043" s="38">
        <f>IF(OR($Z1043="Dar de baja en SAP",$Z1043="Dar de alta en SAP"),$AJ1043*$AK1043,"")</f>
        <v/>
      </c>
      <c r="AM1043" s="38">
        <f>$AI1043*$AK1043</f>
        <v/>
      </c>
      <c r="AN1043" s="29" t="inlineStr">
        <is>
          <t>Valorización a validar: relación de cantidades 1,598 a 1 entre SAP y el recuento físico. Sugiere distinta unidad de medida (SAP por caja o envase y el recuento por unidad). La diferencia económica de esta fila no debe tomarse como definitiva.</t>
        </is>
      </c>
      <c r="AO1043" s="27"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7" t="n">
        <v>0</v>
      </c>
      <c r="M1044" s="7" t="n">
        <v>10000</v>
      </c>
      <c r="O1044" s="11">
        <f>M1044/SUM($M$2:$M$2023)</f>
        <v/>
      </c>
      <c r="P1044" s="5">
        <f>IFERROR(M1044/I1044,0)</f>
        <v/>
      </c>
      <c r="R1044" s="8">
        <f>I1044-Q1044</f>
        <v/>
      </c>
      <c r="S1044" s="36">
        <f>P1044*R1044</f>
        <v/>
      </c>
      <c r="U1044" s="27" t="inlineStr">
        <is>
          <t>Stock SAP</t>
        </is>
      </c>
      <c r="V1044" s="27" t="inlineStr">
        <is>
          <t>Medicamentos</t>
        </is>
      </c>
      <c r="W1044" s="27" t="inlineStr">
        <is>
          <t>Dentro del alcance</t>
        </is>
      </c>
      <c r="X1044" s="27" t="inlineStr"/>
      <c r="Y1044" s="27" t="inlineStr">
        <is>
          <t>Sin recuento físico en el inventario de Avain</t>
        </is>
      </c>
      <c r="Z1044" s="28" t="inlineStr">
        <is>
          <t>Sin recuento físico</t>
        </is>
      </c>
      <c r="AA1044" s="27" t="inlineStr"/>
      <c r="AB1044" s="27" t="inlineStr"/>
      <c r="AC1044" s="27" t="inlineStr"/>
      <c r="AD1044" s="27" t="inlineStr"/>
      <c r="AE1044" s="27" t="inlineStr"/>
      <c r="AF1044" s="27" t="inlineStr"/>
      <c r="AG1044" s="27" t="inlineStr"/>
      <c r="AH1044" s="37" t="n">
        <v>50</v>
      </c>
      <c r="AI1044" s="37" t="n">
        <v>0</v>
      </c>
      <c r="AJ1044" s="37" t="n">
        <v>50</v>
      </c>
      <c r="AK1044" s="38" t="n">
        <v>200</v>
      </c>
      <c r="AL1044" s="38" t="n"/>
      <c r="AM1044" s="38" t="n"/>
      <c r="AN1044" s="27" t="inlineStr"/>
      <c r="AO1044" s="27" t="inlineStr"/>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7" t="n">
        <v>0</v>
      </c>
      <c r="M1045" s="7" t="n">
        <v>16475.61</v>
      </c>
      <c r="O1045" s="11">
        <f>M1045/SUM($M$2:$M$2023)</f>
        <v/>
      </c>
      <c r="P1045" s="5">
        <f>IFERROR(M1045/I1045,0)</f>
        <v/>
      </c>
      <c r="R1045" s="8">
        <f>I1045-Q1045</f>
        <v/>
      </c>
      <c r="S1045" s="36">
        <f>P1045*R1045</f>
        <v/>
      </c>
      <c r="U1045" s="27" t="inlineStr">
        <is>
          <t>Stock SAP</t>
        </is>
      </c>
      <c r="V1045" s="27" t="inlineStr">
        <is>
          <t>Medicamentos</t>
        </is>
      </c>
      <c r="W1045" s="27" t="inlineStr">
        <is>
          <t>Dentro del alcance</t>
        </is>
      </c>
      <c r="X1045" s="25" t="inlineStr">
        <is>
          <t>Alta</t>
        </is>
      </c>
      <c r="Y1045" s="27" t="inlineStr">
        <is>
          <t>Homologado – confianza Alta</t>
        </is>
      </c>
      <c r="Z1045" s="26" t="inlineStr">
        <is>
          <t>Dar de baja en SAP</t>
        </is>
      </c>
      <c r="AA1045" s="27" t="inlineStr">
        <is>
          <t>150; 502</t>
        </is>
      </c>
      <c r="AB1045" s="27" t="inlineStr">
        <is>
          <t>LIDOCAINA 2 % SIN EPINEFRINA X 5 ML; LIDOCAINA 2% C/EPINEFRINA</t>
        </is>
      </c>
      <c r="AC1045" s="27" t="inlineStr">
        <is>
          <t>Cruce por nomenclatura SAP; Homologación por código Avain (master M15-001)</t>
        </is>
      </c>
      <c r="AD1045" s="27" t="inlineStr">
        <is>
          <t>No</t>
        </is>
      </c>
      <c r="AE1045" s="27" t="inlineStr"/>
      <c r="AF1045" s="27" t="inlineStr">
        <is>
          <t>Sí</t>
        </is>
      </c>
      <c r="AG1045" s="27" t="inlineStr">
        <is>
          <t>M15-001</t>
        </is>
      </c>
      <c r="AH1045" s="37" t="n">
        <v>677</v>
      </c>
      <c r="AI1045" s="37" t="n">
        <v>126</v>
      </c>
      <c r="AJ1045" s="37" t="n">
        <v>551</v>
      </c>
      <c r="AK1045" s="38" t="n">
        <v>329.5122304283604</v>
      </c>
      <c r="AL1045" s="38">
        <f>IF(OR($Z1045="Dar de baja en SAP",$Z1045="Dar de alta en SAP"),$AJ1045*$AK1045,"")</f>
        <v/>
      </c>
      <c r="AM1045" s="38">
        <f>$AI1045*$AK1045</f>
        <v/>
      </c>
      <c r="AN1045" s="27" t="inlineStr"/>
      <c r="AO1045" s="27"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7" t="n">
        <v>0</v>
      </c>
      <c r="M1046" s="7" t="n">
        <v>181500.38</v>
      </c>
      <c r="O1046" s="11">
        <f>M1046/SUM($M$2:$M$2023)</f>
        <v/>
      </c>
      <c r="P1046" s="5">
        <f>IFERROR(M1046/I1046,0)</f>
        <v/>
      </c>
      <c r="R1046" s="8">
        <f>I1046-Q1046</f>
        <v/>
      </c>
      <c r="S1046" s="36">
        <f>P1046*R1046</f>
        <v/>
      </c>
      <c r="U1046" s="27" t="inlineStr">
        <is>
          <t>Stock SAP</t>
        </is>
      </c>
      <c r="V1046" s="27" t="inlineStr">
        <is>
          <t>Medicamentos</t>
        </is>
      </c>
      <c r="W1046" s="27" t="inlineStr">
        <is>
          <t>Dentro del alcance</t>
        </is>
      </c>
      <c r="X1046" s="30" t="inlineStr">
        <is>
          <t>Media</t>
        </is>
      </c>
      <c r="Y1046" s="27" t="inlineStr">
        <is>
          <t>Homologado – confianza Media – pendiente de validación</t>
        </is>
      </c>
      <c r="Z1046" s="26" t="inlineStr">
        <is>
          <t>Dar de baja en SAP</t>
        </is>
      </c>
      <c r="AA1046" s="27" t="inlineStr">
        <is>
          <t>204</t>
        </is>
      </c>
      <c r="AB1046" s="27" t="inlineStr">
        <is>
          <t>SALBUTAMOL</t>
        </is>
      </c>
      <c r="AC1046" s="27" t="inlineStr">
        <is>
          <t>Homologación por código Avain (master M05-001)</t>
        </is>
      </c>
      <c r="AD1046" s="27" t="inlineStr">
        <is>
          <t>No</t>
        </is>
      </c>
      <c r="AE1046" s="27" t="inlineStr"/>
      <c r="AF1046" s="27" t="inlineStr">
        <is>
          <t>Sí</t>
        </is>
      </c>
      <c r="AG1046" s="27" t="inlineStr">
        <is>
          <t>M05-001</t>
        </is>
      </c>
      <c r="AH1046" s="37" t="n">
        <v>463</v>
      </c>
      <c r="AI1046" s="37" t="n">
        <v>29</v>
      </c>
      <c r="AJ1046" s="37" t="n">
        <v>434</v>
      </c>
      <c r="AK1046" s="38" t="n">
        <v>3630.00758099352</v>
      </c>
      <c r="AL1046" s="38">
        <f>IF(OR($Z1046="Dar de baja en SAP",$Z1046="Dar de alta en SAP"),$AJ1046*$AK1046,"")</f>
        <v/>
      </c>
      <c r="AM1046" s="38">
        <f>$AI1046*$AK1046</f>
        <v/>
      </c>
      <c r="AN1046" s="27" t="inlineStr"/>
      <c r="AO1046"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7" t="n">
        <v>0</v>
      </c>
      <c r="M1047" s="7" t="n">
        <v>181500.38</v>
      </c>
      <c r="O1047" s="11">
        <f>M1047/SUM($M$2:$M$2023)</f>
        <v/>
      </c>
      <c r="P1047" s="5">
        <f>IFERROR(M1047/I1047,0)</f>
        <v/>
      </c>
      <c r="R1047" s="8">
        <f>I1047-Q1047</f>
        <v/>
      </c>
      <c r="S1047" s="36">
        <f>P1047*R1047</f>
        <v/>
      </c>
      <c r="U1047" s="27" t="inlineStr">
        <is>
          <t>Stock SAP</t>
        </is>
      </c>
      <c r="V1047" s="27" t="inlineStr">
        <is>
          <t>Medicamentos</t>
        </is>
      </c>
      <c r="W1047" s="27" t="inlineStr">
        <is>
          <t>Dentro del alcance</t>
        </is>
      </c>
      <c r="X1047" s="30" t="inlineStr">
        <is>
          <t>Media</t>
        </is>
      </c>
      <c r="Y1047" s="27" t="inlineStr">
        <is>
          <t>Homologado – confianza Media – pendiente de validación</t>
        </is>
      </c>
      <c r="Z1047" s="26" t="inlineStr">
        <is>
          <t>Dar de baja en SAP</t>
        </is>
      </c>
      <c r="AA1047" s="27" t="inlineStr">
        <is>
          <t>204</t>
        </is>
      </c>
      <c r="AB1047" s="27" t="inlineStr">
        <is>
          <t>SALBUTAMOL</t>
        </is>
      </c>
      <c r="AC1047" s="27" t="inlineStr">
        <is>
          <t>Homologación por código Avain (master M05-001)</t>
        </is>
      </c>
      <c r="AD1047" s="27" t="inlineStr">
        <is>
          <t>No</t>
        </is>
      </c>
      <c r="AE1047" s="27" t="inlineStr"/>
      <c r="AF1047" s="27" t="inlineStr">
        <is>
          <t>Sí</t>
        </is>
      </c>
      <c r="AG1047" s="27" t="inlineStr">
        <is>
          <t>M05-001</t>
        </is>
      </c>
      <c r="AH1047" s="37" t="n">
        <v>463</v>
      </c>
      <c r="AI1047" s="37" t="n">
        <v>29</v>
      </c>
      <c r="AJ1047" s="37" t="n">
        <v>434</v>
      </c>
      <c r="AK1047" s="38" t="n">
        <v>3630.00758099352</v>
      </c>
      <c r="AL1047" s="38">
        <f>IF(OR($Z1047="Dar de baja en SAP",$Z1047="Dar de alta en SAP"),$AJ1047*$AK1047,"")</f>
        <v/>
      </c>
      <c r="AM1047" s="38">
        <f>$AI1047*$AK1047</f>
        <v/>
      </c>
      <c r="AN1047" s="27" t="inlineStr"/>
      <c r="AO1047"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7" t="n">
        <v>0</v>
      </c>
      <c r="M1048" s="7" t="n">
        <v>181500.38</v>
      </c>
      <c r="O1048" s="11">
        <f>M1048/SUM($M$2:$M$2023)</f>
        <v/>
      </c>
      <c r="P1048" s="5">
        <f>IFERROR(M1048/I1048,0)</f>
        <v/>
      </c>
      <c r="R1048" s="8">
        <f>I1048-Q1048</f>
        <v/>
      </c>
      <c r="S1048" s="36">
        <f>P1048*R1048</f>
        <v/>
      </c>
      <c r="U1048" s="27" t="inlineStr">
        <is>
          <t>Stock SAP</t>
        </is>
      </c>
      <c r="V1048" s="27" t="inlineStr">
        <is>
          <t>Medicamentos</t>
        </is>
      </c>
      <c r="W1048" s="27" t="inlineStr">
        <is>
          <t>Dentro del alcance</t>
        </is>
      </c>
      <c r="X1048" s="30" t="inlineStr">
        <is>
          <t>Media</t>
        </is>
      </c>
      <c r="Y1048" s="27" t="inlineStr">
        <is>
          <t>Homologado – confianza Media – pendiente de validación</t>
        </is>
      </c>
      <c r="Z1048" s="26" t="inlineStr">
        <is>
          <t>Dar de baja en SAP</t>
        </is>
      </c>
      <c r="AA1048" s="27" t="inlineStr">
        <is>
          <t>204</t>
        </is>
      </c>
      <c r="AB1048" s="27" t="inlineStr">
        <is>
          <t>SALBUTAMOL</t>
        </is>
      </c>
      <c r="AC1048" s="27" t="inlineStr">
        <is>
          <t>Homologación por código Avain (master M05-001)</t>
        </is>
      </c>
      <c r="AD1048" s="27" t="inlineStr">
        <is>
          <t>No</t>
        </is>
      </c>
      <c r="AE1048" s="27" t="inlineStr"/>
      <c r="AF1048" s="27" t="inlineStr">
        <is>
          <t>Sí</t>
        </is>
      </c>
      <c r="AG1048" s="27" t="inlineStr">
        <is>
          <t>M05-001</t>
        </is>
      </c>
      <c r="AH1048" s="37" t="n">
        <v>463</v>
      </c>
      <c r="AI1048" s="37" t="n">
        <v>29</v>
      </c>
      <c r="AJ1048" s="37" t="n">
        <v>434</v>
      </c>
      <c r="AK1048" s="38" t="n">
        <v>3630.00758099352</v>
      </c>
      <c r="AL1048" s="38">
        <f>IF(OR($Z1048="Dar de baja en SAP",$Z1048="Dar de alta en SAP"),$AJ1048*$AK1048,"")</f>
        <v/>
      </c>
      <c r="AM1048" s="38">
        <f>$AI1048*$AK1048</f>
        <v/>
      </c>
      <c r="AN1048" s="27" t="inlineStr"/>
      <c r="AO1048"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7" t="n">
        <v>0</v>
      </c>
      <c r="M1049" s="7" t="n">
        <v>54084.29</v>
      </c>
      <c r="O1049" s="11">
        <f>M1049/SUM($M$2:$M$2023)</f>
        <v/>
      </c>
      <c r="P1049" s="5">
        <f>IFERROR(M1049/I1049,0)</f>
        <v/>
      </c>
      <c r="R1049" s="8">
        <f>I1049-Q1049</f>
        <v/>
      </c>
      <c r="S1049" s="36">
        <f>P1049*R1049</f>
        <v/>
      </c>
      <c r="U1049" s="27" t="inlineStr">
        <is>
          <t>Stock SAP</t>
        </is>
      </c>
      <c r="V1049" s="27" t="inlineStr">
        <is>
          <t>Medicamentos</t>
        </is>
      </c>
      <c r="W1049" s="27" t="inlineStr">
        <is>
          <t>Dentro del alcance</t>
        </is>
      </c>
      <c r="X1049" s="30" t="inlineStr">
        <is>
          <t>Media</t>
        </is>
      </c>
      <c r="Y1049" s="27" t="inlineStr">
        <is>
          <t>Homologado – confianza Media – pendiente de validación</t>
        </is>
      </c>
      <c r="Z1049" s="26" t="inlineStr">
        <is>
          <t>Dar de baja en SAP</t>
        </is>
      </c>
      <c r="AA1049" s="27" t="inlineStr">
        <is>
          <t>212</t>
        </is>
      </c>
      <c r="AB1049" s="27" t="inlineStr">
        <is>
          <t>SOLUCIÓN FISIOLÓGICA</t>
        </is>
      </c>
      <c r="AC1049" s="27" t="inlineStr">
        <is>
          <t>Homologación por código Avain (master M13-001)</t>
        </is>
      </c>
      <c r="AD1049" s="27" t="inlineStr">
        <is>
          <t>No</t>
        </is>
      </c>
      <c r="AE1049" s="27" t="inlineStr"/>
      <c r="AF1049" s="27" t="inlineStr">
        <is>
          <t>Sí</t>
        </is>
      </c>
      <c r="AG1049" s="27" t="inlineStr">
        <is>
          <t>M13-001</t>
        </is>
      </c>
      <c r="AH1049" s="37" t="n">
        <v>3471</v>
      </c>
      <c r="AI1049" s="37" t="n">
        <v>0</v>
      </c>
      <c r="AJ1049" s="37" t="n">
        <v>3471</v>
      </c>
      <c r="AK1049" s="38" t="n">
        <v>1081.685701526937</v>
      </c>
      <c r="AL1049" s="38">
        <f>IF(OR($Z1049="Dar de baja en SAP",$Z1049="Dar de alta en SAP"),$AJ1049*$AK1049,"")</f>
        <v/>
      </c>
      <c r="AM1049" s="38">
        <f>$AI1049*$AK1049</f>
        <v/>
      </c>
      <c r="AN1049" s="27" t="inlineStr"/>
      <c r="AO1049"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7" t="n">
        <v>0</v>
      </c>
      <c r="M1050" s="7" t="n">
        <v>57027.65</v>
      </c>
      <c r="O1050" s="11">
        <f>M1050/SUM($M$2:$M$2023)</f>
        <v/>
      </c>
      <c r="P1050" s="5">
        <f>IFERROR(M1050/I1050,0)</f>
        <v/>
      </c>
      <c r="R1050" s="8">
        <f>I1050-Q1050</f>
        <v/>
      </c>
      <c r="S1050" s="36">
        <f>P1050*R1050</f>
        <v/>
      </c>
      <c r="U1050" s="27" t="inlineStr">
        <is>
          <t>Stock SAP</t>
        </is>
      </c>
      <c r="V1050" s="27" t="inlineStr">
        <is>
          <t>Medicamentos</t>
        </is>
      </c>
      <c r="W1050" s="27" t="inlineStr">
        <is>
          <t>Dentro del alcance</t>
        </is>
      </c>
      <c r="X1050" s="25" t="inlineStr">
        <is>
          <t>Alta</t>
        </is>
      </c>
      <c r="Y1050" s="27" t="inlineStr">
        <is>
          <t>Homologado – confianza Alta</t>
        </is>
      </c>
      <c r="Z1050" s="26" t="inlineStr">
        <is>
          <t>Dar de baja en SAP</t>
        </is>
      </c>
      <c r="AA1050" s="27" t="inlineStr">
        <is>
          <t>305</t>
        </is>
      </c>
      <c r="AB1050" s="27" t="inlineStr">
        <is>
          <t>LIDOCAINA EN JALEA</t>
        </is>
      </c>
      <c r="AC1050" s="27" t="inlineStr">
        <is>
          <t>Cruce por nomenclatura SAP</t>
        </is>
      </c>
      <c r="AD1050" s="27" t="inlineStr">
        <is>
          <t>No</t>
        </is>
      </c>
      <c r="AE1050" s="27" t="inlineStr"/>
      <c r="AF1050" s="27" t="inlineStr">
        <is>
          <t>Sí</t>
        </is>
      </c>
      <c r="AG1050" s="27" t="inlineStr"/>
      <c r="AH1050" s="37" t="n">
        <v>546</v>
      </c>
      <c r="AI1050" s="37" t="n">
        <v>61</v>
      </c>
      <c r="AJ1050" s="37" t="n">
        <v>485</v>
      </c>
      <c r="AK1050" s="38" t="n">
        <v>1140.553095238095</v>
      </c>
      <c r="AL1050" s="38">
        <f>IF(OR($Z1050="Dar de baja en SAP",$Z1050="Dar de alta en SAP"),$AJ1050*$AK1050,"")</f>
        <v/>
      </c>
      <c r="AM1050" s="38">
        <f>$AI1050*$AK1050</f>
        <v/>
      </c>
      <c r="AN1050" s="27" t="inlineStr"/>
      <c r="AO1050"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7" t="n">
        <v>0</v>
      </c>
      <c r="M1051" s="7" t="n">
        <v>57027.65</v>
      </c>
      <c r="O1051" s="11">
        <f>M1051/SUM($M$2:$M$2023)</f>
        <v/>
      </c>
      <c r="P1051" s="5">
        <f>IFERROR(M1051/I1051,0)</f>
        <v/>
      </c>
      <c r="R1051" s="8">
        <f>I1051-Q1051</f>
        <v/>
      </c>
      <c r="S1051" s="36">
        <f>P1051*R1051</f>
        <v/>
      </c>
      <c r="U1051" s="27" t="inlineStr">
        <is>
          <t>Stock SAP</t>
        </is>
      </c>
      <c r="V1051" s="27" t="inlineStr">
        <is>
          <t>Medicamentos</t>
        </is>
      </c>
      <c r="W1051" s="27" t="inlineStr">
        <is>
          <t>Dentro del alcance</t>
        </is>
      </c>
      <c r="X1051" s="25" t="inlineStr">
        <is>
          <t>Alta</t>
        </is>
      </c>
      <c r="Y1051" s="27" t="inlineStr">
        <is>
          <t>Homologado – confianza Alta</t>
        </is>
      </c>
      <c r="Z1051" s="26" t="inlineStr">
        <is>
          <t>Dar de baja en SAP</t>
        </is>
      </c>
      <c r="AA1051" s="27" t="inlineStr">
        <is>
          <t>305</t>
        </is>
      </c>
      <c r="AB1051" s="27" t="inlineStr">
        <is>
          <t>LIDOCAINA EN JALEA</t>
        </is>
      </c>
      <c r="AC1051" s="27" t="inlineStr">
        <is>
          <t>Cruce por nomenclatura SAP</t>
        </is>
      </c>
      <c r="AD1051" s="27" t="inlineStr">
        <is>
          <t>No</t>
        </is>
      </c>
      <c r="AE1051" s="27" t="inlineStr"/>
      <c r="AF1051" s="27" t="inlineStr">
        <is>
          <t>Sí</t>
        </is>
      </c>
      <c r="AG1051" s="27" t="inlineStr"/>
      <c r="AH1051" s="37" t="n">
        <v>546</v>
      </c>
      <c r="AI1051" s="37" t="n">
        <v>61</v>
      </c>
      <c r="AJ1051" s="37" t="n">
        <v>485</v>
      </c>
      <c r="AK1051" s="38" t="n">
        <v>1140.553095238095</v>
      </c>
      <c r="AL1051" s="38">
        <f>IF(OR($Z1051="Dar de baja en SAP",$Z1051="Dar de alta en SAP"),$AJ1051*$AK1051,"")</f>
        <v/>
      </c>
      <c r="AM1051" s="38">
        <f>$AI1051*$AK1051</f>
        <v/>
      </c>
      <c r="AN1051" s="27" t="inlineStr"/>
      <c r="AO1051"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7" t="n">
        <v>0</v>
      </c>
      <c r="M1052" s="7" t="n">
        <v>11278.35</v>
      </c>
      <c r="O1052" s="11">
        <f>M1052/SUM($M$2:$M$2023)</f>
        <v/>
      </c>
      <c r="P1052" s="5">
        <f>IFERROR(M1052/I1052,0)</f>
        <v/>
      </c>
      <c r="R1052" s="8">
        <f>I1052-Q1052</f>
        <v/>
      </c>
      <c r="S1052" s="36">
        <f>P1052*R1052</f>
        <v/>
      </c>
      <c r="U1052" s="27" t="inlineStr">
        <is>
          <t>Stock SAP</t>
        </is>
      </c>
      <c r="V1052" s="27" t="inlineStr">
        <is>
          <t>Medicamentos</t>
        </is>
      </c>
      <c r="W1052" s="27" t="inlineStr">
        <is>
          <t>Dentro del alcance</t>
        </is>
      </c>
      <c r="X1052" s="30" t="inlineStr">
        <is>
          <t>Media</t>
        </is>
      </c>
      <c r="Y1052" s="27" t="inlineStr">
        <is>
          <t>Homologado – confianza Media – pendiente de validación</t>
        </is>
      </c>
      <c r="Z1052" s="26" t="inlineStr">
        <is>
          <t>Dar de baja en SAP</t>
        </is>
      </c>
      <c r="AA1052" s="27" t="inlineStr">
        <is>
          <t>116</t>
        </is>
      </c>
      <c r="AB1052" s="27" t="inlineStr">
        <is>
          <t>FUROSEMIDA AMP</t>
        </is>
      </c>
      <c r="AC1052" s="27" t="inlineStr">
        <is>
          <t>Homologación por código Avain (master M12-001)</t>
        </is>
      </c>
      <c r="AD1052" s="27" t="inlineStr">
        <is>
          <t>No</t>
        </is>
      </c>
      <c r="AE1052" s="27" t="inlineStr"/>
      <c r="AF1052" s="27" t="inlineStr">
        <is>
          <t>Sí</t>
        </is>
      </c>
      <c r="AG1052" s="27" t="inlineStr">
        <is>
          <t>M12-001</t>
        </is>
      </c>
      <c r="AH1052" s="37" t="n">
        <v>3270</v>
      </c>
      <c r="AI1052" s="37" t="n">
        <v>117</v>
      </c>
      <c r="AJ1052" s="37" t="n">
        <v>3153</v>
      </c>
      <c r="AK1052" s="38" t="n">
        <v>225.5669633027522</v>
      </c>
      <c r="AL1052" s="38">
        <f>IF(OR($Z1052="Dar de baja en SAP",$Z1052="Dar de alta en SAP"),$AJ1052*$AK1052,"")</f>
        <v/>
      </c>
      <c r="AM1052" s="38">
        <f>$AI1052*$AK1052</f>
        <v/>
      </c>
      <c r="AN1052" s="27" t="inlineStr"/>
      <c r="AO1052"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7" t="n">
        <v>0</v>
      </c>
      <c r="M1053" s="7" t="n">
        <v>17925.97</v>
      </c>
      <c r="O1053" s="11">
        <f>M1053/SUM($M$2:$M$2023)</f>
        <v/>
      </c>
      <c r="P1053" s="5">
        <f>IFERROR(M1053/I1053,0)</f>
        <v/>
      </c>
      <c r="R1053" s="8">
        <f>I1053-Q1053</f>
        <v/>
      </c>
      <c r="S1053" s="36">
        <f>P1053*R1053</f>
        <v/>
      </c>
      <c r="U1053" s="27" t="inlineStr">
        <is>
          <t>Stock SAP</t>
        </is>
      </c>
      <c r="V1053" s="27" t="inlineStr">
        <is>
          <t>Medicamentos</t>
        </is>
      </c>
      <c r="W1053" s="27" t="inlineStr">
        <is>
          <t>Dentro del alcance</t>
        </is>
      </c>
      <c r="X1053" s="30" t="inlineStr">
        <is>
          <t>Media</t>
        </is>
      </c>
      <c r="Y1053" s="27" t="inlineStr">
        <is>
          <t>Homologado – confianza Media – pendiente de validación</t>
        </is>
      </c>
      <c r="Z1053" s="26" t="inlineStr">
        <is>
          <t>Dar de baja en SAP</t>
        </is>
      </c>
      <c r="AA1053" s="27" t="inlineStr">
        <is>
          <t>272</t>
        </is>
      </c>
      <c r="AB1053" s="27" t="inlineStr">
        <is>
          <t>NALBUFINA AMP</t>
        </is>
      </c>
      <c r="AC1053" s="27" t="inlineStr">
        <is>
          <t>Homologación por código Avain (master M02-004)</t>
        </is>
      </c>
      <c r="AD1053" s="27" t="inlineStr">
        <is>
          <t>No</t>
        </is>
      </c>
      <c r="AE1053" s="27" t="inlineStr"/>
      <c r="AF1053" s="27" t="inlineStr">
        <is>
          <t>Sí</t>
        </is>
      </c>
      <c r="AG1053" s="27" t="inlineStr">
        <is>
          <t>M02-004</t>
        </is>
      </c>
      <c r="AH1053" s="37" t="n">
        <v>1375</v>
      </c>
      <c r="AI1053" s="37" t="n">
        <v>0</v>
      </c>
      <c r="AJ1053" s="37" t="n">
        <v>1375</v>
      </c>
      <c r="AK1053" s="38" t="n">
        <v>358.5194763636364</v>
      </c>
      <c r="AL1053" s="38">
        <f>IF(OR($Z1053="Dar de baja en SAP",$Z1053="Dar de alta en SAP"),$AJ1053*$AK1053,"")</f>
        <v/>
      </c>
      <c r="AM1053" s="38">
        <f>$AI1053*$AK1053</f>
        <v/>
      </c>
      <c r="AN1053" s="27" t="inlineStr"/>
      <c r="AO1053"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7" t="n">
        <v>0</v>
      </c>
      <c r="M1054" s="7" t="n">
        <v>13006.13</v>
      </c>
      <c r="O1054" s="11">
        <f>M1054/SUM($M$2:$M$2023)</f>
        <v/>
      </c>
      <c r="P1054" s="5">
        <f>IFERROR(M1054/I1054,0)</f>
        <v/>
      </c>
      <c r="R1054" s="8">
        <f>I1054-Q1054</f>
        <v/>
      </c>
      <c r="S1054" s="36">
        <f>P1054*R1054</f>
        <v/>
      </c>
      <c r="U1054" s="27" t="inlineStr">
        <is>
          <t>Stock SAP</t>
        </is>
      </c>
      <c r="V1054" s="27" t="inlineStr">
        <is>
          <t>Medicamentos</t>
        </is>
      </c>
      <c r="W1054" s="27" t="inlineStr">
        <is>
          <t>Dentro del alcance</t>
        </is>
      </c>
      <c r="X1054" s="30" t="inlineStr">
        <is>
          <t>Media</t>
        </is>
      </c>
      <c r="Y1054" s="27" t="inlineStr">
        <is>
          <t>Homologado – confianza Media – pendiente de validación</t>
        </is>
      </c>
      <c r="Z1054" s="26" t="inlineStr">
        <is>
          <t>Dar de baja en SAP</t>
        </is>
      </c>
      <c r="AA1054" s="27" t="inlineStr">
        <is>
          <t>160</t>
        </is>
      </c>
      <c r="AB1054" s="27" t="inlineStr">
        <is>
          <t>METOCLOPRAMIDA AMP</t>
        </is>
      </c>
      <c r="AC1054" s="27" t="inlineStr">
        <is>
          <t>Cruce por nomenclatura SAP</t>
        </is>
      </c>
      <c r="AD1054" s="27" t="inlineStr">
        <is>
          <t>No</t>
        </is>
      </c>
      <c r="AE1054" s="27" t="inlineStr"/>
      <c r="AF1054" s="27" t="inlineStr">
        <is>
          <t>Sí</t>
        </is>
      </c>
      <c r="AG1054" s="27" t="inlineStr"/>
      <c r="AH1054" s="37" t="n">
        <v>5600</v>
      </c>
      <c r="AI1054" s="37" t="n">
        <v>146</v>
      </c>
      <c r="AJ1054" s="37" t="n">
        <v>5454</v>
      </c>
      <c r="AK1054" s="38" t="n">
        <v>260.1225857142858</v>
      </c>
      <c r="AL1054" s="38">
        <f>IF(OR($Z1054="Dar de baja en SAP",$Z1054="Dar de alta en SAP"),$AJ1054*$AK1054,"")</f>
        <v/>
      </c>
      <c r="AM1054" s="38">
        <f>$AI1054*$AK1054</f>
        <v/>
      </c>
      <c r="AN1054" s="27" t="inlineStr"/>
      <c r="AO1054"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7" t="n">
        <v>0</v>
      </c>
      <c r="M1055" s="7" t="n">
        <v>110827.37</v>
      </c>
      <c r="O1055" s="11">
        <f>M1055/SUM($M$2:$M$2023)</f>
        <v/>
      </c>
      <c r="P1055" s="5">
        <f>IFERROR(M1055/I1055,0)</f>
        <v/>
      </c>
      <c r="Q1055" s="39" t="n">
        <v>12</v>
      </c>
      <c r="R1055" s="8">
        <f>I1055-Q1055</f>
        <v/>
      </c>
      <c r="S1055" s="36">
        <f>P1055*R1055</f>
        <v/>
      </c>
      <c r="U1055" s="27" t="inlineStr">
        <is>
          <t>Stock SAP</t>
        </is>
      </c>
      <c r="V1055" s="27" t="inlineStr">
        <is>
          <t>Medicamentos</t>
        </is>
      </c>
      <c r="W1055" s="27" t="inlineStr">
        <is>
          <t>Dentro del alcance</t>
        </is>
      </c>
      <c r="X1055" s="30" t="inlineStr">
        <is>
          <t>Media</t>
        </is>
      </c>
      <c r="Y1055" s="27" t="inlineStr">
        <is>
          <t>Homologado – confianza Media – pendiente de validación</t>
        </is>
      </c>
      <c r="Z1055" s="26" t="inlineStr">
        <is>
          <t>Dar de baja en SAP</t>
        </is>
      </c>
      <c r="AA1055" s="27" t="inlineStr">
        <is>
          <t>199</t>
        </is>
      </c>
      <c r="AB1055" s="27" t="inlineStr">
        <is>
          <t>RIFAMICINA SV 1% X 30ML</t>
        </is>
      </c>
      <c r="AC1055" s="27" t="inlineStr">
        <is>
          <t>Cruce por nomenclatura SAP</t>
        </is>
      </c>
      <c r="AD1055" s="27" t="inlineStr">
        <is>
          <t>No</t>
        </is>
      </c>
      <c r="AE1055" s="27" t="inlineStr"/>
      <c r="AF1055" s="27" t="inlineStr">
        <is>
          <t>No</t>
        </is>
      </c>
      <c r="AG1055" s="27" t="inlineStr"/>
      <c r="AH1055" s="37" t="n">
        <v>325</v>
      </c>
      <c r="AI1055" s="37" t="n">
        <v>12</v>
      </c>
      <c r="AJ1055" s="37" t="n">
        <v>313</v>
      </c>
      <c r="AK1055" s="38" t="n">
        <v>2216.547323076923</v>
      </c>
      <c r="AL1055" s="38">
        <f>IF(OR($Z1055="Dar de baja en SAP",$Z1055="Dar de alta en SAP"),$AJ1055*$AK1055,"")</f>
        <v/>
      </c>
      <c r="AM1055" s="38">
        <f>$AI1055*$AK1055</f>
        <v/>
      </c>
      <c r="AN1055" s="27" t="inlineStr"/>
      <c r="AO1055" s="27"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7" t="n">
        <v>0</v>
      </c>
      <c r="M1056" s="7" t="n">
        <v>110827.37</v>
      </c>
      <c r="O1056" s="11">
        <f>M1056/SUM($M$2:$M$2023)</f>
        <v/>
      </c>
      <c r="P1056" s="5">
        <f>IFERROR(M1056/I1056,0)</f>
        <v/>
      </c>
      <c r="R1056" s="8">
        <f>I1056-Q1056</f>
        <v/>
      </c>
      <c r="S1056" s="36">
        <f>P1056*R1056</f>
        <v/>
      </c>
      <c r="U1056" s="27" t="inlineStr">
        <is>
          <t>Stock SAP</t>
        </is>
      </c>
      <c r="V1056" s="27" t="inlineStr">
        <is>
          <t>Medicamentos</t>
        </is>
      </c>
      <c r="W1056" s="27" t="inlineStr">
        <is>
          <t>Dentro del alcance</t>
        </is>
      </c>
      <c r="X1056" s="30" t="inlineStr">
        <is>
          <t>Media</t>
        </is>
      </c>
      <c r="Y1056" s="27" t="inlineStr">
        <is>
          <t>Homologado – confianza Media – pendiente de validación</t>
        </is>
      </c>
      <c r="Z1056" s="26" t="inlineStr">
        <is>
          <t>Dar de baja en SAP</t>
        </is>
      </c>
      <c r="AA1056" s="27" t="inlineStr">
        <is>
          <t>199</t>
        </is>
      </c>
      <c r="AB1056" s="27" t="inlineStr">
        <is>
          <t>RIFAMICINA SV 1% X 30ML</t>
        </is>
      </c>
      <c r="AC1056" s="27" t="inlineStr">
        <is>
          <t>Cruce por nomenclatura SAP</t>
        </is>
      </c>
      <c r="AD1056" s="27" t="inlineStr">
        <is>
          <t>No</t>
        </is>
      </c>
      <c r="AE1056" s="27" t="inlineStr"/>
      <c r="AF1056" s="27" t="inlineStr">
        <is>
          <t>No</t>
        </is>
      </c>
      <c r="AG1056" s="27" t="inlineStr"/>
      <c r="AH1056" s="37" t="n">
        <v>325</v>
      </c>
      <c r="AI1056" s="37" t="n">
        <v>12</v>
      </c>
      <c r="AJ1056" s="37" t="n">
        <v>313</v>
      </c>
      <c r="AK1056" s="38" t="n">
        <v>2216.547323076923</v>
      </c>
      <c r="AL1056" s="38">
        <f>IF(OR($Z1056="Dar de baja en SAP",$Z1056="Dar de alta en SAP"),$AJ1056*$AK1056,"")</f>
        <v/>
      </c>
      <c r="AM1056" s="38">
        <f>$AI1056*$AK1056</f>
        <v/>
      </c>
      <c r="AN1056" s="27" t="inlineStr"/>
      <c r="AO1056"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7" t="n">
        <v>0</v>
      </c>
      <c r="M1057" s="7" t="n">
        <v>7411.1</v>
      </c>
      <c r="O1057" s="11">
        <f>M1057/SUM($M$2:$M$2023)</f>
        <v/>
      </c>
      <c r="P1057" s="5">
        <f>IFERROR(M1057/I1057,0)</f>
        <v/>
      </c>
      <c r="R1057" s="8">
        <f>I1057-Q1057</f>
        <v/>
      </c>
      <c r="S1057" s="36">
        <f>P1057*R1057</f>
        <v/>
      </c>
      <c r="U1057" s="27" t="inlineStr">
        <is>
          <t>Stock SAP</t>
        </is>
      </c>
      <c r="V1057" s="27" t="inlineStr">
        <is>
          <t>Medicamentos</t>
        </is>
      </c>
      <c r="W1057" s="27" t="inlineStr">
        <is>
          <t>Dentro del alcance</t>
        </is>
      </c>
      <c r="X1057" s="30" t="inlineStr">
        <is>
          <t>Media</t>
        </is>
      </c>
      <c r="Y1057" s="27" t="inlineStr">
        <is>
          <t>Homologado – confianza Media – pendiente de validación</t>
        </is>
      </c>
      <c r="Z1057" s="26" t="inlineStr">
        <is>
          <t>Dar de baja en SAP</t>
        </is>
      </c>
      <c r="AA1057" s="27" t="inlineStr">
        <is>
          <t>396</t>
        </is>
      </c>
      <c r="AB1057" s="27" t="inlineStr">
        <is>
          <t>IBUPROFENO 600MG COMP RECUBIERTOS</t>
        </is>
      </c>
      <c r="AC1057" s="27" t="inlineStr">
        <is>
          <t>Homologación por código Avain (master M01-005)</t>
        </is>
      </c>
      <c r="AD1057" s="27" t="inlineStr">
        <is>
          <t>No</t>
        </is>
      </c>
      <c r="AE1057" s="27" t="inlineStr"/>
      <c r="AF1057" s="27" t="inlineStr">
        <is>
          <t>Sí</t>
        </is>
      </c>
      <c r="AG1057" s="27" t="inlineStr">
        <is>
          <t>M01-005</t>
        </is>
      </c>
      <c r="AH1057" s="37" t="n">
        <v>21380</v>
      </c>
      <c r="AI1057" s="37" t="n">
        <v>690</v>
      </c>
      <c r="AJ1057" s="37" t="n">
        <v>20690</v>
      </c>
      <c r="AK1057" s="38" t="n">
        <v>148.2219789522919</v>
      </c>
      <c r="AL1057" s="38">
        <f>IF(OR($Z1057="Dar de baja en SAP",$Z1057="Dar de alta en SAP"),$AJ1057*$AK1057,"")</f>
        <v/>
      </c>
      <c r="AM1057" s="38">
        <f>$AI1057*$AK1057</f>
        <v/>
      </c>
      <c r="AN1057" s="27" t="inlineStr"/>
      <c r="AO1057"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7" t="n">
        <v>0</v>
      </c>
      <c r="M1058" s="7" t="n">
        <v>7411.1</v>
      </c>
      <c r="O1058" s="11">
        <f>M1058/SUM($M$2:$M$2023)</f>
        <v/>
      </c>
      <c r="P1058" s="5">
        <f>IFERROR(M1058/I1058,0)</f>
        <v/>
      </c>
      <c r="R1058" s="8">
        <f>I1058-Q1058</f>
        <v/>
      </c>
      <c r="S1058" s="36">
        <f>P1058*R1058</f>
        <v/>
      </c>
      <c r="U1058" s="27" t="inlineStr">
        <is>
          <t>Stock SAP</t>
        </is>
      </c>
      <c r="V1058" s="27" t="inlineStr">
        <is>
          <t>Medicamentos</t>
        </is>
      </c>
      <c r="W1058" s="27" t="inlineStr">
        <is>
          <t>Dentro del alcance</t>
        </is>
      </c>
      <c r="X1058" s="30" t="inlineStr">
        <is>
          <t>Media</t>
        </is>
      </c>
      <c r="Y1058" s="27" t="inlineStr">
        <is>
          <t>Homologado – confianza Media – pendiente de validación</t>
        </is>
      </c>
      <c r="Z1058" s="26" t="inlineStr">
        <is>
          <t>Dar de baja en SAP</t>
        </is>
      </c>
      <c r="AA1058" s="27" t="inlineStr">
        <is>
          <t>396</t>
        </is>
      </c>
      <c r="AB1058" s="27" t="inlineStr">
        <is>
          <t>IBUPROFENO 600MG COMP RECUBIERTOS</t>
        </is>
      </c>
      <c r="AC1058" s="27" t="inlineStr">
        <is>
          <t>Homologación por código Avain (master M01-005)</t>
        </is>
      </c>
      <c r="AD1058" s="27" t="inlineStr">
        <is>
          <t>No</t>
        </is>
      </c>
      <c r="AE1058" s="27" t="inlineStr"/>
      <c r="AF1058" s="27" t="inlineStr">
        <is>
          <t>Sí</t>
        </is>
      </c>
      <c r="AG1058" s="27" t="inlineStr">
        <is>
          <t>M01-005</t>
        </is>
      </c>
      <c r="AH1058" s="37" t="n">
        <v>21380</v>
      </c>
      <c r="AI1058" s="37" t="n">
        <v>690</v>
      </c>
      <c r="AJ1058" s="37" t="n">
        <v>20690</v>
      </c>
      <c r="AK1058" s="38" t="n">
        <v>148.2219789522919</v>
      </c>
      <c r="AL1058" s="38">
        <f>IF(OR($Z1058="Dar de baja en SAP",$Z1058="Dar de alta en SAP"),$AJ1058*$AK1058,"")</f>
        <v/>
      </c>
      <c r="AM1058" s="38">
        <f>$AI1058*$AK1058</f>
        <v/>
      </c>
      <c r="AN1058" s="27" t="inlineStr"/>
      <c r="AO105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7" t="n">
        <v>0</v>
      </c>
      <c r="M1059" s="7" t="n">
        <v>7411.1</v>
      </c>
      <c r="O1059" s="11">
        <f>M1059/SUM($M$2:$M$2023)</f>
        <v/>
      </c>
      <c r="P1059" s="5">
        <f>IFERROR(M1059/I1059,0)</f>
        <v/>
      </c>
      <c r="R1059" s="8">
        <f>I1059-Q1059</f>
        <v/>
      </c>
      <c r="S1059" s="36">
        <f>P1059*R1059</f>
        <v/>
      </c>
      <c r="U1059" s="27" t="inlineStr">
        <is>
          <t>Stock SAP</t>
        </is>
      </c>
      <c r="V1059" s="27" t="inlineStr">
        <is>
          <t>Medicamentos</t>
        </is>
      </c>
      <c r="W1059" s="27" t="inlineStr">
        <is>
          <t>Dentro del alcance</t>
        </is>
      </c>
      <c r="X1059" s="30" t="inlineStr">
        <is>
          <t>Media</t>
        </is>
      </c>
      <c r="Y1059" s="27" t="inlineStr">
        <is>
          <t>Homologado – confianza Media – pendiente de validación</t>
        </is>
      </c>
      <c r="Z1059" s="26" t="inlineStr">
        <is>
          <t>Dar de baja en SAP</t>
        </is>
      </c>
      <c r="AA1059" s="27" t="inlineStr">
        <is>
          <t>396</t>
        </is>
      </c>
      <c r="AB1059" s="27" t="inlineStr">
        <is>
          <t>IBUPROFENO 600MG COMP RECUBIERTOS</t>
        </is>
      </c>
      <c r="AC1059" s="27" t="inlineStr">
        <is>
          <t>Homologación por código Avain (master M01-005)</t>
        </is>
      </c>
      <c r="AD1059" s="27" t="inlineStr">
        <is>
          <t>No</t>
        </is>
      </c>
      <c r="AE1059" s="27" t="inlineStr"/>
      <c r="AF1059" s="27" t="inlineStr">
        <is>
          <t>Sí</t>
        </is>
      </c>
      <c r="AG1059" s="27" t="inlineStr">
        <is>
          <t>M01-005</t>
        </is>
      </c>
      <c r="AH1059" s="37" t="n">
        <v>21380</v>
      </c>
      <c r="AI1059" s="37" t="n">
        <v>690</v>
      </c>
      <c r="AJ1059" s="37" t="n">
        <v>20690</v>
      </c>
      <c r="AK1059" s="38" t="n">
        <v>148.2219789522919</v>
      </c>
      <c r="AL1059" s="38">
        <f>IF(OR($Z1059="Dar de baja en SAP",$Z1059="Dar de alta en SAP"),$AJ1059*$AK1059,"")</f>
        <v/>
      </c>
      <c r="AM1059" s="38">
        <f>$AI1059*$AK1059</f>
        <v/>
      </c>
      <c r="AN1059" s="27" t="inlineStr"/>
      <c r="AO1059"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7" t="n">
        <v>0</v>
      </c>
      <c r="M1060" s="7" t="n">
        <v>6052.83</v>
      </c>
      <c r="O1060" s="11">
        <f>M1060/SUM($M$2:$M$2023)</f>
        <v/>
      </c>
      <c r="P1060" s="5">
        <f>IFERROR(M1060/I1060,0)</f>
        <v/>
      </c>
      <c r="R1060" s="8">
        <f>I1060-Q1060</f>
        <v/>
      </c>
      <c r="S1060" s="36">
        <f>P1060*R1060</f>
        <v/>
      </c>
      <c r="U1060" s="27" t="inlineStr">
        <is>
          <t>Stock SAP</t>
        </is>
      </c>
      <c r="V1060" s="27" t="inlineStr">
        <is>
          <t>Medicamentos</t>
        </is>
      </c>
      <c r="W1060" s="27" t="inlineStr">
        <is>
          <t>Dentro del alcance</t>
        </is>
      </c>
      <c r="X1060" s="25" t="inlineStr">
        <is>
          <t>Alta</t>
        </is>
      </c>
      <c r="Y1060" s="27" t="inlineStr">
        <is>
          <t>Homologado – confianza Alta</t>
        </is>
      </c>
      <c r="Z1060" s="26" t="inlineStr">
        <is>
          <t>Dar de baja en SAP</t>
        </is>
      </c>
      <c r="AA1060" s="27" t="inlineStr">
        <is>
          <t>23</t>
        </is>
      </c>
      <c r="AB1060" s="27" t="inlineStr">
        <is>
          <t>ASPIRINA</t>
        </is>
      </c>
      <c r="AC1060" s="27" t="inlineStr">
        <is>
          <t>Homologación por código Avain (master M01-001)</t>
        </is>
      </c>
      <c r="AD1060" s="27" t="inlineStr">
        <is>
          <t>No</t>
        </is>
      </c>
      <c r="AE1060" s="27" t="inlineStr"/>
      <c r="AF1060" s="27" t="inlineStr">
        <is>
          <t>Sí</t>
        </is>
      </c>
      <c r="AG1060" s="27" t="inlineStr">
        <is>
          <t>M01-001</t>
        </is>
      </c>
      <c r="AH1060" s="37" t="n">
        <v>5170</v>
      </c>
      <c r="AI1060" s="37" t="n">
        <v>570</v>
      </c>
      <c r="AJ1060" s="37" t="n">
        <v>4600</v>
      </c>
      <c r="AK1060" s="38" t="n">
        <v>121.0565531914893</v>
      </c>
      <c r="AL1060" s="38">
        <f>IF(OR($Z1060="Dar de baja en SAP",$Z1060="Dar de alta en SAP"),$AJ1060*$AK1060,"")</f>
        <v/>
      </c>
      <c r="AM1060" s="38">
        <f>$AI1060*$AK1060</f>
        <v/>
      </c>
      <c r="AN1060" s="27" t="inlineStr"/>
      <c r="AO1060"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7" t="n">
        <v>0</v>
      </c>
      <c r="M1061" s="7" t="n">
        <v>59421.71</v>
      </c>
      <c r="O1061" s="11">
        <f>M1061/SUM($M$2:$M$2023)</f>
        <v/>
      </c>
      <c r="P1061" s="5">
        <f>IFERROR(M1061/I1061,0)</f>
        <v/>
      </c>
      <c r="Q1061" s="39" t="n">
        <v>0</v>
      </c>
      <c r="R1061" s="8">
        <f>I1061-Q1061</f>
        <v/>
      </c>
      <c r="S1061" s="36">
        <f>P1061*R1061</f>
        <v/>
      </c>
      <c r="U1061" s="27" t="inlineStr">
        <is>
          <t>Stock SAP</t>
        </is>
      </c>
      <c r="V1061" s="27" t="inlineStr">
        <is>
          <t>Medicamentos</t>
        </is>
      </c>
      <c r="W1061" s="27" t="inlineStr">
        <is>
          <t>Dentro del alcance</t>
        </is>
      </c>
      <c r="X1061" s="30" t="inlineStr">
        <is>
          <t>Media</t>
        </is>
      </c>
      <c r="Y1061" s="27" t="inlineStr">
        <is>
          <t>Homologado – confianza Media – pendiente de validación</t>
        </is>
      </c>
      <c r="Z1061" s="26" t="inlineStr">
        <is>
          <t>Dar de baja en SAP</t>
        </is>
      </c>
      <c r="AA1061" s="27" t="inlineStr">
        <is>
          <t>460</t>
        </is>
      </c>
      <c r="AB1061" s="27" t="inlineStr">
        <is>
          <t>GEL CONDUCTOR 500 GRS</t>
        </is>
      </c>
      <c r="AC1061" s="27" t="inlineStr">
        <is>
          <t>Cruce por nomenclatura SAP</t>
        </is>
      </c>
      <c r="AD1061" s="27" t="inlineStr">
        <is>
          <t>No</t>
        </is>
      </c>
      <c r="AE1061" s="27" t="inlineStr"/>
      <c r="AF1061" s="27" t="inlineStr">
        <is>
          <t>No</t>
        </is>
      </c>
      <c r="AG1061" s="27" t="inlineStr"/>
      <c r="AH1061" s="37" t="n">
        <v>106</v>
      </c>
      <c r="AI1061" s="37" t="n">
        <v>0</v>
      </c>
      <c r="AJ1061" s="37" t="n">
        <v>106</v>
      </c>
      <c r="AK1061" s="38" t="n">
        <v>1188.434056603773</v>
      </c>
      <c r="AL1061" s="38">
        <f>IF(OR($Z1061="Dar de baja en SAP",$Z1061="Dar de alta en SAP"),$AJ1061*$AK1061,"")</f>
        <v/>
      </c>
      <c r="AM1061" s="38">
        <f>$AI1061*$AK1061</f>
        <v/>
      </c>
      <c r="AN1061" s="27" t="inlineStr"/>
      <c r="AO1061" s="27"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7" t="n">
        <v>0</v>
      </c>
      <c r="M1062" s="7" t="n">
        <v>17686.55</v>
      </c>
      <c r="O1062" s="11">
        <f>M1062/SUM($M$2:$M$2023)</f>
        <v/>
      </c>
      <c r="P1062" s="5">
        <f>IFERROR(M1062/I1062,0)</f>
        <v/>
      </c>
      <c r="R1062" s="8">
        <f>I1062-Q1062</f>
        <v/>
      </c>
      <c r="S1062" s="36">
        <f>P1062*R1062</f>
        <v/>
      </c>
      <c r="U1062" s="27" t="inlineStr">
        <is>
          <t>Stock SAP</t>
        </is>
      </c>
      <c r="V1062" s="27" t="inlineStr">
        <is>
          <t>Medicamentos</t>
        </is>
      </c>
      <c r="W1062" s="27" t="inlineStr">
        <is>
          <t>Dentro del alcance</t>
        </is>
      </c>
      <c r="X1062" s="30" t="inlineStr">
        <is>
          <t>Media</t>
        </is>
      </c>
      <c r="Y1062" s="27" t="inlineStr">
        <is>
          <t>Homologado – confianza Media – pendiente de validación</t>
        </is>
      </c>
      <c r="Z1062" s="26" t="inlineStr">
        <is>
          <t>Dar de baja en SAP</t>
        </is>
      </c>
      <c r="AA1062" s="27" t="inlineStr">
        <is>
          <t>312</t>
        </is>
      </c>
      <c r="AB1062" s="27" t="inlineStr">
        <is>
          <t>AMINOFILINA AMP</t>
        </is>
      </c>
      <c r="AC1062" s="27" t="inlineStr">
        <is>
          <t>Cruce por nomenclatura SAP</t>
        </is>
      </c>
      <c r="AD1062" s="27" t="inlineStr">
        <is>
          <t>No</t>
        </is>
      </c>
      <c r="AE1062" s="27" t="inlineStr"/>
      <c r="AF1062" s="27" t="inlineStr">
        <is>
          <t>No</t>
        </is>
      </c>
      <c r="AG1062" s="27" t="inlineStr"/>
      <c r="AH1062" s="37" t="n">
        <v>828</v>
      </c>
      <c r="AI1062" s="37" t="n">
        <v>152</v>
      </c>
      <c r="AJ1062" s="37" t="n">
        <v>676</v>
      </c>
      <c r="AK1062" s="38" t="n">
        <v>353.7310628019324</v>
      </c>
      <c r="AL1062" s="38">
        <f>IF(OR($Z1062="Dar de baja en SAP",$Z1062="Dar de alta en SAP"),$AJ1062*$AK1062,"")</f>
        <v/>
      </c>
      <c r="AM1062" s="38">
        <f>$AI1062*$AK1062</f>
        <v/>
      </c>
      <c r="AN1062" s="27" t="inlineStr"/>
      <c r="AO1062" s="27"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7" t="n">
        <v>0</v>
      </c>
      <c r="M1063" s="7" t="n">
        <v>190285.57</v>
      </c>
      <c r="O1063" s="11">
        <f>M1063/SUM($M$2:$M$2023)</f>
        <v/>
      </c>
      <c r="P1063" s="5">
        <f>IFERROR(M1063/I1063,0)</f>
        <v/>
      </c>
      <c r="R1063" s="8">
        <f>I1063-Q1063</f>
        <v/>
      </c>
      <c r="S1063" s="36">
        <f>P1063*R1063</f>
        <v/>
      </c>
      <c r="U1063" s="27" t="inlineStr">
        <is>
          <t>Stock SAP</t>
        </is>
      </c>
      <c r="V1063" s="27" t="inlineStr">
        <is>
          <t>Medicamentos</t>
        </is>
      </c>
      <c r="W1063" s="27" t="inlineStr">
        <is>
          <t>Dentro del alcance</t>
        </is>
      </c>
      <c r="X1063" s="27" t="inlineStr"/>
      <c r="Y1063" s="27" t="inlineStr">
        <is>
          <t>Sin recuento físico en el inventario de Avain</t>
        </is>
      </c>
      <c r="Z1063" s="28" t="inlineStr">
        <is>
          <t>Sin recuento físico</t>
        </is>
      </c>
      <c r="AA1063" s="27" t="inlineStr"/>
      <c r="AB1063" s="27" t="inlineStr"/>
      <c r="AC1063" s="27" t="inlineStr"/>
      <c r="AD1063" s="27" t="inlineStr"/>
      <c r="AE1063" s="27" t="inlineStr"/>
      <c r="AF1063" s="27" t="inlineStr"/>
      <c r="AG1063" s="27" t="inlineStr"/>
      <c r="AH1063" s="37" t="n">
        <v>1296</v>
      </c>
      <c r="AI1063" s="37" t="n">
        <v>0</v>
      </c>
      <c r="AJ1063" s="37" t="n">
        <v>1296</v>
      </c>
      <c r="AK1063" s="38" t="n">
        <v>3805.711473765432</v>
      </c>
      <c r="AL1063" s="38" t="n"/>
      <c r="AM1063" s="38" t="n"/>
      <c r="AN1063" s="27" t="inlineStr"/>
      <c r="AO1063" s="27"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7" t="n">
        <v>0</v>
      </c>
      <c r="M1064" s="7" t="n">
        <v>21840.56</v>
      </c>
      <c r="O1064" s="11">
        <f>M1064/SUM($M$2:$M$2023)</f>
        <v/>
      </c>
      <c r="P1064" s="5">
        <f>IFERROR(M1064/I1064,0)</f>
        <v/>
      </c>
      <c r="R1064" s="8">
        <f>I1064-Q1064</f>
        <v/>
      </c>
      <c r="S1064" s="36">
        <f>P1064*R1064</f>
        <v/>
      </c>
      <c r="U1064" s="27" t="inlineStr">
        <is>
          <t>Stock SAP</t>
        </is>
      </c>
      <c r="V1064" s="27" t="inlineStr">
        <is>
          <t>Medicamentos</t>
        </is>
      </c>
      <c r="W1064" s="27" t="inlineStr">
        <is>
          <t>Dentro del alcance</t>
        </is>
      </c>
      <c r="X1064" s="27" t="inlineStr"/>
      <c r="Y1064" s="27" t="inlineStr">
        <is>
          <t>Sin recuento físico en el inventario de Avain</t>
        </is>
      </c>
      <c r="Z1064" s="28" t="inlineStr">
        <is>
          <t>Sin recuento físico</t>
        </is>
      </c>
      <c r="AA1064" s="27" t="inlineStr"/>
      <c r="AB1064" s="27" t="inlineStr"/>
      <c r="AC1064" s="27" t="inlineStr"/>
      <c r="AD1064" s="27" t="inlineStr"/>
      <c r="AE1064" s="27" t="inlineStr"/>
      <c r="AF1064" s="27" t="inlineStr"/>
      <c r="AG1064" s="27" t="inlineStr"/>
      <c r="AH1064" s="37" t="n">
        <v>534</v>
      </c>
      <c r="AI1064" s="37" t="n">
        <v>0</v>
      </c>
      <c r="AJ1064" s="37" t="n">
        <v>534</v>
      </c>
      <c r="AK1064" s="38" t="n">
        <v>436.8112172284644</v>
      </c>
      <c r="AL1064" s="38" t="n"/>
      <c r="AM1064" s="38" t="n"/>
      <c r="AN1064" s="27" t="inlineStr"/>
      <c r="AO1064" s="27"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7" t="n">
        <v>0</v>
      </c>
      <c r="M1065" s="7" t="n">
        <v>338928.57</v>
      </c>
      <c r="O1065" s="11">
        <f>M1065/SUM($M$2:$M$2023)</f>
        <v/>
      </c>
      <c r="P1065" s="5">
        <f>IFERROR(M1065/I1065,0)</f>
        <v/>
      </c>
      <c r="R1065" s="8">
        <f>I1065-Q1065</f>
        <v/>
      </c>
      <c r="S1065" s="36">
        <f>P1065*R1065</f>
        <v/>
      </c>
      <c r="U1065" s="27" t="inlineStr">
        <is>
          <t>Stock SAP</t>
        </is>
      </c>
      <c r="V1065" s="27" t="inlineStr">
        <is>
          <t>Medicamentos</t>
        </is>
      </c>
      <c r="W1065" s="27" t="inlineStr">
        <is>
          <t>Dentro del alcance</t>
        </is>
      </c>
      <c r="X1065" s="27" t="inlineStr"/>
      <c r="Y1065" s="27" t="inlineStr">
        <is>
          <t>Sin recuento físico en el inventario de Avain</t>
        </is>
      </c>
      <c r="Z1065" s="28" t="inlineStr">
        <is>
          <t>Sin recuento físico</t>
        </is>
      </c>
      <c r="AA1065" s="27" t="inlineStr"/>
      <c r="AB1065" s="27" t="inlineStr"/>
      <c r="AC1065" s="27" t="inlineStr"/>
      <c r="AD1065" s="27" t="inlineStr"/>
      <c r="AE1065" s="27" t="inlineStr"/>
      <c r="AF1065" s="27" t="inlineStr"/>
      <c r="AG1065" s="27" t="inlineStr"/>
      <c r="AH1065" s="37" t="n">
        <v>50</v>
      </c>
      <c r="AI1065" s="37" t="n">
        <v>0</v>
      </c>
      <c r="AJ1065" s="37" t="n">
        <v>50</v>
      </c>
      <c r="AK1065" s="38" t="n">
        <v>6778.5714</v>
      </c>
      <c r="AL1065" s="38" t="n"/>
      <c r="AM1065" s="38" t="n"/>
      <c r="AN1065" s="27" t="inlineStr"/>
      <c r="AO1065" s="27"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7" t="n">
        <v>0</v>
      </c>
      <c r="M1066" s="7" t="n">
        <v>6586.71</v>
      </c>
      <c r="O1066" s="11">
        <f>M1066/SUM($M$2:$M$2023)</f>
        <v/>
      </c>
      <c r="P1066" s="5">
        <f>IFERROR(M1066/I1066,0)</f>
        <v/>
      </c>
      <c r="R1066" s="8">
        <f>I1066-Q1066</f>
        <v/>
      </c>
      <c r="S1066" s="36">
        <f>P1066*R1066</f>
        <v/>
      </c>
      <c r="U1066" s="27" t="inlineStr">
        <is>
          <t>Stock SAP</t>
        </is>
      </c>
      <c r="V1066" s="27" t="inlineStr">
        <is>
          <t>Medicamentos</t>
        </is>
      </c>
      <c r="W1066" s="27" t="inlineStr">
        <is>
          <t>Dentro del alcance</t>
        </is>
      </c>
      <c r="X1066" s="27" t="inlineStr"/>
      <c r="Y1066" s="27" t="inlineStr">
        <is>
          <t>Sin recuento físico en el inventario de Avain</t>
        </is>
      </c>
      <c r="Z1066" s="28" t="inlineStr">
        <is>
          <t>Sin recuento físico</t>
        </is>
      </c>
      <c r="AA1066" s="27" t="inlineStr"/>
      <c r="AB1066" s="27" t="inlineStr"/>
      <c r="AC1066" s="27" t="inlineStr"/>
      <c r="AD1066" s="27" t="inlineStr"/>
      <c r="AE1066" s="27" t="inlineStr"/>
      <c r="AF1066" s="27" t="inlineStr"/>
      <c r="AG1066" s="27" t="inlineStr"/>
      <c r="AH1066" s="37" t="n">
        <v>3721</v>
      </c>
      <c r="AI1066" s="37" t="n">
        <v>0</v>
      </c>
      <c r="AJ1066" s="37" t="n">
        <v>3721</v>
      </c>
      <c r="AK1066" s="38" t="n">
        <v>131.734165546896</v>
      </c>
      <c r="AL1066" s="38" t="n"/>
      <c r="AM1066" s="38" t="n"/>
      <c r="AN1066" s="27" t="inlineStr"/>
      <c r="AO1066" s="27"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7" t="n">
        <v>0</v>
      </c>
      <c r="M1067" s="7" t="n">
        <v>124774.54</v>
      </c>
      <c r="O1067" s="11">
        <f>M1067/SUM($M$2:$M$2023)</f>
        <v/>
      </c>
      <c r="P1067" s="5">
        <f>IFERROR(M1067/I1067,0)</f>
        <v/>
      </c>
      <c r="R1067" s="8">
        <f>I1067-Q1067</f>
        <v/>
      </c>
      <c r="S1067" s="36">
        <f>P1067*R1067</f>
        <v/>
      </c>
      <c r="U1067" s="27" t="inlineStr">
        <is>
          <t>Stock SAP</t>
        </is>
      </c>
      <c r="V1067" s="27" t="inlineStr">
        <is>
          <t>Medicamentos</t>
        </is>
      </c>
      <c r="W1067" s="27" t="inlineStr">
        <is>
          <t>Dentro del alcance</t>
        </is>
      </c>
      <c r="X1067" s="27" t="inlineStr"/>
      <c r="Y1067" s="27" t="inlineStr">
        <is>
          <t>Sin recuento físico en el inventario de Avain</t>
        </is>
      </c>
      <c r="Z1067" s="28" t="inlineStr">
        <is>
          <t>Sin recuento físico</t>
        </is>
      </c>
      <c r="AA1067" s="27" t="inlineStr"/>
      <c r="AB1067" s="27" t="inlineStr"/>
      <c r="AC1067" s="27" t="inlineStr"/>
      <c r="AD1067" s="27" t="inlineStr"/>
      <c r="AE1067" s="27" t="inlineStr"/>
      <c r="AF1067" s="27" t="inlineStr"/>
      <c r="AG1067" s="27" t="inlineStr"/>
      <c r="AH1067" s="37" t="n">
        <v>191</v>
      </c>
      <c r="AI1067" s="37" t="n">
        <v>0</v>
      </c>
      <c r="AJ1067" s="37" t="n">
        <v>191</v>
      </c>
      <c r="AK1067" s="38" t="n">
        <v>2495.490732984293</v>
      </c>
      <c r="AL1067" s="38" t="n"/>
      <c r="AM1067" s="38" t="n"/>
      <c r="AN1067" s="27" t="inlineStr"/>
      <c r="AO1067" s="27"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7" t="n">
        <v>0</v>
      </c>
      <c r="M1068" s="7" t="n">
        <v>74877.25</v>
      </c>
      <c r="O1068" s="11">
        <f>M1068/SUM($M$2:$M$2023)</f>
        <v/>
      </c>
      <c r="P1068" s="5">
        <f>IFERROR(M1068/I1068,0)</f>
        <v/>
      </c>
      <c r="R1068" s="8">
        <f>I1068-Q1068</f>
        <v/>
      </c>
      <c r="S1068" s="36">
        <f>P1068*R1068</f>
        <v/>
      </c>
      <c r="U1068" s="27" t="inlineStr">
        <is>
          <t>Stock SAP</t>
        </is>
      </c>
      <c r="V1068" s="27" t="inlineStr">
        <is>
          <t>Medicamentos</t>
        </is>
      </c>
      <c r="W1068" s="27" t="inlineStr">
        <is>
          <t>Dentro del alcance</t>
        </is>
      </c>
      <c r="X1068" s="30" t="inlineStr">
        <is>
          <t>Media</t>
        </is>
      </c>
      <c r="Y1068" s="27" t="inlineStr">
        <is>
          <t>Homologado – confianza Media – pendiente de validación</t>
        </is>
      </c>
      <c r="Z1068" s="26" t="inlineStr">
        <is>
          <t>Dar de baja en SAP</t>
        </is>
      </c>
      <c r="AA1068" s="27" t="inlineStr">
        <is>
          <t>311</t>
        </is>
      </c>
      <c r="AB1068" s="27" t="inlineStr">
        <is>
          <t>ADENOSINA AMP</t>
        </is>
      </c>
      <c r="AC1068" s="27" t="inlineStr">
        <is>
          <t>Homologación por código Avain (master M03-004)</t>
        </is>
      </c>
      <c r="AD1068" s="27" t="inlineStr">
        <is>
          <t>No</t>
        </is>
      </c>
      <c r="AE1068" s="27" t="inlineStr"/>
      <c r="AF1068" s="27" t="inlineStr">
        <is>
          <t>Sí</t>
        </is>
      </c>
      <c r="AG1068" s="27" t="inlineStr">
        <is>
          <t>M03-004</t>
        </is>
      </c>
      <c r="AH1068" s="37" t="n">
        <v>1116</v>
      </c>
      <c r="AI1068" s="37" t="n">
        <v>0</v>
      </c>
      <c r="AJ1068" s="37" t="n">
        <v>1116</v>
      </c>
      <c r="AK1068" s="38" t="n">
        <v>1497.545044802867</v>
      </c>
      <c r="AL1068" s="38">
        <f>IF(OR($Z1068="Dar de baja en SAP",$Z1068="Dar de alta en SAP"),$AJ1068*$AK1068,"")</f>
        <v/>
      </c>
      <c r="AM1068" s="38">
        <f>$AI1068*$AK1068</f>
        <v/>
      </c>
      <c r="AN1068" s="27" t="inlineStr"/>
      <c r="AO1068"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7" t="n">
        <v>0</v>
      </c>
      <c r="M1069" s="7" t="n">
        <v>74877.25</v>
      </c>
      <c r="O1069" s="11">
        <f>M1069/SUM($M$2:$M$2023)</f>
        <v/>
      </c>
      <c r="P1069" s="5">
        <f>IFERROR(M1069/I1069,0)</f>
        <v/>
      </c>
      <c r="R1069" s="8">
        <f>I1069-Q1069</f>
        <v/>
      </c>
      <c r="S1069" s="36">
        <f>P1069*R1069</f>
        <v/>
      </c>
      <c r="U1069" s="27" t="inlineStr">
        <is>
          <t>Stock SAP</t>
        </is>
      </c>
      <c r="V1069" s="27" t="inlineStr">
        <is>
          <t>Medicamentos</t>
        </is>
      </c>
      <c r="W1069" s="27" t="inlineStr">
        <is>
          <t>Dentro del alcance</t>
        </is>
      </c>
      <c r="X1069" s="30" t="inlineStr">
        <is>
          <t>Media</t>
        </is>
      </c>
      <c r="Y1069" s="27" t="inlineStr">
        <is>
          <t>Homologado – confianza Media – pendiente de validación</t>
        </is>
      </c>
      <c r="Z1069" s="26" t="inlineStr">
        <is>
          <t>Dar de baja en SAP</t>
        </is>
      </c>
      <c r="AA1069" s="27" t="inlineStr">
        <is>
          <t>311</t>
        </is>
      </c>
      <c r="AB1069" s="27" t="inlineStr">
        <is>
          <t>ADENOSINA AMP</t>
        </is>
      </c>
      <c r="AC1069" s="27" t="inlineStr">
        <is>
          <t>Homologación por código Avain (master M03-004)</t>
        </is>
      </c>
      <c r="AD1069" s="27" t="inlineStr">
        <is>
          <t>No</t>
        </is>
      </c>
      <c r="AE1069" s="27" t="inlineStr"/>
      <c r="AF1069" s="27" t="inlineStr">
        <is>
          <t>Sí</t>
        </is>
      </c>
      <c r="AG1069" s="27" t="inlineStr">
        <is>
          <t>M03-004</t>
        </is>
      </c>
      <c r="AH1069" s="37" t="n">
        <v>1116</v>
      </c>
      <c r="AI1069" s="37" t="n">
        <v>0</v>
      </c>
      <c r="AJ1069" s="37" t="n">
        <v>1116</v>
      </c>
      <c r="AK1069" s="38" t="n">
        <v>1497.545044802867</v>
      </c>
      <c r="AL1069" s="38">
        <f>IF(OR($Z1069="Dar de baja en SAP",$Z1069="Dar de alta en SAP"),$AJ1069*$AK1069,"")</f>
        <v/>
      </c>
      <c r="AM1069" s="38">
        <f>$AI1069*$AK1069</f>
        <v/>
      </c>
      <c r="AN1069" s="27" t="inlineStr"/>
      <c r="AO1069"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7" t="n">
        <v>0</v>
      </c>
      <c r="M1070" s="7" t="n">
        <v>74877.25</v>
      </c>
      <c r="O1070" s="11">
        <f>M1070/SUM($M$2:$M$2023)</f>
        <v/>
      </c>
      <c r="P1070" s="5">
        <f>IFERROR(M1070/I1070,0)</f>
        <v/>
      </c>
      <c r="R1070" s="8">
        <f>I1070-Q1070</f>
        <v/>
      </c>
      <c r="S1070" s="36">
        <f>P1070*R1070</f>
        <v/>
      </c>
      <c r="U1070" s="27" t="inlineStr">
        <is>
          <t>Stock SAP</t>
        </is>
      </c>
      <c r="V1070" s="27" t="inlineStr">
        <is>
          <t>Medicamentos</t>
        </is>
      </c>
      <c r="W1070" s="27" t="inlineStr">
        <is>
          <t>Dentro del alcance</t>
        </is>
      </c>
      <c r="X1070" s="30" t="inlineStr">
        <is>
          <t>Media</t>
        </is>
      </c>
      <c r="Y1070" s="27" t="inlineStr">
        <is>
          <t>Homologado – confianza Media – pendiente de validación</t>
        </is>
      </c>
      <c r="Z1070" s="26" t="inlineStr">
        <is>
          <t>Dar de baja en SAP</t>
        </is>
      </c>
      <c r="AA1070" s="27" t="inlineStr">
        <is>
          <t>311</t>
        </is>
      </c>
      <c r="AB1070" s="27" t="inlineStr">
        <is>
          <t>ADENOSINA AMP</t>
        </is>
      </c>
      <c r="AC1070" s="27" t="inlineStr">
        <is>
          <t>Homologación por código Avain (master M03-004)</t>
        </is>
      </c>
      <c r="AD1070" s="27" t="inlineStr">
        <is>
          <t>No</t>
        </is>
      </c>
      <c r="AE1070" s="27" t="inlineStr"/>
      <c r="AF1070" s="27" t="inlineStr">
        <is>
          <t>Sí</t>
        </is>
      </c>
      <c r="AG1070" s="27" t="inlineStr">
        <is>
          <t>M03-004</t>
        </is>
      </c>
      <c r="AH1070" s="37" t="n">
        <v>1116</v>
      </c>
      <c r="AI1070" s="37" t="n">
        <v>0</v>
      </c>
      <c r="AJ1070" s="37" t="n">
        <v>1116</v>
      </c>
      <c r="AK1070" s="38" t="n">
        <v>1497.545044802867</v>
      </c>
      <c r="AL1070" s="38">
        <f>IF(OR($Z1070="Dar de baja en SAP",$Z1070="Dar de alta en SAP"),$AJ1070*$AK1070,"")</f>
        <v/>
      </c>
      <c r="AM1070" s="38">
        <f>$AI1070*$AK1070</f>
        <v/>
      </c>
      <c r="AN1070" s="27" t="inlineStr"/>
      <c r="AO1070"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7" t="n">
        <v>0</v>
      </c>
      <c r="M1071" s="7" t="n">
        <v>74877.25</v>
      </c>
      <c r="O1071" s="11">
        <f>M1071/SUM($M$2:$M$2023)</f>
        <v/>
      </c>
      <c r="P1071" s="5">
        <f>IFERROR(M1071/I1071,0)</f>
        <v/>
      </c>
      <c r="R1071" s="8">
        <f>I1071-Q1071</f>
        <v/>
      </c>
      <c r="S1071" s="36">
        <f>P1071*R1071</f>
        <v/>
      </c>
      <c r="U1071" s="27" t="inlineStr">
        <is>
          <t>Stock SAP</t>
        </is>
      </c>
      <c r="V1071" s="27" t="inlineStr">
        <is>
          <t>Medicamentos</t>
        </is>
      </c>
      <c r="W1071" s="27" t="inlineStr">
        <is>
          <t>Dentro del alcance</t>
        </is>
      </c>
      <c r="X1071" s="30" t="inlineStr">
        <is>
          <t>Media</t>
        </is>
      </c>
      <c r="Y1071" s="27" t="inlineStr">
        <is>
          <t>Homologado – confianza Media – pendiente de validación</t>
        </is>
      </c>
      <c r="Z1071" s="26" t="inlineStr">
        <is>
          <t>Dar de baja en SAP</t>
        </is>
      </c>
      <c r="AA1071" s="27" t="inlineStr">
        <is>
          <t>311</t>
        </is>
      </c>
      <c r="AB1071" s="27" t="inlineStr">
        <is>
          <t>ADENOSINA AMP</t>
        </is>
      </c>
      <c r="AC1071" s="27" t="inlineStr">
        <is>
          <t>Homologación por código Avain (master M03-004)</t>
        </is>
      </c>
      <c r="AD1071" s="27" t="inlineStr">
        <is>
          <t>No</t>
        </is>
      </c>
      <c r="AE1071" s="27" t="inlineStr"/>
      <c r="AF1071" s="27" t="inlineStr">
        <is>
          <t>Sí</t>
        </is>
      </c>
      <c r="AG1071" s="27" t="inlineStr">
        <is>
          <t>M03-004</t>
        </is>
      </c>
      <c r="AH1071" s="37" t="n">
        <v>1116</v>
      </c>
      <c r="AI1071" s="37" t="n">
        <v>0</v>
      </c>
      <c r="AJ1071" s="37" t="n">
        <v>1116</v>
      </c>
      <c r="AK1071" s="38" t="n">
        <v>1497.545044802867</v>
      </c>
      <c r="AL1071" s="38">
        <f>IF(OR($Z1071="Dar de baja en SAP",$Z1071="Dar de alta en SAP"),$AJ1071*$AK1071,"")</f>
        <v/>
      </c>
      <c r="AM1071" s="38">
        <f>$AI1071*$AK1071</f>
        <v/>
      </c>
      <c r="AN1071" s="27" t="inlineStr"/>
      <c r="AO1071"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7" t="n">
        <v>0</v>
      </c>
      <c r="M1072" s="7" t="n">
        <v>74877.25</v>
      </c>
      <c r="O1072" s="11">
        <f>M1072/SUM($M$2:$M$2023)</f>
        <v/>
      </c>
      <c r="P1072" s="5">
        <f>IFERROR(M1072/I1072,0)</f>
        <v/>
      </c>
      <c r="R1072" s="8">
        <f>I1072-Q1072</f>
        <v/>
      </c>
      <c r="S1072" s="36">
        <f>P1072*R1072</f>
        <v/>
      </c>
      <c r="U1072" s="27" t="inlineStr">
        <is>
          <t>Stock SAP</t>
        </is>
      </c>
      <c r="V1072" s="27" t="inlineStr">
        <is>
          <t>Medicamentos</t>
        </is>
      </c>
      <c r="W1072" s="27" t="inlineStr">
        <is>
          <t>Dentro del alcance</t>
        </is>
      </c>
      <c r="X1072" s="30" t="inlineStr">
        <is>
          <t>Media</t>
        </is>
      </c>
      <c r="Y1072" s="27" t="inlineStr">
        <is>
          <t>Homologado – confianza Media – pendiente de validación</t>
        </is>
      </c>
      <c r="Z1072" s="26" t="inlineStr">
        <is>
          <t>Dar de baja en SAP</t>
        </is>
      </c>
      <c r="AA1072" s="27" t="inlineStr">
        <is>
          <t>311</t>
        </is>
      </c>
      <c r="AB1072" s="27" t="inlineStr">
        <is>
          <t>ADENOSINA AMP</t>
        </is>
      </c>
      <c r="AC1072" s="27" t="inlineStr">
        <is>
          <t>Homologación por código Avain (master M03-004)</t>
        </is>
      </c>
      <c r="AD1072" s="27" t="inlineStr">
        <is>
          <t>No</t>
        </is>
      </c>
      <c r="AE1072" s="27" t="inlineStr"/>
      <c r="AF1072" s="27" t="inlineStr">
        <is>
          <t>Sí</t>
        </is>
      </c>
      <c r="AG1072" s="27" t="inlineStr">
        <is>
          <t>M03-004</t>
        </is>
      </c>
      <c r="AH1072" s="37" t="n">
        <v>1116</v>
      </c>
      <c r="AI1072" s="37" t="n">
        <v>0</v>
      </c>
      <c r="AJ1072" s="37" t="n">
        <v>1116</v>
      </c>
      <c r="AK1072" s="38" t="n">
        <v>1497.545044802867</v>
      </c>
      <c r="AL1072" s="38">
        <f>IF(OR($Z1072="Dar de baja en SAP",$Z1072="Dar de alta en SAP"),$AJ1072*$AK1072,"")</f>
        <v/>
      </c>
      <c r="AM1072" s="38">
        <f>$AI1072*$AK1072</f>
        <v/>
      </c>
      <c r="AN1072" s="27" t="inlineStr"/>
      <c r="AO1072"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7" t="n">
        <v>0</v>
      </c>
      <c r="M1073" s="7" t="n">
        <v>74877.25</v>
      </c>
      <c r="O1073" s="11">
        <f>M1073/SUM($M$2:$M$2023)</f>
        <v/>
      </c>
      <c r="P1073" s="5">
        <f>IFERROR(M1073/I1073,0)</f>
        <v/>
      </c>
      <c r="R1073" s="8">
        <f>I1073-Q1073</f>
        <v/>
      </c>
      <c r="S1073" s="36">
        <f>P1073*R1073</f>
        <v/>
      </c>
      <c r="U1073" s="27" t="inlineStr">
        <is>
          <t>Stock SAP</t>
        </is>
      </c>
      <c r="V1073" s="27" t="inlineStr">
        <is>
          <t>Medicamentos</t>
        </is>
      </c>
      <c r="W1073" s="27" t="inlineStr">
        <is>
          <t>Dentro del alcance</t>
        </is>
      </c>
      <c r="X1073" s="30" t="inlineStr">
        <is>
          <t>Media</t>
        </is>
      </c>
      <c r="Y1073" s="27" t="inlineStr">
        <is>
          <t>Homologado – confianza Media – pendiente de validación</t>
        </is>
      </c>
      <c r="Z1073" s="26" t="inlineStr">
        <is>
          <t>Dar de baja en SAP</t>
        </is>
      </c>
      <c r="AA1073" s="27" t="inlineStr">
        <is>
          <t>311</t>
        </is>
      </c>
      <c r="AB1073" s="27" t="inlineStr">
        <is>
          <t>ADENOSINA AMP</t>
        </is>
      </c>
      <c r="AC1073" s="27" t="inlineStr">
        <is>
          <t>Homologación por código Avain (master M03-004)</t>
        </is>
      </c>
      <c r="AD1073" s="27" t="inlineStr">
        <is>
          <t>No</t>
        </is>
      </c>
      <c r="AE1073" s="27" t="inlineStr"/>
      <c r="AF1073" s="27" t="inlineStr">
        <is>
          <t>Sí</t>
        </is>
      </c>
      <c r="AG1073" s="27" t="inlineStr">
        <is>
          <t>M03-004</t>
        </is>
      </c>
      <c r="AH1073" s="37" t="n">
        <v>1116</v>
      </c>
      <c r="AI1073" s="37" t="n">
        <v>0</v>
      </c>
      <c r="AJ1073" s="37" t="n">
        <v>1116</v>
      </c>
      <c r="AK1073" s="38" t="n">
        <v>1497.545044802867</v>
      </c>
      <c r="AL1073" s="38">
        <f>IF(OR($Z1073="Dar de baja en SAP",$Z1073="Dar de alta en SAP"),$AJ1073*$AK1073,"")</f>
        <v/>
      </c>
      <c r="AM1073" s="38">
        <f>$AI1073*$AK1073</f>
        <v/>
      </c>
      <c r="AN1073" s="27" t="inlineStr"/>
      <c r="AO1073"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7" t="n">
        <v>0</v>
      </c>
      <c r="M1074" s="7" t="n">
        <v>30708.67</v>
      </c>
      <c r="O1074" s="11">
        <f>M1074/SUM($M$2:$M$2023)</f>
        <v/>
      </c>
      <c r="P1074" s="5">
        <f>IFERROR(M1074/I1074,0)</f>
        <v/>
      </c>
      <c r="R1074" s="8">
        <f>I1074-Q1074</f>
        <v/>
      </c>
      <c r="S1074" s="36">
        <f>P1074*R1074</f>
        <v/>
      </c>
      <c r="U1074" s="27" t="inlineStr">
        <is>
          <t>Stock SAP</t>
        </is>
      </c>
      <c r="V1074" s="27" t="inlineStr">
        <is>
          <t>Medicamentos</t>
        </is>
      </c>
      <c r="W1074" s="27" t="inlineStr">
        <is>
          <t>Dentro del alcance</t>
        </is>
      </c>
      <c r="X1074" s="30" t="inlineStr">
        <is>
          <t>Media</t>
        </is>
      </c>
      <c r="Y1074" s="27" t="inlineStr">
        <is>
          <t>Homologado – confianza Media – pendiente de validación</t>
        </is>
      </c>
      <c r="Z1074" s="26" t="inlineStr">
        <is>
          <t>Dar de baja en SAP</t>
        </is>
      </c>
      <c r="AA1074" s="27" t="inlineStr">
        <is>
          <t>309</t>
        </is>
      </c>
      <c r="AB1074" s="27" t="inlineStr">
        <is>
          <t>FENTANILO AMP</t>
        </is>
      </c>
      <c r="AC1074" s="27" t="inlineStr">
        <is>
          <t>Cruce por nomenclatura SAP</t>
        </is>
      </c>
      <c r="AD1074" s="27" t="inlineStr">
        <is>
          <t>No</t>
        </is>
      </c>
      <c r="AE1074" s="27" t="inlineStr"/>
      <c r="AF1074" s="27" t="inlineStr">
        <is>
          <t>No</t>
        </is>
      </c>
      <c r="AG1074" s="27" t="inlineStr"/>
      <c r="AH1074" s="37" t="n">
        <v>450</v>
      </c>
      <c r="AI1074" s="37" t="n">
        <v>46</v>
      </c>
      <c r="AJ1074" s="37" t="n">
        <v>404</v>
      </c>
      <c r="AK1074" s="38" t="n">
        <v>614.1733333333332</v>
      </c>
      <c r="AL1074" s="38">
        <f>IF(OR($Z1074="Dar de baja en SAP",$Z1074="Dar de alta en SAP"),$AJ1074*$AK1074,"")</f>
        <v/>
      </c>
      <c r="AM1074" s="38">
        <f>$AI1074*$AK1074</f>
        <v/>
      </c>
      <c r="AN1074" s="27" t="inlineStr"/>
      <c r="AO1074" s="27"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7" t="n">
        <v>0</v>
      </c>
      <c r="M1075" s="7" t="n">
        <v>30708.67</v>
      </c>
      <c r="O1075" s="11">
        <f>M1075/SUM($M$2:$M$2023)</f>
        <v/>
      </c>
      <c r="P1075" s="5">
        <f>IFERROR(M1075/I1075,0)</f>
        <v/>
      </c>
      <c r="R1075" s="8">
        <f>I1075-Q1075</f>
        <v/>
      </c>
      <c r="S1075" s="36">
        <f>P1075*R1075</f>
        <v/>
      </c>
      <c r="U1075" s="27" t="inlineStr">
        <is>
          <t>Stock SAP</t>
        </is>
      </c>
      <c r="V1075" s="27" t="inlineStr">
        <is>
          <t>Medicamentos</t>
        </is>
      </c>
      <c r="W1075" s="27" t="inlineStr">
        <is>
          <t>Dentro del alcance</t>
        </is>
      </c>
      <c r="X1075" s="30" t="inlineStr">
        <is>
          <t>Media</t>
        </is>
      </c>
      <c r="Y1075" s="27" t="inlineStr">
        <is>
          <t>Homologado – confianza Media – pendiente de validación</t>
        </is>
      </c>
      <c r="Z1075" s="26" t="inlineStr">
        <is>
          <t>Dar de baja en SAP</t>
        </is>
      </c>
      <c r="AA1075" s="27" t="inlineStr">
        <is>
          <t>309</t>
        </is>
      </c>
      <c r="AB1075" s="27" t="inlineStr">
        <is>
          <t>FENTANILO AMP</t>
        </is>
      </c>
      <c r="AC1075" s="27" t="inlineStr">
        <is>
          <t>Cruce por nomenclatura SAP</t>
        </is>
      </c>
      <c r="AD1075" s="27" t="inlineStr">
        <is>
          <t>No</t>
        </is>
      </c>
      <c r="AE1075" s="27" t="inlineStr"/>
      <c r="AF1075" s="27" t="inlineStr">
        <is>
          <t>No</t>
        </is>
      </c>
      <c r="AG1075" s="27" t="inlineStr"/>
      <c r="AH1075" s="37" t="n">
        <v>450</v>
      </c>
      <c r="AI1075" s="37" t="n">
        <v>46</v>
      </c>
      <c r="AJ1075" s="37" t="n">
        <v>404</v>
      </c>
      <c r="AK1075" s="38" t="n">
        <v>614.1733333333332</v>
      </c>
      <c r="AL1075" s="38">
        <f>IF(OR($Z1075="Dar de baja en SAP",$Z1075="Dar de alta en SAP"),$AJ1075*$AK1075,"")</f>
        <v/>
      </c>
      <c r="AM1075" s="38">
        <f>$AI1075*$AK1075</f>
        <v/>
      </c>
      <c r="AN1075" s="27" t="inlineStr"/>
      <c r="AO1075" s="27"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7" t="n">
        <v>0</v>
      </c>
      <c r="M1076" s="7" t="n">
        <v>30708.67</v>
      </c>
      <c r="O1076" s="11">
        <f>M1076/SUM($M$2:$M$2023)</f>
        <v/>
      </c>
      <c r="P1076" s="5">
        <f>IFERROR(M1076/I1076,0)</f>
        <v/>
      </c>
      <c r="R1076" s="8">
        <f>I1076-Q1076</f>
        <v/>
      </c>
      <c r="S1076" s="36">
        <f>P1076*R1076</f>
        <v/>
      </c>
      <c r="U1076" s="27" t="inlineStr">
        <is>
          <t>Stock SAP</t>
        </is>
      </c>
      <c r="V1076" s="27" t="inlineStr">
        <is>
          <t>Medicamentos</t>
        </is>
      </c>
      <c r="W1076" s="27" t="inlineStr">
        <is>
          <t>Dentro del alcance</t>
        </is>
      </c>
      <c r="X1076" s="30" t="inlineStr">
        <is>
          <t>Media</t>
        </is>
      </c>
      <c r="Y1076" s="27" t="inlineStr">
        <is>
          <t>Homologado – confianza Media – pendiente de validación</t>
        </is>
      </c>
      <c r="Z1076" s="26" t="inlineStr">
        <is>
          <t>Dar de baja en SAP</t>
        </is>
      </c>
      <c r="AA1076" s="27" t="inlineStr">
        <is>
          <t>309</t>
        </is>
      </c>
      <c r="AB1076" s="27" t="inlineStr">
        <is>
          <t>FENTANILO AMP</t>
        </is>
      </c>
      <c r="AC1076" s="27" t="inlineStr">
        <is>
          <t>Cruce por nomenclatura SAP</t>
        </is>
      </c>
      <c r="AD1076" s="27" t="inlineStr">
        <is>
          <t>No</t>
        </is>
      </c>
      <c r="AE1076" s="27" t="inlineStr"/>
      <c r="AF1076" s="27" t="inlineStr">
        <is>
          <t>No</t>
        </is>
      </c>
      <c r="AG1076" s="27" t="inlineStr"/>
      <c r="AH1076" s="37" t="n">
        <v>450</v>
      </c>
      <c r="AI1076" s="37" t="n">
        <v>46</v>
      </c>
      <c r="AJ1076" s="37" t="n">
        <v>404</v>
      </c>
      <c r="AK1076" s="38" t="n">
        <v>614.1733333333332</v>
      </c>
      <c r="AL1076" s="38">
        <f>IF(OR($Z1076="Dar de baja en SAP",$Z1076="Dar de alta en SAP"),$AJ1076*$AK1076,"")</f>
        <v/>
      </c>
      <c r="AM1076" s="38">
        <f>$AI1076*$AK1076</f>
        <v/>
      </c>
      <c r="AN1076" s="27" t="inlineStr"/>
      <c r="AO1076" s="27"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7" t="n">
        <v>0</v>
      </c>
      <c r="M1077" s="7" t="n">
        <v>40435.62</v>
      </c>
      <c r="O1077" s="11">
        <f>M1077/SUM($M$2:$M$2023)</f>
        <v/>
      </c>
      <c r="P1077" s="5">
        <f>IFERROR(M1077/I1077,0)</f>
        <v/>
      </c>
      <c r="R1077" s="8">
        <f>I1077-Q1077</f>
        <v/>
      </c>
      <c r="S1077" s="36">
        <f>P1077*R1077</f>
        <v/>
      </c>
      <c r="U1077" s="27" t="inlineStr">
        <is>
          <t>Stock SAP</t>
        </is>
      </c>
      <c r="V1077" s="27" t="inlineStr">
        <is>
          <t>Medicamentos</t>
        </is>
      </c>
      <c r="W1077" s="27" t="inlineStr">
        <is>
          <t>Dentro del alcance</t>
        </is>
      </c>
      <c r="X1077" s="30" t="inlineStr">
        <is>
          <t>Media</t>
        </is>
      </c>
      <c r="Y1077" s="27" t="inlineStr">
        <is>
          <t>Homologado – confianza Media – pendiente de validación</t>
        </is>
      </c>
      <c r="Z1077" s="26" t="inlineStr">
        <is>
          <t>Dar de baja en SAP</t>
        </is>
      </c>
      <c r="AA1077" s="27" t="inlineStr">
        <is>
          <t>166</t>
        </is>
      </c>
      <c r="AB1077" s="27" t="inlineStr">
        <is>
          <t>NALOXONA AMP</t>
        </is>
      </c>
      <c r="AC1077" s="27" t="inlineStr">
        <is>
          <t>Cruce por nomenclatura SAP</t>
        </is>
      </c>
      <c r="AD1077" s="27" t="inlineStr">
        <is>
          <t>No</t>
        </is>
      </c>
      <c r="AE1077" s="27" t="inlineStr"/>
      <c r="AF1077" s="27" t="inlineStr">
        <is>
          <t>Sí</t>
        </is>
      </c>
      <c r="AG1077" s="27" t="inlineStr"/>
      <c r="AH1077" s="37" t="n">
        <v>695</v>
      </c>
      <c r="AI1077" s="37" t="n">
        <v>198</v>
      </c>
      <c r="AJ1077" s="37" t="n">
        <v>497</v>
      </c>
      <c r="AK1077" s="38" t="n">
        <v>808.7123741007196</v>
      </c>
      <c r="AL1077" s="38">
        <f>IF(OR($Z1077="Dar de baja en SAP",$Z1077="Dar de alta en SAP"),$AJ1077*$AK1077,"")</f>
        <v/>
      </c>
      <c r="AM1077" s="38">
        <f>$AI1077*$AK1077</f>
        <v/>
      </c>
      <c r="AN1077" s="27" t="inlineStr"/>
      <c r="AO1077"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7" t="n">
        <v>0</v>
      </c>
      <c r="M1078" s="7" t="n">
        <v>40435.62</v>
      </c>
      <c r="O1078" s="11">
        <f>M1078/SUM($M$2:$M$2023)</f>
        <v/>
      </c>
      <c r="P1078" s="5">
        <f>IFERROR(M1078/I1078,0)</f>
        <v/>
      </c>
      <c r="R1078" s="8">
        <f>I1078-Q1078</f>
        <v/>
      </c>
      <c r="S1078" s="36">
        <f>P1078*R1078</f>
        <v/>
      </c>
      <c r="U1078" s="27" t="inlineStr">
        <is>
          <t>Stock SAP</t>
        </is>
      </c>
      <c r="V1078" s="27" t="inlineStr">
        <is>
          <t>Medicamentos</t>
        </is>
      </c>
      <c r="W1078" s="27" t="inlineStr">
        <is>
          <t>Dentro del alcance</t>
        </is>
      </c>
      <c r="X1078" s="30" t="inlineStr">
        <is>
          <t>Media</t>
        </is>
      </c>
      <c r="Y1078" s="27" t="inlineStr">
        <is>
          <t>Homologado – confianza Media – pendiente de validación</t>
        </is>
      </c>
      <c r="Z1078" s="26" t="inlineStr">
        <is>
          <t>Dar de baja en SAP</t>
        </is>
      </c>
      <c r="AA1078" s="27" t="inlineStr">
        <is>
          <t>166</t>
        </is>
      </c>
      <c r="AB1078" s="27" t="inlineStr">
        <is>
          <t>NALOXONA AMP</t>
        </is>
      </c>
      <c r="AC1078" s="27" t="inlineStr">
        <is>
          <t>Cruce por nomenclatura SAP</t>
        </is>
      </c>
      <c r="AD1078" s="27" t="inlineStr">
        <is>
          <t>No</t>
        </is>
      </c>
      <c r="AE1078" s="27" t="inlineStr"/>
      <c r="AF1078" s="27" t="inlineStr">
        <is>
          <t>Sí</t>
        </is>
      </c>
      <c r="AG1078" s="27" t="inlineStr"/>
      <c r="AH1078" s="37" t="n">
        <v>695</v>
      </c>
      <c r="AI1078" s="37" t="n">
        <v>198</v>
      </c>
      <c r="AJ1078" s="37" t="n">
        <v>497</v>
      </c>
      <c r="AK1078" s="38" t="n">
        <v>808.7123741007196</v>
      </c>
      <c r="AL1078" s="38">
        <f>IF(OR($Z1078="Dar de baja en SAP",$Z1078="Dar de alta en SAP"),$AJ1078*$AK1078,"")</f>
        <v/>
      </c>
      <c r="AM1078" s="38">
        <f>$AI1078*$AK1078</f>
        <v/>
      </c>
      <c r="AN1078" s="27" t="inlineStr"/>
      <c r="AO1078"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7" t="n">
        <v>0</v>
      </c>
      <c r="M1079" s="7" t="n">
        <v>40435.62</v>
      </c>
      <c r="O1079" s="11">
        <f>M1079/SUM($M$2:$M$2023)</f>
        <v/>
      </c>
      <c r="P1079" s="5">
        <f>IFERROR(M1079/I1079,0)</f>
        <v/>
      </c>
      <c r="R1079" s="8">
        <f>I1079-Q1079</f>
        <v/>
      </c>
      <c r="S1079" s="36">
        <f>P1079*R1079</f>
        <v/>
      </c>
      <c r="U1079" s="27" t="inlineStr">
        <is>
          <t>Stock SAP</t>
        </is>
      </c>
      <c r="V1079" s="27" t="inlineStr">
        <is>
          <t>Medicamentos</t>
        </is>
      </c>
      <c r="W1079" s="27" t="inlineStr">
        <is>
          <t>Dentro del alcance</t>
        </is>
      </c>
      <c r="X1079" s="30" t="inlineStr">
        <is>
          <t>Media</t>
        </is>
      </c>
      <c r="Y1079" s="27" t="inlineStr">
        <is>
          <t>Homologado – confianza Media – pendiente de validación</t>
        </is>
      </c>
      <c r="Z1079" s="26" t="inlineStr">
        <is>
          <t>Dar de baja en SAP</t>
        </is>
      </c>
      <c r="AA1079" s="27" t="inlineStr">
        <is>
          <t>166</t>
        </is>
      </c>
      <c r="AB1079" s="27" t="inlineStr">
        <is>
          <t>NALOXONA AMP</t>
        </is>
      </c>
      <c r="AC1079" s="27" t="inlineStr">
        <is>
          <t>Cruce por nomenclatura SAP</t>
        </is>
      </c>
      <c r="AD1079" s="27" t="inlineStr">
        <is>
          <t>No</t>
        </is>
      </c>
      <c r="AE1079" s="27" t="inlineStr"/>
      <c r="AF1079" s="27" t="inlineStr">
        <is>
          <t>Sí</t>
        </is>
      </c>
      <c r="AG1079" s="27" t="inlineStr"/>
      <c r="AH1079" s="37" t="n">
        <v>695</v>
      </c>
      <c r="AI1079" s="37" t="n">
        <v>198</v>
      </c>
      <c r="AJ1079" s="37" t="n">
        <v>497</v>
      </c>
      <c r="AK1079" s="38" t="n">
        <v>808.7123741007196</v>
      </c>
      <c r="AL1079" s="38">
        <f>IF(OR($Z1079="Dar de baja en SAP",$Z1079="Dar de alta en SAP"),$AJ1079*$AK1079,"")</f>
        <v/>
      </c>
      <c r="AM1079" s="38">
        <f>$AI1079*$AK1079</f>
        <v/>
      </c>
      <c r="AN1079" s="27" t="inlineStr"/>
      <c r="AO1079"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7" t="n">
        <v>0</v>
      </c>
      <c r="M1080" s="7" t="n">
        <v>40435.62</v>
      </c>
      <c r="O1080" s="11">
        <f>M1080/SUM($M$2:$M$2023)</f>
        <v/>
      </c>
      <c r="P1080" s="5">
        <f>IFERROR(M1080/I1080,0)</f>
        <v/>
      </c>
      <c r="R1080" s="8">
        <f>I1080-Q1080</f>
        <v/>
      </c>
      <c r="S1080" s="36">
        <f>P1080*R1080</f>
        <v/>
      </c>
      <c r="U1080" s="27" t="inlineStr">
        <is>
          <t>Stock SAP</t>
        </is>
      </c>
      <c r="V1080" s="27" t="inlineStr">
        <is>
          <t>Medicamentos</t>
        </is>
      </c>
      <c r="W1080" s="27" t="inlineStr">
        <is>
          <t>Dentro del alcance</t>
        </is>
      </c>
      <c r="X1080" s="30" t="inlineStr">
        <is>
          <t>Media</t>
        </is>
      </c>
      <c r="Y1080" s="27" t="inlineStr">
        <is>
          <t>Homologado – confianza Media – pendiente de validación</t>
        </is>
      </c>
      <c r="Z1080" s="26" t="inlineStr">
        <is>
          <t>Dar de baja en SAP</t>
        </is>
      </c>
      <c r="AA1080" s="27" t="inlineStr">
        <is>
          <t>166</t>
        </is>
      </c>
      <c r="AB1080" s="27" t="inlineStr">
        <is>
          <t>NALOXONA AMP</t>
        </is>
      </c>
      <c r="AC1080" s="27" t="inlineStr">
        <is>
          <t>Cruce por nomenclatura SAP</t>
        </is>
      </c>
      <c r="AD1080" s="27" t="inlineStr">
        <is>
          <t>No</t>
        </is>
      </c>
      <c r="AE1080" s="27" t="inlineStr"/>
      <c r="AF1080" s="27" t="inlineStr">
        <is>
          <t>Sí</t>
        </is>
      </c>
      <c r="AG1080" s="27" t="inlineStr"/>
      <c r="AH1080" s="37" t="n">
        <v>695</v>
      </c>
      <c r="AI1080" s="37" t="n">
        <v>198</v>
      </c>
      <c r="AJ1080" s="37" t="n">
        <v>497</v>
      </c>
      <c r="AK1080" s="38" t="n">
        <v>808.7123741007196</v>
      </c>
      <c r="AL1080" s="38">
        <f>IF(OR($Z1080="Dar de baja en SAP",$Z1080="Dar de alta en SAP"),$AJ1080*$AK1080,"")</f>
        <v/>
      </c>
      <c r="AM1080" s="38">
        <f>$AI1080*$AK1080</f>
        <v/>
      </c>
      <c r="AN1080" s="27" t="inlineStr"/>
      <c r="AO1080"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7" t="n">
        <v>0</v>
      </c>
      <c r="M1081" s="7" t="n">
        <v>127013.45</v>
      </c>
      <c r="O1081" s="11">
        <f>M1081/SUM($M$2:$M$2023)</f>
        <v/>
      </c>
      <c r="P1081" s="5">
        <f>IFERROR(M1081/I1081,0)</f>
        <v/>
      </c>
      <c r="Q1081" s="39" t="n">
        <v>27</v>
      </c>
      <c r="R1081" s="8">
        <f>I1081-Q1081</f>
        <v/>
      </c>
      <c r="S1081" s="36">
        <f>P1081*R1081</f>
        <v/>
      </c>
      <c r="U1081" s="27" t="inlineStr">
        <is>
          <t>Stock SAP</t>
        </is>
      </c>
      <c r="V1081" s="27" t="inlineStr">
        <is>
          <t>Medicamentos</t>
        </is>
      </c>
      <c r="W1081" s="27" t="inlineStr">
        <is>
          <t>Dentro del alcance</t>
        </is>
      </c>
      <c r="X1081" s="25" t="inlineStr">
        <is>
          <t>Alta</t>
        </is>
      </c>
      <c r="Y1081" s="27" t="inlineStr">
        <is>
          <t>Homologado – confianza Alta</t>
        </is>
      </c>
      <c r="Z1081" s="26" t="inlineStr">
        <is>
          <t>Dar de baja en SAP</t>
        </is>
      </c>
      <c r="AA1081" s="27" t="inlineStr">
        <is>
          <t>173</t>
        </is>
      </c>
      <c r="AB1081" s="27" t="inlineStr">
        <is>
          <t>OTOSPORIN</t>
        </is>
      </c>
      <c r="AC1081" s="27" t="inlineStr">
        <is>
          <t>Cruce por nomenclatura SAP</t>
        </is>
      </c>
      <c r="AD1081" s="27" t="inlineStr">
        <is>
          <t>No</t>
        </is>
      </c>
      <c r="AE1081" s="27" t="inlineStr"/>
      <c r="AF1081" s="27" t="inlineStr">
        <is>
          <t>No</t>
        </is>
      </c>
      <c r="AG1081" s="27" t="inlineStr"/>
      <c r="AH1081" s="37" t="n">
        <v>283</v>
      </c>
      <c r="AI1081" s="37" t="n">
        <v>27</v>
      </c>
      <c r="AJ1081" s="37" t="n">
        <v>256</v>
      </c>
      <c r="AK1081" s="38" t="n">
        <v>2540.268939929328</v>
      </c>
      <c r="AL1081" s="38">
        <f>IF(OR($Z1081="Dar de baja en SAP",$Z1081="Dar de alta en SAP"),$AJ1081*$AK1081,"")</f>
        <v/>
      </c>
      <c r="AM1081" s="38">
        <f>$AI1081*$AK1081</f>
        <v/>
      </c>
      <c r="AN1081" s="27" t="inlineStr"/>
      <c r="AO1081" s="27"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7" t="n">
        <v>0</v>
      </c>
      <c r="M1082" s="7" t="n">
        <v>71490.92</v>
      </c>
      <c r="O1082" s="11">
        <f>M1082/SUM($M$2:$M$2023)</f>
        <v/>
      </c>
      <c r="P1082" s="5">
        <f>IFERROR(M1082/I1082,0)</f>
        <v/>
      </c>
      <c r="R1082" s="8">
        <f>I1082-Q1082</f>
        <v/>
      </c>
      <c r="S1082" s="36">
        <f>P1082*R1082</f>
        <v/>
      </c>
      <c r="U1082" s="27" t="inlineStr">
        <is>
          <t>Stock SAP</t>
        </is>
      </c>
      <c r="V1082" s="27" t="inlineStr">
        <is>
          <t>Medicamentos</t>
        </is>
      </c>
      <c r="W1082" s="27" t="inlineStr">
        <is>
          <t>Dentro del alcance</t>
        </is>
      </c>
      <c r="X1082" s="25" t="inlineStr">
        <is>
          <t>Alta</t>
        </is>
      </c>
      <c r="Y1082" s="27" t="inlineStr">
        <is>
          <t>Homologado – confianza Alta</t>
        </is>
      </c>
      <c r="Z1082" s="26" t="inlineStr">
        <is>
          <t>Dar de baja en SAP</t>
        </is>
      </c>
      <c r="AA1082" s="27" t="inlineStr">
        <is>
          <t>228</t>
        </is>
      </c>
      <c r="AB1082" s="27" t="inlineStr">
        <is>
          <t>TOBRAMICINA</t>
        </is>
      </c>
      <c r="AC1082" s="27" t="inlineStr">
        <is>
          <t>Cruce por nomenclatura SAP</t>
        </is>
      </c>
      <c r="AD1082" s="27" t="inlineStr">
        <is>
          <t>No</t>
        </is>
      </c>
      <c r="AE1082" s="27" t="inlineStr"/>
      <c r="AF1082" s="27" t="inlineStr">
        <is>
          <t>No</t>
        </is>
      </c>
      <c r="AG1082" s="27" t="inlineStr"/>
      <c r="AH1082" s="37" t="n">
        <v>227</v>
      </c>
      <c r="AI1082" s="37" t="n">
        <v>19</v>
      </c>
      <c r="AJ1082" s="37" t="n">
        <v>208</v>
      </c>
      <c r="AK1082" s="38" t="n">
        <v>1429.81845814978</v>
      </c>
      <c r="AL1082" s="38">
        <f>IF(OR($Z1082="Dar de baja en SAP",$Z1082="Dar de alta en SAP"),$AJ1082*$AK1082,"")</f>
        <v/>
      </c>
      <c r="AM1082" s="38">
        <f>$AI1082*$AK1082</f>
        <v/>
      </c>
      <c r="AN1082" s="27" t="inlineStr"/>
      <c r="AO1082"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7" t="n">
        <v>0</v>
      </c>
      <c r="M1083" s="7" t="n">
        <v>320234.75</v>
      </c>
      <c r="O1083" s="11">
        <f>M1083/SUM($M$2:$M$2023)</f>
        <v/>
      </c>
      <c r="P1083" s="5">
        <f>IFERROR(M1083/I1083,0)</f>
        <v/>
      </c>
      <c r="Q1083" s="39" t="n">
        <v>0</v>
      </c>
      <c r="R1083" s="8">
        <f>I1083-Q1083</f>
        <v/>
      </c>
      <c r="S1083" s="36">
        <f>P1083*R1083</f>
        <v/>
      </c>
      <c r="U1083" s="27" t="inlineStr">
        <is>
          <t>Stock SAP</t>
        </is>
      </c>
      <c r="V1083" s="27" t="inlineStr">
        <is>
          <t>Medicamentos</t>
        </is>
      </c>
      <c r="W1083" s="27" t="inlineStr">
        <is>
          <t>Dentro del alcance</t>
        </is>
      </c>
      <c r="X1083" s="26" t="inlineStr">
        <is>
          <t>Baja</t>
        </is>
      </c>
      <c r="Y1083" s="27" t="inlineStr">
        <is>
          <t>Homologado – confianza Baja – pendiente de validación</t>
        </is>
      </c>
      <c r="Z1083" s="26" t="inlineStr">
        <is>
          <t>Dar de baja en SAP</t>
        </is>
      </c>
      <c r="AA1083" s="27" t="inlineStr">
        <is>
          <t>315</t>
        </is>
      </c>
      <c r="AB1083" s="27" t="inlineStr">
        <is>
          <t>Budesonide</t>
        </is>
      </c>
      <c r="AC1083" s="27" t="inlineStr">
        <is>
          <t>Cruce por nomenclatura SAP</t>
        </is>
      </c>
      <c r="AD1083" s="27" t="inlineStr">
        <is>
          <t>No</t>
        </is>
      </c>
      <c r="AE1083" s="27" t="inlineStr"/>
      <c r="AF1083" s="27" t="inlineStr">
        <is>
          <t>Sí</t>
        </is>
      </c>
      <c r="AG1083" s="27" t="inlineStr">
        <is>
          <t>M05-004</t>
        </is>
      </c>
      <c r="AH1083" s="37" t="n">
        <v>109</v>
      </c>
      <c r="AI1083" s="37" t="n">
        <v>0</v>
      </c>
      <c r="AJ1083" s="37" t="n">
        <v>109</v>
      </c>
      <c r="AK1083" s="38" t="n">
        <v>6404.695229357797</v>
      </c>
      <c r="AL1083" s="38">
        <f>IF(OR($Z1083="Dar de baja en SAP",$Z1083="Dar de alta en SAP"),$AJ1083*$AK1083,"")</f>
        <v/>
      </c>
      <c r="AM1083" s="38">
        <f>$AI1083*$AK1083</f>
        <v/>
      </c>
      <c r="AN1083" s="27" t="inlineStr"/>
      <c r="AO1083" s="27"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7" t="n">
        <v>0</v>
      </c>
      <c r="M1084" s="7" t="n">
        <v>22531</v>
      </c>
      <c r="O1084" s="11">
        <f>M1084/SUM($M$2:$M$2023)</f>
        <v/>
      </c>
      <c r="P1084" s="5">
        <f>IFERROR(M1084/I1084,0)</f>
        <v/>
      </c>
      <c r="R1084" s="8">
        <f>I1084-Q1084</f>
        <v/>
      </c>
      <c r="S1084" s="36">
        <f>P1084*R1084</f>
        <v/>
      </c>
      <c r="U1084" s="27" t="inlineStr">
        <is>
          <t>Stock SAP</t>
        </is>
      </c>
      <c r="V1084" s="27" t="inlineStr">
        <is>
          <t>Medicamentos</t>
        </is>
      </c>
      <c r="W1084" s="27" t="inlineStr">
        <is>
          <t>Dentro del alcance</t>
        </is>
      </c>
      <c r="X1084" s="26" t="inlineStr">
        <is>
          <t>Baja</t>
        </is>
      </c>
      <c r="Y1084" s="27" t="inlineStr">
        <is>
          <t>Homologado – confianza Baja – pendiente de validación</t>
        </is>
      </c>
      <c r="Z1084" s="26" t="inlineStr">
        <is>
          <t>Dar de baja en SAP</t>
        </is>
      </c>
      <c r="AA1084" s="27" t="inlineStr">
        <is>
          <t>262</t>
        </is>
      </c>
      <c r="AB1084" s="27" t="inlineStr">
        <is>
          <t>SUCCINILCOLINA 500 MG</t>
        </is>
      </c>
      <c r="AC1084" s="27" t="inlineStr">
        <is>
          <t>Homologación por código Avain (master M02-007)</t>
        </is>
      </c>
      <c r="AD1084" s="27" t="inlineStr">
        <is>
          <t>No</t>
        </is>
      </c>
      <c r="AE1084" s="27" t="inlineStr"/>
      <c r="AF1084" s="27" t="inlineStr">
        <is>
          <t>Sí</t>
        </is>
      </c>
      <c r="AG1084" s="27" t="inlineStr">
        <is>
          <t>M02-007</t>
        </is>
      </c>
      <c r="AH1084" s="37" t="n">
        <v>575</v>
      </c>
      <c r="AI1084" s="37" t="n">
        <v>76</v>
      </c>
      <c r="AJ1084" s="37" t="n">
        <v>499</v>
      </c>
      <c r="AK1084" s="38" t="n">
        <v>450.62</v>
      </c>
      <c r="AL1084" s="38">
        <f>IF(OR($Z1084="Dar de baja en SAP",$Z1084="Dar de alta en SAP"),$AJ1084*$AK1084,"")</f>
        <v/>
      </c>
      <c r="AM1084" s="38">
        <f>$AI1084*$AK1084</f>
        <v/>
      </c>
      <c r="AN1084" s="27" t="inlineStr"/>
      <c r="AO1084" s="27"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7" t="n">
        <v>0</v>
      </c>
      <c r="M1085" s="7" t="n">
        <v>520021.34</v>
      </c>
      <c r="O1085" s="11">
        <f>M1085/SUM($M$2:$M$2023)</f>
        <v/>
      </c>
      <c r="P1085" s="5">
        <f>IFERROR(M1085/I1085,0)</f>
        <v/>
      </c>
      <c r="R1085" s="8">
        <f>I1085-Q1085</f>
        <v/>
      </c>
      <c r="S1085" s="36">
        <f>P1085*R1085</f>
        <v/>
      </c>
      <c r="U1085" s="27" t="inlineStr">
        <is>
          <t>Stock SAP</t>
        </is>
      </c>
      <c r="V1085" s="27" t="inlineStr">
        <is>
          <t>Medicamentos</t>
        </is>
      </c>
      <c r="W1085" s="27" t="inlineStr">
        <is>
          <t>Dentro del alcance</t>
        </is>
      </c>
      <c r="X1085" s="27" t="inlineStr"/>
      <c r="Y1085" s="27" t="inlineStr">
        <is>
          <t>Sin recuento físico en el inventario de Avain</t>
        </is>
      </c>
      <c r="Z1085" s="28" t="inlineStr">
        <is>
          <t>Sin recuento físico</t>
        </is>
      </c>
      <c r="AA1085" s="27" t="inlineStr"/>
      <c r="AB1085" s="27" t="inlineStr"/>
      <c r="AC1085" s="27" t="inlineStr"/>
      <c r="AD1085" s="27" t="inlineStr"/>
      <c r="AE1085" s="27" t="inlineStr"/>
      <c r="AF1085" s="27" t="inlineStr"/>
      <c r="AG1085" s="27" t="inlineStr"/>
      <c r="AH1085" s="37" t="n">
        <v>456</v>
      </c>
      <c r="AI1085" s="37" t="n">
        <v>0</v>
      </c>
      <c r="AJ1085" s="37" t="n">
        <v>456</v>
      </c>
      <c r="AK1085" s="38" t="n">
        <v>10400.42690789474</v>
      </c>
      <c r="AL1085" s="38" t="n"/>
      <c r="AM1085" s="38" t="n"/>
      <c r="AN1085" s="27" t="inlineStr"/>
      <c r="AO1085" s="27"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7" t="n">
        <v>0</v>
      </c>
      <c r="M1086" s="7" t="n">
        <v>1524.5</v>
      </c>
      <c r="O1086" s="11">
        <f>M1086/SUM($M$2:$M$2023)</f>
        <v/>
      </c>
      <c r="P1086" s="5">
        <f>IFERROR(M1086/I1086,0)</f>
        <v/>
      </c>
      <c r="R1086" s="8">
        <f>I1086-Q1086</f>
        <v/>
      </c>
      <c r="S1086" s="36">
        <f>P1086*R1086</f>
        <v/>
      </c>
      <c r="U1086" s="27" t="inlineStr">
        <is>
          <t>Stock SAP</t>
        </is>
      </c>
      <c r="V1086" s="27" t="inlineStr">
        <is>
          <t>Medicamentos</t>
        </is>
      </c>
      <c r="W1086" s="27" t="inlineStr">
        <is>
          <t>Dentro del alcance</t>
        </is>
      </c>
      <c r="X1086" s="27" t="inlineStr"/>
      <c r="Y1086" s="27" t="inlineStr">
        <is>
          <t>Sin recuento físico en el inventario de Avain</t>
        </is>
      </c>
      <c r="Z1086" s="28" t="inlineStr">
        <is>
          <t>Sin recuento físico</t>
        </is>
      </c>
      <c r="AA1086" s="27" t="inlineStr"/>
      <c r="AB1086" s="27" t="inlineStr"/>
      <c r="AC1086" s="27" t="inlineStr"/>
      <c r="AD1086" s="27" t="inlineStr"/>
      <c r="AE1086" s="27" t="inlineStr"/>
      <c r="AF1086" s="27" t="inlineStr"/>
      <c r="AG1086" s="27" t="inlineStr"/>
      <c r="AH1086" s="37" t="n">
        <v>140</v>
      </c>
      <c r="AI1086" s="37" t="n">
        <v>0</v>
      </c>
      <c r="AJ1086" s="37" t="n">
        <v>140</v>
      </c>
      <c r="AK1086" s="38" t="n">
        <v>30.49</v>
      </c>
      <c r="AL1086" s="38" t="n"/>
      <c r="AM1086" s="38" t="n"/>
      <c r="AN1086" s="27" t="inlineStr"/>
      <c r="AO1086" s="27"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7" t="n">
        <v>0</v>
      </c>
      <c r="M1087" s="7" t="n">
        <v>8856.120000000001</v>
      </c>
      <c r="O1087" s="11">
        <f>M1087/SUM($M$2:$M$2023)</f>
        <v/>
      </c>
      <c r="P1087" s="5">
        <f>IFERROR(M1087/I1087,0)</f>
        <v/>
      </c>
      <c r="R1087" s="8">
        <f>I1087-Q1087</f>
        <v/>
      </c>
      <c r="S1087" s="36">
        <f>P1087*R1087</f>
        <v/>
      </c>
      <c r="U1087" s="27" t="inlineStr">
        <is>
          <t>Stock SAP</t>
        </is>
      </c>
      <c r="V1087" s="27" t="inlineStr">
        <is>
          <t>Medicamentos</t>
        </is>
      </c>
      <c r="W1087" s="27" t="inlineStr">
        <is>
          <t>Dentro del alcance</t>
        </is>
      </c>
      <c r="X1087" s="26" t="inlineStr">
        <is>
          <t>Baja</t>
        </is>
      </c>
      <c r="Y1087" s="27" t="inlineStr">
        <is>
          <t>Homologado – confianza Baja – pendiente de validación</t>
        </is>
      </c>
      <c r="Z1087" s="26" t="inlineStr">
        <is>
          <t>Dar de baja en SAP</t>
        </is>
      </c>
      <c r="AA1087" s="27" t="inlineStr">
        <is>
          <t>327</t>
        </is>
      </c>
      <c r="AB1087" s="27" t="inlineStr">
        <is>
          <t>TRAMADOL 100 MG AMP</t>
        </is>
      </c>
      <c r="AC1087" s="27" t="inlineStr">
        <is>
          <t>Cruce por nomenclatura SAP</t>
        </is>
      </c>
      <c r="AD1087" s="27" t="inlineStr">
        <is>
          <t>Sí</t>
        </is>
      </c>
      <c r="AE1087" s="27" t="inlineStr">
        <is>
          <t>1000425, 1000128</t>
        </is>
      </c>
      <c r="AF1087" s="27" t="inlineStr">
        <is>
          <t>Sí</t>
        </is>
      </c>
      <c r="AG1087" s="27" t="inlineStr">
        <is>
          <t>M01-011</t>
        </is>
      </c>
      <c r="AH1087" s="37" t="n">
        <v>1100</v>
      </c>
      <c r="AI1087" s="37" t="n">
        <v>94</v>
      </c>
      <c r="AJ1087" s="37" t="n">
        <v>1006</v>
      </c>
      <c r="AK1087" s="38" t="n">
        <v>177.1223727272727</v>
      </c>
      <c r="AL1087" s="38">
        <f>IF(OR($Z1087="Dar de baja en SAP",$Z1087="Dar de alta en SAP"),$AJ1087*$AK1087,"")</f>
        <v/>
      </c>
      <c r="AM1087" s="38">
        <f>$AI1087*$AK1087</f>
        <v/>
      </c>
      <c r="AN1087" s="27" t="inlineStr"/>
      <c r="AO1087"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7" t="n">
        <v>0</v>
      </c>
      <c r="M1088" s="7" t="n">
        <v>8856.120000000001</v>
      </c>
      <c r="O1088" s="11">
        <f>M1088/SUM($M$2:$M$2023)</f>
        <v/>
      </c>
      <c r="P1088" s="5">
        <f>IFERROR(M1088/I1088,0)</f>
        <v/>
      </c>
      <c r="R1088" s="8">
        <f>I1088-Q1088</f>
        <v/>
      </c>
      <c r="S1088" s="36">
        <f>P1088*R1088</f>
        <v/>
      </c>
      <c r="U1088" s="27" t="inlineStr">
        <is>
          <t>Stock SAP</t>
        </is>
      </c>
      <c r="V1088" s="27" t="inlineStr">
        <is>
          <t>Medicamentos</t>
        </is>
      </c>
      <c r="W1088" s="27" t="inlineStr">
        <is>
          <t>Dentro del alcance</t>
        </is>
      </c>
      <c r="X1088" s="26" t="inlineStr">
        <is>
          <t>Baja</t>
        </is>
      </c>
      <c r="Y1088" s="27" t="inlineStr">
        <is>
          <t>Homologado – confianza Baja – pendiente de validación</t>
        </is>
      </c>
      <c r="Z1088" s="26" t="inlineStr">
        <is>
          <t>Dar de baja en SAP</t>
        </is>
      </c>
      <c r="AA1088" s="27" t="inlineStr">
        <is>
          <t>327</t>
        </is>
      </c>
      <c r="AB1088" s="27" t="inlineStr">
        <is>
          <t>TRAMADOL 100 MG AMP</t>
        </is>
      </c>
      <c r="AC1088" s="27" t="inlineStr">
        <is>
          <t>Cruce por nomenclatura SAP</t>
        </is>
      </c>
      <c r="AD1088" s="27" t="inlineStr">
        <is>
          <t>Sí</t>
        </is>
      </c>
      <c r="AE1088" s="27" t="inlineStr">
        <is>
          <t>1000425, 1000128</t>
        </is>
      </c>
      <c r="AF1088" s="27" t="inlineStr">
        <is>
          <t>Sí</t>
        </is>
      </c>
      <c r="AG1088" s="27" t="inlineStr">
        <is>
          <t>M01-011</t>
        </is>
      </c>
      <c r="AH1088" s="37" t="n">
        <v>1100</v>
      </c>
      <c r="AI1088" s="37" t="n">
        <v>94</v>
      </c>
      <c r="AJ1088" s="37" t="n">
        <v>1006</v>
      </c>
      <c r="AK1088" s="38" t="n">
        <v>177.1223727272727</v>
      </c>
      <c r="AL1088" s="38">
        <f>IF(OR($Z1088="Dar de baja en SAP",$Z1088="Dar de alta en SAP"),$AJ1088*$AK1088,"")</f>
        <v/>
      </c>
      <c r="AM1088" s="38">
        <f>$AI1088*$AK1088</f>
        <v/>
      </c>
      <c r="AN1088" s="27" t="inlineStr"/>
      <c r="AO1088" s="27"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7" t="n">
        <v>0</v>
      </c>
      <c r="M1089" s="7" t="n">
        <v>219084</v>
      </c>
      <c r="O1089" s="11">
        <f>M1089/SUM($M$2:$M$2023)</f>
        <v/>
      </c>
      <c r="P1089" s="5">
        <f>IFERROR(M1089/I1089,0)</f>
        <v/>
      </c>
      <c r="R1089" s="8">
        <f>I1089-Q1089</f>
        <v/>
      </c>
      <c r="S1089" s="36">
        <f>P1089*R1089</f>
        <v/>
      </c>
      <c r="U1089" s="27" t="inlineStr">
        <is>
          <t>Stock SAP</t>
        </is>
      </c>
      <c r="V1089" s="27" t="inlineStr">
        <is>
          <t>Medicamentos</t>
        </is>
      </c>
      <c r="W1089" s="27" t="inlineStr">
        <is>
          <t>Dentro del alcance</t>
        </is>
      </c>
      <c r="X1089" s="27" t="inlineStr"/>
      <c r="Y1089" s="27" t="inlineStr">
        <is>
          <t>Sin recuento físico en el inventario de Avain</t>
        </is>
      </c>
      <c r="Z1089" s="28" t="inlineStr">
        <is>
          <t>Sin recuento físico</t>
        </is>
      </c>
      <c r="AA1089" s="27" t="inlineStr"/>
      <c r="AB1089" s="27" t="inlineStr"/>
      <c r="AC1089" s="27" t="inlineStr"/>
      <c r="AD1089" s="27" t="inlineStr"/>
      <c r="AE1089" s="27" t="inlineStr"/>
      <c r="AF1089" s="27" t="inlineStr"/>
      <c r="AG1089" s="27" t="inlineStr"/>
      <c r="AH1089" s="37" t="n">
        <v>968</v>
      </c>
      <c r="AI1089" s="37" t="n">
        <v>0</v>
      </c>
      <c r="AJ1089" s="37" t="n">
        <v>968</v>
      </c>
      <c r="AK1089" s="38" t="n">
        <v>4381.680010330579</v>
      </c>
      <c r="AL1089" s="38" t="n"/>
      <c r="AM1089" s="38" t="n"/>
      <c r="AN1089" s="27" t="inlineStr"/>
      <c r="AO1089" s="27"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7" t="n">
        <v>0</v>
      </c>
      <c r="M1090" s="7" t="n">
        <v>219084</v>
      </c>
      <c r="O1090" s="11">
        <f>M1090/SUM($M$2:$M$2023)</f>
        <v/>
      </c>
      <c r="P1090" s="5">
        <f>IFERROR(M1090/I1090,0)</f>
        <v/>
      </c>
      <c r="R1090" s="8">
        <f>I1090-Q1090</f>
        <v/>
      </c>
      <c r="S1090" s="36">
        <f>P1090*R1090</f>
        <v/>
      </c>
      <c r="U1090" s="27" t="inlineStr">
        <is>
          <t>Stock SAP</t>
        </is>
      </c>
      <c r="V1090" s="27" t="inlineStr">
        <is>
          <t>Medicamentos</t>
        </is>
      </c>
      <c r="W1090" s="27" t="inlineStr">
        <is>
          <t>Dentro del alcance</t>
        </is>
      </c>
      <c r="X1090" s="27" t="inlineStr"/>
      <c r="Y1090" s="27" t="inlineStr">
        <is>
          <t>Sin recuento físico en el inventario de Avain</t>
        </is>
      </c>
      <c r="Z1090" s="28" t="inlineStr">
        <is>
          <t>Sin recuento físico</t>
        </is>
      </c>
      <c r="AA1090" s="27" t="inlineStr"/>
      <c r="AB1090" s="27" t="inlineStr"/>
      <c r="AC1090" s="27" t="inlineStr"/>
      <c r="AD1090" s="27" t="inlineStr"/>
      <c r="AE1090" s="27" t="inlineStr"/>
      <c r="AF1090" s="27" t="inlineStr"/>
      <c r="AG1090" s="27" t="inlineStr"/>
      <c r="AH1090" s="37" t="n">
        <v>968</v>
      </c>
      <c r="AI1090" s="37" t="n">
        <v>0</v>
      </c>
      <c r="AJ1090" s="37" t="n">
        <v>968</v>
      </c>
      <c r="AK1090" s="38" t="n">
        <v>4381.680010330579</v>
      </c>
      <c r="AL1090" s="38" t="n"/>
      <c r="AM1090" s="38" t="n"/>
      <c r="AN1090" s="27" t="inlineStr"/>
      <c r="AO1090" s="27"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7" t="n">
        <v>0</v>
      </c>
      <c r="M1091" s="7" t="n">
        <v>351068.85</v>
      </c>
      <c r="O1091" s="11">
        <f>M1091/SUM($M$2:$M$2023)</f>
        <v/>
      </c>
      <c r="P1091" s="5">
        <f>IFERROR(M1091/I1091,0)</f>
        <v/>
      </c>
      <c r="Q1091" s="39" t="n">
        <v>220</v>
      </c>
      <c r="R1091" s="8">
        <f>I1091-Q1091</f>
        <v/>
      </c>
      <c r="S1091" s="36">
        <f>P1091*R1091</f>
        <v/>
      </c>
      <c r="U1091" s="27" t="inlineStr">
        <is>
          <t>Stock SAP</t>
        </is>
      </c>
      <c r="V1091" s="27" t="inlineStr">
        <is>
          <t>Medicamentos</t>
        </is>
      </c>
      <c r="W1091" s="27" t="inlineStr">
        <is>
          <t>Dentro del alcance</t>
        </is>
      </c>
      <c r="X1091" s="30" t="inlineStr">
        <is>
          <t>Media</t>
        </is>
      </c>
      <c r="Y1091" s="27" t="inlineStr">
        <is>
          <t>Homologado – confianza Media – pendiente de validación</t>
        </is>
      </c>
      <c r="Z1091" s="25" t="inlineStr">
        <is>
          <t>Dar de alta en SAP</t>
        </is>
      </c>
      <c r="AA1091" s="27" t="inlineStr">
        <is>
          <t>206</t>
        </is>
      </c>
      <c r="AB1091" s="27" t="inlineStr">
        <is>
          <t>SERTAL</t>
        </is>
      </c>
      <c r="AC1091" s="27" t="inlineStr">
        <is>
          <t>Cruce por nomenclatura SAP</t>
        </is>
      </c>
      <c r="AD1091" s="27" t="inlineStr">
        <is>
          <t>No</t>
        </is>
      </c>
      <c r="AE1091" s="27" t="inlineStr"/>
      <c r="AF1091" s="27" t="inlineStr">
        <is>
          <t>No</t>
        </is>
      </c>
      <c r="AG1091" s="27" t="inlineStr"/>
      <c r="AH1091" s="37" t="n">
        <v>82</v>
      </c>
      <c r="AI1091" s="37" t="n">
        <v>220</v>
      </c>
      <c r="AJ1091" s="37" t="n">
        <v>-138</v>
      </c>
      <c r="AK1091" s="38" t="n">
        <v>7021.377073170732</v>
      </c>
      <c r="AL1091" s="38">
        <f>IF(OR($Z1091="Dar de baja en SAP",$Z1091="Dar de alta en SAP"),$AJ1091*$AK1091,"")</f>
        <v/>
      </c>
      <c r="AM1091" s="38">
        <f>$AI1091*$AK1091</f>
        <v/>
      </c>
      <c r="AN1091" s="27" t="inlineStr"/>
      <c r="AO1091" s="27"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7" t="n">
        <v>0</v>
      </c>
      <c r="M1092" s="7" t="n">
        <v>1171735.1</v>
      </c>
      <c r="O1092" s="11">
        <f>M1092/SUM($M$2:$M$2023)</f>
        <v/>
      </c>
      <c r="P1092" s="5">
        <f>IFERROR(M1092/I1092,0)</f>
        <v/>
      </c>
      <c r="R1092" s="8">
        <f>I1092-Q1092</f>
        <v/>
      </c>
      <c r="S1092" s="36">
        <f>P1092*R1092</f>
        <v/>
      </c>
      <c r="U1092" s="27" t="inlineStr">
        <is>
          <t>Stock SAP</t>
        </is>
      </c>
      <c r="V1092" s="27" t="inlineStr">
        <is>
          <t>Medicamentos</t>
        </is>
      </c>
      <c r="W1092" s="27" t="inlineStr">
        <is>
          <t>Dentro del alcance</t>
        </is>
      </c>
      <c r="X1092" s="27" t="inlineStr"/>
      <c r="Y1092" s="27" t="inlineStr">
        <is>
          <t>Sin recuento físico en el inventario de Avain</t>
        </is>
      </c>
      <c r="Z1092" s="28" t="inlineStr">
        <is>
          <t>Sin recuento físico</t>
        </is>
      </c>
      <c r="AA1092" s="27" t="inlineStr"/>
      <c r="AB1092" s="27" t="inlineStr"/>
      <c r="AC1092" s="27" t="inlineStr"/>
      <c r="AD1092" s="27" t="inlineStr"/>
      <c r="AE1092" s="27" t="inlineStr"/>
      <c r="AF1092" s="27" t="inlineStr"/>
      <c r="AG1092" s="27" t="inlineStr"/>
      <c r="AH1092" s="37" t="n">
        <v>150</v>
      </c>
      <c r="AI1092" s="37" t="n">
        <v>0</v>
      </c>
      <c r="AJ1092" s="37" t="n">
        <v>150</v>
      </c>
      <c r="AK1092" s="38" t="n">
        <v>23434.70193333333</v>
      </c>
      <c r="AL1092" s="38" t="n"/>
      <c r="AM1092" s="38" t="n"/>
      <c r="AN1092" s="27" t="inlineStr"/>
      <c r="AO1092" s="27"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7" t="n">
        <v>0</v>
      </c>
      <c r="M1093" s="7" t="n">
        <v>380982.11</v>
      </c>
      <c r="O1093" s="11">
        <f>M1093/SUM($M$2:$M$2023)</f>
        <v/>
      </c>
      <c r="P1093" s="5">
        <f>IFERROR(M1093/I1093,0)</f>
        <v/>
      </c>
      <c r="R1093" s="8">
        <f>I1093-Q1093</f>
        <v/>
      </c>
      <c r="S1093" s="36">
        <f>P1093*R1093</f>
        <v/>
      </c>
      <c r="U1093" s="27" t="inlineStr">
        <is>
          <t>Stock SAP</t>
        </is>
      </c>
      <c r="V1093" s="27" t="inlineStr">
        <is>
          <t>Medicamentos</t>
        </is>
      </c>
      <c r="W1093" s="27" t="inlineStr">
        <is>
          <t>Dentro del alcance</t>
        </is>
      </c>
      <c r="X1093" s="26" t="inlineStr">
        <is>
          <t>Baja</t>
        </is>
      </c>
      <c r="Y1093" s="27" t="inlineStr">
        <is>
          <t>Homologado – confianza Baja – pendiente de validación</t>
        </is>
      </c>
      <c r="Z1093" s="26" t="inlineStr">
        <is>
          <t>Dar de baja en SAP</t>
        </is>
      </c>
      <c r="AA1093" s="27" t="inlineStr">
        <is>
          <t>137; 469</t>
        </is>
      </c>
      <c r="AB1093" s="27" t="inlineStr">
        <is>
          <t>IODOPOVIDONA 1000 ML; iodopovidona x 60 ml</t>
        </is>
      </c>
      <c r="AC1093" s="27" t="inlineStr">
        <is>
          <t>Cruce por nomenclatura SAP; Homologación por código Avain (master D-175)</t>
        </is>
      </c>
      <c r="AD1093" s="27" t="inlineStr">
        <is>
          <t>No</t>
        </is>
      </c>
      <c r="AE1093" s="27" t="inlineStr"/>
      <c r="AF1093" s="27" t="inlineStr">
        <is>
          <t>Sí</t>
        </is>
      </c>
      <c r="AG1093" s="27" t="inlineStr">
        <is>
          <t>D-175</t>
        </is>
      </c>
      <c r="AH1093" s="37" t="n">
        <v>360</v>
      </c>
      <c r="AI1093" s="37" t="n">
        <v>71</v>
      </c>
      <c r="AJ1093" s="37" t="n">
        <v>289</v>
      </c>
      <c r="AK1093" s="38" t="n">
        <v>7619.642194444443</v>
      </c>
      <c r="AL1093" s="38">
        <f>IF(OR($Z1093="Dar de baja en SAP",$Z1093="Dar de alta en SAP"),$AJ1093*$AK1093,"")</f>
        <v/>
      </c>
      <c r="AM1093" s="38">
        <f>$AI1093*$AK1093</f>
        <v/>
      </c>
      <c r="AN1093" s="27" t="inlineStr"/>
      <c r="AO1093"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7" t="n">
        <v>0</v>
      </c>
      <c r="M1094" s="7" t="n">
        <v>380982.11</v>
      </c>
      <c r="O1094" s="11">
        <f>M1094/SUM($M$2:$M$2023)</f>
        <v/>
      </c>
      <c r="P1094" s="5">
        <f>IFERROR(M1094/I1094,0)</f>
        <v/>
      </c>
      <c r="R1094" s="8">
        <f>I1094-Q1094</f>
        <v/>
      </c>
      <c r="S1094" s="36">
        <f>P1094*R1094</f>
        <v/>
      </c>
      <c r="U1094" s="27" t="inlineStr">
        <is>
          <t>Stock SAP</t>
        </is>
      </c>
      <c r="V1094" s="27" t="inlineStr">
        <is>
          <t>Medicamentos</t>
        </is>
      </c>
      <c r="W1094" s="27" t="inlineStr">
        <is>
          <t>Dentro del alcance</t>
        </is>
      </c>
      <c r="X1094" s="26" t="inlineStr">
        <is>
          <t>Baja</t>
        </is>
      </c>
      <c r="Y1094" s="27" t="inlineStr">
        <is>
          <t>Homologado – confianza Baja – pendiente de validación</t>
        </is>
      </c>
      <c r="Z1094" s="26" t="inlineStr">
        <is>
          <t>Dar de baja en SAP</t>
        </is>
      </c>
      <c r="AA1094" s="27" t="inlineStr">
        <is>
          <t>137; 469</t>
        </is>
      </c>
      <c r="AB1094" s="27" t="inlineStr">
        <is>
          <t>IODOPOVIDONA 1000 ML; iodopovidona x 60 ml</t>
        </is>
      </c>
      <c r="AC1094" s="27" t="inlineStr">
        <is>
          <t>Cruce por nomenclatura SAP; Homologación por código Avain (master D-175)</t>
        </is>
      </c>
      <c r="AD1094" s="27" t="inlineStr">
        <is>
          <t>No</t>
        </is>
      </c>
      <c r="AE1094" s="27" t="inlineStr"/>
      <c r="AF1094" s="27" t="inlineStr">
        <is>
          <t>Sí</t>
        </is>
      </c>
      <c r="AG1094" s="27" t="inlineStr">
        <is>
          <t>D-175</t>
        </is>
      </c>
      <c r="AH1094" s="37" t="n">
        <v>360</v>
      </c>
      <c r="AI1094" s="37" t="n">
        <v>71</v>
      </c>
      <c r="AJ1094" s="37" t="n">
        <v>289</v>
      </c>
      <c r="AK1094" s="38" t="n">
        <v>7619.642194444443</v>
      </c>
      <c r="AL1094" s="38">
        <f>IF(OR($Z1094="Dar de baja en SAP",$Z1094="Dar de alta en SAP"),$AJ1094*$AK1094,"")</f>
        <v/>
      </c>
      <c r="AM1094" s="38">
        <f>$AI1094*$AK1094</f>
        <v/>
      </c>
      <c r="AN1094" s="27" t="inlineStr"/>
      <c r="AO1094"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7" t="n">
        <v>0</v>
      </c>
      <c r="M1095" s="7" t="n">
        <v>380982.11</v>
      </c>
      <c r="O1095" s="11">
        <f>M1095/SUM($M$2:$M$2023)</f>
        <v/>
      </c>
      <c r="P1095" s="5">
        <f>IFERROR(M1095/I1095,0)</f>
        <v/>
      </c>
      <c r="R1095" s="8">
        <f>I1095-Q1095</f>
        <v/>
      </c>
      <c r="S1095" s="36">
        <f>P1095*R1095</f>
        <v/>
      </c>
      <c r="U1095" s="27" t="inlineStr">
        <is>
          <t>Stock SAP</t>
        </is>
      </c>
      <c r="V1095" s="27" t="inlineStr">
        <is>
          <t>Medicamentos</t>
        </is>
      </c>
      <c r="W1095" s="27" t="inlineStr">
        <is>
          <t>Dentro del alcance</t>
        </is>
      </c>
      <c r="X1095" s="26" t="inlineStr">
        <is>
          <t>Baja</t>
        </is>
      </c>
      <c r="Y1095" s="27" t="inlineStr">
        <is>
          <t>Homologado – confianza Baja – pendiente de validación</t>
        </is>
      </c>
      <c r="Z1095" s="26" t="inlineStr">
        <is>
          <t>Dar de baja en SAP</t>
        </is>
      </c>
      <c r="AA1095" s="27" t="inlineStr">
        <is>
          <t>137; 469</t>
        </is>
      </c>
      <c r="AB1095" s="27" t="inlineStr">
        <is>
          <t>IODOPOVIDONA 1000 ML; iodopovidona x 60 ml</t>
        </is>
      </c>
      <c r="AC1095" s="27" t="inlineStr">
        <is>
          <t>Cruce por nomenclatura SAP; Homologación por código Avain (master D-175)</t>
        </is>
      </c>
      <c r="AD1095" s="27" t="inlineStr">
        <is>
          <t>No</t>
        </is>
      </c>
      <c r="AE1095" s="27" t="inlineStr"/>
      <c r="AF1095" s="27" t="inlineStr">
        <is>
          <t>Sí</t>
        </is>
      </c>
      <c r="AG1095" s="27" t="inlineStr">
        <is>
          <t>D-175</t>
        </is>
      </c>
      <c r="AH1095" s="37" t="n">
        <v>360</v>
      </c>
      <c r="AI1095" s="37" t="n">
        <v>71</v>
      </c>
      <c r="AJ1095" s="37" t="n">
        <v>289</v>
      </c>
      <c r="AK1095" s="38" t="n">
        <v>7619.642194444443</v>
      </c>
      <c r="AL1095" s="38">
        <f>IF(OR($Z1095="Dar de baja en SAP",$Z1095="Dar de alta en SAP"),$AJ1095*$AK1095,"")</f>
        <v/>
      </c>
      <c r="AM1095" s="38">
        <f>$AI1095*$AK1095</f>
        <v/>
      </c>
      <c r="AN1095" s="27" t="inlineStr"/>
      <c r="AO1095"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7" t="n">
        <v>0</v>
      </c>
      <c r="M1096" s="7" t="n">
        <v>380982.11</v>
      </c>
      <c r="O1096" s="11">
        <f>M1096/SUM($M$2:$M$2023)</f>
        <v/>
      </c>
      <c r="P1096" s="5">
        <f>IFERROR(M1096/I1096,0)</f>
        <v/>
      </c>
      <c r="R1096" s="8">
        <f>I1096-Q1096</f>
        <v/>
      </c>
      <c r="S1096" s="36">
        <f>P1096*R1096</f>
        <v/>
      </c>
      <c r="U1096" s="27" t="inlineStr">
        <is>
          <t>Stock SAP</t>
        </is>
      </c>
      <c r="V1096" s="27" t="inlineStr">
        <is>
          <t>Medicamentos</t>
        </is>
      </c>
      <c r="W1096" s="27" t="inlineStr">
        <is>
          <t>Dentro del alcance</t>
        </is>
      </c>
      <c r="X1096" s="26" t="inlineStr">
        <is>
          <t>Baja</t>
        </is>
      </c>
      <c r="Y1096" s="27" t="inlineStr">
        <is>
          <t>Homologado – confianza Baja – pendiente de validación</t>
        </is>
      </c>
      <c r="Z1096" s="26" t="inlineStr">
        <is>
          <t>Dar de baja en SAP</t>
        </is>
      </c>
      <c r="AA1096" s="27" t="inlineStr">
        <is>
          <t>137; 469</t>
        </is>
      </c>
      <c r="AB1096" s="27" t="inlineStr">
        <is>
          <t>IODOPOVIDONA 1000 ML; iodopovidona x 60 ml</t>
        </is>
      </c>
      <c r="AC1096" s="27" t="inlineStr">
        <is>
          <t>Cruce por nomenclatura SAP; Homologación por código Avain (master D-175)</t>
        </is>
      </c>
      <c r="AD1096" s="27" t="inlineStr">
        <is>
          <t>No</t>
        </is>
      </c>
      <c r="AE1096" s="27" t="inlineStr"/>
      <c r="AF1096" s="27" t="inlineStr">
        <is>
          <t>Sí</t>
        </is>
      </c>
      <c r="AG1096" s="27" t="inlineStr">
        <is>
          <t>D-175</t>
        </is>
      </c>
      <c r="AH1096" s="37" t="n">
        <v>360</v>
      </c>
      <c r="AI1096" s="37" t="n">
        <v>71</v>
      </c>
      <c r="AJ1096" s="37" t="n">
        <v>289</v>
      </c>
      <c r="AK1096" s="38" t="n">
        <v>7619.642194444443</v>
      </c>
      <c r="AL1096" s="38">
        <f>IF(OR($Z1096="Dar de baja en SAP",$Z1096="Dar de alta en SAP"),$AJ1096*$AK1096,"")</f>
        <v/>
      </c>
      <c r="AM1096" s="38">
        <f>$AI1096*$AK1096</f>
        <v/>
      </c>
      <c r="AN1096" s="27" t="inlineStr"/>
      <c r="AO1096"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7" t="n">
        <v>0</v>
      </c>
      <c r="M1097" s="7" t="n">
        <v>11457.5</v>
      </c>
      <c r="O1097" s="11">
        <f>M1097/SUM($M$2:$M$2023)</f>
        <v/>
      </c>
      <c r="P1097" s="5">
        <f>IFERROR(M1097/I1097,0)</f>
        <v/>
      </c>
      <c r="R1097" s="8">
        <f>I1097-Q1097</f>
        <v/>
      </c>
      <c r="S1097" s="36">
        <f>P1097*R1097</f>
        <v/>
      </c>
      <c r="U1097" s="27" t="inlineStr">
        <is>
          <t>Stock SAP</t>
        </is>
      </c>
      <c r="V1097" s="27" t="inlineStr">
        <is>
          <t>Medicamentos</t>
        </is>
      </c>
      <c r="W1097" s="27" t="inlineStr">
        <is>
          <t>Dentro del alcance</t>
        </is>
      </c>
      <c r="X1097" s="27" t="inlineStr"/>
      <c r="Y1097" s="27" t="inlineStr">
        <is>
          <t>Sin recuento físico en el inventario de Avain</t>
        </is>
      </c>
      <c r="Z1097" s="28" t="inlineStr">
        <is>
          <t>Sin recuento físico</t>
        </is>
      </c>
      <c r="AA1097" s="27" t="inlineStr"/>
      <c r="AB1097" s="27" t="inlineStr"/>
      <c r="AC1097" s="27" t="inlineStr"/>
      <c r="AD1097" s="27" t="inlineStr"/>
      <c r="AE1097" s="27" t="inlineStr"/>
      <c r="AF1097" s="27" t="inlineStr"/>
      <c r="AG1097" s="27" t="inlineStr"/>
      <c r="AH1097" s="37" t="n">
        <v>50</v>
      </c>
      <c r="AI1097" s="37" t="n">
        <v>0</v>
      </c>
      <c r="AJ1097" s="37" t="n">
        <v>50</v>
      </c>
      <c r="AK1097" s="38" t="n">
        <v>229.15</v>
      </c>
      <c r="AL1097" s="38" t="n"/>
      <c r="AM1097" s="38" t="n"/>
      <c r="AN1097" s="27" t="inlineStr"/>
      <c r="AO1097" s="27" t="inlineStr"/>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7" t="n">
        <v>0</v>
      </c>
      <c r="M1098" s="7" t="n">
        <v>33322.16</v>
      </c>
      <c r="O1098" s="11">
        <f>M1098/SUM($M$2:$M$2023)</f>
        <v/>
      </c>
      <c r="P1098" s="5">
        <f>IFERROR(M1098/I1098,0)</f>
        <v/>
      </c>
      <c r="R1098" s="8">
        <f>I1098-Q1098</f>
        <v/>
      </c>
      <c r="S1098" s="36">
        <f>P1098*R1098</f>
        <v/>
      </c>
      <c r="U1098" s="27" t="inlineStr">
        <is>
          <t>Stock SAP</t>
        </is>
      </c>
      <c r="V1098" s="27" t="inlineStr">
        <is>
          <t>Medicamentos</t>
        </is>
      </c>
      <c r="W1098" s="27" t="inlineStr">
        <is>
          <t>Dentro del alcance</t>
        </is>
      </c>
      <c r="X1098" s="27" t="inlineStr"/>
      <c r="Y1098" s="27" t="inlineStr">
        <is>
          <t>Sin recuento físico en el inventario de Avain</t>
        </is>
      </c>
      <c r="Z1098" s="28" t="inlineStr">
        <is>
          <t>Sin recuento físico</t>
        </is>
      </c>
      <c r="AA1098" s="27" t="inlineStr"/>
      <c r="AB1098" s="27" t="inlineStr"/>
      <c r="AC1098" s="27" t="inlineStr"/>
      <c r="AD1098" s="27" t="inlineStr"/>
      <c r="AE1098" s="27" t="inlineStr"/>
      <c r="AF1098" s="27" t="inlineStr"/>
      <c r="AG1098" s="27" t="inlineStr"/>
      <c r="AH1098" s="37" t="n">
        <v>503</v>
      </c>
      <c r="AI1098" s="37" t="n">
        <v>0</v>
      </c>
      <c r="AJ1098" s="37" t="n">
        <v>503</v>
      </c>
      <c r="AK1098" s="38" t="n">
        <v>666.4431212723657</v>
      </c>
      <c r="AL1098" s="38" t="n"/>
      <c r="AM1098" s="38" t="n"/>
      <c r="AN1098" s="27" t="inlineStr"/>
      <c r="AO1098" s="27" t="inlineStr">
        <is>
          <t>El material ocupa 11 filas en la hoja 1060 NQN (lote/almacén). La cantidad SAP y la física de esta vista son el total del material.</t>
        </is>
      </c>
    </row>
    <row r="1099">
      <c r="A1099" s="5" t="inlineStr">
        <is>
          <t>2000020</t>
        </is>
      </c>
      <c r="B1099" s="5" t="inlineStr">
        <is>
          <t>TUBO ENDOTRAQ N° 8.5 C/BALON</t>
        </is>
      </c>
      <c r="C1099" s="5" t="inlineStr"/>
      <c r="D1099" s="5" t="inlineStr">
        <is>
          <t>033</t>
        </is>
      </c>
      <c r="E1099" s="5" t="inlineStr">
        <is>
          <t>ZDES</t>
        </is>
      </c>
      <c r="F1099" s="5" t="inlineStr">
        <is>
          <t>1060</t>
        </is>
      </c>
      <c r="G1099" s="5" t="inlineStr">
        <is>
          <t>6021</t>
        </is>
      </c>
      <c r="H1099" s="5" t="inlineStr">
        <is>
          <t>C/U</t>
        </is>
      </c>
      <c r="I1099" s="6" t="n">
        <v>50</v>
      </c>
      <c r="J1099" s="6" t="n">
        <v>0</v>
      </c>
      <c r="K1099" s="5" t="inlineStr">
        <is>
          <t>ARS</t>
        </is>
      </c>
      <c r="L1099" s="7" t="n">
        <v>0</v>
      </c>
      <c r="M1099" s="7" t="n">
        <v>22740.91</v>
      </c>
      <c r="O1099" s="11">
        <f>M1099/SUM($M$2:$M$2023)</f>
        <v/>
      </c>
      <c r="P1099" s="5">
        <f>IFERROR(M1099/I1099,0)</f>
        <v/>
      </c>
      <c r="R1099" s="8">
        <f>I1099-Q1099</f>
        <v/>
      </c>
      <c r="S1099" s="36">
        <f>P1099*R1099</f>
        <v/>
      </c>
      <c r="U1099" s="27" t="inlineStr">
        <is>
          <t>Stock SAP</t>
        </is>
      </c>
      <c r="V1099" s="27" t="inlineStr">
        <is>
          <t>Descartables</t>
        </is>
      </c>
      <c r="W1099" s="27" t="inlineStr">
        <is>
          <t>Dentro del alcance</t>
        </is>
      </c>
      <c r="X1099" s="27" t="inlineStr"/>
      <c r="Y1099" s="27" t="inlineStr">
        <is>
          <t>Sin recuento físico en el inventario de Avain</t>
        </is>
      </c>
      <c r="Z1099" s="28" t="inlineStr">
        <is>
          <t>Sin recuento físico</t>
        </is>
      </c>
      <c r="AA1099" s="27" t="inlineStr"/>
      <c r="AB1099" s="27" t="inlineStr"/>
      <c r="AC1099" s="27" t="inlineStr"/>
      <c r="AD1099" s="27" t="inlineStr"/>
      <c r="AE1099" s="27" t="inlineStr"/>
      <c r="AF1099" s="27" t="inlineStr"/>
      <c r="AG1099" s="27" t="inlineStr"/>
      <c r="AH1099" s="37" t="n">
        <v>220</v>
      </c>
      <c r="AI1099" s="37" t="n">
        <v>0</v>
      </c>
      <c r="AJ1099" s="37" t="n">
        <v>220</v>
      </c>
      <c r="AK1099" s="38" t="n">
        <v>454.8181818181818</v>
      </c>
      <c r="AL1099" s="38" t="n"/>
      <c r="AM1099" s="38" t="n"/>
      <c r="AN1099" s="27" t="inlineStr"/>
      <c r="AO1099" s="27"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t="inlineStr"/>
      <c r="D1100" s="5" t="inlineStr">
        <is>
          <t>033</t>
        </is>
      </c>
      <c r="E1100" s="5" t="inlineStr">
        <is>
          <t>ZDES</t>
        </is>
      </c>
      <c r="F1100" s="5" t="inlineStr">
        <is>
          <t>1060</t>
        </is>
      </c>
      <c r="G1100" s="5" t="inlineStr">
        <is>
          <t>6021</t>
        </is>
      </c>
      <c r="H1100" s="5" t="inlineStr">
        <is>
          <t>C/U</t>
        </is>
      </c>
      <c r="I1100" s="6" t="n">
        <v>50</v>
      </c>
      <c r="J1100" s="6" t="n">
        <v>0</v>
      </c>
      <c r="K1100" s="5" t="inlineStr">
        <is>
          <t>ARS</t>
        </is>
      </c>
      <c r="L1100" s="7" t="n">
        <v>0</v>
      </c>
      <c r="M1100" s="7" t="n">
        <v>17462.33</v>
      </c>
      <c r="O1100" s="11">
        <f>M1100/SUM($M$2:$M$2023)</f>
        <v/>
      </c>
      <c r="P1100" s="5">
        <f>IFERROR(M1100/I1100,0)</f>
        <v/>
      </c>
      <c r="R1100" s="8">
        <f>I1100-Q1100</f>
        <v/>
      </c>
      <c r="S1100" s="36">
        <f>P1100*R1100</f>
        <v/>
      </c>
      <c r="U1100" s="27" t="inlineStr">
        <is>
          <t>Stock SAP</t>
        </is>
      </c>
      <c r="V1100" s="27" t="inlineStr">
        <is>
          <t>Descartables</t>
        </is>
      </c>
      <c r="W1100" s="27" t="inlineStr">
        <is>
          <t>Dentro del alcance</t>
        </is>
      </c>
      <c r="X1100" s="25" t="inlineStr">
        <is>
          <t>Alta</t>
        </is>
      </c>
      <c r="Y1100" s="27" t="inlineStr">
        <is>
          <t>Homologado – confianza Alta</t>
        </is>
      </c>
      <c r="Z1100" s="26" t="inlineStr">
        <is>
          <t>Dar de baja en SAP</t>
        </is>
      </c>
      <c r="AA1100" s="27" t="inlineStr">
        <is>
          <t>276</t>
        </is>
      </c>
      <c r="AB1100" s="27" t="inlineStr">
        <is>
          <t>Guantes Esteriles N° 7,5</t>
        </is>
      </c>
      <c r="AC1100" s="27" t="inlineStr">
        <is>
          <t>Homologación por código Avain (master D-153)</t>
        </is>
      </c>
      <c r="AD1100" s="27" t="inlineStr">
        <is>
          <t>No</t>
        </is>
      </c>
      <c r="AE1100" s="27" t="inlineStr"/>
      <c r="AF1100" s="27" t="inlineStr">
        <is>
          <t>Sí</t>
        </is>
      </c>
      <c r="AG1100" s="27" t="inlineStr">
        <is>
          <t>D-153</t>
        </is>
      </c>
      <c r="AH1100" s="37" t="n">
        <v>500</v>
      </c>
      <c r="AI1100" s="37" t="n">
        <v>94</v>
      </c>
      <c r="AJ1100" s="37" t="n">
        <v>406</v>
      </c>
      <c r="AK1100" s="38" t="n">
        <v>349.24662</v>
      </c>
      <c r="AL1100" s="38">
        <f>IF(OR($Z1100="Dar de baja en SAP",$Z1100="Dar de alta en SAP"),$AJ1100*$AK1100,"")</f>
        <v/>
      </c>
      <c r="AM1100" s="38">
        <f>$AI1100*$AK1100</f>
        <v/>
      </c>
      <c r="AN1100" s="27" t="inlineStr"/>
      <c r="AO1100" s="27"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t="inlineStr"/>
      <c r="D1101" s="5" t="inlineStr">
        <is>
          <t>033</t>
        </is>
      </c>
      <c r="E1101" s="5" t="inlineStr">
        <is>
          <t>ZDES</t>
        </is>
      </c>
      <c r="F1101" s="5" t="inlineStr">
        <is>
          <t>1060</t>
        </is>
      </c>
      <c r="G1101" s="5" t="inlineStr">
        <is>
          <t>6022</t>
        </is>
      </c>
      <c r="H1101" s="5" t="inlineStr">
        <is>
          <t>C/U</t>
        </is>
      </c>
      <c r="I1101" s="6" t="n">
        <v>50</v>
      </c>
      <c r="J1101" s="6" t="n">
        <v>0</v>
      </c>
      <c r="K1101" s="5" t="inlineStr">
        <is>
          <t>ARS</t>
        </is>
      </c>
      <c r="L1101" s="7" t="n">
        <v>0</v>
      </c>
      <c r="M1101" s="7" t="n">
        <v>17430.22</v>
      </c>
      <c r="O1101" s="11">
        <f>M1101/SUM($M$2:$M$2023)</f>
        <v/>
      </c>
      <c r="P1101" s="5">
        <f>IFERROR(M1101/I1101,0)</f>
        <v/>
      </c>
      <c r="R1101" s="8">
        <f>I1101-Q1101</f>
        <v/>
      </c>
      <c r="S1101" s="36">
        <f>P1101*R1101</f>
        <v/>
      </c>
      <c r="U1101" s="27" t="inlineStr">
        <is>
          <t>Stock SAP</t>
        </is>
      </c>
      <c r="V1101" s="27" t="inlineStr">
        <is>
          <t>Descartables</t>
        </is>
      </c>
      <c r="W1101" s="27" t="inlineStr">
        <is>
          <t>Dentro del alcance</t>
        </is>
      </c>
      <c r="X1101" s="27" t="inlineStr"/>
      <c r="Y1101" s="27" t="inlineStr">
        <is>
          <t>Sin recuento físico en el inventario de Avain</t>
        </is>
      </c>
      <c r="Z1101" s="28" t="inlineStr">
        <is>
          <t>Sin recuento físico</t>
        </is>
      </c>
      <c r="AA1101" s="27" t="inlineStr"/>
      <c r="AB1101" s="27" t="inlineStr"/>
      <c r="AC1101" s="27" t="inlineStr"/>
      <c r="AD1101" s="27" t="inlineStr"/>
      <c r="AE1101" s="27" t="inlineStr"/>
      <c r="AF1101" s="27" t="inlineStr"/>
      <c r="AG1101" s="27" t="inlineStr"/>
      <c r="AH1101" s="37" t="n">
        <v>90</v>
      </c>
      <c r="AI1101" s="37" t="n">
        <v>0</v>
      </c>
      <c r="AJ1101" s="37" t="n">
        <v>90</v>
      </c>
      <c r="AK1101" s="38" t="n">
        <v>348.6044444444445</v>
      </c>
      <c r="AL1101" s="38" t="n"/>
      <c r="AM1101" s="38" t="n"/>
      <c r="AN1101" s="27" t="inlineStr"/>
      <c r="AO1101" s="27" t="inlineStr">
        <is>
          <t>El material ocupa 2 filas en la hoja 1060 NQN (lote/almacén). La cantidad SAP y la física de esta vista son el total del material.</t>
        </is>
      </c>
    </row>
    <row r="1102">
      <c r="A1102" s="5" t="inlineStr">
        <is>
          <t>2000064</t>
        </is>
      </c>
      <c r="B1102" s="5" t="inlineStr">
        <is>
          <t>ROLLO PARA E.C.G DE 50 x 20CM</t>
        </is>
      </c>
      <c r="C1102" s="5" t="inlineStr"/>
      <c r="D1102" s="5" t="inlineStr">
        <is>
          <t>033</t>
        </is>
      </c>
      <c r="E1102" s="5" t="inlineStr">
        <is>
          <t>ZDES</t>
        </is>
      </c>
      <c r="F1102" s="5" t="inlineStr">
        <is>
          <t>1060</t>
        </is>
      </c>
      <c r="G1102" s="5" t="inlineStr">
        <is>
          <t>6022</t>
        </is>
      </c>
      <c r="H1102" s="5" t="inlineStr">
        <is>
          <t>C/U</t>
        </is>
      </c>
      <c r="I1102" s="6" t="n">
        <v>50</v>
      </c>
      <c r="J1102" s="6" t="n">
        <v>0</v>
      </c>
      <c r="K1102" s="5" t="inlineStr">
        <is>
          <t>ARS</t>
        </is>
      </c>
      <c r="L1102" s="7" t="n">
        <v>0</v>
      </c>
      <c r="M1102" s="7" t="n">
        <v>11136</v>
      </c>
      <c r="O1102" s="11">
        <f>M1102/SUM($M$2:$M$2023)</f>
        <v/>
      </c>
      <c r="P1102" s="5">
        <f>IFERROR(M1102/I1102,0)</f>
        <v/>
      </c>
      <c r="R1102" s="8">
        <f>I1102-Q1102</f>
        <v/>
      </c>
      <c r="S1102" s="36">
        <f>P1102*R1102</f>
        <v/>
      </c>
      <c r="U1102" s="27" t="inlineStr">
        <is>
          <t>Stock SAP</t>
        </is>
      </c>
      <c r="V1102" s="27" t="inlineStr">
        <is>
          <t>Descartables</t>
        </is>
      </c>
      <c r="W1102" s="27" t="inlineStr">
        <is>
          <t>Dentro del alcance</t>
        </is>
      </c>
      <c r="X1102" s="27" t="inlineStr"/>
      <c r="Y1102" s="27" t="inlineStr">
        <is>
          <t>Sin recuento físico en el inventario de Avain</t>
        </is>
      </c>
      <c r="Z1102" s="28" t="inlineStr">
        <is>
          <t>Sin recuento físico</t>
        </is>
      </c>
      <c r="AA1102" s="27" t="inlineStr"/>
      <c r="AB1102" s="27" t="inlineStr"/>
      <c r="AC1102" s="27" t="inlineStr"/>
      <c r="AD1102" s="27" t="inlineStr"/>
      <c r="AE1102" s="27" t="inlineStr"/>
      <c r="AF1102" s="27" t="inlineStr"/>
      <c r="AG1102" s="27" t="inlineStr"/>
      <c r="AH1102" s="37" t="n">
        <v>50</v>
      </c>
      <c r="AI1102" s="37" t="n">
        <v>0</v>
      </c>
      <c r="AJ1102" s="37" t="n">
        <v>50</v>
      </c>
      <c r="AK1102" s="38" t="n">
        <v>222.72</v>
      </c>
      <c r="AL1102" s="38" t="n"/>
      <c r="AM1102" s="38" t="n"/>
      <c r="AN1102" s="27" t="inlineStr"/>
      <c r="AO1102" s="27" t="inlineStr"/>
    </row>
    <row r="1103">
      <c r="A1103" s="5" t="inlineStr">
        <is>
          <t>2000065</t>
        </is>
      </c>
      <c r="B1103" s="5" t="inlineStr">
        <is>
          <t>SONDA NASOGASTRICA K-29P KOLLER</t>
        </is>
      </c>
      <c r="C1103" s="5" t="inlineStr"/>
      <c r="D1103" s="5" t="inlineStr">
        <is>
          <t>033</t>
        </is>
      </c>
      <c r="E1103" s="5" t="inlineStr">
        <is>
          <t>ZDES</t>
        </is>
      </c>
      <c r="F1103" s="5" t="inlineStr">
        <is>
          <t>1060</t>
        </is>
      </c>
      <c r="G1103" s="5" t="inlineStr">
        <is>
          <t>6022</t>
        </is>
      </c>
      <c r="H1103" s="5" t="inlineStr">
        <is>
          <t>C/U</t>
        </is>
      </c>
      <c r="I1103" s="6" t="n">
        <v>50</v>
      </c>
      <c r="J1103" s="6" t="n">
        <v>0</v>
      </c>
      <c r="K1103" s="5" t="inlineStr">
        <is>
          <t>ARS</t>
        </is>
      </c>
      <c r="L1103" s="7" t="n">
        <v>0</v>
      </c>
      <c r="M1103" s="7" t="n">
        <v>2771</v>
      </c>
      <c r="O1103" s="11">
        <f>M1103/SUM($M$2:$M$2023)</f>
        <v/>
      </c>
      <c r="P1103" s="5">
        <f>IFERROR(M1103/I1103,0)</f>
        <v/>
      </c>
      <c r="R1103" s="8">
        <f>I1103-Q1103</f>
        <v/>
      </c>
      <c r="S1103" s="36">
        <f>P1103*R1103</f>
        <v/>
      </c>
      <c r="U1103" s="27" t="inlineStr">
        <is>
          <t>Stock SAP</t>
        </is>
      </c>
      <c r="V1103" s="27" t="inlineStr">
        <is>
          <t>Descartables</t>
        </is>
      </c>
      <c r="W1103" s="27" t="inlineStr">
        <is>
          <t>Dentro del alcance</t>
        </is>
      </c>
      <c r="X1103" s="27" t="inlineStr"/>
      <c r="Y1103" s="27" t="inlineStr">
        <is>
          <t>Sin recuento físico en el inventario de Avain</t>
        </is>
      </c>
      <c r="Z1103" s="28" t="inlineStr">
        <is>
          <t>Sin recuento físico</t>
        </is>
      </c>
      <c r="AA1103" s="27" t="inlineStr"/>
      <c r="AB1103" s="27" t="inlineStr"/>
      <c r="AC1103" s="27" t="inlineStr"/>
      <c r="AD1103" s="27" t="inlineStr"/>
      <c r="AE1103" s="27" t="inlineStr"/>
      <c r="AF1103" s="27" t="inlineStr"/>
      <c r="AG1103" s="27" t="inlineStr"/>
      <c r="AH1103" s="37" t="n">
        <v>50</v>
      </c>
      <c r="AI1103" s="37" t="n">
        <v>0</v>
      </c>
      <c r="AJ1103" s="37" t="n">
        <v>50</v>
      </c>
      <c r="AK1103" s="38" t="n">
        <v>55.42</v>
      </c>
      <c r="AL1103" s="38" t="n"/>
      <c r="AM1103" s="38" t="n"/>
      <c r="AN1103" s="27" t="inlineStr"/>
      <c r="AO1103" s="27" t="inlineStr"/>
    </row>
    <row r="1104">
      <c r="A1104" s="5" t="inlineStr">
        <is>
          <t>2000091</t>
        </is>
      </c>
      <c r="B1104" s="5" t="inlineStr">
        <is>
          <t>SONDA DE ASPIRACION K-10P</t>
        </is>
      </c>
      <c r="C1104" s="5" t="inlineStr"/>
      <c r="D1104" s="5" t="inlineStr">
        <is>
          <t>033</t>
        </is>
      </c>
      <c r="E1104" s="5" t="inlineStr">
        <is>
          <t>ZDES</t>
        </is>
      </c>
      <c r="F1104" s="5" t="inlineStr">
        <is>
          <t>1060</t>
        </is>
      </c>
      <c r="G1104" s="5" t="inlineStr">
        <is>
          <t>6022</t>
        </is>
      </c>
      <c r="H1104" s="5" t="inlineStr">
        <is>
          <t>C/U</t>
        </is>
      </c>
      <c r="I1104" s="6" t="n">
        <v>50</v>
      </c>
      <c r="J1104" s="6" t="n">
        <v>0</v>
      </c>
      <c r="K1104" s="5" t="inlineStr">
        <is>
          <t>ARS</t>
        </is>
      </c>
      <c r="L1104" s="7" t="n">
        <v>0</v>
      </c>
      <c r="M1104" s="7" t="n">
        <v>17815.5</v>
      </c>
      <c r="O1104" s="11">
        <f>M1104/SUM($M$2:$M$2023)</f>
        <v/>
      </c>
      <c r="P1104" s="5">
        <f>IFERROR(M1104/I1104,0)</f>
        <v/>
      </c>
      <c r="R1104" s="8">
        <f>I1104-Q1104</f>
        <v/>
      </c>
      <c r="S1104" s="36">
        <f>P1104*R1104</f>
        <v/>
      </c>
      <c r="U1104" s="27" t="inlineStr">
        <is>
          <t>Stock SAP</t>
        </is>
      </c>
      <c r="V1104" s="27" t="inlineStr">
        <is>
          <t>Descartables</t>
        </is>
      </c>
      <c r="W1104" s="27" t="inlineStr">
        <is>
          <t>Dentro del alcance</t>
        </is>
      </c>
      <c r="X1104" s="27" t="inlineStr"/>
      <c r="Y1104" s="27" t="inlineStr">
        <is>
          <t>Sin recuento físico en el inventario de Avain</t>
        </is>
      </c>
      <c r="Z1104" s="28" t="inlineStr">
        <is>
          <t>Sin recuento físico</t>
        </is>
      </c>
      <c r="AA1104" s="27" t="inlineStr"/>
      <c r="AB1104" s="27" t="inlineStr"/>
      <c r="AC1104" s="27" t="inlineStr"/>
      <c r="AD1104" s="27" t="inlineStr"/>
      <c r="AE1104" s="27" t="inlineStr"/>
      <c r="AF1104" s="27" t="inlineStr"/>
      <c r="AG1104" s="27" t="inlineStr"/>
      <c r="AH1104" s="37" t="n">
        <v>50</v>
      </c>
      <c r="AI1104" s="37" t="n">
        <v>0</v>
      </c>
      <c r="AJ1104" s="37" t="n">
        <v>50</v>
      </c>
      <c r="AK1104" s="38" t="n">
        <v>356.31</v>
      </c>
      <c r="AL1104" s="38" t="n"/>
      <c r="AM1104" s="38" t="n"/>
      <c r="AN1104" s="27" t="inlineStr"/>
      <c r="AO1104" s="27" t="inlineStr"/>
    </row>
    <row r="1105">
      <c r="A1105" s="5" t="inlineStr">
        <is>
          <t>2000194</t>
        </is>
      </c>
      <c r="B1105" s="5" t="inlineStr">
        <is>
          <t>SONDA DE ASPIRACION K-32P TOM FAC C/REG</t>
        </is>
      </c>
      <c r="C1105" s="5" t="inlineStr"/>
      <c r="D1105" s="5" t="inlineStr">
        <is>
          <t>033</t>
        </is>
      </c>
      <c r="E1105" s="5" t="inlineStr">
        <is>
          <t>ZDES</t>
        </is>
      </c>
      <c r="F1105" s="5" t="inlineStr">
        <is>
          <t>1060</t>
        </is>
      </c>
      <c r="G1105" s="5" t="inlineStr">
        <is>
          <t>6021</t>
        </is>
      </c>
      <c r="H1105" s="5" t="inlineStr">
        <is>
          <t>C/U</t>
        </is>
      </c>
      <c r="I1105" s="6" t="n">
        <v>50</v>
      </c>
      <c r="J1105" s="6" t="n">
        <v>0</v>
      </c>
      <c r="K1105" s="5" t="inlineStr">
        <is>
          <t>ARS</t>
        </is>
      </c>
      <c r="L1105" s="7" t="n">
        <v>0</v>
      </c>
      <c r="M1105" s="7" t="n">
        <v>9510.75</v>
      </c>
      <c r="O1105" s="11">
        <f>M1105/SUM($M$2:$M$2023)</f>
        <v/>
      </c>
      <c r="P1105" s="5">
        <f>IFERROR(M1105/I1105,0)</f>
        <v/>
      </c>
      <c r="R1105" s="8">
        <f>I1105-Q1105</f>
        <v/>
      </c>
      <c r="S1105" s="36">
        <f>P1105*R1105</f>
        <v/>
      </c>
      <c r="U1105" s="27" t="inlineStr">
        <is>
          <t>Stock SAP</t>
        </is>
      </c>
      <c r="V1105" s="27" t="inlineStr">
        <is>
          <t>Descartables</t>
        </is>
      </c>
      <c r="W1105" s="27" t="inlineStr">
        <is>
          <t>Dentro del alcance</t>
        </is>
      </c>
      <c r="X1105" s="27" t="inlineStr"/>
      <c r="Y1105" s="27" t="inlineStr">
        <is>
          <t>Sin recuento físico en el inventario de Avain</t>
        </is>
      </c>
      <c r="Z1105" s="28" t="inlineStr">
        <is>
          <t>Sin recuento físico</t>
        </is>
      </c>
      <c r="AA1105" s="27" t="inlineStr"/>
      <c r="AB1105" s="27" t="inlineStr"/>
      <c r="AC1105" s="27" t="inlineStr"/>
      <c r="AD1105" s="27" t="inlineStr"/>
      <c r="AE1105" s="27" t="inlineStr"/>
      <c r="AF1105" s="27" t="inlineStr"/>
      <c r="AG1105" s="27" t="inlineStr"/>
      <c r="AH1105" s="37" t="n">
        <v>200</v>
      </c>
      <c r="AI1105" s="37" t="n">
        <v>0</v>
      </c>
      <c r="AJ1105" s="37" t="n">
        <v>200</v>
      </c>
      <c r="AK1105" s="38" t="n">
        <v>190.215</v>
      </c>
      <c r="AL1105" s="38" t="n"/>
      <c r="AM1105" s="38" t="n"/>
      <c r="AN1105" s="27" t="inlineStr"/>
      <c r="AO1105" s="27"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t="inlineStr"/>
      <c r="D1106" s="5" t="inlineStr">
        <is>
          <t>033</t>
        </is>
      </c>
      <c r="E1106" s="5" t="inlineStr">
        <is>
          <t>ZDES</t>
        </is>
      </c>
      <c r="F1106" s="5" t="inlineStr">
        <is>
          <t>1060</t>
        </is>
      </c>
      <c r="G1106" s="5" t="inlineStr">
        <is>
          <t>6022</t>
        </is>
      </c>
      <c r="H1106" s="5" t="inlineStr">
        <is>
          <t>C/U</t>
        </is>
      </c>
      <c r="I1106" s="6" t="n">
        <v>50</v>
      </c>
      <c r="J1106" s="6" t="n">
        <v>0</v>
      </c>
      <c r="K1106" s="5" t="inlineStr">
        <is>
          <t>ARS</t>
        </is>
      </c>
      <c r="L1106" s="7" t="n">
        <v>0</v>
      </c>
      <c r="M1106" s="7" t="n">
        <v>2851</v>
      </c>
      <c r="O1106" s="11">
        <f>M1106/SUM($M$2:$M$2023)</f>
        <v/>
      </c>
      <c r="P1106" s="5">
        <f>IFERROR(M1106/I1106,0)</f>
        <v/>
      </c>
      <c r="R1106" s="8">
        <f>I1106-Q1106</f>
        <v/>
      </c>
      <c r="S1106" s="36">
        <f>P1106*R1106</f>
        <v/>
      </c>
      <c r="U1106" s="27" t="inlineStr">
        <is>
          <t>Stock SAP</t>
        </is>
      </c>
      <c r="V1106" s="27" t="inlineStr">
        <is>
          <t>Descartables</t>
        </is>
      </c>
      <c r="W1106" s="27" t="inlineStr">
        <is>
          <t>Dentro del alcance</t>
        </is>
      </c>
      <c r="X1106" s="27" t="inlineStr"/>
      <c r="Y1106" s="27" t="inlineStr">
        <is>
          <t>Sin recuento físico en el inventario de Avain</t>
        </is>
      </c>
      <c r="Z1106" s="28" t="inlineStr">
        <is>
          <t>Sin recuento físico</t>
        </is>
      </c>
      <c r="AA1106" s="27" t="inlineStr"/>
      <c r="AB1106" s="27" t="inlineStr"/>
      <c r="AC1106" s="27" t="inlineStr"/>
      <c r="AD1106" s="27" t="inlineStr"/>
      <c r="AE1106" s="27" t="inlineStr"/>
      <c r="AF1106" s="27" t="inlineStr"/>
      <c r="AG1106" s="27" t="inlineStr"/>
      <c r="AH1106" s="37" t="n">
        <v>50</v>
      </c>
      <c r="AI1106" s="37" t="n">
        <v>0</v>
      </c>
      <c r="AJ1106" s="37" t="n">
        <v>50</v>
      </c>
      <c r="AK1106" s="38" t="n">
        <v>57.02</v>
      </c>
      <c r="AL1106" s="38" t="n"/>
      <c r="AM1106" s="38" t="n"/>
      <c r="AN1106" s="27" t="inlineStr"/>
      <c r="AO1106" s="27"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t="inlineStr"/>
      <c r="D1107" s="5" t="inlineStr">
        <is>
          <t>033</t>
        </is>
      </c>
      <c r="E1107" s="5" t="inlineStr">
        <is>
          <t>ZDES</t>
        </is>
      </c>
      <c r="F1107" s="5" t="inlineStr">
        <is>
          <t>1060</t>
        </is>
      </c>
      <c r="G1107" s="5" t="inlineStr">
        <is>
          <t>6021</t>
        </is>
      </c>
      <c r="H1107" s="5" t="inlineStr">
        <is>
          <t>C/U</t>
        </is>
      </c>
      <c r="I1107" s="6" t="n">
        <v>50</v>
      </c>
      <c r="J1107" s="6" t="n">
        <v>0</v>
      </c>
      <c r="K1107" s="5" t="inlineStr">
        <is>
          <t>ARS</t>
        </is>
      </c>
      <c r="L1107" s="7" t="n">
        <v>0</v>
      </c>
      <c r="M1107" s="7" t="n">
        <v>40000</v>
      </c>
      <c r="O1107" s="11">
        <f>M1107/SUM($M$2:$M$2023)</f>
        <v/>
      </c>
      <c r="P1107" s="5">
        <f>IFERROR(M1107/I1107,0)</f>
        <v/>
      </c>
      <c r="R1107" s="8">
        <f>I1107-Q1107</f>
        <v/>
      </c>
      <c r="S1107" s="36">
        <f>P1107*R1107</f>
        <v/>
      </c>
      <c r="U1107" s="27" t="inlineStr">
        <is>
          <t>Stock SAP</t>
        </is>
      </c>
      <c r="V1107" s="27" t="inlineStr">
        <is>
          <t>Descartables</t>
        </is>
      </c>
      <c r="W1107" s="27" t="inlineStr">
        <is>
          <t>Dentro del alcance</t>
        </is>
      </c>
      <c r="X1107" s="27" t="inlineStr"/>
      <c r="Y1107" s="27" t="inlineStr">
        <is>
          <t>Sin recuento físico en el inventario de Avain</t>
        </is>
      </c>
      <c r="Z1107" s="28" t="inlineStr">
        <is>
          <t>Sin recuento físico</t>
        </is>
      </c>
      <c r="AA1107" s="27" t="inlineStr"/>
      <c r="AB1107" s="27" t="inlineStr"/>
      <c r="AC1107" s="27" t="inlineStr"/>
      <c r="AD1107" s="27" t="inlineStr"/>
      <c r="AE1107" s="27" t="inlineStr"/>
      <c r="AF1107" s="27" t="inlineStr"/>
      <c r="AG1107" s="27" t="inlineStr"/>
      <c r="AH1107" s="37" t="n">
        <v>50</v>
      </c>
      <c r="AI1107" s="37" t="n">
        <v>0</v>
      </c>
      <c r="AJ1107" s="37" t="n">
        <v>50</v>
      </c>
      <c r="AK1107" s="38" t="n">
        <v>800</v>
      </c>
      <c r="AL1107" s="38" t="n"/>
      <c r="AM1107" s="38" t="n"/>
      <c r="AN1107" s="27" t="inlineStr"/>
      <c r="AO1107" s="27" t="inlineStr"/>
    </row>
    <row r="1108">
      <c r="A1108" s="5" t="inlineStr">
        <is>
          <t>2000314</t>
        </is>
      </c>
      <c r="B1108" s="5" t="inlineStr">
        <is>
          <t>VENDA TIPO CAMBRIC X 5 CM</t>
        </is>
      </c>
      <c r="C1108" s="5" t="inlineStr"/>
      <c r="D1108" s="5" t="inlineStr">
        <is>
          <t>033</t>
        </is>
      </c>
      <c r="E1108" s="5" t="inlineStr">
        <is>
          <t>ZDES</t>
        </is>
      </c>
      <c r="F1108" s="5" t="inlineStr">
        <is>
          <t>1060</t>
        </is>
      </c>
      <c r="G1108" s="5" t="inlineStr">
        <is>
          <t>6022</t>
        </is>
      </c>
      <c r="H1108" s="5" t="inlineStr">
        <is>
          <t>C/U</t>
        </is>
      </c>
      <c r="I1108" s="6" t="n">
        <v>50</v>
      </c>
      <c r="J1108" s="6" t="n">
        <v>0</v>
      </c>
      <c r="K1108" s="5" t="inlineStr">
        <is>
          <t>ARS</t>
        </is>
      </c>
      <c r="L1108" s="7" t="n">
        <v>0</v>
      </c>
      <c r="M1108" s="7" t="n">
        <v>9000.17</v>
      </c>
      <c r="O1108" s="11">
        <f>M1108/SUM($M$2:$M$2023)</f>
        <v/>
      </c>
      <c r="P1108" s="5">
        <f>IFERROR(M1108/I1108,0)</f>
        <v/>
      </c>
      <c r="R1108" s="8">
        <f>I1108-Q1108</f>
        <v/>
      </c>
      <c r="S1108" s="36">
        <f>P1108*R1108</f>
        <v/>
      </c>
      <c r="U1108" s="27" t="inlineStr">
        <is>
          <t>Stock SAP</t>
        </is>
      </c>
      <c r="V1108" s="27" t="inlineStr">
        <is>
          <t>Descartables</t>
        </is>
      </c>
      <c r="W1108" s="27" t="inlineStr">
        <is>
          <t>Dentro del alcance</t>
        </is>
      </c>
      <c r="X1108" s="27" t="inlineStr"/>
      <c r="Y1108" s="27" t="inlineStr">
        <is>
          <t>Sin recuento físico en el inventario de Avain</t>
        </is>
      </c>
      <c r="Z1108" s="28" t="inlineStr">
        <is>
          <t>Sin recuento físico</t>
        </is>
      </c>
      <c r="AA1108" s="27" t="inlineStr"/>
      <c r="AB1108" s="27" t="inlineStr"/>
      <c r="AC1108" s="27" t="inlineStr"/>
      <c r="AD1108" s="27" t="inlineStr"/>
      <c r="AE1108" s="27" t="inlineStr"/>
      <c r="AF1108" s="27" t="inlineStr"/>
      <c r="AG1108" s="27" t="inlineStr"/>
      <c r="AH1108" s="37" t="n">
        <v>150</v>
      </c>
      <c r="AI1108" s="37" t="n">
        <v>0</v>
      </c>
      <c r="AJ1108" s="37" t="n">
        <v>150</v>
      </c>
      <c r="AK1108" s="38" t="n">
        <v>180.0033333333333</v>
      </c>
      <c r="AL1108" s="38" t="n"/>
      <c r="AM1108" s="38" t="n"/>
      <c r="AN1108" s="27" t="inlineStr"/>
      <c r="AO1108" s="27"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t="inlineStr"/>
      <c r="D1109" s="5" t="inlineStr">
        <is>
          <t>033</t>
        </is>
      </c>
      <c r="E1109" s="5" t="inlineStr">
        <is>
          <t>ZDES</t>
        </is>
      </c>
      <c r="F1109" s="5" t="inlineStr">
        <is>
          <t>1060</t>
        </is>
      </c>
      <c r="G1109" s="5" t="inlineStr">
        <is>
          <t>6022</t>
        </is>
      </c>
      <c r="H1109" s="5" t="inlineStr">
        <is>
          <t>C/U</t>
        </is>
      </c>
      <c r="I1109" s="6" t="n">
        <v>50</v>
      </c>
      <c r="J1109" s="6" t="n">
        <v>0</v>
      </c>
      <c r="K1109" s="5" t="inlineStr">
        <is>
          <t>ARS</t>
        </is>
      </c>
      <c r="L1109" s="7" t="n">
        <v>0</v>
      </c>
      <c r="M1109" s="7" t="n">
        <v>829</v>
      </c>
      <c r="O1109" s="11">
        <f>M1109/SUM($M$2:$M$2023)</f>
        <v/>
      </c>
      <c r="P1109" s="5">
        <f>IFERROR(M1109/I1109,0)</f>
        <v/>
      </c>
      <c r="R1109" s="8">
        <f>I1109-Q1109</f>
        <v/>
      </c>
      <c r="S1109" s="36">
        <f>P1109*R1109</f>
        <v/>
      </c>
      <c r="U1109" s="27" t="inlineStr">
        <is>
          <t>Stock SAP</t>
        </is>
      </c>
      <c r="V1109" s="27" t="inlineStr">
        <is>
          <t>Descartables</t>
        </is>
      </c>
      <c r="W1109" s="27" t="inlineStr">
        <is>
          <t>Dentro del alcance</t>
        </is>
      </c>
      <c r="X1109" s="27" t="inlineStr"/>
      <c r="Y1109" s="27" t="inlineStr">
        <is>
          <t>Sin recuento físico en el inventario de Avain</t>
        </is>
      </c>
      <c r="Z1109" s="28" t="inlineStr">
        <is>
          <t>Sin recuento físico</t>
        </is>
      </c>
      <c r="AA1109" s="27" t="inlineStr"/>
      <c r="AB1109" s="27" t="inlineStr"/>
      <c r="AC1109" s="27" t="inlineStr"/>
      <c r="AD1109" s="27" t="inlineStr"/>
      <c r="AE1109" s="27" t="inlineStr"/>
      <c r="AF1109" s="27" t="inlineStr"/>
      <c r="AG1109" s="27" t="inlineStr"/>
      <c r="AH1109" s="37" t="n">
        <v>50</v>
      </c>
      <c r="AI1109" s="37" t="n">
        <v>0</v>
      </c>
      <c r="AJ1109" s="37" t="n">
        <v>50</v>
      </c>
      <c r="AK1109" s="38" t="n">
        <v>16.58</v>
      </c>
      <c r="AL1109" s="38" t="n"/>
      <c r="AM1109" s="38" t="n"/>
      <c r="AN1109" s="27" t="inlineStr"/>
      <c r="AO1109" s="27" t="inlineStr"/>
    </row>
    <row r="1110">
      <c r="A1110" s="5" t="inlineStr">
        <is>
          <t>2000388</t>
        </is>
      </c>
      <c r="B1110" s="5" t="inlineStr">
        <is>
          <t>CANULA DE GUEDEL 70 MM N1 BLANCO</t>
        </is>
      </c>
      <c r="C1110" s="5" t="inlineStr"/>
      <c r="D1110" s="5" t="inlineStr">
        <is>
          <t>033</t>
        </is>
      </c>
      <c r="E1110" s="5" t="inlineStr">
        <is>
          <t>ZDES</t>
        </is>
      </c>
      <c r="F1110" s="5" t="inlineStr">
        <is>
          <t>1060</t>
        </is>
      </c>
      <c r="G1110" s="5" t="inlineStr">
        <is>
          <t>6022</t>
        </is>
      </c>
      <c r="H1110" s="5" t="inlineStr">
        <is>
          <t>C/U</t>
        </is>
      </c>
      <c r="I1110" s="6" t="n">
        <v>50</v>
      </c>
      <c r="J1110" s="6" t="n">
        <v>0</v>
      </c>
      <c r="K1110" s="5" t="inlineStr">
        <is>
          <t>ARS</t>
        </is>
      </c>
      <c r="L1110" s="7" t="n">
        <v>0</v>
      </c>
      <c r="M1110" s="7" t="n">
        <v>1100</v>
      </c>
      <c r="O1110" s="11">
        <f>M1110/SUM($M$2:$M$2023)</f>
        <v/>
      </c>
      <c r="P1110" s="5">
        <f>IFERROR(M1110/I1110,0)</f>
        <v/>
      </c>
      <c r="R1110" s="8">
        <f>I1110-Q1110</f>
        <v/>
      </c>
      <c r="S1110" s="36">
        <f>P1110*R1110</f>
        <v/>
      </c>
      <c r="U1110" s="27" t="inlineStr">
        <is>
          <t>Stock SAP</t>
        </is>
      </c>
      <c r="V1110" s="27" t="inlineStr">
        <is>
          <t>Descartables</t>
        </is>
      </c>
      <c r="W1110" s="27" t="inlineStr">
        <is>
          <t>Dentro del alcance</t>
        </is>
      </c>
      <c r="X1110" s="27" t="inlineStr"/>
      <c r="Y1110" s="27" t="inlineStr">
        <is>
          <t>Sin recuento físico en el inventario de Avain</t>
        </is>
      </c>
      <c r="Z1110" s="28" t="inlineStr">
        <is>
          <t>Sin recuento físico</t>
        </is>
      </c>
      <c r="AA1110" s="27" t="inlineStr"/>
      <c r="AB1110" s="27" t="inlineStr"/>
      <c r="AC1110" s="27" t="inlineStr"/>
      <c r="AD1110" s="27" t="inlineStr"/>
      <c r="AE1110" s="27" t="inlineStr"/>
      <c r="AF1110" s="27" t="inlineStr"/>
      <c r="AG1110" s="27" t="inlineStr"/>
      <c r="AH1110" s="37" t="n">
        <v>50</v>
      </c>
      <c r="AI1110" s="37" t="n">
        <v>0</v>
      </c>
      <c r="AJ1110" s="37" t="n">
        <v>50</v>
      </c>
      <c r="AK1110" s="38" t="n">
        <v>22</v>
      </c>
      <c r="AL1110" s="38" t="n"/>
      <c r="AM1110" s="38" t="n"/>
      <c r="AN1110" s="27" t="inlineStr"/>
      <c r="AO1110" s="27" t="inlineStr"/>
    </row>
    <row r="1111">
      <c r="A1111" s="5" t="inlineStr">
        <is>
          <t>2000405</t>
        </is>
      </c>
      <c r="B1111" s="5" t="inlineStr">
        <is>
          <t>GASA PARAFINADA 10X40CM</t>
        </is>
      </c>
      <c r="C1111" s="5" t="inlineStr"/>
      <c r="D1111" s="5" t="inlineStr">
        <is>
          <t>033</t>
        </is>
      </c>
      <c r="E1111" s="5" t="inlineStr">
        <is>
          <t>ZDES</t>
        </is>
      </c>
      <c r="F1111" s="5" t="inlineStr">
        <is>
          <t>1060</t>
        </is>
      </c>
      <c r="G1111" s="5" t="inlineStr">
        <is>
          <t>6022</t>
        </is>
      </c>
      <c r="H1111" s="5" t="inlineStr">
        <is>
          <t>C/U</t>
        </is>
      </c>
      <c r="I1111" s="6" t="n">
        <v>50</v>
      </c>
      <c r="J1111" s="6" t="n">
        <v>0</v>
      </c>
      <c r="K1111" s="5" t="inlineStr">
        <is>
          <t>ARS</t>
        </is>
      </c>
      <c r="L1111" s="7" t="n">
        <v>0</v>
      </c>
      <c r="M1111" s="7" t="n">
        <v>1100</v>
      </c>
      <c r="O1111" s="11">
        <f>M1111/SUM($M$2:$M$2023)</f>
        <v/>
      </c>
      <c r="P1111" s="5">
        <f>IFERROR(M1111/I1111,0)</f>
        <v/>
      </c>
      <c r="R1111" s="8">
        <f>I1111-Q1111</f>
        <v/>
      </c>
      <c r="S1111" s="36">
        <f>P1111*R1111</f>
        <v/>
      </c>
      <c r="U1111" s="27" t="inlineStr">
        <is>
          <t>Stock SAP</t>
        </is>
      </c>
      <c r="V1111" s="27" t="inlineStr">
        <is>
          <t>Descartables</t>
        </is>
      </c>
      <c r="W1111" s="27" t="inlineStr">
        <is>
          <t>Dentro del alcance</t>
        </is>
      </c>
      <c r="X1111" s="27" t="inlineStr"/>
      <c r="Y1111" s="27" t="inlineStr">
        <is>
          <t>Sin recuento físico en el inventario de Avain</t>
        </is>
      </c>
      <c r="Z1111" s="28" t="inlineStr">
        <is>
          <t>Sin recuento físico</t>
        </is>
      </c>
      <c r="AA1111" s="27" t="inlineStr"/>
      <c r="AB1111" s="27" t="inlineStr"/>
      <c r="AC1111" s="27" t="inlineStr"/>
      <c r="AD1111" s="27" t="inlineStr"/>
      <c r="AE1111" s="27" t="inlineStr"/>
      <c r="AF1111" s="27" t="inlineStr"/>
      <c r="AG1111" s="27" t="inlineStr"/>
      <c r="AH1111" s="37" t="n">
        <v>50</v>
      </c>
      <c r="AI1111" s="37" t="n">
        <v>0</v>
      </c>
      <c r="AJ1111" s="37" t="n">
        <v>50</v>
      </c>
      <c r="AK1111" s="38" t="n">
        <v>22</v>
      </c>
      <c r="AL1111" s="38" t="n"/>
      <c r="AM1111" s="38" t="n"/>
      <c r="AN1111" s="27" t="inlineStr"/>
      <c r="AO1111" s="27" t="inlineStr"/>
    </row>
    <row r="1112">
      <c r="A1112" s="5" t="inlineStr">
        <is>
          <t>2000451</t>
        </is>
      </c>
      <c r="B1112" s="5" t="inlineStr">
        <is>
          <t>JERINGA DE 1ML C AGUJA 25G</t>
        </is>
      </c>
      <c r="C1112" s="5" t="inlineStr"/>
      <c r="D1112" s="5" t="inlineStr">
        <is>
          <t>033</t>
        </is>
      </c>
      <c r="E1112" s="5" t="inlineStr">
        <is>
          <t>ZDES</t>
        </is>
      </c>
      <c r="F1112" s="5" t="inlineStr">
        <is>
          <t>1060</t>
        </is>
      </c>
      <c r="G1112" s="5" t="inlineStr">
        <is>
          <t>6010</t>
        </is>
      </c>
      <c r="H1112" s="5" t="inlineStr">
        <is>
          <t>C/U</t>
        </is>
      </c>
      <c r="I1112" s="6" t="n">
        <v>50</v>
      </c>
      <c r="J1112" s="6" t="n">
        <v>0</v>
      </c>
      <c r="K1112" s="5" t="inlineStr">
        <is>
          <t>ARS</t>
        </is>
      </c>
      <c r="L1112" s="7" t="n">
        <v>0</v>
      </c>
      <c r="M1112" s="7" t="n">
        <v>2085</v>
      </c>
      <c r="O1112" s="11">
        <f>M1112/SUM($M$2:$M$2023)</f>
        <v/>
      </c>
      <c r="P1112" s="5">
        <f>IFERROR(M1112/I1112,0)</f>
        <v/>
      </c>
      <c r="R1112" s="8">
        <f>I1112-Q1112</f>
        <v/>
      </c>
      <c r="S1112" s="36">
        <f>P1112*R1112</f>
        <v/>
      </c>
      <c r="U1112" s="27" t="inlineStr">
        <is>
          <t>Stock SAP</t>
        </is>
      </c>
      <c r="V1112" s="27" t="inlineStr">
        <is>
          <t>Descartables</t>
        </is>
      </c>
      <c r="W1112" s="27" t="inlineStr">
        <is>
          <t>Dentro del alcance</t>
        </is>
      </c>
      <c r="X1112" s="27" t="inlineStr"/>
      <c r="Y1112" s="27" t="inlineStr">
        <is>
          <t>Sin recuento físico en el inventario de Avain</t>
        </is>
      </c>
      <c r="Z1112" s="28" t="inlineStr">
        <is>
          <t>Sin recuento físico</t>
        </is>
      </c>
      <c r="AA1112" s="27" t="inlineStr"/>
      <c r="AB1112" s="27" t="inlineStr"/>
      <c r="AC1112" s="27" t="inlineStr"/>
      <c r="AD1112" s="27" t="inlineStr"/>
      <c r="AE1112" s="27" t="inlineStr"/>
      <c r="AF1112" s="27" t="inlineStr"/>
      <c r="AG1112" s="27" t="inlineStr"/>
      <c r="AH1112" s="37" t="n">
        <v>50</v>
      </c>
      <c r="AI1112" s="37" t="n">
        <v>0</v>
      </c>
      <c r="AJ1112" s="37" t="n">
        <v>50</v>
      </c>
      <c r="AK1112" s="38" t="n">
        <v>41.7</v>
      </c>
      <c r="AL1112" s="38" t="n"/>
      <c r="AM1112" s="38" t="n"/>
      <c r="AN1112" s="27" t="inlineStr"/>
      <c r="AO1112" s="27" t="inlineStr"/>
    </row>
    <row r="1113">
      <c r="A1113" s="5" t="inlineStr">
        <is>
          <t>2000749</t>
        </is>
      </c>
      <c r="B1113" s="5" t="inlineStr">
        <is>
          <t>SET FERULAS RIGIDAS 4 PIEZAS</t>
        </is>
      </c>
      <c r="C1113" s="5" t="inlineStr"/>
      <c r="D1113" s="5" t="inlineStr">
        <is>
          <t>033</t>
        </is>
      </c>
      <c r="E1113" s="5" t="inlineStr">
        <is>
          <t>ZDES</t>
        </is>
      </c>
      <c r="F1113" s="5" t="inlineStr">
        <is>
          <t>1060</t>
        </is>
      </c>
      <c r="G1113" s="5" t="inlineStr">
        <is>
          <t>6022</t>
        </is>
      </c>
      <c r="H1113" s="5" t="inlineStr">
        <is>
          <t>C/U</t>
        </is>
      </c>
      <c r="I1113" s="6" t="n">
        <v>50</v>
      </c>
      <c r="J1113" s="6" t="n">
        <v>0</v>
      </c>
      <c r="K1113" s="5" t="inlineStr">
        <is>
          <t>ARS</t>
        </is>
      </c>
      <c r="L1113" s="7" t="n">
        <v>0</v>
      </c>
      <c r="M1113" s="7" t="n">
        <v>190825</v>
      </c>
      <c r="O1113" s="11">
        <f>M1113/SUM($M$2:$M$2023)</f>
        <v/>
      </c>
      <c r="P1113" s="5">
        <f>IFERROR(M1113/I1113,0)</f>
        <v/>
      </c>
      <c r="R1113" s="8">
        <f>I1113-Q1113</f>
        <v/>
      </c>
      <c r="S1113" s="36">
        <f>P1113*R1113</f>
        <v/>
      </c>
      <c r="U1113" s="27" t="inlineStr">
        <is>
          <t>Stock SAP</t>
        </is>
      </c>
      <c r="V1113" s="27" t="inlineStr">
        <is>
          <t>Descartables</t>
        </is>
      </c>
      <c r="W1113" s="27" t="inlineStr">
        <is>
          <t>Dentro del alcance</t>
        </is>
      </c>
      <c r="X1113" s="27" t="inlineStr"/>
      <c r="Y1113" s="27" t="inlineStr">
        <is>
          <t>Sin recuento físico en el inventario de Avain</t>
        </is>
      </c>
      <c r="Z1113" s="28" t="inlineStr">
        <is>
          <t>Sin recuento físico</t>
        </is>
      </c>
      <c r="AA1113" s="27" t="inlineStr"/>
      <c r="AB1113" s="27" t="inlineStr"/>
      <c r="AC1113" s="27" t="inlineStr"/>
      <c r="AD1113" s="27" t="inlineStr"/>
      <c r="AE1113" s="27" t="inlineStr"/>
      <c r="AF1113" s="27" t="inlineStr"/>
      <c r="AG1113" s="27" t="inlineStr"/>
      <c r="AH1113" s="37" t="n">
        <v>50</v>
      </c>
      <c r="AI1113" s="37" t="n">
        <v>0</v>
      </c>
      <c r="AJ1113" s="37" t="n">
        <v>50</v>
      </c>
      <c r="AK1113" s="38" t="n">
        <v>3816.5</v>
      </c>
      <c r="AL1113" s="38" t="n"/>
      <c r="AM1113" s="38" t="n"/>
      <c r="AN1113" s="27" t="inlineStr"/>
      <c r="AO1113" s="27" t="inlineStr"/>
    </row>
    <row r="1114">
      <c r="A1114" s="5" t="inlineStr">
        <is>
          <t>2000938</t>
        </is>
      </c>
      <c r="B1114" s="5" t="inlineStr">
        <is>
          <t>SONDA T/K-10 SHINOBI</t>
        </is>
      </c>
      <c r="C1114" s="5" t="inlineStr"/>
      <c r="D1114" s="5" t="inlineStr">
        <is>
          <t>033</t>
        </is>
      </c>
      <c r="E1114" s="5" t="inlineStr">
        <is>
          <t>ZDES</t>
        </is>
      </c>
      <c r="F1114" s="5" t="inlineStr">
        <is>
          <t>1060</t>
        </is>
      </c>
      <c r="G1114" s="5" t="inlineStr">
        <is>
          <t>6022</t>
        </is>
      </c>
      <c r="H1114" s="5" t="inlineStr">
        <is>
          <t>C/U</t>
        </is>
      </c>
      <c r="I1114" s="6" t="n">
        <v>50</v>
      </c>
      <c r="J1114" s="6" t="n">
        <v>0</v>
      </c>
      <c r="K1114" s="5" t="inlineStr">
        <is>
          <t>ARS</t>
        </is>
      </c>
      <c r="L1114" s="7" t="n">
        <v>0</v>
      </c>
      <c r="M1114" s="7" t="n">
        <v>6897</v>
      </c>
      <c r="O1114" s="11">
        <f>M1114/SUM($M$2:$M$2023)</f>
        <v/>
      </c>
      <c r="P1114" s="5">
        <f>IFERROR(M1114/I1114,0)</f>
        <v/>
      </c>
      <c r="R1114" s="8">
        <f>I1114-Q1114</f>
        <v/>
      </c>
      <c r="S1114" s="36">
        <f>P1114*R1114</f>
        <v/>
      </c>
      <c r="U1114" s="27" t="inlineStr">
        <is>
          <t>Stock SAP</t>
        </is>
      </c>
      <c r="V1114" s="27" t="inlineStr">
        <is>
          <t>Descartables</t>
        </is>
      </c>
      <c r="W1114" s="27" t="inlineStr">
        <is>
          <t>Dentro del alcance</t>
        </is>
      </c>
      <c r="X1114" s="27" t="inlineStr"/>
      <c r="Y1114" s="27" t="inlineStr">
        <is>
          <t>Sin recuento físico en el inventario de Avain</t>
        </is>
      </c>
      <c r="Z1114" s="28" t="inlineStr">
        <is>
          <t>Sin recuento físico</t>
        </is>
      </c>
      <c r="AA1114" s="27" t="inlineStr"/>
      <c r="AB1114" s="27" t="inlineStr"/>
      <c r="AC1114" s="27" t="inlineStr"/>
      <c r="AD1114" s="27" t="inlineStr"/>
      <c r="AE1114" s="27" t="inlineStr"/>
      <c r="AF1114" s="27" t="inlineStr"/>
      <c r="AG1114" s="27" t="inlineStr"/>
      <c r="AH1114" s="37" t="n">
        <v>50</v>
      </c>
      <c r="AI1114" s="37" t="n">
        <v>0</v>
      </c>
      <c r="AJ1114" s="37" t="n">
        <v>50</v>
      </c>
      <c r="AK1114" s="38" t="n">
        <v>137.94</v>
      </c>
      <c r="AL1114" s="38" t="n"/>
      <c r="AM1114" s="38" t="n"/>
      <c r="AN1114" s="27" t="inlineStr"/>
      <c r="AO1114" s="27" t="inlineStr"/>
    </row>
    <row r="1115">
      <c r="A1115" s="5" t="inlineStr">
        <is>
          <t>2001366</t>
        </is>
      </c>
      <c r="B1115" s="5" t="inlineStr">
        <is>
          <t>RIÑONERA DE ACERO</t>
        </is>
      </c>
      <c r="C1115" s="5" t="inlineStr"/>
      <c r="D1115" s="5" t="inlineStr">
        <is>
          <t>033</t>
        </is>
      </c>
      <c r="E1115" s="5" t="inlineStr">
        <is>
          <t>ZDES</t>
        </is>
      </c>
      <c r="F1115" s="5" t="inlineStr">
        <is>
          <t>1060</t>
        </is>
      </c>
      <c r="G1115" s="5" t="inlineStr">
        <is>
          <t>6010</t>
        </is>
      </c>
      <c r="H1115" s="5" t="inlineStr">
        <is>
          <t>C/U</t>
        </is>
      </c>
      <c r="I1115" s="6" t="n">
        <v>50</v>
      </c>
      <c r="J1115" s="6" t="n">
        <v>0</v>
      </c>
      <c r="K1115" s="5" t="inlineStr">
        <is>
          <t>ARS</t>
        </is>
      </c>
      <c r="L1115" s="7" t="n">
        <v>0</v>
      </c>
      <c r="M1115" s="7" t="n">
        <v>296458.33</v>
      </c>
      <c r="O1115" s="11">
        <f>M1115/SUM($M$2:$M$2023)</f>
        <v/>
      </c>
      <c r="P1115" s="5">
        <f>IFERROR(M1115/I1115,0)</f>
        <v/>
      </c>
      <c r="Q1115" s="39" t="n">
        <v>4</v>
      </c>
      <c r="R1115" s="8">
        <f>I1115-Q1115</f>
        <v/>
      </c>
      <c r="S1115" s="36">
        <f>P1115*R1115</f>
        <v/>
      </c>
      <c r="U1115" s="27" t="inlineStr">
        <is>
          <t>Stock SAP</t>
        </is>
      </c>
      <c r="V1115" s="27" t="inlineStr">
        <is>
          <t>Descartables</t>
        </is>
      </c>
      <c r="W1115" s="27" t="inlineStr">
        <is>
          <t>Dentro del alcance</t>
        </is>
      </c>
      <c r="X1115" s="25" t="inlineStr">
        <is>
          <t>Alta</t>
        </is>
      </c>
      <c r="Y1115" s="27" t="inlineStr">
        <is>
          <t>Homologado – confianza Alta</t>
        </is>
      </c>
      <c r="Z1115" s="26" t="inlineStr">
        <is>
          <t>Dar de baja en SAP</t>
        </is>
      </c>
      <c r="AA1115" s="27" t="inlineStr">
        <is>
          <t>523</t>
        </is>
      </c>
      <c r="AB1115" s="27" t="inlineStr">
        <is>
          <t>RIÑONERA</t>
        </is>
      </c>
      <c r="AC1115" s="27" t="inlineStr">
        <is>
          <t>Cruce por nomenclatura SAP</t>
        </is>
      </c>
      <c r="AD1115" s="27" t="inlineStr">
        <is>
          <t>No</t>
        </is>
      </c>
      <c r="AE1115" s="27" t="inlineStr"/>
      <c r="AF1115" s="27" t="inlineStr">
        <is>
          <t>No</t>
        </is>
      </c>
      <c r="AG1115" s="27" t="inlineStr"/>
      <c r="AH1115" s="37" t="n">
        <v>60</v>
      </c>
      <c r="AI1115" s="37" t="n">
        <v>4</v>
      </c>
      <c r="AJ1115" s="37" t="n">
        <v>56</v>
      </c>
      <c r="AK1115" s="38" t="n">
        <v>5929.166666666667</v>
      </c>
      <c r="AL1115" s="38">
        <f>IF(OR($Z1115="Dar de baja en SAP",$Z1115="Dar de alta en SAP"),$AJ1115*$AK1115,"")</f>
        <v/>
      </c>
      <c r="AM1115" s="38">
        <f>$AI1115*$AK1115</f>
        <v/>
      </c>
      <c r="AN1115" s="27" t="inlineStr"/>
      <c r="AO1115" s="27"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t="inlineStr"/>
      <c r="D1116" s="5" t="inlineStr">
        <is>
          <t>INDU</t>
        </is>
      </c>
      <c r="E1116" s="5" t="inlineStr">
        <is>
          <t>ZUNI</t>
        </is>
      </c>
      <c r="F1116" s="5" t="inlineStr">
        <is>
          <t>1060</t>
        </is>
      </c>
      <c r="G1116" s="5" t="inlineStr">
        <is>
          <t>6070</t>
        </is>
      </c>
      <c r="H1116" s="5" t="inlineStr">
        <is>
          <t>C/U</t>
        </is>
      </c>
      <c r="I1116" s="6" t="n">
        <v>50</v>
      </c>
      <c r="J1116" s="6" t="n">
        <v>0</v>
      </c>
      <c r="K1116" s="5" t="inlineStr">
        <is>
          <t>ARS</t>
        </is>
      </c>
      <c r="L1116" s="7" t="n">
        <v>0</v>
      </c>
      <c r="M1116" s="7" t="n">
        <v>995000</v>
      </c>
      <c r="O1116" s="11">
        <f>M1116/SUM($M$2:$M$2023)</f>
        <v/>
      </c>
      <c r="P1116" s="5">
        <f>IFERROR(M1116/I1116,0)</f>
        <v/>
      </c>
      <c r="R1116" s="8">
        <f>I1116-Q1116</f>
        <v/>
      </c>
      <c r="S1116" s="36">
        <f>P1116*R1116</f>
        <v/>
      </c>
      <c r="U1116" s="27" t="inlineStr">
        <is>
          <t>Stock SAP</t>
        </is>
      </c>
      <c r="V1116" s="27" t="inlineStr">
        <is>
          <t>Uniformes</t>
        </is>
      </c>
      <c r="W1116" s="27" t="inlineStr">
        <is>
          <t>Fuera del alcance</t>
        </is>
      </c>
      <c r="X1116" s="27" t="inlineStr"/>
      <c r="Y1116" s="27" t="inlineStr">
        <is>
          <t>No aplica: uniformes, clasificación que el inventario físico de Farmacia no releva</t>
        </is>
      </c>
      <c r="Z1116" s="28" t="inlineStr">
        <is>
          <t>Fuera del alcance del inventario físico</t>
        </is>
      </c>
      <c r="AA1116" s="27" t="inlineStr"/>
      <c r="AB1116" s="27" t="inlineStr"/>
      <c r="AC1116" s="27" t="inlineStr"/>
      <c r="AD1116" s="27" t="inlineStr"/>
      <c r="AE1116" s="27" t="inlineStr"/>
      <c r="AF1116" s="27" t="inlineStr"/>
      <c r="AG1116" s="27" t="inlineStr"/>
      <c r="AH1116" s="37" t="n">
        <v>50</v>
      </c>
      <c r="AI1116" s="37" t="n">
        <v>0</v>
      </c>
      <c r="AJ1116" s="37" t="n">
        <v>50</v>
      </c>
      <c r="AK1116" s="38" t="n">
        <v>19900</v>
      </c>
      <c r="AL1116" s="38" t="n"/>
      <c r="AM1116" s="38" t="n"/>
      <c r="AN1116" s="27" t="inlineStr"/>
      <c r="AO1116" s="27" t="inlineStr"/>
    </row>
    <row r="1117">
      <c r="A1117" s="5" t="inlineStr">
        <is>
          <t>3001467</t>
        </is>
      </c>
      <c r="B1117" s="5" t="inlineStr">
        <is>
          <t>CHALECO REFLECTIVO L</t>
        </is>
      </c>
      <c r="C1117" s="5" t="inlineStr"/>
      <c r="D1117" s="5" t="inlineStr">
        <is>
          <t>INDU</t>
        </is>
      </c>
      <c r="E1117" s="5" t="inlineStr">
        <is>
          <t>ZUNI</t>
        </is>
      </c>
      <c r="F1117" s="5" t="inlineStr">
        <is>
          <t>1060</t>
        </is>
      </c>
      <c r="G1117" s="5" t="inlineStr">
        <is>
          <t>6031</t>
        </is>
      </c>
      <c r="H1117" s="5" t="inlineStr">
        <is>
          <t>C/U</t>
        </is>
      </c>
      <c r="I1117" s="6" t="n">
        <v>50</v>
      </c>
      <c r="J1117" s="6" t="n">
        <v>0</v>
      </c>
      <c r="K1117" s="5" t="inlineStr">
        <is>
          <t>ARS</t>
        </is>
      </c>
      <c r="L1117" s="7" t="n">
        <v>0</v>
      </c>
      <c r="M1117" s="7" t="n">
        <v>946500</v>
      </c>
      <c r="O1117" s="11">
        <f>M1117/SUM($M$2:$M$2023)</f>
        <v/>
      </c>
      <c r="P1117" s="5">
        <f>IFERROR(M1117/I1117,0)</f>
        <v/>
      </c>
      <c r="R1117" s="8">
        <f>I1117-Q1117</f>
        <v/>
      </c>
      <c r="S1117" s="36">
        <f>P1117*R1117</f>
        <v/>
      </c>
      <c r="U1117" s="27" t="inlineStr">
        <is>
          <t>Stock SAP</t>
        </is>
      </c>
      <c r="V1117" s="27" t="inlineStr">
        <is>
          <t>Uniformes</t>
        </is>
      </c>
      <c r="W1117" s="27" t="inlineStr">
        <is>
          <t>Fuera del alcance</t>
        </is>
      </c>
      <c r="X1117" s="27" t="inlineStr"/>
      <c r="Y1117" s="27" t="inlineStr">
        <is>
          <t>No aplica: uniformes, clasificación que el inventario físico de Farmacia no releva</t>
        </is>
      </c>
      <c r="Z1117" s="28" t="inlineStr">
        <is>
          <t>Fuera del alcance del inventario físico</t>
        </is>
      </c>
      <c r="AA1117" s="27" t="inlineStr"/>
      <c r="AB1117" s="27" t="inlineStr"/>
      <c r="AC1117" s="27" t="inlineStr"/>
      <c r="AD1117" s="27" t="inlineStr"/>
      <c r="AE1117" s="27" t="inlineStr"/>
      <c r="AF1117" s="27" t="inlineStr"/>
      <c r="AG1117" s="27" t="inlineStr"/>
      <c r="AH1117" s="37" t="n">
        <v>50</v>
      </c>
      <c r="AI1117" s="37" t="n">
        <v>0</v>
      </c>
      <c r="AJ1117" s="37" t="n">
        <v>50</v>
      </c>
      <c r="AK1117" s="38" t="n">
        <v>18930</v>
      </c>
      <c r="AL1117" s="38" t="n"/>
      <c r="AM1117" s="38" t="n"/>
      <c r="AN1117" s="27" t="inlineStr"/>
      <c r="AO1117" s="27" t="inlineStr"/>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7" t="n">
        <v>0</v>
      </c>
      <c r="M1118" s="7" t="n">
        <v>46880.31</v>
      </c>
      <c r="O1118" s="11">
        <f>M1118/SUM($M$2:$M$2023)</f>
        <v/>
      </c>
      <c r="P1118" s="5">
        <f>IFERROR(M1118/I1118,0)</f>
        <v/>
      </c>
      <c r="R1118" s="8">
        <f>I1118-Q1118</f>
        <v/>
      </c>
      <c r="S1118" s="36">
        <f>P1118*R1118</f>
        <v/>
      </c>
      <c r="U1118" s="27" t="inlineStr">
        <is>
          <t>Stock SAP</t>
        </is>
      </c>
      <c r="V1118" s="27" t="inlineStr">
        <is>
          <t>Medicamentos</t>
        </is>
      </c>
      <c r="W1118" s="27" t="inlineStr">
        <is>
          <t>Dentro del alcance</t>
        </is>
      </c>
      <c r="X1118" s="26" t="inlineStr">
        <is>
          <t>Baja</t>
        </is>
      </c>
      <c r="Y1118" s="27" t="inlineStr">
        <is>
          <t>Homologado – confianza Baja – pendiente de validación</t>
        </is>
      </c>
      <c r="Z1118" s="26" t="inlineStr">
        <is>
          <t>Dar de baja en SAP</t>
        </is>
      </c>
      <c r="AA1118" s="27" t="inlineStr">
        <is>
          <t>211</t>
        </is>
      </c>
      <c r="AB1118" s="27" t="inlineStr">
        <is>
          <t>SOLUCION DEXTROSA</t>
        </is>
      </c>
      <c r="AC1118" s="27" t="inlineStr">
        <is>
          <t>Homologación por código Avain (master M13-002)</t>
        </is>
      </c>
      <c r="AD1118" s="27" t="inlineStr">
        <is>
          <t>No</t>
        </is>
      </c>
      <c r="AE1118" s="27" t="inlineStr"/>
      <c r="AF1118" s="27" t="inlineStr">
        <is>
          <t>Sí</t>
        </is>
      </c>
      <c r="AG1118" s="27" t="inlineStr">
        <is>
          <t>M13-002</t>
        </is>
      </c>
      <c r="AH1118" s="37" t="n">
        <v>1553</v>
      </c>
      <c r="AI1118" s="37" t="n">
        <v>273</v>
      </c>
      <c r="AJ1118" s="37" t="n">
        <v>1280</v>
      </c>
      <c r="AK1118" s="38" t="n">
        <v>976.6731938184158</v>
      </c>
      <c r="AL1118" s="38">
        <f>IF(OR($Z1118="Dar de baja en SAP",$Z1118="Dar de alta en SAP"),$AJ1118*$AK1118,"")</f>
        <v/>
      </c>
      <c r="AM1118" s="38">
        <f>$AI1118*$AK1118</f>
        <v/>
      </c>
      <c r="AN1118" s="27" t="inlineStr"/>
      <c r="AO1118"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7" t="n">
        <v>0</v>
      </c>
      <c r="M1119" s="7" t="n">
        <v>451325.54</v>
      </c>
      <c r="O1119" s="11">
        <f>M1119/SUM($M$2:$M$2023)</f>
        <v/>
      </c>
      <c r="P1119" s="5">
        <f>IFERROR(M1119/I1119,0)</f>
        <v/>
      </c>
      <c r="R1119" s="8">
        <f>I1119-Q1119</f>
        <v/>
      </c>
      <c r="S1119" s="36">
        <f>P1119*R1119</f>
        <v/>
      </c>
      <c r="U1119" s="27" t="inlineStr">
        <is>
          <t>Stock SAP</t>
        </is>
      </c>
      <c r="V1119" s="27" t="inlineStr">
        <is>
          <t>Medicamentos</t>
        </is>
      </c>
      <c r="W1119" s="27" t="inlineStr">
        <is>
          <t>Dentro del alcance</t>
        </is>
      </c>
      <c r="X1119" s="27" t="inlineStr"/>
      <c r="Y1119" s="27" t="inlineStr">
        <is>
          <t>Sin recuento físico en el inventario de Avain</t>
        </is>
      </c>
      <c r="Z1119" s="28" t="inlineStr">
        <is>
          <t>Sin recuento físico</t>
        </is>
      </c>
      <c r="AA1119" s="27" t="inlineStr"/>
      <c r="AB1119" s="27" t="inlineStr"/>
      <c r="AC1119" s="27" t="inlineStr"/>
      <c r="AD1119" s="27" t="inlineStr"/>
      <c r="AE1119" s="27" t="inlineStr"/>
      <c r="AF1119" s="27" t="inlineStr"/>
      <c r="AG1119" s="27" t="inlineStr"/>
      <c r="AH1119" s="37" t="n">
        <v>431</v>
      </c>
      <c r="AI1119" s="37" t="n">
        <v>0</v>
      </c>
      <c r="AJ1119" s="37" t="n">
        <v>431</v>
      </c>
      <c r="AK1119" s="38" t="n">
        <v>9402.615522041766</v>
      </c>
      <c r="AL1119" s="38" t="n"/>
      <c r="AM1119" s="38" t="n"/>
      <c r="AN1119" s="27" t="inlineStr"/>
      <c r="AO1119" s="27"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7" t="n">
        <v>0</v>
      </c>
      <c r="M1120" s="7" t="n">
        <v>451325.54</v>
      </c>
      <c r="O1120" s="11">
        <f>M1120/SUM($M$2:$M$2023)</f>
        <v/>
      </c>
      <c r="P1120" s="5">
        <f>IFERROR(M1120/I1120,0)</f>
        <v/>
      </c>
      <c r="R1120" s="8">
        <f>I1120-Q1120</f>
        <v/>
      </c>
      <c r="S1120" s="36">
        <f>P1120*R1120</f>
        <v/>
      </c>
      <c r="U1120" s="27" t="inlineStr">
        <is>
          <t>Stock SAP</t>
        </is>
      </c>
      <c r="V1120" s="27" t="inlineStr">
        <is>
          <t>Medicamentos</t>
        </is>
      </c>
      <c r="W1120" s="27" t="inlineStr">
        <is>
          <t>Dentro del alcance</t>
        </is>
      </c>
      <c r="X1120" s="27" t="inlineStr"/>
      <c r="Y1120" s="27" t="inlineStr">
        <is>
          <t>Sin recuento físico en el inventario de Avain</t>
        </is>
      </c>
      <c r="Z1120" s="28" t="inlineStr">
        <is>
          <t>Sin recuento físico</t>
        </is>
      </c>
      <c r="AA1120" s="27" t="inlineStr"/>
      <c r="AB1120" s="27" t="inlineStr"/>
      <c r="AC1120" s="27" t="inlineStr"/>
      <c r="AD1120" s="27" t="inlineStr"/>
      <c r="AE1120" s="27" t="inlineStr"/>
      <c r="AF1120" s="27" t="inlineStr"/>
      <c r="AG1120" s="27" t="inlineStr"/>
      <c r="AH1120" s="37" t="n">
        <v>431</v>
      </c>
      <c r="AI1120" s="37" t="n">
        <v>0</v>
      </c>
      <c r="AJ1120" s="37" t="n">
        <v>431</v>
      </c>
      <c r="AK1120" s="38" t="n">
        <v>9402.615522041766</v>
      </c>
      <c r="AL1120" s="38" t="n"/>
      <c r="AM1120" s="38" t="n"/>
      <c r="AN1120" s="27" t="inlineStr"/>
      <c r="AO1120" s="27"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7" t="n">
        <v>0</v>
      </c>
      <c r="M1121" s="7" t="n">
        <v>106394.27</v>
      </c>
      <c r="O1121" s="11">
        <f>M1121/SUM($M$2:$M$2023)</f>
        <v/>
      </c>
      <c r="P1121" s="5">
        <f>IFERROR(M1121/I1121,0)</f>
        <v/>
      </c>
      <c r="R1121" s="8">
        <f>I1121-Q1121</f>
        <v/>
      </c>
      <c r="S1121" s="36">
        <f>P1121*R1121</f>
        <v/>
      </c>
      <c r="U1121" s="27" t="inlineStr">
        <is>
          <t>Stock SAP</t>
        </is>
      </c>
      <c r="V1121" s="27" t="inlineStr">
        <is>
          <t>Medicamentos</t>
        </is>
      </c>
      <c r="W1121" s="27" t="inlineStr">
        <is>
          <t>Dentro del alcance</t>
        </is>
      </c>
      <c r="X1121" s="30" t="inlineStr">
        <is>
          <t>Media</t>
        </is>
      </c>
      <c r="Y1121" s="27" t="inlineStr">
        <is>
          <t>Homologado – confianza Media – pendiente de validación</t>
        </is>
      </c>
      <c r="Z1121" s="26" t="inlineStr">
        <is>
          <t>Dar de baja en SAP</t>
        </is>
      </c>
      <c r="AA1121" s="27" t="inlineStr">
        <is>
          <t>199</t>
        </is>
      </c>
      <c r="AB1121" s="27" t="inlineStr">
        <is>
          <t>RIFAMICINA SV 1% X 30ML</t>
        </is>
      </c>
      <c r="AC1121" s="27" t="inlineStr">
        <is>
          <t>Cruce por nomenclatura SAP</t>
        </is>
      </c>
      <c r="AD1121" s="27" t="inlineStr">
        <is>
          <t>No</t>
        </is>
      </c>
      <c r="AE1121" s="27" t="inlineStr"/>
      <c r="AF1121" s="27" t="inlineStr">
        <is>
          <t>No</t>
        </is>
      </c>
      <c r="AG1121" s="27" t="inlineStr"/>
      <c r="AH1121" s="37" t="n">
        <v>325</v>
      </c>
      <c r="AI1121" s="37" t="n">
        <v>12</v>
      </c>
      <c r="AJ1121" s="37" t="n">
        <v>313</v>
      </c>
      <c r="AK1121" s="38" t="n">
        <v>2216.547323076923</v>
      </c>
      <c r="AL1121" s="38">
        <f>IF(OR($Z1121="Dar de baja en SAP",$Z1121="Dar de alta en SAP"),$AJ1121*$AK1121,"")</f>
        <v/>
      </c>
      <c r="AM1121" s="38">
        <f>$AI1121*$AK1121</f>
        <v/>
      </c>
      <c r="AN1121" s="27" t="inlineStr"/>
      <c r="AO1121"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7" t="n">
        <v>0</v>
      </c>
      <c r="M1122" s="7" t="n">
        <v>78784.17</v>
      </c>
      <c r="O1122" s="11">
        <f>M1122/SUM($M$2:$M$2023)</f>
        <v/>
      </c>
      <c r="P1122" s="5">
        <f>IFERROR(M1122/I1122,0)</f>
        <v/>
      </c>
      <c r="R1122" s="8">
        <f>I1122-Q1122</f>
        <v/>
      </c>
      <c r="S1122" s="36">
        <f>P1122*R1122</f>
        <v/>
      </c>
      <c r="U1122" s="27" t="inlineStr">
        <is>
          <t>Stock SAP</t>
        </is>
      </c>
      <c r="V1122" s="27" t="inlineStr">
        <is>
          <t>Medicamentos</t>
        </is>
      </c>
      <c r="W1122" s="27" t="inlineStr">
        <is>
          <t>Dentro del alcance</t>
        </is>
      </c>
      <c r="X1122" s="27" t="inlineStr"/>
      <c r="Y1122" s="27" t="inlineStr">
        <is>
          <t>Sin recuento físico en el inventario de Avain</t>
        </is>
      </c>
      <c r="Z1122" s="28" t="inlineStr">
        <is>
          <t>Sin recuento físico</t>
        </is>
      </c>
      <c r="AA1122" s="27" t="inlineStr"/>
      <c r="AB1122" s="27" t="inlineStr"/>
      <c r="AC1122" s="27" t="inlineStr"/>
      <c r="AD1122" s="27" t="inlineStr"/>
      <c r="AE1122" s="27" t="inlineStr"/>
      <c r="AF1122" s="27" t="inlineStr"/>
      <c r="AG1122" s="27" t="inlineStr"/>
      <c r="AH1122" s="37" t="n">
        <v>50</v>
      </c>
      <c r="AI1122" s="37" t="n">
        <v>0</v>
      </c>
      <c r="AJ1122" s="37" t="n">
        <v>50</v>
      </c>
      <c r="AK1122" s="38" t="n">
        <v>1641.3368</v>
      </c>
      <c r="AL1122" s="38" t="n"/>
      <c r="AM1122" s="38" t="n"/>
      <c r="AN1122" s="27" t="inlineStr"/>
      <c r="AO1122" s="27"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7" t="n">
        <v>0</v>
      </c>
      <c r="M1123" s="7" t="n">
        <v>182674.15</v>
      </c>
      <c r="O1123" s="11">
        <f>M1123/SUM($M$2:$M$2023)</f>
        <v/>
      </c>
      <c r="P1123" s="5">
        <f>IFERROR(M1123/I1123,0)</f>
        <v/>
      </c>
      <c r="R1123" s="8">
        <f>I1123-Q1123</f>
        <v/>
      </c>
      <c r="S1123" s="36">
        <f>P1123*R1123</f>
        <v/>
      </c>
      <c r="U1123" s="27" t="inlineStr">
        <is>
          <t>Stock SAP</t>
        </is>
      </c>
      <c r="V1123" s="27" t="inlineStr">
        <is>
          <t>Medicamentos</t>
        </is>
      </c>
      <c r="W1123" s="27" t="inlineStr">
        <is>
          <t>Dentro del alcance</t>
        </is>
      </c>
      <c r="X1123" s="27" t="inlineStr"/>
      <c r="Y1123" s="27" t="inlineStr">
        <is>
          <t>Sin recuento físico en el inventario de Avain</t>
        </is>
      </c>
      <c r="Z1123" s="28" t="inlineStr">
        <is>
          <t>Sin recuento físico</t>
        </is>
      </c>
      <c r="AA1123" s="27" t="inlineStr"/>
      <c r="AB1123" s="27" t="inlineStr"/>
      <c r="AC1123" s="27" t="inlineStr"/>
      <c r="AD1123" s="27" t="inlineStr"/>
      <c r="AE1123" s="27" t="inlineStr"/>
      <c r="AF1123" s="27" t="inlineStr"/>
      <c r="AG1123" s="27" t="inlineStr"/>
      <c r="AH1123" s="37" t="n">
        <v>1296</v>
      </c>
      <c r="AI1123" s="37" t="n">
        <v>0</v>
      </c>
      <c r="AJ1123" s="37" t="n">
        <v>1296</v>
      </c>
      <c r="AK1123" s="38" t="n">
        <v>3805.711473765432</v>
      </c>
      <c r="AL1123" s="38" t="n"/>
      <c r="AM1123" s="38" t="n"/>
      <c r="AN1123" s="27" t="inlineStr"/>
      <c r="AO1123" s="27"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7" t="n">
        <v>0</v>
      </c>
      <c r="M1124" s="7" t="n">
        <v>182674.15</v>
      </c>
      <c r="O1124" s="11">
        <f>M1124/SUM($M$2:$M$2023)</f>
        <v/>
      </c>
      <c r="P1124" s="5">
        <f>IFERROR(M1124/I1124,0)</f>
        <v/>
      </c>
      <c r="R1124" s="8">
        <f>I1124-Q1124</f>
        <v/>
      </c>
      <c r="S1124" s="36">
        <f>P1124*R1124</f>
        <v/>
      </c>
      <c r="U1124" s="27" t="inlineStr">
        <is>
          <t>Stock SAP</t>
        </is>
      </c>
      <c r="V1124" s="27" t="inlineStr">
        <is>
          <t>Medicamentos</t>
        </is>
      </c>
      <c r="W1124" s="27" t="inlineStr">
        <is>
          <t>Dentro del alcance</t>
        </is>
      </c>
      <c r="X1124" s="27" t="inlineStr"/>
      <c r="Y1124" s="27" t="inlineStr">
        <is>
          <t>Sin recuento físico en el inventario de Avain</t>
        </is>
      </c>
      <c r="Z1124" s="28" t="inlineStr">
        <is>
          <t>Sin recuento físico</t>
        </is>
      </c>
      <c r="AA1124" s="27" t="inlineStr"/>
      <c r="AB1124" s="27" t="inlineStr"/>
      <c r="AC1124" s="27" t="inlineStr"/>
      <c r="AD1124" s="27" t="inlineStr"/>
      <c r="AE1124" s="27" t="inlineStr"/>
      <c r="AF1124" s="27" t="inlineStr"/>
      <c r="AG1124" s="27" t="inlineStr"/>
      <c r="AH1124" s="37" t="n">
        <v>1296</v>
      </c>
      <c r="AI1124" s="37" t="n">
        <v>0</v>
      </c>
      <c r="AJ1124" s="37" t="n">
        <v>1296</v>
      </c>
      <c r="AK1124" s="38" t="n">
        <v>3805.711473765432</v>
      </c>
      <c r="AL1124" s="38" t="n"/>
      <c r="AM1124" s="38" t="n"/>
      <c r="AN1124" s="27" t="inlineStr"/>
      <c r="AO1124" s="27"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7" t="n">
        <v>0</v>
      </c>
      <c r="M1125" s="7" t="n">
        <v>182674.15</v>
      </c>
      <c r="O1125" s="11">
        <f>M1125/SUM($M$2:$M$2023)</f>
        <v/>
      </c>
      <c r="P1125" s="5">
        <f>IFERROR(M1125/I1125,0)</f>
        <v/>
      </c>
      <c r="R1125" s="8">
        <f>I1125-Q1125</f>
        <v/>
      </c>
      <c r="S1125" s="36">
        <f>P1125*R1125</f>
        <v/>
      </c>
      <c r="U1125" s="27" t="inlineStr">
        <is>
          <t>Stock SAP</t>
        </is>
      </c>
      <c r="V1125" s="27" t="inlineStr">
        <is>
          <t>Medicamentos</t>
        </is>
      </c>
      <c r="W1125" s="27" t="inlineStr">
        <is>
          <t>Dentro del alcance</t>
        </is>
      </c>
      <c r="X1125" s="27" t="inlineStr"/>
      <c r="Y1125" s="27" t="inlineStr">
        <is>
          <t>Sin recuento físico en el inventario de Avain</t>
        </is>
      </c>
      <c r="Z1125" s="28" t="inlineStr">
        <is>
          <t>Sin recuento físico</t>
        </is>
      </c>
      <c r="AA1125" s="27" t="inlineStr"/>
      <c r="AB1125" s="27" t="inlineStr"/>
      <c r="AC1125" s="27" t="inlineStr"/>
      <c r="AD1125" s="27" t="inlineStr"/>
      <c r="AE1125" s="27" t="inlineStr"/>
      <c r="AF1125" s="27" t="inlineStr"/>
      <c r="AG1125" s="27" t="inlineStr"/>
      <c r="AH1125" s="37" t="n">
        <v>1296</v>
      </c>
      <c r="AI1125" s="37" t="n">
        <v>0</v>
      </c>
      <c r="AJ1125" s="37" t="n">
        <v>1296</v>
      </c>
      <c r="AK1125" s="38" t="n">
        <v>3805.711473765432</v>
      </c>
      <c r="AL1125" s="38" t="n"/>
      <c r="AM1125" s="38" t="n"/>
      <c r="AN1125" s="27" t="inlineStr"/>
      <c r="AO1125" s="27"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7" t="n">
        <v>0</v>
      </c>
      <c r="M1126" s="7" t="n">
        <v>12225.16</v>
      </c>
      <c r="O1126" s="11">
        <f>M1126/SUM($M$2:$M$2023)</f>
        <v/>
      </c>
      <c r="P1126" s="5">
        <f>IFERROR(M1126/I1126,0)</f>
        <v/>
      </c>
      <c r="R1126" s="8">
        <f>I1126-Q1126</f>
        <v/>
      </c>
      <c r="S1126" s="36">
        <f>P1126*R1126</f>
        <v/>
      </c>
      <c r="U1126" s="27" t="inlineStr">
        <is>
          <t>Stock SAP</t>
        </is>
      </c>
      <c r="V1126" s="27" t="inlineStr">
        <is>
          <t>Medicamentos</t>
        </is>
      </c>
      <c r="W1126" s="27" t="inlineStr">
        <is>
          <t>Dentro del alcance</t>
        </is>
      </c>
      <c r="X1126" s="30" t="inlineStr">
        <is>
          <t>Media</t>
        </is>
      </c>
      <c r="Y1126" s="27" t="inlineStr">
        <is>
          <t>Homologado – confianza Media – pendiente de validación</t>
        </is>
      </c>
      <c r="Z1126" s="26" t="inlineStr">
        <is>
          <t>Dar de baja en SAP</t>
        </is>
      </c>
      <c r="AA1126" s="27" t="inlineStr">
        <is>
          <t>165</t>
        </is>
      </c>
      <c r="AB1126" s="27" t="inlineStr">
        <is>
          <t>MYLANTA</t>
        </is>
      </c>
      <c r="AC1126" s="27" t="inlineStr">
        <is>
          <t>Cruce por nomenclatura SAP</t>
        </is>
      </c>
      <c r="AD1126" s="27" t="inlineStr">
        <is>
          <t>Sí</t>
        </is>
      </c>
      <c r="AE1126" s="27" t="inlineStr">
        <is>
          <t>1000183, 1000188</t>
        </is>
      </c>
      <c r="AF1126" s="27" t="inlineStr">
        <is>
          <t>Sí</t>
        </is>
      </c>
      <c r="AG1126" s="27" t="inlineStr"/>
      <c r="AH1126" s="37" t="n">
        <v>5398</v>
      </c>
      <c r="AI1126" s="37" t="n">
        <v>0</v>
      </c>
      <c r="AJ1126" s="37" t="n">
        <v>5398</v>
      </c>
      <c r="AK1126" s="38" t="n">
        <v>254.690802148944</v>
      </c>
      <c r="AL1126" s="38">
        <f>IF(OR($Z1126="Dar de baja en SAP",$Z1126="Dar de alta en SAP"),$AJ1126*$AK1126,"")</f>
        <v/>
      </c>
      <c r="AM1126" s="38">
        <f>$AI1126*$AK1126</f>
        <v/>
      </c>
      <c r="AN1126" s="27" t="inlineStr"/>
      <c r="AO1126"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7" t="n">
        <v>0</v>
      </c>
      <c r="M1127" s="7" t="n">
        <v>12225.16</v>
      </c>
      <c r="O1127" s="11">
        <f>M1127/SUM($M$2:$M$2023)</f>
        <v/>
      </c>
      <c r="P1127" s="5">
        <f>IFERROR(M1127/I1127,0)</f>
        <v/>
      </c>
      <c r="R1127" s="8">
        <f>I1127-Q1127</f>
        <v/>
      </c>
      <c r="S1127" s="36">
        <f>P1127*R1127</f>
        <v/>
      </c>
      <c r="U1127" s="27" t="inlineStr">
        <is>
          <t>Stock SAP</t>
        </is>
      </c>
      <c r="V1127" s="27" t="inlineStr">
        <is>
          <t>Medicamentos</t>
        </is>
      </c>
      <c r="W1127" s="27" t="inlineStr">
        <is>
          <t>Dentro del alcance</t>
        </is>
      </c>
      <c r="X1127" s="30" t="inlineStr">
        <is>
          <t>Media</t>
        </is>
      </c>
      <c r="Y1127" s="27" t="inlineStr">
        <is>
          <t>Homologado – confianza Media – pendiente de validación</t>
        </is>
      </c>
      <c r="Z1127" s="26" t="inlineStr">
        <is>
          <t>Dar de baja en SAP</t>
        </is>
      </c>
      <c r="AA1127" s="27" t="inlineStr">
        <is>
          <t>165</t>
        </is>
      </c>
      <c r="AB1127" s="27" t="inlineStr">
        <is>
          <t>MYLANTA</t>
        </is>
      </c>
      <c r="AC1127" s="27" t="inlineStr">
        <is>
          <t>Cruce por nomenclatura SAP</t>
        </is>
      </c>
      <c r="AD1127" s="27" t="inlineStr">
        <is>
          <t>Sí</t>
        </is>
      </c>
      <c r="AE1127" s="27" t="inlineStr">
        <is>
          <t>1000183, 1000188</t>
        </is>
      </c>
      <c r="AF1127" s="27" t="inlineStr">
        <is>
          <t>Sí</t>
        </is>
      </c>
      <c r="AG1127" s="27" t="inlineStr"/>
      <c r="AH1127" s="37" t="n">
        <v>5398</v>
      </c>
      <c r="AI1127" s="37" t="n">
        <v>0</v>
      </c>
      <c r="AJ1127" s="37" t="n">
        <v>5398</v>
      </c>
      <c r="AK1127" s="38" t="n">
        <v>254.690802148944</v>
      </c>
      <c r="AL1127" s="38">
        <f>IF(OR($Z1127="Dar de baja en SAP",$Z1127="Dar de alta en SAP"),$AJ1127*$AK1127,"")</f>
        <v/>
      </c>
      <c r="AM1127" s="38">
        <f>$AI1127*$AK1127</f>
        <v/>
      </c>
      <c r="AN1127" s="27" t="inlineStr"/>
      <c r="AO1127"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7" t="n">
        <v>0</v>
      </c>
      <c r="M1128" s="7" t="n">
        <v>12225.16</v>
      </c>
      <c r="O1128" s="11">
        <f>M1128/SUM($M$2:$M$2023)</f>
        <v/>
      </c>
      <c r="P1128" s="5">
        <f>IFERROR(M1128/I1128,0)</f>
        <v/>
      </c>
      <c r="R1128" s="8">
        <f>I1128-Q1128</f>
        <v/>
      </c>
      <c r="S1128" s="36">
        <f>P1128*R1128</f>
        <v/>
      </c>
      <c r="U1128" s="27" t="inlineStr">
        <is>
          <t>Stock SAP</t>
        </is>
      </c>
      <c r="V1128" s="27" t="inlineStr">
        <is>
          <t>Medicamentos</t>
        </is>
      </c>
      <c r="W1128" s="27" t="inlineStr">
        <is>
          <t>Dentro del alcance</t>
        </is>
      </c>
      <c r="X1128" s="30" t="inlineStr">
        <is>
          <t>Media</t>
        </is>
      </c>
      <c r="Y1128" s="27" t="inlineStr">
        <is>
          <t>Homologado – confianza Media – pendiente de validación</t>
        </is>
      </c>
      <c r="Z1128" s="26" t="inlineStr">
        <is>
          <t>Dar de baja en SAP</t>
        </is>
      </c>
      <c r="AA1128" s="27" t="inlineStr">
        <is>
          <t>165</t>
        </is>
      </c>
      <c r="AB1128" s="27" t="inlineStr">
        <is>
          <t>MYLANTA</t>
        </is>
      </c>
      <c r="AC1128" s="27" t="inlineStr">
        <is>
          <t>Cruce por nomenclatura SAP</t>
        </is>
      </c>
      <c r="AD1128" s="27" t="inlineStr">
        <is>
          <t>Sí</t>
        </is>
      </c>
      <c r="AE1128" s="27" t="inlineStr">
        <is>
          <t>1000183, 1000188</t>
        </is>
      </c>
      <c r="AF1128" s="27" t="inlineStr">
        <is>
          <t>Sí</t>
        </is>
      </c>
      <c r="AG1128" s="27" t="inlineStr"/>
      <c r="AH1128" s="37" t="n">
        <v>5398</v>
      </c>
      <c r="AI1128" s="37" t="n">
        <v>0</v>
      </c>
      <c r="AJ1128" s="37" t="n">
        <v>5398</v>
      </c>
      <c r="AK1128" s="38" t="n">
        <v>254.690802148944</v>
      </c>
      <c r="AL1128" s="38">
        <f>IF(OR($Z1128="Dar de baja en SAP",$Z1128="Dar de alta en SAP"),$AJ1128*$AK1128,"")</f>
        <v/>
      </c>
      <c r="AM1128" s="38">
        <f>$AI1128*$AK1128</f>
        <v/>
      </c>
      <c r="AN1128" s="27" t="inlineStr"/>
      <c r="AO1128"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7" t="n">
        <v>0</v>
      </c>
      <c r="M1129" s="7" t="n">
        <v>19148.77</v>
      </c>
      <c r="O1129" s="11">
        <f>M1129/SUM($M$2:$M$2023)</f>
        <v/>
      </c>
      <c r="P1129" s="5">
        <f>IFERROR(M1129/I1129,0)</f>
        <v/>
      </c>
      <c r="R1129" s="8">
        <f>I1129-Q1129</f>
        <v/>
      </c>
      <c r="S1129" s="36">
        <f>P1129*R1129</f>
        <v/>
      </c>
      <c r="U1129" s="27" t="inlineStr">
        <is>
          <t>Stock SAP</t>
        </is>
      </c>
      <c r="V1129" s="27" t="inlineStr">
        <is>
          <t>Medicamentos</t>
        </is>
      </c>
      <c r="W1129" s="27" t="inlineStr">
        <is>
          <t>Dentro del alcance</t>
        </is>
      </c>
      <c r="X1129" s="26" t="inlineStr">
        <is>
          <t>Baja</t>
        </is>
      </c>
      <c r="Y1129" s="27" t="inlineStr">
        <is>
          <t>Homologado – confianza Baja – pendiente de validación</t>
        </is>
      </c>
      <c r="Z1129" s="26" t="inlineStr">
        <is>
          <t>Dar de baja en SAP</t>
        </is>
      </c>
      <c r="AA1129" s="27" t="inlineStr">
        <is>
          <t>16</t>
        </is>
      </c>
      <c r="AB1129" s="27" t="inlineStr">
        <is>
          <t>AMOXICILINA + AC. CLAVULANICO</t>
        </is>
      </c>
      <c r="AC1129" s="27" t="inlineStr">
        <is>
          <t>Homologación por código Avain (master M11-001)</t>
        </is>
      </c>
      <c r="AD1129" s="27" t="inlineStr">
        <is>
          <t>No</t>
        </is>
      </c>
      <c r="AE1129" s="27" t="inlineStr"/>
      <c r="AF1129" s="27" t="inlineStr">
        <is>
          <t>Sí</t>
        </is>
      </c>
      <c r="AG1129" s="27" t="inlineStr">
        <is>
          <t>M11-001</t>
        </is>
      </c>
      <c r="AH1129" s="37" t="n">
        <v>1444</v>
      </c>
      <c r="AI1129" s="37" t="n">
        <v>91</v>
      </c>
      <c r="AJ1129" s="37" t="n">
        <v>1353</v>
      </c>
      <c r="AK1129" s="38" t="n">
        <v>398.9328047091412</v>
      </c>
      <c r="AL1129" s="38">
        <f>IF(OR($Z1129="Dar de baja en SAP",$Z1129="Dar de alta en SAP"),$AJ1129*$AK1129,"")</f>
        <v/>
      </c>
      <c r="AM1129" s="38">
        <f>$AI1129*$AK1129</f>
        <v/>
      </c>
      <c r="AN1129" s="27" t="inlineStr"/>
      <c r="AO1129"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t="inlineStr"/>
      <c r="D1130" s="5" t="inlineStr">
        <is>
          <t>INDU</t>
        </is>
      </c>
      <c r="E1130" s="5" t="inlineStr">
        <is>
          <t>ZUNI</t>
        </is>
      </c>
      <c r="F1130" s="5" t="inlineStr">
        <is>
          <t>1060</t>
        </is>
      </c>
      <c r="G1130" s="5" t="inlineStr">
        <is>
          <t>6031</t>
        </is>
      </c>
      <c r="H1130" s="5" t="inlineStr">
        <is>
          <t>C/U</t>
        </is>
      </c>
      <c r="I1130" s="6" t="n">
        <v>48</v>
      </c>
      <c r="J1130" s="6" t="n">
        <v>0</v>
      </c>
      <c r="K1130" s="5" t="inlineStr">
        <is>
          <t>ARS</t>
        </is>
      </c>
      <c r="L1130" s="7" t="n">
        <v>0</v>
      </c>
      <c r="M1130" s="7" t="n">
        <v>936000</v>
      </c>
      <c r="O1130" s="11">
        <f>M1130/SUM($M$2:$M$2023)</f>
        <v/>
      </c>
      <c r="P1130" s="5">
        <f>IFERROR(M1130/I1130,0)</f>
        <v/>
      </c>
      <c r="R1130" s="8">
        <f>I1130-Q1130</f>
        <v/>
      </c>
      <c r="S1130" s="36">
        <f>P1130*R1130</f>
        <v/>
      </c>
      <c r="U1130" s="27" t="inlineStr">
        <is>
          <t>Stock SAP</t>
        </is>
      </c>
      <c r="V1130" s="27" t="inlineStr">
        <is>
          <t>Uniformes</t>
        </is>
      </c>
      <c r="W1130" s="27" t="inlineStr">
        <is>
          <t>Fuera del alcance</t>
        </is>
      </c>
      <c r="X1130" s="27" t="inlineStr"/>
      <c r="Y1130" s="27" t="inlineStr">
        <is>
          <t>No aplica: uniformes, clasificación que el inventario físico de Farmacia no releva</t>
        </is>
      </c>
      <c r="Z1130" s="28" t="inlineStr">
        <is>
          <t>Fuera del alcance del inventario físico</t>
        </is>
      </c>
      <c r="AA1130" s="27" t="inlineStr"/>
      <c r="AB1130" s="27" t="inlineStr"/>
      <c r="AC1130" s="27" t="inlineStr"/>
      <c r="AD1130" s="27" t="inlineStr"/>
      <c r="AE1130" s="27" t="inlineStr"/>
      <c r="AF1130" s="27" t="inlineStr"/>
      <c r="AG1130" s="27" t="inlineStr"/>
      <c r="AH1130" s="37" t="n">
        <v>48</v>
      </c>
      <c r="AI1130" s="37" t="n">
        <v>0</v>
      </c>
      <c r="AJ1130" s="37" t="n">
        <v>48</v>
      </c>
      <c r="AK1130" s="38" t="n">
        <v>19500</v>
      </c>
      <c r="AL1130" s="38" t="n"/>
      <c r="AM1130" s="38" t="n"/>
      <c r="AN1130" s="27" t="inlineStr"/>
      <c r="AO1130" s="27" t="inlineStr"/>
    </row>
    <row r="1131">
      <c r="A1131" s="5" t="inlineStr">
        <is>
          <t>3000219</t>
        </is>
      </c>
      <c r="B1131" s="5" t="inlineStr">
        <is>
          <t>BOTIN DE SEGURIDAD T41</t>
        </is>
      </c>
      <c r="C1131" s="5" t="inlineStr"/>
      <c r="D1131" s="5" t="inlineStr">
        <is>
          <t>INDU</t>
        </is>
      </c>
      <c r="E1131" s="5" t="inlineStr">
        <is>
          <t>ZUNI</t>
        </is>
      </c>
      <c r="F1131" s="5" t="inlineStr">
        <is>
          <t>1060</t>
        </is>
      </c>
      <c r="G1131" s="5" t="inlineStr">
        <is>
          <t>6031</t>
        </is>
      </c>
      <c r="H1131" s="5" t="inlineStr">
        <is>
          <t>C/U</t>
        </is>
      </c>
      <c r="I1131" s="6" t="n">
        <v>47</v>
      </c>
      <c r="J1131" s="6" t="n">
        <v>0</v>
      </c>
      <c r="K1131" s="5" t="inlineStr">
        <is>
          <t>ARS</t>
        </is>
      </c>
      <c r="L1131" s="7" t="n">
        <v>0</v>
      </c>
      <c r="M1131" s="7" t="n">
        <v>2353177.93</v>
      </c>
      <c r="O1131" s="11">
        <f>M1131/SUM($M$2:$M$2023)</f>
        <v/>
      </c>
      <c r="P1131" s="5">
        <f>IFERROR(M1131/I1131,0)</f>
        <v/>
      </c>
      <c r="R1131" s="8">
        <f>I1131-Q1131</f>
        <v/>
      </c>
      <c r="S1131" s="36">
        <f>P1131*R1131</f>
        <v/>
      </c>
      <c r="U1131" s="27" t="inlineStr">
        <is>
          <t>Stock SAP</t>
        </is>
      </c>
      <c r="V1131" s="27" t="inlineStr">
        <is>
          <t>Uniformes</t>
        </is>
      </c>
      <c r="W1131" s="27" t="inlineStr">
        <is>
          <t>Fuera del alcance</t>
        </is>
      </c>
      <c r="X1131" s="27" t="inlineStr"/>
      <c r="Y1131" s="27" t="inlineStr">
        <is>
          <t>No aplica: uniformes, clasificación que el inventario físico de Farmacia no releva</t>
        </is>
      </c>
      <c r="Z1131" s="28" t="inlineStr">
        <is>
          <t>Fuera del alcance del inventario físico</t>
        </is>
      </c>
      <c r="AA1131" s="27" t="inlineStr"/>
      <c r="AB1131" s="27" t="inlineStr"/>
      <c r="AC1131" s="27" t="inlineStr"/>
      <c r="AD1131" s="27" t="inlineStr"/>
      <c r="AE1131" s="27" t="inlineStr"/>
      <c r="AF1131" s="27" t="inlineStr"/>
      <c r="AG1131" s="27" t="inlineStr"/>
      <c r="AH1131" s="37" t="n">
        <v>117</v>
      </c>
      <c r="AI1131" s="37" t="n">
        <v>0</v>
      </c>
      <c r="AJ1131" s="37" t="n">
        <v>117</v>
      </c>
      <c r="AK1131" s="38" t="n">
        <v>50067.61555555555</v>
      </c>
      <c r="AL1131" s="38" t="n"/>
      <c r="AM1131" s="38" t="n"/>
      <c r="AN1131" s="27" t="inlineStr"/>
      <c r="AO1131" s="27"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t="inlineStr"/>
      <c r="D1132" s="5" t="inlineStr">
        <is>
          <t>INDU</t>
        </is>
      </c>
      <c r="E1132" s="5" t="inlineStr">
        <is>
          <t>ZUNI</t>
        </is>
      </c>
      <c r="F1132" s="5" t="inlineStr">
        <is>
          <t>1060</t>
        </is>
      </c>
      <c r="G1132" s="5" t="inlineStr">
        <is>
          <t>6010</t>
        </is>
      </c>
      <c r="H1132" s="5" t="inlineStr">
        <is>
          <t>C/U</t>
        </is>
      </c>
      <c r="I1132" s="6" t="n">
        <v>47</v>
      </c>
      <c r="J1132" s="6" t="n">
        <v>0</v>
      </c>
      <c r="K1132" s="5" t="inlineStr">
        <is>
          <t>ARS</t>
        </is>
      </c>
      <c r="L1132" s="7" t="n">
        <v>0</v>
      </c>
      <c r="M1132" s="7" t="n">
        <v>1180974.64</v>
      </c>
      <c r="O1132" s="11">
        <f>M1132/SUM($M$2:$M$2023)</f>
        <v/>
      </c>
      <c r="P1132" s="5">
        <f>IFERROR(M1132/I1132,0)</f>
        <v/>
      </c>
      <c r="R1132" s="8">
        <f>I1132-Q1132</f>
        <v/>
      </c>
      <c r="S1132" s="36">
        <f>P1132*R1132</f>
        <v/>
      </c>
      <c r="U1132" s="27" t="inlineStr">
        <is>
          <t>Stock SAP</t>
        </is>
      </c>
      <c r="V1132" s="27" t="inlineStr">
        <is>
          <t>Uniformes</t>
        </is>
      </c>
      <c r="W1132" s="27" t="inlineStr">
        <is>
          <t>Fuera del alcance</t>
        </is>
      </c>
      <c r="X1132" s="27" t="inlineStr"/>
      <c r="Y1132" s="27" t="inlineStr">
        <is>
          <t>No aplica: uniformes, clasificación que el inventario físico de Farmacia no releva</t>
        </is>
      </c>
      <c r="Z1132" s="28" t="inlineStr">
        <is>
          <t>Fuera del alcance del inventario físico</t>
        </is>
      </c>
      <c r="AA1132" s="27" t="inlineStr"/>
      <c r="AB1132" s="27" t="inlineStr"/>
      <c r="AC1132" s="27" t="inlineStr"/>
      <c r="AD1132" s="27" t="inlineStr"/>
      <c r="AE1132" s="27" t="inlineStr"/>
      <c r="AF1132" s="27" t="inlineStr"/>
      <c r="AG1132" s="27" t="inlineStr"/>
      <c r="AH1132" s="37" t="n">
        <v>47</v>
      </c>
      <c r="AI1132" s="37" t="n">
        <v>0</v>
      </c>
      <c r="AJ1132" s="37" t="n">
        <v>47</v>
      </c>
      <c r="AK1132" s="38" t="n">
        <v>25127.12</v>
      </c>
      <c r="AL1132" s="38" t="n"/>
      <c r="AM1132" s="38" t="n"/>
      <c r="AN1132" s="27" t="inlineStr"/>
      <c r="AO1132" s="27" t="inlineStr"/>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7" t="n">
        <v>0</v>
      </c>
      <c r="M1133" s="7" t="n">
        <v>65628.22</v>
      </c>
      <c r="O1133" s="11">
        <f>M1133/SUM($M$2:$M$2023)</f>
        <v/>
      </c>
      <c r="P1133" s="5">
        <f>IFERROR(M1133/I1133,0)</f>
        <v/>
      </c>
      <c r="R1133" s="8">
        <f>I1133-Q1133</f>
        <v/>
      </c>
      <c r="S1133" s="36">
        <f>P1133*R1133</f>
        <v/>
      </c>
      <c r="U1133" s="27" t="inlineStr">
        <is>
          <t>Stock SAP</t>
        </is>
      </c>
      <c r="V1133" s="27" t="inlineStr">
        <is>
          <t>Medicamentos</t>
        </is>
      </c>
      <c r="W1133" s="27" t="inlineStr">
        <is>
          <t>Dentro del alcance</t>
        </is>
      </c>
      <c r="X1133" s="26" t="inlineStr">
        <is>
          <t>Baja</t>
        </is>
      </c>
      <c r="Y1133" s="27" t="inlineStr">
        <is>
          <t>Homologado – confianza Baja – pendiente de validación</t>
        </is>
      </c>
      <c r="Z1133" s="26" t="inlineStr">
        <is>
          <t>Dar de baja en SAP</t>
        </is>
      </c>
      <c r="AA1133" s="27" t="inlineStr">
        <is>
          <t>255</t>
        </is>
      </c>
      <c r="AB1133" s="27" t="inlineStr">
        <is>
          <t>ALCOHOL ETILICO 96% X 1 LTS</t>
        </is>
      </c>
      <c r="AC1133" s="27" t="inlineStr">
        <is>
          <t>Homologación por código Avain (master D-174)</t>
        </is>
      </c>
      <c r="AD1133" s="27" t="inlineStr">
        <is>
          <t>No</t>
        </is>
      </c>
      <c r="AE1133" s="27" t="inlineStr"/>
      <c r="AF1133" s="27" t="inlineStr">
        <is>
          <t>Sí</t>
        </is>
      </c>
      <c r="AG1133" s="27" t="inlineStr">
        <is>
          <t>D-174</t>
        </is>
      </c>
      <c r="AH1133" s="37" t="n">
        <v>727</v>
      </c>
      <c r="AI1133" s="37" t="n">
        <v>4</v>
      </c>
      <c r="AJ1133" s="37" t="n">
        <v>723</v>
      </c>
      <c r="AK1133" s="38" t="n">
        <v>1426.700385144429</v>
      </c>
      <c r="AL1133" s="38">
        <f>IF(OR($Z1133="Dar de baja en SAP",$Z1133="Dar de alta en SAP"),$AJ1133*$AK1133,"")</f>
        <v/>
      </c>
      <c r="AM1133" s="38">
        <f>$AI1133*$AK1133</f>
        <v/>
      </c>
      <c r="AN1133" s="29" t="inlineStr">
        <is>
          <t>Valorización a validar: relación de cantidades 182 a 1 entre SAP y el recuento físico. Sugiere distinta unidad de medida (SAP por caja o envase y el recuento por unidad). La diferencia económica de esta fila no debe tomarse como definitiva.</t>
        </is>
      </c>
      <c r="AO1133"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t="inlineStr"/>
      <c r="D1134" s="5" t="inlineStr">
        <is>
          <t>INDU</t>
        </is>
      </c>
      <c r="E1134" s="5" t="inlineStr">
        <is>
          <t>ZUNI</t>
        </is>
      </c>
      <c r="F1134" s="5" t="inlineStr">
        <is>
          <t>1060</t>
        </is>
      </c>
      <c r="G1134" s="5" t="inlineStr">
        <is>
          <t>6031</t>
        </is>
      </c>
      <c r="H1134" s="5" t="inlineStr">
        <is>
          <t>C/U</t>
        </is>
      </c>
      <c r="I1134" s="6" t="n">
        <v>46</v>
      </c>
      <c r="J1134" s="6" t="n">
        <v>0</v>
      </c>
      <c r="K1134" s="5" t="inlineStr">
        <is>
          <t>ARS</t>
        </is>
      </c>
      <c r="L1134" s="7" t="n">
        <v>0</v>
      </c>
      <c r="M1134" s="7" t="n">
        <v>897000</v>
      </c>
      <c r="O1134" s="11">
        <f>M1134/SUM($M$2:$M$2023)</f>
        <v/>
      </c>
      <c r="P1134" s="5">
        <f>IFERROR(M1134/I1134,0)</f>
        <v/>
      </c>
      <c r="R1134" s="8">
        <f>I1134-Q1134</f>
        <v/>
      </c>
      <c r="S1134" s="36">
        <f>P1134*R1134</f>
        <v/>
      </c>
      <c r="U1134" s="27" t="inlineStr">
        <is>
          <t>Stock SAP</t>
        </is>
      </c>
      <c r="V1134" s="27" t="inlineStr">
        <is>
          <t>Uniformes</t>
        </is>
      </c>
      <c r="W1134" s="27" t="inlineStr">
        <is>
          <t>Fuera del alcance</t>
        </is>
      </c>
      <c r="X1134" s="27" t="inlineStr"/>
      <c r="Y1134" s="27" t="inlineStr">
        <is>
          <t>No aplica: uniformes, clasificación que el inventario físico de Farmacia no releva</t>
        </is>
      </c>
      <c r="Z1134" s="28" t="inlineStr">
        <is>
          <t>Fuera del alcance del inventario físico</t>
        </is>
      </c>
      <c r="AA1134" s="27" t="inlineStr"/>
      <c r="AB1134" s="27" t="inlineStr"/>
      <c r="AC1134" s="27" t="inlineStr"/>
      <c r="AD1134" s="27" t="inlineStr"/>
      <c r="AE1134" s="27" t="inlineStr"/>
      <c r="AF1134" s="27" t="inlineStr"/>
      <c r="AG1134" s="27" t="inlineStr"/>
      <c r="AH1134" s="37" t="n">
        <v>46</v>
      </c>
      <c r="AI1134" s="37" t="n">
        <v>0</v>
      </c>
      <c r="AJ1134" s="37" t="n">
        <v>46</v>
      </c>
      <c r="AK1134" s="38" t="n">
        <v>19500</v>
      </c>
      <c r="AL1134" s="38" t="n"/>
      <c r="AM1134" s="38" t="n"/>
      <c r="AN1134" s="27" t="inlineStr"/>
      <c r="AO1134" s="27" t="inlineStr"/>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7" t="n">
        <v>0</v>
      </c>
      <c r="M1135" s="7" t="n">
        <v>36392.06</v>
      </c>
      <c r="O1135" s="11">
        <f>M1135/SUM($M$2:$M$2023)</f>
        <v/>
      </c>
      <c r="P1135" s="5">
        <f>IFERROR(M1135/I1135,0)</f>
        <v/>
      </c>
      <c r="R1135" s="8">
        <f>I1135-Q1135</f>
        <v/>
      </c>
      <c r="S1135" s="36">
        <f>P1135*R1135</f>
        <v/>
      </c>
      <c r="U1135" s="27" t="inlineStr">
        <is>
          <t>Stock SAP</t>
        </is>
      </c>
      <c r="V1135" s="27" t="inlineStr">
        <is>
          <t>Medicamentos</t>
        </is>
      </c>
      <c r="W1135" s="27" t="inlineStr">
        <is>
          <t>Dentro del alcance</t>
        </is>
      </c>
      <c r="X1135" s="30" t="inlineStr">
        <is>
          <t>Media</t>
        </is>
      </c>
      <c r="Y1135" s="27" t="inlineStr">
        <is>
          <t>Homologado – confianza Media – pendiente de validación</t>
        </is>
      </c>
      <c r="Z1135" s="26" t="inlineStr">
        <is>
          <t>Dar de baja en SAP</t>
        </is>
      </c>
      <c r="AA1135" s="27" t="inlineStr">
        <is>
          <t>166</t>
        </is>
      </c>
      <c r="AB1135" s="27" t="inlineStr">
        <is>
          <t>NALOXONA AMP</t>
        </is>
      </c>
      <c r="AC1135" s="27" t="inlineStr">
        <is>
          <t>Cruce por nomenclatura SAP</t>
        </is>
      </c>
      <c r="AD1135" s="27" t="inlineStr">
        <is>
          <t>No</t>
        </is>
      </c>
      <c r="AE1135" s="27" t="inlineStr"/>
      <c r="AF1135" s="27" t="inlineStr">
        <is>
          <t>Sí</t>
        </is>
      </c>
      <c r="AG1135" s="27" t="inlineStr"/>
      <c r="AH1135" s="37" t="n">
        <v>695</v>
      </c>
      <c r="AI1135" s="37" t="n">
        <v>198</v>
      </c>
      <c r="AJ1135" s="37" t="n">
        <v>497</v>
      </c>
      <c r="AK1135" s="38" t="n">
        <v>808.7123741007196</v>
      </c>
      <c r="AL1135" s="38">
        <f>IF(OR($Z1135="Dar de baja en SAP",$Z1135="Dar de alta en SAP"),$AJ1135*$AK1135,"")</f>
        <v/>
      </c>
      <c r="AM1135" s="38">
        <f>$AI1135*$AK1135</f>
        <v/>
      </c>
      <c r="AN1135" s="27" t="inlineStr"/>
      <c r="AO1135"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t="inlineStr"/>
      <c r="D1136" s="5" t="inlineStr">
        <is>
          <t>033</t>
        </is>
      </c>
      <c r="E1136" s="5" t="inlineStr">
        <is>
          <t>ZDES</t>
        </is>
      </c>
      <c r="F1136" s="5" t="inlineStr">
        <is>
          <t>1060</t>
        </is>
      </c>
      <c r="G1136" s="5" t="inlineStr">
        <is>
          <t>6021</t>
        </is>
      </c>
      <c r="H1136" s="5" t="inlineStr">
        <is>
          <t>C/U</t>
        </is>
      </c>
      <c r="I1136" s="6" t="n">
        <v>45</v>
      </c>
      <c r="J1136" s="6" t="n">
        <v>0</v>
      </c>
      <c r="K1136" s="5" t="inlineStr">
        <is>
          <t>ARS</t>
        </is>
      </c>
      <c r="L1136" s="7" t="n">
        <v>0</v>
      </c>
      <c r="M1136" s="7" t="n">
        <v>97360.5</v>
      </c>
      <c r="O1136" s="11">
        <f>M1136/SUM($M$2:$M$2023)</f>
        <v/>
      </c>
      <c r="P1136" s="5">
        <f>IFERROR(M1136/I1136,0)</f>
        <v/>
      </c>
      <c r="R1136" s="8">
        <f>I1136-Q1136</f>
        <v/>
      </c>
      <c r="S1136" s="36">
        <f>P1136*R1136</f>
        <v/>
      </c>
      <c r="U1136" s="27" t="inlineStr">
        <is>
          <t>Stock SAP</t>
        </is>
      </c>
      <c r="V1136" s="27" t="inlineStr">
        <is>
          <t>Descartables</t>
        </is>
      </c>
      <c r="W1136" s="27" t="inlineStr">
        <is>
          <t>Dentro del alcance</t>
        </is>
      </c>
      <c r="X1136" s="27" t="inlineStr"/>
      <c r="Y1136" s="27" t="inlineStr">
        <is>
          <t>Sin recuento físico en el inventario de Avain</t>
        </is>
      </c>
      <c r="Z1136" s="28" t="inlineStr">
        <is>
          <t>Sin recuento físico</t>
        </is>
      </c>
      <c r="AA1136" s="27" t="inlineStr"/>
      <c r="AB1136" s="27" t="inlineStr"/>
      <c r="AC1136" s="27" t="inlineStr"/>
      <c r="AD1136" s="27" t="inlineStr"/>
      <c r="AE1136" s="27" t="inlineStr"/>
      <c r="AF1136" s="27" t="inlineStr"/>
      <c r="AG1136" s="27" t="inlineStr"/>
      <c r="AH1136" s="37" t="n">
        <v>45</v>
      </c>
      <c r="AI1136" s="37" t="n">
        <v>0</v>
      </c>
      <c r="AJ1136" s="37" t="n">
        <v>45</v>
      </c>
      <c r="AK1136" s="38" t="n">
        <v>2163.566666666667</v>
      </c>
      <c r="AL1136" s="38" t="n"/>
      <c r="AM1136" s="38" t="n"/>
      <c r="AN1136" s="27" t="inlineStr"/>
      <c r="AO1136" s="27" t="inlineStr"/>
    </row>
    <row r="1137">
      <c r="A1137" s="5" t="inlineStr">
        <is>
          <t>2000470</t>
        </is>
      </c>
      <c r="B1137" s="5" t="inlineStr">
        <is>
          <t>OTOSCOPIO</t>
        </is>
      </c>
      <c r="C1137" s="5" t="inlineStr"/>
      <c r="D1137" s="5" t="inlineStr">
        <is>
          <t>033</t>
        </is>
      </c>
      <c r="E1137" s="5" t="inlineStr">
        <is>
          <t>ZDES</t>
        </is>
      </c>
      <c r="F1137" s="5" t="inlineStr">
        <is>
          <t>1060</t>
        </is>
      </c>
      <c r="G1137" s="5" t="inlineStr">
        <is>
          <t>6022</t>
        </is>
      </c>
      <c r="H1137" s="5" t="inlineStr">
        <is>
          <t>C/U</t>
        </is>
      </c>
      <c r="I1137" s="6" t="n">
        <v>45</v>
      </c>
      <c r="J1137" s="6" t="n">
        <v>0</v>
      </c>
      <c r="K1137" s="5" t="inlineStr">
        <is>
          <t>ARS</t>
        </is>
      </c>
      <c r="L1137" s="7" t="n">
        <v>0</v>
      </c>
      <c r="M1137" s="7" t="n">
        <v>1724802.39</v>
      </c>
      <c r="O1137" s="11">
        <f>M1137/SUM($M$2:$M$2023)</f>
        <v/>
      </c>
      <c r="P1137" s="5">
        <f>IFERROR(M1137/I1137,0)</f>
        <v/>
      </c>
      <c r="Q1137" s="39" t="n">
        <v>11</v>
      </c>
      <c r="R1137" s="8">
        <f>I1137-Q1137</f>
        <v/>
      </c>
      <c r="S1137" s="36">
        <f>P1137*R1137</f>
        <v/>
      </c>
      <c r="U1137" s="27" t="inlineStr">
        <is>
          <t>Stock SAP</t>
        </is>
      </c>
      <c r="V1137" s="27" t="inlineStr">
        <is>
          <t>Descartables</t>
        </is>
      </c>
      <c r="W1137" s="27" t="inlineStr">
        <is>
          <t>Dentro del alcance</t>
        </is>
      </c>
      <c r="X1137" s="25" t="inlineStr">
        <is>
          <t>Alta</t>
        </is>
      </c>
      <c r="Y1137" s="27" t="inlineStr">
        <is>
          <t>Homologado – confianza Alta</t>
        </is>
      </c>
      <c r="Z1137" s="26" t="inlineStr">
        <is>
          <t>Dar de baja en SAP</t>
        </is>
      </c>
      <c r="AA1137" s="27" t="inlineStr">
        <is>
          <t>530</t>
        </is>
      </c>
      <c r="AB1137" s="27" t="inlineStr">
        <is>
          <t>OTOSCOPIO</t>
        </is>
      </c>
      <c r="AC1137" s="27" t="inlineStr">
        <is>
          <t>Homologación por nombre Avain (master E-209)</t>
        </is>
      </c>
      <c r="AD1137" s="27" t="inlineStr">
        <is>
          <t>No</t>
        </is>
      </c>
      <c r="AE1137" s="27" t="inlineStr"/>
      <c r="AF1137" s="27" t="inlineStr">
        <is>
          <t>Sí</t>
        </is>
      </c>
      <c r="AG1137" s="27" t="inlineStr">
        <is>
          <t>E-209</t>
        </is>
      </c>
      <c r="AH1137" s="37" t="n">
        <v>71</v>
      </c>
      <c r="AI1137" s="37" t="n">
        <v>11</v>
      </c>
      <c r="AJ1137" s="37" t="n">
        <v>60</v>
      </c>
      <c r="AK1137" s="38" t="n">
        <v>38328.94197183099</v>
      </c>
      <c r="AL1137" s="38">
        <f>IF(OR($Z1137="Dar de baja en SAP",$Z1137="Dar de alta en SAP"),$AJ1137*$AK1137,"")</f>
        <v/>
      </c>
      <c r="AM1137" s="38">
        <f>$AI1137*$AK1137</f>
        <v/>
      </c>
      <c r="AN1137" s="27" t="inlineStr"/>
      <c r="AO1137" s="27"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t="inlineStr"/>
      <c r="D1138" s="5" t="inlineStr">
        <is>
          <t>MDES</t>
        </is>
      </c>
      <c r="E1138" s="5" t="inlineStr">
        <is>
          <t>ZDES</t>
        </is>
      </c>
      <c r="F1138" s="5" t="inlineStr">
        <is>
          <t>1060</t>
        </is>
      </c>
      <c r="G1138" s="5" t="inlineStr">
        <is>
          <t>6021</t>
        </is>
      </c>
      <c r="H1138" s="5" t="inlineStr">
        <is>
          <t>C/U</t>
        </is>
      </c>
      <c r="I1138" s="6" t="n">
        <v>45</v>
      </c>
      <c r="J1138" s="6" t="n">
        <v>0</v>
      </c>
      <c r="K1138" s="5" t="inlineStr">
        <is>
          <t>ARS</t>
        </is>
      </c>
      <c r="L1138" s="7" t="n">
        <v>0</v>
      </c>
      <c r="M1138" s="7" t="n">
        <v>234988.86</v>
      </c>
      <c r="O1138" s="11">
        <f>M1138/SUM($M$2:$M$2023)</f>
        <v/>
      </c>
      <c r="P1138" s="5">
        <f>IFERROR(M1138/I1138,0)</f>
        <v/>
      </c>
      <c r="R1138" s="8">
        <f>I1138-Q1138</f>
        <v/>
      </c>
      <c r="S1138" s="36">
        <f>P1138*R1138</f>
        <v/>
      </c>
      <c r="U1138" s="27" t="inlineStr">
        <is>
          <t>Stock SAP</t>
        </is>
      </c>
      <c r="V1138" s="27" t="inlineStr">
        <is>
          <t>Descartables</t>
        </is>
      </c>
      <c r="W1138" s="27" t="inlineStr">
        <is>
          <t>Dentro del alcance</t>
        </is>
      </c>
      <c r="X1138" s="27" t="inlineStr"/>
      <c r="Y1138" s="27" t="inlineStr">
        <is>
          <t>Sin recuento físico en el inventario de Avain</t>
        </is>
      </c>
      <c r="Z1138" s="28" t="inlineStr">
        <is>
          <t>Sin recuento físico</t>
        </is>
      </c>
      <c r="AA1138" s="27" t="inlineStr"/>
      <c r="AB1138" s="27" t="inlineStr"/>
      <c r="AC1138" s="27" t="inlineStr"/>
      <c r="AD1138" s="27" t="inlineStr"/>
      <c r="AE1138" s="27" t="inlineStr"/>
      <c r="AF1138" s="27" t="inlineStr"/>
      <c r="AG1138" s="27" t="inlineStr"/>
      <c r="AH1138" s="37" t="n">
        <v>75</v>
      </c>
      <c r="AI1138" s="37" t="n">
        <v>0</v>
      </c>
      <c r="AJ1138" s="37" t="n">
        <v>75</v>
      </c>
      <c r="AK1138" s="38" t="n">
        <v>5221.974666666666</v>
      </c>
      <c r="AL1138" s="38" t="n"/>
      <c r="AM1138" s="38" t="n"/>
      <c r="AN1138" s="27" t="inlineStr"/>
      <c r="AO1138" s="27" t="inlineStr">
        <is>
          <t>El material ocupa 2 filas en la hoja 1060 NQN (lote/almacén). La cantidad SAP y la física de esta vista son el total del material.</t>
        </is>
      </c>
    </row>
    <row r="1139">
      <c r="A1139" s="5" t="inlineStr">
        <is>
          <t>3000916</t>
        </is>
      </c>
      <c r="B1139" s="5" t="inlineStr">
        <is>
          <t>BOTIN DE SEGURIDAD T44</t>
        </is>
      </c>
      <c r="C1139" s="5" t="inlineStr"/>
      <c r="D1139" s="5" t="inlineStr">
        <is>
          <t>INDU</t>
        </is>
      </c>
      <c r="E1139" s="5" t="inlineStr">
        <is>
          <t>ZUNI</t>
        </is>
      </c>
      <c r="F1139" s="5" t="inlineStr">
        <is>
          <t>1060</t>
        </is>
      </c>
      <c r="G1139" s="5" t="inlineStr">
        <is>
          <t>6031</t>
        </is>
      </c>
      <c r="H1139" s="5" t="inlineStr">
        <is>
          <t>C/U</t>
        </is>
      </c>
      <c r="I1139" s="6" t="n">
        <v>45</v>
      </c>
      <c r="J1139" s="6" t="n">
        <v>0</v>
      </c>
      <c r="K1139" s="5" t="inlineStr">
        <is>
          <t>ARS</t>
        </is>
      </c>
      <c r="L1139" s="7" t="n">
        <v>0</v>
      </c>
      <c r="M1139" s="7" t="n">
        <v>2333618.96</v>
      </c>
      <c r="O1139" s="11">
        <f>M1139/SUM($M$2:$M$2023)</f>
        <v/>
      </c>
      <c r="P1139" s="5">
        <f>IFERROR(M1139/I1139,0)</f>
        <v/>
      </c>
      <c r="R1139" s="8">
        <f>I1139-Q1139</f>
        <v/>
      </c>
      <c r="S1139" s="36">
        <f>P1139*R1139</f>
        <v/>
      </c>
      <c r="U1139" s="27" t="inlineStr">
        <is>
          <t>Stock SAP</t>
        </is>
      </c>
      <c r="V1139" s="27" t="inlineStr">
        <is>
          <t>Uniformes</t>
        </is>
      </c>
      <c r="W1139" s="27" t="inlineStr">
        <is>
          <t>Fuera del alcance</t>
        </is>
      </c>
      <c r="X1139" s="27" t="inlineStr"/>
      <c r="Y1139" s="27" t="inlineStr">
        <is>
          <t>No aplica: uniformes, clasificación que el inventario físico de Farmacia no releva</t>
        </is>
      </c>
      <c r="Z1139" s="28" t="inlineStr">
        <is>
          <t>Fuera del alcance del inventario físico</t>
        </is>
      </c>
      <c r="AA1139" s="27" t="inlineStr"/>
      <c r="AB1139" s="27" t="inlineStr"/>
      <c r="AC1139" s="27" t="inlineStr"/>
      <c r="AD1139" s="27" t="inlineStr"/>
      <c r="AE1139" s="27" t="inlineStr"/>
      <c r="AF1139" s="27" t="inlineStr"/>
      <c r="AG1139" s="27" t="inlineStr"/>
      <c r="AH1139" s="37" t="n">
        <v>75</v>
      </c>
      <c r="AI1139" s="37" t="n">
        <v>0</v>
      </c>
      <c r="AJ1139" s="37" t="n">
        <v>75</v>
      </c>
      <c r="AK1139" s="38" t="n">
        <v>51858.19906666666</v>
      </c>
      <c r="AL1139" s="38" t="n"/>
      <c r="AM1139" s="38" t="n"/>
      <c r="AN1139" s="27" t="inlineStr"/>
      <c r="AO1139" s="27"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t="inlineStr"/>
      <c r="D1140" s="5" t="inlineStr">
        <is>
          <t>INDU</t>
        </is>
      </c>
      <c r="E1140" s="5" t="inlineStr">
        <is>
          <t>ZUNI</t>
        </is>
      </c>
      <c r="F1140" s="5" t="inlineStr">
        <is>
          <t>1060</t>
        </is>
      </c>
      <c r="G1140" s="5" t="inlineStr">
        <is>
          <t>6031</t>
        </is>
      </c>
      <c r="H1140" s="5" t="inlineStr">
        <is>
          <t>C/U</t>
        </is>
      </c>
      <c r="I1140" s="6" t="n">
        <v>44</v>
      </c>
      <c r="J1140" s="6" t="n">
        <v>0</v>
      </c>
      <c r="K1140" s="5" t="inlineStr">
        <is>
          <t>ARS</t>
        </is>
      </c>
      <c r="L1140" s="7" t="n">
        <v>0</v>
      </c>
      <c r="M1140" s="7" t="n">
        <v>789833.9399999999</v>
      </c>
      <c r="O1140" s="11">
        <f>M1140/SUM($M$2:$M$2023)</f>
        <v/>
      </c>
      <c r="P1140" s="5">
        <f>IFERROR(M1140/I1140,0)</f>
        <v/>
      </c>
      <c r="R1140" s="8">
        <f>I1140-Q1140</f>
        <v/>
      </c>
      <c r="S1140" s="36">
        <f>P1140*R1140</f>
        <v/>
      </c>
      <c r="U1140" s="27" t="inlineStr">
        <is>
          <t>Stock SAP</t>
        </is>
      </c>
      <c r="V1140" s="27" t="inlineStr">
        <is>
          <t>Uniformes</t>
        </is>
      </c>
      <c r="W1140" s="27" t="inlineStr">
        <is>
          <t>Fuera del alcance</t>
        </is>
      </c>
      <c r="X1140" s="27" t="inlineStr"/>
      <c r="Y1140" s="27" t="inlineStr">
        <is>
          <t>No aplica: uniformes, clasificación que el inventario físico de Farmacia no releva</t>
        </is>
      </c>
      <c r="Z1140" s="28" t="inlineStr">
        <is>
          <t>Fuera del alcance del inventario físico</t>
        </is>
      </c>
      <c r="AA1140" s="27" t="inlineStr"/>
      <c r="AB1140" s="27" t="inlineStr"/>
      <c r="AC1140" s="27" t="inlineStr"/>
      <c r="AD1140" s="27" t="inlineStr"/>
      <c r="AE1140" s="27" t="inlineStr"/>
      <c r="AF1140" s="27" t="inlineStr"/>
      <c r="AG1140" s="27" t="inlineStr"/>
      <c r="AH1140" s="37" t="n">
        <v>81</v>
      </c>
      <c r="AI1140" s="37" t="n">
        <v>0</v>
      </c>
      <c r="AJ1140" s="37" t="n">
        <v>81</v>
      </c>
      <c r="AK1140" s="38" t="n">
        <v>17950.77135802469</v>
      </c>
      <c r="AL1140" s="38" t="n"/>
      <c r="AM1140" s="38" t="n"/>
      <c r="AN1140" s="27" t="inlineStr"/>
      <c r="AO1140" s="27"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t="inlineStr"/>
      <c r="D1141" s="5" t="inlineStr">
        <is>
          <t>INDU</t>
        </is>
      </c>
      <c r="E1141" s="5" t="inlineStr">
        <is>
          <t>ZUNI</t>
        </is>
      </c>
      <c r="F1141" s="5" t="inlineStr">
        <is>
          <t>1060</t>
        </is>
      </c>
      <c r="G1141" s="5" t="inlineStr">
        <is>
          <t>6031</t>
        </is>
      </c>
      <c r="H1141" s="5" t="inlineStr">
        <is>
          <t>C/U</t>
        </is>
      </c>
      <c r="I1141" s="6" t="n">
        <v>43</v>
      </c>
      <c r="J1141" s="6" t="n">
        <v>0</v>
      </c>
      <c r="K1141" s="5" t="inlineStr">
        <is>
          <t>ARS</t>
        </is>
      </c>
      <c r="L1141" s="7" t="n">
        <v>0</v>
      </c>
      <c r="M1141" s="7" t="n">
        <v>825209.09</v>
      </c>
      <c r="O1141" s="11">
        <f>M1141/SUM($M$2:$M$2023)</f>
        <v/>
      </c>
      <c r="P1141" s="5">
        <f>IFERROR(M1141/I1141,0)</f>
        <v/>
      </c>
      <c r="R1141" s="8">
        <f>I1141-Q1141</f>
        <v/>
      </c>
      <c r="S1141" s="36">
        <f>P1141*R1141</f>
        <v/>
      </c>
      <c r="U1141" s="27" t="inlineStr">
        <is>
          <t>Stock SAP</t>
        </is>
      </c>
      <c r="V1141" s="27" t="inlineStr">
        <is>
          <t>Uniformes</t>
        </is>
      </c>
      <c r="W1141" s="27" t="inlineStr">
        <is>
          <t>Fuera del alcance</t>
        </is>
      </c>
      <c r="X1141" s="27" t="inlineStr"/>
      <c r="Y1141" s="27" t="inlineStr">
        <is>
          <t>No aplica: uniformes, clasificación que el inventario físico de Farmacia no releva</t>
        </is>
      </c>
      <c r="Z1141" s="28" t="inlineStr">
        <is>
          <t>Fuera del alcance del inventario físico</t>
        </is>
      </c>
      <c r="AA1141" s="27" t="inlineStr"/>
      <c r="AB1141" s="27" t="inlineStr"/>
      <c r="AC1141" s="27" t="inlineStr"/>
      <c r="AD1141" s="27" t="inlineStr"/>
      <c r="AE1141" s="27" t="inlineStr"/>
      <c r="AF1141" s="27" t="inlineStr"/>
      <c r="AG1141" s="27" t="inlineStr"/>
      <c r="AH1141" s="37" t="n">
        <v>53</v>
      </c>
      <c r="AI1141" s="37" t="n">
        <v>0</v>
      </c>
      <c r="AJ1141" s="37" t="n">
        <v>53</v>
      </c>
      <c r="AK1141" s="38" t="n">
        <v>19190.90905660377</v>
      </c>
      <c r="AL1141" s="38" t="n"/>
      <c r="AM1141" s="38" t="n"/>
      <c r="AN1141" s="27" t="inlineStr"/>
      <c r="AO1141" s="27"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7" t="n">
        <v>0</v>
      </c>
      <c r="M1142" s="7" t="n">
        <v>16755.18</v>
      </c>
      <c r="O1142" s="11">
        <f>M1142/SUM($M$2:$M$2023)</f>
        <v/>
      </c>
      <c r="P1142" s="5">
        <f>IFERROR(M1142/I1142,0)</f>
        <v/>
      </c>
      <c r="R1142" s="8">
        <f>I1142-Q1142</f>
        <v/>
      </c>
      <c r="S1142" s="36">
        <f>P1142*R1142</f>
        <v/>
      </c>
      <c r="U1142" s="27" t="inlineStr">
        <is>
          <t>Stock SAP</t>
        </is>
      </c>
      <c r="V1142" s="27" t="inlineStr">
        <is>
          <t>Medicamentos</t>
        </is>
      </c>
      <c r="W1142" s="27" t="inlineStr">
        <is>
          <t>Dentro del alcance</t>
        </is>
      </c>
      <c r="X1142" s="26" t="inlineStr">
        <is>
          <t>Baja</t>
        </is>
      </c>
      <c r="Y1142" s="27" t="inlineStr">
        <is>
          <t>Homologado – confianza Baja – pendiente de validación</t>
        </is>
      </c>
      <c r="Z1142" s="26" t="inlineStr">
        <is>
          <t>Dar de baja en SAP</t>
        </is>
      </c>
      <c r="AA1142" s="27" t="inlineStr">
        <is>
          <t>16</t>
        </is>
      </c>
      <c r="AB1142" s="27" t="inlineStr">
        <is>
          <t>AMOXICILINA + AC. CLAVULANICO</t>
        </is>
      </c>
      <c r="AC1142" s="27" t="inlineStr">
        <is>
          <t>Homologación por código Avain (master M11-001)</t>
        </is>
      </c>
      <c r="AD1142" s="27" t="inlineStr">
        <is>
          <t>No</t>
        </is>
      </c>
      <c r="AE1142" s="27" t="inlineStr"/>
      <c r="AF1142" s="27" t="inlineStr">
        <is>
          <t>Sí</t>
        </is>
      </c>
      <c r="AG1142" s="27" t="inlineStr">
        <is>
          <t>M11-001</t>
        </is>
      </c>
      <c r="AH1142" s="37" t="n">
        <v>1444</v>
      </c>
      <c r="AI1142" s="37" t="n">
        <v>91</v>
      </c>
      <c r="AJ1142" s="37" t="n">
        <v>1353</v>
      </c>
      <c r="AK1142" s="38" t="n">
        <v>398.9328047091412</v>
      </c>
      <c r="AL1142" s="38">
        <f>IF(OR($Z1142="Dar de baja en SAP",$Z1142="Dar de alta en SAP"),$AJ1142*$AK1142,"")</f>
        <v/>
      </c>
      <c r="AM1142" s="38">
        <f>$AI1142*$AK1142</f>
        <v/>
      </c>
      <c r="AN1142" s="27" t="inlineStr"/>
      <c r="AO1142"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7" t="n">
        <v>0</v>
      </c>
      <c r="M1143" s="7" t="n">
        <v>16755.18</v>
      </c>
      <c r="O1143" s="11">
        <f>M1143/SUM($M$2:$M$2023)</f>
        <v/>
      </c>
      <c r="P1143" s="5">
        <f>IFERROR(M1143/I1143,0)</f>
        <v/>
      </c>
      <c r="R1143" s="8">
        <f>I1143-Q1143</f>
        <v/>
      </c>
      <c r="S1143" s="36">
        <f>P1143*R1143</f>
        <v/>
      </c>
      <c r="U1143" s="27" t="inlineStr">
        <is>
          <t>Stock SAP</t>
        </is>
      </c>
      <c r="V1143" s="27" t="inlineStr">
        <is>
          <t>Medicamentos</t>
        </is>
      </c>
      <c r="W1143" s="27" t="inlineStr">
        <is>
          <t>Dentro del alcance</t>
        </is>
      </c>
      <c r="X1143" s="26" t="inlineStr">
        <is>
          <t>Baja</t>
        </is>
      </c>
      <c r="Y1143" s="27" t="inlineStr">
        <is>
          <t>Homologado – confianza Baja – pendiente de validación</t>
        </is>
      </c>
      <c r="Z1143" s="26" t="inlineStr">
        <is>
          <t>Dar de baja en SAP</t>
        </is>
      </c>
      <c r="AA1143" s="27" t="inlineStr">
        <is>
          <t>16</t>
        </is>
      </c>
      <c r="AB1143" s="27" t="inlineStr">
        <is>
          <t>AMOXICILINA + AC. CLAVULANICO</t>
        </is>
      </c>
      <c r="AC1143" s="27" t="inlineStr">
        <is>
          <t>Homologación por código Avain (master M11-001)</t>
        </is>
      </c>
      <c r="AD1143" s="27" t="inlineStr">
        <is>
          <t>No</t>
        </is>
      </c>
      <c r="AE1143" s="27" t="inlineStr"/>
      <c r="AF1143" s="27" t="inlineStr">
        <is>
          <t>Sí</t>
        </is>
      </c>
      <c r="AG1143" s="27" t="inlineStr">
        <is>
          <t>M11-001</t>
        </is>
      </c>
      <c r="AH1143" s="37" t="n">
        <v>1444</v>
      </c>
      <c r="AI1143" s="37" t="n">
        <v>91</v>
      </c>
      <c r="AJ1143" s="37" t="n">
        <v>1353</v>
      </c>
      <c r="AK1143" s="38" t="n">
        <v>398.9328047091412</v>
      </c>
      <c r="AL1143" s="38">
        <f>IF(OR($Z1143="Dar de baja en SAP",$Z1143="Dar de alta en SAP"),$AJ1143*$AK1143,"")</f>
        <v/>
      </c>
      <c r="AM1143" s="38">
        <f>$AI1143*$AK1143</f>
        <v/>
      </c>
      <c r="AN1143" s="27" t="inlineStr"/>
      <c r="AO1143"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t="inlineStr"/>
      <c r="D1144" s="5" t="inlineStr">
        <is>
          <t>033</t>
        </is>
      </c>
      <c r="E1144" s="5" t="inlineStr">
        <is>
          <t>ZDES</t>
        </is>
      </c>
      <c r="F1144" s="5" t="inlineStr">
        <is>
          <t>1060</t>
        </is>
      </c>
      <c r="G1144" s="5" t="inlineStr">
        <is>
          <t>6022</t>
        </is>
      </c>
      <c r="H1144" s="5" t="inlineStr">
        <is>
          <t>C/U</t>
        </is>
      </c>
      <c r="I1144" s="6" t="n">
        <v>42</v>
      </c>
      <c r="J1144" s="6" t="n">
        <v>0</v>
      </c>
      <c r="K1144" s="5" t="inlineStr">
        <is>
          <t>ARS</t>
        </is>
      </c>
      <c r="L1144" s="7" t="n">
        <v>0</v>
      </c>
      <c r="M1144" s="7" t="n">
        <v>328994.55</v>
      </c>
      <c r="O1144" s="11">
        <f>M1144/SUM($M$2:$M$2023)</f>
        <v/>
      </c>
      <c r="P1144" s="5">
        <f>IFERROR(M1144/I1144,0)</f>
        <v/>
      </c>
      <c r="R1144" s="8">
        <f>I1144-Q1144</f>
        <v/>
      </c>
      <c r="S1144" s="36">
        <f>P1144*R1144</f>
        <v/>
      </c>
      <c r="U1144" s="27" t="inlineStr">
        <is>
          <t>Stock SAP</t>
        </is>
      </c>
      <c r="V1144" s="27" t="inlineStr">
        <is>
          <t>Descartables</t>
        </is>
      </c>
      <c r="W1144" s="27" t="inlineStr">
        <is>
          <t>Dentro del alcance</t>
        </is>
      </c>
      <c r="X1144" s="26" t="inlineStr">
        <is>
          <t>Baja</t>
        </is>
      </c>
      <c r="Y1144" s="27" t="inlineStr">
        <is>
          <t>Homologado – confianza Baja – pendiente de validación</t>
        </is>
      </c>
      <c r="Z1144" s="26" t="inlineStr">
        <is>
          <t>Dar de baja en SAP</t>
        </is>
      </c>
      <c r="AA1144" s="27" t="inlineStr">
        <is>
          <t>284; 283</t>
        </is>
      </c>
      <c r="AB1144" s="27" t="inlineStr">
        <is>
          <t>Mascara laringea N° 5; Mascara laringea n°4</t>
        </is>
      </c>
      <c r="AC1144" s="27" t="inlineStr">
        <is>
          <t>Cruce por nomenclatura SAP; Homologación por código Avain (master D-168)</t>
        </is>
      </c>
      <c r="AD1144" s="27" t="inlineStr">
        <is>
          <t>Sí</t>
        </is>
      </c>
      <c r="AE1144" s="27" t="inlineStr">
        <is>
          <t>2000397, 2000398</t>
        </is>
      </c>
      <c r="AF1144" s="27" t="inlineStr">
        <is>
          <t>Sí</t>
        </is>
      </c>
      <c r="AG1144" s="27" t="inlineStr">
        <is>
          <t>D-168</t>
        </is>
      </c>
      <c r="AH1144" s="37" t="n">
        <v>167</v>
      </c>
      <c r="AI1144" s="37" t="n">
        <v>0</v>
      </c>
      <c r="AJ1144" s="37" t="n">
        <v>167</v>
      </c>
      <c r="AK1144" s="38" t="n">
        <v>7833.203592814371</v>
      </c>
      <c r="AL1144" s="38">
        <f>IF(OR($Z1144="Dar de baja en SAP",$Z1144="Dar de alta en SAP"),$AJ1144*$AK1144,"")</f>
        <v/>
      </c>
      <c r="AM1144" s="38">
        <f>$AI1144*$AK1144</f>
        <v/>
      </c>
      <c r="AN1144" s="27" t="inlineStr"/>
      <c r="AO1144" s="27"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t="inlineStr"/>
      <c r="D1145" s="5" t="inlineStr">
        <is>
          <t>INDU</t>
        </is>
      </c>
      <c r="E1145" s="5" t="inlineStr">
        <is>
          <t>ZUNI</t>
        </is>
      </c>
      <c r="F1145" s="5" t="inlineStr">
        <is>
          <t>1060</t>
        </is>
      </c>
      <c r="G1145" s="5" t="inlineStr">
        <is>
          <t>6031</t>
        </is>
      </c>
      <c r="H1145" s="5" t="inlineStr">
        <is>
          <t>C/U</t>
        </is>
      </c>
      <c r="I1145" s="6" t="n">
        <v>42</v>
      </c>
      <c r="J1145" s="6" t="n">
        <v>0</v>
      </c>
      <c r="K1145" s="5" t="inlineStr">
        <is>
          <t>ARS</t>
        </is>
      </c>
      <c r="L1145" s="7" t="n">
        <v>0</v>
      </c>
      <c r="M1145" s="7" t="n">
        <v>809256.47</v>
      </c>
      <c r="O1145" s="11">
        <f>M1145/SUM($M$2:$M$2023)</f>
        <v/>
      </c>
      <c r="P1145" s="5">
        <f>IFERROR(M1145/I1145,0)</f>
        <v/>
      </c>
      <c r="R1145" s="8">
        <f>I1145-Q1145</f>
        <v/>
      </c>
      <c r="S1145" s="36">
        <f>P1145*R1145</f>
        <v/>
      </c>
      <c r="U1145" s="27" t="inlineStr">
        <is>
          <t>Stock SAP</t>
        </is>
      </c>
      <c r="V1145" s="27" t="inlineStr">
        <is>
          <t>Uniformes</t>
        </is>
      </c>
      <c r="W1145" s="27" t="inlineStr">
        <is>
          <t>Fuera del alcance</t>
        </is>
      </c>
      <c r="X1145" s="27" t="inlineStr"/>
      <c r="Y1145" s="27" t="inlineStr">
        <is>
          <t>No aplica: uniformes, clasificación que el inventario físico de Farmacia no releva</t>
        </is>
      </c>
      <c r="Z1145" s="28" t="inlineStr">
        <is>
          <t>Fuera del alcance del inventario físico</t>
        </is>
      </c>
      <c r="AA1145" s="27" t="inlineStr"/>
      <c r="AB1145" s="27" t="inlineStr"/>
      <c r="AC1145" s="27" t="inlineStr"/>
      <c r="AD1145" s="27" t="inlineStr"/>
      <c r="AE1145" s="27" t="inlineStr"/>
      <c r="AF1145" s="27" t="inlineStr"/>
      <c r="AG1145" s="27" t="inlineStr"/>
      <c r="AH1145" s="37" t="n">
        <v>78</v>
      </c>
      <c r="AI1145" s="37" t="n">
        <v>0</v>
      </c>
      <c r="AJ1145" s="37" t="n">
        <v>78</v>
      </c>
      <c r="AK1145" s="38" t="n">
        <v>19268.01128205128</v>
      </c>
      <c r="AL1145" s="38" t="n"/>
      <c r="AM1145" s="38" t="n"/>
      <c r="AN1145" s="27" t="inlineStr"/>
      <c r="AO1145" s="27"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t="inlineStr"/>
      <c r="D1146" s="5" t="inlineStr">
        <is>
          <t>INDU</t>
        </is>
      </c>
      <c r="E1146" s="5" t="inlineStr">
        <is>
          <t>ZUNI</t>
        </is>
      </c>
      <c r="F1146" s="5" t="inlineStr">
        <is>
          <t>1060</t>
        </is>
      </c>
      <c r="G1146" s="5" t="inlineStr">
        <is>
          <t>6010</t>
        </is>
      </c>
      <c r="H1146" s="5" t="inlineStr">
        <is>
          <t>C/U</t>
        </is>
      </c>
      <c r="I1146" s="6" t="n">
        <v>42</v>
      </c>
      <c r="J1146" s="6" t="n">
        <v>0</v>
      </c>
      <c r="K1146" s="5" t="inlineStr">
        <is>
          <t>ARS</t>
        </is>
      </c>
      <c r="L1146" s="7" t="n">
        <v>0</v>
      </c>
      <c r="M1146" s="7" t="n">
        <v>811956.25</v>
      </c>
      <c r="O1146" s="11">
        <f>M1146/SUM($M$2:$M$2023)</f>
        <v/>
      </c>
      <c r="P1146" s="5">
        <f>IFERROR(M1146/I1146,0)</f>
        <v/>
      </c>
      <c r="R1146" s="8">
        <f>I1146-Q1146</f>
        <v/>
      </c>
      <c r="S1146" s="36">
        <f>P1146*R1146</f>
        <v/>
      </c>
      <c r="U1146" s="27" t="inlineStr">
        <is>
          <t>Stock SAP</t>
        </is>
      </c>
      <c r="V1146" s="27" t="inlineStr">
        <is>
          <t>Uniformes</t>
        </is>
      </c>
      <c r="W1146" s="27" t="inlineStr">
        <is>
          <t>Fuera del alcance</t>
        </is>
      </c>
      <c r="X1146" s="27" t="inlineStr"/>
      <c r="Y1146" s="27" t="inlineStr">
        <is>
          <t>No aplica: uniformes, clasificación que el inventario físico de Farmacia no releva</t>
        </is>
      </c>
      <c r="Z1146" s="28" t="inlineStr">
        <is>
          <t>Fuera del alcance del inventario físico</t>
        </is>
      </c>
      <c r="AA1146" s="27" t="inlineStr"/>
      <c r="AB1146" s="27" t="inlineStr"/>
      <c r="AC1146" s="27" t="inlineStr"/>
      <c r="AD1146" s="27" t="inlineStr"/>
      <c r="AE1146" s="27" t="inlineStr"/>
      <c r="AF1146" s="27" t="inlineStr"/>
      <c r="AG1146" s="27" t="inlineStr"/>
      <c r="AH1146" s="37" t="n">
        <v>82</v>
      </c>
      <c r="AI1146" s="37" t="n">
        <v>0</v>
      </c>
      <c r="AJ1146" s="37" t="n">
        <v>82</v>
      </c>
      <c r="AK1146" s="38" t="n">
        <v>19332.29158536586</v>
      </c>
      <c r="AL1146" s="38" t="n"/>
      <c r="AM1146" s="38" t="n"/>
      <c r="AN1146" s="27" t="inlineStr"/>
      <c r="AO1146" s="27" t="inlineStr">
        <is>
          <t>El material ocupa 2 filas en la hoja 1060 NQN (lote/almacén). La cantidad SAP y la física de esta vista son el total del material.</t>
        </is>
      </c>
    </row>
    <row r="1147">
      <c r="A1147" s="5" t="inlineStr">
        <is>
          <t>3000876</t>
        </is>
      </c>
      <c r="B1147" s="5" t="inlineStr">
        <is>
          <t>REMERA PRIMERA PIEL TALLE 46</t>
        </is>
      </c>
      <c r="C1147" s="5" t="inlineStr"/>
      <c r="D1147" s="5" t="inlineStr">
        <is>
          <t>INDU</t>
        </is>
      </c>
      <c r="E1147" s="5" t="inlineStr">
        <is>
          <t>ZUNI</t>
        </is>
      </c>
      <c r="F1147" s="5" t="inlineStr">
        <is>
          <t>1060</t>
        </is>
      </c>
      <c r="G1147" s="5" t="inlineStr">
        <is>
          <t>6070</t>
        </is>
      </c>
      <c r="H1147" s="5" t="inlineStr">
        <is>
          <t>C/U</t>
        </is>
      </c>
      <c r="I1147" s="6" t="n">
        <v>42</v>
      </c>
      <c r="J1147" s="6" t="n">
        <v>0</v>
      </c>
      <c r="K1147" s="5" t="inlineStr">
        <is>
          <t>ARS</t>
        </is>
      </c>
      <c r="L1147" s="7" t="n">
        <v>0</v>
      </c>
      <c r="M1147" s="7" t="n">
        <v>835800</v>
      </c>
      <c r="O1147" s="11">
        <f>M1147/SUM($M$2:$M$2023)</f>
        <v/>
      </c>
      <c r="P1147" s="5">
        <f>IFERROR(M1147/I1147,0)</f>
        <v/>
      </c>
      <c r="R1147" s="8">
        <f>I1147-Q1147</f>
        <v/>
      </c>
      <c r="S1147" s="36">
        <f>P1147*R1147</f>
        <v/>
      </c>
      <c r="U1147" s="27" t="inlineStr">
        <is>
          <t>Stock SAP</t>
        </is>
      </c>
      <c r="V1147" s="27" t="inlineStr">
        <is>
          <t>Uniformes</t>
        </is>
      </c>
      <c r="W1147" s="27" t="inlineStr">
        <is>
          <t>Fuera del alcance</t>
        </is>
      </c>
      <c r="X1147" s="27" t="inlineStr"/>
      <c r="Y1147" s="27" t="inlineStr">
        <is>
          <t>No aplica: uniformes, clasificación que el inventario físico de Farmacia no releva</t>
        </is>
      </c>
      <c r="Z1147" s="28" t="inlineStr">
        <is>
          <t>Fuera del alcance del inventario físico</t>
        </is>
      </c>
      <c r="AA1147" s="27" t="inlineStr"/>
      <c r="AB1147" s="27" t="inlineStr"/>
      <c r="AC1147" s="27" t="inlineStr"/>
      <c r="AD1147" s="27" t="inlineStr"/>
      <c r="AE1147" s="27" t="inlineStr"/>
      <c r="AF1147" s="27" t="inlineStr"/>
      <c r="AG1147" s="27" t="inlineStr"/>
      <c r="AH1147" s="37" t="n">
        <v>77</v>
      </c>
      <c r="AI1147" s="37" t="n">
        <v>0</v>
      </c>
      <c r="AJ1147" s="37" t="n">
        <v>77</v>
      </c>
      <c r="AK1147" s="38" t="n">
        <v>19900</v>
      </c>
      <c r="AL1147" s="38" t="n"/>
      <c r="AM1147" s="38" t="n"/>
      <c r="AN1147" s="27" t="inlineStr"/>
      <c r="AO1147" s="27" t="inlineStr">
        <is>
          <t>El material ocupa 2 filas en la hoja 1060 NQN (lote/almacén). La cantidad SAP y la física de esta vista son el total del material.</t>
        </is>
      </c>
    </row>
    <row r="1148">
      <c r="A1148" s="5" t="inlineStr">
        <is>
          <t>3000218</t>
        </is>
      </c>
      <c r="B1148" s="5" t="inlineStr">
        <is>
          <t>BOTIN DE SEGURIDAD T39</t>
        </is>
      </c>
      <c r="C1148" s="5" t="inlineStr"/>
      <c r="D1148" s="5" t="inlineStr">
        <is>
          <t>INDU</t>
        </is>
      </c>
      <c r="E1148" s="5" t="inlineStr">
        <is>
          <t>ZUNI</t>
        </is>
      </c>
      <c r="F1148" s="5" t="inlineStr">
        <is>
          <t>1060</t>
        </is>
      </c>
      <c r="G1148" s="5" t="inlineStr">
        <is>
          <t>6010</t>
        </is>
      </c>
      <c r="H1148" s="5" t="inlineStr">
        <is>
          <t>C/U</t>
        </is>
      </c>
      <c r="I1148" s="6" t="n">
        <v>41</v>
      </c>
      <c r="J1148" s="6" t="n">
        <v>0</v>
      </c>
      <c r="K1148" s="5" t="inlineStr">
        <is>
          <t>ARS</t>
        </is>
      </c>
      <c r="L1148" s="7" t="n">
        <v>0</v>
      </c>
      <c r="M1148" s="7" t="n">
        <v>2002078.31</v>
      </c>
      <c r="O1148" s="11">
        <f>M1148/SUM($M$2:$M$2023)</f>
        <v/>
      </c>
      <c r="P1148" s="5">
        <f>IFERROR(M1148/I1148,0)</f>
        <v/>
      </c>
      <c r="R1148" s="8">
        <f>I1148-Q1148</f>
        <v/>
      </c>
      <c r="S1148" s="36">
        <f>P1148*R1148</f>
        <v/>
      </c>
      <c r="U1148" s="27" t="inlineStr">
        <is>
          <t>Stock SAP</t>
        </is>
      </c>
      <c r="V1148" s="27" t="inlineStr">
        <is>
          <t>Uniformes</t>
        </is>
      </c>
      <c r="W1148" s="27" t="inlineStr">
        <is>
          <t>Fuera del alcance</t>
        </is>
      </c>
      <c r="X1148" s="27" t="inlineStr"/>
      <c r="Y1148" s="27" t="inlineStr">
        <is>
          <t>No aplica: uniformes, clasificación que el inventario físico de Farmacia no releva</t>
        </is>
      </c>
      <c r="Z1148" s="28" t="inlineStr">
        <is>
          <t>Fuera del alcance del inventario físico</t>
        </is>
      </c>
      <c r="AA1148" s="27" t="inlineStr"/>
      <c r="AB1148" s="27" t="inlineStr"/>
      <c r="AC1148" s="27" t="inlineStr"/>
      <c r="AD1148" s="27" t="inlineStr"/>
      <c r="AE1148" s="27" t="inlineStr"/>
      <c r="AF1148" s="27" t="inlineStr"/>
      <c r="AG1148" s="27" t="inlineStr"/>
      <c r="AH1148" s="37" t="n">
        <v>63</v>
      </c>
      <c r="AI1148" s="37" t="n">
        <v>0</v>
      </c>
      <c r="AJ1148" s="37" t="n">
        <v>63</v>
      </c>
      <c r="AK1148" s="38" t="n">
        <v>48831.17841269841</v>
      </c>
      <c r="AL1148" s="38" t="n"/>
      <c r="AM1148" s="38" t="n"/>
      <c r="AN1148" s="27" t="inlineStr"/>
      <c r="AO1148" s="27"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t="inlineStr"/>
      <c r="D1149" s="5" t="inlineStr">
        <is>
          <t>INDU</t>
        </is>
      </c>
      <c r="E1149" s="5" t="inlineStr">
        <is>
          <t>ZUNI</t>
        </is>
      </c>
      <c r="F1149" s="5" t="inlineStr">
        <is>
          <t>1060</t>
        </is>
      </c>
      <c r="G1149" s="5" t="inlineStr">
        <is>
          <t>6010</t>
        </is>
      </c>
      <c r="H1149" s="5" t="inlineStr">
        <is>
          <t>C/U</t>
        </is>
      </c>
      <c r="I1149" s="6" t="n">
        <v>41</v>
      </c>
      <c r="J1149" s="6" t="n">
        <v>0</v>
      </c>
      <c r="K1149" s="5" t="inlineStr">
        <is>
          <t>ARS</t>
        </is>
      </c>
      <c r="L1149" s="7" t="n">
        <v>0</v>
      </c>
      <c r="M1149" s="7" t="n">
        <v>837512.79</v>
      </c>
      <c r="O1149" s="11">
        <f>M1149/SUM($M$2:$M$2023)</f>
        <v/>
      </c>
      <c r="P1149" s="5">
        <f>IFERROR(M1149/I1149,0)</f>
        <v/>
      </c>
      <c r="R1149" s="8">
        <f>I1149-Q1149</f>
        <v/>
      </c>
      <c r="S1149" s="36">
        <f>P1149*R1149</f>
        <v/>
      </c>
      <c r="U1149" s="27" t="inlineStr">
        <is>
          <t>Stock SAP</t>
        </is>
      </c>
      <c r="V1149" s="27" t="inlineStr">
        <is>
          <t>Uniformes</t>
        </is>
      </c>
      <c r="W1149" s="27" t="inlineStr">
        <is>
          <t>Fuera del alcance</t>
        </is>
      </c>
      <c r="X1149" s="27" t="inlineStr"/>
      <c r="Y1149" s="27" t="inlineStr">
        <is>
          <t>No aplica: uniformes, clasificación que el inventario físico de Farmacia no releva</t>
        </is>
      </c>
      <c r="Z1149" s="28" t="inlineStr">
        <is>
          <t>Fuera del alcance del inventario físico</t>
        </is>
      </c>
      <c r="AA1149" s="27" t="inlineStr"/>
      <c r="AB1149" s="27" t="inlineStr"/>
      <c r="AC1149" s="27" t="inlineStr"/>
      <c r="AD1149" s="27" t="inlineStr"/>
      <c r="AE1149" s="27" t="inlineStr"/>
      <c r="AF1149" s="27" t="inlineStr"/>
      <c r="AG1149" s="27" t="inlineStr"/>
      <c r="AH1149" s="37" t="n">
        <v>41</v>
      </c>
      <c r="AI1149" s="37" t="n">
        <v>0</v>
      </c>
      <c r="AJ1149" s="37" t="n">
        <v>41</v>
      </c>
      <c r="AK1149" s="38" t="n">
        <v>20427.1412195122</v>
      </c>
      <c r="AL1149" s="38" t="n"/>
      <c r="AM1149" s="38" t="n"/>
      <c r="AN1149" s="27" t="inlineStr"/>
      <c r="AO1149" s="27" t="inlineStr"/>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7" t="n">
        <v>0</v>
      </c>
      <c r="M1150" s="7" t="n">
        <v>2651.83</v>
      </c>
      <c r="O1150" s="11">
        <f>M1150/SUM($M$2:$M$2023)</f>
        <v/>
      </c>
      <c r="P1150" s="5">
        <f>IFERROR(M1150/I1150,0)</f>
        <v/>
      </c>
      <c r="R1150" s="8">
        <f>I1150-Q1150</f>
        <v/>
      </c>
      <c r="S1150" s="36">
        <f>P1150*R1150</f>
        <v/>
      </c>
      <c r="U1150" s="27" t="inlineStr">
        <is>
          <t>Stock SAP</t>
        </is>
      </c>
      <c r="V1150" s="27" t="inlineStr">
        <is>
          <t>Medicamentos</t>
        </is>
      </c>
      <c r="W1150" s="27" t="inlineStr">
        <is>
          <t>Dentro del alcance</t>
        </is>
      </c>
      <c r="X1150" s="30" t="inlineStr">
        <is>
          <t>Media</t>
        </is>
      </c>
      <c r="Y1150" s="27" t="inlineStr">
        <is>
          <t>Homologado – confianza Media – pendiente de validación</t>
        </is>
      </c>
      <c r="Z1150" s="26" t="inlineStr">
        <is>
          <t>Dar de baja en SAP</t>
        </is>
      </c>
      <c r="AA1150" s="27" t="inlineStr">
        <is>
          <t>5</t>
        </is>
      </c>
      <c r="AB1150" s="27" t="inlineStr">
        <is>
          <t>AGUA DESTILADA AMP</t>
        </is>
      </c>
      <c r="AC1150" s="27" t="inlineStr">
        <is>
          <t>Homologación por código Avain (master M13-006)</t>
        </is>
      </c>
      <c r="AD1150" s="27" t="inlineStr">
        <is>
          <t>No</t>
        </is>
      </c>
      <c r="AE1150" s="27" t="inlineStr"/>
      <c r="AF1150" s="27" t="inlineStr">
        <is>
          <t>Sí</t>
        </is>
      </c>
      <c r="AG1150" s="27" t="inlineStr">
        <is>
          <t>M13-006</t>
        </is>
      </c>
      <c r="AH1150" s="37" t="n">
        <v>1434</v>
      </c>
      <c r="AI1150" s="37" t="n">
        <v>31</v>
      </c>
      <c r="AJ1150" s="37" t="n">
        <v>1403</v>
      </c>
      <c r="AK1150" s="38" t="n">
        <v>66.29564156206415</v>
      </c>
      <c r="AL1150" s="38">
        <f>IF(OR($Z1150="Dar de baja en SAP",$Z1150="Dar de alta en SAP"),$AJ1150*$AK1150,"")</f>
        <v/>
      </c>
      <c r="AM1150" s="38">
        <f>$AI1150*$AK1150</f>
        <v/>
      </c>
      <c r="AN1150" s="27" t="inlineStr"/>
      <c r="AO1150"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7" t="n">
        <v>0</v>
      </c>
      <c r="M1151" s="7" t="n">
        <v>15124.69</v>
      </c>
      <c r="O1151" s="11">
        <f>M1151/SUM($M$2:$M$2023)</f>
        <v/>
      </c>
      <c r="P1151" s="5">
        <f>IFERROR(M1151/I1151,0)</f>
        <v/>
      </c>
      <c r="R1151" s="8">
        <f>I1151-Q1151</f>
        <v/>
      </c>
      <c r="S1151" s="36">
        <f>P1151*R1151</f>
        <v/>
      </c>
      <c r="U1151" s="27" t="inlineStr">
        <is>
          <t>Stock SAP</t>
        </is>
      </c>
      <c r="V1151" s="27" t="inlineStr">
        <is>
          <t>Medicamentos</t>
        </is>
      </c>
      <c r="W1151" s="27" t="inlineStr">
        <is>
          <t>Dentro del alcance</t>
        </is>
      </c>
      <c r="X1151" s="30" t="inlineStr">
        <is>
          <t>Media</t>
        </is>
      </c>
      <c r="Y1151" s="27" t="inlineStr">
        <is>
          <t>Homologado – confianza Media – pendiente de validación</t>
        </is>
      </c>
      <c r="Z1151" s="26" t="inlineStr">
        <is>
          <t>Dar de baja en SAP</t>
        </is>
      </c>
      <c r="AA1151" s="27" t="inlineStr">
        <is>
          <t>392</t>
        </is>
      </c>
      <c r="AB1151" s="27" t="inlineStr">
        <is>
          <t>PAPAGAYO</t>
        </is>
      </c>
      <c r="AC1151" s="27" t="inlineStr">
        <is>
          <t>Cruce por nomenclatura SAP</t>
        </is>
      </c>
      <c r="AD1151" s="27" t="inlineStr">
        <is>
          <t>No</t>
        </is>
      </c>
      <c r="AE1151" s="27" t="inlineStr"/>
      <c r="AF1151" s="27" t="inlineStr">
        <is>
          <t>No</t>
        </is>
      </c>
      <c r="AG1151" s="27" t="inlineStr"/>
      <c r="AH1151" s="37" t="n">
        <v>177</v>
      </c>
      <c r="AI1151" s="37" t="n">
        <v>9</v>
      </c>
      <c r="AJ1151" s="37" t="n">
        <v>168</v>
      </c>
      <c r="AK1151" s="38" t="n">
        <v>378.117175141243</v>
      </c>
      <c r="AL1151" s="38">
        <f>IF(OR($Z1151="Dar de baja en SAP",$Z1151="Dar de alta en SAP"),$AJ1151*$AK1151,"")</f>
        <v/>
      </c>
      <c r="AM1151" s="38">
        <f>$AI1151*$AK1151</f>
        <v/>
      </c>
      <c r="AN1151" s="27" t="inlineStr"/>
      <c r="AO1151" s="27"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7" t="n">
        <v>0</v>
      </c>
      <c r="M1152" s="7" t="n">
        <v>39066.93</v>
      </c>
      <c r="O1152" s="11">
        <f>M1152/SUM($M$2:$M$2023)</f>
        <v/>
      </c>
      <c r="P1152" s="5">
        <f>IFERROR(M1152/I1152,0)</f>
        <v/>
      </c>
      <c r="R1152" s="8">
        <f>I1152-Q1152</f>
        <v/>
      </c>
      <c r="S1152" s="36">
        <f>P1152*R1152</f>
        <v/>
      </c>
      <c r="U1152" s="27" t="inlineStr">
        <is>
          <t>Stock SAP</t>
        </is>
      </c>
      <c r="V1152" s="27" t="inlineStr">
        <is>
          <t>Medicamentos</t>
        </is>
      </c>
      <c r="W1152" s="27" t="inlineStr">
        <is>
          <t>Dentro del alcance</t>
        </is>
      </c>
      <c r="X1152" s="26" t="inlineStr">
        <is>
          <t>Baja</t>
        </is>
      </c>
      <c r="Y1152" s="27" t="inlineStr">
        <is>
          <t>Homologado – confianza Baja – pendiente de validación</t>
        </is>
      </c>
      <c r="Z1152" s="26" t="inlineStr">
        <is>
          <t>Dar de baja en SAP</t>
        </is>
      </c>
      <c r="AA1152" s="27" t="inlineStr">
        <is>
          <t>211</t>
        </is>
      </c>
      <c r="AB1152" s="27" t="inlineStr">
        <is>
          <t>SOLUCION DEXTROSA</t>
        </is>
      </c>
      <c r="AC1152" s="27" t="inlineStr">
        <is>
          <t>Homologación por código Avain (master M13-002)</t>
        </is>
      </c>
      <c r="AD1152" s="27" t="inlineStr">
        <is>
          <t>No</t>
        </is>
      </c>
      <c r="AE1152" s="27" t="inlineStr"/>
      <c r="AF1152" s="27" t="inlineStr">
        <is>
          <t>Sí</t>
        </is>
      </c>
      <c r="AG1152" s="27" t="inlineStr">
        <is>
          <t>M13-002</t>
        </is>
      </c>
      <c r="AH1152" s="37" t="n">
        <v>1553</v>
      </c>
      <c r="AI1152" s="37" t="n">
        <v>273</v>
      </c>
      <c r="AJ1152" s="37" t="n">
        <v>1280</v>
      </c>
      <c r="AK1152" s="38" t="n">
        <v>976.6731938184158</v>
      </c>
      <c r="AL1152" s="38">
        <f>IF(OR($Z1152="Dar de baja en SAP",$Z1152="Dar de alta en SAP"),$AJ1152*$AK1152,"")</f>
        <v/>
      </c>
      <c r="AM1152" s="38">
        <f>$AI1152*$AK1152</f>
        <v/>
      </c>
      <c r="AN1152" s="27" t="inlineStr"/>
      <c r="AO1152"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7" t="n">
        <v>0</v>
      </c>
      <c r="M1153" s="7" t="n">
        <v>62492.05</v>
      </c>
      <c r="O1153" s="11">
        <f>M1153/SUM($M$2:$M$2023)</f>
        <v/>
      </c>
      <c r="P1153" s="5">
        <f>IFERROR(M1153/I1153,0)</f>
        <v/>
      </c>
      <c r="R1153" s="8">
        <f>I1153-Q1153</f>
        <v/>
      </c>
      <c r="S1153" s="36">
        <f>P1153*R1153</f>
        <v/>
      </c>
      <c r="U1153" s="27" t="inlineStr">
        <is>
          <t>Stock SAP</t>
        </is>
      </c>
      <c r="V1153" s="27" t="inlineStr">
        <is>
          <t>Medicamentos</t>
        </is>
      </c>
      <c r="W1153" s="27" t="inlineStr">
        <is>
          <t>Dentro del alcance</t>
        </is>
      </c>
      <c r="X1153" s="30" t="inlineStr">
        <is>
          <t>Media</t>
        </is>
      </c>
      <c r="Y1153" s="27" t="inlineStr">
        <is>
          <t>Homologado – confianza Media – pendiente de validación</t>
        </is>
      </c>
      <c r="Z1153" s="26" t="inlineStr">
        <is>
          <t>Dar de baja en SAP</t>
        </is>
      </c>
      <c r="AA1153" s="27" t="inlineStr">
        <is>
          <t>216</t>
        </is>
      </c>
      <c r="AB1153" s="27" t="inlineStr">
        <is>
          <t>SOLUCIÓN RINGER LACTATO</t>
        </is>
      </c>
      <c r="AC1153" s="27" t="inlineStr">
        <is>
          <t>Homologación por código Avain (master M13-003)</t>
        </is>
      </c>
      <c r="AD1153" s="27" t="inlineStr">
        <is>
          <t>No</t>
        </is>
      </c>
      <c r="AE1153" s="27" t="inlineStr"/>
      <c r="AF1153" s="27" t="inlineStr">
        <is>
          <t>Sí</t>
        </is>
      </c>
      <c r="AG1153" s="27" t="inlineStr">
        <is>
          <t>M13-003</t>
        </is>
      </c>
      <c r="AH1153" s="37" t="n">
        <v>1813</v>
      </c>
      <c r="AI1153" s="37" t="n">
        <v>228</v>
      </c>
      <c r="AJ1153" s="37" t="n">
        <v>1585</v>
      </c>
      <c r="AK1153" s="38" t="n">
        <v>1562.301268615554</v>
      </c>
      <c r="AL1153" s="38">
        <f>IF(OR($Z1153="Dar de baja en SAP",$Z1153="Dar de alta en SAP"),$AJ1153*$AK1153,"")</f>
        <v/>
      </c>
      <c r="AM1153" s="38">
        <f>$AI1153*$AK1153</f>
        <v/>
      </c>
      <c r="AN1153" s="27" t="inlineStr"/>
      <c r="AO1153"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7" t="n">
        <v>0</v>
      </c>
      <c r="M1154" s="7" t="n">
        <v>376104.62</v>
      </c>
      <c r="O1154" s="11">
        <f>M1154/SUM($M$2:$M$2023)</f>
        <v/>
      </c>
      <c r="P1154" s="5">
        <f>IFERROR(M1154/I1154,0)</f>
        <v/>
      </c>
      <c r="R1154" s="8">
        <f>I1154-Q1154</f>
        <v/>
      </c>
      <c r="S1154" s="36">
        <f>P1154*R1154</f>
        <v/>
      </c>
      <c r="U1154" s="27" t="inlineStr">
        <is>
          <t>Stock SAP</t>
        </is>
      </c>
      <c r="V1154" s="27" t="inlineStr">
        <is>
          <t>Medicamentos</t>
        </is>
      </c>
      <c r="W1154" s="27" t="inlineStr">
        <is>
          <t>Dentro del alcance</t>
        </is>
      </c>
      <c r="X1154" s="27" t="inlineStr"/>
      <c r="Y1154" s="27" t="inlineStr">
        <is>
          <t>Sin recuento físico en el inventario de Avain</t>
        </is>
      </c>
      <c r="Z1154" s="28" t="inlineStr">
        <is>
          <t>Sin recuento físico</t>
        </is>
      </c>
      <c r="AA1154" s="27" t="inlineStr"/>
      <c r="AB1154" s="27" t="inlineStr"/>
      <c r="AC1154" s="27" t="inlineStr"/>
      <c r="AD1154" s="27" t="inlineStr"/>
      <c r="AE1154" s="27" t="inlineStr"/>
      <c r="AF1154" s="27" t="inlineStr"/>
      <c r="AG1154" s="27" t="inlineStr"/>
      <c r="AH1154" s="37" t="n">
        <v>431</v>
      </c>
      <c r="AI1154" s="37" t="n">
        <v>0</v>
      </c>
      <c r="AJ1154" s="37" t="n">
        <v>431</v>
      </c>
      <c r="AK1154" s="38" t="n">
        <v>9402.615522041766</v>
      </c>
      <c r="AL1154" s="38" t="n"/>
      <c r="AM1154" s="38" t="n"/>
      <c r="AN1154" s="27" t="inlineStr"/>
      <c r="AO1154" s="27"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7" t="n">
        <v>0</v>
      </c>
      <c r="M1155" s="7" t="n">
        <v>376104.62</v>
      </c>
      <c r="O1155" s="11">
        <f>M1155/SUM($M$2:$M$2023)</f>
        <v/>
      </c>
      <c r="P1155" s="5">
        <f>IFERROR(M1155/I1155,0)</f>
        <v/>
      </c>
      <c r="R1155" s="8">
        <f>I1155-Q1155</f>
        <v/>
      </c>
      <c r="S1155" s="36">
        <f>P1155*R1155</f>
        <v/>
      </c>
      <c r="U1155" s="27" t="inlineStr">
        <is>
          <t>Stock SAP</t>
        </is>
      </c>
      <c r="V1155" s="27" t="inlineStr">
        <is>
          <t>Medicamentos</t>
        </is>
      </c>
      <c r="W1155" s="27" t="inlineStr">
        <is>
          <t>Dentro del alcance</t>
        </is>
      </c>
      <c r="X1155" s="27" t="inlineStr"/>
      <c r="Y1155" s="27" t="inlineStr">
        <is>
          <t>Sin recuento físico en el inventario de Avain</t>
        </is>
      </c>
      <c r="Z1155" s="28" t="inlineStr">
        <is>
          <t>Sin recuento físico</t>
        </is>
      </c>
      <c r="AA1155" s="27" t="inlineStr"/>
      <c r="AB1155" s="27" t="inlineStr"/>
      <c r="AC1155" s="27" t="inlineStr"/>
      <c r="AD1155" s="27" t="inlineStr"/>
      <c r="AE1155" s="27" t="inlineStr"/>
      <c r="AF1155" s="27" t="inlineStr"/>
      <c r="AG1155" s="27" t="inlineStr"/>
      <c r="AH1155" s="37" t="n">
        <v>431</v>
      </c>
      <c r="AI1155" s="37" t="n">
        <v>0</v>
      </c>
      <c r="AJ1155" s="37" t="n">
        <v>431</v>
      </c>
      <c r="AK1155" s="38" t="n">
        <v>9402.615522041766</v>
      </c>
      <c r="AL1155" s="38" t="n"/>
      <c r="AM1155" s="38" t="n"/>
      <c r="AN1155" s="27" t="inlineStr"/>
      <c r="AO1155" s="27"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7" t="n">
        <v>0</v>
      </c>
      <c r="M1156" s="7" t="n">
        <v>32084.46</v>
      </c>
      <c r="O1156" s="11">
        <f>M1156/SUM($M$2:$M$2023)</f>
        <v/>
      </c>
      <c r="P1156" s="5">
        <f>IFERROR(M1156/I1156,0)</f>
        <v/>
      </c>
      <c r="R1156" s="8">
        <f>I1156-Q1156</f>
        <v/>
      </c>
      <c r="S1156" s="36">
        <f>P1156*R1156</f>
        <v/>
      </c>
      <c r="U1156" s="27" t="inlineStr">
        <is>
          <t>Stock SAP</t>
        </is>
      </c>
      <c r="V1156" s="27" t="inlineStr">
        <is>
          <t>Medicamentos</t>
        </is>
      </c>
      <c r="W1156" s="27" t="inlineStr">
        <is>
          <t>Dentro del alcance</t>
        </is>
      </c>
      <c r="X1156" s="27" t="inlineStr"/>
      <c r="Y1156" s="27" t="inlineStr">
        <is>
          <t>Sin recuento físico en el inventario de Avain</t>
        </is>
      </c>
      <c r="Z1156" s="28" t="inlineStr">
        <is>
          <t>Sin recuento físico</t>
        </is>
      </c>
      <c r="AA1156" s="27" t="inlineStr"/>
      <c r="AB1156" s="27" t="inlineStr"/>
      <c r="AC1156" s="27" t="inlineStr"/>
      <c r="AD1156" s="27" t="inlineStr"/>
      <c r="AE1156" s="27" t="inlineStr"/>
      <c r="AF1156" s="27" t="inlineStr"/>
      <c r="AG1156" s="27" t="inlineStr"/>
      <c r="AH1156" s="37" t="n">
        <v>337</v>
      </c>
      <c r="AI1156" s="37" t="n">
        <v>0</v>
      </c>
      <c r="AJ1156" s="37" t="n">
        <v>337</v>
      </c>
      <c r="AK1156" s="38" t="n">
        <v>802.1114540059347</v>
      </c>
      <c r="AL1156" s="38" t="n"/>
      <c r="AM1156" s="38" t="n"/>
      <c r="AN1156" s="27" t="inlineStr"/>
      <c r="AO1156" s="27"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7" t="n">
        <v>0</v>
      </c>
      <c r="M1157" s="7" t="n">
        <v>21703.22</v>
      </c>
      <c r="O1157" s="11">
        <f>M1157/SUM($M$2:$M$2023)</f>
        <v/>
      </c>
      <c r="P1157" s="5">
        <f>IFERROR(M1157/I1157,0)</f>
        <v/>
      </c>
      <c r="R1157" s="8">
        <f>I1157-Q1157</f>
        <v/>
      </c>
      <c r="S1157" s="36">
        <f>P1157*R1157</f>
        <v/>
      </c>
      <c r="U1157" s="27" t="inlineStr">
        <is>
          <t>Stock SAP</t>
        </is>
      </c>
      <c r="V1157" s="27" t="inlineStr">
        <is>
          <t>Medicamentos</t>
        </is>
      </c>
      <c r="W1157" s="27" t="inlineStr">
        <is>
          <t>Dentro del alcance</t>
        </is>
      </c>
      <c r="X1157" s="27" t="inlineStr"/>
      <c r="Y1157" s="27" t="inlineStr">
        <is>
          <t>Sin recuento físico en el inventario de Avain</t>
        </is>
      </c>
      <c r="Z1157" s="28" t="inlineStr">
        <is>
          <t>Sin recuento físico</t>
        </is>
      </c>
      <c r="AA1157" s="27" t="inlineStr"/>
      <c r="AB1157" s="27" t="inlineStr"/>
      <c r="AC1157" s="27" t="inlineStr"/>
      <c r="AD1157" s="27" t="inlineStr"/>
      <c r="AE1157" s="27" t="inlineStr"/>
      <c r="AF1157" s="27" t="inlineStr"/>
      <c r="AG1157" s="27" t="inlineStr"/>
      <c r="AH1157" s="37" t="n">
        <v>536</v>
      </c>
      <c r="AI1157" s="37" t="n">
        <v>0</v>
      </c>
      <c r="AJ1157" s="37" t="n">
        <v>536</v>
      </c>
      <c r="AK1157" s="38" t="n">
        <v>542.5805037313434</v>
      </c>
      <c r="AL1157" s="38" t="n"/>
      <c r="AM1157" s="38" t="n"/>
      <c r="AN1157" s="27" t="inlineStr"/>
      <c r="AO1157" s="27"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7" t="n">
        <v>0</v>
      </c>
      <c r="M1158" s="7" t="n">
        <v>12603.73</v>
      </c>
      <c r="O1158" s="11">
        <f>M1158/SUM($M$2:$M$2023)</f>
        <v/>
      </c>
      <c r="P1158" s="5">
        <f>IFERROR(M1158/I1158,0)</f>
        <v/>
      </c>
      <c r="R1158" s="8">
        <f>I1158-Q1158</f>
        <v/>
      </c>
      <c r="S1158" s="36">
        <f>P1158*R1158</f>
        <v/>
      </c>
      <c r="U1158" s="27" t="inlineStr">
        <is>
          <t>Stock SAP</t>
        </is>
      </c>
      <c r="V1158" s="27" t="inlineStr">
        <is>
          <t>Medicamentos</t>
        </is>
      </c>
      <c r="W1158" s="27" t="inlineStr">
        <is>
          <t>Dentro del alcance</t>
        </is>
      </c>
      <c r="X1158" s="27" t="inlineStr"/>
      <c r="Y1158" s="27" t="inlineStr">
        <is>
          <t>Sin recuento físico en el inventario de Avain</t>
        </is>
      </c>
      <c r="Z1158" s="28" t="inlineStr">
        <is>
          <t>Sin recuento físico</t>
        </is>
      </c>
      <c r="AA1158" s="27" t="inlineStr"/>
      <c r="AB1158" s="27" t="inlineStr"/>
      <c r="AC1158" s="27" t="inlineStr"/>
      <c r="AD1158" s="27" t="inlineStr"/>
      <c r="AE1158" s="27" t="inlineStr"/>
      <c r="AF1158" s="27" t="inlineStr"/>
      <c r="AG1158" s="27" t="inlineStr"/>
      <c r="AH1158" s="37" t="n">
        <v>552</v>
      </c>
      <c r="AI1158" s="37" t="n">
        <v>0</v>
      </c>
      <c r="AJ1158" s="37" t="n">
        <v>552</v>
      </c>
      <c r="AK1158" s="38" t="n">
        <v>315.0932971014492</v>
      </c>
      <c r="AL1158" s="38" t="n"/>
      <c r="AM1158" s="38" t="n"/>
      <c r="AN1158" s="27" t="inlineStr"/>
      <c r="AO1158" s="27"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7" t="n">
        <v>0</v>
      </c>
      <c r="M1159" s="7" t="n">
        <v>13238.1</v>
      </c>
      <c r="O1159" s="11">
        <f>M1159/SUM($M$2:$M$2023)</f>
        <v/>
      </c>
      <c r="P1159" s="5">
        <f>IFERROR(M1159/I1159,0)</f>
        <v/>
      </c>
      <c r="R1159" s="8">
        <f>I1159-Q1159</f>
        <v/>
      </c>
      <c r="S1159" s="36">
        <f>P1159*R1159</f>
        <v/>
      </c>
      <c r="U1159" s="27" t="inlineStr">
        <is>
          <t>Stock SAP</t>
        </is>
      </c>
      <c r="V1159" s="27" t="inlineStr">
        <is>
          <t>Medicamentos</t>
        </is>
      </c>
      <c r="W1159" s="27" t="inlineStr">
        <is>
          <t>Dentro del alcance</t>
        </is>
      </c>
      <c r="X1159" s="30" t="inlineStr">
        <is>
          <t>Media</t>
        </is>
      </c>
      <c r="Y1159" s="27" t="inlineStr">
        <is>
          <t>Homologado – confianza Media – pendiente de validación</t>
        </is>
      </c>
      <c r="Z1159" s="26" t="inlineStr">
        <is>
          <t>Dar de baja en SAP</t>
        </is>
      </c>
      <c r="AA1159" s="27" t="inlineStr">
        <is>
          <t>73</t>
        </is>
      </c>
      <c r="AB1159" s="27" t="inlineStr">
        <is>
          <t>DEXAMETASONA AMP</t>
        </is>
      </c>
      <c r="AC1159" s="27" t="inlineStr">
        <is>
          <t>Cruce por nomenclatura SAP</t>
        </is>
      </c>
      <c r="AD1159" s="27" t="inlineStr">
        <is>
          <t>Sí</t>
        </is>
      </c>
      <c r="AE1159" s="27" t="inlineStr">
        <is>
          <t>1000094, 1000478</t>
        </is>
      </c>
      <c r="AF1159" s="27" t="inlineStr">
        <is>
          <t>No</t>
        </is>
      </c>
      <c r="AG1159" s="27" t="inlineStr"/>
      <c r="AH1159" s="37" t="n">
        <v>6527</v>
      </c>
      <c r="AI1159" s="37" t="n">
        <v>193</v>
      </c>
      <c r="AJ1159" s="37" t="n">
        <v>6334</v>
      </c>
      <c r="AK1159" s="38" t="n">
        <v>330.9525386854604</v>
      </c>
      <c r="AL1159" s="38">
        <f>IF(OR($Z1159="Dar de baja en SAP",$Z1159="Dar de alta en SAP"),$AJ1159*$AK1159,"")</f>
        <v/>
      </c>
      <c r="AM1159" s="38">
        <f>$AI1159*$AK1159</f>
        <v/>
      </c>
      <c r="AN1159" s="27" t="inlineStr"/>
      <c r="AO1159"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7" t="n">
        <v>0</v>
      </c>
      <c r="M1160" s="7" t="n">
        <v>8051.67</v>
      </c>
      <c r="O1160" s="11">
        <f>M1160/SUM($M$2:$M$2023)</f>
        <v/>
      </c>
      <c r="P1160" s="5">
        <f>IFERROR(M1160/I1160,0)</f>
        <v/>
      </c>
      <c r="R1160" s="8">
        <f>I1160-Q1160</f>
        <v/>
      </c>
      <c r="S1160" s="36">
        <f>P1160*R1160</f>
        <v/>
      </c>
      <c r="U1160" s="27" t="inlineStr">
        <is>
          <t>Stock SAP</t>
        </is>
      </c>
      <c r="V1160" s="27" t="inlineStr">
        <is>
          <t>Medicamentos</t>
        </is>
      </c>
      <c r="W1160" s="27" t="inlineStr">
        <is>
          <t>Dentro del alcance</t>
        </is>
      </c>
      <c r="X1160" s="30" t="inlineStr">
        <is>
          <t>Media</t>
        </is>
      </c>
      <c r="Y1160" s="27" t="inlineStr">
        <is>
          <t>Homologado – confianza Media – pendiente de validación</t>
        </is>
      </c>
      <c r="Z1160" s="26" t="inlineStr">
        <is>
          <t>Dar de baja en SAP</t>
        </is>
      </c>
      <c r="AA1160" s="27" t="inlineStr">
        <is>
          <t>249</t>
        </is>
      </c>
      <c r="AB1160" s="27" t="inlineStr">
        <is>
          <t>FENITOINA AMP</t>
        </is>
      </c>
      <c r="AC1160" s="27" t="inlineStr">
        <is>
          <t>Homologación por código Avain (master M09-002)</t>
        </is>
      </c>
      <c r="AD1160" s="27" t="inlineStr">
        <is>
          <t>No</t>
        </is>
      </c>
      <c r="AE1160" s="27" t="inlineStr"/>
      <c r="AF1160" s="27" t="inlineStr">
        <is>
          <t>Sí</t>
        </is>
      </c>
      <c r="AG1160" s="27" t="inlineStr">
        <is>
          <t>M09-002</t>
        </is>
      </c>
      <c r="AH1160" s="37" t="n">
        <v>2241</v>
      </c>
      <c r="AI1160" s="37" t="n">
        <v>92</v>
      </c>
      <c r="AJ1160" s="37" t="n">
        <v>2149</v>
      </c>
      <c r="AK1160" s="38" t="n">
        <v>201.2917983043284</v>
      </c>
      <c r="AL1160" s="38">
        <f>IF(OR($Z1160="Dar de baja en SAP",$Z1160="Dar de alta en SAP"),$AJ1160*$AK1160,"")</f>
        <v/>
      </c>
      <c r="AM1160" s="38">
        <f>$AI1160*$AK1160</f>
        <v/>
      </c>
      <c r="AN1160" s="27" t="inlineStr"/>
      <c r="AO1160"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7" t="n">
        <v>0</v>
      </c>
      <c r="M1161" s="7" t="n">
        <v>10404.9</v>
      </c>
      <c r="O1161" s="11">
        <f>M1161/SUM($M$2:$M$2023)</f>
        <v/>
      </c>
      <c r="P1161" s="5">
        <f>IFERROR(M1161/I1161,0)</f>
        <v/>
      </c>
      <c r="R1161" s="8">
        <f>I1161-Q1161</f>
        <v/>
      </c>
      <c r="S1161" s="36">
        <f>P1161*R1161</f>
        <v/>
      </c>
      <c r="U1161" s="27" t="inlineStr">
        <is>
          <t>Stock SAP</t>
        </is>
      </c>
      <c r="V1161" s="27" t="inlineStr">
        <is>
          <t>Medicamentos</t>
        </is>
      </c>
      <c r="W1161" s="27" t="inlineStr">
        <is>
          <t>Dentro del alcance</t>
        </is>
      </c>
      <c r="X1161" s="30" t="inlineStr">
        <is>
          <t>Media</t>
        </is>
      </c>
      <c r="Y1161" s="27" t="inlineStr">
        <is>
          <t>Homologado – confianza Media – pendiente de validación</t>
        </is>
      </c>
      <c r="Z1161" s="26" t="inlineStr">
        <is>
          <t>Dar de baja en SAP</t>
        </is>
      </c>
      <c r="AA1161" s="27" t="inlineStr">
        <is>
          <t>160</t>
        </is>
      </c>
      <c r="AB1161" s="27" t="inlineStr">
        <is>
          <t>METOCLOPRAMIDA AMP</t>
        </is>
      </c>
      <c r="AC1161" s="27" t="inlineStr">
        <is>
          <t>Cruce por nomenclatura SAP</t>
        </is>
      </c>
      <c r="AD1161" s="27" t="inlineStr">
        <is>
          <t>No</t>
        </is>
      </c>
      <c r="AE1161" s="27" t="inlineStr"/>
      <c r="AF1161" s="27" t="inlineStr">
        <is>
          <t>Sí</t>
        </is>
      </c>
      <c r="AG1161" s="27" t="inlineStr"/>
      <c r="AH1161" s="37" t="n">
        <v>5600</v>
      </c>
      <c r="AI1161" s="37" t="n">
        <v>146</v>
      </c>
      <c r="AJ1161" s="37" t="n">
        <v>5454</v>
      </c>
      <c r="AK1161" s="38" t="n">
        <v>260.1225857142858</v>
      </c>
      <c r="AL1161" s="38">
        <f>IF(OR($Z1161="Dar de baja en SAP",$Z1161="Dar de alta en SAP"),$AJ1161*$AK1161,"")</f>
        <v/>
      </c>
      <c r="AM1161" s="38">
        <f>$AI1161*$AK1161</f>
        <v/>
      </c>
      <c r="AN1161" s="27" t="inlineStr"/>
      <c r="AO1161"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7" t="n">
        <v>0</v>
      </c>
      <c r="M1162" s="7" t="n">
        <v>88661.89</v>
      </c>
      <c r="O1162" s="11">
        <f>M1162/SUM($M$2:$M$2023)</f>
        <v/>
      </c>
      <c r="P1162" s="5">
        <f>IFERROR(M1162/I1162,0)</f>
        <v/>
      </c>
      <c r="R1162" s="8">
        <f>I1162-Q1162</f>
        <v/>
      </c>
      <c r="S1162" s="36">
        <f>P1162*R1162</f>
        <v/>
      </c>
      <c r="U1162" s="27" t="inlineStr">
        <is>
          <t>Stock SAP</t>
        </is>
      </c>
      <c r="V1162" s="27" t="inlineStr">
        <is>
          <t>Medicamentos</t>
        </is>
      </c>
      <c r="W1162" s="27" t="inlineStr">
        <is>
          <t>Dentro del alcance</t>
        </is>
      </c>
      <c r="X1162" s="30" t="inlineStr">
        <is>
          <t>Media</t>
        </is>
      </c>
      <c r="Y1162" s="27" t="inlineStr">
        <is>
          <t>Homologado – confianza Media – pendiente de validación</t>
        </is>
      </c>
      <c r="Z1162" s="26" t="inlineStr">
        <is>
          <t>Dar de baja en SAP</t>
        </is>
      </c>
      <c r="AA1162" s="27" t="inlineStr">
        <is>
          <t>199</t>
        </is>
      </c>
      <c r="AB1162" s="27" t="inlineStr">
        <is>
          <t>RIFAMICINA SV 1% X 30ML</t>
        </is>
      </c>
      <c r="AC1162" s="27" t="inlineStr">
        <is>
          <t>Cruce por nomenclatura SAP</t>
        </is>
      </c>
      <c r="AD1162" s="27" t="inlineStr">
        <is>
          <t>No</t>
        </is>
      </c>
      <c r="AE1162" s="27" t="inlineStr"/>
      <c r="AF1162" s="27" t="inlineStr">
        <is>
          <t>No</t>
        </is>
      </c>
      <c r="AG1162" s="27" t="inlineStr"/>
      <c r="AH1162" s="37" t="n">
        <v>325</v>
      </c>
      <c r="AI1162" s="37" t="n">
        <v>12</v>
      </c>
      <c r="AJ1162" s="37" t="n">
        <v>313</v>
      </c>
      <c r="AK1162" s="38" t="n">
        <v>2216.547323076923</v>
      </c>
      <c r="AL1162" s="38">
        <f>IF(OR($Z1162="Dar de baja en SAP",$Z1162="Dar de alta en SAP"),$AJ1162*$AK1162,"")</f>
        <v/>
      </c>
      <c r="AM1162" s="38">
        <f>$AI1162*$AK1162</f>
        <v/>
      </c>
      <c r="AN1162" s="27" t="inlineStr"/>
      <c r="AO1162"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7" t="n">
        <v>0</v>
      </c>
      <c r="M1163" s="7" t="n">
        <v>10800</v>
      </c>
      <c r="O1163" s="11">
        <f>M1163/SUM($M$2:$M$2023)</f>
        <v/>
      </c>
      <c r="P1163" s="5">
        <f>IFERROR(M1163/I1163,0)</f>
        <v/>
      </c>
      <c r="R1163" s="8">
        <f>I1163-Q1163</f>
        <v/>
      </c>
      <c r="S1163" s="36">
        <f>P1163*R1163</f>
        <v/>
      </c>
      <c r="U1163" s="27" t="inlineStr">
        <is>
          <t>Stock SAP</t>
        </is>
      </c>
      <c r="V1163" s="27" t="inlineStr">
        <is>
          <t>Medicamentos</t>
        </is>
      </c>
      <c r="W1163" s="27" t="inlineStr">
        <is>
          <t>Dentro del alcance</t>
        </is>
      </c>
      <c r="X1163" s="27" t="inlineStr"/>
      <c r="Y1163" s="27" t="inlineStr">
        <is>
          <t>Sin recuento físico en el inventario de Avain</t>
        </is>
      </c>
      <c r="Z1163" s="28" t="inlineStr">
        <is>
          <t>Sin recuento físico</t>
        </is>
      </c>
      <c r="AA1163" s="27" t="inlineStr"/>
      <c r="AB1163" s="27" t="inlineStr"/>
      <c r="AC1163" s="27" t="inlineStr"/>
      <c r="AD1163" s="27" t="inlineStr"/>
      <c r="AE1163" s="27" t="inlineStr"/>
      <c r="AF1163" s="27" t="inlineStr"/>
      <c r="AG1163" s="27" t="inlineStr"/>
      <c r="AH1163" s="37" t="n">
        <v>40</v>
      </c>
      <c r="AI1163" s="37" t="n">
        <v>0</v>
      </c>
      <c r="AJ1163" s="37" t="n">
        <v>40</v>
      </c>
      <c r="AK1163" s="38" t="n">
        <v>270</v>
      </c>
      <c r="AL1163" s="38" t="n"/>
      <c r="AM1163" s="38" t="n"/>
      <c r="AN1163" s="27" t="inlineStr"/>
      <c r="AO1163" s="27" t="inlineStr"/>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7" t="n">
        <v>0</v>
      </c>
      <c r="M1164" s="7" t="n">
        <v>46746.93</v>
      </c>
      <c r="O1164" s="11">
        <f>M1164/SUM($M$2:$M$2023)</f>
        <v/>
      </c>
      <c r="P1164" s="5">
        <f>IFERROR(M1164/I1164,0)</f>
        <v/>
      </c>
      <c r="R1164" s="8">
        <f>I1164-Q1164</f>
        <v/>
      </c>
      <c r="S1164" s="36">
        <f>P1164*R1164</f>
        <v/>
      </c>
      <c r="U1164" s="27" t="inlineStr">
        <is>
          <t>Stock SAP</t>
        </is>
      </c>
      <c r="V1164" s="27" t="inlineStr">
        <is>
          <t>Medicamentos</t>
        </is>
      </c>
      <c r="W1164" s="27" t="inlineStr">
        <is>
          <t>Dentro del alcance</t>
        </is>
      </c>
      <c r="X1164" s="27" t="inlineStr"/>
      <c r="Y1164" s="27" t="inlineStr">
        <is>
          <t>Sin recuento físico en el inventario de Avain</t>
        </is>
      </c>
      <c r="Z1164" s="28" t="inlineStr">
        <is>
          <t>Sin recuento físico</t>
        </is>
      </c>
      <c r="AA1164" s="27" t="inlineStr"/>
      <c r="AB1164" s="27" t="inlineStr"/>
      <c r="AC1164" s="27" t="inlineStr"/>
      <c r="AD1164" s="27" t="inlineStr"/>
      <c r="AE1164" s="27" t="inlineStr"/>
      <c r="AF1164" s="27" t="inlineStr"/>
      <c r="AG1164" s="27" t="inlineStr"/>
      <c r="AH1164" s="37" t="n">
        <v>132</v>
      </c>
      <c r="AI1164" s="37" t="n">
        <v>0</v>
      </c>
      <c r="AJ1164" s="37" t="n">
        <v>132</v>
      </c>
      <c r="AK1164" s="38" t="n">
        <v>1168.673333333333</v>
      </c>
      <c r="AL1164" s="38" t="n"/>
      <c r="AM1164" s="38" t="n"/>
      <c r="AN1164" s="27" t="inlineStr"/>
      <c r="AO1164" s="27"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7" t="n">
        <v>0</v>
      </c>
      <c r="M1165" s="7" t="n">
        <v>6775.49</v>
      </c>
      <c r="O1165" s="11">
        <f>M1165/SUM($M$2:$M$2023)</f>
        <v/>
      </c>
      <c r="P1165" s="5">
        <f>IFERROR(M1165/I1165,0)</f>
        <v/>
      </c>
      <c r="R1165" s="8">
        <f>I1165-Q1165</f>
        <v/>
      </c>
      <c r="S1165" s="36">
        <f>P1165*R1165</f>
        <v/>
      </c>
      <c r="U1165" s="27" t="inlineStr">
        <is>
          <t>Stock SAP</t>
        </is>
      </c>
      <c r="V1165" s="27" t="inlineStr">
        <is>
          <t>Medicamentos</t>
        </is>
      </c>
      <c r="W1165" s="27" t="inlineStr">
        <is>
          <t>Dentro del alcance</t>
        </is>
      </c>
      <c r="X1165" s="26" t="inlineStr">
        <is>
          <t>Baja</t>
        </is>
      </c>
      <c r="Y1165" s="27" t="inlineStr">
        <is>
          <t>Homologado – confianza Baja – pendiente de validación</t>
        </is>
      </c>
      <c r="Z1165" s="26" t="inlineStr">
        <is>
          <t>Dar de baja en SAP</t>
        </is>
      </c>
      <c r="AA1165" s="27" t="inlineStr">
        <is>
          <t>397</t>
        </is>
      </c>
      <c r="AB1165" s="27" t="inlineStr">
        <is>
          <t>METOCLOPRAMIDA COMP SUBLINGUALES</t>
        </is>
      </c>
      <c r="AC1165" s="27" t="inlineStr">
        <is>
          <t>Cruce por nomenclatura SAP</t>
        </is>
      </c>
      <c r="AD1165" s="27" t="inlineStr">
        <is>
          <t>No</t>
        </is>
      </c>
      <c r="AE1165" s="27" t="inlineStr"/>
      <c r="AF1165" s="27" t="inlineStr">
        <is>
          <t>No</t>
        </is>
      </c>
      <c r="AG1165" s="27" t="inlineStr"/>
      <c r="AH1165" s="37" t="n">
        <v>410</v>
      </c>
      <c r="AI1165" s="37" t="n">
        <v>60</v>
      </c>
      <c r="AJ1165" s="37" t="n">
        <v>350</v>
      </c>
      <c r="AK1165" s="38" t="n">
        <v>169.3873170731707</v>
      </c>
      <c r="AL1165" s="38">
        <f>IF(OR($Z1165="Dar de baja en SAP",$Z1165="Dar de alta en SAP"),$AJ1165*$AK1165,"")</f>
        <v/>
      </c>
      <c r="AM1165" s="38">
        <f>$AI1165*$AK1165</f>
        <v/>
      </c>
      <c r="AN1165" s="27" t="inlineStr"/>
      <c r="AO1165" s="27"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7" t="n">
        <v>0</v>
      </c>
      <c r="M1166" s="7" t="n">
        <v>181.75</v>
      </c>
      <c r="O1166" s="11">
        <f>M1166/SUM($M$2:$M$2023)</f>
        <v/>
      </c>
      <c r="P1166" s="5">
        <f>IFERROR(M1166/I1166,0)</f>
        <v/>
      </c>
      <c r="R1166" s="8">
        <f>I1166-Q1166</f>
        <v/>
      </c>
      <c r="S1166" s="36">
        <f>P1166*R1166</f>
        <v/>
      </c>
      <c r="U1166" s="27" t="inlineStr">
        <is>
          <t>Stock SAP</t>
        </is>
      </c>
      <c r="V1166" s="27" t="inlineStr">
        <is>
          <t>Medicamentos</t>
        </is>
      </c>
      <c r="W1166" s="27" t="inlineStr">
        <is>
          <t>Dentro del alcance</t>
        </is>
      </c>
      <c r="X1166" s="27" t="inlineStr"/>
      <c r="Y1166" s="27" t="inlineStr">
        <is>
          <t>Sin recuento físico en el inventario de Avain</t>
        </is>
      </c>
      <c r="Z1166" s="28" t="inlineStr">
        <is>
          <t>Sin recuento físico</t>
        </is>
      </c>
      <c r="AA1166" s="27" t="inlineStr"/>
      <c r="AB1166" s="27" t="inlineStr"/>
      <c r="AC1166" s="27" t="inlineStr"/>
      <c r="AD1166" s="27" t="inlineStr"/>
      <c r="AE1166" s="27" t="inlineStr"/>
      <c r="AF1166" s="27" t="inlineStr"/>
      <c r="AG1166" s="27" t="inlineStr"/>
      <c r="AH1166" s="37" t="n">
        <v>40</v>
      </c>
      <c r="AI1166" s="37" t="n">
        <v>0</v>
      </c>
      <c r="AJ1166" s="37" t="n">
        <v>40</v>
      </c>
      <c r="AK1166" s="38" t="n">
        <v>4.54375</v>
      </c>
      <c r="AL1166" s="38" t="n"/>
      <c r="AM1166" s="38" t="n"/>
      <c r="AN1166" s="27" t="inlineStr"/>
      <c r="AO1166" s="27"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7" t="n">
        <v>0</v>
      </c>
      <c r="M1167" s="7" t="n">
        <v>416017.08</v>
      </c>
      <c r="O1167" s="11">
        <f>M1167/SUM($M$2:$M$2023)</f>
        <v/>
      </c>
      <c r="P1167" s="5">
        <f>IFERROR(M1167/I1167,0)</f>
        <v/>
      </c>
      <c r="R1167" s="8">
        <f>I1167-Q1167</f>
        <v/>
      </c>
      <c r="S1167" s="36">
        <f>P1167*R1167</f>
        <v/>
      </c>
      <c r="U1167" s="27" t="inlineStr">
        <is>
          <t>Stock SAP</t>
        </is>
      </c>
      <c r="V1167" s="27" t="inlineStr">
        <is>
          <t>Medicamentos</t>
        </is>
      </c>
      <c r="W1167" s="27" t="inlineStr">
        <is>
          <t>Dentro del alcance</t>
        </is>
      </c>
      <c r="X1167" s="27" t="inlineStr"/>
      <c r="Y1167" s="27" t="inlineStr">
        <is>
          <t>Sin recuento físico en el inventario de Avain</t>
        </is>
      </c>
      <c r="Z1167" s="28" t="inlineStr">
        <is>
          <t>Sin recuento físico</t>
        </is>
      </c>
      <c r="AA1167" s="27" t="inlineStr"/>
      <c r="AB1167" s="27" t="inlineStr"/>
      <c r="AC1167" s="27" t="inlineStr"/>
      <c r="AD1167" s="27" t="inlineStr"/>
      <c r="AE1167" s="27" t="inlineStr"/>
      <c r="AF1167" s="27" t="inlineStr"/>
      <c r="AG1167" s="27" t="inlineStr"/>
      <c r="AH1167" s="37" t="n">
        <v>456</v>
      </c>
      <c r="AI1167" s="37" t="n">
        <v>0</v>
      </c>
      <c r="AJ1167" s="37" t="n">
        <v>456</v>
      </c>
      <c r="AK1167" s="38" t="n">
        <v>10400.42690789474</v>
      </c>
      <c r="AL1167" s="38" t="n"/>
      <c r="AM1167" s="38" t="n"/>
      <c r="AN1167" s="27" t="inlineStr"/>
      <c r="AO1167" s="27"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7" t="n">
        <v>0</v>
      </c>
      <c r="M1168" s="7" t="n">
        <v>175267.2</v>
      </c>
      <c r="O1168" s="11">
        <f>M1168/SUM($M$2:$M$2023)</f>
        <v/>
      </c>
      <c r="P1168" s="5">
        <f>IFERROR(M1168/I1168,0)</f>
        <v/>
      </c>
      <c r="R1168" s="8">
        <f>I1168-Q1168</f>
        <v/>
      </c>
      <c r="S1168" s="36">
        <f>P1168*R1168</f>
        <v/>
      </c>
      <c r="U1168" s="27" t="inlineStr">
        <is>
          <t>Stock SAP</t>
        </is>
      </c>
      <c r="V1168" s="27" t="inlineStr">
        <is>
          <t>Medicamentos</t>
        </is>
      </c>
      <c r="W1168" s="27" t="inlineStr">
        <is>
          <t>Dentro del alcance</t>
        </is>
      </c>
      <c r="X1168" s="27" t="inlineStr"/>
      <c r="Y1168" s="27" t="inlineStr">
        <is>
          <t>Sin recuento físico en el inventario de Avain</t>
        </is>
      </c>
      <c r="Z1168" s="28" t="inlineStr">
        <is>
          <t>Sin recuento físico</t>
        </is>
      </c>
      <c r="AA1168" s="27" t="inlineStr"/>
      <c r="AB1168" s="27" t="inlineStr"/>
      <c r="AC1168" s="27" t="inlineStr"/>
      <c r="AD1168" s="27" t="inlineStr"/>
      <c r="AE1168" s="27" t="inlineStr"/>
      <c r="AF1168" s="27" t="inlineStr"/>
      <c r="AG1168" s="27" t="inlineStr"/>
      <c r="AH1168" s="37" t="n">
        <v>968</v>
      </c>
      <c r="AI1168" s="37" t="n">
        <v>0</v>
      </c>
      <c r="AJ1168" s="37" t="n">
        <v>968</v>
      </c>
      <c r="AK1168" s="38" t="n">
        <v>4381.680010330579</v>
      </c>
      <c r="AL1168" s="38" t="n"/>
      <c r="AM1168" s="38" t="n"/>
      <c r="AN1168" s="27" t="inlineStr"/>
      <c r="AO1168" s="27"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7" t="n">
        <v>0</v>
      </c>
      <c r="M1169" s="7" t="n">
        <v>458.24</v>
      </c>
      <c r="O1169" s="11">
        <f>M1169/SUM($M$2:$M$2023)</f>
        <v/>
      </c>
      <c r="P1169" s="5">
        <f>IFERROR(M1169/I1169,0)</f>
        <v/>
      </c>
      <c r="R1169" s="8">
        <f>I1169-Q1169</f>
        <v/>
      </c>
      <c r="S1169" s="36">
        <f>P1169*R1169</f>
        <v/>
      </c>
      <c r="U1169" s="27" t="inlineStr">
        <is>
          <t>Stock SAP</t>
        </is>
      </c>
      <c r="V1169" s="27" t="inlineStr">
        <is>
          <t>Medicamentos</t>
        </is>
      </c>
      <c r="W1169" s="27" t="inlineStr">
        <is>
          <t>Dentro del alcance</t>
        </is>
      </c>
      <c r="X1169" s="27" t="inlineStr"/>
      <c r="Y1169" s="27" t="inlineStr">
        <is>
          <t>Sin recuento físico en el inventario de Avain</t>
        </is>
      </c>
      <c r="Z1169" s="28" t="inlineStr">
        <is>
          <t>Sin recuento físico</t>
        </is>
      </c>
      <c r="AA1169" s="27" t="inlineStr"/>
      <c r="AB1169" s="27" t="inlineStr"/>
      <c r="AC1169" s="27" t="inlineStr"/>
      <c r="AD1169" s="27" t="inlineStr"/>
      <c r="AE1169" s="27" t="inlineStr"/>
      <c r="AF1169" s="27" t="inlineStr"/>
      <c r="AG1169" s="27" t="inlineStr"/>
      <c r="AH1169" s="37" t="n">
        <v>360</v>
      </c>
      <c r="AI1169" s="37" t="n">
        <v>0</v>
      </c>
      <c r="AJ1169" s="37" t="n">
        <v>360</v>
      </c>
      <c r="AK1169" s="38" t="n">
        <v>11.45611111111111</v>
      </c>
      <c r="AL1169" s="38" t="n"/>
      <c r="AM1169" s="38" t="n"/>
      <c r="AN1169" s="27" t="inlineStr"/>
      <c r="AO1169" s="27"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7" t="n">
        <v>0</v>
      </c>
      <c r="M1170" s="7" t="n">
        <v>458.24</v>
      </c>
      <c r="O1170" s="11">
        <f>M1170/SUM($M$2:$M$2023)</f>
        <v/>
      </c>
      <c r="P1170" s="5">
        <f>IFERROR(M1170/I1170,0)</f>
        <v/>
      </c>
      <c r="R1170" s="8">
        <f>I1170-Q1170</f>
        <v/>
      </c>
      <c r="S1170" s="36">
        <f>P1170*R1170</f>
        <v/>
      </c>
      <c r="U1170" s="27" t="inlineStr">
        <is>
          <t>Stock SAP</t>
        </is>
      </c>
      <c r="V1170" s="27" t="inlineStr">
        <is>
          <t>Medicamentos</t>
        </is>
      </c>
      <c r="W1170" s="27" t="inlineStr">
        <is>
          <t>Dentro del alcance</t>
        </is>
      </c>
      <c r="X1170" s="27" t="inlineStr"/>
      <c r="Y1170" s="27" t="inlineStr">
        <is>
          <t>Sin recuento físico en el inventario de Avain</t>
        </is>
      </c>
      <c r="Z1170" s="28" t="inlineStr">
        <is>
          <t>Sin recuento físico</t>
        </is>
      </c>
      <c r="AA1170" s="27" t="inlineStr"/>
      <c r="AB1170" s="27" t="inlineStr"/>
      <c r="AC1170" s="27" t="inlineStr"/>
      <c r="AD1170" s="27" t="inlineStr"/>
      <c r="AE1170" s="27" t="inlineStr"/>
      <c r="AF1170" s="27" t="inlineStr"/>
      <c r="AG1170" s="27" t="inlineStr"/>
      <c r="AH1170" s="37" t="n">
        <v>360</v>
      </c>
      <c r="AI1170" s="37" t="n">
        <v>0</v>
      </c>
      <c r="AJ1170" s="37" t="n">
        <v>360</v>
      </c>
      <c r="AK1170" s="38" t="n">
        <v>11.45611111111111</v>
      </c>
      <c r="AL1170" s="38" t="n"/>
      <c r="AM1170" s="38" t="n"/>
      <c r="AN1170" s="27" t="inlineStr"/>
      <c r="AO1170" s="27"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7" t="n">
        <v>0</v>
      </c>
      <c r="M1171" s="7" t="n">
        <v>7270.34</v>
      </c>
      <c r="O1171" s="11">
        <f>M1171/SUM($M$2:$M$2023)</f>
        <v/>
      </c>
      <c r="P1171" s="5">
        <f>IFERROR(M1171/I1171,0)</f>
        <v/>
      </c>
      <c r="R1171" s="8">
        <f>I1171-Q1171</f>
        <v/>
      </c>
      <c r="S1171" s="36">
        <f>P1171*R1171</f>
        <v/>
      </c>
      <c r="U1171" s="27" t="inlineStr">
        <is>
          <t>Stock SAP</t>
        </is>
      </c>
      <c r="V1171" s="27" t="inlineStr">
        <is>
          <t>Medicamentos</t>
        </is>
      </c>
      <c r="W1171" s="27" t="inlineStr">
        <is>
          <t>Dentro del alcance</t>
        </is>
      </c>
      <c r="X1171" s="27" t="inlineStr"/>
      <c r="Y1171" s="27" t="inlineStr">
        <is>
          <t>Sin recuento físico en el inventario de Avain</t>
        </is>
      </c>
      <c r="Z1171" s="28" t="inlineStr">
        <is>
          <t>Sin recuento físico</t>
        </is>
      </c>
      <c r="AA1171" s="27" t="inlineStr"/>
      <c r="AB1171" s="27" t="inlineStr"/>
      <c r="AC1171" s="27" t="inlineStr"/>
      <c r="AD1171" s="27" t="inlineStr"/>
      <c r="AE1171" s="27" t="inlineStr"/>
      <c r="AF1171" s="27" t="inlineStr"/>
      <c r="AG1171" s="27" t="inlineStr"/>
      <c r="AH1171" s="37" t="n">
        <v>321</v>
      </c>
      <c r="AI1171" s="37" t="n">
        <v>0</v>
      </c>
      <c r="AJ1171" s="37" t="n">
        <v>321</v>
      </c>
      <c r="AK1171" s="38" t="n">
        <v>181.7584423676012</v>
      </c>
      <c r="AL1171" s="38" t="n"/>
      <c r="AM1171" s="38" t="n"/>
      <c r="AN1171" s="27" t="inlineStr"/>
      <c r="AO1171" s="27"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7" t="n">
        <v>0</v>
      </c>
      <c r="M1172" s="7" t="n">
        <v>7270.34</v>
      </c>
      <c r="O1172" s="11">
        <f>M1172/SUM($M$2:$M$2023)</f>
        <v/>
      </c>
      <c r="P1172" s="5">
        <f>IFERROR(M1172/I1172,0)</f>
        <v/>
      </c>
      <c r="R1172" s="8">
        <f>I1172-Q1172</f>
        <v/>
      </c>
      <c r="S1172" s="36">
        <f>P1172*R1172</f>
        <v/>
      </c>
      <c r="U1172" s="27" t="inlineStr">
        <is>
          <t>Stock SAP</t>
        </is>
      </c>
      <c r="V1172" s="27" t="inlineStr">
        <is>
          <t>Medicamentos</t>
        </is>
      </c>
      <c r="W1172" s="27" t="inlineStr">
        <is>
          <t>Dentro del alcance</t>
        </is>
      </c>
      <c r="X1172" s="27" t="inlineStr"/>
      <c r="Y1172" s="27" t="inlineStr">
        <is>
          <t>Sin recuento físico en el inventario de Avain</t>
        </is>
      </c>
      <c r="Z1172" s="28" t="inlineStr">
        <is>
          <t>Sin recuento físico</t>
        </is>
      </c>
      <c r="AA1172" s="27" t="inlineStr"/>
      <c r="AB1172" s="27" t="inlineStr"/>
      <c r="AC1172" s="27" t="inlineStr"/>
      <c r="AD1172" s="27" t="inlineStr"/>
      <c r="AE1172" s="27" t="inlineStr"/>
      <c r="AF1172" s="27" t="inlineStr"/>
      <c r="AG1172" s="27" t="inlineStr"/>
      <c r="AH1172" s="37" t="n">
        <v>321</v>
      </c>
      <c r="AI1172" s="37" t="n">
        <v>0</v>
      </c>
      <c r="AJ1172" s="37" t="n">
        <v>321</v>
      </c>
      <c r="AK1172" s="38" t="n">
        <v>181.7584423676012</v>
      </c>
      <c r="AL1172" s="38" t="n"/>
      <c r="AM1172" s="38" t="n"/>
      <c r="AN1172" s="27" t="inlineStr"/>
      <c r="AO1172" s="27"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7" t="n">
        <v>0</v>
      </c>
      <c r="M1173" s="7" t="n">
        <v>7270.34</v>
      </c>
      <c r="O1173" s="11">
        <f>M1173/SUM($M$2:$M$2023)</f>
        <v/>
      </c>
      <c r="P1173" s="5">
        <f>IFERROR(M1173/I1173,0)</f>
        <v/>
      </c>
      <c r="R1173" s="8">
        <f>I1173-Q1173</f>
        <v/>
      </c>
      <c r="S1173" s="36">
        <f>P1173*R1173</f>
        <v/>
      </c>
      <c r="U1173" s="27" t="inlineStr">
        <is>
          <t>Stock SAP</t>
        </is>
      </c>
      <c r="V1173" s="27" t="inlineStr">
        <is>
          <t>Medicamentos</t>
        </is>
      </c>
      <c r="W1173" s="27" t="inlineStr">
        <is>
          <t>Dentro del alcance</t>
        </is>
      </c>
      <c r="X1173" s="27" t="inlineStr"/>
      <c r="Y1173" s="27" t="inlineStr">
        <is>
          <t>Sin recuento físico en el inventario de Avain</t>
        </is>
      </c>
      <c r="Z1173" s="28" t="inlineStr">
        <is>
          <t>Sin recuento físico</t>
        </is>
      </c>
      <c r="AA1173" s="27" t="inlineStr"/>
      <c r="AB1173" s="27" t="inlineStr"/>
      <c r="AC1173" s="27" t="inlineStr"/>
      <c r="AD1173" s="27" t="inlineStr"/>
      <c r="AE1173" s="27" t="inlineStr"/>
      <c r="AF1173" s="27" t="inlineStr"/>
      <c r="AG1173" s="27" t="inlineStr"/>
      <c r="AH1173" s="37" t="n">
        <v>321</v>
      </c>
      <c r="AI1173" s="37" t="n">
        <v>0</v>
      </c>
      <c r="AJ1173" s="37" t="n">
        <v>321</v>
      </c>
      <c r="AK1173" s="38" t="n">
        <v>181.7584423676012</v>
      </c>
      <c r="AL1173" s="38" t="n"/>
      <c r="AM1173" s="38" t="n"/>
      <c r="AN1173" s="27" t="inlineStr"/>
      <c r="AO1173" s="27"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7" t="n">
        <v>0</v>
      </c>
      <c r="M1174" s="7" t="n">
        <v>1586</v>
      </c>
      <c r="O1174" s="11">
        <f>M1174/SUM($M$2:$M$2023)</f>
        <v/>
      </c>
      <c r="P1174" s="5">
        <f>IFERROR(M1174/I1174,0)</f>
        <v/>
      </c>
      <c r="R1174" s="8">
        <f>I1174-Q1174</f>
        <v/>
      </c>
      <c r="S1174" s="36">
        <f>P1174*R1174</f>
        <v/>
      </c>
      <c r="U1174" s="27" t="inlineStr">
        <is>
          <t>Stock SAP</t>
        </is>
      </c>
      <c r="V1174" s="27" t="inlineStr">
        <is>
          <t>Medicamentos</t>
        </is>
      </c>
      <c r="W1174" s="27" t="inlineStr">
        <is>
          <t>Dentro del alcance</t>
        </is>
      </c>
      <c r="X1174" s="27" t="inlineStr"/>
      <c r="Y1174" s="27" t="inlineStr">
        <is>
          <t>Sin recuento físico en el inventario de Avain</t>
        </is>
      </c>
      <c r="Z1174" s="28" t="inlineStr">
        <is>
          <t>Sin recuento físico</t>
        </is>
      </c>
      <c r="AA1174" s="27" t="inlineStr"/>
      <c r="AB1174" s="27" t="inlineStr"/>
      <c r="AC1174" s="27" t="inlineStr"/>
      <c r="AD1174" s="27" t="inlineStr"/>
      <c r="AE1174" s="27" t="inlineStr"/>
      <c r="AF1174" s="27" t="inlineStr"/>
      <c r="AG1174" s="27" t="inlineStr"/>
      <c r="AH1174" s="37" t="n">
        <v>120</v>
      </c>
      <c r="AI1174" s="37" t="n">
        <v>0</v>
      </c>
      <c r="AJ1174" s="37" t="n">
        <v>120</v>
      </c>
      <c r="AK1174" s="38" t="n">
        <v>39.65</v>
      </c>
      <c r="AL1174" s="38" t="n"/>
      <c r="AM1174" s="38" t="n"/>
      <c r="AN1174" s="27" t="inlineStr"/>
      <c r="AO1174" s="27"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7" t="n">
        <v>0</v>
      </c>
      <c r="M1175" s="7" t="n">
        <v>1586</v>
      </c>
      <c r="O1175" s="11">
        <f>M1175/SUM($M$2:$M$2023)</f>
        <v/>
      </c>
      <c r="P1175" s="5">
        <f>IFERROR(M1175/I1175,0)</f>
        <v/>
      </c>
      <c r="R1175" s="8">
        <f>I1175-Q1175</f>
        <v/>
      </c>
      <c r="S1175" s="36">
        <f>P1175*R1175</f>
        <v/>
      </c>
      <c r="U1175" s="27" t="inlineStr">
        <is>
          <t>Stock SAP</t>
        </is>
      </c>
      <c r="V1175" s="27" t="inlineStr">
        <is>
          <t>Medicamentos</t>
        </is>
      </c>
      <c r="W1175" s="27" t="inlineStr">
        <is>
          <t>Dentro del alcance</t>
        </is>
      </c>
      <c r="X1175" s="27" t="inlineStr"/>
      <c r="Y1175" s="27" t="inlineStr">
        <is>
          <t>Sin recuento físico en el inventario de Avain</t>
        </is>
      </c>
      <c r="Z1175" s="28" t="inlineStr">
        <is>
          <t>Sin recuento físico</t>
        </is>
      </c>
      <c r="AA1175" s="27" t="inlineStr"/>
      <c r="AB1175" s="27" t="inlineStr"/>
      <c r="AC1175" s="27" t="inlineStr"/>
      <c r="AD1175" s="27" t="inlineStr"/>
      <c r="AE1175" s="27" t="inlineStr"/>
      <c r="AF1175" s="27" t="inlineStr"/>
      <c r="AG1175" s="27" t="inlineStr"/>
      <c r="AH1175" s="37" t="n">
        <v>120</v>
      </c>
      <c r="AI1175" s="37" t="n">
        <v>0</v>
      </c>
      <c r="AJ1175" s="37" t="n">
        <v>120</v>
      </c>
      <c r="AK1175" s="38" t="n">
        <v>39.65</v>
      </c>
      <c r="AL1175" s="38" t="n"/>
      <c r="AM1175" s="38" t="n"/>
      <c r="AN1175" s="27" t="inlineStr"/>
      <c r="AO1175" s="27"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7" t="n">
        <v>0</v>
      </c>
      <c r="M1176" s="7" t="n">
        <v>1586</v>
      </c>
      <c r="O1176" s="11">
        <f>M1176/SUM($M$2:$M$2023)</f>
        <v/>
      </c>
      <c r="P1176" s="5">
        <f>IFERROR(M1176/I1176,0)</f>
        <v/>
      </c>
      <c r="R1176" s="8">
        <f>I1176-Q1176</f>
        <v/>
      </c>
      <c r="S1176" s="36">
        <f>P1176*R1176</f>
        <v/>
      </c>
      <c r="U1176" s="27" t="inlineStr">
        <is>
          <t>Stock SAP</t>
        </is>
      </c>
      <c r="V1176" s="27" t="inlineStr">
        <is>
          <t>Medicamentos</t>
        </is>
      </c>
      <c r="W1176" s="27" t="inlineStr">
        <is>
          <t>Dentro del alcance</t>
        </is>
      </c>
      <c r="X1176" s="27" t="inlineStr"/>
      <c r="Y1176" s="27" t="inlineStr">
        <is>
          <t>Sin recuento físico en el inventario de Avain</t>
        </is>
      </c>
      <c r="Z1176" s="28" t="inlineStr">
        <is>
          <t>Sin recuento físico</t>
        </is>
      </c>
      <c r="AA1176" s="27" t="inlineStr"/>
      <c r="AB1176" s="27" t="inlineStr"/>
      <c r="AC1176" s="27" t="inlineStr"/>
      <c r="AD1176" s="27" t="inlineStr"/>
      <c r="AE1176" s="27" t="inlineStr"/>
      <c r="AF1176" s="27" t="inlineStr"/>
      <c r="AG1176" s="27" t="inlineStr"/>
      <c r="AH1176" s="37" t="n">
        <v>120</v>
      </c>
      <c r="AI1176" s="37" t="n">
        <v>0</v>
      </c>
      <c r="AJ1176" s="37" t="n">
        <v>120</v>
      </c>
      <c r="AK1176" s="38" t="n">
        <v>39.65</v>
      </c>
      <c r="AL1176" s="38" t="n"/>
      <c r="AM1176" s="38" t="n"/>
      <c r="AN1176" s="27" t="inlineStr"/>
      <c r="AO1176" s="27"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7" t="n">
        <v>0</v>
      </c>
      <c r="M1177" s="7" t="n">
        <v>5411.24</v>
      </c>
      <c r="O1177" s="11">
        <f>M1177/SUM($M$2:$M$2023)</f>
        <v/>
      </c>
      <c r="P1177" s="5">
        <f>IFERROR(M1177/I1177,0)</f>
        <v/>
      </c>
      <c r="R1177" s="8">
        <f>I1177-Q1177</f>
        <v/>
      </c>
      <c r="S1177" s="36">
        <f>P1177*R1177</f>
        <v/>
      </c>
      <c r="U1177" s="27" t="inlineStr">
        <is>
          <t>Stock SAP</t>
        </is>
      </c>
      <c r="V1177" s="27" t="inlineStr">
        <is>
          <t>Medicamentos</t>
        </is>
      </c>
      <c r="W1177" s="27" t="inlineStr">
        <is>
          <t>Dentro del alcance</t>
        </is>
      </c>
      <c r="X1177" s="27" t="inlineStr"/>
      <c r="Y1177" s="27" t="inlineStr">
        <is>
          <t>Sin recuento físico en el inventario de Avain</t>
        </is>
      </c>
      <c r="Z1177" s="28" t="inlineStr">
        <is>
          <t>Sin recuento físico</t>
        </is>
      </c>
      <c r="AA1177" s="27" t="inlineStr"/>
      <c r="AB1177" s="27" t="inlineStr"/>
      <c r="AC1177" s="27" t="inlineStr"/>
      <c r="AD1177" s="27" t="inlineStr"/>
      <c r="AE1177" s="27" t="inlineStr"/>
      <c r="AF1177" s="27" t="inlineStr"/>
      <c r="AG1177" s="27" t="inlineStr"/>
      <c r="AH1177" s="37" t="n">
        <v>220</v>
      </c>
      <c r="AI1177" s="37" t="n">
        <v>0</v>
      </c>
      <c r="AJ1177" s="37" t="n">
        <v>220</v>
      </c>
      <c r="AK1177" s="38" t="n">
        <v>135.2809090909091</v>
      </c>
      <c r="AL1177" s="38" t="n"/>
      <c r="AM1177" s="38" t="n"/>
      <c r="AN1177" s="27" t="inlineStr"/>
      <c r="AO1177" s="27"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7" t="n">
        <v>0</v>
      </c>
      <c r="M1178" s="7" t="n">
        <v>26657.73</v>
      </c>
      <c r="O1178" s="11">
        <f>M1178/SUM($M$2:$M$2023)</f>
        <v/>
      </c>
      <c r="P1178" s="5">
        <f>IFERROR(M1178/I1178,0)</f>
        <v/>
      </c>
      <c r="R1178" s="8">
        <f>I1178-Q1178</f>
        <v/>
      </c>
      <c r="S1178" s="36">
        <f>P1178*R1178</f>
        <v/>
      </c>
      <c r="U1178" s="27" t="inlineStr">
        <is>
          <t>Stock SAP</t>
        </is>
      </c>
      <c r="V1178" s="27" t="inlineStr">
        <is>
          <t>Medicamentos</t>
        </is>
      </c>
      <c r="W1178" s="27" t="inlineStr">
        <is>
          <t>Dentro del alcance</t>
        </is>
      </c>
      <c r="X1178" s="27" t="inlineStr"/>
      <c r="Y1178" s="27" t="inlineStr">
        <is>
          <t>Sin recuento físico en el inventario de Avain</t>
        </is>
      </c>
      <c r="Z1178" s="28" t="inlineStr">
        <is>
          <t>Sin recuento físico</t>
        </is>
      </c>
      <c r="AA1178" s="27" t="inlineStr"/>
      <c r="AB1178" s="27" t="inlineStr"/>
      <c r="AC1178" s="27" t="inlineStr"/>
      <c r="AD1178" s="27" t="inlineStr"/>
      <c r="AE1178" s="27" t="inlineStr"/>
      <c r="AF1178" s="27" t="inlineStr"/>
      <c r="AG1178" s="27" t="inlineStr"/>
      <c r="AH1178" s="37" t="n">
        <v>503</v>
      </c>
      <c r="AI1178" s="37" t="n">
        <v>0</v>
      </c>
      <c r="AJ1178" s="37" t="n">
        <v>503</v>
      </c>
      <c r="AK1178" s="38" t="n">
        <v>666.4431212723657</v>
      </c>
      <c r="AL1178" s="38" t="n"/>
      <c r="AM1178" s="38" t="n"/>
      <c r="AN1178" s="27" t="inlineStr"/>
      <c r="AO1178" s="27"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7" t="n">
        <v>0</v>
      </c>
      <c r="M1179" s="7" t="n">
        <v>26657.73</v>
      </c>
      <c r="O1179" s="11">
        <f>M1179/SUM($M$2:$M$2023)</f>
        <v/>
      </c>
      <c r="P1179" s="5">
        <f>IFERROR(M1179/I1179,0)</f>
        <v/>
      </c>
      <c r="R1179" s="8">
        <f>I1179-Q1179</f>
        <v/>
      </c>
      <c r="S1179" s="36">
        <f>P1179*R1179</f>
        <v/>
      </c>
      <c r="U1179" s="27" t="inlineStr">
        <is>
          <t>Stock SAP</t>
        </is>
      </c>
      <c r="V1179" s="27" t="inlineStr">
        <is>
          <t>Medicamentos</t>
        </is>
      </c>
      <c r="W1179" s="27" t="inlineStr">
        <is>
          <t>Dentro del alcance</t>
        </is>
      </c>
      <c r="X1179" s="27" t="inlineStr"/>
      <c r="Y1179" s="27" t="inlineStr">
        <is>
          <t>Sin recuento físico en el inventario de Avain</t>
        </is>
      </c>
      <c r="Z1179" s="28" t="inlineStr">
        <is>
          <t>Sin recuento físico</t>
        </is>
      </c>
      <c r="AA1179" s="27" t="inlineStr"/>
      <c r="AB1179" s="27" t="inlineStr"/>
      <c r="AC1179" s="27" t="inlineStr"/>
      <c r="AD1179" s="27" t="inlineStr"/>
      <c r="AE1179" s="27" t="inlineStr"/>
      <c r="AF1179" s="27" t="inlineStr"/>
      <c r="AG1179" s="27" t="inlineStr"/>
      <c r="AH1179" s="37" t="n">
        <v>503</v>
      </c>
      <c r="AI1179" s="37" t="n">
        <v>0</v>
      </c>
      <c r="AJ1179" s="37" t="n">
        <v>503</v>
      </c>
      <c r="AK1179" s="38" t="n">
        <v>666.4431212723657</v>
      </c>
      <c r="AL1179" s="38" t="n"/>
      <c r="AM1179" s="38" t="n"/>
      <c r="AN1179" s="27" t="inlineStr"/>
      <c r="AO1179" s="27"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7" t="n">
        <v>0</v>
      </c>
      <c r="M1180" s="7" t="n">
        <v>133038.65</v>
      </c>
      <c r="O1180" s="11">
        <f>M1180/SUM($M$2:$M$2023)</f>
        <v/>
      </c>
      <c r="P1180" s="5">
        <f>IFERROR(M1180/I1180,0)</f>
        <v/>
      </c>
      <c r="R1180" s="8">
        <f>I1180-Q1180</f>
        <v/>
      </c>
      <c r="S1180" s="36">
        <f>P1180*R1180</f>
        <v/>
      </c>
      <c r="U1180" s="27" t="inlineStr">
        <is>
          <t>Stock SAP</t>
        </is>
      </c>
      <c r="V1180" s="27" t="inlineStr">
        <is>
          <t>Medicamentos</t>
        </is>
      </c>
      <c r="W1180" s="27" t="inlineStr">
        <is>
          <t>Dentro del alcance</t>
        </is>
      </c>
      <c r="X1180" s="30" t="inlineStr">
        <is>
          <t>Media</t>
        </is>
      </c>
      <c r="Y1180" s="27" t="inlineStr">
        <is>
          <t>Homologado – confianza Media – pendiente de validación</t>
        </is>
      </c>
      <c r="Z1180" s="26" t="inlineStr">
        <is>
          <t>Dar de baja en SAP</t>
        </is>
      </c>
      <c r="AA1180" s="27" t="inlineStr">
        <is>
          <t>185</t>
        </is>
      </c>
      <c r="AB1180" s="27" t="inlineStr">
        <is>
          <t>PLATSUL</t>
        </is>
      </c>
      <c r="AC1180" s="27" t="inlineStr">
        <is>
          <t>Cruce por nomenclatura SAP</t>
        </is>
      </c>
      <c r="AD1180" s="27" t="inlineStr">
        <is>
          <t>Sí</t>
        </is>
      </c>
      <c r="AE1180" s="27" t="inlineStr">
        <is>
          <t>1000754, 1000185</t>
        </is>
      </c>
      <c r="AF1180" s="27" t="inlineStr">
        <is>
          <t>Sí</t>
        </is>
      </c>
      <c r="AG1180" s="27" t="inlineStr">
        <is>
          <t>M15-004</t>
        </is>
      </c>
      <c r="AH1180" s="37" t="n">
        <v>338</v>
      </c>
      <c r="AI1180" s="37" t="n">
        <v>11</v>
      </c>
      <c r="AJ1180" s="37" t="n">
        <v>327</v>
      </c>
      <c r="AK1180" s="38" t="n">
        <v>3325.966272189349</v>
      </c>
      <c r="AL1180" s="38">
        <f>IF(OR($Z1180="Dar de baja en SAP",$Z1180="Dar de alta en SAP"),$AJ1180*$AK1180,"")</f>
        <v/>
      </c>
      <c r="AM1180" s="38">
        <f>$AI1180*$AK1180</f>
        <v/>
      </c>
      <c r="AN1180" s="27" t="inlineStr"/>
      <c r="AO1180" s="27"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7" t="n">
        <v>0</v>
      </c>
      <c r="M1181" s="7" t="n">
        <v>1840</v>
      </c>
      <c r="O1181" s="11">
        <f>M1181/SUM($M$2:$M$2023)</f>
        <v/>
      </c>
      <c r="P1181" s="5">
        <f>IFERROR(M1181/I1181,0)</f>
        <v/>
      </c>
      <c r="R1181" s="8">
        <f>I1181-Q1181</f>
        <v/>
      </c>
      <c r="S1181" s="36">
        <f>P1181*R1181</f>
        <v/>
      </c>
      <c r="U1181" s="27" t="inlineStr">
        <is>
          <t>Stock SAP</t>
        </is>
      </c>
      <c r="V1181" s="27" t="inlineStr">
        <is>
          <t>Medicamentos</t>
        </is>
      </c>
      <c r="W1181" s="27" t="inlineStr">
        <is>
          <t>Dentro del alcance</t>
        </is>
      </c>
      <c r="X1181" s="27" t="inlineStr"/>
      <c r="Y1181" s="27" t="inlineStr">
        <is>
          <t>Sin recuento físico en el inventario de Avain</t>
        </is>
      </c>
      <c r="Z1181" s="28" t="inlineStr">
        <is>
          <t>Sin recuento físico</t>
        </is>
      </c>
      <c r="AA1181" s="27" t="inlineStr"/>
      <c r="AB1181" s="27" t="inlineStr"/>
      <c r="AC1181" s="27" t="inlineStr"/>
      <c r="AD1181" s="27" t="inlineStr"/>
      <c r="AE1181" s="27" t="inlineStr"/>
      <c r="AF1181" s="27" t="inlineStr"/>
      <c r="AG1181" s="27" t="inlineStr"/>
      <c r="AH1181" s="37" t="n">
        <v>40</v>
      </c>
      <c r="AI1181" s="37" t="n">
        <v>0</v>
      </c>
      <c r="AJ1181" s="37" t="n">
        <v>40</v>
      </c>
      <c r="AK1181" s="38" t="n">
        <v>46</v>
      </c>
      <c r="AL1181" s="38" t="n"/>
      <c r="AM1181" s="38" t="n"/>
      <c r="AN1181" s="27" t="inlineStr"/>
      <c r="AO1181" s="27" t="inlineStr"/>
    </row>
    <row r="1182">
      <c r="A1182" s="5" t="inlineStr">
        <is>
          <t>2000059</t>
        </is>
      </c>
      <c r="B1182" s="5" t="inlineStr">
        <is>
          <t>LAZO  DE GOMA POR MTS (HEMOSTATICO)</t>
        </is>
      </c>
      <c r="C1182" s="5" t="inlineStr"/>
      <c r="D1182" s="5" t="inlineStr">
        <is>
          <t>033</t>
        </is>
      </c>
      <c r="E1182" s="5" t="inlineStr">
        <is>
          <t>ZDES</t>
        </is>
      </c>
      <c r="F1182" s="5" t="inlineStr">
        <is>
          <t>1060</t>
        </is>
      </c>
      <c r="G1182" s="5" t="inlineStr">
        <is>
          <t>6021</t>
        </is>
      </c>
      <c r="H1182" s="5" t="inlineStr">
        <is>
          <t>C/U</t>
        </is>
      </c>
      <c r="I1182" s="6" t="n">
        <v>40</v>
      </c>
      <c r="J1182" s="6" t="n">
        <v>0</v>
      </c>
      <c r="K1182" s="5" t="inlineStr">
        <is>
          <t>ARS</t>
        </is>
      </c>
      <c r="L1182" s="7" t="n">
        <v>0</v>
      </c>
      <c r="M1182" s="7" t="n">
        <v>13944.18</v>
      </c>
      <c r="O1182" s="11">
        <f>M1182/SUM($M$2:$M$2023)</f>
        <v/>
      </c>
      <c r="P1182" s="5">
        <f>IFERROR(M1182/I1182,0)</f>
        <v/>
      </c>
      <c r="R1182" s="8">
        <f>I1182-Q1182</f>
        <v/>
      </c>
      <c r="S1182" s="36">
        <f>P1182*R1182</f>
        <v/>
      </c>
      <c r="U1182" s="27" t="inlineStr">
        <is>
          <t>Stock SAP</t>
        </is>
      </c>
      <c r="V1182" s="27" t="inlineStr">
        <is>
          <t>Descartables</t>
        </is>
      </c>
      <c r="W1182" s="27" t="inlineStr">
        <is>
          <t>Dentro del alcance</t>
        </is>
      </c>
      <c r="X1182" s="27" t="inlineStr"/>
      <c r="Y1182" s="27" t="inlineStr">
        <is>
          <t>Sin recuento físico en el inventario de Avain</t>
        </is>
      </c>
      <c r="Z1182" s="28" t="inlineStr">
        <is>
          <t>Sin recuento físico</t>
        </is>
      </c>
      <c r="AA1182" s="27" t="inlineStr"/>
      <c r="AB1182" s="27" t="inlineStr"/>
      <c r="AC1182" s="27" t="inlineStr"/>
      <c r="AD1182" s="27" t="inlineStr"/>
      <c r="AE1182" s="27" t="inlineStr"/>
      <c r="AF1182" s="27" t="inlineStr"/>
      <c r="AG1182" s="27" t="inlineStr"/>
      <c r="AH1182" s="37" t="n">
        <v>90</v>
      </c>
      <c r="AI1182" s="37" t="n">
        <v>0</v>
      </c>
      <c r="AJ1182" s="37" t="n">
        <v>90</v>
      </c>
      <c r="AK1182" s="38" t="n">
        <v>348.6044444444445</v>
      </c>
      <c r="AL1182" s="38" t="n"/>
      <c r="AM1182" s="38" t="n"/>
      <c r="AN1182" s="27" t="inlineStr"/>
      <c r="AO1182" s="27" t="inlineStr">
        <is>
          <t>El material ocupa 2 filas en la hoja 1060 NQN (lote/almacén). La cantidad SAP y la física de esta vista son el total del material.</t>
        </is>
      </c>
    </row>
    <row r="1183">
      <c r="A1183" s="5" t="inlineStr">
        <is>
          <t>2000384</t>
        </is>
      </c>
      <c r="B1183" s="5" t="inlineStr">
        <is>
          <t>TUBO DE MAYO N°2</t>
        </is>
      </c>
      <c r="C1183" s="5" t="inlineStr"/>
      <c r="D1183" s="5" t="inlineStr">
        <is>
          <t>033</t>
        </is>
      </c>
      <c r="E1183" s="5" t="inlineStr">
        <is>
          <t>ZDES</t>
        </is>
      </c>
      <c r="F1183" s="5" t="inlineStr">
        <is>
          <t>1060</t>
        </is>
      </c>
      <c r="G1183" s="5" t="inlineStr">
        <is>
          <t>6022</t>
        </is>
      </c>
      <c r="H1183" s="5" t="inlineStr">
        <is>
          <t>C/U</t>
        </is>
      </c>
      <c r="I1183" s="6" t="n">
        <v>40</v>
      </c>
      <c r="J1183" s="6" t="n">
        <v>0</v>
      </c>
      <c r="K1183" s="5" t="inlineStr">
        <is>
          <t>ARS</t>
        </is>
      </c>
      <c r="L1183" s="7" t="n">
        <v>0</v>
      </c>
      <c r="M1183" s="7" t="n">
        <v>880</v>
      </c>
      <c r="O1183" s="11">
        <f>M1183/SUM($M$2:$M$2023)</f>
        <v/>
      </c>
      <c r="P1183" s="5">
        <f>IFERROR(M1183/I1183,0)</f>
        <v/>
      </c>
      <c r="R1183" s="8">
        <f>I1183-Q1183</f>
        <v/>
      </c>
      <c r="S1183" s="36">
        <f>P1183*R1183</f>
        <v/>
      </c>
      <c r="U1183" s="27" t="inlineStr">
        <is>
          <t>Stock SAP</t>
        </is>
      </c>
      <c r="V1183" s="27" t="inlineStr">
        <is>
          <t>Descartables</t>
        </is>
      </c>
      <c r="W1183" s="27" t="inlineStr">
        <is>
          <t>Dentro del alcance</t>
        </is>
      </c>
      <c r="X1183" s="27" t="inlineStr"/>
      <c r="Y1183" s="27" t="inlineStr">
        <is>
          <t>Sin recuento físico en el inventario de Avain</t>
        </is>
      </c>
      <c r="Z1183" s="28" t="inlineStr">
        <is>
          <t>Sin recuento físico</t>
        </is>
      </c>
      <c r="AA1183" s="27" t="inlineStr"/>
      <c r="AB1183" s="27" t="inlineStr"/>
      <c r="AC1183" s="27" t="inlineStr"/>
      <c r="AD1183" s="27" t="inlineStr"/>
      <c r="AE1183" s="27" t="inlineStr"/>
      <c r="AF1183" s="27" t="inlineStr"/>
      <c r="AG1183" s="27" t="inlineStr"/>
      <c r="AH1183" s="37" t="n">
        <v>40</v>
      </c>
      <c r="AI1183" s="37" t="n">
        <v>0</v>
      </c>
      <c r="AJ1183" s="37" t="n">
        <v>40</v>
      </c>
      <c r="AK1183" s="38" t="n">
        <v>22</v>
      </c>
      <c r="AL1183" s="38" t="n"/>
      <c r="AM1183" s="38" t="n"/>
      <c r="AN1183" s="27" t="inlineStr"/>
      <c r="AO1183" s="27" t="inlineStr"/>
    </row>
    <row r="1184">
      <c r="A1184" s="5" t="inlineStr">
        <is>
          <t>2000385</t>
        </is>
      </c>
      <c r="B1184" s="5" t="inlineStr">
        <is>
          <t>TUBO DE MAYO N°3</t>
        </is>
      </c>
      <c r="C1184" s="5" t="inlineStr"/>
      <c r="D1184" s="5" t="inlineStr">
        <is>
          <t>033</t>
        </is>
      </c>
      <c r="E1184" s="5" t="inlineStr">
        <is>
          <t>ZDES</t>
        </is>
      </c>
      <c r="F1184" s="5" t="inlineStr">
        <is>
          <t>1060</t>
        </is>
      </c>
      <c r="G1184" s="5" t="inlineStr">
        <is>
          <t>6022</t>
        </is>
      </c>
      <c r="H1184" s="5" t="inlineStr">
        <is>
          <t>C/U</t>
        </is>
      </c>
      <c r="I1184" s="6" t="n">
        <v>40</v>
      </c>
      <c r="J1184" s="6" t="n">
        <v>0</v>
      </c>
      <c r="K1184" s="5" t="inlineStr">
        <is>
          <t>ARS</t>
        </is>
      </c>
      <c r="L1184" s="7" t="n">
        <v>0</v>
      </c>
      <c r="M1184" s="7" t="n">
        <v>958.8</v>
      </c>
      <c r="O1184" s="11">
        <f>M1184/SUM($M$2:$M$2023)</f>
        <v/>
      </c>
      <c r="P1184" s="5">
        <f>IFERROR(M1184/I1184,0)</f>
        <v/>
      </c>
      <c r="R1184" s="8">
        <f>I1184-Q1184</f>
        <v/>
      </c>
      <c r="S1184" s="36">
        <f>P1184*R1184</f>
        <v/>
      </c>
      <c r="U1184" s="27" t="inlineStr">
        <is>
          <t>Stock SAP</t>
        </is>
      </c>
      <c r="V1184" s="27" t="inlineStr">
        <is>
          <t>Descartables</t>
        </is>
      </c>
      <c r="W1184" s="27" t="inlineStr">
        <is>
          <t>Dentro del alcance</t>
        </is>
      </c>
      <c r="X1184" s="27" t="inlineStr"/>
      <c r="Y1184" s="27" t="inlineStr">
        <is>
          <t>Sin recuento físico en el inventario de Avain</t>
        </is>
      </c>
      <c r="Z1184" s="28" t="inlineStr">
        <is>
          <t>Sin recuento físico</t>
        </is>
      </c>
      <c r="AA1184" s="27" t="inlineStr"/>
      <c r="AB1184" s="27" t="inlineStr"/>
      <c r="AC1184" s="27" t="inlineStr"/>
      <c r="AD1184" s="27" t="inlineStr"/>
      <c r="AE1184" s="27" t="inlineStr"/>
      <c r="AF1184" s="27" t="inlineStr"/>
      <c r="AG1184" s="27" t="inlineStr"/>
      <c r="AH1184" s="37" t="n">
        <v>40</v>
      </c>
      <c r="AI1184" s="37" t="n">
        <v>0</v>
      </c>
      <c r="AJ1184" s="37" t="n">
        <v>40</v>
      </c>
      <c r="AK1184" s="38" t="n">
        <v>23.97</v>
      </c>
      <c r="AL1184" s="38" t="n"/>
      <c r="AM1184" s="38" t="n"/>
      <c r="AN1184" s="27" t="inlineStr"/>
      <c r="AO1184" s="27" t="inlineStr"/>
    </row>
    <row r="1185">
      <c r="A1185" s="5" t="inlineStr">
        <is>
          <t>2000483</t>
        </is>
      </c>
      <c r="B1185" s="5" t="inlineStr">
        <is>
          <t>LINTERNA LAPICERA</t>
        </is>
      </c>
      <c r="C1185" s="5" t="inlineStr"/>
      <c r="D1185" s="5" t="inlineStr">
        <is>
          <t>033</t>
        </is>
      </c>
      <c r="E1185" s="5" t="inlineStr">
        <is>
          <t>ZDES</t>
        </is>
      </c>
      <c r="F1185" s="5" t="inlineStr">
        <is>
          <t>1060</t>
        </is>
      </c>
      <c r="G1185" s="5" t="inlineStr">
        <is>
          <t>6022</t>
        </is>
      </c>
      <c r="H1185" s="5" t="inlineStr">
        <is>
          <t>C/U</t>
        </is>
      </c>
      <c r="I1185" s="6" t="n">
        <v>40</v>
      </c>
      <c r="J1185" s="6" t="n">
        <v>0</v>
      </c>
      <c r="K1185" s="5" t="inlineStr">
        <is>
          <t>ARS</t>
        </is>
      </c>
      <c r="L1185" s="7" t="n">
        <v>0</v>
      </c>
      <c r="M1185" s="7" t="n">
        <v>10856.4</v>
      </c>
      <c r="O1185" s="11">
        <f>M1185/SUM($M$2:$M$2023)</f>
        <v/>
      </c>
      <c r="P1185" s="5">
        <f>IFERROR(M1185/I1185,0)</f>
        <v/>
      </c>
      <c r="Q1185" s="39" t="n">
        <v>7</v>
      </c>
      <c r="R1185" s="8">
        <f>I1185-Q1185</f>
        <v/>
      </c>
      <c r="S1185" s="36">
        <f>P1185*R1185</f>
        <v/>
      </c>
      <c r="U1185" s="27" t="inlineStr">
        <is>
          <t>Stock SAP</t>
        </is>
      </c>
      <c r="V1185" s="27" t="inlineStr">
        <is>
          <t>Descartables</t>
        </is>
      </c>
      <c r="W1185" s="27" t="inlineStr">
        <is>
          <t>Dentro del alcance</t>
        </is>
      </c>
      <c r="X1185" s="25" t="inlineStr">
        <is>
          <t>Alta</t>
        </is>
      </c>
      <c r="Y1185" s="27" t="inlineStr">
        <is>
          <t>Homologado – confianza Alta</t>
        </is>
      </c>
      <c r="Z1185" s="26" t="inlineStr">
        <is>
          <t>Dar de baja en SAP</t>
        </is>
      </c>
      <c r="AA1185" s="27" t="inlineStr">
        <is>
          <t>521</t>
        </is>
      </c>
      <c r="AB1185" s="27" t="inlineStr">
        <is>
          <t>LINTERNA</t>
        </is>
      </c>
      <c r="AC1185" s="27" t="inlineStr">
        <is>
          <t>Cruce por nomenclatura SAP</t>
        </is>
      </c>
      <c r="AD1185" s="27" t="inlineStr">
        <is>
          <t>No</t>
        </is>
      </c>
      <c r="AE1185" s="27" t="inlineStr"/>
      <c r="AF1185" s="27" t="inlineStr">
        <is>
          <t>Sí</t>
        </is>
      </c>
      <c r="AG1185" s="27" t="inlineStr"/>
      <c r="AH1185" s="37" t="n">
        <v>40</v>
      </c>
      <c r="AI1185" s="37" t="n">
        <v>7</v>
      </c>
      <c r="AJ1185" s="37" t="n">
        <v>33</v>
      </c>
      <c r="AK1185" s="38" t="n">
        <v>271.41</v>
      </c>
      <c r="AL1185" s="38">
        <f>IF(OR($Z1185="Dar de baja en SAP",$Z1185="Dar de alta en SAP"),$AJ1185*$AK1185,"")</f>
        <v/>
      </c>
      <c r="AM1185" s="38">
        <f>$AI1185*$AK1185</f>
        <v/>
      </c>
      <c r="AN1185" s="27" t="inlineStr"/>
      <c r="AO1185" s="27"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t="inlineStr"/>
      <c r="D1186" s="5" t="inlineStr">
        <is>
          <t>033</t>
        </is>
      </c>
      <c r="E1186" s="5" t="inlineStr">
        <is>
          <t>ZDES</t>
        </is>
      </c>
      <c r="F1186" s="5" t="inlineStr">
        <is>
          <t>1060</t>
        </is>
      </c>
      <c r="G1186" s="5" t="inlineStr">
        <is>
          <t>6022</t>
        </is>
      </c>
      <c r="H1186" s="5" t="inlineStr">
        <is>
          <t>C/U</t>
        </is>
      </c>
      <c r="I1186" s="6" t="n">
        <v>40</v>
      </c>
      <c r="J1186" s="6" t="n">
        <v>0</v>
      </c>
      <c r="K1186" s="5" t="inlineStr">
        <is>
          <t>ARS</t>
        </is>
      </c>
      <c r="L1186" s="7" t="n">
        <v>0</v>
      </c>
      <c r="M1186" s="7" t="n">
        <v>73255.92</v>
      </c>
      <c r="O1186" s="11">
        <f>M1186/SUM($M$2:$M$2023)</f>
        <v/>
      </c>
      <c r="P1186" s="5">
        <f>IFERROR(M1186/I1186,0)</f>
        <v/>
      </c>
      <c r="R1186" s="8">
        <f>I1186-Q1186</f>
        <v/>
      </c>
      <c r="S1186" s="36">
        <f>P1186*R1186</f>
        <v/>
      </c>
      <c r="U1186" s="27" t="inlineStr">
        <is>
          <t>Stock SAP</t>
        </is>
      </c>
      <c r="V1186" s="27" t="inlineStr">
        <is>
          <t>Descartables</t>
        </is>
      </c>
      <c r="W1186" s="27" t="inlineStr">
        <is>
          <t>Dentro del alcance</t>
        </is>
      </c>
      <c r="X1186" s="27" t="inlineStr"/>
      <c r="Y1186" s="27" t="inlineStr">
        <is>
          <t>Sin recuento físico en el inventario de Avain</t>
        </is>
      </c>
      <c r="Z1186" s="28" t="inlineStr">
        <is>
          <t>Sin recuento físico</t>
        </is>
      </c>
      <c r="AA1186" s="27" t="inlineStr"/>
      <c r="AB1186" s="27" t="inlineStr"/>
      <c r="AC1186" s="27" t="inlineStr"/>
      <c r="AD1186" s="27" t="inlineStr"/>
      <c r="AE1186" s="27" t="inlineStr"/>
      <c r="AF1186" s="27" t="inlineStr"/>
      <c r="AG1186" s="27" t="inlineStr"/>
      <c r="AH1186" s="37" t="n">
        <v>40</v>
      </c>
      <c r="AI1186" s="37" t="n">
        <v>0</v>
      </c>
      <c r="AJ1186" s="37" t="n">
        <v>40</v>
      </c>
      <c r="AK1186" s="38" t="n">
        <v>1831.398</v>
      </c>
      <c r="AL1186" s="38" t="n"/>
      <c r="AM1186" s="38" t="n"/>
      <c r="AN1186" s="27" t="inlineStr"/>
      <c r="AO1186" s="27" t="inlineStr"/>
    </row>
    <row r="1187">
      <c r="A1187" s="5" t="inlineStr">
        <is>
          <t>2000973</t>
        </is>
      </c>
      <c r="B1187" s="5" t="inlineStr">
        <is>
          <t>MANTA BURN FREE</t>
        </is>
      </c>
      <c r="C1187" s="5" t="inlineStr"/>
      <c r="D1187" s="5" t="inlineStr">
        <is>
          <t>MDES</t>
        </is>
      </c>
      <c r="E1187" s="5" t="inlineStr">
        <is>
          <t>ZDES</t>
        </is>
      </c>
      <c r="F1187" s="5" t="inlineStr">
        <is>
          <t>1060</t>
        </is>
      </c>
      <c r="G1187" s="5" t="inlineStr">
        <is>
          <t>6021</t>
        </is>
      </c>
      <c r="H1187" s="5" t="inlineStr">
        <is>
          <t>C/U</t>
        </is>
      </c>
      <c r="I1187" s="6" t="n">
        <v>40</v>
      </c>
      <c r="J1187" s="6" t="n">
        <v>0</v>
      </c>
      <c r="K1187" s="5" t="inlineStr">
        <is>
          <t>ARS</t>
        </is>
      </c>
      <c r="L1187" s="7" t="n">
        <v>0</v>
      </c>
      <c r="M1187" s="7" t="n">
        <v>127500</v>
      </c>
      <c r="O1187" s="11">
        <f>M1187/SUM($M$2:$M$2023)</f>
        <v/>
      </c>
      <c r="P1187" s="5">
        <f>IFERROR(M1187/I1187,0)</f>
        <v/>
      </c>
      <c r="R1187" s="8">
        <f>I1187-Q1187</f>
        <v/>
      </c>
      <c r="S1187" s="36">
        <f>P1187*R1187</f>
        <v/>
      </c>
      <c r="U1187" s="27" t="inlineStr">
        <is>
          <t>Stock SAP</t>
        </is>
      </c>
      <c r="V1187" s="27" t="inlineStr">
        <is>
          <t>Descartables</t>
        </is>
      </c>
      <c r="W1187" s="27" t="inlineStr">
        <is>
          <t>Dentro del alcance</t>
        </is>
      </c>
      <c r="X1187" s="27" t="inlineStr"/>
      <c r="Y1187" s="27" t="inlineStr">
        <is>
          <t>Sin recuento físico en el inventario de Avain</t>
        </is>
      </c>
      <c r="Z1187" s="28" t="inlineStr">
        <is>
          <t>Sin recuento físico</t>
        </is>
      </c>
      <c r="AA1187" s="27" t="inlineStr"/>
      <c r="AB1187" s="27" t="inlineStr"/>
      <c r="AC1187" s="27" t="inlineStr"/>
      <c r="AD1187" s="27" t="inlineStr"/>
      <c r="AE1187" s="27" t="inlineStr"/>
      <c r="AF1187" s="27" t="inlineStr"/>
      <c r="AG1187" s="27" t="inlineStr"/>
      <c r="AH1187" s="37" t="n">
        <v>80</v>
      </c>
      <c r="AI1187" s="37" t="n">
        <v>0</v>
      </c>
      <c r="AJ1187" s="37" t="n">
        <v>80</v>
      </c>
      <c r="AK1187" s="38" t="n">
        <v>3187.5</v>
      </c>
      <c r="AL1187" s="38" t="n"/>
      <c r="AM1187" s="38" t="n"/>
      <c r="AN1187" s="27" t="inlineStr"/>
      <c r="AO1187" s="27" t="inlineStr">
        <is>
          <t>El material ocupa 2 filas en la hoja 1060 NQN (lote/almacén). La cantidad SAP y la física de esta vista son el total del material.</t>
        </is>
      </c>
    </row>
    <row r="1188">
      <c r="A1188" s="5" t="inlineStr">
        <is>
          <t>2000973</t>
        </is>
      </c>
      <c r="B1188" s="5" t="inlineStr">
        <is>
          <t>MANTA BURN FREE</t>
        </is>
      </c>
      <c r="C1188" s="5" t="inlineStr"/>
      <c r="D1188" s="5" t="inlineStr">
        <is>
          <t>MDES</t>
        </is>
      </c>
      <c r="E1188" s="5" t="inlineStr">
        <is>
          <t>ZDES</t>
        </is>
      </c>
      <c r="F1188" s="5" t="inlineStr">
        <is>
          <t>1060</t>
        </is>
      </c>
      <c r="G1188" s="5" t="inlineStr">
        <is>
          <t>6022</t>
        </is>
      </c>
      <c r="H1188" s="5" t="inlineStr">
        <is>
          <t>C/U</t>
        </is>
      </c>
      <c r="I1188" s="6" t="n">
        <v>40</v>
      </c>
      <c r="J1188" s="6" t="n">
        <v>0</v>
      </c>
      <c r="K1188" s="5" t="inlineStr">
        <is>
          <t>ARS</t>
        </is>
      </c>
      <c r="L1188" s="7" t="n">
        <v>0</v>
      </c>
      <c r="M1188" s="7" t="n">
        <v>127500</v>
      </c>
      <c r="O1188" s="11">
        <f>M1188/SUM($M$2:$M$2023)</f>
        <v/>
      </c>
      <c r="P1188" s="5">
        <f>IFERROR(M1188/I1188,0)</f>
        <v/>
      </c>
      <c r="R1188" s="8">
        <f>I1188-Q1188</f>
        <v/>
      </c>
      <c r="S1188" s="36">
        <f>P1188*R1188</f>
        <v/>
      </c>
      <c r="U1188" s="27" t="inlineStr">
        <is>
          <t>Stock SAP</t>
        </is>
      </c>
      <c r="V1188" s="27" t="inlineStr">
        <is>
          <t>Descartables</t>
        </is>
      </c>
      <c r="W1188" s="27" t="inlineStr">
        <is>
          <t>Dentro del alcance</t>
        </is>
      </c>
      <c r="X1188" s="27" t="inlineStr"/>
      <c r="Y1188" s="27" t="inlineStr">
        <is>
          <t>Sin recuento físico en el inventario de Avain</t>
        </is>
      </c>
      <c r="Z1188" s="28" t="inlineStr">
        <is>
          <t>Sin recuento físico</t>
        </is>
      </c>
      <c r="AA1188" s="27" t="inlineStr"/>
      <c r="AB1188" s="27" t="inlineStr"/>
      <c r="AC1188" s="27" t="inlineStr"/>
      <c r="AD1188" s="27" t="inlineStr"/>
      <c r="AE1188" s="27" t="inlineStr"/>
      <c r="AF1188" s="27" t="inlineStr"/>
      <c r="AG1188" s="27" t="inlineStr"/>
      <c r="AH1188" s="37" t="n">
        <v>80</v>
      </c>
      <c r="AI1188" s="37" t="n">
        <v>0</v>
      </c>
      <c r="AJ1188" s="37" t="n">
        <v>80</v>
      </c>
      <c r="AK1188" s="38" t="n">
        <v>3187.5</v>
      </c>
      <c r="AL1188" s="38" t="n"/>
      <c r="AM1188" s="38" t="n"/>
      <c r="AN1188" s="27" t="inlineStr"/>
      <c r="AO1188" s="27" t="inlineStr">
        <is>
          <t>El material ocupa 2 filas en la hoja 1060 NQN (lote/almacén). La cantidad SAP y la física de esta vista son el total del material.</t>
        </is>
      </c>
    </row>
    <row r="1189">
      <c r="A1189" s="5" t="inlineStr">
        <is>
          <t>2001219</t>
        </is>
      </c>
      <c r="B1189" s="5" t="inlineStr">
        <is>
          <t>OXIMETRO DE PULSO</t>
        </is>
      </c>
      <c r="C1189" s="5" t="inlineStr"/>
      <c r="D1189" s="5" t="inlineStr">
        <is>
          <t>033</t>
        </is>
      </c>
      <c r="E1189" s="5" t="inlineStr">
        <is>
          <t>ZDES</t>
        </is>
      </c>
      <c r="F1189" s="5" t="inlineStr">
        <is>
          <t>1060</t>
        </is>
      </c>
      <c r="G1189" s="5" t="inlineStr">
        <is>
          <t>6021</t>
        </is>
      </c>
      <c r="H1189" s="5" t="inlineStr">
        <is>
          <t>C/U</t>
        </is>
      </c>
      <c r="I1189" s="6" t="n">
        <v>40</v>
      </c>
      <c r="J1189" s="6" t="n">
        <v>0</v>
      </c>
      <c r="K1189" s="5" t="inlineStr">
        <is>
          <t>ARS</t>
        </is>
      </c>
      <c r="L1189" s="7" t="n">
        <v>0</v>
      </c>
      <c r="M1189" s="7" t="n">
        <v>374766.39</v>
      </c>
      <c r="O1189" s="11">
        <f>M1189/SUM($M$2:$M$2023)</f>
        <v/>
      </c>
      <c r="P1189" s="5">
        <f>IFERROR(M1189/I1189,0)</f>
        <v/>
      </c>
      <c r="Q1189" s="39" t="n">
        <v>9</v>
      </c>
      <c r="R1189" s="8">
        <f>I1189-Q1189</f>
        <v/>
      </c>
      <c r="S1189" s="36">
        <f>P1189*R1189</f>
        <v/>
      </c>
      <c r="U1189" s="27" t="inlineStr">
        <is>
          <t>Stock SAP</t>
        </is>
      </c>
      <c r="V1189" s="27" t="inlineStr">
        <is>
          <t>Descartables</t>
        </is>
      </c>
      <c r="W1189" s="27" t="inlineStr">
        <is>
          <t>Dentro del alcance</t>
        </is>
      </c>
      <c r="X1189" s="30" t="inlineStr">
        <is>
          <t>Media</t>
        </is>
      </c>
      <c r="Y1189" s="27" t="inlineStr">
        <is>
          <t>Homologado – confianza Media – pendiente de validación</t>
        </is>
      </c>
      <c r="Z1189" s="26" t="inlineStr">
        <is>
          <t>Dar de baja en SAP</t>
        </is>
      </c>
      <c r="AA1189" s="27" t="inlineStr">
        <is>
          <t>393; 530</t>
        </is>
      </c>
      <c r="AB1189" s="27" t="inlineStr">
        <is>
          <t>OXIMETRO DE PULSO; SATUROMETRO</t>
        </is>
      </c>
      <c r="AC1189" s="27" t="inlineStr">
        <is>
          <t>Cruce por nomenclatura SAP; Homologación por código Avain (master K-230)</t>
        </is>
      </c>
      <c r="AD1189" s="27" t="inlineStr">
        <is>
          <t>No</t>
        </is>
      </c>
      <c r="AE1189" s="27" t="inlineStr"/>
      <c r="AF1189" s="27" t="inlineStr">
        <is>
          <t>Sí</t>
        </is>
      </c>
      <c r="AG1189" s="27" t="inlineStr">
        <is>
          <t>K-230</t>
        </is>
      </c>
      <c r="AH1189" s="37" t="n">
        <v>90</v>
      </c>
      <c r="AI1189" s="37" t="n">
        <v>9</v>
      </c>
      <c r="AJ1189" s="37" t="n">
        <v>81</v>
      </c>
      <c r="AK1189" s="38" t="n">
        <v>9369.159777777777</v>
      </c>
      <c r="AL1189" s="38">
        <f>IF(OR($Z1189="Dar de baja en SAP",$Z1189="Dar de alta en SAP"),$AJ1189*$AK1189,"")</f>
        <v/>
      </c>
      <c r="AM1189" s="38">
        <f>$AI1189*$AK1189</f>
        <v/>
      </c>
      <c r="AN1189" s="27" t="inlineStr"/>
      <c r="AO1189" s="27"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t="inlineStr"/>
      <c r="D1190" s="5" t="inlineStr">
        <is>
          <t>INDU</t>
        </is>
      </c>
      <c r="E1190" s="5" t="inlineStr">
        <is>
          <t>ZUNI</t>
        </is>
      </c>
      <c r="F1190" s="5" t="inlineStr">
        <is>
          <t>1060</t>
        </is>
      </c>
      <c r="G1190" s="5" t="inlineStr">
        <is>
          <t>6031</t>
        </is>
      </c>
      <c r="H1190" s="5" t="inlineStr">
        <is>
          <t>C/U</t>
        </is>
      </c>
      <c r="I1190" s="6" t="n">
        <v>40</v>
      </c>
      <c r="J1190" s="6" t="n">
        <v>0</v>
      </c>
      <c r="K1190" s="5" t="inlineStr">
        <is>
          <t>ARS</t>
        </is>
      </c>
      <c r="L1190" s="7" t="n">
        <v>0</v>
      </c>
      <c r="M1190" s="7" t="n">
        <v>773291.66</v>
      </c>
      <c r="O1190" s="11">
        <f>M1190/SUM($M$2:$M$2023)</f>
        <v/>
      </c>
      <c r="P1190" s="5">
        <f>IFERROR(M1190/I1190,0)</f>
        <v/>
      </c>
      <c r="R1190" s="8">
        <f>I1190-Q1190</f>
        <v/>
      </c>
      <c r="S1190" s="36">
        <f>P1190*R1190</f>
        <v/>
      </c>
      <c r="U1190" s="27" t="inlineStr">
        <is>
          <t>Stock SAP</t>
        </is>
      </c>
      <c r="V1190" s="27" t="inlineStr">
        <is>
          <t>Uniformes</t>
        </is>
      </c>
      <c r="W1190" s="27" t="inlineStr">
        <is>
          <t>Fuera del alcance</t>
        </is>
      </c>
      <c r="X1190" s="27" t="inlineStr"/>
      <c r="Y1190" s="27" t="inlineStr">
        <is>
          <t>No aplica: uniformes, clasificación que el inventario físico de Farmacia no releva</t>
        </is>
      </c>
      <c r="Z1190" s="28" t="inlineStr">
        <is>
          <t>Fuera del alcance del inventario físico</t>
        </is>
      </c>
      <c r="AA1190" s="27" t="inlineStr"/>
      <c r="AB1190" s="27" t="inlineStr"/>
      <c r="AC1190" s="27" t="inlineStr"/>
      <c r="AD1190" s="27" t="inlineStr"/>
      <c r="AE1190" s="27" t="inlineStr"/>
      <c r="AF1190" s="27" t="inlineStr"/>
      <c r="AG1190" s="27" t="inlineStr"/>
      <c r="AH1190" s="37" t="n">
        <v>82</v>
      </c>
      <c r="AI1190" s="37" t="n">
        <v>0</v>
      </c>
      <c r="AJ1190" s="37" t="n">
        <v>82</v>
      </c>
      <c r="AK1190" s="38" t="n">
        <v>19332.29158536586</v>
      </c>
      <c r="AL1190" s="38" t="n"/>
      <c r="AM1190" s="38" t="n"/>
      <c r="AN1190" s="27" t="inlineStr"/>
      <c r="AO1190" s="27"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t="inlineStr"/>
      <c r="D1191" s="5" t="inlineStr">
        <is>
          <t>INDU</t>
        </is>
      </c>
      <c r="E1191" s="5" t="inlineStr">
        <is>
          <t>ZUNI</t>
        </is>
      </c>
      <c r="F1191" s="5" t="inlineStr">
        <is>
          <t>1060</t>
        </is>
      </c>
      <c r="G1191" s="5" t="inlineStr">
        <is>
          <t>6031</t>
        </is>
      </c>
      <c r="H1191" s="5" t="inlineStr">
        <is>
          <t>C/U</t>
        </is>
      </c>
      <c r="I1191" s="6" t="n">
        <v>38</v>
      </c>
      <c r="J1191" s="6" t="n">
        <v>0</v>
      </c>
      <c r="K1191" s="5" t="inlineStr">
        <is>
          <t>ARS</t>
        </is>
      </c>
      <c r="L1191" s="7" t="n">
        <v>0</v>
      </c>
      <c r="M1191" s="7" t="n">
        <v>678636.89</v>
      </c>
      <c r="O1191" s="11">
        <f>M1191/SUM($M$2:$M$2023)</f>
        <v/>
      </c>
      <c r="P1191" s="5">
        <f>IFERROR(M1191/I1191,0)</f>
        <v/>
      </c>
      <c r="R1191" s="8">
        <f>I1191-Q1191</f>
        <v/>
      </c>
      <c r="S1191" s="36">
        <f>P1191*R1191</f>
        <v/>
      </c>
      <c r="U1191" s="27" t="inlineStr">
        <is>
          <t>Stock SAP</t>
        </is>
      </c>
      <c r="V1191" s="27" t="inlineStr">
        <is>
          <t>Uniformes</t>
        </is>
      </c>
      <c r="W1191" s="27" t="inlineStr">
        <is>
          <t>Fuera del alcance</t>
        </is>
      </c>
      <c r="X1191" s="27" t="inlineStr"/>
      <c r="Y1191" s="27" t="inlineStr">
        <is>
          <t>No aplica: uniformes, clasificación que el inventario físico de Farmacia no releva</t>
        </is>
      </c>
      <c r="Z1191" s="28" t="inlineStr">
        <is>
          <t>Fuera del alcance del inventario físico</t>
        </is>
      </c>
      <c r="AA1191" s="27" t="inlineStr"/>
      <c r="AB1191" s="27" t="inlineStr"/>
      <c r="AC1191" s="27" t="inlineStr"/>
      <c r="AD1191" s="27" t="inlineStr"/>
      <c r="AE1191" s="27" t="inlineStr"/>
      <c r="AF1191" s="27" t="inlineStr"/>
      <c r="AG1191" s="27" t="inlineStr"/>
      <c r="AH1191" s="37" t="n">
        <v>42</v>
      </c>
      <c r="AI1191" s="37" t="n">
        <v>0</v>
      </c>
      <c r="AJ1191" s="37" t="n">
        <v>42</v>
      </c>
      <c r="AK1191" s="38" t="n">
        <v>17858.86547619048</v>
      </c>
      <c r="AL1191" s="38" t="n"/>
      <c r="AM1191" s="38" t="n"/>
      <c r="AN1191" s="27" t="inlineStr"/>
      <c r="AO1191" s="27" t="inlineStr">
        <is>
          <t>El material ocupa 2 filas en la hoja 1060 NQN (lote/almacén). La cantidad SAP y la física de esta vista son el total del material.</t>
        </is>
      </c>
    </row>
    <row r="1192">
      <c r="A1192" s="5" t="inlineStr">
        <is>
          <t>3000915</t>
        </is>
      </c>
      <c r="B1192" s="5" t="inlineStr">
        <is>
          <t>BOTIN DE SEGURIDAD T43</t>
        </is>
      </c>
      <c r="C1192" s="5" t="inlineStr"/>
      <c r="D1192" s="5" t="inlineStr">
        <is>
          <t>INDU</t>
        </is>
      </c>
      <c r="E1192" s="5" t="inlineStr">
        <is>
          <t>ZUNI</t>
        </is>
      </c>
      <c r="F1192" s="5" t="inlineStr">
        <is>
          <t>1060</t>
        </is>
      </c>
      <c r="G1192" s="5" t="inlineStr">
        <is>
          <t>6010</t>
        </is>
      </c>
      <c r="H1192" s="5" t="inlineStr">
        <is>
          <t>C/U</t>
        </is>
      </c>
      <c r="I1192" s="6" t="n">
        <v>37</v>
      </c>
      <c r="J1192" s="6" t="n">
        <v>0</v>
      </c>
      <c r="K1192" s="5" t="inlineStr">
        <is>
          <t>ARS</t>
        </is>
      </c>
      <c r="L1192" s="7" t="n">
        <v>0</v>
      </c>
      <c r="M1192" s="7" t="n">
        <v>1831942.33</v>
      </c>
      <c r="O1192" s="11">
        <f>M1192/SUM($M$2:$M$2023)</f>
        <v/>
      </c>
      <c r="P1192" s="5">
        <f>IFERROR(M1192/I1192,0)</f>
        <v/>
      </c>
      <c r="R1192" s="8">
        <f>I1192-Q1192</f>
        <v/>
      </c>
      <c r="S1192" s="36">
        <f>P1192*R1192</f>
        <v/>
      </c>
      <c r="U1192" s="27" t="inlineStr">
        <is>
          <t>Stock SAP</t>
        </is>
      </c>
      <c r="V1192" s="27" t="inlineStr">
        <is>
          <t>Uniformes</t>
        </is>
      </c>
      <c r="W1192" s="27" t="inlineStr">
        <is>
          <t>Fuera del alcance</t>
        </is>
      </c>
      <c r="X1192" s="27" t="inlineStr"/>
      <c r="Y1192" s="27" t="inlineStr">
        <is>
          <t>No aplica: uniformes, clasificación que el inventario físico de Farmacia no releva</t>
        </is>
      </c>
      <c r="Z1192" s="28" t="inlineStr">
        <is>
          <t>Fuera del alcance del inventario físico</t>
        </is>
      </c>
      <c r="AA1192" s="27" t="inlineStr"/>
      <c r="AB1192" s="27" t="inlineStr"/>
      <c r="AC1192" s="27" t="inlineStr"/>
      <c r="AD1192" s="27" t="inlineStr"/>
      <c r="AE1192" s="27" t="inlineStr"/>
      <c r="AF1192" s="27" t="inlineStr"/>
      <c r="AG1192" s="27" t="inlineStr"/>
      <c r="AH1192" s="37" t="n">
        <v>91</v>
      </c>
      <c r="AI1192" s="37" t="n">
        <v>0</v>
      </c>
      <c r="AJ1192" s="37" t="n">
        <v>91</v>
      </c>
      <c r="AK1192" s="38" t="n">
        <v>49511.95494505495</v>
      </c>
      <c r="AL1192" s="38" t="n"/>
      <c r="AM1192" s="38" t="n"/>
      <c r="AN1192" s="27" t="inlineStr"/>
      <c r="AO1192" s="27"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7" t="n">
        <v>0</v>
      </c>
      <c r="M1193" s="7" t="n">
        <v>338494.16</v>
      </c>
      <c r="O1193" s="11">
        <f>M1193/SUM($M$2:$M$2023)</f>
        <v/>
      </c>
      <c r="P1193" s="5">
        <f>IFERROR(M1193/I1193,0)</f>
        <v/>
      </c>
      <c r="R1193" s="8">
        <f>I1193-Q1193</f>
        <v/>
      </c>
      <c r="S1193" s="36">
        <f>P1193*R1193</f>
        <v/>
      </c>
      <c r="U1193" s="27" t="inlineStr">
        <is>
          <t>Stock SAP</t>
        </is>
      </c>
      <c r="V1193" s="27" t="inlineStr">
        <is>
          <t>Medicamentos</t>
        </is>
      </c>
      <c r="W1193" s="27" t="inlineStr">
        <is>
          <t>Dentro del alcance</t>
        </is>
      </c>
      <c r="X1193" s="27" t="inlineStr"/>
      <c r="Y1193" s="27" t="inlineStr">
        <is>
          <t>Sin recuento físico en el inventario de Avain</t>
        </is>
      </c>
      <c r="Z1193" s="28" t="inlineStr">
        <is>
          <t>Sin recuento físico</t>
        </is>
      </c>
      <c r="AA1193" s="27" t="inlineStr"/>
      <c r="AB1193" s="27" t="inlineStr"/>
      <c r="AC1193" s="27" t="inlineStr"/>
      <c r="AD1193" s="27" t="inlineStr"/>
      <c r="AE1193" s="27" t="inlineStr"/>
      <c r="AF1193" s="27" t="inlineStr"/>
      <c r="AG1193" s="27" t="inlineStr"/>
      <c r="AH1193" s="37" t="n">
        <v>431</v>
      </c>
      <c r="AI1193" s="37" t="n">
        <v>0</v>
      </c>
      <c r="AJ1193" s="37" t="n">
        <v>431</v>
      </c>
      <c r="AK1193" s="38" t="n">
        <v>9402.615522041766</v>
      </c>
      <c r="AL1193" s="38" t="n"/>
      <c r="AM1193" s="38" t="n"/>
      <c r="AN1193" s="27" t="inlineStr"/>
      <c r="AO1193" s="27"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7" t="n">
        <v>0</v>
      </c>
      <c r="M1194" s="7" t="n">
        <v>41059.91</v>
      </c>
      <c r="O1194" s="11">
        <f>M1194/SUM($M$2:$M$2023)</f>
        <v/>
      </c>
      <c r="P1194" s="5">
        <f>IFERROR(M1194/I1194,0)</f>
        <v/>
      </c>
      <c r="R1194" s="8">
        <f>I1194-Q1194</f>
        <v/>
      </c>
      <c r="S1194" s="36">
        <f>P1194*R1194</f>
        <v/>
      </c>
      <c r="U1194" s="27" t="inlineStr">
        <is>
          <t>Stock SAP</t>
        </is>
      </c>
      <c r="V1194" s="27" t="inlineStr">
        <is>
          <t>Medicamentos</t>
        </is>
      </c>
      <c r="W1194" s="27" t="inlineStr">
        <is>
          <t>Dentro del alcance</t>
        </is>
      </c>
      <c r="X1194" s="25" t="inlineStr">
        <is>
          <t>Alta</t>
        </is>
      </c>
      <c r="Y1194" s="27" t="inlineStr">
        <is>
          <t>Homologado – confianza Alta</t>
        </is>
      </c>
      <c r="Z1194" s="26" t="inlineStr">
        <is>
          <t>Dar de baja en SAP</t>
        </is>
      </c>
      <c r="AA1194" s="27" t="inlineStr">
        <is>
          <t>305</t>
        </is>
      </c>
      <c r="AB1194" s="27" t="inlineStr">
        <is>
          <t>LIDOCAINA EN JALEA</t>
        </is>
      </c>
      <c r="AC1194" s="27" t="inlineStr">
        <is>
          <t>Cruce por nomenclatura SAP</t>
        </is>
      </c>
      <c r="AD1194" s="27" t="inlineStr">
        <is>
          <t>No</t>
        </is>
      </c>
      <c r="AE1194" s="27" t="inlineStr"/>
      <c r="AF1194" s="27" t="inlineStr">
        <is>
          <t>Sí</t>
        </is>
      </c>
      <c r="AG1194" s="27" t="inlineStr"/>
      <c r="AH1194" s="37" t="n">
        <v>546</v>
      </c>
      <c r="AI1194" s="37" t="n">
        <v>61</v>
      </c>
      <c r="AJ1194" s="37" t="n">
        <v>485</v>
      </c>
      <c r="AK1194" s="38" t="n">
        <v>1140.553095238095</v>
      </c>
      <c r="AL1194" s="38">
        <f>IF(OR($Z1194="Dar de baja en SAP",$Z1194="Dar de alta en SAP"),$AJ1194*$AK1194,"")</f>
        <v/>
      </c>
      <c r="AM1194" s="38">
        <f>$AI1194*$AK1194</f>
        <v/>
      </c>
      <c r="AN1194" s="27" t="inlineStr"/>
      <c r="AO1194"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7" t="n">
        <v>0</v>
      </c>
      <c r="M1195" s="7" t="n">
        <v>137005.61</v>
      </c>
      <c r="O1195" s="11">
        <f>M1195/SUM($M$2:$M$2023)</f>
        <v/>
      </c>
      <c r="P1195" s="5">
        <f>IFERROR(M1195/I1195,0)</f>
        <v/>
      </c>
      <c r="R1195" s="8">
        <f>I1195-Q1195</f>
        <v/>
      </c>
      <c r="S1195" s="36">
        <f>P1195*R1195</f>
        <v/>
      </c>
      <c r="U1195" s="27" t="inlineStr">
        <is>
          <t>Stock SAP</t>
        </is>
      </c>
      <c r="V1195" s="27" t="inlineStr">
        <is>
          <t>Medicamentos</t>
        </is>
      </c>
      <c r="W1195" s="27" t="inlineStr">
        <is>
          <t>Dentro del alcance</t>
        </is>
      </c>
      <c r="X1195" s="27" t="inlineStr"/>
      <c r="Y1195" s="27" t="inlineStr">
        <is>
          <t>Sin recuento físico en el inventario de Avain</t>
        </is>
      </c>
      <c r="Z1195" s="28" t="inlineStr">
        <is>
          <t>Sin recuento físico</t>
        </is>
      </c>
      <c r="AA1195" s="27" t="inlineStr"/>
      <c r="AB1195" s="27" t="inlineStr"/>
      <c r="AC1195" s="27" t="inlineStr"/>
      <c r="AD1195" s="27" t="inlineStr"/>
      <c r="AE1195" s="27" t="inlineStr"/>
      <c r="AF1195" s="27" t="inlineStr"/>
      <c r="AG1195" s="27" t="inlineStr"/>
      <c r="AH1195" s="37" t="n">
        <v>1296</v>
      </c>
      <c r="AI1195" s="37" t="n">
        <v>0</v>
      </c>
      <c r="AJ1195" s="37" t="n">
        <v>1296</v>
      </c>
      <c r="AK1195" s="38" t="n">
        <v>3805.711473765432</v>
      </c>
      <c r="AL1195" s="38" t="n"/>
      <c r="AM1195" s="38" t="n"/>
      <c r="AN1195" s="27" t="inlineStr"/>
      <c r="AO1195" s="27"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7" t="n">
        <v>0</v>
      </c>
      <c r="M1196" s="7" t="n">
        <v>157740.48</v>
      </c>
      <c r="O1196" s="11">
        <f>M1196/SUM($M$2:$M$2023)</f>
        <v/>
      </c>
      <c r="P1196" s="5">
        <f>IFERROR(M1196/I1196,0)</f>
        <v/>
      </c>
      <c r="R1196" s="8">
        <f>I1196-Q1196</f>
        <v/>
      </c>
      <c r="S1196" s="36">
        <f>P1196*R1196</f>
        <v/>
      </c>
      <c r="U1196" s="27" t="inlineStr">
        <is>
          <t>Stock SAP</t>
        </is>
      </c>
      <c r="V1196" s="27" t="inlineStr">
        <is>
          <t>Medicamentos</t>
        </is>
      </c>
      <c r="W1196" s="27" t="inlineStr">
        <is>
          <t>Dentro del alcance</t>
        </is>
      </c>
      <c r="X1196" s="27" t="inlineStr"/>
      <c r="Y1196" s="27" t="inlineStr">
        <is>
          <t>Sin recuento físico en el inventario de Avain</t>
        </is>
      </c>
      <c r="Z1196" s="28" t="inlineStr">
        <is>
          <t>Sin recuento físico</t>
        </is>
      </c>
      <c r="AA1196" s="27" t="inlineStr"/>
      <c r="AB1196" s="27" t="inlineStr"/>
      <c r="AC1196" s="27" t="inlineStr"/>
      <c r="AD1196" s="27" t="inlineStr"/>
      <c r="AE1196" s="27" t="inlineStr"/>
      <c r="AF1196" s="27" t="inlineStr"/>
      <c r="AG1196" s="27" t="inlineStr"/>
      <c r="AH1196" s="37" t="n">
        <v>968</v>
      </c>
      <c r="AI1196" s="37" t="n">
        <v>0</v>
      </c>
      <c r="AJ1196" s="37" t="n">
        <v>968</v>
      </c>
      <c r="AK1196" s="38" t="n">
        <v>4381.680010330579</v>
      </c>
      <c r="AL1196" s="38" t="n"/>
      <c r="AM1196" s="38" t="n"/>
      <c r="AN1196" s="27" t="inlineStr"/>
      <c r="AO1196" s="27" t="inlineStr">
        <is>
          <t>El material ocupa 23 filas en la hoja 1060 NQN (lote/almacén). La cantidad SAP y la física de esta vista son el total del material.</t>
        </is>
      </c>
    </row>
    <row r="1197">
      <c r="A1197" s="5" t="inlineStr">
        <is>
          <t>2001752</t>
        </is>
      </c>
      <c r="B1197" s="5" t="inlineStr">
        <is>
          <t>TEST 6 DROGAS x saliva</t>
        </is>
      </c>
      <c r="C1197" s="5" t="inlineStr"/>
      <c r="D1197" s="5" t="inlineStr">
        <is>
          <t>MDES</t>
        </is>
      </c>
      <c r="E1197" s="5" t="inlineStr">
        <is>
          <t>ZDES</t>
        </is>
      </c>
      <c r="F1197" s="5" t="inlineStr">
        <is>
          <t>1060</t>
        </is>
      </c>
      <c r="G1197" s="5" t="inlineStr">
        <is>
          <t>6021</t>
        </is>
      </c>
      <c r="H1197" s="5" t="inlineStr">
        <is>
          <t>C/U</t>
        </is>
      </c>
      <c r="I1197" s="6" t="n">
        <v>36</v>
      </c>
      <c r="J1197" s="6" t="n">
        <v>0</v>
      </c>
      <c r="K1197" s="5" t="inlineStr">
        <is>
          <t>ARS</t>
        </is>
      </c>
      <c r="L1197" s="7" t="n">
        <v>0</v>
      </c>
      <c r="M1197" s="7" t="n">
        <v>974910.08</v>
      </c>
      <c r="O1197" s="11">
        <f>M1197/SUM($M$2:$M$2023)</f>
        <v/>
      </c>
      <c r="P1197" s="5">
        <f>IFERROR(M1197/I1197,0)</f>
        <v/>
      </c>
      <c r="R1197" s="8">
        <f>I1197-Q1197</f>
        <v/>
      </c>
      <c r="S1197" s="36">
        <f>P1197*R1197</f>
        <v/>
      </c>
      <c r="U1197" s="27" t="inlineStr">
        <is>
          <t>Stock SAP</t>
        </is>
      </c>
      <c r="V1197" s="27" t="inlineStr">
        <is>
          <t>Descartables</t>
        </is>
      </c>
      <c r="W1197" s="27" t="inlineStr">
        <is>
          <t>Dentro del alcance</t>
        </is>
      </c>
      <c r="X1197" s="26" t="inlineStr">
        <is>
          <t>Baja</t>
        </is>
      </c>
      <c r="Y1197" s="27" t="inlineStr">
        <is>
          <t>Homologado – confianza Baja – pendiente de validación</t>
        </is>
      </c>
      <c r="Z1197" s="26" t="inlineStr">
        <is>
          <t>Dar de baja en SAP</t>
        </is>
      </c>
      <c r="AA1197" s="27" t="inlineStr">
        <is>
          <t>374</t>
        </is>
      </c>
      <c r="AB1197" s="27" t="inlineStr">
        <is>
          <t>TEST DE DROGA SALIVA (CAJA X 25 UNIDADES)</t>
        </is>
      </c>
      <c r="AC1197" s="27" t="inlineStr">
        <is>
          <t>Cruce por nomenclatura SAP</t>
        </is>
      </c>
      <c r="AD1197" s="27" t="inlineStr">
        <is>
          <t>No</t>
        </is>
      </c>
      <c r="AE1197" s="27" t="inlineStr"/>
      <c r="AF1197" s="27" t="inlineStr">
        <is>
          <t>No</t>
        </is>
      </c>
      <c r="AG1197" s="27" t="inlineStr"/>
      <c r="AH1197" s="37" t="n">
        <v>340</v>
      </c>
      <c r="AI1197" s="37" t="n">
        <v>8</v>
      </c>
      <c r="AJ1197" s="37" t="n">
        <v>332</v>
      </c>
      <c r="AK1197" s="38" t="n">
        <v>27080.83547058824</v>
      </c>
      <c r="AL1197" s="38">
        <f>IF(OR($Z1197="Dar de baja en SAP",$Z1197="Dar de alta en SAP"),$AJ1197*$AK1197,"")</f>
        <v/>
      </c>
      <c r="AM1197" s="38">
        <f>$AI1197*$AK1197</f>
        <v/>
      </c>
      <c r="AN1197" s="27" t="inlineStr"/>
      <c r="AO1197" s="27"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t="inlineStr"/>
      <c r="D1198" s="5" t="inlineStr">
        <is>
          <t>INDU</t>
        </is>
      </c>
      <c r="E1198" s="5" t="inlineStr">
        <is>
          <t>ZUNI</t>
        </is>
      </c>
      <c r="F1198" s="5" t="inlineStr">
        <is>
          <t>1060</t>
        </is>
      </c>
      <c r="G1198" s="5" t="inlineStr">
        <is>
          <t>6010</t>
        </is>
      </c>
      <c r="H1198" s="5" t="inlineStr">
        <is>
          <t>C/U</t>
        </is>
      </c>
      <c r="I1198" s="6" t="n">
        <v>36</v>
      </c>
      <c r="J1198" s="6" t="n">
        <v>0</v>
      </c>
      <c r="K1198" s="5" t="inlineStr">
        <is>
          <t>ARS</t>
        </is>
      </c>
      <c r="L1198" s="7" t="n">
        <v>0</v>
      </c>
      <c r="M1198" s="7" t="n">
        <v>693648.41</v>
      </c>
      <c r="O1198" s="11">
        <f>M1198/SUM($M$2:$M$2023)</f>
        <v/>
      </c>
      <c r="P1198" s="5">
        <f>IFERROR(M1198/I1198,0)</f>
        <v/>
      </c>
      <c r="R1198" s="8">
        <f>I1198-Q1198</f>
        <v/>
      </c>
      <c r="S1198" s="36">
        <f>P1198*R1198</f>
        <v/>
      </c>
      <c r="U1198" s="27" t="inlineStr">
        <is>
          <t>Stock SAP</t>
        </is>
      </c>
      <c r="V1198" s="27" t="inlineStr">
        <is>
          <t>Uniformes</t>
        </is>
      </c>
      <c r="W1198" s="27" t="inlineStr">
        <is>
          <t>Fuera del alcance</t>
        </is>
      </c>
      <c r="X1198" s="27" t="inlineStr"/>
      <c r="Y1198" s="27" t="inlineStr">
        <is>
          <t>No aplica: uniformes, clasificación que el inventario físico de Farmacia no releva</t>
        </is>
      </c>
      <c r="Z1198" s="28" t="inlineStr">
        <is>
          <t>Fuera del alcance del inventario físico</t>
        </is>
      </c>
      <c r="AA1198" s="27" t="inlineStr"/>
      <c r="AB1198" s="27" t="inlineStr"/>
      <c r="AC1198" s="27" t="inlineStr"/>
      <c r="AD1198" s="27" t="inlineStr"/>
      <c r="AE1198" s="27" t="inlineStr"/>
      <c r="AF1198" s="27" t="inlineStr"/>
      <c r="AG1198" s="27" t="inlineStr"/>
      <c r="AH1198" s="37" t="n">
        <v>78</v>
      </c>
      <c r="AI1198" s="37" t="n">
        <v>0</v>
      </c>
      <c r="AJ1198" s="37" t="n">
        <v>78</v>
      </c>
      <c r="AK1198" s="38" t="n">
        <v>19268.01128205128</v>
      </c>
      <c r="AL1198" s="38" t="n"/>
      <c r="AM1198" s="38" t="n"/>
      <c r="AN1198" s="27" t="inlineStr"/>
      <c r="AO1198" s="27"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t="inlineStr"/>
      <c r="D1199" s="5" t="inlineStr">
        <is>
          <t>INDU</t>
        </is>
      </c>
      <c r="E1199" s="5" t="inlineStr">
        <is>
          <t>ZUNI</t>
        </is>
      </c>
      <c r="F1199" s="5" t="inlineStr">
        <is>
          <t>1060</t>
        </is>
      </c>
      <c r="G1199" s="5" t="inlineStr">
        <is>
          <t>6010</t>
        </is>
      </c>
      <c r="H1199" s="5" t="inlineStr">
        <is>
          <t>C/U</t>
        </is>
      </c>
      <c r="I1199" s="6" t="n">
        <v>36</v>
      </c>
      <c r="J1199" s="6" t="n">
        <v>0</v>
      </c>
      <c r="K1199" s="5" t="inlineStr">
        <is>
          <t>ARS</t>
        </is>
      </c>
      <c r="L1199" s="7" t="n">
        <v>0</v>
      </c>
      <c r="M1199" s="7" t="n">
        <v>732738.4300000001</v>
      </c>
      <c r="O1199" s="11">
        <f>M1199/SUM($M$2:$M$2023)</f>
        <v/>
      </c>
      <c r="P1199" s="5">
        <f>IFERROR(M1199/I1199,0)</f>
        <v/>
      </c>
      <c r="R1199" s="8">
        <f>I1199-Q1199</f>
        <v/>
      </c>
      <c r="S1199" s="36">
        <f>P1199*R1199</f>
        <v/>
      </c>
      <c r="U1199" s="27" t="inlineStr">
        <is>
          <t>Stock SAP</t>
        </is>
      </c>
      <c r="V1199" s="27" t="inlineStr">
        <is>
          <t>Uniformes</t>
        </is>
      </c>
      <c r="W1199" s="27" t="inlineStr">
        <is>
          <t>Fuera del alcance</t>
        </is>
      </c>
      <c r="X1199" s="27" t="inlineStr"/>
      <c r="Y1199" s="27" t="inlineStr">
        <is>
          <t>No aplica: uniformes, clasificación que el inventario físico de Farmacia no releva</t>
        </is>
      </c>
      <c r="Z1199" s="28" t="inlineStr">
        <is>
          <t>Fuera del alcance del inventario físico</t>
        </is>
      </c>
      <c r="AA1199" s="27" t="inlineStr"/>
      <c r="AB1199" s="27" t="inlineStr"/>
      <c r="AC1199" s="27" t="inlineStr"/>
      <c r="AD1199" s="27" t="inlineStr"/>
      <c r="AE1199" s="27" t="inlineStr"/>
      <c r="AF1199" s="27" t="inlineStr"/>
      <c r="AG1199" s="27" t="inlineStr"/>
      <c r="AH1199" s="37" t="n">
        <v>36</v>
      </c>
      <c r="AI1199" s="37" t="n">
        <v>0</v>
      </c>
      <c r="AJ1199" s="37" t="n">
        <v>36</v>
      </c>
      <c r="AK1199" s="38" t="n">
        <v>20353.84527777778</v>
      </c>
      <c r="AL1199" s="38" t="n"/>
      <c r="AM1199" s="38" t="n"/>
      <c r="AN1199" s="27" t="inlineStr"/>
      <c r="AO1199" s="27" t="inlineStr"/>
    </row>
    <row r="1200">
      <c r="A1200" s="5" t="inlineStr">
        <is>
          <t>3000443</t>
        </is>
      </c>
      <c r="B1200" s="5" t="inlineStr">
        <is>
          <t>Chaqueta Chofer ML Gris yac T XL</t>
        </is>
      </c>
      <c r="C1200" s="5" t="inlineStr"/>
      <c r="D1200" s="5" t="inlineStr">
        <is>
          <t>INDU</t>
        </is>
      </c>
      <c r="E1200" s="5" t="inlineStr">
        <is>
          <t>ZUNI</t>
        </is>
      </c>
      <c r="F1200" s="5" t="inlineStr">
        <is>
          <t>1060</t>
        </is>
      </c>
      <c r="G1200" s="5" t="inlineStr">
        <is>
          <t>6010</t>
        </is>
      </c>
      <c r="H1200" s="5" t="inlineStr">
        <is>
          <t>C/U</t>
        </is>
      </c>
      <c r="I1200" s="6" t="n">
        <v>36</v>
      </c>
      <c r="J1200" s="6" t="n">
        <v>0</v>
      </c>
      <c r="K1200" s="5" t="inlineStr">
        <is>
          <t>ARS</t>
        </is>
      </c>
      <c r="L1200" s="7" t="n">
        <v>0</v>
      </c>
      <c r="M1200" s="7" t="n">
        <v>694542.42</v>
      </c>
      <c r="O1200" s="11">
        <f>M1200/SUM($M$2:$M$2023)</f>
        <v/>
      </c>
      <c r="P1200" s="5">
        <f>IFERROR(M1200/I1200,0)</f>
        <v/>
      </c>
      <c r="R1200" s="8">
        <f>I1200-Q1200</f>
        <v/>
      </c>
      <c r="S1200" s="36">
        <f>P1200*R1200</f>
        <v/>
      </c>
      <c r="U1200" s="27" t="inlineStr">
        <is>
          <t>Stock SAP</t>
        </is>
      </c>
      <c r="V1200" s="27" t="inlineStr">
        <is>
          <t>Uniformes</t>
        </is>
      </c>
      <c r="W1200" s="27" t="inlineStr">
        <is>
          <t>Fuera del alcance</t>
        </is>
      </c>
      <c r="X1200" s="27" t="inlineStr"/>
      <c r="Y1200" s="27" t="inlineStr">
        <is>
          <t>No aplica: uniformes, clasificación que el inventario físico de Farmacia no releva</t>
        </is>
      </c>
      <c r="Z1200" s="28" t="inlineStr">
        <is>
          <t>Fuera del alcance del inventario físico</t>
        </is>
      </c>
      <c r="AA1200" s="27" t="inlineStr"/>
      <c r="AB1200" s="27" t="inlineStr"/>
      <c r="AC1200" s="27" t="inlineStr"/>
      <c r="AD1200" s="27" t="inlineStr"/>
      <c r="AE1200" s="27" t="inlineStr"/>
      <c r="AF1200" s="27" t="inlineStr"/>
      <c r="AG1200" s="27" t="inlineStr"/>
      <c r="AH1200" s="37" t="n">
        <v>67</v>
      </c>
      <c r="AI1200" s="37" t="n">
        <v>0</v>
      </c>
      <c r="AJ1200" s="37" t="n">
        <v>67</v>
      </c>
      <c r="AK1200" s="38" t="n">
        <v>19292.84492537313</v>
      </c>
      <c r="AL1200" s="38" t="n"/>
      <c r="AM1200" s="38" t="n"/>
      <c r="AN1200" s="27" t="inlineStr"/>
      <c r="AO1200" s="27"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7" t="n">
        <v>0</v>
      </c>
      <c r="M1201" s="7" t="n">
        <v>127050.27</v>
      </c>
      <c r="O1201" s="11">
        <f>M1201/SUM($M$2:$M$2023)</f>
        <v/>
      </c>
      <c r="P1201" s="5">
        <f>IFERROR(M1201/I1201,0)</f>
        <v/>
      </c>
      <c r="R1201" s="8">
        <f>I1201-Q1201</f>
        <v/>
      </c>
      <c r="S1201" s="36">
        <f>P1201*R1201</f>
        <v/>
      </c>
      <c r="U1201" s="27" t="inlineStr">
        <is>
          <t>Stock SAP</t>
        </is>
      </c>
      <c r="V1201" s="27" t="inlineStr">
        <is>
          <t>Medicamentos</t>
        </is>
      </c>
      <c r="W1201" s="27" t="inlineStr">
        <is>
          <t>Dentro del alcance</t>
        </is>
      </c>
      <c r="X1201" s="30" t="inlineStr">
        <is>
          <t>Media</t>
        </is>
      </c>
      <c r="Y1201" s="27" t="inlineStr">
        <is>
          <t>Homologado – confianza Media – pendiente de validación</t>
        </is>
      </c>
      <c r="Z1201" s="26" t="inlineStr">
        <is>
          <t>Dar de baja en SAP</t>
        </is>
      </c>
      <c r="AA1201" s="27" t="inlineStr">
        <is>
          <t>204</t>
        </is>
      </c>
      <c r="AB1201" s="27" t="inlineStr">
        <is>
          <t>SALBUTAMOL</t>
        </is>
      </c>
      <c r="AC1201" s="27" t="inlineStr">
        <is>
          <t>Homologación por código Avain (master M05-001)</t>
        </is>
      </c>
      <c r="AD1201" s="27" t="inlineStr">
        <is>
          <t>No</t>
        </is>
      </c>
      <c r="AE1201" s="27" t="inlineStr"/>
      <c r="AF1201" s="27" t="inlineStr">
        <is>
          <t>Sí</t>
        </is>
      </c>
      <c r="AG1201" s="27" t="inlineStr">
        <is>
          <t>M05-001</t>
        </is>
      </c>
      <c r="AH1201" s="37" t="n">
        <v>463</v>
      </c>
      <c r="AI1201" s="37" t="n">
        <v>29</v>
      </c>
      <c r="AJ1201" s="37" t="n">
        <v>434</v>
      </c>
      <c r="AK1201" s="38" t="n">
        <v>3630.00758099352</v>
      </c>
      <c r="AL1201" s="38">
        <f>IF(OR($Z1201="Dar de baja en SAP",$Z1201="Dar de alta en SAP"),$AJ1201*$AK1201,"")</f>
        <v/>
      </c>
      <c r="AM1201" s="38">
        <f>$AI1201*$AK1201</f>
        <v/>
      </c>
      <c r="AN1201" s="27" t="inlineStr"/>
      <c r="AO1201"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7" t="n">
        <v>0</v>
      </c>
      <c r="M1202" s="7" t="n">
        <v>5187.77</v>
      </c>
      <c r="O1202" s="11">
        <f>M1202/SUM($M$2:$M$2023)</f>
        <v/>
      </c>
      <c r="P1202" s="5">
        <f>IFERROR(M1202/I1202,0)</f>
        <v/>
      </c>
      <c r="R1202" s="8">
        <f>I1202-Q1202</f>
        <v/>
      </c>
      <c r="S1202" s="36">
        <f>P1202*R1202</f>
        <v/>
      </c>
      <c r="U1202" s="27" t="inlineStr">
        <is>
          <t>Stock SAP</t>
        </is>
      </c>
      <c r="V1202" s="27" t="inlineStr">
        <is>
          <t>Medicamentos</t>
        </is>
      </c>
      <c r="W1202" s="27" t="inlineStr">
        <is>
          <t>Dentro del alcance</t>
        </is>
      </c>
      <c r="X1202" s="30" t="inlineStr">
        <is>
          <t>Media</t>
        </is>
      </c>
      <c r="Y1202" s="27" t="inlineStr">
        <is>
          <t>Homologado – confianza Media – pendiente de validación</t>
        </is>
      </c>
      <c r="Z1202" s="26" t="inlineStr">
        <is>
          <t>Dar de baja en SAP</t>
        </is>
      </c>
      <c r="AA1202" s="27" t="inlineStr">
        <is>
          <t>396</t>
        </is>
      </c>
      <c r="AB1202" s="27" t="inlineStr">
        <is>
          <t>IBUPROFENO 600MG COMP RECUBIERTOS</t>
        </is>
      </c>
      <c r="AC1202" s="27" t="inlineStr">
        <is>
          <t>Homologación por código Avain (master M01-005)</t>
        </is>
      </c>
      <c r="AD1202" s="27" t="inlineStr">
        <is>
          <t>No</t>
        </is>
      </c>
      <c r="AE1202" s="27" t="inlineStr"/>
      <c r="AF1202" s="27" t="inlineStr">
        <is>
          <t>Sí</t>
        </is>
      </c>
      <c r="AG1202" s="27" t="inlineStr">
        <is>
          <t>M01-005</t>
        </is>
      </c>
      <c r="AH1202" s="37" t="n">
        <v>21380</v>
      </c>
      <c r="AI1202" s="37" t="n">
        <v>690</v>
      </c>
      <c r="AJ1202" s="37" t="n">
        <v>20690</v>
      </c>
      <c r="AK1202" s="38" t="n">
        <v>148.2219789522919</v>
      </c>
      <c r="AL1202" s="38">
        <f>IF(OR($Z1202="Dar de baja en SAP",$Z1202="Dar de alta en SAP"),$AJ1202*$AK1202,"")</f>
        <v/>
      </c>
      <c r="AM1202" s="38">
        <f>$AI1202*$AK1202</f>
        <v/>
      </c>
      <c r="AN1202" s="27" t="inlineStr"/>
      <c r="AO1202"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7" t="n">
        <v>0</v>
      </c>
      <c r="M1203" s="7" t="n">
        <v>87342.17999999999</v>
      </c>
      <c r="O1203" s="11">
        <f>M1203/SUM($M$2:$M$2023)</f>
        <v/>
      </c>
      <c r="P1203" s="5">
        <f>IFERROR(M1203/I1203,0)</f>
        <v/>
      </c>
      <c r="R1203" s="8">
        <f>I1203-Q1203</f>
        <v/>
      </c>
      <c r="S1203" s="36">
        <f>P1203*R1203</f>
        <v/>
      </c>
      <c r="U1203" s="27" t="inlineStr">
        <is>
          <t>Stock SAP</t>
        </is>
      </c>
      <c r="V1203" s="27" t="inlineStr">
        <is>
          <t>Medicamentos</t>
        </is>
      </c>
      <c r="W1203" s="27" t="inlineStr">
        <is>
          <t>Dentro del alcance</t>
        </is>
      </c>
      <c r="X1203" s="27" t="inlineStr"/>
      <c r="Y1203" s="27" t="inlineStr">
        <is>
          <t>Sin recuento físico en el inventario de Avain</t>
        </is>
      </c>
      <c r="Z1203" s="28" t="inlineStr">
        <is>
          <t>Sin recuento físico</t>
        </is>
      </c>
      <c r="AA1203" s="27" t="inlineStr"/>
      <c r="AB1203" s="27" t="inlineStr"/>
      <c r="AC1203" s="27" t="inlineStr"/>
      <c r="AD1203" s="27" t="inlineStr"/>
      <c r="AE1203" s="27" t="inlineStr"/>
      <c r="AF1203" s="27" t="inlineStr"/>
      <c r="AG1203" s="27" t="inlineStr"/>
      <c r="AH1203" s="37" t="n">
        <v>191</v>
      </c>
      <c r="AI1203" s="37" t="n">
        <v>0</v>
      </c>
      <c r="AJ1203" s="37" t="n">
        <v>191</v>
      </c>
      <c r="AK1203" s="38" t="n">
        <v>2495.490732984293</v>
      </c>
      <c r="AL1203" s="38" t="n"/>
      <c r="AM1203" s="38" t="n"/>
      <c r="AN1203" s="27" t="inlineStr"/>
      <c r="AO1203" s="27"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7" t="n">
        <v>0</v>
      </c>
      <c r="M1204" s="7" t="n">
        <v>364014.94</v>
      </c>
      <c r="O1204" s="11">
        <f>M1204/SUM($M$2:$M$2023)</f>
        <v/>
      </c>
      <c r="P1204" s="5">
        <f>IFERROR(M1204/I1204,0)</f>
        <v/>
      </c>
      <c r="R1204" s="8">
        <f>I1204-Q1204</f>
        <v/>
      </c>
      <c r="S1204" s="36">
        <f>P1204*R1204</f>
        <v/>
      </c>
      <c r="U1204" s="27" t="inlineStr">
        <is>
          <t>Stock SAP</t>
        </is>
      </c>
      <c r="V1204" s="27" t="inlineStr">
        <is>
          <t>Medicamentos</t>
        </is>
      </c>
      <c r="W1204" s="27" t="inlineStr">
        <is>
          <t>Dentro del alcance</t>
        </is>
      </c>
      <c r="X1204" s="27" t="inlineStr"/>
      <c r="Y1204" s="27" t="inlineStr">
        <is>
          <t>Sin recuento físico en el inventario de Avain</t>
        </is>
      </c>
      <c r="Z1204" s="28" t="inlineStr">
        <is>
          <t>Sin recuento físico</t>
        </is>
      </c>
      <c r="AA1204" s="27" t="inlineStr"/>
      <c r="AB1204" s="27" t="inlineStr"/>
      <c r="AC1204" s="27" t="inlineStr"/>
      <c r="AD1204" s="27" t="inlineStr"/>
      <c r="AE1204" s="27" t="inlineStr"/>
      <c r="AF1204" s="27" t="inlineStr"/>
      <c r="AG1204" s="27" t="inlineStr"/>
      <c r="AH1204" s="37" t="n">
        <v>456</v>
      </c>
      <c r="AI1204" s="37" t="n">
        <v>0</v>
      </c>
      <c r="AJ1204" s="37" t="n">
        <v>456</v>
      </c>
      <c r="AK1204" s="38" t="n">
        <v>10400.42690789474</v>
      </c>
      <c r="AL1204" s="38" t="n"/>
      <c r="AM1204" s="38" t="n"/>
      <c r="AN1204" s="27" t="inlineStr"/>
      <c r="AO1204" s="27" t="inlineStr">
        <is>
          <t>El material ocupa 15 filas en la hoja 1060 NQN (lote/almacén). La cantidad SAP y la física de esta vista son el total del material.</t>
        </is>
      </c>
    </row>
    <row r="1205">
      <c r="A1205" s="5" t="inlineStr">
        <is>
          <t>2000043</t>
        </is>
      </c>
      <c r="B1205" s="5" t="inlineStr">
        <is>
          <t>BOLSO DE VIA AEREA AZUL</t>
        </is>
      </c>
      <c r="C1205" s="5" t="inlineStr"/>
      <c r="D1205" s="5" t="inlineStr">
        <is>
          <t>033</t>
        </is>
      </c>
      <c r="E1205" s="5" t="inlineStr">
        <is>
          <t>ZDES</t>
        </is>
      </c>
      <c r="F1205" s="5" t="inlineStr">
        <is>
          <t>1060</t>
        </is>
      </c>
      <c r="G1205" s="5" t="inlineStr">
        <is>
          <t>6021</t>
        </is>
      </c>
      <c r="H1205" s="5" t="inlineStr">
        <is>
          <t>C/U</t>
        </is>
      </c>
      <c r="I1205" s="6" t="n">
        <v>35</v>
      </c>
      <c r="J1205" s="6" t="n">
        <v>0</v>
      </c>
      <c r="K1205" s="5" t="inlineStr">
        <is>
          <t>ARS</t>
        </is>
      </c>
      <c r="L1205" s="7" t="n">
        <v>0</v>
      </c>
      <c r="M1205" s="7" t="n">
        <v>1674390</v>
      </c>
      <c r="O1205" s="11">
        <f>M1205/SUM($M$2:$M$2023)</f>
        <v/>
      </c>
      <c r="P1205" s="5">
        <f>IFERROR(M1205/I1205,0)</f>
        <v/>
      </c>
      <c r="R1205" s="8">
        <f>I1205-Q1205</f>
        <v/>
      </c>
      <c r="S1205" s="36">
        <f>P1205*R1205</f>
        <v/>
      </c>
      <c r="U1205" s="27" t="inlineStr">
        <is>
          <t>Stock SAP</t>
        </is>
      </c>
      <c r="V1205" s="27" t="inlineStr">
        <is>
          <t>Descartables</t>
        </is>
      </c>
      <c r="W1205" s="27" t="inlineStr">
        <is>
          <t>Dentro del alcance</t>
        </is>
      </c>
      <c r="X1205" s="27" t="inlineStr"/>
      <c r="Y1205" s="27" t="inlineStr">
        <is>
          <t>Sin recuento físico en el inventario de Avain</t>
        </is>
      </c>
      <c r="Z1205" s="28" t="inlineStr">
        <is>
          <t>Sin recuento físico</t>
        </is>
      </c>
      <c r="AA1205" s="27" t="inlineStr"/>
      <c r="AB1205" s="27" t="inlineStr"/>
      <c r="AC1205" s="27" t="inlineStr"/>
      <c r="AD1205" s="27" t="inlineStr"/>
      <c r="AE1205" s="27" t="inlineStr"/>
      <c r="AF1205" s="27" t="inlineStr"/>
      <c r="AG1205" s="27" t="inlineStr"/>
      <c r="AH1205" s="37" t="n">
        <v>35</v>
      </c>
      <c r="AI1205" s="37" t="n">
        <v>0</v>
      </c>
      <c r="AJ1205" s="37" t="n">
        <v>35</v>
      </c>
      <c r="AK1205" s="38" t="n">
        <v>47839.71428571428</v>
      </c>
      <c r="AL1205" s="38" t="n"/>
      <c r="AM1205" s="38" t="n"/>
      <c r="AN1205" s="27" t="inlineStr"/>
      <c r="AO1205" s="27" t="inlineStr"/>
    </row>
    <row r="1206">
      <c r="A1206" s="5" t="inlineStr">
        <is>
          <t>2000717</t>
        </is>
      </c>
      <c r="B1206" s="5" t="inlineStr">
        <is>
          <t>CIRCUITO ARM ADULTO LEISTUNG</t>
        </is>
      </c>
      <c r="C1206" s="5" t="inlineStr"/>
      <c r="D1206" s="5" t="inlineStr">
        <is>
          <t>033</t>
        </is>
      </c>
      <c r="E1206" s="5" t="inlineStr">
        <is>
          <t>ZDES</t>
        </is>
      </c>
      <c r="F1206" s="5" t="inlineStr">
        <is>
          <t>1060</t>
        </is>
      </c>
      <c r="G1206" s="5" t="inlineStr">
        <is>
          <t>6021</t>
        </is>
      </c>
      <c r="H1206" s="5" t="inlineStr">
        <is>
          <t>C/U</t>
        </is>
      </c>
      <c r="I1206" s="6" t="n">
        <v>35</v>
      </c>
      <c r="J1206" s="6" t="n">
        <v>0</v>
      </c>
      <c r="K1206" s="5" t="inlineStr">
        <is>
          <t>ARS</t>
        </is>
      </c>
      <c r="L1206" s="7" t="n">
        <v>0</v>
      </c>
      <c r="M1206" s="7" t="n">
        <v>66431.94</v>
      </c>
      <c r="O1206" s="11">
        <f>M1206/SUM($M$2:$M$2023)</f>
        <v/>
      </c>
      <c r="P1206" s="5">
        <f>IFERROR(M1206/I1206,0)</f>
        <v/>
      </c>
      <c r="R1206" s="8">
        <f>I1206-Q1206</f>
        <v/>
      </c>
      <c r="S1206" s="36">
        <f>P1206*R1206</f>
        <v/>
      </c>
      <c r="U1206" s="27" t="inlineStr">
        <is>
          <t>Stock SAP</t>
        </is>
      </c>
      <c r="V1206" s="27" t="inlineStr">
        <is>
          <t>Descartables</t>
        </is>
      </c>
      <c r="W1206" s="27" t="inlineStr">
        <is>
          <t>Dentro del alcance</t>
        </is>
      </c>
      <c r="X1206" s="27" t="inlineStr"/>
      <c r="Y1206" s="27" t="inlineStr">
        <is>
          <t>Sin recuento físico en el inventario de Avain</t>
        </is>
      </c>
      <c r="Z1206" s="28" t="inlineStr">
        <is>
          <t>Sin recuento físico</t>
        </is>
      </c>
      <c r="AA1206" s="27" t="inlineStr"/>
      <c r="AB1206" s="27" t="inlineStr"/>
      <c r="AC1206" s="27" t="inlineStr"/>
      <c r="AD1206" s="27" t="inlineStr"/>
      <c r="AE1206" s="27" t="inlineStr"/>
      <c r="AF1206" s="27" t="inlineStr"/>
      <c r="AG1206" s="27" t="inlineStr"/>
      <c r="AH1206" s="37" t="n">
        <v>135</v>
      </c>
      <c r="AI1206" s="37" t="n">
        <v>0</v>
      </c>
      <c r="AJ1206" s="37" t="n">
        <v>135</v>
      </c>
      <c r="AK1206" s="38" t="n">
        <v>1898.055555555556</v>
      </c>
      <c r="AL1206" s="38" t="n"/>
      <c r="AM1206" s="38" t="n"/>
      <c r="AN1206" s="27" t="inlineStr"/>
      <c r="AO1206" s="27" t="inlineStr">
        <is>
          <t>El material ocupa 2 filas en la hoja 1060 NQN (lote/almacén). La cantidad SAP y la física de esta vista son el total del material.</t>
        </is>
      </c>
    </row>
    <row r="1207">
      <c r="A1207" s="5" t="inlineStr">
        <is>
          <t>2001219</t>
        </is>
      </c>
      <c r="B1207" s="5" t="inlineStr">
        <is>
          <t>OXIMETRO DE PULSO</t>
        </is>
      </c>
      <c r="C1207" s="5" t="inlineStr"/>
      <c r="D1207" s="5" t="inlineStr">
        <is>
          <t>033</t>
        </is>
      </c>
      <c r="E1207" s="5" t="inlineStr">
        <is>
          <t>ZDES</t>
        </is>
      </c>
      <c r="F1207" s="5" t="inlineStr">
        <is>
          <t>1060</t>
        </is>
      </c>
      <c r="G1207" s="5" t="inlineStr">
        <is>
          <t>6022</t>
        </is>
      </c>
      <c r="H1207" s="5" t="inlineStr">
        <is>
          <t>C/U</t>
        </is>
      </c>
      <c r="I1207" s="6" t="n">
        <v>35</v>
      </c>
      <c r="J1207" s="6" t="n">
        <v>0</v>
      </c>
      <c r="K1207" s="5" t="inlineStr">
        <is>
          <t>ARS</t>
        </is>
      </c>
      <c r="L1207" s="7" t="n">
        <v>0</v>
      </c>
      <c r="M1207" s="7" t="n">
        <v>327920.59</v>
      </c>
      <c r="O1207" s="11">
        <f>M1207/SUM($M$2:$M$2023)</f>
        <v/>
      </c>
      <c r="P1207" s="5">
        <f>IFERROR(M1207/I1207,0)</f>
        <v/>
      </c>
      <c r="R1207" s="8">
        <f>I1207-Q1207</f>
        <v/>
      </c>
      <c r="S1207" s="36">
        <f>P1207*R1207</f>
        <v/>
      </c>
      <c r="U1207" s="27" t="inlineStr">
        <is>
          <t>Stock SAP</t>
        </is>
      </c>
      <c r="V1207" s="27" t="inlineStr">
        <is>
          <t>Descartables</t>
        </is>
      </c>
      <c r="W1207" s="27" t="inlineStr">
        <is>
          <t>Dentro del alcance</t>
        </is>
      </c>
      <c r="X1207" s="30" t="inlineStr">
        <is>
          <t>Media</t>
        </is>
      </c>
      <c r="Y1207" s="27" t="inlineStr">
        <is>
          <t>Homologado – confianza Media – pendiente de validación</t>
        </is>
      </c>
      <c r="Z1207" s="26" t="inlineStr">
        <is>
          <t>Dar de baja en SAP</t>
        </is>
      </c>
      <c r="AA1207" s="27" t="inlineStr">
        <is>
          <t>393; 530</t>
        </is>
      </c>
      <c r="AB1207" s="27" t="inlineStr">
        <is>
          <t>OXIMETRO DE PULSO; SATUROMETRO</t>
        </is>
      </c>
      <c r="AC1207" s="27" t="inlineStr">
        <is>
          <t>Cruce por nomenclatura SAP; Homologación por código Avain (master K-230)</t>
        </is>
      </c>
      <c r="AD1207" s="27" t="inlineStr">
        <is>
          <t>No</t>
        </is>
      </c>
      <c r="AE1207" s="27" t="inlineStr"/>
      <c r="AF1207" s="27" t="inlineStr">
        <is>
          <t>Sí</t>
        </is>
      </c>
      <c r="AG1207" s="27" t="inlineStr">
        <is>
          <t>K-230</t>
        </is>
      </c>
      <c r="AH1207" s="37" t="n">
        <v>90</v>
      </c>
      <c r="AI1207" s="37" t="n">
        <v>9</v>
      </c>
      <c r="AJ1207" s="37" t="n">
        <v>81</v>
      </c>
      <c r="AK1207" s="38" t="n">
        <v>9369.159777777777</v>
      </c>
      <c r="AL1207" s="38">
        <f>IF(OR($Z1207="Dar de baja en SAP",$Z1207="Dar de alta en SAP"),$AJ1207*$AK1207,"")</f>
        <v/>
      </c>
      <c r="AM1207" s="38">
        <f>$AI1207*$AK1207</f>
        <v/>
      </c>
      <c r="AN1207" s="27" t="inlineStr"/>
      <c r="AO1207" s="27"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t="inlineStr"/>
      <c r="D1208" s="5" t="inlineStr">
        <is>
          <t>MDES</t>
        </is>
      </c>
      <c r="E1208" s="5" t="inlineStr">
        <is>
          <t>ZDES</t>
        </is>
      </c>
      <c r="F1208" s="5" t="inlineStr">
        <is>
          <t>1060</t>
        </is>
      </c>
      <c r="G1208" s="5" t="inlineStr">
        <is>
          <t>6010</t>
        </is>
      </c>
      <c r="H1208" s="5" t="inlineStr">
        <is>
          <t>C/U</t>
        </is>
      </c>
      <c r="I1208" s="6" t="n">
        <v>35</v>
      </c>
      <c r="J1208" s="6" t="n">
        <v>0</v>
      </c>
      <c r="K1208" s="5" t="inlineStr">
        <is>
          <t>ARS</t>
        </is>
      </c>
      <c r="L1208" s="7" t="n">
        <v>0</v>
      </c>
      <c r="M1208" s="7" t="n">
        <v>326218.25</v>
      </c>
      <c r="O1208" s="11">
        <f>M1208/SUM($M$2:$M$2023)</f>
        <v/>
      </c>
      <c r="P1208" s="5">
        <f>IFERROR(M1208/I1208,0)</f>
        <v/>
      </c>
      <c r="R1208" s="8">
        <f>I1208-Q1208</f>
        <v/>
      </c>
      <c r="S1208" s="36">
        <f>P1208*R1208</f>
        <v/>
      </c>
      <c r="U1208" s="27" t="inlineStr">
        <is>
          <t>Stock SAP</t>
        </is>
      </c>
      <c r="V1208" s="27" t="inlineStr">
        <is>
          <t>Descartables</t>
        </is>
      </c>
      <c r="W1208" s="27" t="inlineStr">
        <is>
          <t>Dentro del alcance</t>
        </is>
      </c>
      <c r="X1208" s="27" t="inlineStr"/>
      <c r="Y1208" s="27" t="inlineStr">
        <is>
          <t>Sin recuento físico en el inventario de Avain</t>
        </is>
      </c>
      <c r="Z1208" s="28" t="inlineStr">
        <is>
          <t>Sin recuento físico</t>
        </is>
      </c>
      <c r="AA1208" s="27" t="inlineStr"/>
      <c r="AB1208" s="27" t="inlineStr"/>
      <c r="AC1208" s="27" t="inlineStr"/>
      <c r="AD1208" s="27" t="inlineStr"/>
      <c r="AE1208" s="27" t="inlineStr"/>
      <c r="AF1208" s="27" t="inlineStr"/>
      <c r="AG1208" s="27" t="inlineStr"/>
      <c r="AH1208" s="37" t="n">
        <v>35</v>
      </c>
      <c r="AI1208" s="37" t="n">
        <v>0</v>
      </c>
      <c r="AJ1208" s="37" t="n">
        <v>35</v>
      </c>
      <c r="AK1208" s="38" t="n">
        <v>9320.521428571428</v>
      </c>
      <c r="AL1208" s="38" t="n"/>
      <c r="AM1208" s="38" t="n"/>
      <c r="AN1208" s="27" t="inlineStr"/>
      <c r="AO1208" s="27" t="inlineStr"/>
    </row>
    <row r="1209">
      <c r="A1209" s="5" t="inlineStr">
        <is>
          <t>2001866</t>
        </is>
      </c>
      <c r="B1209" s="5" t="inlineStr">
        <is>
          <t>SONDA P/ ASPIRACION K30</t>
        </is>
      </c>
      <c r="C1209" s="5" t="inlineStr"/>
      <c r="D1209" s="5" t="inlineStr">
        <is>
          <t>033</t>
        </is>
      </c>
      <c r="E1209" s="5" t="inlineStr">
        <is>
          <t>ZDES</t>
        </is>
      </c>
      <c r="F1209" s="5" t="inlineStr">
        <is>
          <t>1060</t>
        </is>
      </c>
      <c r="G1209" s="5" t="inlineStr">
        <is>
          <t>6022</t>
        </is>
      </c>
      <c r="H1209" s="5" t="inlineStr">
        <is>
          <t>C/U</t>
        </is>
      </c>
      <c r="I1209" s="6" t="n">
        <v>35</v>
      </c>
      <c r="J1209" s="6" t="n">
        <v>0</v>
      </c>
      <c r="K1209" s="5" t="inlineStr">
        <is>
          <t>ARS</t>
        </is>
      </c>
      <c r="L1209" s="7" t="n">
        <v>0</v>
      </c>
      <c r="M1209" s="7" t="n">
        <v>14700</v>
      </c>
      <c r="O1209" s="11">
        <f>M1209/SUM($M$2:$M$2023)</f>
        <v/>
      </c>
      <c r="P1209" s="5">
        <f>IFERROR(M1209/I1209,0)</f>
        <v/>
      </c>
      <c r="Q1209" s="39" t="n">
        <v>3</v>
      </c>
      <c r="R1209" s="8">
        <f>I1209-Q1209</f>
        <v/>
      </c>
      <c r="S1209" s="36">
        <f>P1209*R1209</f>
        <v/>
      </c>
      <c r="U1209" s="27" t="inlineStr">
        <is>
          <t>Stock SAP</t>
        </is>
      </c>
      <c r="V1209" s="27" t="inlineStr">
        <is>
          <t>Descartables</t>
        </is>
      </c>
      <c r="W1209" s="27" t="inlineStr">
        <is>
          <t>Dentro del alcance</t>
        </is>
      </c>
      <c r="X1209" s="25" t="inlineStr">
        <is>
          <t>Alta</t>
        </is>
      </c>
      <c r="Y1209" s="27" t="inlineStr">
        <is>
          <t>Homologado – confianza Alta</t>
        </is>
      </c>
      <c r="Z1209" s="26" t="inlineStr">
        <is>
          <t>Dar de baja en SAP</t>
        </is>
      </c>
      <c r="AA1209" s="27" t="inlineStr">
        <is>
          <t>349</t>
        </is>
      </c>
      <c r="AB1209" s="27" t="inlineStr">
        <is>
          <t>sonda k30</t>
        </is>
      </c>
      <c r="AC1209" s="27" t="inlineStr">
        <is>
          <t>Cruce por nomenclatura SAP</t>
        </is>
      </c>
      <c r="AD1209" s="27" t="inlineStr">
        <is>
          <t>No</t>
        </is>
      </c>
      <c r="AE1209" s="27" t="inlineStr"/>
      <c r="AF1209" s="27" t="inlineStr">
        <is>
          <t>No</t>
        </is>
      </c>
      <c r="AG1209" s="27" t="inlineStr"/>
      <c r="AH1209" s="37" t="n">
        <v>35</v>
      </c>
      <c r="AI1209" s="37" t="n">
        <v>3</v>
      </c>
      <c r="AJ1209" s="37" t="n">
        <v>32</v>
      </c>
      <c r="AK1209" s="38" t="n">
        <v>420</v>
      </c>
      <c r="AL1209" s="38">
        <f>IF(OR($Z1209="Dar de baja en SAP",$Z1209="Dar de alta en SAP"),$AJ1209*$AK1209,"")</f>
        <v/>
      </c>
      <c r="AM1209" s="38">
        <f>$AI1209*$AK1209</f>
        <v/>
      </c>
      <c r="AN1209" s="27" t="inlineStr"/>
      <c r="AO1209" s="27" t="inlineStr">
        <is>
          <t>Cruce por nomenclatura: similitud 0.75.</t>
        </is>
      </c>
    </row>
    <row r="1210">
      <c r="A1210" s="5" t="inlineStr">
        <is>
          <t>3000436</t>
        </is>
      </c>
      <c r="B1210" s="5" t="inlineStr">
        <is>
          <t>Chaqueta Celeste ML yacimiento M</t>
        </is>
      </c>
      <c r="C1210" s="5" t="inlineStr"/>
      <c r="D1210" s="5" t="inlineStr">
        <is>
          <t>INDU</t>
        </is>
      </c>
      <c r="E1210" s="5" t="inlineStr">
        <is>
          <t>ZUNI</t>
        </is>
      </c>
      <c r="F1210" s="5" t="inlineStr">
        <is>
          <t>1060</t>
        </is>
      </c>
      <c r="G1210" s="5" t="inlineStr">
        <is>
          <t>6010</t>
        </is>
      </c>
      <c r="H1210" s="5" t="inlineStr">
        <is>
          <t>C/U</t>
        </is>
      </c>
      <c r="I1210" s="6" t="n">
        <v>35</v>
      </c>
      <c r="J1210" s="6" t="n">
        <v>0</v>
      </c>
      <c r="K1210" s="5" t="inlineStr">
        <is>
          <t>ARS</t>
        </is>
      </c>
      <c r="L1210" s="7" t="n">
        <v>0</v>
      </c>
      <c r="M1210" s="7" t="n">
        <v>699824.77</v>
      </c>
      <c r="O1210" s="11">
        <f>M1210/SUM($M$2:$M$2023)</f>
        <v/>
      </c>
      <c r="P1210" s="5">
        <f>IFERROR(M1210/I1210,0)</f>
        <v/>
      </c>
      <c r="R1210" s="8">
        <f>I1210-Q1210</f>
        <v/>
      </c>
      <c r="S1210" s="36">
        <f>P1210*R1210</f>
        <v/>
      </c>
      <c r="U1210" s="27" t="inlineStr">
        <is>
          <t>Stock SAP</t>
        </is>
      </c>
      <c r="V1210" s="27" t="inlineStr">
        <is>
          <t>Uniformes</t>
        </is>
      </c>
      <c r="W1210" s="27" t="inlineStr">
        <is>
          <t>Fuera del alcance</t>
        </is>
      </c>
      <c r="X1210" s="27" t="inlineStr"/>
      <c r="Y1210" s="27" t="inlineStr">
        <is>
          <t>No aplica: uniformes, clasificación que el inventario físico de Farmacia no releva</t>
        </is>
      </c>
      <c r="Z1210" s="28" t="inlineStr">
        <is>
          <t>Fuera del alcance del inventario físico</t>
        </is>
      </c>
      <c r="AA1210" s="27" t="inlineStr"/>
      <c r="AB1210" s="27" t="inlineStr"/>
      <c r="AC1210" s="27" t="inlineStr"/>
      <c r="AD1210" s="27" t="inlineStr"/>
      <c r="AE1210" s="27" t="inlineStr"/>
      <c r="AF1210" s="27" t="inlineStr"/>
      <c r="AG1210" s="27" t="inlineStr"/>
      <c r="AH1210" s="37" t="n">
        <v>35</v>
      </c>
      <c r="AI1210" s="37" t="n">
        <v>0</v>
      </c>
      <c r="AJ1210" s="37" t="n">
        <v>35</v>
      </c>
      <c r="AK1210" s="38" t="n">
        <v>19994.99342857143</v>
      </c>
      <c r="AL1210" s="38" t="n"/>
      <c r="AM1210" s="38" t="n"/>
      <c r="AN1210" s="27" t="inlineStr"/>
      <c r="AO1210" s="27" t="inlineStr"/>
    </row>
    <row r="1211">
      <c r="A1211" s="5" t="inlineStr">
        <is>
          <t>3000506</t>
        </is>
      </c>
      <c r="B1211" s="5" t="inlineStr">
        <is>
          <t>PANTALON JEAN C/LOGO YAC T56</t>
        </is>
      </c>
      <c r="C1211" s="5" t="inlineStr"/>
      <c r="D1211" s="5" t="inlineStr">
        <is>
          <t>INDU</t>
        </is>
      </c>
      <c r="E1211" s="5" t="inlineStr">
        <is>
          <t>ZUNI</t>
        </is>
      </c>
      <c r="F1211" s="5" t="inlineStr">
        <is>
          <t>1060</t>
        </is>
      </c>
      <c r="G1211" s="5" t="inlineStr">
        <is>
          <t>6010</t>
        </is>
      </c>
      <c r="H1211" s="5" t="inlineStr">
        <is>
          <t>C/U</t>
        </is>
      </c>
      <c r="I1211" s="6" t="n">
        <v>35</v>
      </c>
      <c r="J1211" s="6" t="n">
        <v>0</v>
      </c>
      <c r="K1211" s="5" t="inlineStr">
        <is>
          <t>ARS</t>
        </is>
      </c>
      <c r="L1211" s="7" t="n">
        <v>0</v>
      </c>
      <c r="M1211" s="7" t="n">
        <v>626500</v>
      </c>
      <c r="O1211" s="11">
        <f>M1211/SUM($M$2:$M$2023)</f>
        <v/>
      </c>
      <c r="P1211" s="5">
        <f>IFERROR(M1211/I1211,0)</f>
        <v/>
      </c>
      <c r="R1211" s="8">
        <f>I1211-Q1211</f>
        <v/>
      </c>
      <c r="S1211" s="36">
        <f>P1211*R1211</f>
        <v/>
      </c>
      <c r="U1211" s="27" t="inlineStr">
        <is>
          <t>Stock SAP</t>
        </is>
      </c>
      <c r="V1211" s="27" t="inlineStr">
        <is>
          <t>Uniformes</t>
        </is>
      </c>
      <c r="W1211" s="27" t="inlineStr">
        <is>
          <t>Fuera del alcance</t>
        </is>
      </c>
      <c r="X1211" s="27" t="inlineStr"/>
      <c r="Y1211" s="27" t="inlineStr">
        <is>
          <t>No aplica: uniformes, clasificación que el inventario físico de Farmacia no releva</t>
        </is>
      </c>
      <c r="Z1211" s="28" t="inlineStr">
        <is>
          <t>Fuera del alcance del inventario físico</t>
        </is>
      </c>
      <c r="AA1211" s="27" t="inlineStr"/>
      <c r="AB1211" s="27" t="inlineStr"/>
      <c r="AC1211" s="27" t="inlineStr"/>
      <c r="AD1211" s="27" t="inlineStr"/>
      <c r="AE1211" s="27" t="inlineStr"/>
      <c r="AF1211" s="27" t="inlineStr"/>
      <c r="AG1211" s="27" t="inlineStr"/>
      <c r="AH1211" s="37" t="n">
        <v>35</v>
      </c>
      <c r="AI1211" s="37" t="n">
        <v>0</v>
      </c>
      <c r="AJ1211" s="37" t="n">
        <v>35</v>
      </c>
      <c r="AK1211" s="38" t="n">
        <v>17900</v>
      </c>
      <c r="AL1211" s="38" t="n"/>
      <c r="AM1211" s="38" t="n"/>
      <c r="AN1211" s="27" t="inlineStr"/>
      <c r="AO1211" s="27" t="inlineStr"/>
    </row>
    <row r="1212">
      <c r="A1212" s="5" t="inlineStr">
        <is>
          <t>3000876</t>
        </is>
      </c>
      <c r="B1212" s="5" t="inlineStr">
        <is>
          <t>REMERA PRIMERA PIEL TALLE 46</t>
        </is>
      </c>
      <c r="C1212" s="5" t="inlineStr"/>
      <c r="D1212" s="5" t="inlineStr">
        <is>
          <t>INDU</t>
        </is>
      </c>
      <c r="E1212" s="5" t="inlineStr">
        <is>
          <t>ZUNI</t>
        </is>
      </c>
      <c r="F1212" s="5" t="inlineStr">
        <is>
          <t>1060</t>
        </is>
      </c>
      <c r="G1212" s="5" t="inlineStr">
        <is>
          <t>6010</t>
        </is>
      </c>
      <c r="H1212" s="5" t="inlineStr">
        <is>
          <t>C/U</t>
        </is>
      </c>
      <c r="I1212" s="6" t="n">
        <v>35</v>
      </c>
      <c r="J1212" s="6" t="n">
        <v>0</v>
      </c>
      <c r="K1212" s="5" t="inlineStr">
        <is>
          <t>ARS</t>
        </is>
      </c>
      <c r="L1212" s="7" t="n">
        <v>0</v>
      </c>
      <c r="M1212" s="7" t="n">
        <v>696500</v>
      </c>
      <c r="O1212" s="11">
        <f>M1212/SUM($M$2:$M$2023)</f>
        <v/>
      </c>
      <c r="P1212" s="5">
        <f>IFERROR(M1212/I1212,0)</f>
        <v/>
      </c>
      <c r="R1212" s="8">
        <f>I1212-Q1212</f>
        <v/>
      </c>
      <c r="S1212" s="36">
        <f>P1212*R1212</f>
        <v/>
      </c>
      <c r="U1212" s="27" t="inlineStr">
        <is>
          <t>Stock SAP</t>
        </is>
      </c>
      <c r="V1212" s="27" t="inlineStr">
        <is>
          <t>Uniformes</t>
        </is>
      </c>
      <c r="W1212" s="27" t="inlineStr">
        <is>
          <t>Fuera del alcance</t>
        </is>
      </c>
      <c r="X1212" s="27" t="inlineStr"/>
      <c r="Y1212" s="27" t="inlineStr">
        <is>
          <t>No aplica: uniformes, clasificación que el inventario físico de Farmacia no releva</t>
        </is>
      </c>
      <c r="Z1212" s="28" t="inlineStr">
        <is>
          <t>Fuera del alcance del inventario físico</t>
        </is>
      </c>
      <c r="AA1212" s="27" t="inlineStr"/>
      <c r="AB1212" s="27" t="inlineStr"/>
      <c r="AC1212" s="27" t="inlineStr"/>
      <c r="AD1212" s="27" t="inlineStr"/>
      <c r="AE1212" s="27" t="inlineStr"/>
      <c r="AF1212" s="27" t="inlineStr"/>
      <c r="AG1212" s="27" t="inlineStr"/>
      <c r="AH1212" s="37" t="n">
        <v>77</v>
      </c>
      <c r="AI1212" s="37" t="n">
        <v>0</v>
      </c>
      <c r="AJ1212" s="37" t="n">
        <v>77</v>
      </c>
      <c r="AK1212" s="38" t="n">
        <v>19900</v>
      </c>
      <c r="AL1212" s="38" t="n"/>
      <c r="AM1212" s="38" t="n"/>
      <c r="AN1212" s="27" t="inlineStr"/>
      <c r="AO1212" s="27"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t="inlineStr"/>
      <c r="D1213" s="5" t="inlineStr">
        <is>
          <t>INDU</t>
        </is>
      </c>
      <c r="E1213" s="5" t="inlineStr">
        <is>
          <t>ZUNI</t>
        </is>
      </c>
      <c r="F1213" s="5" t="inlineStr">
        <is>
          <t>1060</t>
        </is>
      </c>
      <c r="G1213" s="5" t="inlineStr">
        <is>
          <t>6031</t>
        </is>
      </c>
      <c r="H1213" s="5" t="inlineStr">
        <is>
          <t>C/U</t>
        </is>
      </c>
      <c r="I1213" s="6" t="n">
        <v>34</v>
      </c>
      <c r="J1213" s="6" t="n">
        <v>0</v>
      </c>
      <c r="K1213" s="5" t="inlineStr">
        <is>
          <t>ARS</t>
        </is>
      </c>
      <c r="L1213" s="7" t="n">
        <v>0</v>
      </c>
      <c r="M1213" s="7" t="n">
        <v>685330.52</v>
      </c>
      <c r="O1213" s="11">
        <f>M1213/SUM($M$2:$M$2023)</f>
        <v/>
      </c>
      <c r="P1213" s="5">
        <f>IFERROR(M1213/I1213,0)</f>
        <v/>
      </c>
      <c r="R1213" s="8">
        <f>I1213-Q1213</f>
        <v/>
      </c>
      <c r="S1213" s="36">
        <f>P1213*R1213</f>
        <v/>
      </c>
      <c r="U1213" s="27" t="inlineStr">
        <is>
          <t>Stock SAP</t>
        </is>
      </c>
      <c r="V1213" s="27" t="inlineStr">
        <is>
          <t>Uniformes</t>
        </is>
      </c>
      <c r="W1213" s="27" t="inlineStr">
        <is>
          <t>Fuera del alcance</t>
        </is>
      </c>
      <c r="X1213" s="27" t="inlineStr"/>
      <c r="Y1213" s="27" t="inlineStr">
        <is>
          <t>No aplica: uniformes, clasificación que el inventario físico de Farmacia no releva</t>
        </is>
      </c>
      <c r="Z1213" s="28" t="inlineStr">
        <is>
          <t>Fuera del alcance del inventario físico</t>
        </is>
      </c>
      <c r="AA1213" s="27" t="inlineStr"/>
      <c r="AB1213" s="27" t="inlineStr"/>
      <c r="AC1213" s="27" t="inlineStr"/>
      <c r="AD1213" s="27" t="inlineStr"/>
      <c r="AE1213" s="27" t="inlineStr"/>
      <c r="AF1213" s="27" t="inlineStr"/>
      <c r="AG1213" s="27" t="inlineStr"/>
      <c r="AH1213" s="37" t="n">
        <v>34</v>
      </c>
      <c r="AI1213" s="37" t="n">
        <v>0</v>
      </c>
      <c r="AJ1213" s="37" t="n">
        <v>34</v>
      </c>
      <c r="AK1213" s="38" t="n">
        <v>20156.78</v>
      </c>
      <c r="AL1213" s="38" t="n"/>
      <c r="AM1213" s="38" t="n"/>
      <c r="AN1213" s="27" t="inlineStr"/>
      <c r="AO1213" s="27" t="inlineStr"/>
    </row>
    <row r="1214">
      <c r="A1214" s="5" t="inlineStr">
        <is>
          <t>3000731</t>
        </is>
      </c>
      <c r="B1214" s="5" t="inlineStr">
        <is>
          <t>CHAQUETA CELESTE MCORTA YACIMIENTO T XXL</t>
        </is>
      </c>
      <c r="C1214" s="5" t="inlineStr"/>
      <c r="D1214" s="5" t="inlineStr">
        <is>
          <t>INDU</t>
        </is>
      </c>
      <c r="E1214" s="5" t="inlineStr">
        <is>
          <t>ZUNI</t>
        </is>
      </c>
      <c r="F1214" s="5" t="inlineStr">
        <is>
          <t>1060</t>
        </is>
      </c>
      <c r="G1214" s="5" t="inlineStr">
        <is>
          <t>6031</t>
        </is>
      </c>
      <c r="H1214" s="5" t="inlineStr">
        <is>
          <t>C/U</t>
        </is>
      </c>
      <c r="I1214" s="6" t="n">
        <v>34</v>
      </c>
      <c r="J1214" s="6" t="n">
        <v>0</v>
      </c>
      <c r="K1214" s="5" t="inlineStr">
        <is>
          <t>ARS</t>
        </is>
      </c>
      <c r="L1214" s="7" t="n">
        <v>0</v>
      </c>
      <c r="M1214" s="7" t="n">
        <v>663000</v>
      </c>
      <c r="O1214" s="11">
        <f>M1214/SUM($M$2:$M$2023)</f>
        <v/>
      </c>
      <c r="P1214" s="5">
        <f>IFERROR(M1214/I1214,0)</f>
        <v/>
      </c>
      <c r="R1214" s="8">
        <f>I1214-Q1214</f>
        <v/>
      </c>
      <c r="S1214" s="36">
        <f>P1214*R1214</f>
        <v/>
      </c>
      <c r="U1214" s="27" t="inlineStr">
        <is>
          <t>Stock SAP</t>
        </is>
      </c>
      <c r="V1214" s="27" t="inlineStr">
        <is>
          <t>Uniformes</t>
        </is>
      </c>
      <c r="W1214" s="27" t="inlineStr">
        <is>
          <t>Fuera del alcance</t>
        </is>
      </c>
      <c r="X1214" s="27" t="inlineStr"/>
      <c r="Y1214" s="27" t="inlineStr">
        <is>
          <t>No aplica: uniformes, clasificación que el inventario físico de Farmacia no releva</t>
        </is>
      </c>
      <c r="Z1214" s="28" t="inlineStr">
        <is>
          <t>Fuera del alcance del inventario físico</t>
        </is>
      </c>
      <c r="AA1214" s="27" t="inlineStr"/>
      <c r="AB1214" s="27" t="inlineStr"/>
      <c r="AC1214" s="27" t="inlineStr"/>
      <c r="AD1214" s="27" t="inlineStr"/>
      <c r="AE1214" s="27" t="inlineStr"/>
      <c r="AF1214" s="27" t="inlineStr"/>
      <c r="AG1214" s="27" t="inlineStr"/>
      <c r="AH1214" s="37" t="n">
        <v>34</v>
      </c>
      <c r="AI1214" s="37" t="n">
        <v>0</v>
      </c>
      <c r="AJ1214" s="37" t="n">
        <v>34</v>
      </c>
      <c r="AK1214" s="38" t="n">
        <v>19500</v>
      </c>
      <c r="AL1214" s="38" t="n"/>
      <c r="AM1214" s="38" t="n"/>
      <c r="AN1214" s="27" t="inlineStr"/>
      <c r="AO1214" s="27" t="inlineStr"/>
    </row>
    <row r="1215">
      <c r="A1215" s="5" t="inlineStr">
        <is>
          <t>3001304</t>
        </is>
      </c>
      <c r="B1215" s="5" t="inlineStr">
        <is>
          <t>BUZO ALGODON AZUL C/LOGO XL</t>
        </is>
      </c>
      <c r="C1215" s="5" t="inlineStr"/>
      <c r="D1215" s="5" t="inlineStr">
        <is>
          <t>INDU</t>
        </is>
      </c>
      <c r="E1215" s="5" t="inlineStr">
        <is>
          <t>ZUNI</t>
        </is>
      </c>
      <c r="F1215" s="5" t="inlineStr">
        <is>
          <t>1060</t>
        </is>
      </c>
      <c r="G1215" s="5" t="inlineStr">
        <is>
          <t>6010</t>
        </is>
      </c>
      <c r="H1215" s="5" t="inlineStr">
        <is>
          <t>C/U</t>
        </is>
      </c>
      <c r="I1215" s="6" t="n">
        <v>34</v>
      </c>
      <c r="J1215" s="6" t="n">
        <v>0</v>
      </c>
      <c r="K1215" s="5" t="inlineStr">
        <is>
          <t>ARS</t>
        </is>
      </c>
      <c r="L1215" s="7" t="n">
        <v>0</v>
      </c>
      <c r="M1215" s="7" t="n">
        <v>984291.37</v>
      </c>
      <c r="O1215" s="11">
        <f>M1215/SUM($M$2:$M$2023)</f>
        <v/>
      </c>
      <c r="P1215" s="5">
        <f>IFERROR(M1215/I1215,0)</f>
        <v/>
      </c>
      <c r="R1215" s="8">
        <f>I1215-Q1215</f>
        <v/>
      </c>
      <c r="S1215" s="36">
        <f>P1215*R1215</f>
        <v/>
      </c>
      <c r="U1215" s="27" t="inlineStr">
        <is>
          <t>Stock SAP</t>
        </is>
      </c>
      <c r="V1215" s="27" t="inlineStr">
        <is>
          <t>Uniformes</t>
        </is>
      </c>
      <c r="W1215" s="27" t="inlineStr">
        <is>
          <t>Fuera del alcance</t>
        </is>
      </c>
      <c r="X1215" s="27" t="inlineStr"/>
      <c r="Y1215" s="27" t="inlineStr">
        <is>
          <t>No aplica: uniformes, clasificación que el inventario físico de Farmacia no releva</t>
        </is>
      </c>
      <c r="Z1215" s="28" t="inlineStr">
        <is>
          <t>Fuera del alcance del inventario físico</t>
        </is>
      </c>
      <c r="AA1215" s="27" t="inlineStr"/>
      <c r="AB1215" s="27" t="inlineStr"/>
      <c r="AC1215" s="27" t="inlineStr"/>
      <c r="AD1215" s="27" t="inlineStr"/>
      <c r="AE1215" s="27" t="inlineStr"/>
      <c r="AF1215" s="27" t="inlineStr"/>
      <c r="AG1215" s="27" t="inlineStr"/>
      <c r="AH1215" s="37" t="n">
        <v>43</v>
      </c>
      <c r="AI1215" s="37" t="n">
        <v>0</v>
      </c>
      <c r="AJ1215" s="37" t="n">
        <v>43</v>
      </c>
      <c r="AK1215" s="38" t="n">
        <v>28949.74604651163</v>
      </c>
      <c r="AL1215" s="38" t="n"/>
      <c r="AM1215" s="38" t="n"/>
      <c r="AN1215" s="27" t="inlineStr"/>
      <c r="AO1215" s="27"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7" t="n">
        <v>0</v>
      </c>
      <c r="M1216" s="7" t="n">
        <v>9007.690000000001</v>
      </c>
      <c r="O1216" s="11">
        <f>M1216/SUM($M$2:$M$2023)</f>
        <v/>
      </c>
      <c r="P1216" s="5">
        <f>IFERROR(M1216/I1216,0)</f>
        <v/>
      </c>
      <c r="R1216" s="8">
        <f>I1216-Q1216</f>
        <v/>
      </c>
      <c r="S1216" s="36">
        <f>P1216*R1216</f>
        <v/>
      </c>
      <c r="U1216" s="27" t="inlineStr">
        <is>
          <t>Stock SAP</t>
        </is>
      </c>
      <c r="V1216" s="27" t="inlineStr">
        <is>
          <t>Medicamentos</t>
        </is>
      </c>
      <c r="W1216" s="27" t="inlineStr">
        <is>
          <t>Dentro del alcance</t>
        </is>
      </c>
      <c r="X1216" s="27" t="inlineStr"/>
      <c r="Y1216" s="27" t="inlineStr">
        <is>
          <t>Sin recuento físico en el inventario de Avain</t>
        </is>
      </c>
      <c r="Z1216" s="28" t="inlineStr">
        <is>
          <t>Sin recuento físico</t>
        </is>
      </c>
      <c r="AA1216" s="27" t="inlineStr"/>
      <c r="AB1216" s="27" t="inlineStr"/>
      <c r="AC1216" s="27" t="inlineStr"/>
      <c r="AD1216" s="27" t="inlineStr"/>
      <c r="AE1216" s="27" t="inlineStr"/>
      <c r="AF1216" s="27" t="inlineStr"/>
      <c r="AG1216" s="27" t="inlineStr"/>
      <c r="AH1216" s="37" t="n">
        <v>1991</v>
      </c>
      <c r="AI1216" s="37" t="n">
        <v>0</v>
      </c>
      <c r="AJ1216" s="37" t="n">
        <v>1991</v>
      </c>
      <c r="AK1216" s="38" t="n">
        <v>272.9604068307383</v>
      </c>
      <c r="AL1216" s="38" t="n"/>
      <c r="AM1216" s="38" t="n"/>
      <c r="AN1216" s="27" t="inlineStr"/>
      <c r="AO1216" s="27"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t="inlineStr"/>
      <c r="D1217" s="5" t="inlineStr">
        <is>
          <t>INDU</t>
        </is>
      </c>
      <c r="E1217" s="5" t="inlineStr">
        <is>
          <t>ZUNI</t>
        </is>
      </c>
      <c r="F1217" s="5" t="inlineStr">
        <is>
          <t>1060</t>
        </is>
      </c>
      <c r="G1217" s="5" t="inlineStr">
        <is>
          <t>6010</t>
        </is>
      </c>
      <c r="H1217" s="5" t="inlineStr">
        <is>
          <t>C/U</t>
        </is>
      </c>
      <c r="I1217" s="6" t="n">
        <v>33</v>
      </c>
      <c r="J1217" s="6" t="n">
        <v>0</v>
      </c>
      <c r="K1217" s="5" t="inlineStr">
        <is>
          <t>ARS</t>
        </is>
      </c>
      <c r="L1217" s="7" t="n">
        <v>0</v>
      </c>
      <c r="M1217" s="7" t="n">
        <v>643500</v>
      </c>
      <c r="O1217" s="11">
        <f>M1217/SUM($M$2:$M$2023)</f>
        <v/>
      </c>
      <c r="P1217" s="5">
        <f>IFERROR(M1217/I1217,0)</f>
        <v/>
      </c>
      <c r="R1217" s="8">
        <f>I1217-Q1217</f>
        <v/>
      </c>
      <c r="S1217" s="36">
        <f>P1217*R1217</f>
        <v/>
      </c>
      <c r="U1217" s="27" t="inlineStr">
        <is>
          <t>Stock SAP</t>
        </is>
      </c>
      <c r="V1217" s="27" t="inlineStr">
        <is>
          <t>Uniformes</t>
        </is>
      </c>
      <c r="W1217" s="27" t="inlineStr">
        <is>
          <t>Fuera del alcance</t>
        </is>
      </c>
      <c r="X1217" s="27" t="inlineStr"/>
      <c r="Y1217" s="27" t="inlineStr">
        <is>
          <t>No aplica: uniformes, clasificación que el inventario físico de Farmacia no releva</t>
        </is>
      </c>
      <c r="Z1217" s="28" t="inlineStr">
        <is>
          <t>Fuera del alcance del inventario físico</t>
        </is>
      </c>
      <c r="AA1217" s="27" t="inlineStr"/>
      <c r="AB1217" s="27" t="inlineStr"/>
      <c r="AC1217" s="27" t="inlineStr"/>
      <c r="AD1217" s="27" t="inlineStr"/>
      <c r="AE1217" s="27" t="inlineStr"/>
      <c r="AF1217" s="27" t="inlineStr"/>
      <c r="AG1217" s="27" t="inlineStr"/>
      <c r="AH1217" s="37" t="n">
        <v>33</v>
      </c>
      <c r="AI1217" s="37" t="n">
        <v>0</v>
      </c>
      <c r="AJ1217" s="37" t="n">
        <v>33</v>
      </c>
      <c r="AK1217" s="38" t="n">
        <v>19500</v>
      </c>
      <c r="AL1217" s="38" t="n"/>
      <c r="AM1217" s="38" t="n"/>
      <c r="AN1217" s="27" t="inlineStr"/>
      <c r="AO1217" s="27" t="inlineStr"/>
    </row>
    <row r="1218">
      <c r="A1218" s="5" t="inlineStr">
        <is>
          <t>3001464</t>
        </is>
      </c>
      <c r="B1218" s="5" t="inlineStr">
        <is>
          <t>CONJUNTO PRIMERA PIEL XXL</t>
        </is>
      </c>
      <c r="C1218" s="5" t="inlineStr"/>
      <c r="D1218" s="5" t="inlineStr">
        <is>
          <t>INDU</t>
        </is>
      </c>
      <c r="E1218" s="5" t="inlineStr">
        <is>
          <t>ZUNI</t>
        </is>
      </c>
      <c r="F1218" s="5" t="inlineStr">
        <is>
          <t>1060</t>
        </is>
      </c>
      <c r="G1218" s="5" t="inlineStr">
        <is>
          <t>6031</t>
        </is>
      </c>
      <c r="H1218" s="5" t="inlineStr">
        <is>
          <t>C/U</t>
        </is>
      </c>
      <c r="I1218" s="6" t="n">
        <v>33</v>
      </c>
      <c r="J1218" s="6" t="n">
        <v>0</v>
      </c>
      <c r="K1218" s="5" t="inlineStr">
        <is>
          <t>ARS</t>
        </is>
      </c>
      <c r="L1218" s="7" t="n">
        <v>0</v>
      </c>
      <c r="M1218" s="7" t="n">
        <v>467371.24</v>
      </c>
      <c r="O1218" s="11">
        <f>M1218/SUM($M$2:$M$2023)</f>
        <v/>
      </c>
      <c r="P1218" s="5">
        <f>IFERROR(M1218/I1218,0)</f>
        <v/>
      </c>
      <c r="R1218" s="8">
        <f>I1218-Q1218</f>
        <v/>
      </c>
      <c r="S1218" s="36">
        <f>P1218*R1218</f>
        <v/>
      </c>
      <c r="U1218" s="27" t="inlineStr">
        <is>
          <t>Stock SAP</t>
        </is>
      </c>
      <c r="V1218" s="27" t="inlineStr">
        <is>
          <t>Uniformes</t>
        </is>
      </c>
      <c r="W1218" s="27" t="inlineStr">
        <is>
          <t>Fuera del alcance</t>
        </is>
      </c>
      <c r="X1218" s="27" t="inlineStr"/>
      <c r="Y1218" s="27" t="inlineStr">
        <is>
          <t>No aplica: uniformes, clasificación que el inventario físico de Farmacia no releva</t>
        </is>
      </c>
      <c r="Z1218" s="28" t="inlineStr">
        <is>
          <t>Fuera del alcance del inventario físico</t>
        </is>
      </c>
      <c r="AA1218" s="27" t="inlineStr"/>
      <c r="AB1218" s="27" t="inlineStr"/>
      <c r="AC1218" s="27" t="inlineStr"/>
      <c r="AD1218" s="27" t="inlineStr"/>
      <c r="AE1218" s="27" t="inlineStr"/>
      <c r="AF1218" s="27" t="inlineStr"/>
      <c r="AG1218" s="27" t="inlineStr"/>
      <c r="AH1218" s="37" t="n">
        <v>33</v>
      </c>
      <c r="AI1218" s="37" t="n">
        <v>0</v>
      </c>
      <c r="AJ1218" s="37" t="n">
        <v>33</v>
      </c>
      <c r="AK1218" s="38" t="n">
        <v>14162.76484848485</v>
      </c>
      <c r="AL1218" s="38" t="n"/>
      <c r="AM1218" s="38" t="n"/>
      <c r="AN1218" s="27" t="inlineStr"/>
      <c r="AO1218" s="27" t="inlineStr"/>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7" t="n">
        <v>0</v>
      </c>
      <c r="M1219" s="7" t="n">
        <v>1870390.25</v>
      </c>
      <c r="O1219" s="11">
        <f>M1219/SUM($M$2:$M$2023)</f>
        <v/>
      </c>
      <c r="P1219" s="5">
        <f>IFERROR(M1219/I1219,0)</f>
        <v/>
      </c>
      <c r="R1219" s="8">
        <f>I1219-Q1219</f>
        <v/>
      </c>
      <c r="S1219" s="36">
        <f>P1219*R1219</f>
        <v/>
      </c>
      <c r="U1219" s="27" t="inlineStr">
        <is>
          <t>Stock SAP</t>
        </is>
      </c>
      <c r="V1219" s="27" t="inlineStr">
        <is>
          <t>Medicamentos</t>
        </is>
      </c>
      <c r="W1219" s="27" t="inlineStr">
        <is>
          <t>Dentro del alcance</t>
        </is>
      </c>
      <c r="X1219" s="27" t="inlineStr"/>
      <c r="Y1219" s="27" t="inlineStr">
        <is>
          <t>Sin recuento físico en el inventario de Avain</t>
        </is>
      </c>
      <c r="Z1219" s="28" t="inlineStr">
        <is>
          <t>Sin recuento físico</t>
        </is>
      </c>
      <c r="AA1219" s="27" t="inlineStr"/>
      <c r="AB1219" s="27" t="inlineStr"/>
      <c r="AC1219" s="27" t="inlineStr"/>
      <c r="AD1219" s="27" t="inlineStr"/>
      <c r="AE1219" s="27" t="inlineStr"/>
      <c r="AF1219" s="27" t="inlineStr"/>
      <c r="AG1219" s="27" t="inlineStr"/>
      <c r="AH1219" s="37" t="n">
        <v>57</v>
      </c>
      <c r="AI1219" s="37" t="n">
        <v>0</v>
      </c>
      <c r="AJ1219" s="37" t="n">
        <v>57</v>
      </c>
      <c r="AK1219" s="38" t="n">
        <v>58449.69526315789</v>
      </c>
      <c r="AL1219" s="38" t="n"/>
      <c r="AM1219" s="38" t="n"/>
      <c r="AN1219" s="27" t="inlineStr"/>
      <c r="AO1219" s="27"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t="inlineStr"/>
      <c r="D1220" s="5" t="inlineStr">
        <is>
          <t>033</t>
        </is>
      </c>
      <c r="E1220" s="5" t="inlineStr">
        <is>
          <t>ZMED</t>
        </is>
      </c>
      <c r="F1220" s="5" t="inlineStr">
        <is>
          <t>1060</t>
        </is>
      </c>
      <c r="G1220" s="5" t="inlineStr">
        <is>
          <t>6010</t>
        </is>
      </c>
      <c r="H1220" s="5" t="inlineStr">
        <is>
          <t>C/U</t>
        </is>
      </c>
      <c r="I1220" s="6" t="n">
        <v>32</v>
      </c>
      <c r="J1220" s="6" t="n">
        <v>0</v>
      </c>
      <c r="K1220" s="5" t="inlineStr">
        <is>
          <t>ARS</t>
        </is>
      </c>
      <c r="L1220" s="7" t="n">
        <v>0</v>
      </c>
      <c r="M1220" s="7" t="n">
        <v>22617.21</v>
      </c>
      <c r="O1220" s="11">
        <f>M1220/SUM($M$2:$M$2023)</f>
        <v/>
      </c>
      <c r="P1220" s="5">
        <f>IFERROR(M1220/I1220,0)</f>
        <v/>
      </c>
      <c r="R1220" s="8">
        <f>I1220-Q1220</f>
        <v/>
      </c>
      <c r="S1220" s="36">
        <f>P1220*R1220</f>
        <v/>
      </c>
      <c r="U1220" s="27" t="inlineStr">
        <is>
          <t>Stock SAP</t>
        </is>
      </c>
      <c r="V1220" s="27" t="inlineStr">
        <is>
          <t>Medicamentos</t>
        </is>
      </c>
      <c r="W1220" s="27" t="inlineStr">
        <is>
          <t>Dentro del alcance</t>
        </is>
      </c>
      <c r="X1220" s="27" t="inlineStr"/>
      <c r="Y1220" s="27" t="inlineStr">
        <is>
          <t>Sin recuento físico en el inventario de Avain</t>
        </is>
      </c>
      <c r="Z1220" s="28" t="inlineStr">
        <is>
          <t>Sin recuento físico</t>
        </is>
      </c>
      <c r="AA1220" s="27" t="inlineStr"/>
      <c r="AB1220" s="27" t="inlineStr"/>
      <c r="AC1220" s="27" t="inlineStr"/>
      <c r="AD1220" s="27" t="inlineStr"/>
      <c r="AE1220" s="27" t="inlineStr"/>
      <c r="AF1220" s="27" t="inlineStr"/>
      <c r="AG1220" s="27" t="inlineStr"/>
      <c r="AH1220" s="37" t="n">
        <v>112</v>
      </c>
      <c r="AI1220" s="37" t="n">
        <v>0</v>
      </c>
      <c r="AJ1220" s="37" t="n">
        <v>112</v>
      </c>
      <c r="AK1220" s="38" t="n">
        <v>706.7877678571429</v>
      </c>
      <c r="AL1220" s="38" t="n"/>
      <c r="AM1220" s="38" t="n"/>
      <c r="AN1220" s="27" t="inlineStr"/>
      <c r="AO1220" s="27"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7" t="n">
        <v>0</v>
      </c>
      <c r="M1221" s="7" t="n">
        <v>419.09</v>
      </c>
      <c r="O1221" s="11">
        <f>M1221/SUM($M$2:$M$2023)</f>
        <v/>
      </c>
      <c r="P1221" s="5">
        <f>IFERROR(M1221/I1221,0)</f>
        <v/>
      </c>
      <c r="R1221" s="8">
        <f>I1221-Q1221</f>
        <v/>
      </c>
      <c r="S1221" s="36">
        <f>P1221*R1221</f>
        <v/>
      </c>
      <c r="U1221" s="27" t="inlineStr">
        <is>
          <t>Stock SAP</t>
        </is>
      </c>
      <c r="V1221" s="27" t="inlineStr">
        <is>
          <t>Medicamentos</t>
        </is>
      </c>
      <c r="W1221" s="27" t="inlineStr">
        <is>
          <t>Dentro del alcance</t>
        </is>
      </c>
      <c r="X1221" s="25" t="inlineStr">
        <is>
          <t>Alta</t>
        </is>
      </c>
      <c r="Y1221" s="27" t="inlineStr">
        <is>
          <t>Homologado – confianza Alta</t>
        </is>
      </c>
      <c r="Z1221" s="26" t="inlineStr">
        <is>
          <t>Dar de baja en SAP</t>
        </is>
      </c>
      <c r="AA1221" s="27" t="inlineStr">
        <is>
          <t>MED-003</t>
        </is>
      </c>
      <c r="AB1221" s="27" t="inlineStr">
        <is>
          <t>Amoxicilina 500mg</t>
        </is>
      </c>
      <c r="AC1221" s="27" t="inlineStr">
        <is>
          <t>Cruce por nomenclatura SAP</t>
        </is>
      </c>
      <c r="AD1221" s="27" t="inlineStr">
        <is>
          <t>No</t>
        </is>
      </c>
      <c r="AE1221" s="27" t="inlineStr"/>
      <c r="AF1221" s="27" t="inlineStr">
        <is>
          <t>No</t>
        </is>
      </c>
      <c r="AG1221" s="27" t="inlineStr"/>
      <c r="AH1221" s="37" t="n">
        <v>338</v>
      </c>
      <c r="AI1221" s="37" t="n">
        <v>30</v>
      </c>
      <c r="AJ1221" s="37" t="n">
        <v>308</v>
      </c>
      <c r="AK1221" s="38" t="n">
        <v>13.09662721893491</v>
      </c>
      <c r="AL1221" s="38">
        <f>IF(OR($Z1221="Dar de baja en SAP",$Z1221="Dar de alta en SAP"),$AJ1221*$AK1221,"")</f>
        <v/>
      </c>
      <c r="AM1221" s="38">
        <f>$AI1221*$AK1221</f>
        <v/>
      </c>
      <c r="AN1221" s="27" t="inlineStr"/>
      <c r="AO1221" s="27"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t="inlineStr"/>
      <c r="D1222" s="5" t="inlineStr">
        <is>
          <t>INDU</t>
        </is>
      </c>
      <c r="E1222" s="5" t="inlineStr">
        <is>
          <t>ZUNI</t>
        </is>
      </c>
      <c r="F1222" s="5" t="inlineStr">
        <is>
          <t>1060</t>
        </is>
      </c>
      <c r="G1222" s="5" t="inlineStr">
        <is>
          <t>6031</t>
        </is>
      </c>
      <c r="H1222" s="5" t="inlineStr">
        <is>
          <t>C/U</t>
        </is>
      </c>
      <c r="I1222" s="6" t="n">
        <v>32</v>
      </c>
      <c r="J1222" s="6" t="n">
        <v>0</v>
      </c>
      <c r="K1222" s="5" t="inlineStr">
        <is>
          <t>ARS</t>
        </is>
      </c>
      <c r="L1222" s="7" t="n">
        <v>0</v>
      </c>
      <c r="M1222" s="7" t="n">
        <v>1558470.98</v>
      </c>
      <c r="O1222" s="11">
        <f>M1222/SUM($M$2:$M$2023)</f>
        <v/>
      </c>
      <c r="P1222" s="5">
        <f>IFERROR(M1222/I1222,0)</f>
        <v/>
      </c>
      <c r="R1222" s="8">
        <f>I1222-Q1222</f>
        <v/>
      </c>
      <c r="S1222" s="36">
        <f>P1222*R1222</f>
        <v/>
      </c>
      <c r="U1222" s="27" t="inlineStr">
        <is>
          <t>Stock SAP</t>
        </is>
      </c>
      <c r="V1222" s="27" t="inlineStr">
        <is>
          <t>Uniformes</t>
        </is>
      </c>
      <c r="W1222" s="27" t="inlineStr">
        <is>
          <t>Fuera del alcance</t>
        </is>
      </c>
      <c r="X1222" s="27" t="inlineStr"/>
      <c r="Y1222" s="27" t="inlineStr">
        <is>
          <t>No aplica: uniformes, clasificación que el inventario físico de Farmacia no releva</t>
        </is>
      </c>
      <c r="Z1222" s="28" t="inlineStr">
        <is>
          <t>Fuera del alcance del inventario físico</t>
        </is>
      </c>
      <c r="AA1222" s="27" t="inlineStr"/>
      <c r="AB1222" s="27" t="inlineStr"/>
      <c r="AC1222" s="27" t="inlineStr"/>
      <c r="AD1222" s="27" t="inlineStr"/>
      <c r="AE1222" s="27" t="inlineStr"/>
      <c r="AF1222" s="27" t="inlineStr"/>
      <c r="AG1222" s="27" t="inlineStr"/>
      <c r="AH1222" s="37" t="n">
        <v>91</v>
      </c>
      <c r="AI1222" s="37" t="n">
        <v>0</v>
      </c>
      <c r="AJ1222" s="37" t="n">
        <v>91</v>
      </c>
      <c r="AK1222" s="38" t="n">
        <v>48702.21802197802</v>
      </c>
      <c r="AL1222" s="38" t="n"/>
      <c r="AM1222" s="38" t="n"/>
      <c r="AN1222" s="27" t="inlineStr"/>
      <c r="AO1222" s="27"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t="inlineStr"/>
      <c r="D1223" s="5" t="inlineStr">
        <is>
          <t>INDU</t>
        </is>
      </c>
      <c r="E1223" s="5" t="inlineStr">
        <is>
          <t>ZUNI</t>
        </is>
      </c>
      <c r="F1223" s="5" t="inlineStr">
        <is>
          <t>1060</t>
        </is>
      </c>
      <c r="G1223" s="5" t="inlineStr">
        <is>
          <t>6031</t>
        </is>
      </c>
      <c r="H1223" s="5" t="inlineStr">
        <is>
          <t>C/U</t>
        </is>
      </c>
      <c r="I1223" s="6" t="n">
        <v>32</v>
      </c>
      <c r="J1223" s="6" t="n">
        <v>0</v>
      </c>
      <c r="K1223" s="5" t="inlineStr">
        <is>
          <t>ARS</t>
        </is>
      </c>
      <c r="L1223" s="7" t="n">
        <v>0</v>
      </c>
      <c r="M1223" s="7" t="n">
        <v>448085.24</v>
      </c>
      <c r="O1223" s="11">
        <f>M1223/SUM($M$2:$M$2023)</f>
        <v/>
      </c>
      <c r="P1223" s="5">
        <f>IFERROR(M1223/I1223,0)</f>
        <v/>
      </c>
      <c r="R1223" s="8">
        <f>I1223-Q1223</f>
        <v/>
      </c>
      <c r="S1223" s="36">
        <f>P1223*R1223</f>
        <v/>
      </c>
      <c r="U1223" s="27" t="inlineStr">
        <is>
          <t>Stock SAP</t>
        </is>
      </c>
      <c r="V1223" s="27" t="inlineStr">
        <is>
          <t>Uniformes</t>
        </is>
      </c>
      <c r="W1223" s="27" t="inlineStr">
        <is>
          <t>Fuera del alcance</t>
        </is>
      </c>
      <c r="X1223" s="27" t="inlineStr"/>
      <c r="Y1223" s="27" t="inlineStr">
        <is>
          <t>No aplica: uniformes, clasificación que el inventario físico de Farmacia no releva</t>
        </is>
      </c>
      <c r="Z1223" s="28" t="inlineStr">
        <is>
          <t>Fuera del alcance del inventario físico</t>
        </is>
      </c>
      <c r="AA1223" s="27" t="inlineStr"/>
      <c r="AB1223" s="27" t="inlineStr"/>
      <c r="AC1223" s="27" t="inlineStr"/>
      <c r="AD1223" s="27" t="inlineStr"/>
      <c r="AE1223" s="27" t="inlineStr"/>
      <c r="AF1223" s="27" t="inlineStr"/>
      <c r="AG1223" s="27" t="inlineStr"/>
      <c r="AH1223" s="37" t="n">
        <v>32</v>
      </c>
      <c r="AI1223" s="37" t="n">
        <v>0</v>
      </c>
      <c r="AJ1223" s="37" t="n">
        <v>32</v>
      </c>
      <c r="AK1223" s="38" t="n">
        <v>14002.66375</v>
      </c>
      <c r="AL1223" s="38" t="n"/>
      <c r="AM1223" s="38" t="n"/>
      <c r="AN1223" s="27" t="inlineStr"/>
      <c r="AO1223" s="27" t="inlineStr"/>
    </row>
    <row r="1224">
      <c r="A1224" s="5" t="inlineStr">
        <is>
          <t>2000350</t>
        </is>
      </c>
      <c r="B1224" s="5" t="inlineStr">
        <is>
          <t>ASPIRADOR MANUAL RES Q VAC</t>
        </is>
      </c>
      <c r="C1224" s="5" t="inlineStr"/>
      <c r="D1224" s="5" t="inlineStr">
        <is>
          <t>033</t>
        </is>
      </c>
      <c r="E1224" s="5" t="inlineStr">
        <is>
          <t>ZDES</t>
        </is>
      </c>
      <c r="F1224" s="5" t="inlineStr">
        <is>
          <t>1060</t>
        </is>
      </c>
      <c r="G1224" s="5" t="inlineStr">
        <is>
          <t>6022</t>
        </is>
      </c>
      <c r="H1224" s="5" t="inlineStr">
        <is>
          <t>C/U</t>
        </is>
      </c>
      <c r="I1224" s="6" t="n">
        <v>31</v>
      </c>
      <c r="J1224" s="6" t="n">
        <v>0</v>
      </c>
      <c r="K1224" s="5" t="inlineStr">
        <is>
          <t>ARS</t>
        </is>
      </c>
      <c r="L1224" s="7" t="n">
        <v>0</v>
      </c>
      <c r="M1224" s="7" t="n">
        <v>744529.53</v>
      </c>
      <c r="O1224" s="11">
        <f>M1224/SUM($M$2:$M$2023)</f>
        <v/>
      </c>
      <c r="P1224" s="5">
        <f>IFERROR(M1224/I1224,0)</f>
        <v/>
      </c>
      <c r="Q1224" s="39" t="n">
        <v>8</v>
      </c>
      <c r="R1224" s="8">
        <f>I1224-Q1224</f>
        <v/>
      </c>
      <c r="S1224" s="36">
        <f>P1224*R1224</f>
        <v/>
      </c>
      <c r="U1224" s="27" t="inlineStr">
        <is>
          <t>Stock SAP</t>
        </is>
      </c>
      <c r="V1224" s="27" t="inlineStr">
        <is>
          <t>Descartables</t>
        </is>
      </c>
      <c r="W1224" s="27" t="inlineStr">
        <is>
          <t>Dentro del alcance</t>
        </is>
      </c>
      <c r="X1224" s="25" t="inlineStr">
        <is>
          <t>Alta</t>
        </is>
      </c>
      <c r="Y1224" s="27" t="inlineStr">
        <is>
          <t>Homologado – confianza Alta</t>
        </is>
      </c>
      <c r="Z1224" s="26" t="inlineStr">
        <is>
          <t>Dar de baja en SAP</t>
        </is>
      </c>
      <c r="AA1224" s="27" t="inlineStr">
        <is>
          <t>526</t>
        </is>
      </c>
      <c r="AB1224" s="27" t="inlineStr">
        <is>
          <t>ASPIRADOR MANUAL</t>
        </is>
      </c>
      <c r="AC1224" s="27" t="inlineStr">
        <is>
          <t>Cruce por nomenclatura SAP</t>
        </is>
      </c>
      <c r="AD1224" s="27" t="inlineStr">
        <is>
          <t>No</t>
        </is>
      </c>
      <c r="AE1224" s="27" t="inlineStr"/>
      <c r="AF1224" s="27" t="inlineStr">
        <is>
          <t>Sí</t>
        </is>
      </c>
      <c r="AG1224" s="27" t="inlineStr"/>
      <c r="AH1224" s="37" t="n">
        <v>51</v>
      </c>
      <c r="AI1224" s="37" t="n">
        <v>8</v>
      </c>
      <c r="AJ1224" s="37" t="n">
        <v>43</v>
      </c>
      <c r="AK1224" s="38" t="n">
        <v>24017.08176470588</v>
      </c>
      <c r="AL1224" s="38">
        <f>IF(OR($Z1224="Dar de baja en SAP",$Z1224="Dar de alta en SAP"),$AJ1224*$AK1224,"")</f>
        <v/>
      </c>
      <c r="AM1224" s="38">
        <f>$AI1224*$AK1224</f>
        <v/>
      </c>
      <c r="AN1224" s="27" t="inlineStr"/>
      <c r="AO1224" s="27"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t="inlineStr"/>
      <c r="D1225" s="5" t="inlineStr">
        <is>
          <t>INDU</t>
        </is>
      </c>
      <c r="E1225" s="5" t="inlineStr">
        <is>
          <t>ZUNI</t>
        </is>
      </c>
      <c r="F1225" s="5" t="inlineStr">
        <is>
          <t>1060</t>
        </is>
      </c>
      <c r="G1225" s="5" t="inlineStr">
        <is>
          <t>6031</t>
        </is>
      </c>
      <c r="H1225" s="5" t="inlineStr">
        <is>
          <t>C/U</t>
        </is>
      </c>
      <c r="I1225" s="6" t="n">
        <v>31</v>
      </c>
      <c r="J1225" s="6" t="n">
        <v>0</v>
      </c>
      <c r="K1225" s="5" t="inlineStr">
        <is>
          <t>ARS</t>
        </is>
      </c>
      <c r="L1225" s="7" t="n">
        <v>0</v>
      </c>
      <c r="M1225" s="7" t="n">
        <v>598078.1899999999</v>
      </c>
      <c r="O1225" s="11">
        <f>M1225/SUM($M$2:$M$2023)</f>
        <v/>
      </c>
      <c r="P1225" s="5">
        <f>IFERROR(M1225/I1225,0)</f>
        <v/>
      </c>
      <c r="R1225" s="8">
        <f>I1225-Q1225</f>
        <v/>
      </c>
      <c r="S1225" s="36">
        <f>P1225*R1225</f>
        <v/>
      </c>
      <c r="U1225" s="27" t="inlineStr">
        <is>
          <t>Stock SAP</t>
        </is>
      </c>
      <c r="V1225" s="27" t="inlineStr">
        <is>
          <t>Uniformes</t>
        </is>
      </c>
      <c r="W1225" s="27" t="inlineStr">
        <is>
          <t>Fuera del alcance</t>
        </is>
      </c>
      <c r="X1225" s="27" t="inlineStr"/>
      <c r="Y1225" s="27" t="inlineStr">
        <is>
          <t>No aplica: uniformes, clasificación que el inventario físico de Farmacia no releva</t>
        </is>
      </c>
      <c r="Z1225" s="28" t="inlineStr">
        <is>
          <t>Fuera del alcance del inventario físico</t>
        </is>
      </c>
      <c r="AA1225" s="27" t="inlineStr"/>
      <c r="AB1225" s="27" t="inlineStr"/>
      <c r="AC1225" s="27" t="inlineStr"/>
      <c r="AD1225" s="27" t="inlineStr"/>
      <c r="AE1225" s="27" t="inlineStr"/>
      <c r="AF1225" s="27" t="inlineStr"/>
      <c r="AG1225" s="27" t="inlineStr"/>
      <c r="AH1225" s="37" t="n">
        <v>67</v>
      </c>
      <c r="AI1225" s="37" t="n">
        <v>0</v>
      </c>
      <c r="AJ1225" s="37" t="n">
        <v>67</v>
      </c>
      <c r="AK1225" s="38" t="n">
        <v>19292.84492537313</v>
      </c>
      <c r="AL1225" s="38" t="n"/>
      <c r="AM1225" s="38" t="n"/>
      <c r="AN1225" s="27" t="inlineStr"/>
      <c r="AO1225" s="27"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t="inlineStr"/>
      <c r="D1226" s="5" t="inlineStr">
        <is>
          <t>INDU</t>
        </is>
      </c>
      <c r="E1226" s="5" t="inlineStr">
        <is>
          <t>ZUNI</t>
        </is>
      </c>
      <c r="F1226" s="5" t="inlineStr">
        <is>
          <t>1060</t>
        </is>
      </c>
      <c r="G1226" s="5" t="inlineStr">
        <is>
          <t>6031</t>
        </is>
      </c>
      <c r="H1226" s="5" t="inlineStr">
        <is>
          <t>C/U</t>
        </is>
      </c>
      <c r="I1226" s="6" t="n">
        <v>31</v>
      </c>
      <c r="J1226" s="6" t="n">
        <v>0</v>
      </c>
      <c r="K1226" s="5" t="inlineStr">
        <is>
          <t>ARS</t>
        </is>
      </c>
      <c r="L1226" s="7" t="n">
        <v>0</v>
      </c>
      <c r="M1226" s="7" t="n">
        <v>778940.72</v>
      </c>
      <c r="O1226" s="11">
        <f>M1226/SUM($M$2:$M$2023)</f>
        <v/>
      </c>
      <c r="P1226" s="5">
        <f>IFERROR(M1226/I1226,0)</f>
        <v/>
      </c>
      <c r="R1226" s="8">
        <f>I1226-Q1226</f>
        <v/>
      </c>
      <c r="S1226" s="36">
        <f>P1226*R1226</f>
        <v/>
      </c>
      <c r="U1226" s="27" t="inlineStr">
        <is>
          <t>Stock SAP</t>
        </is>
      </c>
      <c r="V1226" s="27" t="inlineStr">
        <is>
          <t>Uniformes</t>
        </is>
      </c>
      <c r="W1226" s="27" t="inlineStr">
        <is>
          <t>Fuera del alcance</t>
        </is>
      </c>
      <c r="X1226" s="27" t="inlineStr"/>
      <c r="Y1226" s="27" t="inlineStr">
        <is>
          <t>No aplica: uniformes, clasificación que el inventario físico de Farmacia no releva</t>
        </is>
      </c>
      <c r="Z1226" s="28" t="inlineStr">
        <is>
          <t>Fuera del alcance del inventario físico</t>
        </is>
      </c>
      <c r="AA1226" s="27" t="inlineStr"/>
      <c r="AB1226" s="27" t="inlineStr"/>
      <c r="AC1226" s="27" t="inlineStr"/>
      <c r="AD1226" s="27" t="inlineStr"/>
      <c r="AE1226" s="27" t="inlineStr"/>
      <c r="AF1226" s="27" t="inlineStr"/>
      <c r="AG1226" s="27" t="inlineStr"/>
      <c r="AH1226" s="37" t="n">
        <v>31</v>
      </c>
      <c r="AI1226" s="37" t="n">
        <v>0</v>
      </c>
      <c r="AJ1226" s="37" t="n">
        <v>31</v>
      </c>
      <c r="AK1226" s="38" t="n">
        <v>25127.12</v>
      </c>
      <c r="AL1226" s="38" t="n"/>
      <c r="AM1226" s="38" t="n"/>
      <c r="AN1226" s="27" t="inlineStr"/>
      <c r="AO1226" s="27" t="inlineStr"/>
    </row>
    <row r="1227">
      <c r="A1227" s="5" t="inlineStr">
        <is>
          <t>3000729</t>
        </is>
      </c>
      <c r="B1227" s="5" t="inlineStr">
        <is>
          <t>CHAQUETA CELESTE MCORTA YACIMIENTO T L</t>
        </is>
      </c>
      <c r="C1227" s="5" t="inlineStr"/>
      <c r="D1227" s="5" t="inlineStr">
        <is>
          <t>INDU</t>
        </is>
      </c>
      <c r="E1227" s="5" t="inlineStr">
        <is>
          <t>ZUNI</t>
        </is>
      </c>
      <c r="F1227" s="5" t="inlineStr">
        <is>
          <t>1060</t>
        </is>
      </c>
      <c r="G1227" s="5" t="inlineStr">
        <is>
          <t>6031</t>
        </is>
      </c>
      <c r="H1227" s="5" t="inlineStr">
        <is>
          <t>C/U</t>
        </is>
      </c>
      <c r="I1227" s="6" t="n">
        <v>31</v>
      </c>
      <c r="J1227" s="6" t="n">
        <v>0</v>
      </c>
      <c r="K1227" s="5" t="inlineStr">
        <is>
          <t>ARS</t>
        </is>
      </c>
      <c r="L1227" s="7" t="n">
        <v>0</v>
      </c>
      <c r="M1227" s="7" t="n">
        <v>604500</v>
      </c>
      <c r="O1227" s="11">
        <f>M1227/SUM($M$2:$M$2023)</f>
        <v/>
      </c>
      <c r="P1227" s="5">
        <f>IFERROR(M1227/I1227,0)</f>
        <v/>
      </c>
      <c r="R1227" s="8">
        <f>I1227-Q1227</f>
        <v/>
      </c>
      <c r="S1227" s="36">
        <f>P1227*R1227</f>
        <v/>
      </c>
      <c r="U1227" s="27" t="inlineStr">
        <is>
          <t>Stock SAP</t>
        </is>
      </c>
      <c r="V1227" s="27" t="inlineStr">
        <is>
          <t>Uniformes</t>
        </is>
      </c>
      <c r="W1227" s="27" t="inlineStr">
        <is>
          <t>Fuera del alcance</t>
        </is>
      </c>
      <c r="X1227" s="27" t="inlineStr"/>
      <c r="Y1227" s="27" t="inlineStr">
        <is>
          <t>No aplica: uniformes, clasificación que el inventario físico de Farmacia no releva</t>
        </is>
      </c>
      <c r="Z1227" s="28" t="inlineStr">
        <is>
          <t>Fuera del alcance del inventario físico</t>
        </is>
      </c>
      <c r="AA1227" s="27" t="inlineStr"/>
      <c r="AB1227" s="27" t="inlineStr"/>
      <c r="AC1227" s="27" t="inlineStr"/>
      <c r="AD1227" s="27" t="inlineStr"/>
      <c r="AE1227" s="27" t="inlineStr"/>
      <c r="AF1227" s="27" t="inlineStr"/>
      <c r="AG1227" s="27" t="inlineStr"/>
      <c r="AH1227" s="37" t="n">
        <v>31</v>
      </c>
      <c r="AI1227" s="37" t="n">
        <v>0</v>
      </c>
      <c r="AJ1227" s="37" t="n">
        <v>31</v>
      </c>
      <c r="AK1227" s="38" t="n">
        <v>19500</v>
      </c>
      <c r="AL1227" s="38" t="n"/>
      <c r="AM1227" s="38" t="n"/>
      <c r="AN1227" s="27" t="inlineStr"/>
      <c r="AO1227" s="27" t="inlineStr"/>
    </row>
    <row r="1228">
      <c r="A1228" s="5" t="inlineStr">
        <is>
          <t>3001347</t>
        </is>
      </c>
      <c r="B1228" s="5" t="inlineStr">
        <is>
          <t>CHALECO REFLECTIVO S</t>
        </is>
      </c>
      <c r="C1228" s="5" t="inlineStr"/>
      <c r="D1228" s="5" t="inlineStr">
        <is>
          <t>INDU</t>
        </is>
      </c>
      <c r="E1228" s="5" t="inlineStr">
        <is>
          <t>ZUNI</t>
        </is>
      </c>
      <c r="F1228" s="5" t="inlineStr">
        <is>
          <t>1060</t>
        </is>
      </c>
      <c r="G1228" s="5" t="inlineStr">
        <is>
          <t>6031</t>
        </is>
      </c>
      <c r="H1228" s="5" t="inlineStr">
        <is>
          <t>C/U</t>
        </is>
      </c>
      <c r="I1228" s="6" t="n">
        <v>31</v>
      </c>
      <c r="J1228" s="6" t="n">
        <v>0</v>
      </c>
      <c r="K1228" s="5" t="inlineStr">
        <is>
          <t>ARS</t>
        </is>
      </c>
      <c r="L1228" s="7" t="n">
        <v>0</v>
      </c>
      <c r="M1228" s="7" t="n">
        <v>586830</v>
      </c>
      <c r="O1228" s="11">
        <f>M1228/SUM($M$2:$M$2023)</f>
        <v/>
      </c>
      <c r="P1228" s="5">
        <f>IFERROR(M1228/I1228,0)</f>
        <v/>
      </c>
      <c r="R1228" s="8">
        <f>I1228-Q1228</f>
        <v/>
      </c>
      <c r="S1228" s="36">
        <f>P1228*R1228</f>
        <v/>
      </c>
      <c r="U1228" s="27" t="inlineStr">
        <is>
          <t>Stock SAP</t>
        </is>
      </c>
      <c r="V1228" s="27" t="inlineStr">
        <is>
          <t>Uniformes</t>
        </is>
      </c>
      <c r="W1228" s="27" t="inlineStr">
        <is>
          <t>Fuera del alcance</t>
        </is>
      </c>
      <c r="X1228" s="27" t="inlineStr"/>
      <c r="Y1228" s="27" t="inlineStr">
        <is>
          <t>No aplica: uniformes, clasificación que el inventario físico de Farmacia no releva</t>
        </is>
      </c>
      <c r="Z1228" s="28" t="inlineStr">
        <is>
          <t>Fuera del alcance del inventario físico</t>
        </is>
      </c>
      <c r="AA1228" s="27" t="inlineStr"/>
      <c r="AB1228" s="27" t="inlineStr"/>
      <c r="AC1228" s="27" t="inlineStr"/>
      <c r="AD1228" s="27" t="inlineStr"/>
      <c r="AE1228" s="27" t="inlineStr"/>
      <c r="AF1228" s="27" t="inlineStr"/>
      <c r="AG1228" s="27" t="inlineStr"/>
      <c r="AH1228" s="37" t="n">
        <v>31</v>
      </c>
      <c r="AI1228" s="37" t="n">
        <v>0</v>
      </c>
      <c r="AJ1228" s="37" t="n">
        <v>31</v>
      </c>
      <c r="AK1228" s="38" t="n">
        <v>18930</v>
      </c>
      <c r="AL1228" s="38" t="n"/>
      <c r="AM1228" s="38" t="n"/>
      <c r="AN1228" s="27" t="inlineStr"/>
      <c r="AO1228" s="27" t="inlineStr"/>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7" t="n">
        <v>0</v>
      </c>
      <c r="M1229" s="7" t="n">
        <v>12877.09</v>
      </c>
      <c r="O1229" s="11">
        <f>M1229/SUM($M$2:$M$2023)</f>
        <v/>
      </c>
      <c r="P1229" s="5">
        <f>IFERROR(M1229/I1229,0)</f>
        <v/>
      </c>
      <c r="R1229" s="8">
        <f>I1229-Q1229</f>
        <v/>
      </c>
      <c r="S1229" s="36">
        <f>P1229*R1229</f>
        <v/>
      </c>
      <c r="U1229" s="27" t="inlineStr">
        <is>
          <t>Stock SAP</t>
        </is>
      </c>
      <c r="V1229" s="27" t="inlineStr">
        <is>
          <t>Medicamentos</t>
        </is>
      </c>
      <c r="W1229" s="27" t="inlineStr">
        <is>
          <t>Dentro del alcance</t>
        </is>
      </c>
      <c r="X1229" s="27" t="inlineStr"/>
      <c r="Y1229" s="27" t="inlineStr">
        <is>
          <t>Sin recuento físico en el inventario de Avain</t>
        </is>
      </c>
      <c r="Z1229" s="28" t="inlineStr">
        <is>
          <t>Sin recuento físico</t>
        </is>
      </c>
      <c r="AA1229" s="27" t="inlineStr"/>
      <c r="AB1229" s="27" t="inlineStr"/>
      <c r="AC1229" s="27" t="inlineStr"/>
      <c r="AD1229" s="27" t="inlineStr"/>
      <c r="AE1229" s="27" t="inlineStr"/>
      <c r="AF1229" s="27" t="inlineStr"/>
      <c r="AG1229" s="27" t="inlineStr"/>
      <c r="AH1229" s="37" t="n">
        <v>610</v>
      </c>
      <c r="AI1229" s="37" t="n">
        <v>0</v>
      </c>
      <c r="AJ1229" s="37" t="n">
        <v>610</v>
      </c>
      <c r="AK1229" s="38" t="n">
        <v>429.2364426229508</v>
      </c>
      <c r="AL1229" s="38" t="n"/>
      <c r="AM1229" s="38" t="n"/>
      <c r="AN1229" s="27" t="inlineStr"/>
      <c r="AO1229" s="27"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7" t="n">
        <v>0</v>
      </c>
      <c r="M1230" s="7" t="n">
        <v>12877.09</v>
      </c>
      <c r="O1230" s="11">
        <f>M1230/SUM($M$2:$M$2023)</f>
        <v/>
      </c>
      <c r="P1230" s="5">
        <f>IFERROR(M1230/I1230,0)</f>
        <v/>
      </c>
      <c r="R1230" s="8">
        <f>I1230-Q1230</f>
        <v/>
      </c>
      <c r="S1230" s="36">
        <f>P1230*R1230</f>
        <v/>
      </c>
      <c r="U1230" s="27" t="inlineStr">
        <is>
          <t>Stock SAP</t>
        </is>
      </c>
      <c r="V1230" s="27" t="inlineStr">
        <is>
          <t>Medicamentos</t>
        </is>
      </c>
      <c r="W1230" s="27" t="inlineStr">
        <is>
          <t>Dentro del alcance</t>
        </is>
      </c>
      <c r="X1230" s="27" t="inlineStr"/>
      <c r="Y1230" s="27" t="inlineStr">
        <is>
          <t>Sin recuento físico en el inventario de Avain</t>
        </is>
      </c>
      <c r="Z1230" s="28" t="inlineStr">
        <is>
          <t>Sin recuento físico</t>
        </is>
      </c>
      <c r="AA1230" s="27" t="inlineStr"/>
      <c r="AB1230" s="27" t="inlineStr"/>
      <c r="AC1230" s="27" t="inlineStr"/>
      <c r="AD1230" s="27" t="inlineStr"/>
      <c r="AE1230" s="27" t="inlineStr"/>
      <c r="AF1230" s="27" t="inlineStr"/>
      <c r="AG1230" s="27" t="inlineStr"/>
      <c r="AH1230" s="37" t="n">
        <v>610</v>
      </c>
      <c r="AI1230" s="37" t="n">
        <v>0</v>
      </c>
      <c r="AJ1230" s="37" t="n">
        <v>610</v>
      </c>
      <c r="AK1230" s="38" t="n">
        <v>429.2364426229508</v>
      </c>
      <c r="AL1230" s="38" t="n"/>
      <c r="AM1230" s="38" t="n"/>
      <c r="AN1230" s="27" t="inlineStr"/>
      <c r="AO1230" s="27"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7" t="n">
        <v>0</v>
      </c>
      <c r="M1231" s="7" t="n">
        <v>46869.04</v>
      </c>
      <c r="O1231" s="11">
        <f>M1231/SUM($M$2:$M$2023)</f>
        <v/>
      </c>
      <c r="P1231" s="5">
        <f>IFERROR(M1231/I1231,0)</f>
        <v/>
      </c>
      <c r="R1231" s="8">
        <f>I1231-Q1231</f>
        <v/>
      </c>
      <c r="S1231" s="36">
        <f>P1231*R1231</f>
        <v/>
      </c>
      <c r="U1231" s="27" t="inlineStr">
        <is>
          <t>Stock SAP</t>
        </is>
      </c>
      <c r="V1231" s="27" t="inlineStr">
        <is>
          <t>Medicamentos</t>
        </is>
      </c>
      <c r="W1231" s="27" t="inlineStr">
        <is>
          <t>Dentro del alcance</t>
        </is>
      </c>
      <c r="X1231" s="30" t="inlineStr">
        <is>
          <t>Media</t>
        </is>
      </c>
      <c r="Y1231" s="27" t="inlineStr">
        <is>
          <t>Homologado – confianza Media – pendiente de validación</t>
        </is>
      </c>
      <c r="Z1231" s="26" t="inlineStr">
        <is>
          <t>Dar de baja en SAP</t>
        </is>
      </c>
      <c r="AA1231" s="27" t="inlineStr">
        <is>
          <t>216</t>
        </is>
      </c>
      <c r="AB1231" s="27" t="inlineStr">
        <is>
          <t>SOLUCIÓN RINGER LACTATO</t>
        </is>
      </c>
      <c r="AC1231" s="27" t="inlineStr">
        <is>
          <t>Homologación por código Avain (master M13-003)</t>
        </is>
      </c>
      <c r="AD1231" s="27" t="inlineStr">
        <is>
          <t>No</t>
        </is>
      </c>
      <c r="AE1231" s="27" t="inlineStr"/>
      <c r="AF1231" s="27" t="inlineStr">
        <is>
          <t>Sí</t>
        </is>
      </c>
      <c r="AG1231" s="27" t="inlineStr">
        <is>
          <t>M13-003</t>
        </is>
      </c>
      <c r="AH1231" s="37" t="n">
        <v>1813</v>
      </c>
      <c r="AI1231" s="37" t="n">
        <v>228</v>
      </c>
      <c r="AJ1231" s="37" t="n">
        <v>1585</v>
      </c>
      <c r="AK1231" s="38" t="n">
        <v>1562.301268615554</v>
      </c>
      <c r="AL1231" s="38">
        <f>IF(OR($Z1231="Dar de baja en SAP",$Z1231="Dar de alta en SAP"),$AJ1231*$AK1231,"")</f>
        <v/>
      </c>
      <c r="AM1231" s="38">
        <f>$AI1231*$AK1231</f>
        <v/>
      </c>
      <c r="AN1231" s="27" t="inlineStr"/>
      <c r="AO1231"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7" t="n">
        <v>0</v>
      </c>
      <c r="M1232" s="7" t="n">
        <v>9452.799999999999</v>
      </c>
      <c r="O1232" s="11">
        <f>M1232/SUM($M$2:$M$2023)</f>
        <v/>
      </c>
      <c r="P1232" s="5">
        <f>IFERROR(M1232/I1232,0)</f>
        <v/>
      </c>
      <c r="R1232" s="8">
        <f>I1232-Q1232</f>
        <v/>
      </c>
      <c r="S1232" s="36">
        <f>P1232*R1232</f>
        <v/>
      </c>
      <c r="U1232" s="27" t="inlineStr">
        <is>
          <t>Stock SAP</t>
        </is>
      </c>
      <c r="V1232" s="27" t="inlineStr">
        <is>
          <t>Medicamentos</t>
        </is>
      </c>
      <c r="W1232" s="27" t="inlineStr">
        <is>
          <t>Dentro del alcance</t>
        </is>
      </c>
      <c r="X1232" s="27" t="inlineStr"/>
      <c r="Y1232" s="27" t="inlineStr">
        <is>
          <t>Sin recuento físico en el inventario de Avain</t>
        </is>
      </c>
      <c r="Z1232" s="28" t="inlineStr">
        <is>
          <t>Sin recuento físico</t>
        </is>
      </c>
      <c r="AA1232" s="27" t="inlineStr"/>
      <c r="AB1232" s="27" t="inlineStr"/>
      <c r="AC1232" s="27" t="inlineStr"/>
      <c r="AD1232" s="27" t="inlineStr"/>
      <c r="AE1232" s="27" t="inlineStr"/>
      <c r="AF1232" s="27" t="inlineStr"/>
      <c r="AG1232" s="27" t="inlineStr"/>
      <c r="AH1232" s="37" t="n">
        <v>552</v>
      </c>
      <c r="AI1232" s="37" t="n">
        <v>0</v>
      </c>
      <c r="AJ1232" s="37" t="n">
        <v>552</v>
      </c>
      <c r="AK1232" s="38" t="n">
        <v>315.0932971014492</v>
      </c>
      <c r="AL1232" s="38" t="n"/>
      <c r="AM1232" s="38" t="n"/>
      <c r="AN1232" s="27" t="inlineStr"/>
      <c r="AO1232" s="27"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7" t="n">
        <v>0</v>
      </c>
      <c r="M1233" s="7" t="n">
        <v>9452.799999999999</v>
      </c>
      <c r="O1233" s="11">
        <f>M1233/SUM($M$2:$M$2023)</f>
        <v/>
      </c>
      <c r="P1233" s="5">
        <f>IFERROR(M1233/I1233,0)</f>
        <v/>
      </c>
      <c r="R1233" s="8">
        <f>I1233-Q1233</f>
        <v/>
      </c>
      <c r="S1233" s="36">
        <f>P1233*R1233</f>
        <v/>
      </c>
      <c r="U1233" s="27" t="inlineStr">
        <is>
          <t>Stock SAP</t>
        </is>
      </c>
      <c r="V1233" s="27" t="inlineStr">
        <is>
          <t>Medicamentos</t>
        </is>
      </c>
      <c r="W1233" s="27" t="inlineStr">
        <is>
          <t>Dentro del alcance</t>
        </is>
      </c>
      <c r="X1233" s="27" t="inlineStr"/>
      <c r="Y1233" s="27" t="inlineStr">
        <is>
          <t>Sin recuento físico en el inventario de Avain</t>
        </is>
      </c>
      <c r="Z1233" s="28" t="inlineStr">
        <is>
          <t>Sin recuento físico</t>
        </is>
      </c>
      <c r="AA1233" s="27" t="inlineStr"/>
      <c r="AB1233" s="27" t="inlineStr"/>
      <c r="AC1233" s="27" t="inlineStr"/>
      <c r="AD1233" s="27" t="inlineStr"/>
      <c r="AE1233" s="27" t="inlineStr"/>
      <c r="AF1233" s="27" t="inlineStr"/>
      <c r="AG1233" s="27" t="inlineStr"/>
      <c r="AH1233" s="37" t="n">
        <v>552</v>
      </c>
      <c r="AI1233" s="37" t="n">
        <v>0</v>
      </c>
      <c r="AJ1233" s="37" t="n">
        <v>552</v>
      </c>
      <c r="AK1233" s="38" t="n">
        <v>315.0932971014492</v>
      </c>
      <c r="AL1233" s="38" t="n"/>
      <c r="AM1233" s="38" t="n"/>
      <c r="AN1233" s="27" t="inlineStr"/>
      <c r="AO1233" s="27"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7" t="n">
        <v>0</v>
      </c>
      <c r="M1234" s="7" t="n">
        <v>34216.59</v>
      </c>
      <c r="O1234" s="11">
        <f>M1234/SUM($M$2:$M$2023)</f>
        <v/>
      </c>
      <c r="P1234" s="5">
        <f>IFERROR(M1234/I1234,0)</f>
        <v/>
      </c>
      <c r="R1234" s="8">
        <f>I1234-Q1234</f>
        <v/>
      </c>
      <c r="S1234" s="36">
        <f>P1234*R1234</f>
        <v/>
      </c>
      <c r="U1234" s="27" t="inlineStr">
        <is>
          <t>Stock SAP</t>
        </is>
      </c>
      <c r="V1234" s="27" t="inlineStr">
        <is>
          <t>Medicamentos</t>
        </is>
      </c>
      <c r="W1234" s="27" t="inlineStr">
        <is>
          <t>Dentro del alcance</t>
        </is>
      </c>
      <c r="X1234" s="25" t="inlineStr">
        <is>
          <t>Alta</t>
        </is>
      </c>
      <c r="Y1234" s="27" t="inlineStr">
        <is>
          <t>Homologado – confianza Alta</t>
        </is>
      </c>
      <c r="Z1234" s="26" t="inlineStr">
        <is>
          <t>Dar de baja en SAP</t>
        </is>
      </c>
      <c r="AA1234" s="27" t="inlineStr">
        <is>
          <t>305</t>
        </is>
      </c>
      <c r="AB1234" s="27" t="inlineStr">
        <is>
          <t>LIDOCAINA EN JALEA</t>
        </is>
      </c>
      <c r="AC1234" s="27" t="inlineStr">
        <is>
          <t>Cruce por nomenclatura SAP</t>
        </is>
      </c>
      <c r="AD1234" s="27" t="inlineStr">
        <is>
          <t>No</t>
        </is>
      </c>
      <c r="AE1234" s="27" t="inlineStr"/>
      <c r="AF1234" s="27" t="inlineStr">
        <is>
          <t>Sí</t>
        </is>
      </c>
      <c r="AG1234" s="27" t="inlineStr"/>
      <c r="AH1234" s="37" t="n">
        <v>546</v>
      </c>
      <c r="AI1234" s="37" t="n">
        <v>61</v>
      </c>
      <c r="AJ1234" s="37" t="n">
        <v>485</v>
      </c>
      <c r="AK1234" s="38" t="n">
        <v>1140.553095238095</v>
      </c>
      <c r="AL1234" s="38">
        <f>IF(OR($Z1234="Dar de baja en SAP",$Z1234="Dar de alta en SAP"),$AJ1234*$AK1234,"")</f>
        <v/>
      </c>
      <c r="AM1234" s="38">
        <f>$AI1234*$AK1234</f>
        <v/>
      </c>
      <c r="AN1234" s="27" t="inlineStr"/>
      <c r="AO1234"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7" t="n">
        <v>0</v>
      </c>
      <c r="M1235" s="7" t="n">
        <v>66496.42</v>
      </c>
      <c r="O1235" s="11">
        <f>M1235/SUM($M$2:$M$2023)</f>
        <v/>
      </c>
      <c r="P1235" s="5">
        <f>IFERROR(M1235/I1235,0)</f>
        <v/>
      </c>
      <c r="R1235" s="8">
        <f>I1235-Q1235</f>
        <v/>
      </c>
      <c r="S1235" s="36">
        <f>P1235*R1235</f>
        <v/>
      </c>
      <c r="U1235" s="27" t="inlineStr">
        <is>
          <t>Stock SAP</t>
        </is>
      </c>
      <c r="V1235" s="27" t="inlineStr">
        <is>
          <t>Medicamentos</t>
        </is>
      </c>
      <c r="W1235" s="27" t="inlineStr">
        <is>
          <t>Dentro del alcance</t>
        </is>
      </c>
      <c r="X1235" s="30" t="inlineStr">
        <is>
          <t>Media</t>
        </is>
      </c>
      <c r="Y1235" s="27" t="inlineStr">
        <is>
          <t>Homologado – confianza Media – pendiente de validación</t>
        </is>
      </c>
      <c r="Z1235" s="26" t="inlineStr">
        <is>
          <t>Dar de baja en SAP</t>
        </is>
      </c>
      <c r="AA1235" s="27" t="inlineStr">
        <is>
          <t>199</t>
        </is>
      </c>
      <c r="AB1235" s="27" t="inlineStr">
        <is>
          <t>RIFAMICINA SV 1% X 30ML</t>
        </is>
      </c>
      <c r="AC1235" s="27" t="inlineStr">
        <is>
          <t>Cruce por nomenclatura SAP</t>
        </is>
      </c>
      <c r="AD1235" s="27" t="inlineStr">
        <is>
          <t>No</t>
        </is>
      </c>
      <c r="AE1235" s="27" t="inlineStr"/>
      <c r="AF1235" s="27" t="inlineStr">
        <is>
          <t>No</t>
        </is>
      </c>
      <c r="AG1235" s="27" t="inlineStr"/>
      <c r="AH1235" s="37" t="n">
        <v>325</v>
      </c>
      <c r="AI1235" s="37" t="n">
        <v>12</v>
      </c>
      <c r="AJ1235" s="37" t="n">
        <v>313</v>
      </c>
      <c r="AK1235" s="38" t="n">
        <v>2216.547323076923</v>
      </c>
      <c r="AL1235" s="38">
        <f>IF(OR($Z1235="Dar de baja en SAP",$Z1235="Dar de alta en SAP"),$AJ1235*$AK1235,"")</f>
        <v/>
      </c>
      <c r="AM1235" s="38">
        <f>$AI1235*$AK1235</f>
        <v/>
      </c>
      <c r="AN1235" s="27" t="inlineStr"/>
      <c r="AO1235"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7" t="n">
        <v>0</v>
      </c>
      <c r="M1236" s="7" t="n">
        <v>19170</v>
      </c>
      <c r="O1236" s="11">
        <f>M1236/SUM($M$2:$M$2023)</f>
        <v/>
      </c>
      <c r="P1236" s="5">
        <f>IFERROR(M1236/I1236,0)</f>
        <v/>
      </c>
      <c r="R1236" s="8">
        <f>I1236-Q1236</f>
        <v/>
      </c>
      <c r="S1236" s="36">
        <f>P1236*R1236</f>
        <v/>
      </c>
      <c r="U1236" s="27" t="inlineStr">
        <is>
          <t>Stock SAP</t>
        </is>
      </c>
      <c r="V1236" s="27" t="inlineStr">
        <is>
          <t>Medicamentos</t>
        </is>
      </c>
      <c r="W1236" s="27" t="inlineStr">
        <is>
          <t>Dentro del alcance</t>
        </is>
      </c>
      <c r="X1236" s="27" t="inlineStr"/>
      <c r="Y1236" s="27" t="inlineStr">
        <is>
          <t>Sin recuento físico en el inventario de Avain</t>
        </is>
      </c>
      <c r="Z1236" s="28" t="inlineStr">
        <is>
          <t>Sin recuento físico</t>
        </is>
      </c>
      <c r="AA1236" s="27" t="inlineStr"/>
      <c r="AB1236" s="27" t="inlineStr"/>
      <c r="AC1236" s="27" t="inlineStr"/>
      <c r="AD1236" s="27" t="inlineStr"/>
      <c r="AE1236" s="27" t="inlineStr"/>
      <c r="AF1236" s="27" t="inlineStr"/>
      <c r="AG1236" s="27" t="inlineStr"/>
      <c r="AH1236" s="37" t="n">
        <v>42</v>
      </c>
      <c r="AI1236" s="37" t="n">
        <v>0</v>
      </c>
      <c r="AJ1236" s="37" t="n">
        <v>42</v>
      </c>
      <c r="AK1236" s="38" t="n">
        <v>639</v>
      </c>
      <c r="AL1236" s="38" t="n"/>
      <c r="AM1236" s="38" t="n"/>
      <c r="AN1236" s="27" t="inlineStr"/>
      <c r="AO1236" s="27"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7" t="n">
        <v>0</v>
      </c>
      <c r="M1237" s="7" t="n">
        <v>108</v>
      </c>
      <c r="O1237" s="11">
        <f>M1237/SUM($M$2:$M$2023)</f>
        <v/>
      </c>
      <c r="P1237" s="5">
        <f>IFERROR(M1237/I1237,0)</f>
        <v/>
      </c>
      <c r="R1237" s="8">
        <f>I1237-Q1237</f>
        <v/>
      </c>
      <c r="S1237" s="36">
        <f>P1237*R1237</f>
        <v/>
      </c>
      <c r="U1237" s="27" t="inlineStr">
        <is>
          <t>Stock SAP</t>
        </is>
      </c>
      <c r="V1237" s="27" t="inlineStr">
        <is>
          <t>Medicamentos</t>
        </is>
      </c>
      <c r="W1237" s="27" t="inlineStr">
        <is>
          <t>Dentro del alcance</t>
        </is>
      </c>
      <c r="X1237" s="27" t="inlineStr"/>
      <c r="Y1237" s="27" t="inlineStr">
        <is>
          <t>Sin recuento físico en el inventario de Avain</t>
        </is>
      </c>
      <c r="Z1237" s="28" t="inlineStr">
        <is>
          <t>Sin recuento físico</t>
        </is>
      </c>
      <c r="AA1237" s="27" t="inlineStr"/>
      <c r="AB1237" s="27" t="inlineStr"/>
      <c r="AC1237" s="27" t="inlineStr"/>
      <c r="AD1237" s="27" t="inlineStr"/>
      <c r="AE1237" s="27" t="inlineStr"/>
      <c r="AF1237" s="27" t="inlineStr"/>
      <c r="AG1237" s="27" t="inlineStr"/>
      <c r="AH1237" s="37" t="n">
        <v>30</v>
      </c>
      <c r="AI1237" s="37" t="n">
        <v>0</v>
      </c>
      <c r="AJ1237" s="37" t="n">
        <v>30</v>
      </c>
      <c r="AK1237" s="38" t="n">
        <v>3.6</v>
      </c>
      <c r="AL1237" s="38" t="n"/>
      <c r="AM1237" s="38" t="n"/>
      <c r="AN1237" s="27" t="inlineStr"/>
      <c r="AO1237" s="27" t="inlineStr"/>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7" t="n">
        <v>0</v>
      </c>
      <c r="M1238" s="7" t="n">
        <v>503.91</v>
      </c>
      <c r="O1238" s="11">
        <f>M1238/SUM($M$2:$M$2023)</f>
        <v/>
      </c>
      <c r="P1238" s="5">
        <f>IFERROR(M1238/I1238,0)</f>
        <v/>
      </c>
      <c r="R1238" s="8">
        <f>I1238-Q1238</f>
        <v/>
      </c>
      <c r="S1238" s="36">
        <f>P1238*R1238</f>
        <v/>
      </c>
      <c r="U1238" s="27" t="inlineStr">
        <is>
          <t>Stock SAP</t>
        </is>
      </c>
      <c r="V1238" s="27" t="inlineStr">
        <is>
          <t>Medicamentos</t>
        </is>
      </c>
      <c r="W1238" s="27" t="inlineStr">
        <is>
          <t>Dentro del alcance</t>
        </is>
      </c>
      <c r="X1238" s="26" t="inlineStr">
        <is>
          <t>Baja</t>
        </is>
      </c>
      <c r="Y1238" s="27" t="inlineStr">
        <is>
          <t>Homologado – confianza Baja – pendiente de validación</t>
        </is>
      </c>
      <c r="Z1238" s="26" t="inlineStr">
        <is>
          <t>Dar de baja en SAP</t>
        </is>
      </c>
      <c r="AA1238" s="27" t="inlineStr">
        <is>
          <t>319</t>
        </is>
      </c>
      <c r="AB1238" s="27" t="inlineStr">
        <is>
          <t>HIOSCINA SIMPLE COMP</t>
        </is>
      </c>
      <c r="AC1238" s="27" t="inlineStr">
        <is>
          <t>Cruce por nomenclatura SAP</t>
        </is>
      </c>
      <c r="AD1238" s="27" t="inlineStr">
        <is>
          <t>No</t>
        </is>
      </c>
      <c r="AE1238" s="27" t="inlineStr"/>
      <c r="AF1238" s="27" t="inlineStr">
        <is>
          <t>No</t>
        </is>
      </c>
      <c r="AG1238" s="27" t="inlineStr"/>
      <c r="AH1238" s="37" t="n">
        <v>810</v>
      </c>
      <c r="AI1238" s="37" t="n">
        <v>380</v>
      </c>
      <c r="AJ1238" s="37" t="n">
        <v>430</v>
      </c>
      <c r="AK1238" s="38" t="n">
        <v>16.79712345679012</v>
      </c>
      <c r="AL1238" s="38">
        <f>IF(OR($Z1238="Dar de baja en SAP",$Z1238="Dar de alta en SAP"),$AJ1238*$AK1238,"")</f>
        <v/>
      </c>
      <c r="AM1238" s="38">
        <f>$AI1238*$AK1238</f>
        <v/>
      </c>
      <c r="AN1238" s="27" t="inlineStr"/>
      <c r="AO1238" s="27"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7" t="n">
        <v>0</v>
      </c>
      <c r="M1239" s="7" t="n">
        <v>358.38</v>
      </c>
      <c r="O1239" s="11">
        <f>M1239/SUM($M$2:$M$2023)</f>
        <v/>
      </c>
      <c r="P1239" s="5">
        <f>IFERROR(M1239/I1239,0)</f>
        <v/>
      </c>
      <c r="R1239" s="8">
        <f>I1239-Q1239</f>
        <v/>
      </c>
      <c r="S1239" s="36">
        <f>P1239*R1239</f>
        <v/>
      </c>
      <c r="U1239" s="27" t="inlineStr">
        <is>
          <t>Stock SAP</t>
        </is>
      </c>
      <c r="V1239" s="27" t="inlineStr">
        <is>
          <t>Medicamentos</t>
        </is>
      </c>
      <c r="W1239" s="27" t="inlineStr">
        <is>
          <t>Dentro del alcance</t>
        </is>
      </c>
      <c r="X1239" s="27" t="inlineStr"/>
      <c r="Y1239" s="27" t="inlineStr">
        <is>
          <t>Sin recuento físico en el inventario de Avain</t>
        </is>
      </c>
      <c r="Z1239" s="28" t="inlineStr">
        <is>
          <t>Sin recuento físico</t>
        </is>
      </c>
      <c r="AA1239" s="27" t="inlineStr"/>
      <c r="AB1239" s="27" t="inlineStr"/>
      <c r="AC1239" s="27" t="inlineStr"/>
      <c r="AD1239" s="27" t="inlineStr"/>
      <c r="AE1239" s="27" t="inlineStr"/>
      <c r="AF1239" s="27" t="inlineStr"/>
      <c r="AG1239" s="27" t="inlineStr"/>
      <c r="AH1239" s="37" t="n">
        <v>240</v>
      </c>
      <c r="AI1239" s="37" t="n">
        <v>0</v>
      </c>
      <c r="AJ1239" s="37" t="n">
        <v>240</v>
      </c>
      <c r="AK1239" s="38" t="n">
        <v>11.945875</v>
      </c>
      <c r="AL1239" s="38" t="n"/>
      <c r="AM1239" s="38" t="n"/>
      <c r="AN1239" s="27" t="inlineStr"/>
      <c r="AO1239" s="27"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7" t="n">
        <v>0</v>
      </c>
      <c r="M1240" s="7" t="n">
        <v>358.38</v>
      </c>
      <c r="O1240" s="11">
        <f>M1240/SUM($M$2:$M$2023)</f>
        <v/>
      </c>
      <c r="P1240" s="5">
        <f>IFERROR(M1240/I1240,0)</f>
        <v/>
      </c>
      <c r="R1240" s="8">
        <f>I1240-Q1240</f>
        <v/>
      </c>
      <c r="S1240" s="36">
        <f>P1240*R1240</f>
        <v/>
      </c>
      <c r="U1240" s="27" t="inlineStr">
        <is>
          <t>Stock SAP</t>
        </is>
      </c>
      <c r="V1240" s="27" t="inlineStr">
        <is>
          <t>Medicamentos</t>
        </is>
      </c>
      <c r="W1240" s="27" t="inlineStr">
        <is>
          <t>Dentro del alcance</t>
        </is>
      </c>
      <c r="X1240" s="27" t="inlineStr"/>
      <c r="Y1240" s="27" t="inlineStr">
        <is>
          <t>Sin recuento físico en el inventario de Avain</t>
        </is>
      </c>
      <c r="Z1240" s="28" t="inlineStr">
        <is>
          <t>Sin recuento físico</t>
        </is>
      </c>
      <c r="AA1240" s="27" t="inlineStr"/>
      <c r="AB1240" s="27" t="inlineStr"/>
      <c r="AC1240" s="27" t="inlineStr"/>
      <c r="AD1240" s="27" t="inlineStr"/>
      <c r="AE1240" s="27" t="inlineStr"/>
      <c r="AF1240" s="27" t="inlineStr"/>
      <c r="AG1240" s="27" t="inlineStr"/>
      <c r="AH1240" s="37" t="n">
        <v>240</v>
      </c>
      <c r="AI1240" s="37" t="n">
        <v>0</v>
      </c>
      <c r="AJ1240" s="37" t="n">
        <v>240</v>
      </c>
      <c r="AK1240" s="38" t="n">
        <v>11.945875</v>
      </c>
      <c r="AL1240" s="38" t="n"/>
      <c r="AM1240" s="38" t="n"/>
      <c r="AN1240" s="27" t="inlineStr"/>
      <c r="AO1240" s="27"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7" t="n">
        <v>0</v>
      </c>
      <c r="M1241" s="7" t="n">
        <v>5081.62</v>
      </c>
      <c r="O1241" s="11">
        <f>M1241/SUM($M$2:$M$2023)</f>
        <v/>
      </c>
      <c r="P1241" s="5">
        <f>IFERROR(M1241/I1241,0)</f>
        <v/>
      </c>
      <c r="R1241" s="8">
        <f>I1241-Q1241</f>
        <v/>
      </c>
      <c r="S1241" s="36">
        <f>P1241*R1241</f>
        <v/>
      </c>
      <c r="U1241" s="27" t="inlineStr">
        <is>
          <t>Stock SAP</t>
        </is>
      </c>
      <c r="V1241" s="27" t="inlineStr">
        <is>
          <t>Medicamentos</t>
        </is>
      </c>
      <c r="W1241" s="27" t="inlineStr">
        <is>
          <t>Dentro del alcance</t>
        </is>
      </c>
      <c r="X1241" s="26" t="inlineStr">
        <is>
          <t>Baja</t>
        </is>
      </c>
      <c r="Y1241" s="27" t="inlineStr">
        <is>
          <t>Homologado – confianza Baja – pendiente de validación</t>
        </is>
      </c>
      <c r="Z1241" s="26" t="inlineStr">
        <is>
          <t>Dar de baja en SAP</t>
        </is>
      </c>
      <c r="AA1241" s="27" t="inlineStr">
        <is>
          <t>397</t>
        </is>
      </c>
      <c r="AB1241" s="27" t="inlineStr">
        <is>
          <t>METOCLOPRAMIDA COMP SUBLINGUALES</t>
        </is>
      </c>
      <c r="AC1241" s="27" t="inlineStr">
        <is>
          <t>Cruce por nomenclatura SAP</t>
        </is>
      </c>
      <c r="AD1241" s="27" t="inlineStr">
        <is>
          <t>No</t>
        </is>
      </c>
      <c r="AE1241" s="27" t="inlineStr"/>
      <c r="AF1241" s="27" t="inlineStr">
        <is>
          <t>No</t>
        </is>
      </c>
      <c r="AG1241" s="27" t="inlineStr"/>
      <c r="AH1241" s="37" t="n">
        <v>410</v>
      </c>
      <c r="AI1241" s="37" t="n">
        <v>60</v>
      </c>
      <c r="AJ1241" s="37" t="n">
        <v>350</v>
      </c>
      <c r="AK1241" s="38" t="n">
        <v>169.3873170731707</v>
      </c>
      <c r="AL1241" s="38">
        <f>IF(OR($Z1241="Dar de baja en SAP",$Z1241="Dar de alta en SAP"),$AJ1241*$AK1241,"")</f>
        <v/>
      </c>
      <c r="AM1241" s="38">
        <f>$AI1241*$AK1241</f>
        <v/>
      </c>
      <c r="AN1241" s="27" t="inlineStr"/>
      <c r="AO1241" s="27"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7" t="n">
        <v>0</v>
      </c>
      <c r="M1242" s="7" t="n">
        <v>74864.72</v>
      </c>
      <c r="O1242" s="11">
        <f>M1242/SUM($M$2:$M$2023)</f>
        <v/>
      </c>
      <c r="P1242" s="5">
        <f>IFERROR(M1242/I1242,0)</f>
        <v/>
      </c>
      <c r="R1242" s="8">
        <f>I1242-Q1242</f>
        <v/>
      </c>
      <c r="S1242" s="36">
        <f>P1242*R1242</f>
        <v/>
      </c>
      <c r="U1242" s="27" t="inlineStr">
        <is>
          <t>Stock SAP</t>
        </is>
      </c>
      <c r="V1242" s="27" t="inlineStr">
        <is>
          <t>Medicamentos</t>
        </is>
      </c>
      <c r="W1242" s="27" t="inlineStr">
        <is>
          <t>Dentro del alcance</t>
        </is>
      </c>
      <c r="X1242" s="27" t="inlineStr"/>
      <c r="Y1242" s="27" t="inlineStr">
        <is>
          <t>Sin recuento físico en el inventario de Avain</t>
        </is>
      </c>
      <c r="Z1242" s="28" t="inlineStr">
        <is>
          <t>Sin recuento físico</t>
        </is>
      </c>
      <c r="AA1242" s="27" t="inlineStr"/>
      <c r="AB1242" s="27" t="inlineStr"/>
      <c r="AC1242" s="27" t="inlineStr"/>
      <c r="AD1242" s="27" t="inlineStr"/>
      <c r="AE1242" s="27" t="inlineStr"/>
      <c r="AF1242" s="27" t="inlineStr"/>
      <c r="AG1242" s="27" t="inlineStr"/>
      <c r="AH1242" s="37" t="n">
        <v>191</v>
      </c>
      <c r="AI1242" s="37" t="n">
        <v>0</v>
      </c>
      <c r="AJ1242" s="37" t="n">
        <v>191</v>
      </c>
      <c r="AK1242" s="38" t="n">
        <v>2495.490732984293</v>
      </c>
      <c r="AL1242" s="38" t="n"/>
      <c r="AM1242" s="38" t="n"/>
      <c r="AN1242" s="27" t="inlineStr"/>
      <c r="AO1242" s="27"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7" t="n">
        <v>0</v>
      </c>
      <c r="M1243" s="7" t="n">
        <v>74864.72</v>
      </c>
      <c r="O1243" s="11">
        <f>M1243/SUM($M$2:$M$2023)</f>
        <v/>
      </c>
      <c r="P1243" s="5">
        <f>IFERROR(M1243/I1243,0)</f>
        <v/>
      </c>
      <c r="R1243" s="8">
        <f>I1243-Q1243</f>
        <v/>
      </c>
      <c r="S1243" s="36">
        <f>P1243*R1243</f>
        <v/>
      </c>
      <c r="U1243" s="27" t="inlineStr">
        <is>
          <t>Stock SAP</t>
        </is>
      </c>
      <c r="V1243" s="27" t="inlineStr">
        <is>
          <t>Medicamentos</t>
        </is>
      </c>
      <c r="W1243" s="27" t="inlineStr">
        <is>
          <t>Dentro del alcance</t>
        </is>
      </c>
      <c r="X1243" s="27" t="inlineStr"/>
      <c r="Y1243" s="27" t="inlineStr">
        <is>
          <t>Sin recuento físico en el inventario de Avain</t>
        </is>
      </c>
      <c r="Z1243" s="28" t="inlineStr">
        <is>
          <t>Sin recuento físico</t>
        </is>
      </c>
      <c r="AA1243" s="27" t="inlineStr"/>
      <c r="AB1243" s="27" t="inlineStr"/>
      <c r="AC1243" s="27" t="inlineStr"/>
      <c r="AD1243" s="27" t="inlineStr"/>
      <c r="AE1243" s="27" t="inlineStr"/>
      <c r="AF1243" s="27" t="inlineStr"/>
      <c r="AG1243" s="27" t="inlineStr"/>
      <c r="AH1243" s="37" t="n">
        <v>191</v>
      </c>
      <c r="AI1243" s="37" t="n">
        <v>0</v>
      </c>
      <c r="AJ1243" s="37" t="n">
        <v>191</v>
      </c>
      <c r="AK1243" s="38" t="n">
        <v>2495.490732984293</v>
      </c>
      <c r="AL1243" s="38" t="n"/>
      <c r="AM1243" s="38" t="n"/>
      <c r="AN1243" s="27" t="inlineStr"/>
      <c r="AO1243" s="27"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7" t="n">
        <v>0</v>
      </c>
      <c r="M1244" s="7" t="n">
        <v>5797.02</v>
      </c>
      <c r="O1244" s="11">
        <f>M1244/SUM($M$2:$M$2023)</f>
        <v/>
      </c>
      <c r="P1244" s="5">
        <f>IFERROR(M1244/I1244,0)</f>
        <v/>
      </c>
      <c r="R1244" s="8">
        <f>I1244-Q1244</f>
        <v/>
      </c>
      <c r="S1244" s="36">
        <f>P1244*R1244</f>
        <v/>
      </c>
      <c r="U1244" s="27" t="inlineStr">
        <is>
          <t>Stock SAP</t>
        </is>
      </c>
      <c r="V1244" s="27" t="inlineStr">
        <is>
          <t>Medicamentos</t>
        </is>
      </c>
      <c r="W1244" s="27" t="inlineStr">
        <is>
          <t>Dentro del alcance</t>
        </is>
      </c>
      <c r="X1244" s="27" t="inlineStr"/>
      <c r="Y1244" s="27" t="inlineStr">
        <is>
          <t>Sin recuento físico en el inventario de Avain</t>
        </is>
      </c>
      <c r="Z1244" s="28" t="inlineStr">
        <is>
          <t>Sin recuento físico</t>
        </is>
      </c>
      <c r="AA1244" s="27" t="inlineStr"/>
      <c r="AB1244" s="27" t="inlineStr"/>
      <c r="AC1244" s="27" t="inlineStr"/>
      <c r="AD1244" s="27" t="inlineStr"/>
      <c r="AE1244" s="27" t="inlineStr"/>
      <c r="AF1244" s="27" t="inlineStr"/>
      <c r="AG1244" s="27" t="inlineStr"/>
      <c r="AH1244" s="37" t="n">
        <v>500</v>
      </c>
      <c r="AI1244" s="37" t="n">
        <v>0</v>
      </c>
      <c r="AJ1244" s="37" t="n">
        <v>500</v>
      </c>
      <c r="AK1244" s="38" t="n">
        <v>193.234</v>
      </c>
      <c r="AL1244" s="38" t="n"/>
      <c r="AM1244" s="38" t="n"/>
      <c r="AN1244" s="27" t="inlineStr"/>
      <c r="AO1244" s="27"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7" t="n">
        <v>0</v>
      </c>
      <c r="M1245" s="7" t="n">
        <v>44926.35</v>
      </c>
      <c r="O1245" s="11">
        <f>M1245/SUM($M$2:$M$2023)</f>
        <v/>
      </c>
      <c r="P1245" s="5">
        <f>IFERROR(M1245/I1245,0)</f>
        <v/>
      </c>
      <c r="R1245" s="8">
        <f>I1245-Q1245</f>
        <v/>
      </c>
      <c r="S1245" s="36">
        <f>P1245*R1245</f>
        <v/>
      </c>
      <c r="U1245" s="27" t="inlineStr">
        <is>
          <t>Stock SAP</t>
        </is>
      </c>
      <c r="V1245" s="27" t="inlineStr">
        <is>
          <t>Medicamentos</t>
        </is>
      </c>
      <c r="W1245" s="27" t="inlineStr">
        <is>
          <t>Dentro del alcance</t>
        </is>
      </c>
      <c r="X1245" s="30" t="inlineStr">
        <is>
          <t>Media</t>
        </is>
      </c>
      <c r="Y1245" s="27" t="inlineStr">
        <is>
          <t>Homologado – confianza Media – pendiente de validación</t>
        </is>
      </c>
      <c r="Z1245" s="26" t="inlineStr">
        <is>
          <t>Dar de baja en SAP</t>
        </is>
      </c>
      <c r="AA1245" s="27" t="inlineStr">
        <is>
          <t>311</t>
        </is>
      </c>
      <c r="AB1245" s="27" t="inlineStr">
        <is>
          <t>ADENOSINA AMP</t>
        </is>
      </c>
      <c r="AC1245" s="27" t="inlineStr">
        <is>
          <t>Homologación por código Avain (master M03-004)</t>
        </is>
      </c>
      <c r="AD1245" s="27" t="inlineStr">
        <is>
          <t>No</t>
        </is>
      </c>
      <c r="AE1245" s="27" t="inlineStr"/>
      <c r="AF1245" s="27" t="inlineStr">
        <is>
          <t>Sí</t>
        </is>
      </c>
      <c r="AG1245" s="27" t="inlineStr">
        <is>
          <t>M03-004</t>
        </is>
      </c>
      <c r="AH1245" s="37" t="n">
        <v>1116</v>
      </c>
      <c r="AI1245" s="37" t="n">
        <v>0</v>
      </c>
      <c r="AJ1245" s="37" t="n">
        <v>1116</v>
      </c>
      <c r="AK1245" s="38" t="n">
        <v>1497.545044802867</v>
      </c>
      <c r="AL1245" s="38">
        <f>IF(OR($Z1245="Dar de baja en SAP",$Z1245="Dar de alta en SAP"),$AJ1245*$AK1245,"")</f>
        <v/>
      </c>
      <c r="AM1245" s="38">
        <f>$AI1245*$AK1245</f>
        <v/>
      </c>
      <c r="AN1245" s="27" t="inlineStr"/>
      <c r="AO1245"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7" t="n">
        <v>0</v>
      </c>
      <c r="M1246" s="7" t="n">
        <v>24261.37</v>
      </c>
      <c r="O1246" s="11">
        <f>M1246/SUM($M$2:$M$2023)</f>
        <v/>
      </c>
      <c r="P1246" s="5">
        <f>IFERROR(M1246/I1246,0)</f>
        <v/>
      </c>
      <c r="R1246" s="8">
        <f>I1246-Q1246</f>
        <v/>
      </c>
      <c r="S1246" s="36">
        <f>P1246*R1246</f>
        <v/>
      </c>
      <c r="U1246" s="27" t="inlineStr">
        <is>
          <t>Stock SAP</t>
        </is>
      </c>
      <c r="V1246" s="27" t="inlineStr">
        <is>
          <t>Medicamentos</t>
        </is>
      </c>
      <c r="W1246" s="27" t="inlineStr">
        <is>
          <t>Dentro del alcance</t>
        </is>
      </c>
      <c r="X1246" s="30" t="inlineStr">
        <is>
          <t>Media</t>
        </is>
      </c>
      <c r="Y1246" s="27" t="inlineStr">
        <is>
          <t>Homologado – confianza Media – pendiente de validación</t>
        </is>
      </c>
      <c r="Z1246" s="26" t="inlineStr">
        <is>
          <t>Dar de baja en SAP</t>
        </is>
      </c>
      <c r="AA1246" s="27" t="inlineStr">
        <is>
          <t>166</t>
        </is>
      </c>
      <c r="AB1246" s="27" t="inlineStr">
        <is>
          <t>NALOXONA AMP</t>
        </is>
      </c>
      <c r="AC1246" s="27" t="inlineStr">
        <is>
          <t>Cruce por nomenclatura SAP</t>
        </is>
      </c>
      <c r="AD1246" s="27" t="inlineStr">
        <is>
          <t>No</t>
        </is>
      </c>
      <c r="AE1246" s="27" t="inlineStr"/>
      <c r="AF1246" s="27" t="inlineStr">
        <is>
          <t>Sí</t>
        </is>
      </c>
      <c r="AG1246" s="27" t="inlineStr"/>
      <c r="AH1246" s="37" t="n">
        <v>695</v>
      </c>
      <c r="AI1246" s="37" t="n">
        <v>198</v>
      </c>
      <c r="AJ1246" s="37" t="n">
        <v>497</v>
      </c>
      <c r="AK1246" s="38" t="n">
        <v>808.7123741007196</v>
      </c>
      <c r="AL1246" s="38">
        <f>IF(OR($Z1246="Dar de baja en SAP",$Z1246="Dar de alta en SAP"),$AJ1246*$AK1246,"")</f>
        <v/>
      </c>
      <c r="AM1246" s="38">
        <f>$AI1246*$AK1246</f>
        <v/>
      </c>
      <c r="AN1246" s="27" t="inlineStr"/>
      <c r="AO1246"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7" t="n">
        <v>0</v>
      </c>
      <c r="M1247" s="7" t="n">
        <v>22745.79</v>
      </c>
      <c r="O1247" s="11">
        <f>M1247/SUM($M$2:$M$2023)</f>
        <v/>
      </c>
      <c r="P1247" s="5">
        <f>IFERROR(M1247/I1247,0)</f>
        <v/>
      </c>
      <c r="R1247" s="8">
        <f>I1247-Q1247</f>
        <v/>
      </c>
      <c r="S1247" s="36">
        <f>P1247*R1247</f>
        <v/>
      </c>
      <c r="U1247" s="27" t="inlineStr">
        <is>
          <t>Stock SAP</t>
        </is>
      </c>
      <c r="V1247" s="27" t="inlineStr">
        <is>
          <t>Medicamentos</t>
        </is>
      </c>
      <c r="W1247" s="27" t="inlineStr">
        <is>
          <t>Dentro del alcance</t>
        </is>
      </c>
      <c r="X1247" s="30" t="inlineStr">
        <is>
          <t>Media</t>
        </is>
      </c>
      <c r="Y1247" s="27" t="inlineStr">
        <is>
          <t>Homologado – confianza Media – pendiente de validación</t>
        </is>
      </c>
      <c r="Z1247" s="26" t="inlineStr">
        <is>
          <t>Dar de baja en SAP</t>
        </is>
      </c>
      <c r="AA1247" s="27" t="inlineStr">
        <is>
          <t>271</t>
        </is>
      </c>
      <c r="AB1247" s="27" t="inlineStr">
        <is>
          <t>ANGINOTRAT</t>
        </is>
      </c>
      <c r="AC1247" s="27" t="inlineStr">
        <is>
          <t>Cruce por nomenclatura SAP</t>
        </is>
      </c>
      <c r="AD1247" s="27" t="inlineStr">
        <is>
          <t>No</t>
        </is>
      </c>
      <c r="AE1247" s="27" t="inlineStr"/>
      <c r="AF1247" s="27" t="inlineStr">
        <is>
          <t>No</t>
        </is>
      </c>
      <c r="AG1247" s="27" t="inlineStr"/>
      <c r="AH1247" s="37" t="n">
        <v>854</v>
      </c>
      <c r="AI1247" s="37" t="n">
        <v>0</v>
      </c>
      <c r="AJ1247" s="37" t="n">
        <v>854</v>
      </c>
      <c r="AK1247" s="38" t="n">
        <v>758.1929391100703</v>
      </c>
      <c r="AL1247" s="38">
        <f>IF(OR($Z1247="Dar de baja en SAP",$Z1247="Dar de alta en SAP"),$AJ1247*$AK1247,"")</f>
        <v/>
      </c>
      <c r="AM1247" s="38">
        <f>$AI1247*$AK1247</f>
        <v/>
      </c>
      <c r="AN1247" s="27" t="inlineStr"/>
      <c r="AO124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7" t="n">
        <v>0</v>
      </c>
      <c r="M1248" s="7" t="n">
        <v>5357.28</v>
      </c>
      <c r="O1248" s="11">
        <f>M1248/SUM($M$2:$M$2023)</f>
        <v/>
      </c>
      <c r="P1248" s="5">
        <f>IFERROR(M1248/I1248,0)</f>
        <v/>
      </c>
      <c r="R1248" s="8">
        <f>I1248-Q1248</f>
        <v/>
      </c>
      <c r="S1248" s="36">
        <f>P1248*R1248</f>
        <v/>
      </c>
      <c r="U1248" s="27" t="inlineStr">
        <is>
          <t>Stock SAP</t>
        </is>
      </c>
      <c r="V1248" s="27" t="inlineStr">
        <is>
          <t>Medicamentos</t>
        </is>
      </c>
      <c r="W1248" s="27" t="inlineStr">
        <is>
          <t>Dentro del alcance</t>
        </is>
      </c>
      <c r="X1248" s="27" t="inlineStr"/>
      <c r="Y1248" s="27" t="inlineStr">
        <is>
          <t>Sin recuento físico en el inventario de Avain</t>
        </is>
      </c>
      <c r="Z1248" s="28" t="inlineStr">
        <is>
          <t>Sin recuento físico</t>
        </is>
      </c>
      <c r="AA1248" s="27" t="inlineStr"/>
      <c r="AB1248" s="27" t="inlineStr"/>
      <c r="AC1248" s="27" t="inlineStr"/>
      <c r="AD1248" s="27" t="inlineStr"/>
      <c r="AE1248" s="27" t="inlineStr"/>
      <c r="AF1248" s="27" t="inlineStr"/>
      <c r="AG1248" s="27" t="inlineStr"/>
      <c r="AH1248" s="37" t="n">
        <v>96</v>
      </c>
      <c r="AI1248" s="37" t="n">
        <v>0</v>
      </c>
      <c r="AJ1248" s="37" t="n">
        <v>96</v>
      </c>
      <c r="AK1248" s="38" t="n">
        <v>178.5760416666667</v>
      </c>
      <c r="AL1248" s="38" t="n"/>
      <c r="AM1248" s="38" t="n"/>
      <c r="AN1248" s="27" t="inlineStr"/>
      <c r="AO1248" s="27"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7" t="n">
        <v>0</v>
      </c>
      <c r="M1249" s="7" t="n">
        <v>76208.07000000001</v>
      </c>
      <c r="O1249" s="11">
        <f>M1249/SUM($M$2:$M$2023)</f>
        <v/>
      </c>
      <c r="P1249" s="5">
        <f>IFERROR(M1249/I1249,0)</f>
        <v/>
      </c>
      <c r="R1249" s="8">
        <f>I1249-Q1249</f>
        <v/>
      </c>
      <c r="S1249" s="36">
        <f>P1249*R1249</f>
        <v/>
      </c>
      <c r="U1249" s="27" t="inlineStr">
        <is>
          <t>Stock SAP</t>
        </is>
      </c>
      <c r="V1249" s="27" t="inlineStr">
        <is>
          <t>Medicamentos</t>
        </is>
      </c>
      <c r="W1249" s="27" t="inlineStr">
        <is>
          <t>Dentro del alcance</t>
        </is>
      </c>
      <c r="X1249" s="25" t="inlineStr">
        <is>
          <t>Alta</t>
        </is>
      </c>
      <c r="Y1249" s="27" t="inlineStr">
        <is>
          <t>Homologado – confianza Alta</t>
        </is>
      </c>
      <c r="Z1249" s="26" t="inlineStr">
        <is>
          <t>Dar de baja en SAP</t>
        </is>
      </c>
      <c r="AA1249" s="27" t="inlineStr">
        <is>
          <t>173</t>
        </is>
      </c>
      <c r="AB1249" s="27" t="inlineStr">
        <is>
          <t>OTOSPORIN</t>
        </is>
      </c>
      <c r="AC1249" s="27" t="inlineStr">
        <is>
          <t>Cruce por nomenclatura SAP</t>
        </is>
      </c>
      <c r="AD1249" s="27" t="inlineStr">
        <is>
          <t>No</t>
        </is>
      </c>
      <c r="AE1249" s="27" t="inlineStr"/>
      <c r="AF1249" s="27" t="inlineStr">
        <is>
          <t>No</t>
        </is>
      </c>
      <c r="AG1249" s="27" t="inlineStr"/>
      <c r="AH1249" s="37" t="n">
        <v>283</v>
      </c>
      <c r="AI1249" s="37" t="n">
        <v>27</v>
      </c>
      <c r="AJ1249" s="37" t="n">
        <v>256</v>
      </c>
      <c r="AK1249" s="38" t="n">
        <v>2540.268939929328</v>
      </c>
      <c r="AL1249" s="38">
        <f>IF(OR($Z1249="Dar de baja en SAP",$Z1249="Dar de alta en SAP"),$AJ1249*$AK1249,"")</f>
        <v/>
      </c>
      <c r="AM1249" s="38">
        <f>$AI1249*$AK1249</f>
        <v/>
      </c>
      <c r="AN1249" s="27" t="inlineStr"/>
      <c r="AO1249"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7" t="n">
        <v>0</v>
      </c>
      <c r="M1250" s="7" t="n">
        <v>76208.07000000001</v>
      </c>
      <c r="O1250" s="11">
        <f>M1250/SUM($M$2:$M$2023)</f>
        <v/>
      </c>
      <c r="P1250" s="5">
        <f>IFERROR(M1250/I1250,0)</f>
        <v/>
      </c>
      <c r="R1250" s="8">
        <f>I1250-Q1250</f>
        <v/>
      </c>
      <c r="S1250" s="36">
        <f>P1250*R1250</f>
        <v/>
      </c>
      <c r="U1250" s="27" t="inlineStr">
        <is>
          <t>Stock SAP</t>
        </is>
      </c>
      <c r="V1250" s="27" t="inlineStr">
        <is>
          <t>Medicamentos</t>
        </is>
      </c>
      <c r="W1250" s="27" t="inlineStr">
        <is>
          <t>Dentro del alcance</t>
        </is>
      </c>
      <c r="X1250" s="25" t="inlineStr">
        <is>
          <t>Alta</t>
        </is>
      </c>
      <c r="Y1250" s="27" t="inlineStr">
        <is>
          <t>Homologado – confianza Alta</t>
        </is>
      </c>
      <c r="Z1250" s="26" t="inlineStr">
        <is>
          <t>Dar de baja en SAP</t>
        </is>
      </c>
      <c r="AA1250" s="27" t="inlineStr">
        <is>
          <t>173</t>
        </is>
      </c>
      <c r="AB1250" s="27" t="inlineStr">
        <is>
          <t>OTOSPORIN</t>
        </is>
      </c>
      <c r="AC1250" s="27" t="inlineStr">
        <is>
          <t>Cruce por nomenclatura SAP</t>
        </is>
      </c>
      <c r="AD1250" s="27" t="inlineStr">
        <is>
          <t>No</t>
        </is>
      </c>
      <c r="AE1250" s="27" t="inlineStr"/>
      <c r="AF1250" s="27" t="inlineStr">
        <is>
          <t>No</t>
        </is>
      </c>
      <c r="AG1250" s="27" t="inlineStr"/>
      <c r="AH1250" s="37" t="n">
        <v>283</v>
      </c>
      <c r="AI1250" s="37" t="n">
        <v>27</v>
      </c>
      <c r="AJ1250" s="37" t="n">
        <v>256</v>
      </c>
      <c r="AK1250" s="38" t="n">
        <v>2540.268939929328</v>
      </c>
      <c r="AL1250" s="38">
        <f>IF(OR($Z1250="Dar de baja en SAP",$Z1250="Dar de alta en SAP"),$AJ1250*$AK1250,"")</f>
        <v/>
      </c>
      <c r="AM1250" s="38">
        <f>$AI1250*$AK1250</f>
        <v/>
      </c>
      <c r="AN1250" s="27" t="inlineStr"/>
      <c r="AO1250"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7" t="n">
        <v>0</v>
      </c>
      <c r="M1251" s="7" t="n">
        <v>8188.81</v>
      </c>
      <c r="O1251" s="11">
        <f>M1251/SUM($M$2:$M$2023)</f>
        <v/>
      </c>
      <c r="P1251" s="5">
        <f>IFERROR(M1251/I1251,0)</f>
        <v/>
      </c>
      <c r="R1251" s="8">
        <f>I1251-Q1251</f>
        <v/>
      </c>
      <c r="S1251" s="36">
        <f>P1251*R1251</f>
        <v/>
      </c>
      <c r="U1251" s="27" t="inlineStr">
        <is>
          <t>Stock SAP</t>
        </is>
      </c>
      <c r="V1251" s="27" t="inlineStr">
        <is>
          <t>Medicamentos</t>
        </is>
      </c>
      <c r="W1251" s="27" t="inlineStr">
        <is>
          <t>Dentro del alcance</t>
        </is>
      </c>
      <c r="X1251" s="27" t="inlineStr"/>
      <c r="Y1251" s="27" t="inlineStr">
        <is>
          <t>Sin recuento físico en el inventario de Avain</t>
        </is>
      </c>
      <c r="Z1251" s="28" t="inlineStr">
        <is>
          <t>Sin recuento físico</t>
        </is>
      </c>
      <c r="AA1251" s="27" t="inlineStr"/>
      <c r="AB1251" s="27" t="inlineStr"/>
      <c r="AC1251" s="27" t="inlineStr"/>
      <c r="AD1251" s="27" t="inlineStr"/>
      <c r="AE1251" s="27" t="inlineStr"/>
      <c r="AF1251" s="27" t="inlineStr"/>
      <c r="AG1251" s="27" t="inlineStr"/>
      <c r="AH1251" s="37" t="n">
        <v>1991</v>
      </c>
      <c r="AI1251" s="37" t="n">
        <v>0</v>
      </c>
      <c r="AJ1251" s="37" t="n">
        <v>1991</v>
      </c>
      <c r="AK1251" s="38" t="n">
        <v>272.9604068307383</v>
      </c>
      <c r="AL1251" s="38" t="n"/>
      <c r="AM1251" s="38" t="n"/>
      <c r="AN1251" s="27" t="inlineStr"/>
      <c r="AO1251" s="27"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7" t="n">
        <v>0</v>
      </c>
      <c r="M1252" s="7" t="n">
        <v>7618.46</v>
      </c>
      <c r="O1252" s="11">
        <f>M1252/SUM($M$2:$M$2023)</f>
        <v/>
      </c>
      <c r="P1252" s="5">
        <f>IFERROR(M1252/I1252,0)</f>
        <v/>
      </c>
      <c r="R1252" s="8">
        <f>I1252-Q1252</f>
        <v/>
      </c>
      <c r="S1252" s="36">
        <f>P1252*R1252</f>
        <v/>
      </c>
      <c r="U1252" s="27" t="inlineStr">
        <is>
          <t>Stock SAP</t>
        </is>
      </c>
      <c r="V1252" s="27" t="inlineStr">
        <is>
          <t>Medicamentos</t>
        </is>
      </c>
      <c r="W1252" s="27" t="inlineStr">
        <is>
          <t>Dentro del alcance</t>
        </is>
      </c>
      <c r="X1252" s="30" t="inlineStr">
        <is>
          <t>Media</t>
        </is>
      </c>
      <c r="Y1252" s="27" t="inlineStr">
        <is>
          <t>Homologado – confianza Media – pendiente de validación</t>
        </is>
      </c>
      <c r="Z1252" s="26" t="inlineStr">
        <is>
          <t>Dar de baja en SAP</t>
        </is>
      </c>
      <c r="AA1252" s="27" t="inlineStr">
        <is>
          <t>253</t>
        </is>
      </c>
      <c r="AB1252" s="27" t="inlineStr">
        <is>
          <t>RANITIDINA AMP</t>
        </is>
      </c>
      <c r="AC1252" s="27" t="inlineStr">
        <is>
          <t>Cruce por nomenclatura SAP</t>
        </is>
      </c>
      <c r="AD1252" s="27" t="inlineStr">
        <is>
          <t>Sí</t>
        </is>
      </c>
      <c r="AE1252" s="27" t="inlineStr">
        <is>
          <t>1000384, 1000171</t>
        </is>
      </c>
      <c r="AF1252" s="27" t="inlineStr">
        <is>
          <t>No</t>
        </is>
      </c>
      <c r="AG1252" s="27" t="inlineStr"/>
      <c r="AH1252" s="37" t="n">
        <v>1040</v>
      </c>
      <c r="AI1252" s="37" t="n">
        <v>211</v>
      </c>
      <c r="AJ1252" s="37" t="n">
        <v>829</v>
      </c>
      <c r="AK1252" s="38" t="n">
        <v>253.9486826923077</v>
      </c>
      <c r="AL1252" s="38">
        <f>IF(OR($Z1252="Dar de baja en SAP",$Z1252="Dar de alta en SAP"),$AJ1252*$AK1252,"")</f>
        <v/>
      </c>
      <c r="AM1252" s="38">
        <f>$AI1252*$AK1252</f>
        <v/>
      </c>
      <c r="AN1252" s="27" t="inlineStr"/>
      <c r="AO1252"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7" t="n">
        <v>0</v>
      </c>
      <c r="M1253" s="7" t="n">
        <v>312012.81</v>
      </c>
      <c r="O1253" s="11">
        <f>M1253/SUM($M$2:$M$2023)</f>
        <v/>
      </c>
      <c r="P1253" s="5">
        <f>IFERROR(M1253/I1253,0)</f>
        <v/>
      </c>
      <c r="R1253" s="8">
        <f>I1253-Q1253</f>
        <v/>
      </c>
      <c r="S1253" s="36">
        <f>P1253*R1253</f>
        <v/>
      </c>
      <c r="U1253" s="27" t="inlineStr">
        <is>
          <t>Stock SAP</t>
        </is>
      </c>
      <c r="V1253" s="27" t="inlineStr">
        <is>
          <t>Medicamentos</t>
        </is>
      </c>
      <c r="W1253" s="27" t="inlineStr">
        <is>
          <t>Dentro del alcance</t>
        </is>
      </c>
      <c r="X1253" s="27" t="inlineStr"/>
      <c r="Y1253" s="27" t="inlineStr">
        <is>
          <t>Sin recuento físico en el inventario de Avain</t>
        </is>
      </c>
      <c r="Z1253" s="28" t="inlineStr">
        <is>
          <t>Sin recuento físico</t>
        </is>
      </c>
      <c r="AA1253" s="27" t="inlineStr"/>
      <c r="AB1253" s="27" t="inlineStr"/>
      <c r="AC1253" s="27" t="inlineStr"/>
      <c r="AD1253" s="27" t="inlineStr"/>
      <c r="AE1253" s="27" t="inlineStr"/>
      <c r="AF1253" s="27" t="inlineStr"/>
      <c r="AG1253" s="27" t="inlineStr"/>
      <c r="AH1253" s="37" t="n">
        <v>456</v>
      </c>
      <c r="AI1253" s="37" t="n">
        <v>0</v>
      </c>
      <c r="AJ1253" s="37" t="n">
        <v>456</v>
      </c>
      <c r="AK1253" s="38" t="n">
        <v>10400.42690789474</v>
      </c>
      <c r="AL1253" s="38" t="n"/>
      <c r="AM1253" s="38" t="n"/>
      <c r="AN1253" s="27" t="inlineStr"/>
      <c r="AO1253" s="27"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7" t="n">
        <v>0</v>
      </c>
      <c r="M1254" s="7" t="n">
        <v>131450.4</v>
      </c>
      <c r="O1254" s="11">
        <f>M1254/SUM($M$2:$M$2023)</f>
        <v/>
      </c>
      <c r="P1254" s="5">
        <f>IFERROR(M1254/I1254,0)</f>
        <v/>
      </c>
      <c r="R1254" s="8">
        <f>I1254-Q1254</f>
        <v/>
      </c>
      <c r="S1254" s="36">
        <f>P1254*R1254</f>
        <v/>
      </c>
      <c r="U1254" s="27" t="inlineStr">
        <is>
          <t>Stock SAP</t>
        </is>
      </c>
      <c r="V1254" s="27" t="inlineStr">
        <is>
          <t>Medicamentos</t>
        </is>
      </c>
      <c r="W1254" s="27" t="inlineStr">
        <is>
          <t>Dentro del alcance</t>
        </is>
      </c>
      <c r="X1254" s="27" t="inlineStr"/>
      <c r="Y1254" s="27" t="inlineStr">
        <is>
          <t>Sin recuento físico en el inventario de Avain</t>
        </is>
      </c>
      <c r="Z1254" s="28" t="inlineStr">
        <is>
          <t>Sin recuento físico</t>
        </is>
      </c>
      <c r="AA1254" s="27" t="inlineStr"/>
      <c r="AB1254" s="27" t="inlineStr"/>
      <c r="AC1254" s="27" t="inlineStr"/>
      <c r="AD1254" s="27" t="inlineStr"/>
      <c r="AE1254" s="27" t="inlineStr"/>
      <c r="AF1254" s="27" t="inlineStr"/>
      <c r="AG1254" s="27" t="inlineStr"/>
      <c r="AH1254" s="37" t="n">
        <v>968</v>
      </c>
      <c r="AI1254" s="37" t="n">
        <v>0</v>
      </c>
      <c r="AJ1254" s="37" t="n">
        <v>968</v>
      </c>
      <c r="AK1254" s="38" t="n">
        <v>4381.680010330579</v>
      </c>
      <c r="AL1254" s="38" t="n"/>
      <c r="AM1254" s="38" t="n"/>
      <c r="AN1254" s="27" t="inlineStr"/>
      <c r="AO1254" s="27"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7" t="n">
        <v>0</v>
      </c>
      <c r="M1255" s="7" t="n">
        <v>131450.4</v>
      </c>
      <c r="O1255" s="11">
        <f>M1255/SUM($M$2:$M$2023)</f>
        <v/>
      </c>
      <c r="P1255" s="5">
        <f>IFERROR(M1255/I1255,0)</f>
        <v/>
      </c>
      <c r="R1255" s="8">
        <f>I1255-Q1255</f>
        <v/>
      </c>
      <c r="S1255" s="36">
        <f>P1255*R1255</f>
        <v/>
      </c>
      <c r="U1255" s="27" t="inlineStr">
        <is>
          <t>Stock SAP</t>
        </is>
      </c>
      <c r="V1255" s="27" t="inlineStr">
        <is>
          <t>Medicamentos</t>
        </is>
      </c>
      <c r="W1255" s="27" t="inlineStr">
        <is>
          <t>Dentro del alcance</t>
        </is>
      </c>
      <c r="X1255" s="27" t="inlineStr"/>
      <c r="Y1255" s="27" t="inlineStr">
        <is>
          <t>Sin recuento físico en el inventario de Avain</t>
        </is>
      </c>
      <c r="Z1255" s="28" t="inlineStr">
        <is>
          <t>Sin recuento físico</t>
        </is>
      </c>
      <c r="AA1255" s="27" t="inlineStr"/>
      <c r="AB1255" s="27" t="inlineStr"/>
      <c r="AC1255" s="27" t="inlineStr"/>
      <c r="AD1255" s="27" t="inlineStr"/>
      <c r="AE1255" s="27" t="inlineStr"/>
      <c r="AF1255" s="27" t="inlineStr"/>
      <c r="AG1255" s="27" t="inlineStr"/>
      <c r="AH1255" s="37" t="n">
        <v>968</v>
      </c>
      <c r="AI1255" s="37" t="n">
        <v>0</v>
      </c>
      <c r="AJ1255" s="37" t="n">
        <v>968</v>
      </c>
      <c r="AK1255" s="38" t="n">
        <v>4381.680010330579</v>
      </c>
      <c r="AL1255" s="38" t="n"/>
      <c r="AM1255" s="38" t="n"/>
      <c r="AN1255" s="27" t="inlineStr"/>
      <c r="AO1255" s="27"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7" t="n">
        <v>0</v>
      </c>
      <c r="M1256" s="7" t="n">
        <v>131450.4</v>
      </c>
      <c r="O1256" s="11">
        <f>M1256/SUM($M$2:$M$2023)</f>
        <v/>
      </c>
      <c r="P1256" s="5">
        <f>IFERROR(M1256/I1256,0)</f>
        <v/>
      </c>
      <c r="R1256" s="8">
        <f>I1256-Q1256</f>
        <v/>
      </c>
      <c r="S1256" s="36">
        <f>P1256*R1256</f>
        <v/>
      </c>
      <c r="U1256" s="27" t="inlineStr">
        <is>
          <t>Stock SAP</t>
        </is>
      </c>
      <c r="V1256" s="27" t="inlineStr">
        <is>
          <t>Medicamentos</t>
        </is>
      </c>
      <c r="W1256" s="27" t="inlineStr">
        <is>
          <t>Dentro del alcance</t>
        </is>
      </c>
      <c r="X1256" s="27" t="inlineStr"/>
      <c r="Y1256" s="27" t="inlineStr">
        <is>
          <t>Sin recuento físico en el inventario de Avain</t>
        </is>
      </c>
      <c r="Z1256" s="28" t="inlineStr">
        <is>
          <t>Sin recuento físico</t>
        </is>
      </c>
      <c r="AA1256" s="27" t="inlineStr"/>
      <c r="AB1256" s="27" t="inlineStr"/>
      <c r="AC1256" s="27" t="inlineStr"/>
      <c r="AD1256" s="27" t="inlineStr"/>
      <c r="AE1256" s="27" t="inlineStr"/>
      <c r="AF1256" s="27" t="inlineStr"/>
      <c r="AG1256" s="27" t="inlineStr"/>
      <c r="AH1256" s="37" t="n">
        <v>968</v>
      </c>
      <c r="AI1256" s="37" t="n">
        <v>0</v>
      </c>
      <c r="AJ1256" s="37" t="n">
        <v>968</v>
      </c>
      <c r="AK1256" s="38" t="n">
        <v>4381.680010330579</v>
      </c>
      <c r="AL1256" s="38" t="n"/>
      <c r="AM1256" s="38" t="n"/>
      <c r="AN1256" s="27" t="inlineStr"/>
      <c r="AO1256" s="27" t="inlineStr">
        <is>
          <t>El material ocupa 23 filas en la hoja 1060 NQN (lote/almacén). La cantidad SAP y la física de esta vista son el total del material.</t>
        </is>
      </c>
    </row>
    <row r="1257">
      <c r="A1257" s="5" t="inlineStr">
        <is>
          <t>1000444</t>
        </is>
      </c>
      <c r="B1257" s="5" t="inlineStr">
        <is>
          <t>DELTISONA 4MG COMPRIMIDOS</t>
        </is>
      </c>
      <c r="C1257" s="5" t="inlineStr"/>
      <c r="D1257" s="5" t="inlineStr">
        <is>
          <t>033</t>
        </is>
      </c>
      <c r="E1257" s="5" t="inlineStr">
        <is>
          <t>ZMED</t>
        </is>
      </c>
      <c r="F1257" s="5" t="inlineStr">
        <is>
          <t>1060</t>
        </is>
      </c>
      <c r="G1257" s="5" t="inlineStr">
        <is>
          <t>6021</t>
        </is>
      </c>
      <c r="H1257" s="5" t="inlineStr">
        <is>
          <t>C/U</t>
        </is>
      </c>
      <c r="I1257" s="6" t="n">
        <v>30</v>
      </c>
      <c r="J1257" s="6" t="n">
        <v>0</v>
      </c>
      <c r="K1257" s="5" t="inlineStr">
        <is>
          <t>ARS</t>
        </is>
      </c>
      <c r="L1257" s="7" t="n">
        <v>0</v>
      </c>
      <c r="M1257" s="7" t="n">
        <v>286200</v>
      </c>
      <c r="O1257" s="11">
        <f>M1257/SUM($M$2:$M$2023)</f>
        <v/>
      </c>
      <c r="P1257" s="5">
        <f>IFERROR(M1257/I1257,0)</f>
        <v/>
      </c>
      <c r="Q1257" s="39" t="n">
        <v>0</v>
      </c>
      <c r="R1257" s="8">
        <f>I1257-Q1257</f>
        <v/>
      </c>
      <c r="S1257" s="36">
        <f>P1257*R1257</f>
        <v/>
      </c>
      <c r="U1257" s="27" t="inlineStr">
        <is>
          <t>Stock SAP</t>
        </is>
      </c>
      <c r="V1257" s="27" t="inlineStr">
        <is>
          <t>Medicamentos</t>
        </is>
      </c>
      <c r="W1257" s="27" t="inlineStr">
        <is>
          <t>Dentro del alcance</t>
        </is>
      </c>
      <c r="X1257" s="30" t="inlineStr">
        <is>
          <t>Media</t>
        </is>
      </c>
      <c r="Y1257" s="27" t="inlineStr">
        <is>
          <t>Homologado – confianza Media – pendiente de validación</t>
        </is>
      </c>
      <c r="Z1257" s="26" t="inlineStr">
        <is>
          <t>Dar de baja en SAP</t>
        </is>
      </c>
      <c r="AA1257" s="27" t="inlineStr">
        <is>
          <t>476</t>
        </is>
      </c>
      <c r="AB1257" s="27" t="inlineStr">
        <is>
          <t>DELTISONA B 4 mg</t>
        </is>
      </c>
      <c r="AC1257" s="27" t="inlineStr">
        <is>
          <t>Cruce por nomenclatura SAP</t>
        </is>
      </c>
      <c r="AD1257" s="27" t="inlineStr">
        <is>
          <t>No</t>
        </is>
      </c>
      <c r="AE1257" s="27" t="inlineStr"/>
      <c r="AF1257" s="27" t="inlineStr">
        <is>
          <t>No</t>
        </is>
      </c>
      <c r="AG1257" s="27" t="inlineStr"/>
      <c r="AH1257" s="37" t="n">
        <v>30</v>
      </c>
      <c r="AI1257" s="37" t="n">
        <v>0</v>
      </c>
      <c r="AJ1257" s="37" t="n">
        <v>30</v>
      </c>
      <c r="AK1257" s="38" t="n">
        <v>9540</v>
      </c>
      <c r="AL1257" s="38">
        <f>IF(OR($Z1257="Dar de baja en SAP",$Z1257="Dar de alta en SAP"),$AJ1257*$AK1257,"")</f>
        <v/>
      </c>
      <c r="AM1257" s="38">
        <f>$AI1257*$AK1257</f>
        <v/>
      </c>
      <c r="AN1257" s="27" t="inlineStr"/>
      <c r="AO1257" s="27"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7" t="n">
        <v>0</v>
      </c>
      <c r="M1258" s="7" t="n">
        <v>3302.41</v>
      </c>
      <c r="O1258" s="11">
        <f>M1258/SUM($M$2:$M$2023)</f>
        <v/>
      </c>
      <c r="P1258" s="5">
        <f>IFERROR(M1258/I1258,0)</f>
        <v/>
      </c>
      <c r="R1258" s="8">
        <f>I1258-Q1258</f>
        <v/>
      </c>
      <c r="S1258" s="36">
        <f>P1258*R1258</f>
        <v/>
      </c>
      <c r="U1258" s="27" t="inlineStr">
        <is>
          <t>Stock SAP</t>
        </is>
      </c>
      <c r="V1258" s="27" t="inlineStr">
        <is>
          <t>Medicamentos</t>
        </is>
      </c>
      <c r="W1258" s="27" t="inlineStr">
        <is>
          <t>Dentro del alcance</t>
        </is>
      </c>
      <c r="X1258" s="26" t="inlineStr">
        <is>
          <t>Baja</t>
        </is>
      </c>
      <c r="Y1258" s="27" t="inlineStr">
        <is>
          <t>Homologado – confianza Baja – pendiente de validación</t>
        </is>
      </c>
      <c r="Z1258" s="26" t="inlineStr">
        <is>
          <t>Dar de baja en SAP</t>
        </is>
      </c>
      <c r="AA1258" s="27" t="inlineStr">
        <is>
          <t>369; 179</t>
        </is>
      </c>
      <c r="AB1258" s="27" t="inlineStr">
        <is>
          <t>PARACETAMOL 1 G; PARACETAMOL 500 MG</t>
        </is>
      </c>
      <c r="AC1258" s="27" t="inlineStr">
        <is>
          <t>Cruce por nomenclatura SAP; Homologación por código Avain (master M01-008)</t>
        </is>
      </c>
      <c r="AD1258" s="27" t="inlineStr">
        <is>
          <t>No</t>
        </is>
      </c>
      <c r="AE1258" s="27" t="inlineStr"/>
      <c r="AF1258" s="27" t="inlineStr">
        <is>
          <t>Sí</t>
        </is>
      </c>
      <c r="AG1258" s="27" t="inlineStr">
        <is>
          <t>M01-008</t>
        </is>
      </c>
      <c r="AH1258" s="37" t="n">
        <v>6328</v>
      </c>
      <c r="AI1258" s="37" t="n">
        <v>426</v>
      </c>
      <c r="AJ1258" s="37" t="n">
        <v>5902</v>
      </c>
      <c r="AK1258" s="38" t="n">
        <v>110.080466182048</v>
      </c>
      <c r="AL1258" s="38">
        <f>IF(OR($Z1258="Dar de baja en SAP",$Z1258="Dar de alta en SAP"),$AJ1258*$AK1258,"")</f>
        <v/>
      </c>
      <c r="AM1258" s="38">
        <f>$AI1258*$AK1258</f>
        <v/>
      </c>
      <c r="AN1258" s="27" t="inlineStr"/>
      <c r="AO1258"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7" t="n">
        <v>0</v>
      </c>
      <c r="M1259" s="7" t="n">
        <v>228589.27</v>
      </c>
      <c r="O1259" s="11">
        <f>M1259/SUM($M$2:$M$2023)</f>
        <v/>
      </c>
      <c r="P1259" s="5">
        <f>IFERROR(M1259/I1259,0)</f>
        <v/>
      </c>
      <c r="R1259" s="8">
        <f>I1259-Q1259</f>
        <v/>
      </c>
      <c r="S1259" s="36">
        <f>P1259*R1259</f>
        <v/>
      </c>
      <c r="U1259" s="27" t="inlineStr">
        <is>
          <t>Stock SAP</t>
        </is>
      </c>
      <c r="V1259" s="27" t="inlineStr">
        <is>
          <t>Medicamentos</t>
        </is>
      </c>
      <c r="W1259" s="27" t="inlineStr">
        <is>
          <t>Dentro del alcance</t>
        </is>
      </c>
      <c r="X1259" s="26" t="inlineStr">
        <is>
          <t>Baja</t>
        </is>
      </c>
      <c r="Y1259" s="27" t="inlineStr">
        <is>
          <t>Homologado – confianza Baja – pendiente de validación</t>
        </is>
      </c>
      <c r="Z1259" s="26" t="inlineStr">
        <is>
          <t>Dar de baja en SAP</t>
        </is>
      </c>
      <c r="AA1259" s="27" t="inlineStr">
        <is>
          <t>137; 469</t>
        </is>
      </c>
      <c r="AB1259" s="27" t="inlineStr">
        <is>
          <t>IODOPOVIDONA 1000 ML; iodopovidona x 60 ml</t>
        </is>
      </c>
      <c r="AC1259" s="27" t="inlineStr">
        <is>
          <t>Cruce por nomenclatura SAP; Homologación por código Avain (master D-175)</t>
        </is>
      </c>
      <c r="AD1259" s="27" t="inlineStr">
        <is>
          <t>No</t>
        </is>
      </c>
      <c r="AE1259" s="27" t="inlineStr"/>
      <c r="AF1259" s="27" t="inlineStr">
        <is>
          <t>Sí</t>
        </is>
      </c>
      <c r="AG1259" s="27" t="inlineStr">
        <is>
          <t>D-175</t>
        </is>
      </c>
      <c r="AH1259" s="37" t="n">
        <v>360</v>
      </c>
      <c r="AI1259" s="37" t="n">
        <v>71</v>
      </c>
      <c r="AJ1259" s="37" t="n">
        <v>289</v>
      </c>
      <c r="AK1259" s="38" t="n">
        <v>7619.642194444443</v>
      </c>
      <c r="AL1259" s="38">
        <f>IF(OR($Z1259="Dar de baja en SAP",$Z1259="Dar de alta en SAP"),$AJ1259*$AK1259,"")</f>
        <v/>
      </c>
      <c r="AM1259" s="38">
        <f>$AI1259*$AK1259</f>
        <v/>
      </c>
      <c r="AN1259" s="27" t="inlineStr"/>
      <c r="AO1259"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7" t="n">
        <v>0</v>
      </c>
      <c r="M1260" s="7" t="n">
        <v>90</v>
      </c>
      <c r="O1260" s="11">
        <f>M1260/SUM($M$2:$M$2023)</f>
        <v/>
      </c>
      <c r="P1260" s="5">
        <f>IFERROR(M1260/I1260,0)</f>
        <v/>
      </c>
      <c r="R1260" s="8">
        <f>I1260-Q1260</f>
        <v/>
      </c>
      <c r="S1260" s="36">
        <f>P1260*R1260</f>
        <v/>
      </c>
      <c r="U1260" s="27" t="inlineStr">
        <is>
          <t>Stock SAP</t>
        </is>
      </c>
      <c r="V1260" s="27" t="inlineStr">
        <is>
          <t>Medicamentos</t>
        </is>
      </c>
      <c r="W1260" s="27" t="inlineStr">
        <is>
          <t>Dentro del alcance</t>
        </is>
      </c>
      <c r="X1260" s="27" t="inlineStr"/>
      <c r="Y1260" s="27" t="inlineStr">
        <is>
          <t>Sin recuento físico en el inventario de Avain</t>
        </is>
      </c>
      <c r="Z1260" s="28" t="inlineStr">
        <is>
          <t>Sin recuento físico</t>
        </is>
      </c>
      <c r="AA1260" s="27" t="inlineStr"/>
      <c r="AB1260" s="27" t="inlineStr"/>
      <c r="AC1260" s="27" t="inlineStr"/>
      <c r="AD1260" s="27" t="inlineStr"/>
      <c r="AE1260" s="27" t="inlineStr"/>
      <c r="AF1260" s="27" t="inlineStr"/>
      <c r="AG1260" s="27" t="inlineStr"/>
      <c r="AH1260" s="37" t="n">
        <v>30</v>
      </c>
      <c r="AI1260" s="37" t="n">
        <v>0</v>
      </c>
      <c r="AJ1260" s="37" t="n">
        <v>30</v>
      </c>
      <c r="AK1260" s="38" t="n">
        <v>3</v>
      </c>
      <c r="AL1260" s="38" t="n"/>
      <c r="AM1260" s="38" t="n"/>
      <c r="AN1260" s="27" t="inlineStr"/>
      <c r="AO1260" s="27" t="inlineStr"/>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7" t="n">
        <v>0</v>
      </c>
      <c r="M1261" s="7" t="n">
        <v>19993.29</v>
      </c>
      <c r="O1261" s="11">
        <f>M1261/SUM($M$2:$M$2023)</f>
        <v/>
      </c>
      <c r="P1261" s="5">
        <f>IFERROR(M1261/I1261,0)</f>
        <v/>
      </c>
      <c r="R1261" s="8">
        <f>I1261-Q1261</f>
        <v/>
      </c>
      <c r="S1261" s="36">
        <f>P1261*R1261</f>
        <v/>
      </c>
      <c r="U1261" s="27" t="inlineStr">
        <is>
          <t>Stock SAP</t>
        </is>
      </c>
      <c r="V1261" s="27" t="inlineStr">
        <is>
          <t>Medicamentos</t>
        </is>
      </c>
      <c r="W1261" s="27" t="inlineStr">
        <is>
          <t>Dentro del alcance</t>
        </is>
      </c>
      <c r="X1261" s="27" t="inlineStr"/>
      <c r="Y1261" s="27" t="inlineStr">
        <is>
          <t>Sin recuento físico en el inventario de Avain</t>
        </is>
      </c>
      <c r="Z1261" s="28" t="inlineStr">
        <is>
          <t>Sin recuento físico</t>
        </is>
      </c>
      <c r="AA1261" s="27" t="inlineStr"/>
      <c r="AB1261" s="27" t="inlineStr"/>
      <c r="AC1261" s="27" t="inlineStr"/>
      <c r="AD1261" s="27" t="inlineStr"/>
      <c r="AE1261" s="27" t="inlineStr"/>
      <c r="AF1261" s="27" t="inlineStr"/>
      <c r="AG1261" s="27" t="inlineStr"/>
      <c r="AH1261" s="37" t="n">
        <v>503</v>
      </c>
      <c r="AI1261" s="37" t="n">
        <v>0</v>
      </c>
      <c r="AJ1261" s="37" t="n">
        <v>503</v>
      </c>
      <c r="AK1261" s="38" t="n">
        <v>666.4431212723657</v>
      </c>
      <c r="AL1261" s="38" t="n"/>
      <c r="AM1261" s="38" t="n"/>
      <c r="AN1261" s="27" t="inlineStr"/>
      <c r="AO1261" s="27"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7" t="n">
        <v>0</v>
      </c>
      <c r="M1262" s="7" t="n">
        <v>7315.74</v>
      </c>
      <c r="O1262" s="11">
        <f>M1262/SUM($M$2:$M$2023)</f>
        <v/>
      </c>
      <c r="P1262" s="5">
        <f>IFERROR(M1262/I1262,0)</f>
        <v/>
      </c>
      <c r="R1262" s="8">
        <f>I1262-Q1262</f>
        <v/>
      </c>
      <c r="S1262" s="36">
        <f>P1262*R1262</f>
        <v/>
      </c>
      <c r="U1262" s="27" t="inlineStr">
        <is>
          <t>Stock SAP</t>
        </is>
      </c>
      <c r="V1262" s="27" t="inlineStr">
        <is>
          <t>Medicamentos</t>
        </is>
      </c>
      <c r="W1262" s="27" t="inlineStr">
        <is>
          <t>Dentro del alcance</t>
        </is>
      </c>
      <c r="X1262" s="27" t="inlineStr"/>
      <c r="Y1262" s="27" t="inlineStr">
        <is>
          <t>Sin recuento físico en el inventario de Avain</t>
        </is>
      </c>
      <c r="Z1262" s="28" t="inlineStr">
        <is>
          <t>Sin recuento físico</t>
        </is>
      </c>
      <c r="AA1262" s="27" t="inlineStr"/>
      <c r="AB1262" s="27" t="inlineStr"/>
      <c r="AC1262" s="27" t="inlineStr"/>
      <c r="AD1262" s="27" t="inlineStr"/>
      <c r="AE1262" s="27" t="inlineStr"/>
      <c r="AF1262" s="27" t="inlineStr"/>
      <c r="AG1262" s="27" t="inlineStr"/>
      <c r="AH1262" s="37" t="n">
        <v>435</v>
      </c>
      <c r="AI1262" s="37" t="n">
        <v>0</v>
      </c>
      <c r="AJ1262" s="37" t="n">
        <v>435</v>
      </c>
      <c r="AK1262" s="38" t="n">
        <v>243.8579540229885</v>
      </c>
      <c r="AL1262" s="38" t="n"/>
      <c r="AM1262" s="38" t="n"/>
      <c r="AN1262" s="27" t="inlineStr"/>
      <c r="AO1262" s="27"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7" t="n">
        <v>0</v>
      </c>
      <c r="M1263" s="7" t="n">
        <v>29388.62</v>
      </c>
      <c r="O1263" s="11">
        <f>M1263/SUM($M$2:$M$2023)</f>
        <v/>
      </c>
      <c r="P1263" s="5">
        <f>IFERROR(M1263/I1263,0)</f>
        <v/>
      </c>
      <c r="R1263" s="8">
        <f>I1263-Q1263</f>
        <v/>
      </c>
      <c r="S1263" s="36">
        <f>P1263*R1263</f>
        <v/>
      </c>
      <c r="U1263" s="27" t="inlineStr">
        <is>
          <t>Stock SAP</t>
        </is>
      </c>
      <c r="V1263" s="27" t="inlineStr">
        <is>
          <t>Medicamentos</t>
        </is>
      </c>
      <c r="W1263" s="27" t="inlineStr">
        <is>
          <t>Dentro del alcance</t>
        </is>
      </c>
      <c r="X1263" s="30" t="inlineStr">
        <is>
          <t>Media</t>
        </is>
      </c>
      <c r="Y1263" s="27" t="inlineStr">
        <is>
          <t>Homologado – confianza Media – pendiente de validación</t>
        </is>
      </c>
      <c r="Z1263" s="26" t="inlineStr">
        <is>
          <t>Dar de baja en SAP</t>
        </is>
      </c>
      <c r="AA1263" s="27" t="inlineStr">
        <is>
          <t>527</t>
        </is>
      </c>
      <c r="AB1263" s="27" t="inlineStr">
        <is>
          <t>SULFATO DE MAGNESIO AMP X 5 ML</t>
        </is>
      </c>
      <c r="AC1263" s="27" t="inlineStr">
        <is>
          <t>Cruce por nomenclatura SAP</t>
        </is>
      </c>
      <c r="AD1263" s="27" t="inlineStr">
        <is>
          <t>No</t>
        </is>
      </c>
      <c r="AE1263" s="27" t="inlineStr"/>
      <c r="AF1263" s="27" t="inlineStr">
        <is>
          <t>Sí</t>
        </is>
      </c>
      <c r="AG1263" s="27" t="inlineStr"/>
      <c r="AH1263" s="37" t="n">
        <v>130</v>
      </c>
      <c r="AI1263" s="37" t="n">
        <v>125</v>
      </c>
      <c r="AJ1263" s="37" t="n">
        <v>5</v>
      </c>
      <c r="AK1263" s="38" t="n">
        <v>979.6207692307692</v>
      </c>
      <c r="AL1263" s="38">
        <f>IF(OR($Z1263="Dar de baja en SAP",$Z1263="Dar de alta en SAP"),$AJ1263*$AK1263,"")</f>
        <v/>
      </c>
      <c r="AM1263" s="38">
        <f>$AI1263*$AK1263</f>
        <v/>
      </c>
      <c r="AN1263" s="27" t="inlineStr"/>
      <c r="AO1263" s="27"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7" t="n">
        <v>0</v>
      </c>
      <c r="M1264" s="7" t="n">
        <v>377510.63</v>
      </c>
      <c r="O1264" s="11">
        <f>M1264/SUM($M$2:$M$2023)</f>
        <v/>
      </c>
      <c r="P1264" s="5">
        <f>IFERROR(M1264/I1264,0)</f>
        <v/>
      </c>
      <c r="R1264" s="8">
        <f>I1264-Q1264</f>
        <v/>
      </c>
      <c r="S1264" s="36">
        <f>P1264*R1264</f>
        <v/>
      </c>
      <c r="U1264" s="27" t="inlineStr">
        <is>
          <t>Stock SAP</t>
        </is>
      </c>
      <c r="V1264" s="27" t="inlineStr">
        <is>
          <t>Medicamentos</t>
        </is>
      </c>
      <c r="W1264" s="27" t="inlineStr">
        <is>
          <t>Dentro del alcance</t>
        </is>
      </c>
      <c r="X1264" s="27" t="inlineStr"/>
      <c r="Y1264" s="27" t="inlineStr">
        <is>
          <t>Sin recuento físico en el inventario de Avain</t>
        </is>
      </c>
      <c r="Z1264" s="28" t="inlineStr">
        <is>
          <t>Sin recuento físico</t>
        </is>
      </c>
      <c r="AA1264" s="27" t="inlineStr"/>
      <c r="AB1264" s="27" t="inlineStr"/>
      <c r="AC1264" s="27" t="inlineStr"/>
      <c r="AD1264" s="27" t="inlineStr"/>
      <c r="AE1264" s="27" t="inlineStr"/>
      <c r="AF1264" s="27" t="inlineStr"/>
      <c r="AG1264" s="27" t="inlineStr"/>
      <c r="AH1264" s="37" t="n">
        <v>40</v>
      </c>
      <c r="AI1264" s="37" t="n">
        <v>0</v>
      </c>
      <c r="AJ1264" s="37" t="n">
        <v>40</v>
      </c>
      <c r="AK1264" s="38" t="n">
        <v>12583.68775</v>
      </c>
      <c r="AL1264" s="38" t="n"/>
      <c r="AM1264" s="38" t="n"/>
      <c r="AN1264" s="27" t="inlineStr"/>
      <c r="AO1264" s="27" t="inlineStr">
        <is>
          <t>El material ocupa 2 filas en la hoja 1060 NQN (lote/almacén). La cantidad SAP y la física de esta vista son el total del material.</t>
        </is>
      </c>
    </row>
    <row r="1265">
      <c r="A1265" s="5" t="inlineStr">
        <is>
          <t>2000050</t>
        </is>
      </c>
      <c r="B1265" s="5" t="inlineStr">
        <is>
          <t>COLLAR CERV. GRANDE</t>
        </is>
      </c>
      <c r="C1265" s="5" t="inlineStr"/>
      <c r="D1265" s="5" t="inlineStr">
        <is>
          <t>033</t>
        </is>
      </c>
      <c r="E1265" s="5" t="inlineStr">
        <is>
          <t>ZDES</t>
        </is>
      </c>
      <c r="F1265" s="5" t="inlineStr">
        <is>
          <t>1060</t>
        </is>
      </c>
      <c r="G1265" s="5" t="inlineStr">
        <is>
          <t>6021</t>
        </is>
      </c>
      <c r="H1265" s="5" t="inlineStr">
        <is>
          <t>C/U</t>
        </is>
      </c>
      <c r="I1265" s="6" t="n">
        <v>30</v>
      </c>
      <c r="J1265" s="6" t="n">
        <v>0</v>
      </c>
      <c r="K1265" s="5" t="inlineStr">
        <is>
          <t>ARS</t>
        </is>
      </c>
      <c r="L1265" s="7" t="n">
        <v>0</v>
      </c>
      <c r="M1265" s="7" t="n">
        <v>651448.4300000001</v>
      </c>
      <c r="O1265" s="11">
        <f>M1265/SUM($M$2:$M$2023)</f>
        <v/>
      </c>
      <c r="P1265" s="5">
        <f>IFERROR(M1265/I1265,0)</f>
        <v/>
      </c>
      <c r="R1265" s="8">
        <f>I1265-Q1265</f>
        <v/>
      </c>
      <c r="S1265" s="36">
        <f>P1265*R1265</f>
        <v/>
      </c>
      <c r="U1265" s="27" t="inlineStr">
        <is>
          <t>Stock SAP</t>
        </is>
      </c>
      <c r="V1265" s="27" t="inlineStr">
        <is>
          <t>Descartables</t>
        </is>
      </c>
      <c r="W1265" s="27" t="inlineStr">
        <is>
          <t>Dentro del alcance</t>
        </is>
      </c>
      <c r="X1265" s="27" t="inlineStr"/>
      <c r="Y1265" s="27" t="inlineStr">
        <is>
          <t>Sin recuento físico en el inventario de Avain</t>
        </is>
      </c>
      <c r="Z1265" s="28" t="inlineStr">
        <is>
          <t>Sin recuento físico</t>
        </is>
      </c>
      <c r="AA1265" s="27" t="inlineStr"/>
      <c r="AB1265" s="27" t="inlineStr"/>
      <c r="AC1265" s="27" t="inlineStr"/>
      <c r="AD1265" s="27" t="inlineStr"/>
      <c r="AE1265" s="27" t="inlineStr"/>
      <c r="AF1265" s="27" t="inlineStr"/>
      <c r="AG1265" s="27" t="inlineStr"/>
      <c r="AH1265" s="37" t="n">
        <v>38</v>
      </c>
      <c r="AI1265" s="37" t="n">
        <v>0</v>
      </c>
      <c r="AJ1265" s="37" t="n">
        <v>38</v>
      </c>
      <c r="AK1265" s="38" t="n">
        <v>21714.94763157895</v>
      </c>
      <c r="AL1265" s="38" t="n"/>
      <c r="AM1265" s="38" t="n"/>
      <c r="AN1265" s="27" t="inlineStr"/>
      <c r="AO1265" s="27"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t="inlineStr"/>
      <c r="D1266" s="5" t="inlineStr">
        <is>
          <t>033</t>
        </is>
      </c>
      <c r="E1266" s="5" t="inlineStr">
        <is>
          <t>ZDES</t>
        </is>
      </c>
      <c r="F1266" s="5" t="inlineStr">
        <is>
          <t>1060</t>
        </is>
      </c>
      <c r="G1266" s="5" t="inlineStr">
        <is>
          <t>6022</t>
        </is>
      </c>
      <c r="H1266" s="5" t="inlineStr">
        <is>
          <t>C/U</t>
        </is>
      </c>
      <c r="I1266" s="6" t="n">
        <v>30</v>
      </c>
      <c r="J1266" s="6" t="n">
        <v>0</v>
      </c>
      <c r="K1266" s="5" t="inlineStr">
        <is>
          <t>ARS</t>
        </is>
      </c>
      <c r="L1266" s="7" t="n">
        <v>0</v>
      </c>
      <c r="M1266" s="7" t="n">
        <v>13155</v>
      </c>
      <c r="O1266" s="11">
        <f>M1266/SUM($M$2:$M$2023)</f>
        <v/>
      </c>
      <c r="P1266" s="5">
        <f>IFERROR(M1266/I1266,0)</f>
        <v/>
      </c>
      <c r="R1266" s="8">
        <f>I1266-Q1266</f>
        <v/>
      </c>
      <c r="S1266" s="36">
        <f>P1266*R1266</f>
        <v/>
      </c>
      <c r="U1266" s="27" t="inlineStr">
        <is>
          <t>Stock SAP</t>
        </is>
      </c>
      <c r="V1266" s="27" t="inlineStr">
        <is>
          <t>Descartables</t>
        </is>
      </c>
      <c r="W1266" s="27" t="inlineStr">
        <is>
          <t>Dentro del alcance</t>
        </is>
      </c>
      <c r="X1266" s="27" t="inlineStr"/>
      <c r="Y1266" s="27" t="inlineStr">
        <is>
          <t>Sin recuento físico en el inventario de Avain</t>
        </is>
      </c>
      <c r="Z1266" s="28" t="inlineStr">
        <is>
          <t>Sin recuento físico</t>
        </is>
      </c>
      <c r="AA1266" s="27" t="inlineStr"/>
      <c r="AB1266" s="27" t="inlineStr"/>
      <c r="AC1266" s="27" t="inlineStr"/>
      <c r="AD1266" s="27" t="inlineStr"/>
      <c r="AE1266" s="27" t="inlineStr"/>
      <c r="AF1266" s="27" t="inlineStr"/>
      <c r="AG1266" s="27" t="inlineStr"/>
      <c r="AH1266" s="37" t="n">
        <v>30</v>
      </c>
      <c r="AI1266" s="37" t="n">
        <v>0</v>
      </c>
      <c r="AJ1266" s="37" t="n">
        <v>30</v>
      </c>
      <c r="AK1266" s="38" t="n">
        <v>438.5</v>
      </c>
      <c r="AL1266" s="38" t="n"/>
      <c r="AM1266" s="38" t="n"/>
      <c r="AN1266" s="27" t="inlineStr"/>
      <c r="AO1266" s="27" t="inlineStr">
        <is>
          <t>El material ocupa 2 filas en la hoja 1060 NQN (lote/almacén). La cantidad SAP y la física de esta vista son el total del material.</t>
        </is>
      </c>
    </row>
    <row r="1267">
      <c r="A1267" s="5" t="inlineStr">
        <is>
          <t>2000209</t>
        </is>
      </c>
      <c r="B1267" s="5" t="inlineStr">
        <is>
          <t>TIJERA  PARA VENDAJES  (TRAUMA)</t>
        </is>
      </c>
      <c r="C1267" s="5" t="inlineStr"/>
      <c r="D1267" s="5" t="inlineStr">
        <is>
          <t>033</t>
        </is>
      </c>
      <c r="E1267" s="5" t="inlineStr">
        <is>
          <t>ZDES</t>
        </is>
      </c>
      <c r="F1267" s="5" t="inlineStr">
        <is>
          <t>1060</t>
        </is>
      </c>
      <c r="G1267" s="5" t="inlineStr">
        <is>
          <t>6021</t>
        </is>
      </c>
      <c r="H1267" s="5" t="inlineStr">
        <is>
          <t>C/U</t>
        </is>
      </c>
      <c r="I1267" s="6" t="n">
        <v>30</v>
      </c>
      <c r="J1267" s="6" t="n">
        <v>0</v>
      </c>
      <c r="K1267" s="5" t="inlineStr">
        <is>
          <t>ARS</t>
        </is>
      </c>
      <c r="L1267" s="7" t="n">
        <v>0</v>
      </c>
      <c r="M1267" s="7" t="n">
        <v>111570.3</v>
      </c>
      <c r="O1267" s="11">
        <f>M1267/SUM($M$2:$M$2023)</f>
        <v/>
      </c>
      <c r="P1267" s="5">
        <f>IFERROR(M1267/I1267,0)</f>
        <v/>
      </c>
      <c r="R1267" s="8">
        <f>I1267-Q1267</f>
        <v/>
      </c>
      <c r="S1267" s="36">
        <f>P1267*R1267</f>
        <v/>
      </c>
      <c r="U1267" s="27" t="inlineStr">
        <is>
          <t>Stock SAP</t>
        </is>
      </c>
      <c r="V1267" s="27" t="inlineStr">
        <is>
          <t>Descartables</t>
        </is>
      </c>
      <c r="W1267" s="27" t="inlineStr">
        <is>
          <t>Dentro del alcance</t>
        </is>
      </c>
      <c r="X1267" s="27" t="inlineStr"/>
      <c r="Y1267" s="27" t="inlineStr">
        <is>
          <t>Sin recuento físico en el inventario de Avain</t>
        </is>
      </c>
      <c r="Z1267" s="28" t="inlineStr">
        <is>
          <t>Sin recuento físico</t>
        </is>
      </c>
      <c r="AA1267" s="27" t="inlineStr"/>
      <c r="AB1267" s="27" t="inlineStr"/>
      <c r="AC1267" s="27" t="inlineStr"/>
      <c r="AD1267" s="27" t="inlineStr"/>
      <c r="AE1267" s="27" t="inlineStr"/>
      <c r="AF1267" s="27" t="inlineStr"/>
      <c r="AG1267" s="27" t="inlineStr"/>
      <c r="AH1267" s="37" t="n">
        <v>30</v>
      </c>
      <c r="AI1267" s="37" t="n">
        <v>0</v>
      </c>
      <c r="AJ1267" s="37" t="n">
        <v>30</v>
      </c>
      <c r="AK1267" s="38" t="n">
        <v>3719.01</v>
      </c>
      <c r="AL1267" s="38" t="n"/>
      <c r="AM1267" s="38" t="n"/>
      <c r="AN1267" s="27" t="inlineStr"/>
      <c r="AO1267" s="27" t="inlineStr"/>
    </row>
    <row r="1268">
      <c r="A1268" s="5" t="inlineStr">
        <is>
          <t>2000298</t>
        </is>
      </c>
      <c r="B1268" s="5" t="inlineStr">
        <is>
          <t>AEROCAMARA ADULTO CON MASCARA</t>
        </is>
      </c>
      <c r="C1268" s="5" t="inlineStr"/>
      <c r="D1268" s="5" t="inlineStr">
        <is>
          <t>033</t>
        </is>
      </c>
      <c r="E1268" s="5" t="inlineStr">
        <is>
          <t>ZDES</t>
        </is>
      </c>
      <c r="F1268" s="5" t="inlineStr">
        <is>
          <t>1060</t>
        </is>
      </c>
      <c r="G1268" s="5" t="inlineStr">
        <is>
          <t>6022</t>
        </is>
      </c>
      <c r="H1268" s="5" t="inlineStr">
        <is>
          <t>C/U</t>
        </is>
      </c>
      <c r="I1268" s="6" t="n">
        <v>30</v>
      </c>
      <c r="J1268" s="6" t="n">
        <v>0</v>
      </c>
      <c r="K1268" s="5" t="inlineStr">
        <is>
          <t>ARS</t>
        </is>
      </c>
      <c r="L1268" s="7" t="n">
        <v>0</v>
      </c>
      <c r="M1268" s="7" t="n">
        <v>24764.88</v>
      </c>
      <c r="O1268" s="11">
        <f>M1268/SUM($M$2:$M$2023)</f>
        <v/>
      </c>
      <c r="P1268" s="5">
        <f>IFERROR(M1268/I1268,0)</f>
        <v/>
      </c>
      <c r="R1268" s="8">
        <f>I1268-Q1268</f>
        <v/>
      </c>
      <c r="S1268" s="36">
        <f>P1268*R1268</f>
        <v/>
      </c>
      <c r="U1268" s="27" t="inlineStr">
        <is>
          <t>Stock SAP</t>
        </is>
      </c>
      <c r="V1268" s="27" t="inlineStr">
        <is>
          <t>Descartables</t>
        </is>
      </c>
      <c r="W1268" s="27" t="inlineStr">
        <is>
          <t>Dentro del alcance</t>
        </is>
      </c>
      <c r="X1268" s="27" t="inlineStr"/>
      <c r="Y1268" s="27" t="inlineStr">
        <is>
          <t>Sin recuento físico en el inventario de Avain</t>
        </is>
      </c>
      <c r="Z1268" s="28" t="inlineStr">
        <is>
          <t>Sin recuento físico</t>
        </is>
      </c>
      <c r="AA1268" s="27" t="inlineStr"/>
      <c r="AB1268" s="27" t="inlineStr"/>
      <c r="AC1268" s="27" t="inlineStr"/>
      <c r="AD1268" s="27" t="inlineStr"/>
      <c r="AE1268" s="27" t="inlineStr"/>
      <c r="AF1268" s="27" t="inlineStr"/>
      <c r="AG1268" s="27" t="inlineStr"/>
      <c r="AH1268" s="37" t="n">
        <v>30</v>
      </c>
      <c r="AI1268" s="37" t="n">
        <v>0</v>
      </c>
      <c r="AJ1268" s="37" t="n">
        <v>30</v>
      </c>
      <c r="AK1268" s="38" t="n">
        <v>825.496</v>
      </c>
      <c r="AL1268" s="38" t="n"/>
      <c r="AM1268" s="38" t="n"/>
      <c r="AN1268" s="27" t="inlineStr"/>
      <c r="AO1268" s="27"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t="inlineStr"/>
      <c r="D1269" s="5" t="inlineStr">
        <is>
          <t>033</t>
        </is>
      </c>
      <c r="E1269" s="5" t="inlineStr">
        <is>
          <t>ZDES</t>
        </is>
      </c>
      <c r="F1269" s="5" t="inlineStr">
        <is>
          <t>1060</t>
        </is>
      </c>
      <c r="G1269" s="5" t="inlineStr">
        <is>
          <t>6021</t>
        </is>
      </c>
      <c r="H1269" s="5" t="inlineStr">
        <is>
          <t>C/U</t>
        </is>
      </c>
      <c r="I1269" s="6" t="n">
        <v>30</v>
      </c>
      <c r="J1269" s="6" t="n">
        <v>0</v>
      </c>
      <c r="K1269" s="5" t="inlineStr">
        <is>
          <t>ARS</t>
        </is>
      </c>
      <c r="L1269" s="7" t="n">
        <v>0</v>
      </c>
      <c r="M1269" s="7" t="n">
        <v>100711.4</v>
      </c>
      <c r="O1269" s="11">
        <f>M1269/SUM($M$2:$M$2023)</f>
        <v/>
      </c>
      <c r="P1269" s="5">
        <f>IFERROR(M1269/I1269,0)</f>
        <v/>
      </c>
      <c r="R1269" s="8">
        <f>I1269-Q1269</f>
        <v/>
      </c>
      <c r="S1269" s="36">
        <f>P1269*R1269</f>
        <v/>
      </c>
      <c r="U1269" s="27" t="inlineStr">
        <is>
          <t>Stock SAP</t>
        </is>
      </c>
      <c r="V1269" s="27" t="inlineStr">
        <is>
          <t>Descartables</t>
        </is>
      </c>
      <c r="W1269" s="27" t="inlineStr">
        <is>
          <t>Dentro del alcance</t>
        </is>
      </c>
      <c r="X1269" s="27" t="inlineStr"/>
      <c r="Y1269" s="27" t="inlineStr">
        <is>
          <t>Sin recuento físico en el inventario de Avain</t>
        </is>
      </c>
      <c r="Z1269" s="28" t="inlineStr">
        <is>
          <t>Sin recuento físico</t>
        </is>
      </c>
      <c r="AA1269" s="27" t="inlineStr"/>
      <c r="AB1269" s="27" t="inlineStr"/>
      <c r="AC1269" s="27" t="inlineStr"/>
      <c r="AD1269" s="27" t="inlineStr"/>
      <c r="AE1269" s="27" t="inlineStr"/>
      <c r="AF1269" s="27" t="inlineStr"/>
      <c r="AG1269" s="27" t="inlineStr"/>
      <c r="AH1269" s="37" t="n">
        <v>30</v>
      </c>
      <c r="AI1269" s="37" t="n">
        <v>0</v>
      </c>
      <c r="AJ1269" s="37" t="n">
        <v>30</v>
      </c>
      <c r="AK1269" s="38" t="n">
        <v>3357.046666666667</v>
      </c>
      <c r="AL1269" s="38" t="n"/>
      <c r="AM1269" s="38" t="n"/>
      <c r="AN1269" s="27" t="inlineStr"/>
      <c r="AO1269" s="27" t="inlineStr"/>
    </row>
    <row r="1270">
      <c r="A1270" s="5" t="inlineStr">
        <is>
          <t>2000488</t>
        </is>
      </c>
      <c r="B1270" s="5" t="inlineStr">
        <is>
          <t>COLLAR CERVICAL EXTRA GRANDE</t>
        </is>
      </c>
      <c r="C1270" s="5" t="inlineStr"/>
      <c r="D1270" s="5" t="inlineStr">
        <is>
          <t>033</t>
        </is>
      </c>
      <c r="E1270" s="5" t="inlineStr">
        <is>
          <t>ZDES</t>
        </is>
      </c>
      <c r="F1270" s="5" t="inlineStr">
        <is>
          <t>1060</t>
        </is>
      </c>
      <c r="G1270" s="5" t="inlineStr">
        <is>
          <t>6021</t>
        </is>
      </c>
      <c r="H1270" s="5" t="inlineStr">
        <is>
          <t>C/U</t>
        </is>
      </c>
      <c r="I1270" s="6" t="n">
        <v>30</v>
      </c>
      <c r="J1270" s="6" t="n">
        <v>0</v>
      </c>
      <c r="K1270" s="5" t="inlineStr">
        <is>
          <t>ARS</t>
        </is>
      </c>
      <c r="L1270" s="7" t="n">
        <v>0</v>
      </c>
      <c r="M1270" s="7" t="n">
        <v>213197.5</v>
      </c>
      <c r="O1270" s="11">
        <f>M1270/SUM($M$2:$M$2023)</f>
        <v/>
      </c>
      <c r="P1270" s="5">
        <f>IFERROR(M1270/I1270,0)</f>
        <v/>
      </c>
      <c r="R1270" s="8">
        <f>I1270-Q1270</f>
        <v/>
      </c>
      <c r="S1270" s="36">
        <f>P1270*R1270</f>
        <v/>
      </c>
      <c r="U1270" s="27" t="inlineStr">
        <is>
          <t>Stock SAP</t>
        </is>
      </c>
      <c r="V1270" s="27" t="inlineStr">
        <is>
          <t>Descartables</t>
        </is>
      </c>
      <c r="W1270" s="27" t="inlineStr">
        <is>
          <t>Dentro del alcance</t>
        </is>
      </c>
      <c r="X1270" s="27" t="inlineStr"/>
      <c r="Y1270" s="27" t="inlineStr">
        <is>
          <t>Sin recuento físico en el inventario de Avain</t>
        </is>
      </c>
      <c r="Z1270" s="28" t="inlineStr">
        <is>
          <t>Sin recuento físico</t>
        </is>
      </c>
      <c r="AA1270" s="27" t="inlineStr"/>
      <c r="AB1270" s="27" t="inlineStr"/>
      <c r="AC1270" s="27" t="inlineStr"/>
      <c r="AD1270" s="27" t="inlineStr"/>
      <c r="AE1270" s="27" t="inlineStr"/>
      <c r="AF1270" s="27" t="inlineStr"/>
      <c r="AG1270" s="27" t="inlineStr"/>
      <c r="AH1270" s="37" t="n">
        <v>30</v>
      </c>
      <c r="AI1270" s="37" t="n">
        <v>0</v>
      </c>
      <c r="AJ1270" s="37" t="n">
        <v>30</v>
      </c>
      <c r="AK1270" s="38" t="n">
        <v>7106.583333333333</v>
      </c>
      <c r="AL1270" s="38" t="n"/>
      <c r="AM1270" s="38" t="n"/>
      <c r="AN1270" s="27" t="inlineStr"/>
      <c r="AO1270" s="27" t="inlineStr"/>
    </row>
    <row r="1271">
      <c r="A1271" s="5" t="inlineStr">
        <is>
          <t>2000526</t>
        </is>
      </c>
      <c r="B1271" s="5" t="inlineStr">
        <is>
          <t>VENDA TIPO CAMBRIC X 20 CM</t>
        </is>
      </c>
      <c r="C1271" s="5" t="inlineStr"/>
      <c r="D1271" s="5" t="inlineStr">
        <is>
          <t>033</t>
        </is>
      </c>
      <c r="E1271" s="5" t="inlineStr">
        <is>
          <t>ZDES</t>
        </is>
      </c>
      <c r="F1271" s="5" t="inlineStr">
        <is>
          <t>1060</t>
        </is>
      </c>
      <c r="G1271" s="5" t="inlineStr">
        <is>
          <t>6022</t>
        </is>
      </c>
      <c r="H1271" s="5" t="inlineStr">
        <is>
          <t>C/U</t>
        </is>
      </c>
      <c r="I1271" s="6" t="n">
        <v>30</v>
      </c>
      <c r="J1271" s="6" t="n">
        <v>0</v>
      </c>
      <c r="K1271" s="5" t="inlineStr">
        <is>
          <t>ARS</t>
        </is>
      </c>
      <c r="L1271" s="7" t="n">
        <v>0</v>
      </c>
      <c r="M1271" s="7" t="n">
        <v>25316.17</v>
      </c>
      <c r="O1271" s="11">
        <f>M1271/SUM($M$2:$M$2023)</f>
        <v/>
      </c>
      <c r="P1271" s="5">
        <f>IFERROR(M1271/I1271,0)</f>
        <v/>
      </c>
      <c r="R1271" s="8">
        <f>I1271-Q1271</f>
        <v/>
      </c>
      <c r="S1271" s="36">
        <f>P1271*R1271</f>
        <v/>
      </c>
      <c r="U1271" s="27" t="inlineStr">
        <is>
          <t>Stock SAP</t>
        </is>
      </c>
      <c r="V1271" s="27" t="inlineStr">
        <is>
          <t>Descartables</t>
        </is>
      </c>
      <c r="W1271" s="27" t="inlineStr">
        <is>
          <t>Dentro del alcance</t>
        </is>
      </c>
      <c r="X1271" s="25" t="inlineStr">
        <is>
          <t>Alta</t>
        </is>
      </c>
      <c r="Y1271" s="27" t="inlineStr">
        <is>
          <t>Homologado – confianza Alta</t>
        </is>
      </c>
      <c r="Z1271" s="26" t="inlineStr">
        <is>
          <t>Dar de baja en SAP</t>
        </is>
      </c>
      <c r="AA1271" s="27" t="inlineStr">
        <is>
          <t>380</t>
        </is>
      </c>
      <c r="AB1271" s="27" t="inlineStr">
        <is>
          <t>VENDA CAMBRIC 20 CM</t>
        </is>
      </c>
      <c r="AC1271" s="27" t="inlineStr">
        <is>
          <t>Cruce por nomenclatura SAP</t>
        </is>
      </c>
      <c r="AD1271" s="27" t="inlineStr">
        <is>
          <t>No</t>
        </is>
      </c>
      <c r="AE1271" s="27" t="inlineStr"/>
      <c r="AF1271" s="27" t="inlineStr">
        <is>
          <t>No</t>
        </is>
      </c>
      <c r="AG1271" s="27" t="inlineStr"/>
      <c r="AH1271" s="37" t="n">
        <v>830</v>
      </c>
      <c r="AI1271" s="37" t="n">
        <v>0</v>
      </c>
      <c r="AJ1271" s="37" t="n">
        <v>830</v>
      </c>
      <c r="AK1271" s="38" t="n">
        <v>843.8722891566265</v>
      </c>
      <c r="AL1271" s="38">
        <f>IF(OR($Z1271="Dar de baja en SAP",$Z1271="Dar de alta en SAP"),$AJ1271*$AK1271,"")</f>
        <v/>
      </c>
      <c r="AM1271" s="38">
        <f>$AI1271*$AK1271</f>
        <v/>
      </c>
      <c r="AN1271" s="27" t="inlineStr"/>
      <c r="AO1271" s="27"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t="inlineStr"/>
      <c r="D1272" s="5" t="inlineStr">
        <is>
          <t>033</t>
        </is>
      </c>
      <c r="E1272" s="5" t="inlineStr">
        <is>
          <t>ZDES</t>
        </is>
      </c>
      <c r="F1272" s="5" t="inlineStr">
        <is>
          <t>1060</t>
        </is>
      </c>
      <c r="G1272" s="5" t="inlineStr">
        <is>
          <t>6021</t>
        </is>
      </c>
      <c r="H1272" s="5" t="inlineStr">
        <is>
          <t>C/U</t>
        </is>
      </c>
      <c r="I1272" s="6" t="n">
        <v>30</v>
      </c>
      <c r="J1272" s="6" t="n">
        <v>0</v>
      </c>
      <c r="K1272" s="5" t="inlineStr">
        <is>
          <t>ARS</t>
        </is>
      </c>
      <c r="L1272" s="7" t="n">
        <v>0</v>
      </c>
      <c r="M1272" s="7" t="n">
        <v>439969.01</v>
      </c>
      <c r="O1272" s="11">
        <f>M1272/SUM($M$2:$M$2023)</f>
        <v/>
      </c>
      <c r="P1272" s="5">
        <f>IFERROR(M1272/I1272,0)</f>
        <v/>
      </c>
      <c r="R1272" s="8">
        <f>I1272-Q1272</f>
        <v/>
      </c>
      <c r="S1272" s="36">
        <f>P1272*R1272</f>
        <v/>
      </c>
      <c r="U1272" s="27" t="inlineStr">
        <is>
          <t>Stock SAP</t>
        </is>
      </c>
      <c r="V1272" s="27" t="inlineStr">
        <is>
          <t>Descartables</t>
        </is>
      </c>
      <c r="W1272" s="27" t="inlineStr">
        <is>
          <t>Dentro del alcance</t>
        </is>
      </c>
      <c r="X1272" s="30" t="inlineStr">
        <is>
          <t>Media</t>
        </is>
      </c>
      <c r="Y1272" s="27" t="inlineStr">
        <is>
          <t>Homologado – confianza Media – pendiente de validación</t>
        </is>
      </c>
      <c r="Z1272" s="26" t="inlineStr">
        <is>
          <t>Dar de baja en SAP</t>
        </is>
      </c>
      <c r="AA1272" s="27" t="inlineStr">
        <is>
          <t>303</t>
        </is>
      </c>
      <c r="AB1272" s="27" t="inlineStr">
        <is>
          <t>TORNIQUETE</t>
        </is>
      </c>
      <c r="AC1272" s="27" t="inlineStr">
        <is>
          <t>Homologación por código Avain (master E-195)</t>
        </is>
      </c>
      <c r="AD1272" s="27" t="inlineStr">
        <is>
          <t>No</t>
        </is>
      </c>
      <c r="AE1272" s="27" t="inlineStr"/>
      <c r="AF1272" s="27" t="inlineStr">
        <is>
          <t>Sí</t>
        </is>
      </c>
      <c r="AG1272" s="27" t="inlineStr">
        <is>
          <t>E-195</t>
        </is>
      </c>
      <c r="AH1272" s="37" t="n">
        <v>83</v>
      </c>
      <c r="AI1272" s="37" t="n">
        <v>0</v>
      </c>
      <c r="AJ1272" s="37" t="n">
        <v>83</v>
      </c>
      <c r="AK1272" s="38" t="n">
        <v>14665.63373493976</v>
      </c>
      <c r="AL1272" s="38">
        <f>IF(OR($Z1272="Dar de baja en SAP",$Z1272="Dar de alta en SAP"),$AJ1272*$AK1272,"")</f>
        <v/>
      </c>
      <c r="AM1272" s="38">
        <f>$AI1272*$AK1272</f>
        <v/>
      </c>
      <c r="AN1272" s="27" t="inlineStr"/>
      <c r="AO1272" s="27"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t="inlineStr"/>
      <c r="D1273" s="5" t="inlineStr">
        <is>
          <t>033</t>
        </is>
      </c>
      <c r="E1273" s="5" t="inlineStr">
        <is>
          <t>ZDES</t>
        </is>
      </c>
      <c r="F1273" s="5" t="inlineStr">
        <is>
          <t>1060</t>
        </is>
      </c>
      <c r="G1273" s="5" t="inlineStr">
        <is>
          <t>6022</t>
        </is>
      </c>
      <c r="H1273" s="5" t="inlineStr">
        <is>
          <t>C/U</t>
        </is>
      </c>
      <c r="I1273" s="6" t="n">
        <v>30</v>
      </c>
      <c r="J1273" s="6" t="n">
        <v>0</v>
      </c>
      <c r="K1273" s="5" t="inlineStr">
        <is>
          <t>ARS</t>
        </is>
      </c>
      <c r="L1273" s="7" t="n">
        <v>0</v>
      </c>
      <c r="M1273" s="7" t="n">
        <v>198900</v>
      </c>
      <c r="O1273" s="11">
        <f>M1273/SUM($M$2:$M$2023)</f>
        <v/>
      </c>
      <c r="P1273" s="5">
        <f>IFERROR(M1273/I1273,0)</f>
        <v/>
      </c>
      <c r="R1273" s="8">
        <f>I1273-Q1273</f>
        <v/>
      </c>
      <c r="S1273" s="36">
        <f>P1273*R1273</f>
        <v/>
      </c>
      <c r="U1273" s="27" t="inlineStr">
        <is>
          <t>Stock SAP</t>
        </is>
      </c>
      <c r="V1273" s="27" t="inlineStr">
        <is>
          <t>Descartables</t>
        </is>
      </c>
      <c r="W1273" s="27" t="inlineStr">
        <is>
          <t>Dentro del alcance</t>
        </is>
      </c>
      <c r="X1273" s="27" t="inlineStr"/>
      <c r="Y1273" s="27" t="inlineStr">
        <is>
          <t>Sin recuento físico en el inventario de Avain</t>
        </is>
      </c>
      <c r="Z1273" s="28" t="inlineStr">
        <is>
          <t>Sin recuento físico</t>
        </is>
      </c>
      <c r="AA1273" s="27" t="inlineStr"/>
      <c r="AB1273" s="27" t="inlineStr"/>
      <c r="AC1273" s="27" t="inlineStr"/>
      <c r="AD1273" s="27" t="inlineStr"/>
      <c r="AE1273" s="27" t="inlineStr"/>
      <c r="AF1273" s="27" t="inlineStr"/>
      <c r="AG1273" s="27" t="inlineStr"/>
      <c r="AH1273" s="37" t="n">
        <v>30</v>
      </c>
      <c r="AI1273" s="37" t="n">
        <v>0</v>
      </c>
      <c r="AJ1273" s="37" t="n">
        <v>30</v>
      </c>
      <c r="AK1273" s="38" t="n">
        <v>6630</v>
      </c>
      <c r="AL1273" s="38" t="n"/>
      <c r="AM1273" s="38" t="n"/>
      <c r="AN1273" s="27" t="inlineStr"/>
      <c r="AO1273" s="27" t="inlineStr"/>
    </row>
    <row r="1274">
      <c r="A1274" s="5" t="inlineStr">
        <is>
          <t>2001114</t>
        </is>
      </c>
      <c r="B1274" s="5" t="inlineStr">
        <is>
          <t>DESCARTADOR GRANDE MODELO E7</t>
        </is>
      </c>
      <c r="C1274" s="5" t="inlineStr"/>
      <c r="D1274" s="5" t="inlineStr">
        <is>
          <t>MDES</t>
        </is>
      </c>
      <c r="E1274" s="5" t="inlineStr">
        <is>
          <t>ZDES</t>
        </is>
      </c>
      <c r="F1274" s="5" t="inlineStr">
        <is>
          <t>1060</t>
        </is>
      </c>
      <c r="G1274" s="5" t="inlineStr">
        <is>
          <t>6022</t>
        </is>
      </c>
      <c r="H1274" s="5" t="inlineStr">
        <is>
          <t>C/U</t>
        </is>
      </c>
      <c r="I1274" s="6" t="n">
        <v>30</v>
      </c>
      <c r="J1274" s="6" t="n">
        <v>0</v>
      </c>
      <c r="K1274" s="5" t="inlineStr">
        <is>
          <t>ARS</t>
        </is>
      </c>
      <c r="L1274" s="7" t="n">
        <v>0</v>
      </c>
      <c r="M1274" s="7" t="n">
        <v>156659.24</v>
      </c>
      <c r="O1274" s="11">
        <f>M1274/SUM($M$2:$M$2023)</f>
        <v/>
      </c>
      <c r="P1274" s="5">
        <f>IFERROR(M1274/I1274,0)</f>
        <v/>
      </c>
      <c r="R1274" s="8">
        <f>I1274-Q1274</f>
        <v/>
      </c>
      <c r="S1274" s="36">
        <f>P1274*R1274</f>
        <v/>
      </c>
      <c r="U1274" s="27" t="inlineStr">
        <is>
          <t>Stock SAP</t>
        </is>
      </c>
      <c r="V1274" s="27" t="inlineStr">
        <is>
          <t>Descartables</t>
        </is>
      </c>
      <c r="W1274" s="27" t="inlineStr">
        <is>
          <t>Dentro del alcance</t>
        </is>
      </c>
      <c r="X1274" s="27" t="inlineStr"/>
      <c r="Y1274" s="27" t="inlineStr">
        <is>
          <t>Sin recuento físico en el inventario de Avain</t>
        </is>
      </c>
      <c r="Z1274" s="28" t="inlineStr">
        <is>
          <t>Sin recuento físico</t>
        </is>
      </c>
      <c r="AA1274" s="27" t="inlineStr"/>
      <c r="AB1274" s="27" t="inlineStr"/>
      <c r="AC1274" s="27" t="inlineStr"/>
      <c r="AD1274" s="27" t="inlineStr"/>
      <c r="AE1274" s="27" t="inlineStr"/>
      <c r="AF1274" s="27" t="inlineStr"/>
      <c r="AG1274" s="27" t="inlineStr"/>
      <c r="AH1274" s="37" t="n">
        <v>75</v>
      </c>
      <c r="AI1274" s="37" t="n">
        <v>0</v>
      </c>
      <c r="AJ1274" s="37" t="n">
        <v>75</v>
      </c>
      <c r="AK1274" s="38" t="n">
        <v>5221.974666666666</v>
      </c>
      <c r="AL1274" s="38" t="n"/>
      <c r="AM1274" s="38" t="n"/>
      <c r="AN1274" s="27" t="inlineStr"/>
      <c r="AO1274" s="27"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t="inlineStr"/>
      <c r="D1275" s="5" t="inlineStr">
        <is>
          <t>INDU</t>
        </is>
      </c>
      <c r="E1275" s="5" t="inlineStr">
        <is>
          <t>ZUNI</t>
        </is>
      </c>
      <c r="F1275" s="5" t="inlineStr">
        <is>
          <t>1060</t>
        </is>
      </c>
      <c r="G1275" s="5" t="inlineStr">
        <is>
          <t>6010</t>
        </is>
      </c>
      <c r="H1275" s="5" t="inlineStr">
        <is>
          <t>C/U</t>
        </is>
      </c>
      <c r="I1275" s="6" t="n">
        <v>30</v>
      </c>
      <c r="J1275" s="6" t="n">
        <v>0</v>
      </c>
      <c r="K1275" s="5" t="inlineStr">
        <is>
          <t>ARS</t>
        </is>
      </c>
      <c r="L1275" s="7" t="n">
        <v>0</v>
      </c>
      <c r="M1275" s="7" t="n">
        <v>868052</v>
      </c>
      <c r="O1275" s="11">
        <f>M1275/SUM($M$2:$M$2023)</f>
        <v/>
      </c>
      <c r="P1275" s="5">
        <f>IFERROR(M1275/I1275,0)</f>
        <v/>
      </c>
      <c r="R1275" s="8">
        <f>I1275-Q1275</f>
        <v/>
      </c>
      <c r="S1275" s="36">
        <f>P1275*R1275</f>
        <v/>
      </c>
      <c r="U1275" s="27" t="inlineStr">
        <is>
          <t>Stock SAP</t>
        </is>
      </c>
      <c r="V1275" s="27" t="inlineStr">
        <is>
          <t>Uniformes</t>
        </is>
      </c>
      <c r="W1275" s="27" t="inlineStr">
        <is>
          <t>Fuera del alcance</t>
        </is>
      </c>
      <c r="X1275" s="27" t="inlineStr"/>
      <c r="Y1275" s="27" t="inlineStr">
        <is>
          <t>No aplica: uniformes, clasificación que el inventario físico de Farmacia no releva</t>
        </is>
      </c>
      <c r="Z1275" s="28" t="inlineStr">
        <is>
          <t>Fuera del alcance del inventario físico</t>
        </is>
      </c>
      <c r="AA1275" s="27" t="inlineStr"/>
      <c r="AB1275" s="27" t="inlineStr"/>
      <c r="AC1275" s="27" t="inlineStr"/>
      <c r="AD1275" s="27" t="inlineStr"/>
      <c r="AE1275" s="27" t="inlineStr"/>
      <c r="AF1275" s="27" t="inlineStr"/>
      <c r="AG1275" s="27" t="inlineStr"/>
      <c r="AH1275" s="37" t="n">
        <v>30</v>
      </c>
      <c r="AI1275" s="37" t="n">
        <v>0</v>
      </c>
      <c r="AJ1275" s="37" t="n">
        <v>30</v>
      </c>
      <c r="AK1275" s="38" t="n">
        <v>28935.06666666667</v>
      </c>
      <c r="AL1275" s="38" t="n"/>
      <c r="AM1275" s="38" t="n"/>
      <c r="AN1275" s="27" t="inlineStr"/>
      <c r="AO1275" s="27" t="inlineStr"/>
    </row>
    <row r="1276">
      <c r="A1276" s="5" t="inlineStr">
        <is>
          <t>3000916</t>
        </is>
      </c>
      <c r="B1276" s="5" t="inlineStr">
        <is>
          <t>BOTIN DE SEGURIDAD T44</t>
        </is>
      </c>
      <c r="C1276" s="5" t="inlineStr"/>
      <c r="D1276" s="5" t="inlineStr">
        <is>
          <t>INDU</t>
        </is>
      </c>
      <c r="E1276" s="5" t="inlineStr">
        <is>
          <t>ZUNI</t>
        </is>
      </c>
      <c r="F1276" s="5" t="inlineStr">
        <is>
          <t>1060</t>
        </is>
      </c>
      <c r="G1276" s="5" t="inlineStr">
        <is>
          <t>6010</t>
        </is>
      </c>
      <c r="H1276" s="5" t="inlineStr">
        <is>
          <t>C/U</t>
        </is>
      </c>
      <c r="I1276" s="6" t="n">
        <v>30</v>
      </c>
      <c r="J1276" s="6" t="n">
        <v>0</v>
      </c>
      <c r="K1276" s="5" t="inlineStr">
        <is>
          <t>ARS</t>
        </is>
      </c>
      <c r="L1276" s="7" t="n">
        <v>0</v>
      </c>
      <c r="M1276" s="7" t="n">
        <v>1555745.97</v>
      </c>
      <c r="O1276" s="11">
        <f>M1276/SUM($M$2:$M$2023)</f>
        <v/>
      </c>
      <c r="P1276" s="5">
        <f>IFERROR(M1276/I1276,0)</f>
        <v/>
      </c>
      <c r="R1276" s="8">
        <f>I1276-Q1276</f>
        <v/>
      </c>
      <c r="S1276" s="36">
        <f>P1276*R1276</f>
        <v/>
      </c>
      <c r="U1276" s="27" t="inlineStr">
        <is>
          <t>Stock SAP</t>
        </is>
      </c>
      <c r="V1276" s="27" t="inlineStr">
        <is>
          <t>Uniformes</t>
        </is>
      </c>
      <c r="W1276" s="27" t="inlineStr">
        <is>
          <t>Fuera del alcance</t>
        </is>
      </c>
      <c r="X1276" s="27" t="inlineStr"/>
      <c r="Y1276" s="27" t="inlineStr">
        <is>
          <t>No aplica: uniformes, clasificación que el inventario físico de Farmacia no releva</t>
        </is>
      </c>
      <c r="Z1276" s="28" t="inlineStr">
        <is>
          <t>Fuera del alcance del inventario físico</t>
        </is>
      </c>
      <c r="AA1276" s="27" t="inlineStr"/>
      <c r="AB1276" s="27" t="inlineStr"/>
      <c r="AC1276" s="27" t="inlineStr"/>
      <c r="AD1276" s="27" t="inlineStr"/>
      <c r="AE1276" s="27" t="inlineStr"/>
      <c r="AF1276" s="27" t="inlineStr"/>
      <c r="AG1276" s="27" t="inlineStr"/>
      <c r="AH1276" s="37" t="n">
        <v>75</v>
      </c>
      <c r="AI1276" s="37" t="n">
        <v>0</v>
      </c>
      <c r="AJ1276" s="37" t="n">
        <v>75</v>
      </c>
      <c r="AK1276" s="38" t="n">
        <v>51858.19906666666</v>
      </c>
      <c r="AL1276" s="38" t="n"/>
      <c r="AM1276" s="38" t="n"/>
      <c r="AN1276" s="27" t="inlineStr"/>
      <c r="AO1276" s="27" t="inlineStr">
        <is>
          <t>El material ocupa 2 filas en la hoja 1060 NQN (lote/almacén). La cantidad SAP y la física de esta vista son el total del material.</t>
        </is>
      </c>
    </row>
    <row r="1277">
      <c r="A1277" s="5" t="inlineStr">
        <is>
          <t>3001436</t>
        </is>
      </c>
      <c r="B1277" s="5" t="inlineStr">
        <is>
          <t>CHOMBA NEGRA L</t>
        </is>
      </c>
      <c r="C1277" s="5" t="inlineStr"/>
      <c r="D1277" s="5" t="inlineStr">
        <is>
          <t>INDU</t>
        </is>
      </c>
      <c r="E1277" s="5" t="inlineStr">
        <is>
          <t>ZUNI</t>
        </is>
      </c>
      <c r="F1277" s="5" t="inlineStr">
        <is>
          <t>1060</t>
        </is>
      </c>
      <c r="G1277" s="5" t="inlineStr">
        <is>
          <t>6010</t>
        </is>
      </c>
      <c r="H1277" s="5" t="inlineStr">
        <is>
          <t>C/U</t>
        </is>
      </c>
      <c r="I1277" s="6" t="n">
        <v>30</v>
      </c>
      <c r="J1277" s="6" t="n">
        <v>0</v>
      </c>
      <c r="K1277" s="5" t="inlineStr">
        <is>
          <t>ARS</t>
        </is>
      </c>
      <c r="L1277" s="7" t="n">
        <v>0</v>
      </c>
      <c r="M1277" s="7" t="n">
        <v>302584.2</v>
      </c>
      <c r="O1277" s="11">
        <f>M1277/SUM($M$2:$M$2023)</f>
        <v/>
      </c>
      <c r="P1277" s="5">
        <f>IFERROR(M1277/I1277,0)</f>
        <v/>
      </c>
      <c r="R1277" s="8">
        <f>I1277-Q1277</f>
        <v/>
      </c>
      <c r="S1277" s="36">
        <f>P1277*R1277</f>
        <v/>
      </c>
      <c r="U1277" s="27" t="inlineStr">
        <is>
          <t>Stock SAP</t>
        </is>
      </c>
      <c r="V1277" s="27" t="inlineStr">
        <is>
          <t>Uniformes</t>
        </is>
      </c>
      <c r="W1277" s="27" t="inlineStr">
        <is>
          <t>Fuera del alcance</t>
        </is>
      </c>
      <c r="X1277" s="27" t="inlineStr"/>
      <c r="Y1277" s="27" t="inlineStr">
        <is>
          <t>No aplica: uniformes, clasificación que el inventario físico de Farmacia no releva</t>
        </is>
      </c>
      <c r="Z1277" s="28" t="inlineStr">
        <is>
          <t>Fuera del alcance del inventario físico</t>
        </is>
      </c>
      <c r="AA1277" s="27" t="inlineStr"/>
      <c r="AB1277" s="27" t="inlineStr"/>
      <c r="AC1277" s="27" t="inlineStr"/>
      <c r="AD1277" s="27" t="inlineStr"/>
      <c r="AE1277" s="27" t="inlineStr"/>
      <c r="AF1277" s="27" t="inlineStr"/>
      <c r="AG1277" s="27" t="inlineStr"/>
      <c r="AH1277" s="37" t="n">
        <v>30</v>
      </c>
      <c r="AI1277" s="37" t="n">
        <v>0</v>
      </c>
      <c r="AJ1277" s="37" t="n">
        <v>30</v>
      </c>
      <c r="AK1277" s="38" t="n">
        <v>10086.14</v>
      </c>
      <c r="AL1277" s="38" t="n"/>
      <c r="AM1277" s="38" t="n"/>
      <c r="AN1277" s="27" t="inlineStr"/>
      <c r="AO1277" s="27" t="inlineStr"/>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7" t="n">
        <v>0</v>
      </c>
      <c r="M1278" s="7" t="n">
        <v>105270.22</v>
      </c>
      <c r="O1278" s="11">
        <f>M1278/SUM($M$2:$M$2023)</f>
        <v/>
      </c>
      <c r="P1278" s="5">
        <f>IFERROR(M1278/I1278,0)</f>
        <v/>
      </c>
      <c r="R1278" s="8">
        <f>I1278-Q1278</f>
        <v/>
      </c>
      <c r="S1278" s="36">
        <f>P1278*R1278</f>
        <v/>
      </c>
      <c r="U1278" s="27" t="inlineStr">
        <is>
          <t>Stock SAP</t>
        </is>
      </c>
      <c r="V1278" s="27" t="inlineStr">
        <is>
          <t>Medicamentos</t>
        </is>
      </c>
      <c r="W1278" s="27" t="inlineStr">
        <is>
          <t>Dentro del alcance</t>
        </is>
      </c>
      <c r="X1278" s="30" t="inlineStr">
        <is>
          <t>Media</t>
        </is>
      </c>
      <c r="Y1278" s="27" t="inlineStr">
        <is>
          <t>Homologado – confianza Media – pendiente de validación</t>
        </is>
      </c>
      <c r="Z1278" s="26" t="inlineStr">
        <is>
          <t>Dar de baja en SAP</t>
        </is>
      </c>
      <c r="AA1278" s="27" t="inlineStr">
        <is>
          <t>204</t>
        </is>
      </c>
      <c r="AB1278" s="27" t="inlineStr">
        <is>
          <t>SALBUTAMOL</t>
        </is>
      </c>
      <c r="AC1278" s="27" t="inlineStr">
        <is>
          <t>Homologación por código Avain (master M05-001)</t>
        </is>
      </c>
      <c r="AD1278" s="27" t="inlineStr">
        <is>
          <t>No</t>
        </is>
      </c>
      <c r="AE1278" s="27" t="inlineStr"/>
      <c r="AF1278" s="27" t="inlineStr">
        <is>
          <t>Sí</t>
        </is>
      </c>
      <c r="AG1278" s="27" t="inlineStr">
        <is>
          <t>M05-001</t>
        </is>
      </c>
      <c r="AH1278" s="37" t="n">
        <v>463</v>
      </c>
      <c r="AI1278" s="37" t="n">
        <v>29</v>
      </c>
      <c r="AJ1278" s="37" t="n">
        <v>434</v>
      </c>
      <c r="AK1278" s="38" t="n">
        <v>3630.00758099352</v>
      </c>
      <c r="AL1278" s="38">
        <f>IF(OR($Z1278="Dar de baja en SAP",$Z1278="Dar de alta en SAP"),$AJ1278*$AK1278,"")</f>
        <v/>
      </c>
      <c r="AM1278" s="38">
        <f>$AI1278*$AK1278</f>
        <v/>
      </c>
      <c r="AN1278" s="27" t="inlineStr"/>
      <c r="AO1278"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t="inlineStr"/>
      <c r="D1279" s="5" t="inlineStr">
        <is>
          <t>033</t>
        </is>
      </c>
      <c r="E1279" s="5" t="inlineStr">
        <is>
          <t>ZDES</t>
        </is>
      </c>
      <c r="F1279" s="5" t="inlineStr">
        <is>
          <t>1060</t>
        </is>
      </c>
      <c r="G1279" s="5" t="inlineStr">
        <is>
          <t>6022</t>
        </is>
      </c>
      <c r="H1279" s="5" t="inlineStr">
        <is>
          <t>C/U</t>
        </is>
      </c>
      <c r="I1279" s="6" t="n">
        <v>29</v>
      </c>
      <c r="J1279" s="6" t="n">
        <v>0</v>
      </c>
      <c r="K1279" s="5" t="inlineStr">
        <is>
          <t>ARS</t>
        </is>
      </c>
      <c r="L1279" s="7" t="n">
        <v>0</v>
      </c>
      <c r="M1279" s="7" t="n">
        <v>459711.55</v>
      </c>
      <c r="O1279" s="11">
        <f>M1279/SUM($M$2:$M$2023)</f>
        <v/>
      </c>
      <c r="P1279" s="5">
        <f>IFERROR(M1279/I1279,0)</f>
        <v/>
      </c>
      <c r="Q1279" s="39" t="n">
        <v>50</v>
      </c>
      <c r="R1279" s="8">
        <f>I1279-Q1279</f>
        <v/>
      </c>
      <c r="S1279" s="36">
        <f>P1279*R1279</f>
        <v/>
      </c>
      <c r="U1279" s="27" t="inlineStr">
        <is>
          <t>Stock SAP</t>
        </is>
      </c>
      <c r="V1279" s="27" t="inlineStr">
        <is>
          <t>Descartables</t>
        </is>
      </c>
      <c r="W1279" s="27" t="inlineStr">
        <is>
          <t>Dentro del alcance</t>
        </is>
      </c>
      <c r="X1279" s="26" t="inlineStr">
        <is>
          <t>Baja</t>
        </is>
      </c>
      <c r="Y1279" s="27" t="inlineStr">
        <is>
          <t>Homologado – confianza Baja – pendiente de validación</t>
        </is>
      </c>
      <c r="Z1279" s="25" t="inlineStr">
        <is>
          <t>Dar de alta en SAP</t>
        </is>
      </c>
      <c r="AA1279" s="27" t="inlineStr">
        <is>
          <t>519; 520; 521; 336; 344</t>
        </is>
      </c>
      <c r="AB1279" s="27" t="inlineStr">
        <is>
          <t>TUBO ENDOTRAQUEAL N°; TUBO ENDOTRAQUEAL N°; TUBO ENDOTRAQUEAL N°; TUBO ENDOTRAQUEALES 8.5; TUBOS ENDOTRAQUEAL</t>
        </is>
      </c>
      <c r="AC1279" s="27" t="inlineStr">
        <is>
          <t>Cruce por nomenclatura SAP</t>
        </is>
      </c>
      <c r="AD1279" s="27" t="inlineStr">
        <is>
          <t>No</t>
        </is>
      </c>
      <c r="AE1279" s="27" t="inlineStr"/>
      <c r="AF1279" s="27" t="inlineStr">
        <is>
          <t>No</t>
        </is>
      </c>
      <c r="AG1279" s="27" t="inlineStr"/>
      <c r="AH1279" s="37" t="n">
        <v>49</v>
      </c>
      <c r="AI1279" s="37" t="n">
        <v>50</v>
      </c>
      <c r="AJ1279" s="37" t="n">
        <v>-1</v>
      </c>
      <c r="AK1279" s="38" t="n">
        <v>15852.12244897959</v>
      </c>
      <c r="AL1279" s="38">
        <f>IF(OR($Z1279="Dar de baja en SAP",$Z1279="Dar de alta en SAP"),$AJ1279*$AK1279,"")</f>
        <v/>
      </c>
      <c r="AM1279" s="38">
        <f>$AI1279*$AK1279</f>
        <v/>
      </c>
      <c r="AN1279" s="27" t="inlineStr"/>
      <c r="AO1279" s="27"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t="inlineStr"/>
      <c r="D1280" s="5" t="inlineStr">
        <is>
          <t>INDU</t>
        </is>
      </c>
      <c r="E1280" s="5" t="inlineStr">
        <is>
          <t>ZUNI</t>
        </is>
      </c>
      <c r="F1280" s="5" t="inlineStr">
        <is>
          <t>1060</t>
        </is>
      </c>
      <c r="G1280" s="5" t="inlineStr">
        <is>
          <t>6031</t>
        </is>
      </c>
      <c r="H1280" s="5" t="inlineStr">
        <is>
          <t>C/U</t>
        </is>
      </c>
      <c r="I1280" s="6" t="n">
        <v>29</v>
      </c>
      <c r="J1280" s="6" t="n">
        <v>0</v>
      </c>
      <c r="K1280" s="5" t="inlineStr">
        <is>
          <t>ARS</t>
        </is>
      </c>
      <c r="L1280" s="7" t="n">
        <v>0</v>
      </c>
      <c r="M1280" s="7" t="n">
        <v>385653</v>
      </c>
      <c r="O1280" s="11">
        <f>M1280/SUM($M$2:$M$2023)</f>
        <v/>
      </c>
      <c r="P1280" s="5">
        <f>IFERROR(M1280/I1280,0)</f>
        <v/>
      </c>
      <c r="R1280" s="8">
        <f>I1280-Q1280</f>
        <v/>
      </c>
      <c r="S1280" s="36">
        <f>P1280*R1280</f>
        <v/>
      </c>
      <c r="U1280" s="27" t="inlineStr">
        <is>
          <t>Stock SAP</t>
        </is>
      </c>
      <c r="V1280" s="27" t="inlineStr">
        <is>
          <t>Uniformes</t>
        </is>
      </c>
      <c r="W1280" s="27" t="inlineStr">
        <is>
          <t>Fuera del alcance</t>
        </is>
      </c>
      <c r="X1280" s="27" t="inlineStr"/>
      <c r="Y1280" s="27" t="inlineStr">
        <is>
          <t>No aplica: uniformes, clasificación que el inventario físico de Farmacia no releva</t>
        </is>
      </c>
      <c r="Z1280" s="28" t="inlineStr">
        <is>
          <t>Fuera del alcance del inventario físico</t>
        </is>
      </c>
      <c r="AA1280" s="27" t="inlineStr"/>
      <c r="AB1280" s="27" t="inlineStr"/>
      <c r="AC1280" s="27" t="inlineStr"/>
      <c r="AD1280" s="27" t="inlineStr"/>
      <c r="AE1280" s="27" t="inlineStr"/>
      <c r="AF1280" s="27" t="inlineStr"/>
      <c r="AG1280" s="27" t="inlineStr"/>
      <c r="AH1280" s="37" t="n">
        <v>29</v>
      </c>
      <c r="AI1280" s="37" t="n">
        <v>0</v>
      </c>
      <c r="AJ1280" s="37" t="n">
        <v>29</v>
      </c>
      <c r="AK1280" s="38" t="n">
        <v>13298.37931034483</v>
      </c>
      <c r="AL1280" s="38" t="n"/>
      <c r="AM1280" s="38" t="n"/>
      <c r="AN1280" s="27" t="inlineStr"/>
      <c r="AO1280" s="27" t="inlineStr"/>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7" t="n">
        <v>0</v>
      </c>
      <c r="M1281" s="7" t="n">
        <v>11170.12</v>
      </c>
      <c r="O1281" s="11">
        <f>M1281/SUM($M$2:$M$2023)</f>
        <v/>
      </c>
      <c r="P1281" s="5">
        <f>IFERROR(M1281/I1281,0)</f>
        <v/>
      </c>
      <c r="R1281" s="8">
        <f>I1281-Q1281</f>
        <v/>
      </c>
      <c r="S1281" s="36">
        <f>P1281*R1281</f>
        <v/>
      </c>
      <c r="U1281" s="27" t="inlineStr">
        <is>
          <t>Stock SAP</t>
        </is>
      </c>
      <c r="V1281" s="27" t="inlineStr">
        <is>
          <t>Medicamentos</t>
        </is>
      </c>
      <c r="W1281" s="27" t="inlineStr">
        <is>
          <t>Dentro del alcance</t>
        </is>
      </c>
      <c r="X1281" s="26" t="inlineStr">
        <is>
          <t>Baja</t>
        </is>
      </c>
      <c r="Y1281" s="27" t="inlineStr">
        <is>
          <t>Homologado – confianza Baja – pendiente de validación</t>
        </is>
      </c>
      <c r="Z1281" s="26" t="inlineStr">
        <is>
          <t>Dar de baja en SAP</t>
        </is>
      </c>
      <c r="AA1281" s="27" t="inlineStr">
        <is>
          <t>16</t>
        </is>
      </c>
      <c r="AB1281" s="27" t="inlineStr">
        <is>
          <t>AMOXICILINA + AC. CLAVULANICO</t>
        </is>
      </c>
      <c r="AC1281" s="27" t="inlineStr">
        <is>
          <t>Homologación por código Avain (master M11-001)</t>
        </is>
      </c>
      <c r="AD1281" s="27" t="inlineStr">
        <is>
          <t>No</t>
        </is>
      </c>
      <c r="AE1281" s="27" t="inlineStr"/>
      <c r="AF1281" s="27" t="inlineStr">
        <is>
          <t>Sí</t>
        </is>
      </c>
      <c r="AG1281" s="27" t="inlineStr">
        <is>
          <t>M11-001</t>
        </is>
      </c>
      <c r="AH1281" s="37" t="n">
        <v>1444</v>
      </c>
      <c r="AI1281" s="37" t="n">
        <v>91</v>
      </c>
      <c r="AJ1281" s="37" t="n">
        <v>1353</v>
      </c>
      <c r="AK1281" s="38" t="n">
        <v>398.9328047091412</v>
      </c>
      <c r="AL1281" s="38">
        <f>IF(OR($Z1281="Dar de baja en SAP",$Z1281="Dar de alta en SAP"),$AJ1281*$AK1281,"")</f>
        <v/>
      </c>
      <c r="AM1281" s="38">
        <f>$AI1281*$AK1281</f>
        <v/>
      </c>
      <c r="AN1281" s="27" t="inlineStr"/>
      <c r="AO1281" s="27"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t="inlineStr"/>
      <c r="D1282" s="5" t="inlineStr">
        <is>
          <t>033</t>
        </is>
      </c>
      <c r="E1282" s="5" t="inlineStr">
        <is>
          <t>ZDES</t>
        </is>
      </c>
      <c r="F1282" s="5" t="inlineStr">
        <is>
          <t>1060</t>
        </is>
      </c>
      <c r="G1282" s="5" t="inlineStr">
        <is>
          <t>6021</t>
        </is>
      </c>
      <c r="H1282" s="5" t="inlineStr">
        <is>
          <t>C/U</t>
        </is>
      </c>
      <c r="I1282" s="6" t="n">
        <v>28</v>
      </c>
      <c r="J1282" s="6" t="n">
        <v>0</v>
      </c>
      <c r="K1282" s="5" t="inlineStr">
        <is>
          <t>ARS</t>
        </is>
      </c>
      <c r="L1282" s="7" t="n">
        <v>0</v>
      </c>
      <c r="M1282" s="7" t="n">
        <v>1426562</v>
      </c>
      <c r="O1282" s="11">
        <f>M1282/SUM($M$2:$M$2023)</f>
        <v/>
      </c>
      <c r="P1282" s="5">
        <f>IFERROR(M1282/I1282,0)</f>
        <v/>
      </c>
      <c r="Q1282" s="39" t="n">
        <v>8</v>
      </c>
      <c r="R1282" s="8">
        <f>I1282-Q1282</f>
        <v/>
      </c>
      <c r="S1282" s="36">
        <f>P1282*R1282</f>
        <v/>
      </c>
      <c r="U1282" s="27" t="inlineStr">
        <is>
          <t>Stock SAP</t>
        </is>
      </c>
      <c r="V1282" s="27" t="inlineStr">
        <is>
          <t>Descartables</t>
        </is>
      </c>
      <c r="W1282" s="27" t="inlineStr">
        <is>
          <t>Dentro del alcance</t>
        </is>
      </c>
      <c r="X1282" s="25" t="inlineStr">
        <is>
          <t>Alta</t>
        </is>
      </c>
      <c r="Y1282" s="27" t="inlineStr">
        <is>
          <t>Homologado – confianza Alta</t>
        </is>
      </c>
      <c r="Z1282" s="26" t="inlineStr">
        <is>
          <t>Dar de baja en SAP</t>
        </is>
      </c>
      <c r="AA1282" s="27" t="inlineStr">
        <is>
          <t>513</t>
        </is>
      </c>
      <c r="AB1282" s="27" t="inlineStr">
        <is>
          <t>INMOVILIZADOR LATEROCERVICAL</t>
        </is>
      </c>
      <c r="AC1282" s="27" t="inlineStr">
        <is>
          <t>Cruce por nomenclatura SAP</t>
        </is>
      </c>
      <c r="AD1282" s="27" t="inlineStr">
        <is>
          <t>No</t>
        </is>
      </c>
      <c r="AE1282" s="27" t="inlineStr"/>
      <c r="AF1282" s="27" t="inlineStr">
        <is>
          <t>No</t>
        </is>
      </c>
      <c r="AG1282" s="27" t="inlineStr"/>
      <c r="AH1282" s="37" t="n">
        <v>28</v>
      </c>
      <c r="AI1282" s="37" t="n">
        <v>8</v>
      </c>
      <c r="AJ1282" s="37" t="n">
        <v>20</v>
      </c>
      <c r="AK1282" s="38" t="n">
        <v>50948.64285714286</v>
      </c>
      <c r="AL1282" s="38">
        <f>IF(OR($Z1282="Dar de baja en SAP",$Z1282="Dar de alta en SAP"),$AJ1282*$AK1282,"")</f>
        <v/>
      </c>
      <c r="AM1282" s="38">
        <f>$AI1282*$AK1282</f>
        <v/>
      </c>
      <c r="AN1282" s="29" t="inlineStr">
        <is>
          <t>Valorización a validar: VU atípico ($50,948.64 contra una mediana de $2,000.00 en la base). Sugiere distinta unidad de medida (SAP por caja o envase y el recuento por unidad). La diferencia económica de esta fila no debe tomarse como definitiva.</t>
        </is>
      </c>
      <c r="AO1282" s="27"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t="inlineStr"/>
      <c r="D1283" s="5" t="inlineStr">
        <is>
          <t>INDU</t>
        </is>
      </c>
      <c r="E1283" s="5" t="inlineStr">
        <is>
          <t>ZUNI</t>
        </is>
      </c>
      <c r="F1283" s="5" t="inlineStr">
        <is>
          <t>1060</t>
        </is>
      </c>
      <c r="G1283" s="5" t="inlineStr">
        <is>
          <t>6010</t>
        </is>
      </c>
      <c r="H1283" s="5" t="inlineStr">
        <is>
          <t>C/U</t>
        </is>
      </c>
      <c r="I1283" s="6" t="n">
        <v>28</v>
      </c>
      <c r="J1283" s="6" t="n">
        <v>0</v>
      </c>
      <c r="K1283" s="5" t="inlineStr">
        <is>
          <t>ARS</t>
        </is>
      </c>
      <c r="L1283" s="7" t="n">
        <v>0</v>
      </c>
      <c r="M1283" s="7" t="n">
        <v>777698.4</v>
      </c>
      <c r="O1283" s="11">
        <f>M1283/SUM($M$2:$M$2023)</f>
        <v/>
      </c>
      <c r="P1283" s="5">
        <f>IFERROR(M1283/I1283,0)</f>
        <v/>
      </c>
      <c r="R1283" s="8">
        <f>I1283-Q1283</f>
        <v/>
      </c>
      <c r="S1283" s="36">
        <f>P1283*R1283</f>
        <v/>
      </c>
      <c r="U1283" s="27" t="inlineStr">
        <is>
          <t>Stock SAP</t>
        </is>
      </c>
      <c r="V1283" s="27" t="inlineStr">
        <is>
          <t>Uniformes</t>
        </is>
      </c>
      <c r="W1283" s="27" t="inlineStr">
        <is>
          <t>Fuera del alcance</t>
        </is>
      </c>
      <c r="X1283" s="27" t="inlineStr"/>
      <c r="Y1283" s="27" t="inlineStr">
        <is>
          <t>No aplica: uniformes, clasificación que el inventario físico de Farmacia no releva</t>
        </is>
      </c>
      <c r="Z1283" s="28" t="inlineStr">
        <is>
          <t>Fuera del alcance del inventario físico</t>
        </is>
      </c>
      <c r="AA1283" s="27" t="inlineStr"/>
      <c r="AB1283" s="27" t="inlineStr"/>
      <c r="AC1283" s="27" t="inlineStr"/>
      <c r="AD1283" s="27" t="inlineStr"/>
      <c r="AE1283" s="27" t="inlineStr"/>
      <c r="AF1283" s="27" t="inlineStr"/>
      <c r="AG1283" s="27" t="inlineStr"/>
      <c r="AH1283" s="37" t="n">
        <v>28</v>
      </c>
      <c r="AI1283" s="37" t="n">
        <v>0</v>
      </c>
      <c r="AJ1283" s="37" t="n">
        <v>28</v>
      </c>
      <c r="AK1283" s="38" t="n">
        <v>27774.94285714286</v>
      </c>
      <c r="AL1283" s="38" t="n"/>
      <c r="AM1283" s="38" t="n"/>
      <c r="AN1283" s="27" t="inlineStr"/>
      <c r="AO1283" s="27" t="inlineStr"/>
    </row>
    <row r="1284">
      <c r="A1284" s="5" t="inlineStr">
        <is>
          <t>3001434</t>
        </is>
      </c>
      <c r="B1284" s="5" t="inlineStr">
        <is>
          <t>CHOMBA NEGRA M</t>
        </is>
      </c>
      <c r="C1284" s="5" t="inlineStr"/>
      <c r="D1284" s="5" t="inlineStr">
        <is>
          <t>INDU</t>
        </is>
      </c>
      <c r="E1284" s="5" t="inlineStr">
        <is>
          <t>ZUNI</t>
        </is>
      </c>
      <c r="F1284" s="5" t="inlineStr">
        <is>
          <t>1060</t>
        </is>
      </c>
      <c r="G1284" s="5" t="inlineStr">
        <is>
          <t>6010</t>
        </is>
      </c>
      <c r="H1284" s="5" t="inlineStr">
        <is>
          <t>C/U</t>
        </is>
      </c>
      <c r="I1284" s="6" t="n">
        <v>28</v>
      </c>
      <c r="J1284" s="6" t="n">
        <v>0</v>
      </c>
      <c r="K1284" s="5" t="inlineStr">
        <is>
          <t>ARS</t>
        </is>
      </c>
      <c r="L1284" s="7" t="n">
        <v>0</v>
      </c>
      <c r="M1284" s="7" t="n">
        <v>276531.33</v>
      </c>
      <c r="O1284" s="11">
        <f>M1284/SUM($M$2:$M$2023)</f>
        <v/>
      </c>
      <c r="P1284" s="5">
        <f>IFERROR(M1284/I1284,0)</f>
        <v/>
      </c>
      <c r="R1284" s="8">
        <f>I1284-Q1284</f>
        <v/>
      </c>
      <c r="S1284" s="36">
        <f>P1284*R1284</f>
        <v/>
      </c>
      <c r="U1284" s="27" t="inlineStr">
        <is>
          <t>Stock SAP</t>
        </is>
      </c>
      <c r="V1284" s="27" t="inlineStr">
        <is>
          <t>Uniformes</t>
        </is>
      </c>
      <c r="W1284" s="27" t="inlineStr">
        <is>
          <t>Fuera del alcance</t>
        </is>
      </c>
      <c r="X1284" s="27" t="inlineStr"/>
      <c r="Y1284" s="27" t="inlineStr">
        <is>
          <t>No aplica: uniformes, clasificación que el inventario físico de Farmacia no releva</t>
        </is>
      </c>
      <c r="Z1284" s="28" t="inlineStr">
        <is>
          <t>Fuera del alcance del inventario físico</t>
        </is>
      </c>
      <c r="AA1284" s="27" t="inlineStr"/>
      <c r="AB1284" s="27" t="inlineStr"/>
      <c r="AC1284" s="27" t="inlineStr"/>
      <c r="AD1284" s="27" t="inlineStr"/>
      <c r="AE1284" s="27" t="inlineStr"/>
      <c r="AF1284" s="27" t="inlineStr"/>
      <c r="AG1284" s="27" t="inlineStr"/>
      <c r="AH1284" s="37" t="n">
        <v>33</v>
      </c>
      <c r="AI1284" s="37" t="n">
        <v>0</v>
      </c>
      <c r="AJ1284" s="37" t="n">
        <v>33</v>
      </c>
      <c r="AK1284" s="38" t="n">
        <v>9876.11878787879</v>
      </c>
      <c r="AL1284" s="38" t="n"/>
      <c r="AM1284" s="38" t="n"/>
      <c r="AN1284" s="27" t="inlineStr"/>
      <c r="AO1284" s="27"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7" t="n">
        <v>0</v>
      </c>
      <c r="M1285" s="7" t="n">
        <v>8896.83</v>
      </c>
      <c r="O1285" s="11">
        <f>M1285/SUM($M$2:$M$2023)</f>
        <v/>
      </c>
      <c r="P1285" s="5">
        <f>IFERROR(M1285/I1285,0)</f>
        <v/>
      </c>
      <c r="R1285" s="8">
        <f>I1285-Q1285</f>
        <v/>
      </c>
      <c r="S1285" s="36">
        <f>P1285*R1285</f>
        <v/>
      </c>
      <c r="U1285" s="27" t="inlineStr">
        <is>
          <t>Stock SAP</t>
        </is>
      </c>
      <c r="V1285" s="27" t="inlineStr">
        <is>
          <t>Medicamentos</t>
        </is>
      </c>
      <c r="W1285" s="27" t="inlineStr">
        <is>
          <t>Dentro del alcance</t>
        </is>
      </c>
      <c r="X1285" s="25" t="inlineStr">
        <is>
          <t>Alta</t>
        </is>
      </c>
      <c r="Y1285" s="27" t="inlineStr">
        <is>
          <t>Homologado – confianza Alta</t>
        </is>
      </c>
      <c r="Z1285" s="26" t="inlineStr">
        <is>
          <t>Dar de baja en SAP</t>
        </is>
      </c>
      <c r="AA1285" s="27" t="inlineStr">
        <is>
          <t>150; 502</t>
        </is>
      </c>
      <c r="AB1285" s="27" t="inlineStr">
        <is>
          <t>LIDOCAINA 2 % SIN EPINEFRINA X 5 ML; LIDOCAINA 2% C/EPINEFRINA</t>
        </is>
      </c>
      <c r="AC1285" s="27" t="inlineStr">
        <is>
          <t>Cruce por nomenclatura SAP; Homologación por código Avain (master M15-001)</t>
        </is>
      </c>
      <c r="AD1285" s="27" t="inlineStr">
        <is>
          <t>No</t>
        </is>
      </c>
      <c r="AE1285" s="27" t="inlineStr"/>
      <c r="AF1285" s="27" t="inlineStr">
        <is>
          <t>Sí</t>
        </is>
      </c>
      <c r="AG1285" s="27" t="inlineStr">
        <is>
          <t>M15-001</t>
        </is>
      </c>
      <c r="AH1285" s="37" t="n">
        <v>677</v>
      </c>
      <c r="AI1285" s="37" t="n">
        <v>126</v>
      </c>
      <c r="AJ1285" s="37" t="n">
        <v>551</v>
      </c>
      <c r="AK1285" s="38" t="n">
        <v>329.5122304283604</v>
      </c>
      <c r="AL1285" s="38">
        <f>IF(OR($Z1285="Dar de baja en SAP",$Z1285="Dar de alta en SAP"),$AJ1285*$AK1285,"")</f>
        <v/>
      </c>
      <c r="AM1285" s="38">
        <f>$AI1285*$AK1285</f>
        <v/>
      </c>
      <c r="AN1285" s="27" t="inlineStr"/>
      <c r="AO1285" s="27"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t="inlineStr"/>
      <c r="D1286" s="5" t="inlineStr">
        <is>
          <t>INDU</t>
        </is>
      </c>
      <c r="E1286" s="5" t="inlineStr">
        <is>
          <t>ZUNI</t>
        </is>
      </c>
      <c r="F1286" s="5" t="inlineStr">
        <is>
          <t>1060</t>
        </is>
      </c>
      <c r="G1286" s="5" t="inlineStr">
        <is>
          <t>6110</t>
        </is>
      </c>
      <c r="H1286" s="5" t="inlineStr">
        <is>
          <t>C/U</t>
        </is>
      </c>
      <c r="I1286" s="6" t="n">
        <v>27</v>
      </c>
      <c r="J1286" s="6" t="n">
        <v>0</v>
      </c>
      <c r="K1286" s="5" t="inlineStr">
        <is>
          <t>ARS</t>
        </is>
      </c>
      <c r="L1286" s="7" t="n">
        <v>0</v>
      </c>
      <c r="M1286" s="7" t="n">
        <v>510300</v>
      </c>
      <c r="O1286" s="11">
        <f>M1286/SUM($M$2:$M$2023)</f>
        <v/>
      </c>
      <c r="P1286" s="5">
        <f>IFERROR(M1286/I1286,0)</f>
        <v/>
      </c>
      <c r="R1286" s="8">
        <f>I1286-Q1286</f>
        <v/>
      </c>
      <c r="S1286" s="36">
        <f>P1286*R1286</f>
        <v/>
      </c>
      <c r="U1286" s="27" t="inlineStr">
        <is>
          <t>Stock SAP</t>
        </is>
      </c>
      <c r="V1286" s="27" t="inlineStr">
        <is>
          <t>Uniformes</t>
        </is>
      </c>
      <c r="W1286" s="27" t="inlineStr">
        <is>
          <t>Fuera del alcance</t>
        </is>
      </c>
      <c r="X1286" s="27" t="inlineStr"/>
      <c r="Y1286" s="27" t="inlineStr">
        <is>
          <t>No aplica: uniformes, clasificación que el inventario físico de Farmacia no releva</t>
        </is>
      </c>
      <c r="Z1286" s="28" t="inlineStr">
        <is>
          <t>Fuera del alcance del inventario físico</t>
        </is>
      </c>
      <c r="AA1286" s="27" t="inlineStr"/>
      <c r="AB1286" s="27" t="inlineStr"/>
      <c r="AC1286" s="27" t="inlineStr"/>
      <c r="AD1286" s="27" t="inlineStr"/>
      <c r="AE1286" s="27" t="inlineStr"/>
      <c r="AF1286" s="27" t="inlineStr"/>
      <c r="AG1286" s="27" t="inlineStr"/>
      <c r="AH1286" s="37" t="n">
        <v>27</v>
      </c>
      <c r="AI1286" s="37" t="n">
        <v>0</v>
      </c>
      <c r="AJ1286" s="37" t="n">
        <v>27</v>
      </c>
      <c r="AK1286" s="38" t="n">
        <v>18900</v>
      </c>
      <c r="AL1286" s="38" t="n"/>
      <c r="AM1286" s="38" t="n"/>
      <c r="AN1286" s="27" t="inlineStr"/>
      <c r="AO1286" s="27" t="inlineStr"/>
    </row>
    <row r="1287">
      <c r="A1287" s="5" t="inlineStr">
        <is>
          <t>2000087</t>
        </is>
      </c>
      <c r="B1287" s="5" t="inlineStr">
        <is>
          <t>SET FERULAS INFLABLES PARA MIEMBROS INF.</t>
        </is>
      </c>
      <c r="C1287" s="5" t="inlineStr"/>
      <c r="D1287" s="5" t="inlineStr">
        <is>
          <t>033</t>
        </is>
      </c>
      <c r="E1287" s="5" t="inlineStr">
        <is>
          <t>ZDES</t>
        </is>
      </c>
      <c r="F1287" s="5" t="inlineStr">
        <is>
          <t>1060</t>
        </is>
      </c>
      <c r="G1287" s="5" t="inlineStr">
        <is>
          <t>6022</t>
        </is>
      </c>
      <c r="H1287" s="5" t="inlineStr">
        <is>
          <t>C/U</t>
        </is>
      </c>
      <c r="I1287" s="6" t="n">
        <v>26</v>
      </c>
      <c r="J1287" s="6" t="n">
        <v>0</v>
      </c>
      <c r="K1287" s="5" t="inlineStr">
        <is>
          <t>ARS</t>
        </is>
      </c>
      <c r="L1287" s="7" t="n">
        <v>0</v>
      </c>
      <c r="M1287" s="7" t="n">
        <v>84002.10000000001</v>
      </c>
      <c r="O1287" s="11">
        <f>M1287/SUM($M$2:$M$2023)</f>
        <v/>
      </c>
      <c r="P1287" s="5">
        <f>IFERROR(M1287/I1287,0)</f>
        <v/>
      </c>
      <c r="R1287" s="8">
        <f>I1287-Q1287</f>
        <v/>
      </c>
      <c r="S1287" s="36">
        <f>P1287*R1287</f>
        <v/>
      </c>
      <c r="U1287" s="27" t="inlineStr">
        <is>
          <t>Stock SAP</t>
        </is>
      </c>
      <c r="V1287" s="27" t="inlineStr">
        <is>
          <t>Descartables</t>
        </is>
      </c>
      <c r="W1287" s="27" t="inlineStr">
        <is>
          <t>Dentro del alcance</t>
        </is>
      </c>
      <c r="X1287" s="27" t="inlineStr"/>
      <c r="Y1287" s="27" t="inlineStr">
        <is>
          <t>Sin recuento físico en el inventario de Avain</t>
        </is>
      </c>
      <c r="Z1287" s="28" t="inlineStr">
        <is>
          <t>Sin recuento físico</t>
        </is>
      </c>
      <c r="AA1287" s="27" t="inlineStr"/>
      <c r="AB1287" s="27" t="inlineStr"/>
      <c r="AC1287" s="27" t="inlineStr"/>
      <c r="AD1287" s="27" t="inlineStr"/>
      <c r="AE1287" s="27" t="inlineStr"/>
      <c r="AF1287" s="27" t="inlineStr"/>
      <c r="AG1287" s="27" t="inlineStr"/>
      <c r="AH1287" s="37" t="n">
        <v>26</v>
      </c>
      <c r="AI1287" s="37" t="n">
        <v>0</v>
      </c>
      <c r="AJ1287" s="37" t="n">
        <v>26</v>
      </c>
      <c r="AK1287" s="38" t="n">
        <v>3230.85</v>
      </c>
      <c r="AL1287" s="38" t="n"/>
      <c r="AM1287" s="38" t="n"/>
      <c r="AN1287" s="27" t="inlineStr"/>
      <c r="AO1287" s="27" t="inlineStr"/>
    </row>
    <row r="1288">
      <c r="A1288" s="5" t="inlineStr">
        <is>
          <t>2000356</t>
        </is>
      </c>
      <c r="B1288" s="5" t="inlineStr">
        <is>
          <t>AGUJAS BARD TIPO HUBER REF 2206220</t>
        </is>
      </c>
      <c r="C1288" s="5" t="inlineStr"/>
      <c r="D1288" s="5" t="inlineStr">
        <is>
          <t>033</t>
        </is>
      </c>
      <c r="E1288" s="5" t="inlineStr">
        <is>
          <t>ZDES</t>
        </is>
      </c>
      <c r="F1288" s="5" t="inlineStr">
        <is>
          <t>1060</t>
        </is>
      </c>
      <c r="G1288" s="5" t="inlineStr">
        <is>
          <t>6022</t>
        </is>
      </c>
      <c r="H1288" s="5" t="inlineStr">
        <is>
          <t>C/U</t>
        </is>
      </c>
      <c r="I1288" s="6" t="n">
        <v>26</v>
      </c>
      <c r="J1288" s="6" t="n">
        <v>0</v>
      </c>
      <c r="K1288" s="5" t="inlineStr">
        <is>
          <t>ARS</t>
        </is>
      </c>
      <c r="L1288" s="7" t="n">
        <v>0</v>
      </c>
      <c r="M1288" s="7" t="n">
        <v>3403.92</v>
      </c>
      <c r="O1288" s="11">
        <f>M1288/SUM($M$2:$M$2023)</f>
        <v/>
      </c>
      <c r="P1288" s="5">
        <f>IFERROR(M1288/I1288,0)</f>
        <v/>
      </c>
      <c r="R1288" s="8">
        <f>I1288-Q1288</f>
        <v/>
      </c>
      <c r="S1288" s="36">
        <f>P1288*R1288</f>
        <v/>
      </c>
      <c r="U1288" s="27" t="inlineStr">
        <is>
          <t>Stock SAP</t>
        </is>
      </c>
      <c r="V1288" s="27" t="inlineStr">
        <is>
          <t>Descartables</t>
        </is>
      </c>
      <c r="W1288" s="27" t="inlineStr">
        <is>
          <t>Dentro del alcance</t>
        </is>
      </c>
      <c r="X1288" s="27" t="inlineStr"/>
      <c r="Y1288" s="27" t="inlineStr">
        <is>
          <t>Sin recuento físico en el inventario de Avain</t>
        </is>
      </c>
      <c r="Z1288" s="28" t="inlineStr">
        <is>
          <t>Sin recuento físico</t>
        </is>
      </c>
      <c r="AA1288" s="27" t="inlineStr"/>
      <c r="AB1288" s="27" t="inlineStr"/>
      <c r="AC1288" s="27" t="inlineStr"/>
      <c r="AD1288" s="27" t="inlineStr"/>
      <c r="AE1288" s="27" t="inlineStr"/>
      <c r="AF1288" s="27" t="inlineStr"/>
      <c r="AG1288" s="27" t="inlineStr"/>
      <c r="AH1288" s="37" t="n">
        <v>26</v>
      </c>
      <c r="AI1288" s="37" t="n">
        <v>0</v>
      </c>
      <c r="AJ1288" s="37" t="n">
        <v>26</v>
      </c>
      <c r="AK1288" s="38" t="n">
        <v>130.92</v>
      </c>
      <c r="AL1288" s="38" t="n"/>
      <c r="AM1288" s="38" t="n"/>
      <c r="AN1288" s="27" t="inlineStr"/>
      <c r="AO1288" s="27" t="inlineStr"/>
    </row>
    <row r="1289">
      <c r="A1289" s="5" t="inlineStr">
        <is>
          <t>2000470</t>
        </is>
      </c>
      <c r="B1289" s="5" t="inlineStr">
        <is>
          <t>OTOSCOPIO</t>
        </is>
      </c>
      <c r="C1289" s="5" t="inlineStr"/>
      <c r="D1289" s="5" t="inlineStr">
        <is>
          <t>033</t>
        </is>
      </c>
      <c r="E1289" s="5" t="inlineStr">
        <is>
          <t>ZDES</t>
        </is>
      </c>
      <c r="F1289" s="5" t="inlineStr">
        <is>
          <t>1060</t>
        </is>
      </c>
      <c r="G1289" s="5" t="inlineStr">
        <is>
          <t>6021</t>
        </is>
      </c>
      <c r="H1289" s="5" t="inlineStr">
        <is>
          <t>C/U</t>
        </is>
      </c>
      <c r="I1289" s="6" t="n">
        <v>26</v>
      </c>
      <c r="J1289" s="6" t="n">
        <v>0</v>
      </c>
      <c r="K1289" s="5" t="inlineStr">
        <is>
          <t>ARS</t>
        </is>
      </c>
      <c r="L1289" s="7" t="n">
        <v>0</v>
      </c>
      <c r="M1289" s="7" t="n">
        <v>996552.49</v>
      </c>
      <c r="O1289" s="11">
        <f>M1289/SUM($M$2:$M$2023)</f>
        <v/>
      </c>
      <c r="P1289" s="5">
        <f>IFERROR(M1289/I1289,0)</f>
        <v/>
      </c>
      <c r="R1289" s="8">
        <f>I1289-Q1289</f>
        <v/>
      </c>
      <c r="S1289" s="36">
        <f>P1289*R1289</f>
        <v/>
      </c>
      <c r="U1289" s="27" t="inlineStr">
        <is>
          <t>Stock SAP</t>
        </is>
      </c>
      <c r="V1289" s="27" t="inlineStr">
        <is>
          <t>Descartables</t>
        </is>
      </c>
      <c r="W1289" s="27" t="inlineStr">
        <is>
          <t>Dentro del alcance</t>
        </is>
      </c>
      <c r="X1289" s="25" t="inlineStr">
        <is>
          <t>Alta</t>
        </is>
      </c>
      <c r="Y1289" s="27" t="inlineStr">
        <is>
          <t>Homologado – confianza Alta</t>
        </is>
      </c>
      <c r="Z1289" s="26" t="inlineStr">
        <is>
          <t>Dar de baja en SAP</t>
        </is>
      </c>
      <c r="AA1289" s="27" t="inlineStr">
        <is>
          <t>530</t>
        </is>
      </c>
      <c r="AB1289" s="27" t="inlineStr">
        <is>
          <t>OTOSCOPIO</t>
        </is>
      </c>
      <c r="AC1289" s="27" t="inlineStr">
        <is>
          <t>Homologación por nombre Avain (master E-209)</t>
        </is>
      </c>
      <c r="AD1289" s="27" t="inlineStr">
        <is>
          <t>No</t>
        </is>
      </c>
      <c r="AE1289" s="27" t="inlineStr"/>
      <c r="AF1289" s="27" t="inlineStr">
        <is>
          <t>Sí</t>
        </is>
      </c>
      <c r="AG1289" s="27" t="inlineStr">
        <is>
          <t>E-209</t>
        </is>
      </c>
      <c r="AH1289" s="37" t="n">
        <v>71</v>
      </c>
      <c r="AI1289" s="37" t="n">
        <v>11</v>
      </c>
      <c r="AJ1289" s="37" t="n">
        <v>60</v>
      </c>
      <c r="AK1289" s="38" t="n">
        <v>38328.94197183099</v>
      </c>
      <c r="AL1289" s="38">
        <f>IF(OR($Z1289="Dar de baja en SAP",$Z1289="Dar de alta en SAP"),$AJ1289*$AK1289,"")</f>
        <v/>
      </c>
      <c r="AM1289" s="38">
        <f>$AI1289*$AK1289</f>
        <v/>
      </c>
      <c r="AN1289" s="27" t="inlineStr"/>
      <c r="AO1289" s="27"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t="inlineStr"/>
      <c r="D1290" s="5" t="inlineStr">
        <is>
          <t>INDU</t>
        </is>
      </c>
      <c r="E1290" s="5" t="inlineStr">
        <is>
          <t>ZUNI</t>
        </is>
      </c>
      <c r="F1290" s="5" t="inlineStr">
        <is>
          <t>1060</t>
        </is>
      </c>
      <c r="G1290" s="5" t="inlineStr">
        <is>
          <t>6010</t>
        </is>
      </c>
      <c r="H1290" s="5" t="inlineStr">
        <is>
          <t>C/U</t>
        </is>
      </c>
      <c r="I1290" s="6" t="n">
        <v>26</v>
      </c>
      <c r="J1290" s="6" t="n">
        <v>0</v>
      </c>
      <c r="K1290" s="5" t="inlineStr">
        <is>
          <t>ARS</t>
        </is>
      </c>
      <c r="L1290" s="7" t="n">
        <v>0</v>
      </c>
      <c r="M1290" s="7" t="n">
        <v>1270665.96</v>
      </c>
      <c r="O1290" s="11">
        <f>M1290/SUM($M$2:$M$2023)</f>
        <v/>
      </c>
      <c r="P1290" s="5">
        <f>IFERROR(M1290/I1290,0)</f>
        <v/>
      </c>
      <c r="R1290" s="8">
        <f>I1290-Q1290</f>
        <v/>
      </c>
      <c r="S1290" s="36">
        <f>P1290*R1290</f>
        <v/>
      </c>
      <c r="U1290" s="27" t="inlineStr">
        <is>
          <t>Stock SAP</t>
        </is>
      </c>
      <c r="V1290" s="27" t="inlineStr">
        <is>
          <t>Uniformes</t>
        </is>
      </c>
      <c r="W1290" s="27" t="inlineStr">
        <is>
          <t>Fuera del alcance</t>
        </is>
      </c>
      <c r="X1290" s="27" t="inlineStr"/>
      <c r="Y1290" s="27" t="inlineStr">
        <is>
          <t>No aplica: uniformes, clasificación que el inventario físico de Farmacia no releva</t>
        </is>
      </c>
      <c r="Z1290" s="28" t="inlineStr">
        <is>
          <t>Fuera del alcance del inventario físico</t>
        </is>
      </c>
      <c r="AA1290" s="27" t="inlineStr"/>
      <c r="AB1290" s="27" t="inlineStr"/>
      <c r="AC1290" s="27" t="inlineStr"/>
      <c r="AD1290" s="27" t="inlineStr"/>
      <c r="AE1290" s="27" t="inlineStr"/>
      <c r="AF1290" s="27" t="inlineStr"/>
      <c r="AG1290" s="27" t="inlineStr"/>
      <c r="AH1290" s="37" t="n">
        <v>27</v>
      </c>
      <c r="AI1290" s="37" t="n">
        <v>0</v>
      </c>
      <c r="AJ1290" s="37" t="n">
        <v>27</v>
      </c>
      <c r="AK1290" s="38" t="n">
        <v>48871.76777777778</v>
      </c>
      <c r="AL1290" s="38" t="n"/>
      <c r="AM1290" s="38" t="n"/>
      <c r="AN1290" s="27" t="inlineStr"/>
      <c r="AO1290" s="27" t="inlineStr">
        <is>
          <t>El material ocupa 2 filas en la hoja 1060 NQN (lote/almacén). La cantidad SAP y la física de esta vista son el total del material.</t>
        </is>
      </c>
    </row>
    <row r="1291">
      <c r="A1291" s="5" t="inlineStr">
        <is>
          <t>3000975</t>
        </is>
      </c>
      <c r="B1291" s="5" t="inlineStr">
        <is>
          <t>BOTIN DE SEGURIDAD T45</t>
        </is>
      </c>
      <c r="C1291" s="5" t="inlineStr"/>
      <c r="D1291" s="5" t="inlineStr">
        <is>
          <t>INDU</t>
        </is>
      </c>
      <c r="E1291" s="5" t="inlineStr">
        <is>
          <t>ZUNI</t>
        </is>
      </c>
      <c r="F1291" s="5" t="inlineStr">
        <is>
          <t>1060</t>
        </is>
      </c>
      <c r="G1291" s="5" t="inlineStr">
        <is>
          <t>6010</t>
        </is>
      </c>
      <c r="H1291" s="5" t="inlineStr">
        <is>
          <t>C/U</t>
        </is>
      </c>
      <c r="I1291" s="6" t="n">
        <v>26</v>
      </c>
      <c r="J1291" s="6" t="n">
        <v>0</v>
      </c>
      <c r="K1291" s="5" t="inlineStr">
        <is>
          <t>ARS</t>
        </is>
      </c>
      <c r="L1291" s="7" t="n">
        <v>0</v>
      </c>
      <c r="M1291" s="7" t="n">
        <v>1309164.26</v>
      </c>
      <c r="O1291" s="11">
        <f>M1291/SUM($M$2:$M$2023)</f>
        <v/>
      </c>
      <c r="P1291" s="5">
        <f>IFERROR(M1291/I1291,0)</f>
        <v/>
      </c>
      <c r="R1291" s="8">
        <f>I1291-Q1291</f>
        <v/>
      </c>
      <c r="S1291" s="36">
        <f>P1291*R1291</f>
        <v/>
      </c>
      <c r="U1291" s="27" t="inlineStr">
        <is>
          <t>Stock SAP</t>
        </is>
      </c>
      <c r="V1291" s="27" t="inlineStr">
        <is>
          <t>Uniformes</t>
        </is>
      </c>
      <c r="W1291" s="27" t="inlineStr">
        <is>
          <t>Fuera del alcance</t>
        </is>
      </c>
      <c r="X1291" s="27" t="inlineStr"/>
      <c r="Y1291" s="27" t="inlineStr">
        <is>
          <t>No aplica: uniformes, clasificación que el inventario físico de Farmacia no releva</t>
        </is>
      </c>
      <c r="Z1291" s="28" t="inlineStr">
        <is>
          <t>Fuera del alcance del inventario físico</t>
        </is>
      </c>
      <c r="AA1291" s="27" t="inlineStr"/>
      <c r="AB1291" s="27" t="inlineStr"/>
      <c r="AC1291" s="27" t="inlineStr"/>
      <c r="AD1291" s="27" t="inlineStr"/>
      <c r="AE1291" s="27" t="inlineStr"/>
      <c r="AF1291" s="27" t="inlineStr"/>
      <c r="AG1291" s="27" t="inlineStr"/>
      <c r="AH1291" s="37" t="n">
        <v>43</v>
      </c>
      <c r="AI1291" s="37" t="n">
        <v>0</v>
      </c>
      <c r="AJ1291" s="37" t="n">
        <v>43</v>
      </c>
      <c r="AK1291" s="38" t="n">
        <v>50352.47139534884</v>
      </c>
      <c r="AL1291" s="38" t="n"/>
      <c r="AM1291" s="38" t="n"/>
      <c r="AN1291" s="27" t="inlineStr"/>
      <c r="AO1291" s="27"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7" t="n">
        <v>0</v>
      </c>
      <c r="M1292" s="7" t="n">
        <v>420257.04</v>
      </c>
      <c r="O1292" s="11">
        <f>M1292/SUM($M$2:$M$2023)</f>
        <v/>
      </c>
      <c r="P1292" s="5">
        <f>IFERROR(M1292/I1292,0)</f>
        <v/>
      </c>
      <c r="R1292" s="8">
        <f>I1292-Q1292</f>
        <v/>
      </c>
      <c r="S1292" s="36">
        <f>P1292*R1292</f>
        <v/>
      </c>
      <c r="U1292" s="27" t="inlineStr">
        <is>
          <t>Stock SAP</t>
        </is>
      </c>
      <c r="V1292" s="27" t="inlineStr">
        <is>
          <t>Medicamentos</t>
        </is>
      </c>
      <c r="W1292" s="27" t="inlineStr">
        <is>
          <t>Dentro del alcance</t>
        </is>
      </c>
      <c r="X1292" s="27" t="inlineStr"/>
      <c r="Y1292" s="27" t="inlineStr">
        <is>
          <t>Sin recuento físico en el inventario de Avain</t>
        </is>
      </c>
      <c r="Z1292" s="28" t="inlineStr">
        <is>
          <t>Sin recuento físico</t>
        </is>
      </c>
      <c r="AA1292" s="27" t="inlineStr"/>
      <c r="AB1292" s="27" t="inlineStr"/>
      <c r="AC1292" s="27" t="inlineStr"/>
      <c r="AD1292" s="27" t="inlineStr"/>
      <c r="AE1292" s="27" t="inlineStr"/>
      <c r="AF1292" s="27" t="inlineStr"/>
      <c r="AG1292" s="27" t="inlineStr"/>
      <c r="AH1292" s="37" t="n">
        <v>31</v>
      </c>
      <c r="AI1292" s="37" t="n">
        <v>0</v>
      </c>
      <c r="AJ1292" s="37" t="n">
        <v>31</v>
      </c>
      <c r="AK1292" s="38" t="n">
        <v>16810.28161290323</v>
      </c>
      <c r="AL1292" s="38" t="n"/>
      <c r="AM1292" s="38" t="n"/>
      <c r="AN1292" s="27" t="inlineStr"/>
      <c r="AO1292" s="27"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7" t="n">
        <v>0</v>
      </c>
      <c r="M1293" s="7" t="n">
        <v>90750.19</v>
      </c>
      <c r="O1293" s="11">
        <f>M1293/SUM($M$2:$M$2023)</f>
        <v/>
      </c>
      <c r="P1293" s="5">
        <f>IFERROR(M1293/I1293,0)</f>
        <v/>
      </c>
      <c r="R1293" s="8">
        <f>I1293-Q1293</f>
        <v/>
      </c>
      <c r="S1293" s="36">
        <f>P1293*R1293</f>
        <v/>
      </c>
      <c r="U1293" s="27" t="inlineStr">
        <is>
          <t>Stock SAP</t>
        </is>
      </c>
      <c r="V1293" s="27" t="inlineStr">
        <is>
          <t>Medicamentos</t>
        </is>
      </c>
      <c r="W1293" s="27" t="inlineStr">
        <is>
          <t>Dentro del alcance</t>
        </is>
      </c>
      <c r="X1293" s="30" t="inlineStr">
        <is>
          <t>Media</t>
        </is>
      </c>
      <c r="Y1293" s="27" t="inlineStr">
        <is>
          <t>Homologado – confianza Media – pendiente de validación</t>
        </is>
      </c>
      <c r="Z1293" s="26" t="inlineStr">
        <is>
          <t>Dar de baja en SAP</t>
        </is>
      </c>
      <c r="AA1293" s="27" t="inlineStr">
        <is>
          <t>204</t>
        </is>
      </c>
      <c r="AB1293" s="27" t="inlineStr">
        <is>
          <t>SALBUTAMOL</t>
        </is>
      </c>
      <c r="AC1293" s="27" t="inlineStr">
        <is>
          <t>Homologación por código Avain (master M05-001)</t>
        </is>
      </c>
      <c r="AD1293" s="27" t="inlineStr">
        <is>
          <t>No</t>
        </is>
      </c>
      <c r="AE1293" s="27" t="inlineStr"/>
      <c r="AF1293" s="27" t="inlineStr">
        <is>
          <t>Sí</t>
        </is>
      </c>
      <c r="AG1293" s="27" t="inlineStr">
        <is>
          <t>M05-001</t>
        </is>
      </c>
      <c r="AH1293" s="37" t="n">
        <v>463</v>
      </c>
      <c r="AI1293" s="37" t="n">
        <v>29</v>
      </c>
      <c r="AJ1293" s="37" t="n">
        <v>434</v>
      </c>
      <c r="AK1293" s="38" t="n">
        <v>3630.00758099352</v>
      </c>
      <c r="AL1293" s="38">
        <f>IF(OR($Z1293="Dar de baja en SAP",$Z1293="Dar de alta en SAP"),$AJ1293*$AK1293,"")</f>
        <v/>
      </c>
      <c r="AM1293" s="38">
        <f>$AI1293*$AK1293</f>
        <v/>
      </c>
      <c r="AN1293" s="27" t="inlineStr"/>
      <c r="AO1293"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7" t="n">
        <v>0</v>
      </c>
      <c r="M1294" s="7" t="n">
        <v>90750.19</v>
      </c>
      <c r="O1294" s="11">
        <f>M1294/SUM($M$2:$M$2023)</f>
        <v/>
      </c>
      <c r="P1294" s="5">
        <f>IFERROR(M1294/I1294,0)</f>
        <v/>
      </c>
      <c r="R1294" s="8">
        <f>I1294-Q1294</f>
        <v/>
      </c>
      <c r="S1294" s="36">
        <f>P1294*R1294</f>
        <v/>
      </c>
      <c r="U1294" s="27" t="inlineStr">
        <is>
          <t>Stock SAP</t>
        </is>
      </c>
      <c r="V1294" s="27" t="inlineStr">
        <is>
          <t>Medicamentos</t>
        </is>
      </c>
      <c r="W1294" s="27" t="inlineStr">
        <is>
          <t>Dentro del alcance</t>
        </is>
      </c>
      <c r="X1294" s="30" t="inlineStr">
        <is>
          <t>Media</t>
        </is>
      </c>
      <c r="Y1294" s="27" t="inlineStr">
        <is>
          <t>Homologado – confianza Media – pendiente de validación</t>
        </is>
      </c>
      <c r="Z1294" s="26" t="inlineStr">
        <is>
          <t>Dar de baja en SAP</t>
        </is>
      </c>
      <c r="AA1294" s="27" t="inlineStr">
        <is>
          <t>204</t>
        </is>
      </c>
      <c r="AB1294" s="27" t="inlineStr">
        <is>
          <t>SALBUTAMOL</t>
        </is>
      </c>
      <c r="AC1294" s="27" t="inlineStr">
        <is>
          <t>Homologación por código Avain (master M05-001)</t>
        </is>
      </c>
      <c r="AD1294" s="27" t="inlineStr">
        <is>
          <t>No</t>
        </is>
      </c>
      <c r="AE1294" s="27" t="inlineStr"/>
      <c r="AF1294" s="27" t="inlineStr">
        <is>
          <t>Sí</t>
        </is>
      </c>
      <c r="AG1294" s="27" t="inlineStr">
        <is>
          <t>M05-001</t>
        </is>
      </c>
      <c r="AH1294" s="37" t="n">
        <v>463</v>
      </c>
      <c r="AI1294" s="37" t="n">
        <v>29</v>
      </c>
      <c r="AJ1294" s="37" t="n">
        <v>434</v>
      </c>
      <c r="AK1294" s="38" t="n">
        <v>3630.00758099352</v>
      </c>
      <c r="AL1294" s="38">
        <f>IF(OR($Z1294="Dar de baja en SAP",$Z1294="Dar de alta en SAP"),$AJ1294*$AK1294,"")</f>
        <v/>
      </c>
      <c r="AM1294" s="38">
        <f>$AI1294*$AK1294</f>
        <v/>
      </c>
      <c r="AN1294" s="27" t="inlineStr"/>
      <c r="AO1294"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7" t="n">
        <v>0</v>
      </c>
      <c r="M1295" s="7" t="n">
        <v>7877.33</v>
      </c>
      <c r="O1295" s="11">
        <f>M1295/SUM($M$2:$M$2023)</f>
        <v/>
      </c>
      <c r="P1295" s="5">
        <f>IFERROR(M1295/I1295,0)</f>
        <v/>
      </c>
      <c r="R1295" s="8">
        <f>I1295-Q1295</f>
        <v/>
      </c>
      <c r="S1295" s="36">
        <f>P1295*R1295</f>
        <v/>
      </c>
      <c r="U1295" s="27" t="inlineStr">
        <is>
          <t>Stock SAP</t>
        </is>
      </c>
      <c r="V1295" s="27" t="inlineStr">
        <is>
          <t>Medicamentos</t>
        </is>
      </c>
      <c r="W1295" s="27" t="inlineStr">
        <is>
          <t>Dentro del alcance</t>
        </is>
      </c>
      <c r="X1295" s="27" t="inlineStr"/>
      <c r="Y1295" s="27" t="inlineStr">
        <is>
          <t>Sin recuento físico en el inventario de Avain</t>
        </is>
      </c>
      <c r="Z1295" s="28" t="inlineStr">
        <is>
          <t>Sin recuento físico</t>
        </is>
      </c>
      <c r="AA1295" s="27" t="inlineStr"/>
      <c r="AB1295" s="27" t="inlineStr"/>
      <c r="AC1295" s="27" t="inlineStr"/>
      <c r="AD1295" s="27" t="inlineStr"/>
      <c r="AE1295" s="27" t="inlineStr"/>
      <c r="AF1295" s="27" t="inlineStr"/>
      <c r="AG1295" s="27" t="inlineStr"/>
      <c r="AH1295" s="37" t="n">
        <v>552</v>
      </c>
      <c r="AI1295" s="37" t="n">
        <v>0</v>
      </c>
      <c r="AJ1295" s="37" t="n">
        <v>552</v>
      </c>
      <c r="AK1295" s="38" t="n">
        <v>315.0932971014492</v>
      </c>
      <c r="AL1295" s="38" t="n"/>
      <c r="AM1295" s="38" t="n"/>
      <c r="AN1295" s="27" t="inlineStr"/>
      <c r="AO1295" s="27"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7" t="n">
        <v>0</v>
      </c>
      <c r="M1296" s="7" t="n">
        <v>7877.33</v>
      </c>
      <c r="O1296" s="11">
        <f>M1296/SUM($M$2:$M$2023)</f>
        <v/>
      </c>
      <c r="P1296" s="5">
        <f>IFERROR(M1296/I1296,0)</f>
        <v/>
      </c>
      <c r="R1296" s="8">
        <f>I1296-Q1296</f>
        <v/>
      </c>
      <c r="S1296" s="36">
        <f>P1296*R1296</f>
        <v/>
      </c>
      <c r="U1296" s="27" t="inlineStr">
        <is>
          <t>Stock SAP</t>
        </is>
      </c>
      <c r="V1296" s="27" t="inlineStr">
        <is>
          <t>Medicamentos</t>
        </is>
      </c>
      <c r="W1296" s="27" t="inlineStr">
        <is>
          <t>Dentro del alcance</t>
        </is>
      </c>
      <c r="X1296" s="27" t="inlineStr"/>
      <c r="Y1296" s="27" t="inlineStr">
        <is>
          <t>Sin recuento físico en el inventario de Avain</t>
        </is>
      </c>
      <c r="Z1296" s="28" t="inlineStr">
        <is>
          <t>Sin recuento físico</t>
        </is>
      </c>
      <c r="AA1296" s="27" t="inlineStr"/>
      <c r="AB1296" s="27" t="inlineStr"/>
      <c r="AC1296" s="27" t="inlineStr"/>
      <c r="AD1296" s="27" t="inlineStr"/>
      <c r="AE1296" s="27" t="inlineStr"/>
      <c r="AF1296" s="27" t="inlineStr"/>
      <c r="AG1296" s="27" t="inlineStr"/>
      <c r="AH1296" s="37" t="n">
        <v>552</v>
      </c>
      <c r="AI1296" s="37" t="n">
        <v>0</v>
      </c>
      <c r="AJ1296" s="37" t="n">
        <v>552</v>
      </c>
      <c r="AK1296" s="38" t="n">
        <v>315.0932971014492</v>
      </c>
      <c r="AL1296" s="38" t="n"/>
      <c r="AM1296" s="38" t="n"/>
      <c r="AN1296" s="27" t="inlineStr"/>
      <c r="AO1296" s="27"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7" t="n">
        <v>0</v>
      </c>
      <c r="M1297" s="7" t="n">
        <v>28513.83</v>
      </c>
      <c r="O1297" s="11">
        <f>M1297/SUM($M$2:$M$2023)</f>
        <v/>
      </c>
      <c r="P1297" s="5">
        <f>IFERROR(M1297/I1297,0)</f>
        <v/>
      </c>
      <c r="R1297" s="8">
        <f>I1297-Q1297</f>
        <v/>
      </c>
      <c r="S1297" s="36">
        <f>P1297*R1297</f>
        <v/>
      </c>
      <c r="U1297" s="27" t="inlineStr">
        <is>
          <t>Stock SAP</t>
        </is>
      </c>
      <c r="V1297" s="27" t="inlineStr">
        <is>
          <t>Medicamentos</t>
        </is>
      </c>
      <c r="W1297" s="27" t="inlineStr">
        <is>
          <t>Dentro del alcance</t>
        </is>
      </c>
      <c r="X1297" s="25" t="inlineStr">
        <is>
          <t>Alta</t>
        </is>
      </c>
      <c r="Y1297" s="27" t="inlineStr">
        <is>
          <t>Homologado – confianza Alta</t>
        </is>
      </c>
      <c r="Z1297" s="26" t="inlineStr">
        <is>
          <t>Dar de baja en SAP</t>
        </is>
      </c>
      <c r="AA1297" s="27" t="inlineStr">
        <is>
          <t>305</t>
        </is>
      </c>
      <c r="AB1297" s="27" t="inlineStr">
        <is>
          <t>LIDOCAINA EN JALEA</t>
        </is>
      </c>
      <c r="AC1297" s="27" t="inlineStr">
        <is>
          <t>Cruce por nomenclatura SAP</t>
        </is>
      </c>
      <c r="AD1297" s="27" t="inlineStr">
        <is>
          <t>No</t>
        </is>
      </c>
      <c r="AE1297" s="27" t="inlineStr"/>
      <c r="AF1297" s="27" t="inlineStr">
        <is>
          <t>Sí</t>
        </is>
      </c>
      <c r="AG1297" s="27" t="inlineStr"/>
      <c r="AH1297" s="37" t="n">
        <v>546</v>
      </c>
      <c r="AI1297" s="37" t="n">
        <v>61</v>
      </c>
      <c r="AJ1297" s="37" t="n">
        <v>485</v>
      </c>
      <c r="AK1297" s="38" t="n">
        <v>1140.553095238095</v>
      </c>
      <c r="AL1297" s="38">
        <f>IF(OR($Z1297="Dar de baja en SAP",$Z1297="Dar de alta en SAP"),$AJ1297*$AK1297,"")</f>
        <v/>
      </c>
      <c r="AM1297" s="38">
        <f>$AI1297*$AK1297</f>
        <v/>
      </c>
      <c r="AN1297" s="27" t="inlineStr"/>
      <c r="AO1297"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7" t="n">
        <v>0</v>
      </c>
      <c r="M1298" s="7" t="n">
        <v>28513.83</v>
      </c>
      <c r="O1298" s="11">
        <f>M1298/SUM($M$2:$M$2023)</f>
        <v/>
      </c>
      <c r="P1298" s="5">
        <f>IFERROR(M1298/I1298,0)</f>
        <v/>
      </c>
      <c r="R1298" s="8">
        <f>I1298-Q1298</f>
        <v/>
      </c>
      <c r="S1298" s="36">
        <f>P1298*R1298</f>
        <v/>
      </c>
      <c r="U1298" s="27" t="inlineStr">
        <is>
          <t>Stock SAP</t>
        </is>
      </c>
      <c r="V1298" s="27" t="inlineStr">
        <is>
          <t>Medicamentos</t>
        </is>
      </c>
      <c r="W1298" s="27" t="inlineStr">
        <is>
          <t>Dentro del alcance</t>
        </is>
      </c>
      <c r="X1298" s="25" t="inlineStr">
        <is>
          <t>Alta</t>
        </is>
      </c>
      <c r="Y1298" s="27" t="inlineStr">
        <is>
          <t>Homologado – confianza Alta</t>
        </is>
      </c>
      <c r="Z1298" s="26" t="inlineStr">
        <is>
          <t>Dar de baja en SAP</t>
        </is>
      </c>
      <c r="AA1298" s="27" t="inlineStr">
        <is>
          <t>305</t>
        </is>
      </c>
      <c r="AB1298" s="27" t="inlineStr">
        <is>
          <t>LIDOCAINA EN JALEA</t>
        </is>
      </c>
      <c r="AC1298" s="27" t="inlineStr">
        <is>
          <t>Cruce por nomenclatura SAP</t>
        </is>
      </c>
      <c r="AD1298" s="27" t="inlineStr">
        <is>
          <t>No</t>
        </is>
      </c>
      <c r="AE1298" s="27" t="inlineStr"/>
      <c r="AF1298" s="27" t="inlineStr">
        <is>
          <t>Sí</t>
        </is>
      </c>
      <c r="AG1298" s="27" t="inlineStr"/>
      <c r="AH1298" s="37" t="n">
        <v>546</v>
      </c>
      <c r="AI1298" s="37" t="n">
        <v>61</v>
      </c>
      <c r="AJ1298" s="37" t="n">
        <v>485</v>
      </c>
      <c r="AK1298" s="38" t="n">
        <v>1140.553095238095</v>
      </c>
      <c r="AL1298" s="38">
        <f>IF(OR($Z1298="Dar de baja en SAP",$Z1298="Dar de alta en SAP"),$AJ1298*$AK1298,"")</f>
        <v/>
      </c>
      <c r="AM1298" s="38">
        <f>$AI1298*$AK1298</f>
        <v/>
      </c>
      <c r="AN1298" s="27" t="inlineStr"/>
      <c r="AO1298"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7" t="n">
        <v>0</v>
      </c>
      <c r="M1299" s="7" t="n">
        <v>8962.99</v>
      </c>
      <c r="O1299" s="11">
        <f>M1299/SUM($M$2:$M$2023)</f>
        <v/>
      </c>
      <c r="P1299" s="5">
        <f>IFERROR(M1299/I1299,0)</f>
        <v/>
      </c>
      <c r="R1299" s="8">
        <f>I1299-Q1299</f>
        <v/>
      </c>
      <c r="S1299" s="36">
        <f>P1299*R1299</f>
        <v/>
      </c>
      <c r="U1299" s="27" t="inlineStr">
        <is>
          <t>Stock SAP</t>
        </is>
      </c>
      <c r="V1299" s="27" t="inlineStr">
        <is>
          <t>Medicamentos</t>
        </is>
      </c>
      <c r="W1299" s="27" t="inlineStr">
        <is>
          <t>Dentro del alcance</t>
        </is>
      </c>
      <c r="X1299" s="30" t="inlineStr">
        <is>
          <t>Media</t>
        </is>
      </c>
      <c r="Y1299" s="27" t="inlineStr">
        <is>
          <t>Homologado – confianza Media – pendiente de validación</t>
        </is>
      </c>
      <c r="Z1299" s="26" t="inlineStr">
        <is>
          <t>Dar de baja en SAP</t>
        </is>
      </c>
      <c r="AA1299" s="27" t="inlineStr">
        <is>
          <t>272</t>
        </is>
      </c>
      <c r="AB1299" s="27" t="inlineStr">
        <is>
          <t>NALBUFINA AMP</t>
        </is>
      </c>
      <c r="AC1299" s="27" t="inlineStr">
        <is>
          <t>Homologación por código Avain (master M02-004)</t>
        </is>
      </c>
      <c r="AD1299" s="27" t="inlineStr">
        <is>
          <t>No</t>
        </is>
      </c>
      <c r="AE1299" s="27" t="inlineStr"/>
      <c r="AF1299" s="27" t="inlineStr">
        <is>
          <t>Sí</t>
        </is>
      </c>
      <c r="AG1299" s="27" t="inlineStr">
        <is>
          <t>M02-004</t>
        </is>
      </c>
      <c r="AH1299" s="37" t="n">
        <v>1375</v>
      </c>
      <c r="AI1299" s="37" t="n">
        <v>0</v>
      </c>
      <c r="AJ1299" s="37" t="n">
        <v>1375</v>
      </c>
      <c r="AK1299" s="38" t="n">
        <v>358.5194763636364</v>
      </c>
      <c r="AL1299" s="38">
        <f>IF(OR($Z1299="Dar de baja en SAP",$Z1299="Dar de alta en SAP"),$AJ1299*$AK1299,"")</f>
        <v/>
      </c>
      <c r="AM1299" s="38">
        <f>$AI1299*$AK1299</f>
        <v/>
      </c>
      <c r="AN1299" s="27" t="inlineStr"/>
      <c r="AO1299"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7" t="n">
        <v>0</v>
      </c>
      <c r="M1300" s="7" t="n">
        <v>55413.68</v>
      </c>
      <c r="O1300" s="11">
        <f>M1300/SUM($M$2:$M$2023)</f>
        <v/>
      </c>
      <c r="P1300" s="5">
        <f>IFERROR(M1300/I1300,0)</f>
        <v/>
      </c>
      <c r="R1300" s="8">
        <f>I1300-Q1300</f>
        <v/>
      </c>
      <c r="S1300" s="36">
        <f>P1300*R1300</f>
        <v/>
      </c>
      <c r="U1300" s="27" t="inlineStr">
        <is>
          <t>Stock SAP</t>
        </is>
      </c>
      <c r="V1300" s="27" t="inlineStr">
        <is>
          <t>Medicamentos</t>
        </is>
      </c>
      <c r="W1300" s="27" t="inlineStr">
        <is>
          <t>Dentro del alcance</t>
        </is>
      </c>
      <c r="X1300" s="30" t="inlineStr">
        <is>
          <t>Media</t>
        </is>
      </c>
      <c r="Y1300" s="27" t="inlineStr">
        <is>
          <t>Homologado – confianza Media – pendiente de validación</t>
        </is>
      </c>
      <c r="Z1300" s="26" t="inlineStr">
        <is>
          <t>Dar de baja en SAP</t>
        </is>
      </c>
      <c r="AA1300" s="27" t="inlineStr">
        <is>
          <t>199</t>
        </is>
      </c>
      <c r="AB1300" s="27" t="inlineStr">
        <is>
          <t>RIFAMICINA SV 1% X 30ML</t>
        </is>
      </c>
      <c r="AC1300" s="27" t="inlineStr">
        <is>
          <t>Cruce por nomenclatura SAP</t>
        </is>
      </c>
      <c r="AD1300" s="27" t="inlineStr">
        <is>
          <t>No</t>
        </is>
      </c>
      <c r="AE1300" s="27" t="inlineStr"/>
      <c r="AF1300" s="27" t="inlineStr">
        <is>
          <t>No</t>
        </is>
      </c>
      <c r="AG1300" s="27" t="inlineStr"/>
      <c r="AH1300" s="37" t="n">
        <v>325</v>
      </c>
      <c r="AI1300" s="37" t="n">
        <v>12</v>
      </c>
      <c r="AJ1300" s="37" t="n">
        <v>313</v>
      </c>
      <c r="AK1300" s="38" t="n">
        <v>2216.547323076923</v>
      </c>
      <c r="AL1300" s="38">
        <f>IF(OR($Z1300="Dar de baja en SAP",$Z1300="Dar de alta en SAP"),$AJ1300*$AK1300,"")</f>
        <v/>
      </c>
      <c r="AM1300" s="38">
        <f>$AI1300*$AK1300</f>
        <v/>
      </c>
      <c r="AN1300" s="27" t="inlineStr"/>
      <c r="AO1300"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7" t="n">
        <v>0</v>
      </c>
      <c r="M1301" s="7" t="n">
        <v>55413.68</v>
      </c>
      <c r="O1301" s="11">
        <f>M1301/SUM($M$2:$M$2023)</f>
        <v/>
      </c>
      <c r="P1301" s="5">
        <f>IFERROR(M1301/I1301,0)</f>
        <v/>
      </c>
      <c r="R1301" s="8">
        <f>I1301-Q1301</f>
        <v/>
      </c>
      <c r="S1301" s="36">
        <f>P1301*R1301</f>
        <v/>
      </c>
      <c r="U1301" s="27" t="inlineStr">
        <is>
          <t>Stock SAP</t>
        </is>
      </c>
      <c r="V1301" s="27" t="inlineStr">
        <is>
          <t>Medicamentos</t>
        </is>
      </c>
      <c r="W1301" s="27" t="inlineStr">
        <is>
          <t>Dentro del alcance</t>
        </is>
      </c>
      <c r="X1301" s="30" t="inlineStr">
        <is>
          <t>Media</t>
        </is>
      </c>
      <c r="Y1301" s="27" t="inlineStr">
        <is>
          <t>Homologado – confianza Media – pendiente de validación</t>
        </is>
      </c>
      <c r="Z1301" s="26" t="inlineStr">
        <is>
          <t>Dar de baja en SAP</t>
        </is>
      </c>
      <c r="AA1301" s="27" t="inlineStr">
        <is>
          <t>199</t>
        </is>
      </c>
      <c r="AB1301" s="27" t="inlineStr">
        <is>
          <t>RIFAMICINA SV 1% X 30ML</t>
        </is>
      </c>
      <c r="AC1301" s="27" t="inlineStr">
        <is>
          <t>Cruce por nomenclatura SAP</t>
        </is>
      </c>
      <c r="AD1301" s="27" t="inlineStr">
        <is>
          <t>No</t>
        </is>
      </c>
      <c r="AE1301" s="27" t="inlineStr"/>
      <c r="AF1301" s="27" t="inlineStr">
        <is>
          <t>No</t>
        </is>
      </c>
      <c r="AG1301" s="27" t="inlineStr"/>
      <c r="AH1301" s="37" t="n">
        <v>325</v>
      </c>
      <c r="AI1301" s="37" t="n">
        <v>12</v>
      </c>
      <c r="AJ1301" s="37" t="n">
        <v>313</v>
      </c>
      <c r="AK1301" s="38" t="n">
        <v>2216.547323076923</v>
      </c>
      <c r="AL1301" s="38">
        <f>IF(OR($Z1301="Dar de baja en SAP",$Z1301="Dar de alta en SAP"),$AJ1301*$AK1301,"")</f>
        <v/>
      </c>
      <c r="AM1301" s="38">
        <f>$AI1301*$AK1301</f>
        <v/>
      </c>
      <c r="AN1301" s="27" t="inlineStr"/>
      <c r="AO1301"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7" t="n">
        <v>0</v>
      </c>
      <c r="M1302" s="7" t="n">
        <v>8908.629999999999</v>
      </c>
      <c r="O1302" s="11">
        <f>M1302/SUM($M$2:$M$2023)</f>
        <v/>
      </c>
      <c r="P1302" s="5">
        <f>IFERROR(M1302/I1302,0)</f>
        <v/>
      </c>
      <c r="R1302" s="8">
        <f>I1302-Q1302</f>
        <v/>
      </c>
      <c r="S1302" s="36">
        <f>P1302*R1302</f>
        <v/>
      </c>
      <c r="U1302" s="27" t="inlineStr">
        <is>
          <t>Stock SAP</t>
        </is>
      </c>
      <c r="V1302" s="27" t="inlineStr">
        <is>
          <t>Medicamentos</t>
        </is>
      </c>
      <c r="W1302" s="27" t="inlineStr">
        <is>
          <t>Dentro del alcance</t>
        </is>
      </c>
      <c r="X1302" s="27" t="inlineStr"/>
      <c r="Y1302" s="27" t="inlineStr">
        <is>
          <t>Sin recuento físico en el inventario de Avain</t>
        </is>
      </c>
      <c r="Z1302" s="28" t="inlineStr">
        <is>
          <t>Sin recuento físico</t>
        </is>
      </c>
      <c r="AA1302" s="27" t="inlineStr"/>
      <c r="AB1302" s="27" t="inlineStr"/>
      <c r="AC1302" s="27" t="inlineStr"/>
      <c r="AD1302" s="27" t="inlineStr"/>
      <c r="AE1302" s="27" t="inlineStr"/>
      <c r="AF1302" s="27" t="inlineStr"/>
      <c r="AG1302" s="27" t="inlineStr"/>
      <c r="AH1302" s="37" t="n">
        <v>175</v>
      </c>
      <c r="AI1302" s="37" t="n">
        <v>0</v>
      </c>
      <c r="AJ1302" s="37" t="n">
        <v>175</v>
      </c>
      <c r="AK1302" s="38" t="n">
        <v>356.3453714285715</v>
      </c>
      <c r="AL1302" s="38" t="n"/>
      <c r="AM1302" s="38" t="n"/>
      <c r="AN1302" s="27" t="inlineStr"/>
      <c r="AO1302" s="27"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7" t="n">
        <v>0</v>
      </c>
      <c r="M1303" s="7" t="n">
        <v>541389.1800000001</v>
      </c>
      <c r="O1303" s="11">
        <f>M1303/SUM($M$2:$M$2023)</f>
        <v/>
      </c>
      <c r="P1303" s="5">
        <f>IFERROR(M1303/I1303,0)</f>
        <v/>
      </c>
      <c r="Q1303" s="39" t="n">
        <v>34</v>
      </c>
      <c r="R1303" s="8">
        <f>I1303-Q1303</f>
        <v/>
      </c>
      <c r="S1303" s="36">
        <f>P1303*R1303</f>
        <v/>
      </c>
      <c r="U1303" s="27" t="inlineStr">
        <is>
          <t>Stock SAP</t>
        </is>
      </c>
      <c r="V1303" s="27" t="inlineStr">
        <is>
          <t>Medicamentos</t>
        </is>
      </c>
      <c r="W1303" s="27" t="inlineStr">
        <is>
          <t>Dentro del alcance</t>
        </is>
      </c>
      <c r="X1303" s="30" t="inlineStr">
        <is>
          <t>Media</t>
        </is>
      </c>
      <c r="Y1303" s="27" t="inlineStr">
        <is>
          <t>Homologado – confianza Media – pendiente de validación</t>
        </is>
      </c>
      <c r="Z1303" s="26" t="inlineStr">
        <is>
          <t>Dar de baja en SAP</t>
        </is>
      </c>
      <c r="AA1303" s="27" t="inlineStr">
        <is>
          <t>34</t>
        </is>
      </c>
      <c r="AB1303" s="27" t="inlineStr">
        <is>
          <t>BROMURO DE IPRATROPIO</t>
        </is>
      </c>
      <c r="AC1303" s="27" t="inlineStr">
        <is>
          <t>Homologación por código Avain (master M05-003)</t>
        </is>
      </c>
      <c r="AD1303" s="27" t="inlineStr">
        <is>
          <t>No</t>
        </is>
      </c>
      <c r="AE1303" s="27" t="inlineStr"/>
      <c r="AF1303" s="27" t="inlineStr">
        <is>
          <t>Sí</t>
        </is>
      </c>
      <c r="AG1303" s="27" t="inlineStr">
        <is>
          <t>M05-003</t>
        </is>
      </c>
      <c r="AH1303" s="37" t="n">
        <v>37</v>
      </c>
      <c r="AI1303" s="37" t="n">
        <v>34</v>
      </c>
      <c r="AJ1303" s="37" t="n">
        <v>3</v>
      </c>
      <c r="AK1303" s="38" t="n">
        <v>21655.5672972973</v>
      </c>
      <c r="AL1303" s="38">
        <f>IF(OR($Z1303="Dar de baja en SAP",$Z1303="Dar de alta en SAP"),$AJ1303*$AK1303,"")</f>
        <v/>
      </c>
      <c r="AM1303" s="38">
        <f>$AI1303*$AK1303</f>
        <v/>
      </c>
      <c r="AN1303" s="27" t="inlineStr"/>
      <c r="AO1303" s="27"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7" t="n">
        <v>0</v>
      </c>
      <c r="M1304" s="7" t="n">
        <v>29710.85</v>
      </c>
      <c r="O1304" s="11">
        <f>M1304/SUM($M$2:$M$2023)</f>
        <v/>
      </c>
      <c r="P1304" s="5">
        <f>IFERROR(M1304/I1304,0)</f>
        <v/>
      </c>
      <c r="R1304" s="8">
        <f>I1304-Q1304</f>
        <v/>
      </c>
      <c r="S1304" s="36">
        <f>P1304*R1304</f>
        <v/>
      </c>
      <c r="U1304" s="27" t="inlineStr">
        <is>
          <t>Stock SAP</t>
        </is>
      </c>
      <c r="V1304" s="27" t="inlineStr">
        <is>
          <t>Medicamentos</t>
        </is>
      </c>
      <c r="W1304" s="27" t="inlineStr">
        <is>
          <t>Dentro del alcance</t>
        </is>
      </c>
      <c r="X1304" s="30" t="inlineStr">
        <is>
          <t>Media</t>
        </is>
      </c>
      <c r="Y1304" s="27" t="inlineStr">
        <is>
          <t>Homologado – confianza Media – pendiente de validación</t>
        </is>
      </c>
      <c r="Z1304" s="26" t="inlineStr">
        <is>
          <t>Dar de baja en SAP</t>
        </is>
      </c>
      <c r="AA1304" s="27" t="inlineStr">
        <is>
          <t>460</t>
        </is>
      </c>
      <c r="AB1304" s="27" t="inlineStr">
        <is>
          <t>GEL CONDUCTOR 500 GRS</t>
        </is>
      </c>
      <c r="AC1304" s="27" t="inlineStr">
        <is>
          <t>Cruce por nomenclatura SAP</t>
        </is>
      </c>
      <c r="AD1304" s="27" t="inlineStr">
        <is>
          <t>No</t>
        </is>
      </c>
      <c r="AE1304" s="27" t="inlineStr"/>
      <c r="AF1304" s="27" t="inlineStr">
        <is>
          <t>No</t>
        </is>
      </c>
      <c r="AG1304" s="27" t="inlineStr"/>
      <c r="AH1304" s="37" t="n">
        <v>106</v>
      </c>
      <c r="AI1304" s="37" t="n">
        <v>0</v>
      </c>
      <c r="AJ1304" s="37" t="n">
        <v>106</v>
      </c>
      <c r="AK1304" s="38" t="n">
        <v>1188.434056603773</v>
      </c>
      <c r="AL1304" s="38">
        <f>IF(OR($Z1304="Dar de baja en SAP",$Z1304="Dar de alta en SAP"),$AJ1304*$AK1304,"")</f>
        <v/>
      </c>
      <c r="AM1304" s="38">
        <f>$AI1304*$AK1304</f>
        <v/>
      </c>
      <c r="AN1304" s="27" t="inlineStr"/>
      <c r="AO1304" s="27"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7" t="n">
        <v>0</v>
      </c>
      <c r="M1305" s="7" t="n">
        <v>20217.81</v>
      </c>
      <c r="O1305" s="11">
        <f>M1305/SUM($M$2:$M$2023)</f>
        <v/>
      </c>
      <c r="P1305" s="5">
        <f>IFERROR(M1305/I1305,0)</f>
        <v/>
      </c>
      <c r="R1305" s="8">
        <f>I1305-Q1305</f>
        <v/>
      </c>
      <c r="S1305" s="36">
        <f>P1305*R1305</f>
        <v/>
      </c>
      <c r="U1305" s="27" t="inlineStr">
        <is>
          <t>Stock SAP</t>
        </is>
      </c>
      <c r="V1305" s="27" t="inlineStr">
        <is>
          <t>Medicamentos</t>
        </is>
      </c>
      <c r="W1305" s="27" t="inlineStr">
        <is>
          <t>Dentro del alcance</t>
        </is>
      </c>
      <c r="X1305" s="30" t="inlineStr">
        <is>
          <t>Media</t>
        </is>
      </c>
      <c r="Y1305" s="27" t="inlineStr">
        <is>
          <t>Homologado – confianza Media – pendiente de validación</t>
        </is>
      </c>
      <c r="Z1305" s="26" t="inlineStr">
        <is>
          <t>Dar de baja en SAP</t>
        </is>
      </c>
      <c r="AA1305" s="27" t="inlineStr">
        <is>
          <t>166</t>
        </is>
      </c>
      <c r="AB1305" s="27" t="inlineStr">
        <is>
          <t>NALOXONA AMP</t>
        </is>
      </c>
      <c r="AC1305" s="27" t="inlineStr">
        <is>
          <t>Cruce por nomenclatura SAP</t>
        </is>
      </c>
      <c r="AD1305" s="27" t="inlineStr">
        <is>
          <t>No</t>
        </is>
      </c>
      <c r="AE1305" s="27" t="inlineStr"/>
      <c r="AF1305" s="27" t="inlineStr">
        <is>
          <t>Sí</t>
        </is>
      </c>
      <c r="AG1305" s="27" t="inlineStr"/>
      <c r="AH1305" s="37" t="n">
        <v>695</v>
      </c>
      <c r="AI1305" s="37" t="n">
        <v>198</v>
      </c>
      <c r="AJ1305" s="37" t="n">
        <v>497</v>
      </c>
      <c r="AK1305" s="38" t="n">
        <v>808.7123741007196</v>
      </c>
      <c r="AL1305" s="38">
        <f>IF(OR($Z1305="Dar de baja en SAP",$Z1305="Dar de alta en SAP"),$AJ1305*$AK1305,"")</f>
        <v/>
      </c>
      <c r="AM1305" s="38">
        <f>$AI1305*$AK1305</f>
        <v/>
      </c>
      <c r="AN1305" s="27" t="inlineStr"/>
      <c r="AO1305"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7" t="n">
        <v>0</v>
      </c>
      <c r="M1306" s="7" t="n">
        <v>20217.81</v>
      </c>
      <c r="O1306" s="11">
        <f>M1306/SUM($M$2:$M$2023)</f>
        <v/>
      </c>
      <c r="P1306" s="5">
        <f>IFERROR(M1306/I1306,0)</f>
        <v/>
      </c>
      <c r="R1306" s="8">
        <f>I1306-Q1306</f>
        <v/>
      </c>
      <c r="S1306" s="36">
        <f>P1306*R1306</f>
        <v/>
      </c>
      <c r="U1306" s="27" t="inlineStr">
        <is>
          <t>Stock SAP</t>
        </is>
      </c>
      <c r="V1306" s="27" t="inlineStr">
        <is>
          <t>Medicamentos</t>
        </is>
      </c>
      <c r="W1306" s="27" t="inlineStr">
        <is>
          <t>Dentro del alcance</t>
        </is>
      </c>
      <c r="X1306" s="30" t="inlineStr">
        <is>
          <t>Media</t>
        </is>
      </c>
      <c r="Y1306" s="27" t="inlineStr">
        <is>
          <t>Homologado – confianza Media – pendiente de validación</t>
        </is>
      </c>
      <c r="Z1306" s="26" t="inlineStr">
        <is>
          <t>Dar de baja en SAP</t>
        </is>
      </c>
      <c r="AA1306" s="27" t="inlineStr">
        <is>
          <t>166</t>
        </is>
      </c>
      <c r="AB1306" s="27" t="inlineStr">
        <is>
          <t>NALOXONA AMP</t>
        </is>
      </c>
      <c r="AC1306" s="27" t="inlineStr">
        <is>
          <t>Cruce por nomenclatura SAP</t>
        </is>
      </c>
      <c r="AD1306" s="27" t="inlineStr">
        <is>
          <t>No</t>
        </is>
      </c>
      <c r="AE1306" s="27" t="inlineStr"/>
      <c r="AF1306" s="27" t="inlineStr">
        <is>
          <t>Sí</t>
        </is>
      </c>
      <c r="AG1306" s="27" t="inlineStr"/>
      <c r="AH1306" s="37" t="n">
        <v>695</v>
      </c>
      <c r="AI1306" s="37" t="n">
        <v>198</v>
      </c>
      <c r="AJ1306" s="37" t="n">
        <v>497</v>
      </c>
      <c r="AK1306" s="38" t="n">
        <v>808.7123741007196</v>
      </c>
      <c r="AL1306" s="38">
        <f>IF(OR($Z1306="Dar de baja en SAP",$Z1306="Dar de alta en SAP"),$AJ1306*$AK1306,"")</f>
        <v/>
      </c>
      <c r="AM1306" s="38">
        <f>$AI1306*$AK1306</f>
        <v/>
      </c>
      <c r="AN1306" s="27" t="inlineStr"/>
      <c r="AO1306"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7" t="n">
        <v>0</v>
      </c>
      <c r="M1307" s="7" t="n">
        <v>20217.81</v>
      </c>
      <c r="O1307" s="11">
        <f>M1307/SUM($M$2:$M$2023)</f>
        <v/>
      </c>
      <c r="P1307" s="5">
        <f>IFERROR(M1307/I1307,0)</f>
        <v/>
      </c>
      <c r="R1307" s="8">
        <f>I1307-Q1307</f>
        <v/>
      </c>
      <c r="S1307" s="36">
        <f>P1307*R1307</f>
        <v/>
      </c>
      <c r="U1307" s="27" t="inlineStr">
        <is>
          <t>Stock SAP</t>
        </is>
      </c>
      <c r="V1307" s="27" t="inlineStr">
        <is>
          <t>Medicamentos</t>
        </is>
      </c>
      <c r="W1307" s="27" t="inlineStr">
        <is>
          <t>Dentro del alcance</t>
        </is>
      </c>
      <c r="X1307" s="30" t="inlineStr">
        <is>
          <t>Media</t>
        </is>
      </c>
      <c r="Y1307" s="27" t="inlineStr">
        <is>
          <t>Homologado – confianza Media – pendiente de validación</t>
        </is>
      </c>
      <c r="Z1307" s="26" t="inlineStr">
        <is>
          <t>Dar de baja en SAP</t>
        </is>
      </c>
      <c r="AA1307" s="27" t="inlineStr">
        <is>
          <t>166</t>
        </is>
      </c>
      <c r="AB1307" s="27" t="inlineStr">
        <is>
          <t>NALOXONA AMP</t>
        </is>
      </c>
      <c r="AC1307" s="27" t="inlineStr">
        <is>
          <t>Cruce por nomenclatura SAP</t>
        </is>
      </c>
      <c r="AD1307" s="27" t="inlineStr">
        <is>
          <t>No</t>
        </is>
      </c>
      <c r="AE1307" s="27" t="inlineStr"/>
      <c r="AF1307" s="27" t="inlineStr">
        <is>
          <t>Sí</t>
        </is>
      </c>
      <c r="AG1307" s="27" t="inlineStr"/>
      <c r="AH1307" s="37" t="n">
        <v>695</v>
      </c>
      <c r="AI1307" s="37" t="n">
        <v>198</v>
      </c>
      <c r="AJ1307" s="37" t="n">
        <v>497</v>
      </c>
      <c r="AK1307" s="38" t="n">
        <v>808.7123741007196</v>
      </c>
      <c r="AL1307" s="38">
        <f>IF(OR($Z1307="Dar de baja en SAP",$Z1307="Dar de alta en SAP"),$AJ1307*$AK1307,"")</f>
        <v/>
      </c>
      <c r="AM1307" s="38">
        <f>$AI1307*$AK1307</f>
        <v/>
      </c>
      <c r="AN1307" s="27" t="inlineStr"/>
      <c r="AO1307"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7" t="n">
        <v>0</v>
      </c>
      <c r="M1308" s="7" t="n">
        <v>20217.81</v>
      </c>
      <c r="O1308" s="11">
        <f>M1308/SUM($M$2:$M$2023)</f>
        <v/>
      </c>
      <c r="P1308" s="5">
        <f>IFERROR(M1308/I1308,0)</f>
        <v/>
      </c>
      <c r="R1308" s="8">
        <f>I1308-Q1308</f>
        <v/>
      </c>
      <c r="S1308" s="36">
        <f>P1308*R1308</f>
        <v/>
      </c>
      <c r="U1308" s="27" t="inlineStr">
        <is>
          <t>Stock SAP</t>
        </is>
      </c>
      <c r="V1308" s="27" t="inlineStr">
        <is>
          <t>Medicamentos</t>
        </is>
      </c>
      <c r="W1308" s="27" t="inlineStr">
        <is>
          <t>Dentro del alcance</t>
        </is>
      </c>
      <c r="X1308" s="30" t="inlineStr">
        <is>
          <t>Media</t>
        </is>
      </c>
      <c r="Y1308" s="27" t="inlineStr">
        <is>
          <t>Homologado – confianza Media – pendiente de validación</t>
        </is>
      </c>
      <c r="Z1308" s="26" t="inlineStr">
        <is>
          <t>Dar de baja en SAP</t>
        </is>
      </c>
      <c r="AA1308" s="27" t="inlineStr">
        <is>
          <t>166</t>
        </is>
      </c>
      <c r="AB1308" s="27" t="inlineStr">
        <is>
          <t>NALOXONA AMP</t>
        </is>
      </c>
      <c r="AC1308" s="27" t="inlineStr">
        <is>
          <t>Cruce por nomenclatura SAP</t>
        </is>
      </c>
      <c r="AD1308" s="27" t="inlineStr">
        <is>
          <t>No</t>
        </is>
      </c>
      <c r="AE1308" s="27" t="inlineStr"/>
      <c r="AF1308" s="27" t="inlineStr">
        <is>
          <t>Sí</t>
        </is>
      </c>
      <c r="AG1308" s="27" t="inlineStr"/>
      <c r="AH1308" s="37" t="n">
        <v>695</v>
      </c>
      <c r="AI1308" s="37" t="n">
        <v>198</v>
      </c>
      <c r="AJ1308" s="37" t="n">
        <v>497</v>
      </c>
      <c r="AK1308" s="38" t="n">
        <v>808.7123741007196</v>
      </c>
      <c r="AL1308" s="38">
        <f>IF(OR($Z1308="Dar de baja en SAP",$Z1308="Dar de alta en SAP"),$AJ1308*$AK1308,"")</f>
        <v/>
      </c>
      <c r="AM1308" s="38">
        <f>$AI1308*$AK1308</f>
        <v/>
      </c>
      <c r="AN1308" s="27" t="inlineStr"/>
      <c r="AO1308"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7" t="n">
        <v>0</v>
      </c>
      <c r="M1309" s="7" t="n">
        <v>20217.81</v>
      </c>
      <c r="O1309" s="11">
        <f>M1309/SUM($M$2:$M$2023)</f>
        <v/>
      </c>
      <c r="P1309" s="5">
        <f>IFERROR(M1309/I1309,0)</f>
        <v/>
      </c>
      <c r="R1309" s="8">
        <f>I1309-Q1309</f>
        <v/>
      </c>
      <c r="S1309" s="36">
        <f>P1309*R1309</f>
        <v/>
      </c>
      <c r="U1309" s="27" t="inlineStr">
        <is>
          <t>Stock SAP</t>
        </is>
      </c>
      <c r="V1309" s="27" t="inlineStr">
        <is>
          <t>Medicamentos</t>
        </is>
      </c>
      <c r="W1309" s="27" t="inlineStr">
        <is>
          <t>Dentro del alcance</t>
        </is>
      </c>
      <c r="X1309" s="30" t="inlineStr">
        <is>
          <t>Media</t>
        </is>
      </c>
      <c r="Y1309" s="27" t="inlineStr">
        <is>
          <t>Homologado – confianza Media – pendiente de validación</t>
        </is>
      </c>
      <c r="Z1309" s="26" t="inlineStr">
        <is>
          <t>Dar de baja en SAP</t>
        </is>
      </c>
      <c r="AA1309" s="27" t="inlineStr">
        <is>
          <t>166</t>
        </is>
      </c>
      <c r="AB1309" s="27" t="inlineStr">
        <is>
          <t>NALOXONA AMP</t>
        </is>
      </c>
      <c r="AC1309" s="27" t="inlineStr">
        <is>
          <t>Cruce por nomenclatura SAP</t>
        </is>
      </c>
      <c r="AD1309" s="27" t="inlineStr">
        <is>
          <t>No</t>
        </is>
      </c>
      <c r="AE1309" s="27" t="inlineStr"/>
      <c r="AF1309" s="27" t="inlineStr">
        <is>
          <t>Sí</t>
        </is>
      </c>
      <c r="AG1309" s="27" t="inlineStr"/>
      <c r="AH1309" s="37" t="n">
        <v>695</v>
      </c>
      <c r="AI1309" s="37" t="n">
        <v>198</v>
      </c>
      <c r="AJ1309" s="37" t="n">
        <v>497</v>
      </c>
      <c r="AK1309" s="38" t="n">
        <v>808.7123741007196</v>
      </c>
      <c r="AL1309" s="38">
        <f>IF(OR($Z1309="Dar de baja en SAP",$Z1309="Dar de alta en SAP"),$AJ1309*$AK1309,"")</f>
        <v/>
      </c>
      <c r="AM1309" s="38">
        <f>$AI1309*$AK1309</f>
        <v/>
      </c>
      <c r="AN1309" s="27" t="inlineStr"/>
      <c r="AO1309"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7" t="n">
        <v>0</v>
      </c>
      <c r="M1310" s="7" t="n">
        <v>63506.72</v>
      </c>
      <c r="O1310" s="11">
        <f>M1310/SUM($M$2:$M$2023)</f>
        <v/>
      </c>
      <c r="P1310" s="5">
        <f>IFERROR(M1310/I1310,0)</f>
        <v/>
      </c>
      <c r="R1310" s="8">
        <f>I1310-Q1310</f>
        <v/>
      </c>
      <c r="S1310" s="36">
        <f>P1310*R1310</f>
        <v/>
      </c>
      <c r="U1310" s="27" t="inlineStr">
        <is>
          <t>Stock SAP</t>
        </is>
      </c>
      <c r="V1310" s="27" t="inlineStr">
        <is>
          <t>Medicamentos</t>
        </is>
      </c>
      <c r="W1310" s="27" t="inlineStr">
        <is>
          <t>Dentro del alcance</t>
        </is>
      </c>
      <c r="X1310" s="25" t="inlineStr">
        <is>
          <t>Alta</t>
        </is>
      </c>
      <c r="Y1310" s="27" t="inlineStr">
        <is>
          <t>Homologado – confianza Alta</t>
        </is>
      </c>
      <c r="Z1310" s="26" t="inlineStr">
        <is>
          <t>Dar de baja en SAP</t>
        </is>
      </c>
      <c r="AA1310" s="27" t="inlineStr">
        <is>
          <t>173</t>
        </is>
      </c>
      <c r="AB1310" s="27" t="inlineStr">
        <is>
          <t>OTOSPORIN</t>
        </is>
      </c>
      <c r="AC1310" s="27" t="inlineStr">
        <is>
          <t>Cruce por nomenclatura SAP</t>
        </is>
      </c>
      <c r="AD1310" s="27" t="inlineStr">
        <is>
          <t>No</t>
        </is>
      </c>
      <c r="AE1310" s="27" t="inlineStr"/>
      <c r="AF1310" s="27" t="inlineStr">
        <is>
          <t>No</t>
        </is>
      </c>
      <c r="AG1310" s="27" t="inlineStr"/>
      <c r="AH1310" s="37" t="n">
        <v>283</v>
      </c>
      <c r="AI1310" s="37" t="n">
        <v>27</v>
      </c>
      <c r="AJ1310" s="37" t="n">
        <v>256</v>
      </c>
      <c r="AK1310" s="38" t="n">
        <v>2540.268939929328</v>
      </c>
      <c r="AL1310" s="38">
        <f>IF(OR($Z1310="Dar de baja en SAP",$Z1310="Dar de alta en SAP"),$AJ1310*$AK1310,"")</f>
        <v/>
      </c>
      <c r="AM1310" s="38">
        <f>$AI1310*$AK1310</f>
        <v/>
      </c>
      <c r="AN1310" s="27" t="inlineStr"/>
      <c r="AO1310"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7" t="n">
        <v>0</v>
      </c>
      <c r="M1311" s="7" t="n">
        <v>63506.72</v>
      </c>
      <c r="O1311" s="11">
        <f>M1311/SUM($M$2:$M$2023)</f>
        <v/>
      </c>
      <c r="P1311" s="5">
        <f>IFERROR(M1311/I1311,0)</f>
        <v/>
      </c>
      <c r="R1311" s="8">
        <f>I1311-Q1311</f>
        <v/>
      </c>
      <c r="S1311" s="36">
        <f>P1311*R1311</f>
        <v/>
      </c>
      <c r="U1311" s="27" t="inlineStr">
        <is>
          <t>Stock SAP</t>
        </is>
      </c>
      <c r="V1311" s="27" t="inlineStr">
        <is>
          <t>Medicamentos</t>
        </is>
      </c>
      <c r="W1311" s="27" t="inlineStr">
        <is>
          <t>Dentro del alcance</t>
        </is>
      </c>
      <c r="X1311" s="25" t="inlineStr">
        <is>
          <t>Alta</t>
        </is>
      </c>
      <c r="Y1311" s="27" t="inlineStr">
        <is>
          <t>Homologado – confianza Alta</t>
        </is>
      </c>
      <c r="Z1311" s="26" t="inlineStr">
        <is>
          <t>Dar de baja en SAP</t>
        </is>
      </c>
      <c r="AA1311" s="27" t="inlineStr">
        <is>
          <t>173</t>
        </is>
      </c>
      <c r="AB1311" s="27" t="inlineStr">
        <is>
          <t>OTOSPORIN</t>
        </is>
      </c>
      <c r="AC1311" s="27" t="inlineStr">
        <is>
          <t>Cruce por nomenclatura SAP</t>
        </is>
      </c>
      <c r="AD1311" s="27" t="inlineStr">
        <is>
          <t>No</t>
        </is>
      </c>
      <c r="AE1311" s="27" t="inlineStr"/>
      <c r="AF1311" s="27" t="inlineStr">
        <is>
          <t>No</t>
        </is>
      </c>
      <c r="AG1311" s="27" t="inlineStr"/>
      <c r="AH1311" s="37" t="n">
        <v>283</v>
      </c>
      <c r="AI1311" s="37" t="n">
        <v>27</v>
      </c>
      <c r="AJ1311" s="37" t="n">
        <v>256</v>
      </c>
      <c r="AK1311" s="38" t="n">
        <v>2540.268939929328</v>
      </c>
      <c r="AL1311" s="38">
        <f>IF(OR($Z1311="Dar de baja en SAP",$Z1311="Dar de alta en SAP"),$AJ1311*$AK1311,"")</f>
        <v/>
      </c>
      <c r="AM1311" s="38">
        <f>$AI1311*$AK1311</f>
        <v/>
      </c>
      <c r="AN1311" s="27" t="inlineStr"/>
      <c r="AO1311"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7" t="n">
        <v>0</v>
      </c>
      <c r="M1312" s="7" t="n">
        <v>35745.46</v>
      </c>
      <c r="O1312" s="11">
        <f>M1312/SUM($M$2:$M$2023)</f>
        <v/>
      </c>
      <c r="P1312" s="5">
        <f>IFERROR(M1312/I1312,0)</f>
        <v/>
      </c>
      <c r="R1312" s="8">
        <f>I1312-Q1312</f>
        <v/>
      </c>
      <c r="S1312" s="36">
        <f>P1312*R1312</f>
        <v/>
      </c>
      <c r="U1312" s="27" t="inlineStr">
        <is>
          <t>Stock SAP</t>
        </is>
      </c>
      <c r="V1312" s="27" t="inlineStr">
        <is>
          <t>Medicamentos</t>
        </is>
      </c>
      <c r="W1312" s="27" t="inlineStr">
        <is>
          <t>Dentro del alcance</t>
        </is>
      </c>
      <c r="X1312" s="25" t="inlineStr">
        <is>
          <t>Alta</t>
        </is>
      </c>
      <c r="Y1312" s="27" t="inlineStr">
        <is>
          <t>Homologado – confianza Alta</t>
        </is>
      </c>
      <c r="Z1312" s="26" t="inlineStr">
        <is>
          <t>Dar de baja en SAP</t>
        </is>
      </c>
      <c r="AA1312" s="27" t="inlineStr">
        <is>
          <t>228</t>
        </is>
      </c>
      <c r="AB1312" s="27" t="inlineStr">
        <is>
          <t>TOBRAMICINA</t>
        </is>
      </c>
      <c r="AC1312" s="27" t="inlineStr">
        <is>
          <t>Cruce por nomenclatura SAP</t>
        </is>
      </c>
      <c r="AD1312" s="27" t="inlineStr">
        <is>
          <t>No</t>
        </is>
      </c>
      <c r="AE1312" s="27" t="inlineStr"/>
      <c r="AF1312" s="27" t="inlineStr">
        <is>
          <t>No</t>
        </is>
      </c>
      <c r="AG1312" s="27" t="inlineStr"/>
      <c r="AH1312" s="37" t="n">
        <v>227</v>
      </c>
      <c r="AI1312" s="37" t="n">
        <v>19</v>
      </c>
      <c r="AJ1312" s="37" t="n">
        <v>208</v>
      </c>
      <c r="AK1312" s="38" t="n">
        <v>1429.81845814978</v>
      </c>
      <c r="AL1312" s="38">
        <f>IF(OR($Z1312="Dar de baja en SAP",$Z1312="Dar de alta en SAP"),$AJ1312*$AK1312,"")</f>
        <v/>
      </c>
      <c r="AM1312" s="38">
        <f>$AI1312*$AK1312</f>
        <v/>
      </c>
      <c r="AN1312" s="27" t="inlineStr"/>
      <c r="AO1312"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7" t="n">
        <v>0</v>
      </c>
      <c r="M1313" s="7" t="n">
        <v>160117.38</v>
      </c>
      <c r="O1313" s="11">
        <f>M1313/SUM($M$2:$M$2023)</f>
        <v/>
      </c>
      <c r="P1313" s="5">
        <f>IFERROR(M1313/I1313,0)</f>
        <v/>
      </c>
      <c r="R1313" s="8">
        <f>I1313-Q1313</f>
        <v/>
      </c>
      <c r="S1313" s="36">
        <f>P1313*R1313</f>
        <v/>
      </c>
      <c r="U1313" s="27" t="inlineStr">
        <is>
          <t>Stock SAP</t>
        </is>
      </c>
      <c r="V1313" s="27" t="inlineStr">
        <is>
          <t>Medicamentos</t>
        </is>
      </c>
      <c r="W1313" s="27" t="inlineStr">
        <is>
          <t>Dentro del alcance</t>
        </is>
      </c>
      <c r="X1313" s="26" t="inlineStr">
        <is>
          <t>Baja</t>
        </is>
      </c>
      <c r="Y1313" s="27" t="inlineStr">
        <is>
          <t>Homologado – confianza Baja – pendiente de validación</t>
        </is>
      </c>
      <c r="Z1313" s="26" t="inlineStr">
        <is>
          <t>Dar de baja en SAP</t>
        </is>
      </c>
      <c r="AA1313" s="27" t="inlineStr">
        <is>
          <t>315</t>
        </is>
      </c>
      <c r="AB1313" s="27" t="inlineStr">
        <is>
          <t>Budesonide</t>
        </is>
      </c>
      <c r="AC1313" s="27" t="inlineStr">
        <is>
          <t>Cruce por nomenclatura SAP</t>
        </is>
      </c>
      <c r="AD1313" s="27" t="inlineStr">
        <is>
          <t>No</t>
        </is>
      </c>
      <c r="AE1313" s="27" t="inlineStr"/>
      <c r="AF1313" s="27" t="inlineStr">
        <is>
          <t>Sí</t>
        </is>
      </c>
      <c r="AG1313" s="27" t="inlineStr">
        <is>
          <t>M05-004</t>
        </is>
      </c>
      <c r="AH1313" s="37" t="n">
        <v>109</v>
      </c>
      <c r="AI1313" s="37" t="n">
        <v>0</v>
      </c>
      <c r="AJ1313" s="37" t="n">
        <v>109</v>
      </c>
      <c r="AK1313" s="38" t="n">
        <v>6404.695229357797</v>
      </c>
      <c r="AL1313" s="38">
        <f>IF(OR($Z1313="Dar de baja en SAP",$Z1313="Dar de alta en SAP"),$AJ1313*$AK1313,"")</f>
        <v/>
      </c>
      <c r="AM1313" s="38">
        <f>$AI1313*$AK1313</f>
        <v/>
      </c>
      <c r="AN1313" s="27" t="inlineStr"/>
      <c r="AO1313" s="27"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7" t="n">
        <v>0</v>
      </c>
      <c r="M1314" s="7" t="n">
        <v>11265.5</v>
      </c>
      <c r="O1314" s="11">
        <f>M1314/SUM($M$2:$M$2023)</f>
        <v/>
      </c>
      <c r="P1314" s="5">
        <f>IFERROR(M1314/I1314,0)</f>
        <v/>
      </c>
      <c r="R1314" s="8">
        <f>I1314-Q1314</f>
        <v/>
      </c>
      <c r="S1314" s="36">
        <f>P1314*R1314</f>
        <v/>
      </c>
      <c r="U1314" s="27" t="inlineStr">
        <is>
          <t>Stock SAP</t>
        </is>
      </c>
      <c r="V1314" s="27" t="inlineStr">
        <is>
          <t>Medicamentos</t>
        </is>
      </c>
      <c r="W1314" s="27" t="inlineStr">
        <is>
          <t>Dentro del alcance</t>
        </is>
      </c>
      <c r="X1314" s="26" t="inlineStr">
        <is>
          <t>Baja</t>
        </is>
      </c>
      <c r="Y1314" s="27" t="inlineStr">
        <is>
          <t>Homologado – confianza Baja – pendiente de validación</t>
        </is>
      </c>
      <c r="Z1314" s="26" t="inlineStr">
        <is>
          <t>Dar de baja en SAP</t>
        </is>
      </c>
      <c r="AA1314" s="27" t="inlineStr">
        <is>
          <t>262</t>
        </is>
      </c>
      <c r="AB1314" s="27" t="inlineStr">
        <is>
          <t>SUCCINILCOLINA 500 MG</t>
        </is>
      </c>
      <c r="AC1314" s="27" t="inlineStr">
        <is>
          <t>Homologación por código Avain (master M02-007)</t>
        </is>
      </c>
      <c r="AD1314" s="27" t="inlineStr">
        <is>
          <t>No</t>
        </is>
      </c>
      <c r="AE1314" s="27" t="inlineStr"/>
      <c r="AF1314" s="27" t="inlineStr">
        <is>
          <t>Sí</t>
        </is>
      </c>
      <c r="AG1314" s="27" t="inlineStr">
        <is>
          <t>M02-007</t>
        </is>
      </c>
      <c r="AH1314" s="37" t="n">
        <v>575</v>
      </c>
      <c r="AI1314" s="37" t="n">
        <v>76</v>
      </c>
      <c r="AJ1314" s="37" t="n">
        <v>499</v>
      </c>
      <c r="AK1314" s="38" t="n">
        <v>450.62</v>
      </c>
      <c r="AL1314" s="38">
        <f>IF(OR($Z1314="Dar de baja en SAP",$Z1314="Dar de alta en SAP"),$AJ1314*$AK1314,"")</f>
        <v/>
      </c>
      <c r="AM1314" s="38">
        <f>$AI1314*$AK1314</f>
        <v/>
      </c>
      <c r="AN1314" s="27" t="inlineStr"/>
      <c r="AO1314" s="27"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7" t="n">
        <v>0</v>
      </c>
      <c r="M1315" s="7" t="n">
        <v>109542</v>
      </c>
      <c r="O1315" s="11">
        <f>M1315/SUM($M$2:$M$2023)</f>
        <v/>
      </c>
      <c r="P1315" s="5">
        <f>IFERROR(M1315/I1315,0)</f>
        <v/>
      </c>
      <c r="R1315" s="8">
        <f>I1315-Q1315</f>
        <v/>
      </c>
      <c r="S1315" s="36">
        <f>P1315*R1315</f>
        <v/>
      </c>
      <c r="U1315" s="27" t="inlineStr">
        <is>
          <t>Stock SAP</t>
        </is>
      </c>
      <c r="V1315" s="27" t="inlineStr">
        <is>
          <t>Medicamentos</t>
        </is>
      </c>
      <c r="W1315" s="27" t="inlineStr">
        <is>
          <t>Dentro del alcance</t>
        </is>
      </c>
      <c r="X1315" s="27" t="inlineStr"/>
      <c r="Y1315" s="27" t="inlineStr">
        <is>
          <t>Sin recuento físico en el inventario de Avain</t>
        </is>
      </c>
      <c r="Z1315" s="28" t="inlineStr">
        <is>
          <t>Sin recuento físico</t>
        </is>
      </c>
      <c r="AA1315" s="27" t="inlineStr"/>
      <c r="AB1315" s="27" t="inlineStr"/>
      <c r="AC1315" s="27" t="inlineStr"/>
      <c r="AD1315" s="27" t="inlineStr"/>
      <c r="AE1315" s="27" t="inlineStr"/>
      <c r="AF1315" s="27" t="inlineStr"/>
      <c r="AG1315" s="27" t="inlineStr"/>
      <c r="AH1315" s="37" t="n">
        <v>968</v>
      </c>
      <c r="AI1315" s="37" t="n">
        <v>0</v>
      </c>
      <c r="AJ1315" s="37" t="n">
        <v>968</v>
      </c>
      <c r="AK1315" s="38" t="n">
        <v>4381.680010330579</v>
      </c>
      <c r="AL1315" s="38" t="n"/>
      <c r="AM1315" s="38" t="n"/>
      <c r="AN1315" s="27" t="inlineStr"/>
      <c r="AO1315" s="27"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7" t="n">
        <v>0</v>
      </c>
      <c r="M1316" s="7" t="n">
        <v>585867.55</v>
      </c>
      <c r="O1316" s="11">
        <f>M1316/SUM($M$2:$M$2023)</f>
        <v/>
      </c>
      <c r="P1316" s="5">
        <f>IFERROR(M1316/I1316,0)</f>
        <v/>
      </c>
      <c r="R1316" s="8">
        <f>I1316-Q1316</f>
        <v/>
      </c>
      <c r="S1316" s="36">
        <f>P1316*R1316</f>
        <v/>
      </c>
      <c r="U1316" s="27" t="inlineStr">
        <is>
          <t>Stock SAP</t>
        </is>
      </c>
      <c r="V1316" s="27" t="inlineStr">
        <is>
          <t>Medicamentos</t>
        </is>
      </c>
      <c r="W1316" s="27" t="inlineStr">
        <is>
          <t>Dentro del alcance</t>
        </is>
      </c>
      <c r="X1316" s="27" t="inlineStr"/>
      <c r="Y1316" s="27" t="inlineStr">
        <is>
          <t>Sin recuento físico en el inventario de Avain</t>
        </is>
      </c>
      <c r="Z1316" s="28" t="inlineStr">
        <is>
          <t>Sin recuento físico</t>
        </is>
      </c>
      <c r="AA1316" s="27" t="inlineStr"/>
      <c r="AB1316" s="27" t="inlineStr"/>
      <c r="AC1316" s="27" t="inlineStr"/>
      <c r="AD1316" s="27" t="inlineStr"/>
      <c r="AE1316" s="27" t="inlineStr"/>
      <c r="AF1316" s="27" t="inlineStr"/>
      <c r="AG1316" s="27" t="inlineStr"/>
      <c r="AH1316" s="37" t="n">
        <v>150</v>
      </c>
      <c r="AI1316" s="37" t="n">
        <v>0</v>
      </c>
      <c r="AJ1316" s="37" t="n">
        <v>150</v>
      </c>
      <c r="AK1316" s="38" t="n">
        <v>23434.70193333333</v>
      </c>
      <c r="AL1316" s="38" t="n"/>
      <c r="AM1316" s="38" t="n"/>
      <c r="AN1316" s="27" t="inlineStr"/>
      <c r="AO1316" s="27"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t="inlineStr"/>
      <c r="D1317" s="5" t="inlineStr">
        <is>
          <t>033</t>
        </is>
      </c>
      <c r="E1317" s="5" t="inlineStr">
        <is>
          <t>ZDES</t>
        </is>
      </c>
      <c r="F1317" s="5" t="inlineStr">
        <is>
          <t>1060</t>
        </is>
      </c>
      <c r="G1317" s="5" t="inlineStr">
        <is>
          <t>6021</t>
        </is>
      </c>
      <c r="H1317" s="5" t="inlineStr">
        <is>
          <t>C/U</t>
        </is>
      </c>
      <c r="I1317" s="6" t="n">
        <v>25</v>
      </c>
      <c r="J1317" s="6" t="n">
        <v>0</v>
      </c>
      <c r="K1317" s="5" t="inlineStr">
        <is>
          <t>ARS</t>
        </is>
      </c>
      <c r="L1317" s="7" t="n">
        <v>0</v>
      </c>
      <c r="M1317" s="7" t="n">
        <v>4600</v>
      </c>
      <c r="O1317" s="11">
        <f>M1317/SUM($M$2:$M$2023)</f>
        <v/>
      </c>
      <c r="P1317" s="5">
        <f>IFERROR(M1317/I1317,0)</f>
        <v/>
      </c>
      <c r="R1317" s="8">
        <f>I1317-Q1317</f>
        <v/>
      </c>
      <c r="S1317" s="36">
        <f>P1317*R1317</f>
        <v/>
      </c>
      <c r="U1317" s="27" t="inlineStr">
        <is>
          <t>Stock SAP</t>
        </is>
      </c>
      <c r="V1317" s="27" t="inlineStr">
        <is>
          <t>Descartables</t>
        </is>
      </c>
      <c r="W1317" s="27" t="inlineStr">
        <is>
          <t>Dentro del alcance</t>
        </is>
      </c>
      <c r="X1317" s="27" t="inlineStr"/>
      <c r="Y1317" s="27" t="inlineStr">
        <is>
          <t>Sin recuento físico en el inventario de Avain</t>
        </is>
      </c>
      <c r="Z1317" s="28" t="inlineStr">
        <is>
          <t>Sin recuento físico</t>
        </is>
      </c>
      <c r="AA1317" s="27" t="inlineStr"/>
      <c r="AB1317" s="27" t="inlineStr"/>
      <c r="AC1317" s="27" t="inlineStr"/>
      <c r="AD1317" s="27" t="inlineStr"/>
      <c r="AE1317" s="27" t="inlineStr"/>
      <c r="AF1317" s="27" t="inlineStr"/>
      <c r="AG1317" s="27" t="inlineStr"/>
      <c r="AH1317" s="37" t="n">
        <v>25</v>
      </c>
      <c r="AI1317" s="37" t="n">
        <v>0</v>
      </c>
      <c r="AJ1317" s="37" t="n">
        <v>25</v>
      </c>
      <c r="AK1317" s="38" t="n">
        <v>184</v>
      </c>
      <c r="AL1317" s="38" t="n"/>
      <c r="AM1317" s="38" t="n"/>
      <c r="AN1317" s="27" t="inlineStr"/>
      <c r="AO1317" s="27" t="inlineStr"/>
    </row>
    <row r="1318">
      <c r="A1318" s="5" t="inlineStr">
        <is>
          <t>2000398</t>
        </is>
      </c>
      <c r="B1318" s="5" t="inlineStr">
        <is>
          <t>MASCARA LARINGEA Nº 5</t>
        </is>
      </c>
      <c r="C1318" s="5" t="inlineStr"/>
      <c r="D1318" s="5" t="inlineStr">
        <is>
          <t>033</t>
        </is>
      </c>
      <c r="E1318" s="5" t="inlineStr">
        <is>
          <t>ZDES</t>
        </is>
      </c>
      <c r="F1318" s="5" t="inlineStr">
        <is>
          <t>1060</t>
        </is>
      </c>
      <c r="G1318" s="5" t="inlineStr">
        <is>
          <t>6021</t>
        </is>
      </c>
      <c r="H1318" s="5" t="inlineStr">
        <is>
          <t>C/U</t>
        </is>
      </c>
      <c r="I1318" s="6" t="n">
        <v>25</v>
      </c>
      <c r="J1318" s="6" t="n">
        <v>0</v>
      </c>
      <c r="K1318" s="5" t="inlineStr">
        <is>
          <t>ARS</t>
        </is>
      </c>
      <c r="L1318" s="7" t="n">
        <v>0</v>
      </c>
      <c r="M1318" s="7" t="n">
        <v>133630.26</v>
      </c>
      <c r="O1318" s="11">
        <f>M1318/SUM($M$2:$M$2023)</f>
        <v/>
      </c>
      <c r="P1318" s="5">
        <f>IFERROR(M1318/I1318,0)</f>
        <v/>
      </c>
      <c r="R1318" s="8">
        <f>I1318-Q1318</f>
        <v/>
      </c>
      <c r="S1318" s="36">
        <f>P1318*R1318</f>
        <v/>
      </c>
      <c r="U1318" s="27" t="inlineStr">
        <is>
          <t>Stock SAP</t>
        </is>
      </c>
      <c r="V1318" s="27" t="inlineStr">
        <is>
          <t>Descartables</t>
        </is>
      </c>
      <c r="W1318" s="27" t="inlineStr">
        <is>
          <t>Dentro del alcance</t>
        </is>
      </c>
      <c r="X1318" s="27" t="inlineStr"/>
      <c r="Y1318" s="27" t="inlineStr">
        <is>
          <t>Sin recuento físico en el inventario de Avain</t>
        </is>
      </c>
      <c r="Z1318" s="28" t="inlineStr">
        <is>
          <t>Sin recuento físico</t>
        </is>
      </c>
      <c r="AA1318" s="27" t="inlineStr"/>
      <c r="AB1318" s="27" t="inlineStr"/>
      <c r="AC1318" s="27" t="inlineStr"/>
      <c r="AD1318" s="27" t="inlineStr"/>
      <c r="AE1318" s="27" t="inlineStr"/>
      <c r="AF1318" s="27" t="inlineStr"/>
      <c r="AG1318" s="27" t="inlineStr"/>
      <c r="AH1318" s="37" t="n">
        <v>77</v>
      </c>
      <c r="AI1318" s="37" t="n">
        <v>0</v>
      </c>
      <c r="AJ1318" s="37" t="n">
        <v>77</v>
      </c>
      <c r="AK1318" s="38" t="n">
        <v>5345.21038961039</v>
      </c>
      <c r="AL1318" s="38" t="n"/>
      <c r="AM1318" s="38" t="n"/>
      <c r="AN1318" s="27" t="inlineStr"/>
      <c r="AO1318" s="27"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t="inlineStr"/>
      <c r="D1319" s="5" t="inlineStr">
        <is>
          <t>033</t>
        </is>
      </c>
      <c r="E1319" s="5" t="inlineStr">
        <is>
          <t>ZDES</t>
        </is>
      </c>
      <c r="F1319" s="5" t="inlineStr">
        <is>
          <t>1060</t>
        </is>
      </c>
      <c r="G1319" s="5" t="inlineStr">
        <is>
          <t>6021</t>
        </is>
      </c>
      <c r="H1319" s="5" t="inlineStr">
        <is>
          <t>C/U</t>
        </is>
      </c>
      <c r="I1319" s="6" t="n">
        <v>25</v>
      </c>
      <c r="J1319" s="6" t="n">
        <v>0</v>
      </c>
      <c r="K1319" s="5" t="inlineStr">
        <is>
          <t>ARS</t>
        </is>
      </c>
      <c r="L1319" s="7" t="n">
        <v>0</v>
      </c>
      <c r="M1319" s="7" t="n">
        <v>203488.91</v>
      </c>
      <c r="O1319" s="11">
        <f>M1319/SUM($M$2:$M$2023)</f>
        <v/>
      </c>
      <c r="P1319" s="5">
        <f>IFERROR(M1319/I1319,0)</f>
        <v/>
      </c>
      <c r="Q1319" s="39" t="n">
        <v>7</v>
      </c>
      <c r="R1319" s="8">
        <f>I1319-Q1319</f>
        <v/>
      </c>
      <c r="S1319" s="36">
        <f>P1319*R1319</f>
        <v/>
      </c>
      <c r="U1319" s="27" t="inlineStr">
        <is>
          <t>Stock SAP</t>
        </is>
      </c>
      <c r="V1319" s="27" t="inlineStr">
        <is>
          <t>Descartables</t>
        </is>
      </c>
      <c r="W1319" s="27" t="inlineStr">
        <is>
          <t>Dentro del alcance</t>
        </is>
      </c>
      <c r="X1319" s="30" t="inlineStr">
        <is>
          <t>Media</t>
        </is>
      </c>
      <c r="Y1319" s="27" t="inlineStr">
        <is>
          <t>Homologado – confianza Media – pendiente de validación</t>
        </is>
      </c>
      <c r="Z1319" s="26" t="inlineStr">
        <is>
          <t>Dar de baja en SAP</t>
        </is>
      </c>
      <c r="AA1319" s="27" t="inlineStr">
        <is>
          <t>506</t>
        </is>
      </c>
      <c r="AB1319" s="27" t="inlineStr">
        <is>
          <t>BOLSA DE OBITO</t>
        </is>
      </c>
      <c r="AC1319" s="27" t="inlineStr">
        <is>
          <t>Cruce por nomenclatura SAP</t>
        </is>
      </c>
      <c r="AD1319" s="27" t="inlineStr">
        <is>
          <t>No</t>
        </is>
      </c>
      <c r="AE1319" s="27" t="inlineStr"/>
      <c r="AF1319" s="27" t="inlineStr">
        <is>
          <t>No</t>
        </is>
      </c>
      <c r="AG1319" s="27" t="inlineStr"/>
      <c r="AH1319" s="37" t="n">
        <v>25</v>
      </c>
      <c r="AI1319" s="37" t="n">
        <v>7</v>
      </c>
      <c r="AJ1319" s="37" t="n">
        <v>18</v>
      </c>
      <c r="AK1319" s="38" t="n">
        <v>8139.5564</v>
      </c>
      <c r="AL1319" s="38">
        <f>IF(OR($Z1319="Dar de baja en SAP",$Z1319="Dar de alta en SAP"),$AJ1319*$AK1319,"")</f>
        <v/>
      </c>
      <c r="AM1319" s="38">
        <f>$AI1319*$AK1319</f>
        <v/>
      </c>
      <c r="AN1319" s="27" t="inlineStr"/>
      <c r="AO1319" s="27"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t="inlineStr"/>
      <c r="D1320" s="5" t="inlineStr">
        <is>
          <t>033</t>
        </is>
      </c>
      <c r="E1320" s="5" t="inlineStr">
        <is>
          <t>ZDES</t>
        </is>
      </c>
      <c r="F1320" s="5" t="inlineStr">
        <is>
          <t>1060</t>
        </is>
      </c>
      <c r="G1320" s="5" t="inlineStr">
        <is>
          <t>6010</t>
        </is>
      </c>
      <c r="H1320" s="5" t="inlineStr">
        <is>
          <t>C/U</t>
        </is>
      </c>
      <c r="I1320" s="6" t="n">
        <v>25</v>
      </c>
      <c r="J1320" s="6" t="n">
        <v>0</v>
      </c>
      <c r="K1320" s="5" t="inlineStr">
        <is>
          <t>ARS</t>
        </is>
      </c>
      <c r="L1320" s="7" t="n">
        <v>0</v>
      </c>
      <c r="M1320" s="7" t="n">
        <v>52640</v>
      </c>
      <c r="O1320" s="11">
        <f>M1320/SUM($M$2:$M$2023)</f>
        <v/>
      </c>
      <c r="P1320" s="5">
        <f>IFERROR(M1320/I1320,0)</f>
        <v/>
      </c>
      <c r="R1320" s="8">
        <f>I1320-Q1320</f>
        <v/>
      </c>
      <c r="S1320" s="36">
        <f>P1320*R1320</f>
        <v/>
      </c>
      <c r="U1320" s="27" t="inlineStr">
        <is>
          <t>Stock SAP</t>
        </is>
      </c>
      <c r="V1320" s="27" t="inlineStr">
        <is>
          <t>Descartables</t>
        </is>
      </c>
      <c r="W1320" s="27" t="inlineStr">
        <is>
          <t>Dentro del alcance</t>
        </is>
      </c>
      <c r="X1320" s="27" t="inlineStr"/>
      <c r="Y1320" s="27" t="inlineStr">
        <is>
          <t>Sin recuento físico en el inventario de Avain</t>
        </is>
      </c>
      <c r="Z1320" s="28" t="inlineStr">
        <is>
          <t>Sin recuento físico</t>
        </is>
      </c>
      <c r="AA1320" s="27" t="inlineStr"/>
      <c r="AB1320" s="27" t="inlineStr"/>
      <c r="AC1320" s="27" t="inlineStr"/>
      <c r="AD1320" s="27" t="inlineStr"/>
      <c r="AE1320" s="27" t="inlineStr"/>
      <c r="AF1320" s="27" t="inlineStr"/>
      <c r="AG1320" s="27" t="inlineStr"/>
      <c r="AH1320" s="37" t="n">
        <v>25</v>
      </c>
      <c r="AI1320" s="37" t="n">
        <v>0</v>
      </c>
      <c r="AJ1320" s="37" t="n">
        <v>25</v>
      </c>
      <c r="AK1320" s="38" t="n">
        <v>2105.6</v>
      </c>
      <c r="AL1320" s="38" t="n"/>
      <c r="AM1320" s="38" t="n"/>
      <c r="AN1320" s="27" t="inlineStr"/>
      <c r="AO1320" s="27" t="inlineStr"/>
    </row>
    <row r="1321">
      <c r="A1321" s="5" t="inlineStr">
        <is>
          <t>3001305</t>
        </is>
      </c>
      <c r="B1321" s="5" t="inlineStr">
        <is>
          <t>BUZO ALGODON AZUL C/LOGO XXL</t>
        </is>
      </c>
      <c r="C1321" s="5" t="inlineStr"/>
      <c r="D1321" s="5" t="inlineStr">
        <is>
          <t>INDU</t>
        </is>
      </c>
      <c r="E1321" s="5" t="inlineStr">
        <is>
          <t>ZUNI</t>
        </is>
      </c>
      <c r="F1321" s="5" t="inlineStr">
        <is>
          <t>1060</t>
        </is>
      </c>
      <c r="G1321" s="5" t="inlineStr">
        <is>
          <t>6010</t>
        </is>
      </c>
      <c r="H1321" s="5" t="inlineStr">
        <is>
          <t>C/U</t>
        </is>
      </c>
      <c r="I1321" s="6" t="n">
        <v>25</v>
      </c>
      <c r="J1321" s="6" t="n">
        <v>0</v>
      </c>
      <c r="K1321" s="5" t="inlineStr">
        <is>
          <t>ARS</t>
        </is>
      </c>
      <c r="L1321" s="7" t="n">
        <v>0</v>
      </c>
      <c r="M1321" s="7" t="n">
        <v>664682.12</v>
      </c>
      <c r="O1321" s="11">
        <f>M1321/SUM($M$2:$M$2023)</f>
        <v/>
      </c>
      <c r="P1321" s="5">
        <f>IFERROR(M1321/I1321,0)</f>
        <v/>
      </c>
      <c r="R1321" s="8">
        <f>I1321-Q1321</f>
        <v/>
      </c>
      <c r="S1321" s="36">
        <f>P1321*R1321</f>
        <v/>
      </c>
      <c r="U1321" s="27" t="inlineStr">
        <is>
          <t>Stock SAP</t>
        </is>
      </c>
      <c r="V1321" s="27" t="inlineStr">
        <is>
          <t>Uniformes</t>
        </is>
      </c>
      <c r="W1321" s="27" t="inlineStr">
        <is>
          <t>Fuera del alcance</t>
        </is>
      </c>
      <c r="X1321" s="27" t="inlineStr"/>
      <c r="Y1321" s="27" t="inlineStr">
        <is>
          <t>No aplica: uniformes, clasificación que el inventario físico de Farmacia no releva</t>
        </is>
      </c>
      <c r="Z1321" s="28" t="inlineStr">
        <is>
          <t>Fuera del alcance del inventario físico</t>
        </is>
      </c>
      <c r="AA1321" s="27" t="inlineStr"/>
      <c r="AB1321" s="27" t="inlineStr"/>
      <c r="AC1321" s="27" t="inlineStr"/>
      <c r="AD1321" s="27" t="inlineStr"/>
      <c r="AE1321" s="27" t="inlineStr"/>
      <c r="AF1321" s="27" t="inlineStr"/>
      <c r="AG1321" s="27" t="inlineStr"/>
      <c r="AH1321" s="37" t="n">
        <v>25</v>
      </c>
      <c r="AI1321" s="37" t="n">
        <v>0</v>
      </c>
      <c r="AJ1321" s="37" t="n">
        <v>25</v>
      </c>
      <c r="AK1321" s="38" t="n">
        <v>26587.2848</v>
      </c>
      <c r="AL1321" s="38" t="n"/>
      <c r="AM1321" s="38" t="n"/>
      <c r="AN1321" s="27" t="inlineStr"/>
      <c r="AO1321" s="27" t="inlineStr"/>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7" t="n">
        <v>0</v>
      </c>
      <c r="M1322" s="7" t="n">
        <v>13603.22</v>
      </c>
      <c r="O1322" s="11">
        <f>M1322/SUM($M$2:$M$2023)</f>
        <v/>
      </c>
      <c r="P1322" s="5">
        <f>IFERROR(M1322/I1322,0)</f>
        <v/>
      </c>
      <c r="R1322" s="8">
        <f>I1322-Q1322</f>
        <v/>
      </c>
      <c r="S1322" s="36">
        <f>P1322*R1322</f>
        <v/>
      </c>
      <c r="U1322" s="27" t="inlineStr">
        <is>
          <t>Stock SAP</t>
        </is>
      </c>
      <c r="V1322" s="27" t="inlineStr">
        <is>
          <t>Medicamentos</t>
        </is>
      </c>
      <c r="W1322" s="27" t="inlineStr">
        <is>
          <t>Dentro del alcance</t>
        </is>
      </c>
      <c r="X1322" s="25" t="inlineStr">
        <is>
          <t>Alta</t>
        </is>
      </c>
      <c r="Y1322" s="27" t="inlineStr">
        <is>
          <t>Homologado – confianza Alta</t>
        </is>
      </c>
      <c r="Z1322" s="26" t="inlineStr">
        <is>
          <t>Dar de baja en SAP</t>
        </is>
      </c>
      <c r="AA1322" s="27" t="inlineStr">
        <is>
          <t>395</t>
        </is>
      </c>
      <c r="AB1322" s="27" t="inlineStr">
        <is>
          <t>AGUA OXIGENADA 1 LTS</t>
        </is>
      </c>
      <c r="AC1322" s="27" t="inlineStr">
        <is>
          <t>Homologación por código Avain (master D-176)</t>
        </is>
      </c>
      <c r="AD1322" s="27" t="inlineStr">
        <is>
          <t>No</t>
        </is>
      </c>
      <c r="AE1322" s="27" t="inlineStr"/>
      <c r="AF1322" s="27" t="inlineStr">
        <is>
          <t>Sí</t>
        </is>
      </c>
      <c r="AG1322" s="27" t="inlineStr">
        <is>
          <t>D-176</t>
        </is>
      </c>
      <c r="AH1322" s="37" t="n">
        <v>224</v>
      </c>
      <c r="AI1322" s="37" t="n">
        <v>20</v>
      </c>
      <c r="AJ1322" s="37" t="n">
        <v>204</v>
      </c>
      <c r="AK1322" s="38" t="n">
        <v>566.8010267857143</v>
      </c>
      <c r="AL1322" s="38">
        <f>IF(OR($Z1322="Dar de baja en SAP",$Z1322="Dar de alta en SAP"),$AJ1322*$AK1322,"")</f>
        <v/>
      </c>
      <c r="AM1322" s="38">
        <f>$AI1322*$AK1322</f>
        <v/>
      </c>
      <c r="AN1322" s="27" t="inlineStr"/>
      <c r="AO1322" s="27"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7" t="n">
        <v>0</v>
      </c>
      <c r="M1323" s="7" t="n">
        <v>37495.23</v>
      </c>
      <c r="O1323" s="11">
        <f>M1323/SUM($M$2:$M$2023)</f>
        <v/>
      </c>
      <c r="P1323" s="5">
        <f>IFERROR(M1323/I1323,0)</f>
        <v/>
      </c>
      <c r="R1323" s="8">
        <f>I1323-Q1323</f>
        <v/>
      </c>
      <c r="S1323" s="36">
        <f>P1323*R1323</f>
        <v/>
      </c>
      <c r="U1323" s="27" t="inlineStr">
        <is>
          <t>Stock SAP</t>
        </is>
      </c>
      <c r="V1323" s="27" t="inlineStr">
        <is>
          <t>Medicamentos</t>
        </is>
      </c>
      <c r="W1323" s="27" t="inlineStr">
        <is>
          <t>Dentro del alcance</t>
        </is>
      </c>
      <c r="X1323" s="30" t="inlineStr">
        <is>
          <t>Media</t>
        </is>
      </c>
      <c r="Y1323" s="27" t="inlineStr">
        <is>
          <t>Homologado – confianza Media – pendiente de validación</t>
        </is>
      </c>
      <c r="Z1323" s="26" t="inlineStr">
        <is>
          <t>Dar de baja en SAP</t>
        </is>
      </c>
      <c r="AA1323" s="27" t="inlineStr">
        <is>
          <t>216</t>
        </is>
      </c>
      <c r="AB1323" s="27" t="inlineStr">
        <is>
          <t>SOLUCIÓN RINGER LACTATO</t>
        </is>
      </c>
      <c r="AC1323" s="27" t="inlineStr">
        <is>
          <t>Homologación por código Avain (master M13-003)</t>
        </is>
      </c>
      <c r="AD1323" s="27" t="inlineStr">
        <is>
          <t>No</t>
        </is>
      </c>
      <c r="AE1323" s="27" t="inlineStr"/>
      <c r="AF1323" s="27" t="inlineStr">
        <is>
          <t>Sí</t>
        </is>
      </c>
      <c r="AG1323" s="27" t="inlineStr">
        <is>
          <t>M13-003</t>
        </is>
      </c>
      <c r="AH1323" s="37" t="n">
        <v>1813</v>
      </c>
      <c r="AI1323" s="37" t="n">
        <v>228</v>
      </c>
      <c r="AJ1323" s="37" t="n">
        <v>1585</v>
      </c>
      <c r="AK1323" s="38" t="n">
        <v>1562.301268615554</v>
      </c>
      <c r="AL1323" s="38">
        <f>IF(OR($Z1323="Dar de baja en SAP",$Z1323="Dar de alta en SAP"),$AJ1323*$AK1323,"")</f>
        <v/>
      </c>
      <c r="AM1323" s="38">
        <f>$AI1323*$AK1323</f>
        <v/>
      </c>
      <c r="AN1323" s="27" t="inlineStr"/>
      <c r="AO1323"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7" t="n">
        <v>0</v>
      </c>
      <c r="M1324" s="7" t="n">
        <v>225662.77</v>
      </c>
      <c r="O1324" s="11">
        <f>M1324/SUM($M$2:$M$2023)</f>
        <v/>
      </c>
      <c r="P1324" s="5">
        <f>IFERROR(M1324/I1324,0)</f>
        <v/>
      </c>
      <c r="R1324" s="8">
        <f>I1324-Q1324</f>
        <v/>
      </c>
      <c r="S1324" s="36">
        <f>P1324*R1324</f>
        <v/>
      </c>
      <c r="U1324" s="27" t="inlineStr">
        <is>
          <t>Stock SAP</t>
        </is>
      </c>
      <c r="V1324" s="27" t="inlineStr">
        <is>
          <t>Medicamentos</t>
        </is>
      </c>
      <c r="W1324" s="27" t="inlineStr">
        <is>
          <t>Dentro del alcance</t>
        </is>
      </c>
      <c r="X1324" s="27" t="inlineStr"/>
      <c r="Y1324" s="27" t="inlineStr">
        <is>
          <t>Sin recuento físico en el inventario de Avain</t>
        </is>
      </c>
      <c r="Z1324" s="28" t="inlineStr">
        <is>
          <t>Sin recuento físico</t>
        </is>
      </c>
      <c r="AA1324" s="27" t="inlineStr"/>
      <c r="AB1324" s="27" t="inlineStr"/>
      <c r="AC1324" s="27" t="inlineStr"/>
      <c r="AD1324" s="27" t="inlineStr"/>
      <c r="AE1324" s="27" t="inlineStr"/>
      <c r="AF1324" s="27" t="inlineStr"/>
      <c r="AG1324" s="27" t="inlineStr"/>
      <c r="AH1324" s="37" t="n">
        <v>431</v>
      </c>
      <c r="AI1324" s="37" t="n">
        <v>0</v>
      </c>
      <c r="AJ1324" s="37" t="n">
        <v>431</v>
      </c>
      <c r="AK1324" s="38" t="n">
        <v>9402.615522041766</v>
      </c>
      <c r="AL1324" s="38" t="n"/>
      <c r="AM1324" s="38" t="n"/>
      <c r="AN1324" s="27" t="inlineStr"/>
      <c r="AO1324" s="27"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7" t="n">
        <v>0</v>
      </c>
      <c r="M1325" s="7" t="n">
        <v>115104.58</v>
      </c>
      <c r="O1325" s="11">
        <f>M1325/SUM($M$2:$M$2023)</f>
        <v/>
      </c>
      <c r="P1325" s="5">
        <f>IFERROR(M1325/I1325,0)</f>
        <v/>
      </c>
      <c r="R1325" s="8">
        <f>I1325-Q1325</f>
        <v/>
      </c>
      <c r="S1325" s="36">
        <f>P1325*R1325</f>
        <v/>
      </c>
      <c r="U1325" s="27" t="inlineStr">
        <is>
          <t>Stock SAP</t>
        </is>
      </c>
      <c r="V1325" s="27" t="inlineStr">
        <is>
          <t>Medicamentos</t>
        </is>
      </c>
      <c r="W1325" s="27" t="inlineStr">
        <is>
          <t>Dentro del alcance</t>
        </is>
      </c>
      <c r="X1325" s="27" t="inlineStr"/>
      <c r="Y1325" s="27" t="inlineStr">
        <is>
          <t>Sin recuento físico en el inventario de Avain</t>
        </is>
      </c>
      <c r="Z1325" s="28" t="inlineStr">
        <is>
          <t>Sin recuento físico</t>
        </is>
      </c>
      <c r="AA1325" s="27" t="inlineStr"/>
      <c r="AB1325" s="27" t="inlineStr"/>
      <c r="AC1325" s="27" t="inlineStr"/>
      <c r="AD1325" s="27" t="inlineStr"/>
      <c r="AE1325" s="27" t="inlineStr"/>
      <c r="AF1325" s="27" t="inlineStr"/>
      <c r="AG1325" s="27" t="inlineStr"/>
      <c r="AH1325" s="37" t="n">
        <v>59</v>
      </c>
      <c r="AI1325" s="37" t="n">
        <v>0</v>
      </c>
      <c r="AJ1325" s="37" t="n">
        <v>59</v>
      </c>
      <c r="AK1325" s="38" t="n">
        <v>4796.02406779661</v>
      </c>
      <c r="AL1325" s="38" t="n"/>
      <c r="AM1325" s="38" t="n"/>
      <c r="AN1325" s="27" t="inlineStr"/>
      <c r="AO1325" s="27"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7" t="n">
        <v>0</v>
      </c>
      <c r="M1326" s="7" t="n">
        <v>25960.46</v>
      </c>
      <c r="O1326" s="11">
        <f>M1326/SUM($M$2:$M$2023)</f>
        <v/>
      </c>
      <c r="P1326" s="5">
        <f>IFERROR(M1326/I1326,0)</f>
        <v/>
      </c>
      <c r="R1326" s="8">
        <f>I1326-Q1326</f>
        <v/>
      </c>
      <c r="S1326" s="36">
        <f>P1326*R1326</f>
        <v/>
      </c>
      <c r="U1326" s="27" t="inlineStr">
        <is>
          <t>Stock SAP</t>
        </is>
      </c>
      <c r="V1326" s="27" t="inlineStr">
        <is>
          <t>Medicamentos</t>
        </is>
      </c>
      <c r="W1326" s="27" t="inlineStr">
        <is>
          <t>Dentro del alcance</t>
        </is>
      </c>
      <c r="X1326" s="30" t="inlineStr">
        <is>
          <t>Media</t>
        </is>
      </c>
      <c r="Y1326" s="27" t="inlineStr">
        <is>
          <t>Homologado – confianza Media – pendiente de validación</t>
        </is>
      </c>
      <c r="Z1326" s="26" t="inlineStr">
        <is>
          <t>Dar de baja en SAP</t>
        </is>
      </c>
      <c r="AA1326" s="27" t="inlineStr">
        <is>
          <t>212</t>
        </is>
      </c>
      <c r="AB1326" s="27" t="inlineStr">
        <is>
          <t>SOLUCIÓN FISIOLÓGICA</t>
        </is>
      </c>
      <c r="AC1326" s="27" t="inlineStr">
        <is>
          <t>Homologación por código Avain (master M13-001)</t>
        </is>
      </c>
      <c r="AD1326" s="27" t="inlineStr">
        <is>
          <t>No</t>
        </is>
      </c>
      <c r="AE1326" s="27" t="inlineStr"/>
      <c r="AF1326" s="27" t="inlineStr">
        <is>
          <t>Sí</t>
        </is>
      </c>
      <c r="AG1326" s="27" t="inlineStr">
        <is>
          <t>M13-001</t>
        </is>
      </c>
      <c r="AH1326" s="37" t="n">
        <v>3471</v>
      </c>
      <c r="AI1326" s="37" t="n">
        <v>0</v>
      </c>
      <c r="AJ1326" s="37" t="n">
        <v>3471</v>
      </c>
      <c r="AK1326" s="38" t="n">
        <v>1081.685701526937</v>
      </c>
      <c r="AL1326" s="38">
        <f>IF(OR($Z1326="Dar de baja en SAP",$Z1326="Dar de alta en SAP"),$AJ1326*$AK1326,"")</f>
        <v/>
      </c>
      <c r="AM1326" s="38">
        <f>$AI1326*$AK1326</f>
        <v/>
      </c>
      <c r="AN1326" s="27" t="inlineStr"/>
      <c r="AO1326"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7" t="n">
        <v>0</v>
      </c>
      <c r="M1327" s="7" t="n">
        <v>28048.16</v>
      </c>
      <c r="O1327" s="11">
        <f>M1327/SUM($M$2:$M$2023)</f>
        <v/>
      </c>
      <c r="P1327" s="5">
        <f>IFERROR(M1327/I1327,0)</f>
        <v/>
      </c>
      <c r="R1327" s="8">
        <f>I1327-Q1327</f>
        <v/>
      </c>
      <c r="S1327" s="36">
        <f>P1327*R1327</f>
        <v/>
      </c>
      <c r="U1327" s="27" t="inlineStr">
        <is>
          <t>Stock SAP</t>
        </is>
      </c>
      <c r="V1327" s="27" t="inlineStr">
        <is>
          <t>Medicamentos</t>
        </is>
      </c>
      <c r="W1327" s="27" t="inlineStr">
        <is>
          <t>Dentro del alcance</t>
        </is>
      </c>
      <c r="X1327" s="27" t="inlineStr"/>
      <c r="Y1327" s="27" t="inlineStr">
        <is>
          <t>Sin recuento físico en el inventario de Avain</t>
        </is>
      </c>
      <c r="Z1327" s="28" t="inlineStr">
        <is>
          <t>Sin recuento físico</t>
        </is>
      </c>
      <c r="AA1327" s="27" t="inlineStr"/>
      <c r="AB1327" s="27" t="inlineStr"/>
      <c r="AC1327" s="27" t="inlineStr"/>
      <c r="AD1327" s="27" t="inlineStr"/>
      <c r="AE1327" s="27" t="inlineStr"/>
      <c r="AF1327" s="27" t="inlineStr"/>
      <c r="AG1327" s="27" t="inlineStr"/>
      <c r="AH1327" s="37" t="n">
        <v>132</v>
      </c>
      <c r="AI1327" s="37" t="n">
        <v>0</v>
      </c>
      <c r="AJ1327" s="37" t="n">
        <v>132</v>
      </c>
      <c r="AK1327" s="38" t="n">
        <v>1168.673333333333</v>
      </c>
      <c r="AL1327" s="38" t="n"/>
      <c r="AM1327" s="38" t="n"/>
      <c r="AN1327" s="27" t="inlineStr"/>
      <c r="AO1327" s="27"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7" t="n">
        <v>0</v>
      </c>
      <c r="M1328" s="7" t="n">
        <v>28048.16</v>
      </c>
      <c r="O1328" s="11">
        <f>M1328/SUM($M$2:$M$2023)</f>
        <v/>
      </c>
      <c r="P1328" s="5">
        <f>IFERROR(M1328/I1328,0)</f>
        <v/>
      </c>
      <c r="R1328" s="8">
        <f>I1328-Q1328</f>
        <v/>
      </c>
      <c r="S1328" s="36">
        <f>P1328*R1328</f>
        <v/>
      </c>
      <c r="U1328" s="27" t="inlineStr">
        <is>
          <t>Stock SAP</t>
        </is>
      </c>
      <c r="V1328" s="27" t="inlineStr">
        <is>
          <t>Medicamentos</t>
        </is>
      </c>
      <c r="W1328" s="27" t="inlineStr">
        <is>
          <t>Dentro del alcance</t>
        </is>
      </c>
      <c r="X1328" s="27" t="inlineStr"/>
      <c r="Y1328" s="27" t="inlineStr">
        <is>
          <t>Sin recuento físico en el inventario de Avain</t>
        </is>
      </c>
      <c r="Z1328" s="28" t="inlineStr">
        <is>
          <t>Sin recuento físico</t>
        </is>
      </c>
      <c r="AA1328" s="27" t="inlineStr"/>
      <c r="AB1328" s="27" t="inlineStr"/>
      <c r="AC1328" s="27" t="inlineStr"/>
      <c r="AD1328" s="27" t="inlineStr"/>
      <c r="AE1328" s="27" t="inlineStr"/>
      <c r="AF1328" s="27" t="inlineStr"/>
      <c r="AG1328" s="27" t="inlineStr"/>
      <c r="AH1328" s="37" t="n">
        <v>132</v>
      </c>
      <c r="AI1328" s="37" t="n">
        <v>0</v>
      </c>
      <c r="AJ1328" s="37" t="n">
        <v>132</v>
      </c>
      <c r="AK1328" s="38" t="n">
        <v>1168.673333333333</v>
      </c>
      <c r="AL1328" s="38" t="n"/>
      <c r="AM1328" s="38" t="n"/>
      <c r="AN1328" s="27" t="inlineStr"/>
      <c r="AO1328" s="27"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7" t="n">
        <v>0</v>
      </c>
      <c r="M1329" s="7" t="n">
        <v>28048.16</v>
      </c>
      <c r="O1329" s="11">
        <f>M1329/SUM($M$2:$M$2023)</f>
        <v/>
      </c>
      <c r="P1329" s="5">
        <f>IFERROR(M1329/I1329,0)</f>
        <v/>
      </c>
      <c r="R1329" s="8">
        <f>I1329-Q1329</f>
        <v/>
      </c>
      <c r="S1329" s="36">
        <f>P1329*R1329</f>
        <v/>
      </c>
      <c r="U1329" s="27" t="inlineStr">
        <is>
          <t>Stock SAP</t>
        </is>
      </c>
      <c r="V1329" s="27" t="inlineStr">
        <is>
          <t>Medicamentos</t>
        </is>
      </c>
      <c r="W1329" s="27" t="inlineStr">
        <is>
          <t>Dentro del alcance</t>
        </is>
      </c>
      <c r="X1329" s="27" t="inlineStr"/>
      <c r="Y1329" s="27" t="inlineStr">
        <is>
          <t>Sin recuento físico en el inventario de Avain</t>
        </is>
      </c>
      <c r="Z1329" s="28" t="inlineStr">
        <is>
          <t>Sin recuento físico</t>
        </is>
      </c>
      <c r="AA1329" s="27" t="inlineStr"/>
      <c r="AB1329" s="27" t="inlineStr"/>
      <c r="AC1329" s="27" t="inlineStr"/>
      <c r="AD1329" s="27" t="inlineStr"/>
      <c r="AE1329" s="27" t="inlineStr"/>
      <c r="AF1329" s="27" t="inlineStr"/>
      <c r="AG1329" s="27" t="inlineStr"/>
      <c r="AH1329" s="37" t="n">
        <v>132</v>
      </c>
      <c r="AI1329" s="37" t="n">
        <v>0</v>
      </c>
      <c r="AJ1329" s="37" t="n">
        <v>132</v>
      </c>
      <c r="AK1329" s="38" t="n">
        <v>1168.673333333333</v>
      </c>
      <c r="AL1329" s="38" t="n"/>
      <c r="AM1329" s="38" t="n"/>
      <c r="AN1329" s="27" t="inlineStr"/>
      <c r="AO1329" s="27"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7" t="n">
        <v>0</v>
      </c>
      <c r="M1330" s="7" t="n">
        <v>249610.25</v>
      </c>
      <c r="O1330" s="11">
        <f>M1330/SUM($M$2:$M$2023)</f>
        <v/>
      </c>
      <c r="P1330" s="5">
        <f>IFERROR(M1330/I1330,0)</f>
        <v/>
      </c>
      <c r="R1330" s="8">
        <f>I1330-Q1330</f>
        <v/>
      </c>
      <c r="S1330" s="36">
        <f>P1330*R1330</f>
        <v/>
      </c>
      <c r="U1330" s="27" t="inlineStr">
        <is>
          <t>Stock SAP</t>
        </is>
      </c>
      <c r="V1330" s="27" t="inlineStr">
        <is>
          <t>Medicamentos</t>
        </is>
      </c>
      <c r="W1330" s="27" t="inlineStr">
        <is>
          <t>Dentro del alcance</t>
        </is>
      </c>
      <c r="X1330" s="27" t="inlineStr"/>
      <c r="Y1330" s="27" t="inlineStr">
        <is>
          <t>Sin recuento físico en el inventario de Avain</t>
        </is>
      </c>
      <c r="Z1330" s="28" t="inlineStr">
        <is>
          <t>Sin recuento físico</t>
        </is>
      </c>
      <c r="AA1330" s="27" t="inlineStr"/>
      <c r="AB1330" s="27" t="inlineStr"/>
      <c r="AC1330" s="27" t="inlineStr"/>
      <c r="AD1330" s="27" t="inlineStr"/>
      <c r="AE1330" s="27" t="inlineStr"/>
      <c r="AF1330" s="27" t="inlineStr"/>
      <c r="AG1330" s="27" t="inlineStr"/>
      <c r="AH1330" s="37" t="n">
        <v>456</v>
      </c>
      <c r="AI1330" s="37" t="n">
        <v>0</v>
      </c>
      <c r="AJ1330" s="37" t="n">
        <v>456</v>
      </c>
      <c r="AK1330" s="38" t="n">
        <v>10400.42690789474</v>
      </c>
      <c r="AL1330" s="38" t="n"/>
      <c r="AM1330" s="38" t="n"/>
      <c r="AN1330" s="27" t="inlineStr"/>
      <c r="AO1330" s="27"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7" t="n">
        <v>0</v>
      </c>
      <c r="M1331" s="7" t="n">
        <v>249610.25</v>
      </c>
      <c r="O1331" s="11">
        <f>M1331/SUM($M$2:$M$2023)</f>
        <v/>
      </c>
      <c r="P1331" s="5">
        <f>IFERROR(M1331/I1331,0)</f>
        <v/>
      </c>
      <c r="R1331" s="8">
        <f>I1331-Q1331</f>
        <v/>
      </c>
      <c r="S1331" s="36">
        <f>P1331*R1331</f>
        <v/>
      </c>
      <c r="U1331" s="27" t="inlineStr">
        <is>
          <t>Stock SAP</t>
        </is>
      </c>
      <c r="V1331" s="27" t="inlineStr">
        <is>
          <t>Medicamentos</t>
        </is>
      </c>
      <c r="W1331" s="27" t="inlineStr">
        <is>
          <t>Dentro del alcance</t>
        </is>
      </c>
      <c r="X1331" s="27" t="inlineStr"/>
      <c r="Y1331" s="27" t="inlineStr">
        <is>
          <t>Sin recuento físico en el inventario de Avain</t>
        </is>
      </c>
      <c r="Z1331" s="28" t="inlineStr">
        <is>
          <t>Sin recuento físico</t>
        </is>
      </c>
      <c r="AA1331" s="27" t="inlineStr"/>
      <c r="AB1331" s="27" t="inlineStr"/>
      <c r="AC1331" s="27" t="inlineStr"/>
      <c r="AD1331" s="27" t="inlineStr"/>
      <c r="AE1331" s="27" t="inlineStr"/>
      <c r="AF1331" s="27" t="inlineStr"/>
      <c r="AG1331" s="27" t="inlineStr"/>
      <c r="AH1331" s="37" t="n">
        <v>456</v>
      </c>
      <c r="AI1331" s="37" t="n">
        <v>0</v>
      </c>
      <c r="AJ1331" s="37" t="n">
        <v>456</v>
      </c>
      <c r="AK1331" s="38" t="n">
        <v>10400.42690789474</v>
      </c>
      <c r="AL1331" s="38" t="n"/>
      <c r="AM1331" s="38" t="n"/>
      <c r="AN1331" s="27" t="inlineStr"/>
      <c r="AO1331" s="27"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7" t="n">
        <v>0</v>
      </c>
      <c r="M1332" s="7" t="n">
        <v>249610.25</v>
      </c>
      <c r="O1332" s="11">
        <f>M1332/SUM($M$2:$M$2023)</f>
        <v/>
      </c>
      <c r="P1332" s="5">
        <f>IFERROR(M1332/I1332,0)</f>
        <v/>
      </c>
      <c r="R1332" s="8">
        <f>I1332-Q1332</f>
        <v/>
      </c>
      <c r="S1332" s="36">
        <f>P1332*R1332</f>
        <v/>
      </c>
      <c r="U1332" s="27" t="inlineStr">
        <is>
          <t>Stock SAP</t>
        </is>
      </c>
      <c r="V1332" s="27" t="inlineStr">
        <is>
          <t>Medicamentos</t>
        </is>
      </c>
      <c r="W1332" s="27" t="inlineStr">
        <is>
          <t>Dentro del alcance</t>
        </is>
      </c>
      <c r="X1332" s="27" t="inlineStr"/>
      <c r="Y1332" s="27" t="inlineStr">
        <is>
          <t>Sin recuento físico en el inventario de Avain</t>
        </is>
      </c>
      <c r="Z1332" s="28" t="inlineStr">
        <is>
          <t>Sin recuento físico</t>
        </is>
      </c>
      <c r="AA1332" s="27" t="inlineStr"/>
      <c r="AB1332" s="27" t="inlineStr"/>
      <c r="AC1332" s="27" t="inlineStr"/>
      <c r="AD1332" s="27" t="inlineStr"/>
      <c r="AE1332" s="27" t="inlineStr"/>
      <c r="AF1332" s="27" t="inlineStr"/>
      <c r="AG1332" s="27" t="inlineStr"/>
      <c r="AH1332" s="37" t="n">
        <v>456</v>
      </c>
      <c r="AI1332" s="37" t="n">
        <v>0</v>
      </c>
      <c r="AJ1332" s="37" t="n">
        <v>456</v>
      </c>
      <c r="AK1332" s="38" t="n">
        <v>10400.42690789474</v>
      </c>
      <c r="AL1332" s="38" t="n"/>
      <c r="AM1332" s="38" t="n"/>
      <c r="AN1332" s="27" t="inlineStr"/>
      <c r="AO1332" s="27"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7" t="n">
        <v>0</v>
      </c>
      <c r="M1333" s="7" t="n">
        <v>3469.93</v>
      </c>
      <c r="O1333" s="11">
        <f>M1333/SUM($M$2:$M$2023)</f>
        <v/>
      </c>
      <c r="P1333" s="5">
        <f>IFERROR(M1333/I1333,0)</f>
        <v/>
      </c>
      <c r="R1333" s="8">
        <f>I1333-Q1333</f>
        <v/>
      </c>
      <c r="S1333" s="36">
        <f>P1333*R1333</f>
        <v/>
      </c>
      <c r="U1333" s="27" t="inlineStr">
        <is>
          <t>Stock SAP</t>
        </is>
      </c>
      <c r="V1333" s="27" t="inlineStr">
        <is>
          <t>Medicamentos</t>
        </is>
      </c>
      <c r="W1333" s="27" t="inlineStr">
        <is>
          <t>Dentro del alcance</t>
        </is>
      </c>
      <c r="X1333" s="30" t="inlineStr">
        <is>
          <t>Media</t>
        </is>
      </c>
      <c r="Y1333" s="27" t="inlineStr">
        <is>
          <t>Homologado – confianza Media – pendiente de validación</t>
        </is>
      </c>
      <c r="Z1333" s="26" t="inlineStr">
        <is>
          <t>Dar de baja en SAP</t>
        </is>
      </c>
      <c r="AA1333" s="27" t="inlineStr">
        <is>
          <t>59</t>
        </is>
      </c>
      <c r="AB1333" s="27" t="inlineStr">
        <is>
          <t>CLARITROMICINA</t>
        </is>
      </c>
      <c r="AC1333" s="27" t="inlineStr">
        <is>
          <t>Homologación por código Avain (master M11-006)</t>
        </is>
      </c>
      <c r="AD1333" s="27" t="inlineStr">
        <is>
          <t>No</t>
        </is>
      </c>
      <c r="AE1333" s="27" t="inlineStr"/>
      <c r="AF1333" s="27" t="inlineStr">
        <is>
          <t>Sí</t>
        </is>
      </c>
      <c r="AG1333" s="27" t="inlineStr">
        <is>
          <t>M11-006</t>
        </is>
      </c>
      <c r="AH1333" s="37" t="n">
        <v>680</v>
      </c>
      <c r="AI1333" s="37" t="n">
        <v>230</v>
      </c>
      <c r="AJ1333" s="37" t="n">
        <v>450</v>
      </c>
      <c r="AK1333" s="38" t="n">
        <v>144.5804705882353</v>
      </c>
      <c r="AL1333" s="38">
        <f>IF(OR($Z1333="Dar de baja en SAP",$Z1333="Dar de alta en SAP"),$AJ1333*$AK1333,"")</f>
        <v/>
      </c>
      <c r="AM1333" s="38">
        <f>$AI1333*$AK1333</f>
        <v/>
      </c>
      <c r="AN1333" s="27" t="inlineStr"/>
      <c r="AO1333" s="27"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t="inlineStr"/>
      <c r="D1334" s="5" t="inlineStr">
        <is>
          <t>INDU</t>
        </is>
      </c>
      <c r="E1334" s="5" t="inlineStr">
        <is>
          <t>ZUNI</t>
        </is>
      </c>
      <c r="F1334" s="5" t="inlineStr">
        <is>
          <t>1060</t>
        </is>
      </c>
      <c r="G1334" s="5" t="inlineStr">
        <is>
          <t>6010</t>
        </is>
      </c>
      <c r="H1334" s="5" t="inlineStr">
        <is>
          <t>C/U</t>
        </is>
      </c>
      <c r="I1334" s="6" t="n">
        <v>24</v>
      </c>
      <c r="J1334" s="6" t="n">
        <v>0</v>
      </c>
      <c r="K1334" s="5" t="inlineStr">
        <is>
          <t>ARS</t>
        </is>
      </c>
      <c r="L1334" s="7" t="n">
        <v>0</v>
      </c>
      <c r="M1334" s="7" t="n">
        <v>431612.9</v>
      </c>
      <c r="O1334" s="11">
        <f>M1334/SUM($M$2:$M$2023)</f>
        <v/>
      </c>
      <c r="P1334" s="5">
        <f>IFERROR(M1334/I1334,0)</f>
        <v/>
      </c>
      <c r="R1334" s="8">
        <f>I1334-Q1334</f>
        <v/>
      </c>
      <c r="S1334" s="36">
        <f>P1334*R1334</f>
        <v/>
      </c>
      <c r="U1334" s="27" t="inlineStr">
        <is>
          <t>Stock SAP</t>
        </is>
      </c>
      <c r="V1334" s="27" t="inlineStr">
        <is>
          <t>Uniformes</t>
        </is>
      </c>
      <c r="W1334" s="27" t="inlineStr">
        <is>
          <t>Fuera del alcance</t>
        </is>
      </c>
      <c r="X1334" s="27" t="inlineStr"/>
      <c r="Y1334" s="27" t="inlineStr">
        <is>
          <t>No aplica: uniformes, clasificación que el inventario físico de Farmacia no releva</t>
        </is>
      </c>
      <c r="Z1334" s="28" t="inlineStr">
        <is>
          <t>Fuera del alcance del inventario físico</t>
        </is>
      </c>
      <c r="AA1334" s="27" t="inlineStr"/>
      <c r="AB1334" s="27" t="inlineStr"/>
      <c r="AC1334" s="27" t="inlineStr"/>
      <c r="AD1334" s="27" t="inlineStr"/>
      <c r="AE1334" s="27" t="inlineStr"/>
      <c r="AF1334" s="27" t="inlineStr"/>
      <c r="AG1334" s="27" t="inlineStr"/>
      <c r="AH1334" s="37" t="n">
        <v>133</v>
      </c>
      <c r="AI1334" s="37" t="n">
        <v>0</v>
      </c>
      <c r="AJ1334" s="37" t="n">
        <v>133</v>
      </c>
      <c r="AK1334" s="38" t="n">
        <v>17983.87090225564</v>
      </c>
      <c r="AL1334" s="38" t="n"/>
      <c r="AM1334" s="38" t="n"/>
      <c r="AN1334" s="27" t="inlineStr"/>
      <c r="AO1334" s="27"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t="inlineStr"/>
      <c r="D1335" s="5" t="inlineStr">
        <is>
          <t>INDU</t>
        </is>
      </c>
      <c r="E1335" s="5" t="inlineStr">
        <is>
          <t>ZUNI</t>
        </is>
      </c>
      <c r="F1335" s="5" t="inlineStr">
        <is>
          <t>1060</t>
        </is>
      </c>
      <c r="G1335" s="5" t="inlineStr">
        <is>
          <t>6010</t>
        </is>
      </c>
      <c r="H1335" s="5" t="inlineStr">
        <is>
          <t>C/U</t>
        </is>
      </c>
      <c r="I1335" s="6" t="n">
        <v>24</v>
      </c>
      <c r="J1335" s="6" t="n">
        <v>0</v>
      </c>
      <c r="K1335" s="5" t="inlineStr">
        <is>
          <t>ARS</t>
        </is>
      </c>
      <c r="L1335" s="7" t="n">
        <v>0</v>
      </c>
      <c r="M1335" s="7" t="n">
        <v>460586.9</v>
      </c>
      <c r="O1335" s="11">
        <f>M1335/SUM($M$2:$M$2023)</f>
        <v/>
      </c>
      <c r="P1335" s="5">
        <f>IFERROR(M1335/I1335,0)</f>
        <v/>
      </c>
      <c r="R1335" s="8">
        <f>I1335-Q1335</f>
        <v/>
      </c>
      <c r="S1335" s="36">
        <f>P1335*R1335</f>
        <v/>
      </c>
      <c r="U1335" s="27" t="inlineStr">
        <is>
          <t>Stock SAP</t>
        </is>
      </c>
      <c r="V1335" s="27" t="inlineStr">
        <is>
          <t>Uniformes</t>
        </is>
      </c>
      <c r="W1335" s="27" t="inlineStr">
        <is>
          <t>Fuera del alcance</t>
        </is>
      </c>
      <c r="X1335" s="27" t="inlineStr"/>
      <c r="Y1335" s="27" t="inlineStr">
        <is>
          <t>No aplica: uniformes, clasificación que el inventario físico de Farmacia no releva</t>
        </is>
      </c>
      <c r="Z1335" s="28" t="inlineStr">
        <is>
          <t>Fuera del alcance del inventario físico</t>
        </is>
      </c>
      <c r="AA1335" s="27" t="inlineStr"/>
      <c r="AB1335" s="27" t="inlineStr"/>
      <c r="AC1335" s="27" t="inlineStr"/>
      <c r="AD1335" s="27" t="inlineStr"/>
      <c r="AE1335" s="27" t="inlineStr"/>
      <c r="AF1335" s="27" t="inlineStr"/>
      <c r="AG1335" s="27" t="inlineStr"/>
      <c r="AH1335" s="37" t="n">
        <v>106</v>
      </c>
      <c r="AI1335" s="37" t="n">
        <v>0</v>
      </c>
      <c r="AJ1335" s="37" t="n">
        <v>106</v>
      </c>
      <c r="AK1335" s="38" t="n">
        <v>19191.12094339622</v>
      </c>
      <c r="AL1335" s="38" t="n"/>
      <c r="AM1335" s="38" t="n"/>
      <c r="AN1335" s="27" t="inlineStr"/>
      <c r="AO1335" s="27"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t="inlineStr"/>
      <c r="D1336" s="5" t="inlineStr">
        <is>
          <t>INDU</t>
        </is>
      </c>
      <c r="E1336" s="5" t="inlineStr">
        <is>
          <t>ZUNI</t>
        </is>
      </c>
      <c r="F1336" s="5" t="inlineStr">
        <is>
          <t>1060</t>
        </is>
      </c>
      <c r="G1336" s="5" t="inlineStr">
        <is>
          <t>6010</t>
        </is>
      </c>
      <c r="H1336" s="5" t="inlineStr">
        <is>
          <t>C/U</t>
        </is>
      </c>
      <c r="I1336" s="6" t="n">
        <v>24</v>
      </c>
      <c r="J1336" s="6" t="n">
        <v>0</v>
      </c>
      <c r="K1336" s="5" t="inlineStr">
        <is>
          <t>ARS</t>
        </is>
      </c>
      <c r="L1336" s="7" t="n">
        <v>0</v>
      </c>
      <c r="M1336" s="7" t="n">
        <v>476907.07</v>
      </c>
      <c r="O1336" s="11">
        <f>M1336/SUM($M$2:$M$2023)</f>
        <v/>
      </c>
      <c r="P1336" s="5">
        <f>IFERROR(M1336/I1336,0)</f>
        <v/>
      </c>
      <c r="R1336" s="8">
        <f>I1336-Q1336</f>
        <v/>
      </c>
      <c r="S1336" s="36">
        <f>P1336*R1336</f>
        <v/>
      </c>
      <c r="U1336" s="27" t="inlineStr">
        <is>
          <t>Stock SAP</t>
        </is>
      </c>
      <c r="V1336" s="27" t="inlineStr">
        <is>
          <t>Uniformes</t>
        </is>
      </c>
      <c r="W1336" s="27" t="inlineStr">
        <is>
          <t>Fuera del alcance</t>
        </is>
      </c>
      <c r="X1336" s="27" t="inlineStr"/>
      <c r="Y1336" s="27" t="inlineStr">
        <is>
          <t>No aplica: uniformes, clasificación que el inventario físico de Farmacia no releva</t>
        </is>
      </c>
      <c r="Z1336" s="28" t="inlineStr">
        <is>
          <t>Fuera del alcance del inventario físico</t>
        </is>
      </c>
      <c r="AA1336" s="27" t="inlineStr"/>
      <c r="AB1336" s="27" t="inlineStr"/>
      <c r="AC1336" s="27" t="inlineStr"/>
      <c r="AD1336" s="27" t="inlineStr"/>
      <c r="AE1336" s="27" t="inlineStr"/>
      <c r="AF1336" s="27" t="inlineStr"/>
      <c r="AG1336" s="27" t="inlineStr"/>
      <c r="AH1336" s="37" t="n">
        <v>89</v>
      </c>
      <c r="AI1336" s="37" t="n">
        <v>0</v>
      </c>
      <c r="AJ1336" s="37" t="n">
        <v>89</v>
      </c>
      <c r="AK1336" s="38" t="n">
        <v>19871.12775280899</v>
      </c>
      <c r="AL1336" s="38" t="n"/>
      <c r="AM1336" s="38" t="n"/>
      <c r="AN1336" s="27" t="inlineStr"/>
      <c r="AO1336" s="27"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t="inlineStr"/>
      <c r="D1337" s="5" t="inlineStr">
        <is>
          <t>INDU</t>
        </is>
      </c>
      <c r="E1337" s="5" t="inlineStr">
        <is>
          <t>ZUNI</t>
        </is>
      </c>
      <c r="F1337" s="5" t="inlineStr">
        <is>
          <t>1060</t>
        </is>
      </c>
      <c r="G1337" s="5" t="inlineStr">
        <is>
          <t>6010</t>
        </is>
      </c>
      <c r="H1337" s="5" t="inlineStr">
        <is>
          <t>C/U</t>
        </is>
      </c>
      <c r="I1337" s="6" t="n">
        <v>24</v>
      </c>
      <c r="J1337" s="6" t="n">
        <v>0</v>
      </c>
      <c r="K1337" s="5" t="inlineStr">
        <is>
          <t>ARS</t>
        </is>
      </c>
      <c r="L1337" s="7" t="n">
        <v>0</v>
      </c>
      <c r="M1337" s="7" t="n">
        <v>603050.88</v>
      </c>
      <c r="O1337" s="11">
        <f>M1337/SUM($M$2:$M$2023)</f>
        <v/>
      </c>
      <c r="P1337" s="5">
        <f>IFERROR(M1337/I1337,0)</f>
        <v/>
      </c>
      <c r="R1337" s="8">
        <f>I1337-Q1337</f>
        <v/>
      </c>
      <c r="S1337" s="36">
        <f>P1337*R1337</f>
        <v/>
      </c>
      <c r="U1337" s="27" t="inlineStr">
        <is>
          <t>Stock SAP</t>
        </is>
      </c>
      <c r="V1337" s="27" t="inlineStr">
        <is>
          <t>Uniformes</t>
        </is>
      </c>
      <c r="W1337" s="27" t="inlineStr">
        <is>
          <t>Fuera del alcance</t>
        </is>
      </c>
      <c r="X1337" s="27" t="inlineStr"/>
      <c r="Y1337" s="27" t="inlineStr">
        <is>
          <t>No aplica: uniformes, clasificación que el inventario físico de Farmacia no releva</t>
        </is>
      </c>
      <c r="Z1337" s="28" t="inlineStr">
        <is>
          <t>Fuera del alcance del inventario físico</t>
        </is>
      </c>
      <c r="AA1337" s="27" t="inlineStr"/>
      <c r="AB1337" s="27" t="inlineStr"/>
      <c r="AC1337" s="27" t="inlineStr"/>
      <c r="AD1337" s="27" t="inlineStr"/>
      <c r="AE1337" s="27" t="inlineStr"/>
      <c r="AF1337" s="27" t="inlineStr"/>
      <c r="AG1337" s="27" t="inlineStr"/>
      <c r="AH1337" s="37" t="n">
        <v>24</v>
      </c>
      <c r="AI1337" s="37" t="n">
        <v>0</v>
      </c>
      <c r="AJ1337" s="37" t="n">
        <v>24</v>
      </c>
      <c r="AK1337" s="38" t="n">
        <v>25127.12</v>
      </c>
      <c r="AL1337" s="38" t="n"/>
      <c r="AM1337" s="38" t="n"/>
      <c r="AN1337" s="27" t="inlineStr"/>
      <c r="AO1337" s="27" t="inlineStr"/>
    </row>
    <row r="1338">
      <c r="A1338" s="5" t="inlineStr">
        <is>
          <t>3000720</t>
        </is>
      </c>
      <c r="B1338" s="5" t="inlineStr">
        <is>
          <t>PANTALON CARGO ANTI DESGARRO T56</t>
        </is>
      </c>
      <c r="C1338" s="5" t="inlineStr"/>
      <c r="D1338" s="5" t="inlineStr">
        <is>
          <t>INDU</t>
        </is>
      </c>
      <c r="E1338" s="5" t="inlineStr">
        <is>
          <t>ZUNI</t>
        </is>
      </c>
      <c r="F1338" s="5" t="inlineStr">
        <is>
          <t>1060</t>
        </is>
      </c>
      <c r="G1338" s="5" t="inlineStr">
        <is>
          <t>6010</t>
        </is>
      </c>
      <c r="H1338" s="5" t="inlineStr">
        <is>
          <t>C/U</t>
        </is>
      </c>
      <c r="I1338" s="6" t="n">
        <v>24</v>
      </c>
      <c r="J1338" s="6" t="n">
        <v>0</v>
      </c>
      <c r="K1338" s="5" t="inlineStr">
        <is>
          <t>ARS</t>
        </is>
      </c>
      <c r="L1338" s="7" t="n">
        <v>0</v>
      </c>
      <c r="M1338" s="7" t="n">
        <v>595808.16</v>
      </c>
      <c r="O1338" s="11">
        <f>M1338/SUM($M$2:$M$2023)</f>
        <v/>
      </c>
      <c r="P1338" s="5">
        <f>IFERROR(M1338/I1338,0)</f>
        <v/>
      </c>
      <c r="R1338" s="8">
        <f>I1338-Q1338</f>
        <v/>
      </c>
      <c r="S1338" s="36">
        <f>P1338*R1338</f>
        <v/>
      </c>
      <c r="U1338" s="27" t="inlineStr">
        <is>
          <t>Stock SAP</t>
        </is>
      </c>
      <c r="V1338" s="27" t="inlineStr">
        <is>
          <t>Uniformes</t>
        </is>
      </c>
      <c r="W1338" s="27" t="inlineStr">
        <is>
          <t>Fuera del alcance</t>
        </is>
      </c>
      <c r="X1338" s="27" t="inlineStr"/>
      <c r="Y1338" s="27" t="inlineStr">
        <is>
          <t>No aplica: uniformes, clasificación que el inventario físico de Farmacia no releva</t>
        </is>
      </c>
      <c r="Z1338" s="28" t="inlineStr">
        <is>
          <t>Fuera del alcance del inventario físico</t>
        </is>
      </c>
      <c r="AA1338" s="27" t="inlineStr"/>
      <c r="AB1338" s="27" t="inlineStr"/>
      <c r="AC1338" s="27" t="inlineStr"/>
      <c r="AD1338" s="27" t="inlineStr"/>
      <c r="AE1338" s="27" t="inlineStr"/>
      <c r="AF1338" s="27" t="inlineStr"/>
      <c r="AG1338" s="27" t="inlineStr"/>
      <c r="AH1338" s="37" t="n">
        <v>32</v>
      </c>
      <c r="AI1338" s="37" t="n">
        <v>0</v>
      </c>
      <c r="AJ1338" s="37" t="n">
        <v>32</v>
      </c>
      <c r="AK1338" s="38" t="n">
        <v>24825.34</v>
      </c>
      <c r="AL1338" s="38" t="n"/>
      <c r="AM1338" s="38" t="n"/>
      <c r="AN1338" s="27" t="inlineStr"/>
      <c r="AO1338" s="27" t="inlineStr">
        <is>
          <t>El material ocupa 2 filas en la hoja 1060 NQN (lote/almacén). La cantidad SAP y la física de esta vista son el total del material.</t>
        </is>
      </c>
    </row>
    <row r="1339">
      <c r="A1339" s="5" t="inlineStr">
        <is>
          <t>3000976</t>
        </is>
      </c>
      <c r="B1339" s="5" t="inlineStr">
        <is>
          <t>BOTIN DE SEGURIDAD T46</t>
        </is>
      </c>
      <c r="C1339" s="5" t="inlineStr"/>
      <c r="D1339" s="5" t="inlineStr">
        <is>
          <t>INDU</t>
        </is>
      </c>
      <c r="E1339" s="5" t="inlineStr">
        <is>
          <t>ZUNI</t>
        </is>
      </c>
      <c r="F1339" s="5" t="inlineStr">
        <is>
          <t>1060</t>
        </is>
      </c>
      <c r="G1339" s="5" t="inlineStr">
        <is>
          <t>6031</t>
        </is>
      </c>
      <c r="H1339" s="5" t="inlineStr">
        <is>
          <t>C/U</t>
        </is>
      </c>
      <c r="I1339" s="6" t="n">
        <v>24</v>
      </c>
      <c r="J1339" s="6" t="n">
        <v>0</v>
      </c>
      <c r="K1339" s="5" t="inlineStr">
        <is>
          <t>ARS</t>
        </is>
      </c>
      <c r="L1339" s="7" t="n">
        <v>0</v>
      </c>
      <c r="M1339" s="7" t="n">
        <v>1312808.01</v>
      </c>
      <c r="O1339" s="11">
        <f>M1339/SUM($M$2:$M$2023)</f>
        <v/>
      </c>
      <c r="P1339" s="5">
        <f>IFERROR(M1339/I1339,0)</f>
        <v/>
      </c>
      <c r="R1339" s="8">
        <f>I1339-Q1339</f>
        <v/>
      </c>
      <c r="S1339" s="36">
        <f>P1339*R1339</f>
        <v/>
      </c>
      <c r="U1339" s="27" t="inlineStr">
        <is>
          <t>Stock SAP</t>
        </is>
      </c>
      <c r="V1339" s="27" t="inlineStr">
        <is>
          <t>Uniformes</t>
        </is>
      </c>
      <c r="W1339" s="27" t="inlineStr">
        <is>
          <t>Fuera del alcance</t>
        </is>
      </c>
      <c r="X1339" s="27" t="inlineStr"/>
      <c r="Y1339" s="27" t="inlineStr">
        <is>
          <t>No aplica: uniformes, clasificación que el inventario físico de Farmacia no releva</t>
        </is>
      </c>
      <c r="Z1339" s="28" t="inlineStr">
        <is>
          <t>Fuera del alcance del inventario físico</t>
        </is>
      </c>
      <c r="AA1339" s="27" t="inlineStr"/>
      <c r="AB1339" s="27" t="inlineStr"/>
      <c r="AC1339" s="27" t="inlineStr"/>
      <c r="AD1339" s="27" t="inlineStr"/>
      <c r="AE1339" s="27" t="inlineStr"/>
      <c r="AF1339" s="27" t="inlineStr"/>
      <c r="AG1339" s="27" t="inlineStr"/>
      <c r="AH1339" s="37" t="n">
        <v>30</v>
      </c>
      <c r="AI1339" s="37" t="n">
        <v>0</v>
      </c>
      <c r="AJ1339" s="37" t="n">
        <v>30</v>
      </c>
      <c r="AK1339" s="38" t="n">
        <v>54700.33366666667</v>
      </c>
      <c r="AL1339" s="38" t="n"/>
      <c r="AM1339" s="38" t="n"/>
      <c r="AN1339" s="27" t="inlineStr"/>
      <c r="AO1339" s="27"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t="inlineStr"/>
      <c r="D1340" s="5" t="inlineStr">
        <is>
          <t>INDU</t>
        </is>
      </c>
      <c r="E1340" s="5" t="inlineStr">
        <is>
          <t>ZUNI</t>
        </is>
      </c>
      <c r="F1340" s="5" t="inlineStr">
        <is>
          <t>1060</t>
        </is>
      </c>
      <c r="G1340" s="5" t="inlineStr">
        <is>
          <t>6010</t>
        </is>
      </c>
      <c r="H1340" s="5" t="inlineStr">
        <is>
          <t>C/U</t>
        </is>
      </c>
      <c r="I1340" s="6" t="n">
        <v>23</v>
      </c>
      <c r="J1340" s="6" t="n">
        <v>0</v>
      </c>
      <c r="K1340" s="5" t="inlineStr">
        <is>
          <t>ARS</t>
        </is>
      </c>
      <c r="L1340" s="7" t="n">
        <v>0</v>
      </c>
      <c r="M1340" s="7" t="n">
        <v>2806032.08</v>
      </c>
      <c r="O1340" s="11">
        <f>M1340/SUM($M$2:$M$2023)</f>
        <v/>
      </c>
      <c r="P1340" s="5">
        <f>IFERROR(M1340/I1340,0)</f>
        <v/>
      </c>
      <c r="R1340" s="8">
        <f>I1340-Q1340</f>
        <v/>
      </c>
      <c r="S1340" s="36">
        <f>P1340*R1340</f>
        <v/>
      </c>
      <c r="U1340" s="27" t="inlineStr">
        <is>
          <t>Stock SAP</t>
        </is>
      </c>
      <c r="V1340" s="27" t="inlineStr">
        <is>
          <t>Uniformes</t>
        </is>
      </c>
      <c r="W1340" s="27" t="inlineStr">
        <is>
          <t>Fuera del alcance</t>
        </is>
      </c>
      <c r="X1340" s="27" t="inlineStr"/>
      <c r="Y1340" s="27" t="inlineStr">
        <is>
          <t>No aplica: uniformes, clasificación que el inventario físico de Farmacia no releva</t>
        </is>
      </c>
      <c r="Z1340" s="28" t="inlineStr">
        <is>
          <t>Fuera del alcance del inventario físico</t>
        </is>
      </c>
      <c r="AA1340" s="27" t="inlineStr"/>
      <c r="AB1340" s="27" t="inlineStr"/>
      <c r="AC1340" s="27" t="inlineStr"/>
      <c r="AD1340" s="27" t="inlineStr"/>
      <c r="AE1340" s="27" t="inlineStr"/>
      <c r="AF1340" s="27" t="inlineStr"/>
      <c r="AG1340" s="27" t="inlineStr"/>
      <c r="AH1340" s="37" t="n">
        <v>27</v>
      </c>
      <c r="AI1340" s="37" t="n">
        <v>0</v>
      </c>
      <c r="AJ1340" s="37" t="n">
        <v>27</v>
      </c>
      <c r="AK1340" s="38" t="n">
        <v>122001.3948148148</v>
      </c>
      <c r="AL1340" s="38" t="n"/>
      <c r="AM1340" s="38" t="n"/>
      <c r="AN1340" s="27" t="inlineStr"/>
      <c r="AO1340" s="27" t="inlineStr">
        <is>
          <t>El material ocupa 2 filas en la hoja 1060 NQN (lote/almacén). La cantidad SAP y la física de esta vista son el total del material.</t>
        </is>
      </c>
    </row>
    <row r="1341">
      <c r="A1341" s="5" t="inlineStr">
        <is>
          <t>3001580</t>
        </is>
      </c>
      <c r="B1341" s="5" t="inlineStr">
        <is>
          <t>PANTALON GABARDINA HOMBRE</t>
        </is>
      </c>
      <c r="C1341" s="5" t="inlineStr"/>
      <c r="D1341" s="5" t="inlineStr">
        <is>
          <t>INDU</t>
        </is>
      </c>
      <c r="E1341" s="5" t="inlineStr">
        <is>
          <t>ZUNI</t>
        </is>
      </c>
      <c r="F1341" s="5" t="inlineStr">
        <is>
          <t>1060</t>
        </is>
      </c>
      <c r="G1341" s="5" t="inlineStr">
        <is>
          <t>6031</t>
        </is>
      </c>
      <c r="H1341" s="5" t="inlineStr">
        <is>
          <t>C/U</t>
        </is>
      </c>
      <c r="I1341" s="6" t="n">
        <v>23</v>
      </c>
      <c r="J1341" s="6" t="n">
        <v>0</v>
      </c>
      <c r="K1341" s="5" t="inlineStr">
        <is>
          <t>ARS</t>
        </is>
      </c>
      <c r="L1341" s="7" t="n">
        <v>0</v>
      </c>
      <c r="M1341" s="7" t="n">
        <v>435390</v>
      </c>
      <c r="O1341" s="11">
        <f>M1341/SUM($M$2:$M$2023)</f>
        <v/>
      </c>
      <c r="P1341" s="5">
        <f>IFERROR(M1341/I1341,0)</f>
        <v/>
      </c>
      <c r="R1341" s="8">
        <f>I1341-Q1341</f>
        <v/>
      </c>
      <c r="S1341" s="36">
        <f>P1341*R1341</f>
        <v/>
      </c>
      <c r="U1341" s="27" t="inlineStr">
        <is>
          <t>Stock SAP</t>
        </is>
      </c>
      <c r="V1341" s="27" t="inlineStr">
        <is>
          <t>Uniformes</t>
        </is>
      </c>
      <c r="W1341" s="27" t="inlineStr">
        <is>
          <t>Fuera del alcance</t>
        </is>
      </c>
      <c r="X1341" s="27" t="inlineStr"/>
      <c r="Y1341" s="27" t="inlineStr">
        <is>
          <t>No aplica: uniformes, clasificación que el inventario físico de Farmacia no releva</t>
        </is>
      </c>
      <c r="Z1341" s="28" t="inlineStr">
        <is>
          <t>Fuera del alcance del inventario físico</t>
        </is>
      </c>
      <c r="AA1341" s="27" t="inlineStr"/>
      <c r="AB1341" s="27" t="inlineStr"/>
      <c r="AC1341" s="27" t="inlineStr"/>
      <c r="AD1341" s="27" t="inlineStr"/>
      <c r="AE1341" s="27" t="inlineStr"/>
      <c r="AF1341" s="27" t="inlineStr"/>
      <c r="AG1341" s="27" t="inlineStr"/>
      <c r="AH1341" s="37" t="n">
        <v>23</v>
      </c>
      <c r="AI1341" s="37" t="n">
        <v>0</v>
      </c>
      <c r="AJ1341" s="37" t="n">
        <v>23</v>
      </c>
      <c r="AK1341" s="38" t="n">
        <v>18930</v>
      </c>
      <c r="AL1341" s="38" t="n"/>
      <c r="AM1341" s="38" t="n"/>
      <c r="AN1341" s="27" t="inlineStr"/>
      <c r="AO1341" s="27" t="inlineStr"/>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7" t="n">
        <v>0</v>
      </c>
      <c r="M1342" s="7" t="n">
        <v>48764.04</v>
      </c>
      <c r="O1342" s="11">
        <f>M1342/SUM($M$2:$M$2023)</f>
        <v/>
      </c>
      <c r="P1342" s="5">
        <f>IFERROR(M1342/I1342,0)</f>
        <v/>
      </c>
      <c r="R1342" s="8">
        <f>I1342-Q1342</f>
        <v/>
      </c>
      <c r="S1342" s="36">
        <f>P1342*R1342</f>
        <v/>
      </c>
      <c r="U1342" s="27" t="inlineStr">
        <is>
          <t>Stock SAP</t>
        </is>
      </c>
      <c r="V1342" s="27" t="inlineStr">
        <is>
          <t>Medicamentos</t>
        </is>
      </c>
      <c r="W1342" s="27" t="inlineStr">
        <is>
          <t>Dentro del alcance</t>
        </is>
      </c>
      <c r="X1342" s="30" t="inlineStr">
        <is>
          <t>Media</t>
        </is>
      </c>
      <c r="Y1342" s="27" t="inlineStr">
        <is>
          <t>Homologado – confianza Media – pendiente de validación</t>
        </is>
      </c>
      <c r="Z1342" s="26" t="inlineStr">
        <is>
          <t>Dar de baja en SAP</t>
        </is>
      </c>
      <c r="AA1342" s="27" t="inlineStr">
        <is>
          <t>199</t>
        </is>
      </c>
      <c r="AB1342" s="27" t="inlineStr">
        <is>
          <t>RIFAMICINA SV 1% X 30ML</t>
        </is>
      </c>
      <c r="AC1342" s="27" t="inlineStr">
        <is>
          <t>Cruce por nomenclatura SAP</t>
        </is>
      </c>
      <c r="AD1342" s="27" t="inlineStr">
        <is>
          <t>No</t>
        </is>
      </c>
      <c r="AE1342" s="27" t="inlineStr"/>
      <c r="AF1342" s="27" t="inlineStr">
        <is>
          <t>No</t>
        </is>
      </c>
      <c r="AG1342" s="27" t="inlineStr"/>
      <c r="AH1342" s="37" t="n">
        <v>325</v>
      </c>
      <c r="AI1342" s="37" t="n">
        <v>12</v>
      </c>
      <c r="AJ1342" s="37" t="n">
        <v>313</v>
      </c>
      <c r="AK1342" s="38" t="n">
        <v>2216.547323076923</v>
      </c>
      <c r="AL1342" s="38">
        <f>IF(OR($Z1342="Dar de baja en SAP",$Z1342="Dar de alta en SAP"),$AJ1342*$AK1342,"")</f>
        <v/>
      </c>
      <c r="AM1342" s="38">
        <f>$AI1342*$AK1342</f>
        <v/>
      </c>
      <c r="AN1342" s="27" t="inlineStr"/>
      <c r="AO1342"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7" t="n">
        <v>0</v>
      </c>
      <c r="M1343" s="7" t="n">
        <v>55885.92</v>
      </c>
      <c r="O1343" s="11">
        <f>M1343/SUM($M$2:$M$2023)</f>
        <v/>
      </c>
      <c r="P1343" s="5">
        <f>IFERROR(M1343/I1343,0)</f>
        <v/>
      </c>
      <c r="R1343" s="8">
        <f>I1343-Q1343</f>
        <v/>
      </c>
      <c r="S1343" s="36">
        <f>P1343*R1343</f>
        <v/>
      </c>
      <c r="U1343" s="27" t="inlineStr">
        <is>
          <t>Stock SAP</t>
        </is>
      </c>
      <c r="V1343" s="27" t="inlineStr">
        <is>
          <t>Medicamentos</t>
        </is>
      </c>
      <c r="W1343" s="27" t="inlineStr">
        <is>
          <t>Dentro del alcance</t>
        </is>
      </c>
      <c r="X1343" s="25" t="inlineStr">
        <is>
          <t>Alta</t>
        </is>
      </c>
      <c r="Y1343" s="27" t="inlineStr">
        <is>
          <t>Homologado – confianza Alta</t>
        </is>
      </c>
      <c r="Z1343" s="26" t="inlineStr">
        <is>
          <t>Dar de baja en SAP</t>
        </is>
      </c>
      <c r="AA1343" s="27" t="inlineStr">
        <is>
          <t>173</t>
        </is>
      </c>
      <c r="AB1343" s="27" t="inlineStr">
        <is>
          <t>OTOSPORIN</t>
        </is>
      </c>
      <c r="AC1343" s="27" t="inlineStr">
        <is>
          <t>Cruce por nomenclatura SAP</t>
        </is>
      </c>
      <c r="AD1343" s="27" t="inlineStr">
        <is>
          <t>No</t>
        </is>
      </c>
      <c r="AE1343" s="27" t="inlineStr"/>
      <c r="AF1343" s="27" t="inlineStr">
        <is>
          <t>No</t>
        </is>
      </c>
      <c r="AG1343" s="27" t="inlineStr"/>
      <c r="AH1343" s="37" t="n">
        <v>283</v>
      </c>
      <c r="AI1343" s="37" t="n">
        <v>27</v>
      </c>
      <c r="AJ1343" s="37" t="n">
        <v>256</v>
      </c>
      <c r="AK1343" s="38" t="n">
        <v>2540.268939929328</v>
      </c>
      <c r="AL1343" s="38">
        <f>IF(OR($Z1343="Dar de baja en SAP",$Z1343="Dar de alta en SAP"),$AJ1343*$AK1343,"")</f>
        <v/>
      </c>
      <c r="AM1343" s="38">
        <f>$AI1343*$AK1343</f>
        <v/>
      </c>
      <c r="AN1343" s="27" t="inlineStr"/>
      <c r="AO1343"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t="inlineStr"/>
      <c r="D1344" s="5" t="inlineStr">
        <is>
          <t>INDU</t>
        </is>
      </c>
      <c r="E1344" s="5" t="inlineStr">
        <is>
          <t>ZUNI</t>
        </is>
      </c>
      <c r="F1344" s="5" t="inlineStr">
        <is>
          <t>1060</t>
        </is>
      </c>
      <c r="G1344" s="5" t="inlineStr">
        <is>
          <t>6031</t>
        </is>
      </c>
      <c r="H1344" s="5" t="inlineStr">
        <is>
          <t>C/U</t>
        </is>
      </c>
      <c r="I1344" s="6" t="n">
        <v>22</v>
      </c>
      <c r="J1344" s="6" t="n">
        <v>0</v>
      </c>
      <c r="K1344" s="5" t="inlineStr">
        <is>
          <t>ARS</t>
        </is>
      </c>
      <c r="L1344" s="7" t="n">
        <v>0</v>
      </c>
      <c r="M1344" s="7" t="n">
        <v>1217646.06</v>
      </c>
      <c r="O1344" s="11">
        <f>M1344/SUM($M$2:$M$2023)</f>
        <v/>
      </c>
      <c r="P1344" s="5">
        <f>IFERROR(M1344/I1344,0)</f>
        <v/>
      </c>
      <c r="R1344" s="8">
        <f>I1344-Q1344</f>
        <v/>
      </c>
      <c r="S1344" s="36">
        <f>P1344*R1344</f>
        <v/>
      </c>
      <c r="U1344" s="27" t="inlineStr">
        <is>
          <t>Stock SAP</t>
        </is>
      </c>
      <c r="V1344" s="27" t="inlineStr">
        <is>
          <t>Uniformes</t>
        </is>
      </c>
      <c r="W1344" s="27" t="inlineStr">
        <is>
          <t>Fuera del alcance</t>
        </is>
      </c>
      <c r="X1344" s="27" t="inlineStr"/>
      <c r="Y1344" s="27" t="inlineStr">
        <is>
          <t>No aplica: uniformes, clasificación que el inventario físico de Farmacia no releva</t>
        </is>
      </c>
      <c r="Z1344" s="28" t="inlineStr">
        <is>
          <t>Fuera del alcance del inventario físico</t>
        </is>
      </c>
      <c r="AA1344" s="27" t="inlineStr"/>
      <c r="AB1344" s="27" t="inlineStr"/>
      <c r="AC1344" s="27" t="inlineStr"/>
      <c r="AD1344" s="27" t="inlineStr"/>
      <c r="AE1344" s="27" t="inlineStr"/>
      <c r="AF1344" s="27" t="inlineStr"/>
      <c r="AG1344" s="27" t="inlineStr"/>
      <c r="AH1344" s="37" t="n">
        <v>30</v>
      </c>
      <c r="AI1344" s="37" t="n">
        <v>0</v>
      </c>
      <c r="AJ1344" s="37" t="n">
        <v>30</v>
      </c>
      <c r="AK1344" s="38" t="n">
        <v>55347.54833333334</v>
      </c>
      <c r="AL1344" s="38" t="n"/>
      <c r="AM1344" s="38" t="n"/>
      <c r="AN1344" s="27" t="inlineStr"/>
      <c r="AO1344" s="27" t="inlineStr">
        <is>
          <t>El material ocupa 2 filas en la hoja 1060 NQN (lote/almacén). La cantidad SAP y la física de esta vista son el total del material.</t>
        </is>
      </c>
    </row>
    <row r="1345">
      <c r="A1345" s="5" t="inlineStr">
        <is>
          <t>3000218</t>
        </is>
      </c>
      <c r="B1345" s="5" t="inlineStr">
        <is>
          <t>BOTIN DE SEGURIDAD T39</t>
        </is>
      </c>
      <c r="C1345" s="5" t="inlineStr"/>
      <c r="D1345" s="5" t="inlineStr">
        <is>
          <t>INDU</t>
        </is>
      </c>
      <c r="E1345" s="5" t="inlineStr">
        <is>
          <t>ZUNI</t>
        </is>
      </c>
      <c r="F1345" s="5" t="inlineStr">
        <is>
          <t>1060</t>
        </is>
      </c>
      <c r="G1345" s="5" t="inlineStr">
        <is>
          <t>6031</t>
        </is>
      </c>
      <c r="H1345" s="5" t="inlineStr">
        <is>
          <t>C/U</t>
        </is>
      </c>
      <c r="I1345" s="6" t="n">
        <v>22</v>
      </c>
      <c r="J1345" s="6" t="n">
        <v>0</v>
      </c>
      <c r="K1345" s="5" t="inlineStr">
        <is>
          <t>ARS</t>
        </is>
      </c>
      <c r="L1345" s="7" t="n">
        <v>0</v>
      </c>
      <c r="M1345" s="7" t="n">
        <v>1074285.93</v>
      </c>
      <c r="O1345" s="11">
        <f>M1345/SUM($M$2:$M$2023)</f>
        <v/>
      </c>
      <c r="P1345" s="5">
        <f>IFERROR(M1345/I1345,0)</f>
        <v/>
      </c>
      <c r="R1345" s="8">
        <f>I1345-Q1345</f>
        <v/>
      </c>
      <c r="S1345" s="36">
        <f>P1345*R1345</f>
        <v/>
      </c>
      <c r="U1345" s="27" t="inlineStr">
        <is>
          <t>Stock SAP</t>
        </is>
      </c>
      <c r="V1345" s="27" t="inlineStr">
        <is>
          <t>Uniformes</t>
        </is>
      </c>
      <c r="W1345" s="27" t="inlineStr">
        <is>
          <t>Fuera del alcance</t>
        </is>
      </c>
      <c r="X1345" s="27" t="inlineStr"/>
      <c r="Y1345" s="27" t="inlineStr">
        <is>
          <t>No aplica: uniformes, clasificación que el inventario físico de Farmacia no releva</t>
        </is>
      </c>
      <c r="Z1345" s="28" t="inlineStr">
        <is>
          <t>Fuera del alcance del inventario físico</t>
        </is>
      </c>
      <c r="AA1345" s="27" t="inlineStr"/>
      <c r="AB1345" s="27" t="inlineStr"/>
      <c r="AC1345" s="27" t="inlineStr"/>
      <c r="AD1345" s="27" t="inlineStr"/>
      <c r="AE1345" s="27" t="inlineStr"/>
      <c r="AF1345" s="27" t="inlineStr"/>
      <c r="AG1345" s="27" t="inlineStr"/>
      <c r="AH1345" s="37" t="n">
        <v>63</v>
      </c>
      <c r="AI1345" s="37" t="n">
        <v>0</v>
      </c>
      <c r="AJ1345" s="37" t="n">
        <v>63</v>
      </c>
      <c r="AK1345" s="38" t="n">
        <v>48831.17841269841</v>
      </c>
      <c r="AL1345" s="38" t="n"/>
      <c r="AM1345" s="38" t="n"/>
      <c r="AN1345" s="27" t="inlineStr"/>
      <c r="AO1345" s="27"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t="inlineStr"/>
      <c r="D1346" s="5" t="inlineStr">
        <is>
          <t>INDU</t>
        </is>
      </c>
      <c r="E1346" s="5" t="inlineStr">
        <is>
          <t>ZUNI</t>
        </is>
      </c>
      <c r="F1346" s="5" t="inlineStr">
        <is>
          <t>1060</t>
        </is>
      </c>
      <c r="G1346" s="5" t="inlineStr">
        <is>
          <t>6010</t>
        </is>
      </c>
      <c r="H1346" s="5" t="inlineStr">
        <is>
          <t>C/U</t>
        </is>
      </c>
      <c r="I1346" s="6" t="n">
        <v>22</v>
      </c>
      <c r="J1346" s="6" t="n">
        <v>0</v>
      </c>
      <c r="K1346" s="5" t="inlineStr">
        <is>
          <t>ARS</t>
        </is>
      </c>
      <c r="L1346" s="7" t="n">
        <v>0</v>
      </c>
      <c r="M1346" s="7" t="n">
        <v>394916.97</v>
      </c>
      <c r="O1346" s="11">
        <f>M1346/SUM($M$2:$M$2023)</f>
        <v/>
      </c>
      <c r="P1346" s="5">
        <f>IFERROR(M1346/I1346,0)</f>
        <v/>
      </c>
      <c r="R1346" s="8">
        <f>I1346-Q1346</f>
        <v/>
      </c>
      <c r="S1346" s="36">
        <f>P1346*R1346</f>
        <v/>
      </c>
      <c r="U1346" s="27" t="inlineStr">
        <is>
          <t>Stock SAP</t>
        </is>
      </c>
      <c r="V1346" s="27" t="inlineStr">
        <is>
          <t>Uniformes</t>
        </is>
      </c>
      <c r="W1346" s="27" t="inlineStr">
        <is>
          <t>Fuera del alcance</t>
        </is>
      </c>
      <c r="X1346" s="27" t="inlineStr"/>
      <c r="Y1346" s="27" t="inlineStr">
        <is>
          <t>No aplica: uniformes, clasificación que el inventario físico de Farmacia no releva</t>
        </is>
      </c>
      <c r="Z1346" s="28" t="inlineStr">
        <is>
          <t>Fuera del alcance del inventario físico</t>
        </is>
      </c>
      <c r="AA1346" s="27" t="inlineStr"/>
      <c r="AB1346" s="27" t="inlineStr"/>
      <c r="AC1346" s="27" t="inlineStr"/>
      <c r="AD1346" s="27" t="inlineStr"/>
      <c r="AE1346" s="27" t="inlineStr"/>
      <c r="AF1346" s="27" t="inlineStr"/>
      <c r="AG1346" s="27" t="inlineStr"/>
      <c r="AH1346" s="37" t="n">
        <v>81</v>
      </c>
      <c r="AI1346" s="37" t="n">
        <v>0</v>
      </c>
      <c r="AJ1346" s="37" t="n">
        <v>81</v>
      </c>
      <c r="AK1346" s="38" t="n">
        <v>17950.77135802469</v>
      </c>
      <c r="AL1346" s="38" t="n"/>
      <c r="AM1346" s="38" t="n"/>
      <c r="AN1346" s="27" t="inlineStr"/>
      <c r="AO1346" s="27"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7" t="n">
        <v>0</v>
      </c>
      <c r="M1347" s="7" t="n">
        <v>29960.71</v>
      </c>
      <c r="O1347" s="11">
        <f>M1347/SUM($M$2:$M$2023)</f>
        <v/>
      </c>
      <c r="P1347" s="5">
        <f>IFERROR(M1347/I1347,0)</f>
        <v/>
      </c>
      <c r="R1347" s="8">
        <f>I1347-Q1347</f>
        <v/>
      </c>
      <c r="S1347" s="36">
        <f>P1347*R1347</f>
        <v/>
      </c>
      <c r="U1347" s="27" t="inlineStr">
        <is>
          <t>Stock SAP</t>
        </is>
      </c>
      <c r="V1347" s="27" t="inlineStr">
        <is>
          <t>Medicamentos</t>
        </is>
      </c>
      <c r="W1347" s="27" t="inlineStr">
        <is>
          <t>Dentro del alcance</t>
        </is>
      </c>
      <c r="X1347" s="26" t="inlineStr">
        <is>
          <t>Baja</t>
        </is>
      </c>
      <c r="Y1347" s="27" t="inlineStr">
        <is>
          <t>Homologado – confianza Baja – pendiente de validación</t>
        </is>
      </c>
      <c r="Z1347" s="26" t="inlineStr">
        <is>
          <t>Dar de baja en SAP</t>
        </is>
      </c>
      <c r="AA1347" s="27" t="inlineStr">
        <is>
          <t>255</t>
        </is>
      </c>
      <c r="AB1347" s="27" t="inlineStr">
        <is>
          <t>ALCOHOL ETILICO 96% X 1 LTS</t>
        </is>
      </c>
      <c r="AC1347" s="27" t="inlineStr">
        <is>
          <t>Homologación por código Avain (master D-174)</t>
        </is>
      </c>
      <c r="AD1347" s="27" t="inlineStr">
        <is>
          <t>No</t>
        </is>
      </c>
      <c r="AE1347" s="27" t="inlineStr"/>
      <c r="AF1347" s="27" t="inlineStr">
        <is>
          <t>Sí</t>
        </is>
      </c>
      <c r="AG1347" s="27" t="inlineStr">
        <is>
          <t>D-174</t>
        </is>
      </c>
      <c r="AH1347" s="37" t="n">
        <v>727</v>
      </c>
      <c r="AI1347" s="37" t="n">
        <v>4</v>
      </c>
      <c r="AJ1347" s="37" t="n">
        <v>723</v>
      </c>
      <c r="AK1347" s="38" t="n">
        <v>1426.700385144429</v>
      </c>
      <c r="AL1347" s="38">
        <f>IF(OR($Z1347="Dar de baja en SAP",$Z1347="Dar de alta en SAP"),$AJ1347*$AK1347,"")</f>
        <v/>
      </c>
      <c r="AM1347" s="38">
        <f>$AI1347*$AK1347</f>
        <v/>
      </c>
      <c r="AN1347" s="29" t="inlineStr">
        <is>
          <t>Valorización a validar: relación de cantidades 182 a 1 entre SAP y el recuento físico. Sugiere distinta unidad de medida (SAP por caja o envase y el recuento por unidad). La diferencia económica de esta fila no debe tomarse como definitiva.</t>
        </is>
      </c>
      <c r="AO1347"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7" t="n">
        <v>0</v>
      </c>
      <c r="M1348" s="7" t="n">
        <v>218408.96</v>
      </c>
      <c r="O1348" s="11">
        <f>M1348/SUM($M$2:$M$2023)</f>
        <v/>
      </c>
      <c r="P1348" s="5">
        <f>IFERROR(M1348/I1348,0)</f>
        <v/>
      </c>
      <c r="R1348" s="8">
        <f>I1348-Q1348</f>
        <v/>
      </c>
      <c r="S1348" s="36">
        <f>P1348*R1348</f>
        <v/>
      </c>
      <c r="U1348" s="27" t="inlineStr">
        <is>
          <t>Stock SAP</t>
        </is>
      </c>
      <c r="V1348" s="27" t="inlineStr">
        <is>
          <t>Medicamentos</t>
        </is>
      </c>
      <c r="W1348" s="27" t="inlineStr">
        <is>
          <t>Dentro del alcance</t>
        </is>
      </c>
      <c r="X1348" s="27" t="inlineStr"/>
      <c r="Y1348" s="27" t="inlineStr">
        <is>
          <t>Sin recuento físico en el inventario de Avain</t>
        </is>
      </c>
      <c r="Z1348" s="28" t="inlineStr">
        <is>
          <t>Sin recuento físico</t>
        </is>
      </c>
      <c r="AA1348" s="27" t="inlineStr"/>
      <c r="AB1348" s="27" t="inlineStr"/>
      <c r="AC1348" s="27" t="inlineStr"/>
      <c r="AD1348" s="27" t="inlineStr"/>
      <c r="AE1348" s="27" t="inlineStr"/>
      <c r="AF1348" s="27" t="inlineStr"/>
      <c r="AG1348" s="27" t="inlineStr"/>
      <c r="AH1348" s="37" t="n">
        <v>456</v>
      </c>
      <c r="AI1348" s="37" t="n">
        <v>0</v>
      </c>
      <c r="AJ1348" s="37" t="n">
        <v>456</v>
      </c>
      <c r="AK1348" s="38" t="n">
        <v>10400.42690789474</v>
      </c>
      <c r="AL1348" s="38" t="n"/>
      <c r="AM1348" s="38" t="n"/>
      <c r="AN1348" s="27" t="inlineStr"/>
      <c r="AO1348" s="27"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7" t="n">
        <v>0</v>
      </c>
      <c r="M1349" s="7" t="n">
        <v>218408.96</v>
      </c>
      <c r="O1349" s="11">
        <f>M1349/SUM($M$2:$M$2023)</f>
        <v/>
      </c>
      <c r="P1349" s="5">
        <f>IFERROR(M1349/I1349,0)</f>
        <v/>
      </c>
      <c r="R1349" s="8">
        <f>I1349-Q1349</f>
        <v/>
      </c>
      <c r="S1349" s="36">
        <f>P1349*R1349</f>
        <v/>
      </c>
      <c r="U1349" s="27" t="inlineStr">
        <is>
          <t>Stock SAP</t>
        </is>
      </c>
      <c r="V1349" s="27" t="inlineStr">
        <is>
          <t>Medicamentos</t>
        </is>
      </c>
      <c r="W1349" s="27" t="inlineStr">
        <is>
          <t>Dentro del alcance</t>
        </is>
      </c>
      <c r="X1349" s="27" t="inlineStr"/>
      <c r="Y1349" s="27" t="inlineStr">
        <is>
          <t>Sin recuento físico en el inventario de Avain</t>
        </is>
      </c>
      <c r="Z1349" s="28" t="inlineStr">
        <is>
          <t>Sin recuento físico</t>
        </is>
      </c>
      <c r="AA1349" s="27" t="inlineStr"/>
      <c r="AB1349" s="27" t="inlineStr"/>
      <c r="AC1349" s="27" t="inlineStr"/>
      <c r="AD1349" s="27" t="inlineStr"/>
      <c r="AE1349" s="27" t="inlineStr"/>
      <c r="AF1349" s="27" t="inlineStr"/>
      <c r="AG1349" s="27" t="inlineStr"/>
      <c r="AH1349" s="37" t="n">
        <v>456</v>
      </c>
      <c r="AI1349" s="37" t="n">
        <v>0</v>
      </c>
      <c r="AJ1349" s="37" t="n">
        <v>456</v>
      </c>
      <c r="AK1349" s="38" t="n">
        <v>10400.42690789474</v>
      </c>
      <c r="AL1349" s="38" t="n"/>
      <c r="AM1349" s="38" t="n"/>
      <c r="AN1349" s="27" t="inlineStr"/>
      <c r="AO1349" s="27" t="inlineStr">
        <is>
          <t>El material ocupa 15 filas en la hoja 1060 NQN (lote/almacén). La cantidad SAP y la física de esta vista son el total del material.</t>
        </is>
      </c>
    </row>
    <row r="1350">
      <c r="A1350" s="5" t="inlineStr">
        <is>
          <t>3000130</t>
        </is>
      </c>
      <c r="B1350" s="5" t="inlineStr">
        <is>
          <t>PANTALON CARGO AZUL T50</t>
        </is>
      </c>
      <c r="C1350" s="5" t="inlineStr"/>
      <c r="D1350" s="5" t="inlineStr">
        <is>
          <t>INDU</t>
        </is>
      </c>
      <c r="E1350" s="5" t="inlineStr">
        <is>
          <t>ZUNI</t>
        </is>
      </c>
      <c r="F1350" s="5" t="inlineStr">
        <is>
          <t>1060</t>
        </is>
      </c>
      <c r="G1350" s="5" t="inlineStr">
        <is>
          <t>6031</t>
        </is>
      </c>
      <c r="H1350" s="5" t="inlineStr">
        <is>
          <t>C/U</t>
        </is>
      </c>
      <c r="I1350" s="6" t="n">
        <v>21</v>
      </c>
      <c r="J1350" s="6" t="n">
        <v>0</v>
      </c>
      <c r="K1350" s="5" t="inlineStr">
        <is>
          <t>ARS</t>
        </is>
      </c>
      <c r="L1350" s="7" t="n">
        <v>0</v>
      </c>
      <c r="M1350" s="7" t="n">
        <v>747682.11</v>
      </c>
      <c r="O1350" s="11">
        <f>M1350/SUM($M$2:$M$2023)</f>
        <v/>
      </c>
      <c r="P1350" s="5">
        <f>IFERROR(M1350/I1350,0)</f>
        <v/>
      </c>
      <c r="R1350" s="8">
        <f>I1350-Q1350</f>
        <v/>
      </c>
      <c r="S1350" s="36">
        <f>P1350*R1350</f>
        <v/>
      </c>
      <c r="U1350" s="27" t="inlineStr">
        <is>
          <t>Stock SAP</t>
        </is>
      </c>
      <c r="V1350" s="27" t="inlineStr">
        <is>
          <t>Uniformes</t>
        </is>
      </c>
      <c r="W1350" s="27" t="inlineStr">
        <is>
          <t>Fuera del alcance</t>
        </is>
      </c>
      <c r="X1350" s="27" t="inlineStr"/>
      <c r="Y1350" s="27" t="inlineStr">
        <is>
          <t>No aplica: uniformes, clasificación que el inventario físico de Farmacia no releva</t>
        </is>
      </c>
      <c r="Z1350" s="28" t="inlineStr">
        <is>
          <t>Fuera del alcance del inventario físico</t>
        </is>
      </c>
      <c r="AA1350" s="27" t="inlineStr"/>
      <c r="AB1350" s="27" t="inlineStr"/>
      <c r="AC1350" s="27" t="inlineStr"/>
      <c r="AD1350" s="27" t="inlineStr"/>
      <c r="AE1350" s="27" t="inlineStr"/>
      <c r="AF1350" s="27" t="inlineStr"/>
      <c r="AG1350" s="27" t="inlineStr"/>
      <c r="AH1350" s="37" t="n">
        <v>21</v>
      </c>
      <c r="AI1350" s="37" t="n">
        <v>0</v>
      </c>
      <c r="AJ1350" s="37" t="n">
        <v>21</v>
      </c>
      <c r="AK1350" s="38" t="n">
        <v>35603.91</v>
      </c>
      <c r="AL1350" s="38" t="n"/>
      <c r="AM1350" s="38" t="n"/>
      <c r="AN1350" s="27" t="inlineStr"/>
      <c r="AO1350" s="27" t="inlineStr"/>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7" t="n">
        <v>0</v>
      </c>
      <c r="M1351" s="7" t="n">
        <v>4315.18</v>
      </c>
      <c r="O1351" s="11">
        <f>M1351/SUM($M$2:$M$2023)</f>
        <v/>
      </c>
      <c r="P1351" s="5">
        <f>IFERROR(M1351/I1351,0)</f>
        <v/>
      </c>
      <c r="R1351" s="8">
        <f>I1351-Q1351</f>
        <v/>
      </c>
      <c r="S1351" s="36">
        <f>P1351*R1351</f>
        <v/>
      </c>
      <c r="U1351" s="27" t="inlineStr">
        <is>
          <t>Stock SAP</t>
        </is>
      </c>
      <c r="V1351" s="27" t="inlineStr">
        <is>
          <t>Medicamentos</t>
        </is>
      </c>
      <c r="W1351" s="27" t="inlineStr">
        <is>
          <t>Dentro del alcance</t>
        </is>
      </c>
      <c r="X1351" s="30" t="inlineStr">
        <is>
          <t>Media</t>
        </is>
      </c>
      <c r="Y1351" s="27" t="inlineStr">
        <is>
          <t>Homologado – confianza Media – pendiente de validación</t>
        </is>
      </c>
      <c r="Z1351" s="26" t="inlineStr">
        <is>
          <t>Dar de baja en SAP</t>
        </is>
      </c>
      <c r="AA1351" s="27" t="inlineStr">
        <is>
          <t>479</t>
        </is>
      </c>
      <c r="AB1351" s="27" t="inlineStr">
        <is>
          <t>NITROGLICERINA 25 MG</t>
        </is>
      </c>
      <c r="AC1351" s="27" t="inlineStr">
        <is>
          <t>Homologación por código Avain (master M04-007)</t>
        </is>
      </c>
      <c r="AD1351" s="27" t="inlineStr">
        <is>
          <t>No</t>
        </is>
      </c>
      <c r="AE1351" s="27" t="inlineStr"/>
      <c r="AF1351" s="27" t="inlineStr">
        <is>
          <t>Sí</t>
        </is>
      </c>
      <c r="AG1351" s="27" t="inlineStr">
        <is>
          <t>M04-007</t>
        </is>
      </c>
      <c r="AH1351" s="37" t="n">
        <v>286</v>
      </c>
      <c r="AI1351" s="37" t="n">
        <v>70</v>
      </c>
      <c r="AJ1351" s="37" t="n">
        <v>216</v>
      </c>
      <c r="AK1351" s="38" t="n">
        <v>215.758986013986</v>
      </c>
      <c r="AL1351" s="38">
        <f>IF(OR($Z1351="Dar de baja en SAP",$Z1351="Dar de alta en SAP"),$AJ1351*$AK1351,"")</f>
        <v/>
      </c>
      <c r="AM1351" s="38">
        <f>$AI1351*$AK1351</f>
        <v/>
      </c>
      <c r="AN1351" s="27" t="inlineStr"/>
      <c r="AO1351" s="27"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7" t="n">
        <v>0</v>
      </c>
      <c r="M1352" s="7" t="n">
        <v>85225.85000000001</v>
      </c>
      <c r="O1352" s="11">
        <f>M1352/SUM($M$2:$M$2023)</f>
        <v/>
      </c>
      <c r="P1352" s="5">
        <f>IFERROR(M1352/I1352,0)</f>
        <v/>
      </c>
      <c r="Q1352" s="39" t="n">
        <v>8</v>
      </c>
      <c r="R1352" s="8">
        <f>I1352-Q1352</f>
        <v/>
      </c>
      <c r="S1352" s="36">
        <f>P1352*R1352</f>
        <v/>
      </c>
      <c r="U1352" s="27" t="inlineStr">
        <is>
          <t>Stock SAP</t>
        </is>
      </c>
      <c r="V1352" s="27" t="inlineStr">
        <is>
          <t>Medicamentos</t>
        </is>
      </c>
      <c r="W1352" s="27" t="inlineStr">
        <is>
          <t>Dentro del alcance</t>
        </is>
      </c>
      <c r="X1352" s="30" t="inlineStr">
        <is>
          <t>Media</t>
        </is>
      </c>
      <c r="Y1352" s="27" t="inlineStr">
        <is>
          <t>Homologado – confianza Media – pendiente de validación</t>
        </is>
      </c>
      <c r="Z1352" s="26" t="inlineStr">
        <is>
          <t>Dar de baja en SAP</t>
        </is>
      </c>
      <c r="AA1352" s="27" t="inlineStr">
        <is>
          <t>417</t>
        </is>
      </c>
      <c r="AB1352" s="27" t="inlineStr">
        <is>
          <t>LARINGOSCOPIO</t>
        </is>
      </c>
      <c r="AC1352" s="27" t="inlineStr">
        <is>
          <t>Homologación por código Avain (master E-200)</t>
        </is>
      </c>
      <c r="AD1352" s="27" t="inlineStr">
        <is>
          <t>No</t>
        </is>
      </c>
      <c r="AE1352" s="27" t="inlineStr"/>
      <c r="AF1352" s="27" t="inlineStr">
        <is>
          <t>Sí</t>
        </is>
      </c>
      <c r="AG1352" s="27" t="inlineStr">
        <is>
          <t>E-200</t>
        </is>
      </c>
      <c r="AH1352" s="37" t="n">
        <v>27</v>
      </c>
      <c r="AI1352" s="37" t="n">
        <v>8</v>
      </c>
      <c r="AJ1352" s="37" t="n">
        <v>19</v>
      </c>
      <c r="AK1352" s="38" t="n">
        <v>4261.292592592593</v>
      </c>
      <c r="AL1352" s="38">
        <f>IF(OR($Z1352="Dar de baja en SAP",$Z1352="Dar de alta en SAP"),$AJ1352*$AK1352,"")</f>
        <v/>
      </c>
      <c r="AM1352" s="38">
        <f>$AI1352*$AK1352</f>
        <v/>
      </c>
      <c r="AN1352" s="27" t="inlineStr"/>
      <c r="AO1352" s="27"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7" t="n">
        <v>0</v>
      </c>
      <c r="M1353" s="7" t="n">
        <v>19533.46</v>
      </c>
      <c r="O1353" s="11">
        <f>M1353/SUM($M$2:$M$2023)</f>
        <v/>
      </c>
      <c r="P1353" s="5">
        <f>IFERROR(M1353/I1353,0)</f>
        <v/>
      </c>
      <c r="R1353" s="8">
        <f>I1353-Q1353</f>
        <v/>
      </c>
      <c r="S1353" s="36">
        <f>P1353*R1353</f>
        <v/>
      </c>
      <c r="U1353" s="27" t="inlineStr">
        <is>
          <t>Stock SAP</t>
        </is>
      </c>
      <c r="V1353" s="27" t="inlineStr">
        <is>
          <t>Medicamentos</t>
        </is>
      </c>
      <c r="W1353" s="27" t="inlineStr">
        <is>
          <t>Dentro del alcance</t>
        </is>
      </c>
      <c r="X1353" s="26" t="inlineStr">
        <is>
          <t>Baja</t>
        </is>
      </c>
      <c r="Y1353" s="27" t="inlineStr">
        <is>
          <t>Homologado – confianza Baja – pendiente de validación</t>
        </is>
      </c>
      <c r="Z1353" s="26" t="inlineStr">
        <is>
          <t>Dar de baja en SAP</t>
        </is>
      </c>
      <c r="AA1353" s="27" t="inlineStr">
        <is>
          <t>211</t>
        </is>
      </c>
      <c r="AB1353" s="27" t="inlineStr">
        <is>
          <t>SOLUCION DEXTROSA</t>
        </is>
      </c>
      <c r="AC1353" s="27" t="inlineStr">
        <is>
          <t>Homologación por código Avain (master M13-002)</t>
        </is>
      </c>
      <c r="AD1353" s="27" t="inlineStr">
        <is>
          <t>No</t>
        </is>
      </c>
      <c r="AE1353" s="27" t="inlineStr"/>
      <c r="AF1353" s="27" t="inlineStr">
        <is>
          <t>Sí</t>
        </is>
      </c>
      <c r="AG1353" s="27" t="inlineStr">
        <is>
          <t>M13-002</t>
        </is>
      </c>
      <c r="AH1353" s="37" t="n">
        <v>1553</v>
      </c>
      <c r="AI1353" s="37" t="n">
        <v>273</v>
      </c>
      <c r="AJ1353" s="37" t="n">
        <v>1280</v>
      </c>
      <c r="AK1353" s="38" t="n">
        <v>976.6731938184158</v>
      </c>
      <c r="AL1353" s="38">
        <f>IF(OR($Z1353="Dar de baja en SAP",$Z1353="Dar de alta en SAP"),$AJ1353*$AK1353,"")</f>
        <v/>
      </c>
      <c r="AM1353" s="38">
        <f>$AI1353*$AK1353</f>
        <v/>
      </c>
      <c r="AN1353" s="27" t="inlineStr"/>
      <c r="AO1353"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7" t="n">
        <v>0</v>
      </c>
      <c r="M1354" s="7" t="n">
        <v>16042.23</v>
      </c>
      <c r="O1354" s="11">
        <f>M1354/SUM($M$2:$M$2023)</f>
        <v/>
      </c>
      <c r="P1354" s="5">
        <f>IFERROR(M1354/I1354,0)</f>
        <v/>
      </c>
      <c r="R1354" s="8">
        <f>I1354-Q1354</f>
        <v/>
      </c>
      <c r="S1354" s="36">
        <f>P1354*R1354</f>
        <v/>
      </c>
      <c r="U1354" s="27" t="inlineStr">
        <is>
          <t>Stock SAP</t>
        </is>
      </c>
      <c r="V1354" s="27" t="inlineStr">
        <is>
          <t>Medicamentos</t>
        </is>
      </c>
      <c r="W1354" s="27" t="inlineStr">
        <is>
          <t>Dentro del alcance</t>
        </is>
      </c>
      <c r="X1354" s="27" t="inlineStr"/>
      <c r="Y1354" s="27" t="inlineStr">
        <is>
          <t>Sin recuento físico en el inventario de Avain</t>
        </is>
      </c>
      <c r="Z1354" s="28" t="inlineStr">
        <is>
          <t>Sin recuento físico</t>
        </is>
      </c>
      <c r="AA1354" s="27" t="inlineStr"/>
      <c r="AB1354" s="27" t="inlineStr"/>
      <c r="AC1354" s="27" t="inlineStr"/>
      <c r="AD1354" s="27" t="inlineStr"/>
      <c r="AE1354" s="27" t="inlineStr"/>
      <c r="AF1354" s="27" t="inlineStr"/>
      <c r="AG1354" s="27" t="inlineStr"/>
      <c r="AH1354" s="37" t="n">
        <v>337</v>
      </c>
      <c r="AI1354" s="37" t="n">
        <v>0</v>
      </c>
      <c r="AJ1354" s="37" t="n">
        <v>337</v>
      </c>
      <c r="AK1354" s="38" t="n">
        <v>802.1114540059347</v>
      </c>
      <c r="AL1354" s="38" t="n"/>
      <c r="AM1354" s="38" t="n"/>
      <c r="AN1354" s="27" t="inlineStr"/>
      <c r="AO1354" s="27"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7" t="n">
        <v>0</v>
      </c>
      <c r="M1355" s="7" t="n">
        <v>4722.75</v>
      </c>
      <c r="O1355" s="11">
        <f>M1355/SUM($M$2:$M$2023)</f>
        <v/>
      </c>
      <c r="P1355" s="5">
        <f>IFERROR(M1355/I1355,0)</f>
        <v/>
      </c>
      <c r="R1355" s="8">
        <f>I1355-Q1355</f>
        <v/>
      </c>
      <c r="S1355" s="36">
        <f>P1355*R1355</f>
        <v/>
      </c>
      <c r="U1355" s="27" t="inlineStr">
        <is>
          <t>Stock SAP</t>
        </is>
      </c>
      <c r="V1355" s="27" t="inlineStr">
        <is>
          <t>Medicamentos</t>
        </is>
      </c>
      <c r="W1355" s="27" t="inlineStr">
        <is>
          <t>Dentro del alcance</t>
        </is>
      </c>
      <c r="X1355" s="30" t="inlineStr">
        <is>
          <t>Media</t>
        </is>
      </c>
      <c r="Y1355" s="27" t="inlineStr">
        <is>
          <t>Homologado – confianza Media – pendiente de validación</t>
        </is>
      </c>
      <c r="Z1355" s="26" t="inlineStr">
        <is>
          <t>Dar de baja en SAP</t>
        </is>
      </c>
      <c r="AA1355" s="27" t="inlineStr">
        <is>
          <t>80</t>
        </is>
      </c>
      <c r="AB1355" s="27" t="inlineStr">
        <is>
          <t>DICLOFENAC AMP</t>
        </is>
      </c>
      <c r="AC1355" s="27" t="inlineStr">
        <is>
          <t>Cruce por nomenclatura SAP</t>
        </is>
      </c>
      <c r="AD1355" s="27" t="inlineStr">
        <is>
          <t>No</t>
        </is>
      </c>
      <c r="AE1355" s="27" t="inlineStr"/>
      <c r="AF1355" s="27" t="inlineStr">
        <is>
          <t>Sí</t>
        </is>
      </c>
      <c r="AG1355" s="27" t="inlineStr"/>
      <c r="AH1355" s="37" t="n">
        <v>11285</v>
      </c>
      <c r="AI1355" s="37" t="n">
        <v>33</v>
      </c>
      <c r="AJ1355" s="37" t="n">
        <v>11252</v>
      </c>
      <c r="AK1355" s="38" t="n">
        <v>236.1373017279574</v>
      </c>
      <c r="AL1355" s="38">
        <f>IF(OR($Z1355="Dar de baja en SAP",$Z1355="Dar de alta en SAP"),$AJ1355*$AK1355,"")</f>
        <v/>
      </c>
      <c r="AM1355" s="38">
        <f>$AI1355*$AK1355</f>
        <v/>
      </c>
      <c r="AN1355" s="29" t="inlineStr">
        <is>
          <t>Valorización a validar: relación de cantidades 342 a 1 entre SAP y el recuento físico. Sugiere distinta unidad de medida (SAP por caja o envase y el recuento por unidad). La diferencia económica de esta fila no debe tomarse como definitiva.</t>
        </is>
      </c>
      <c r="AO135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7" t="n">
        <v>0</v>
      </c>
      <c r="M1356" s="7" t="n">
        <v>4722.75</v>
      </c>
      <c r="O1356" s="11">
        <f>M1356/SUM($M$2:$M$2023)</f>
        <v/>
      </c>
      <c r="P1356" s="5">
        <f>IFERROR(M1356/I1356,0)</f>
        <v/>
      </c>
      <c r="R1356" s="8">
        <f>I1356-Q1356</f>
        <v/>
      </c>
      <c r="S1356" s="36">
        <f>P1356*R1356</f>
        <v/>
      </c>
      <c r="U1356" s="27" t="inlineStr">
        <is>
          <t>Stock SAP</t>
        </is>
      </c>
      <c r="V1356" s="27" t="inlineStr">
        <is>
          <t>Medicamentos</t>
        </is>
      </c>
      <c r="W1356" s="27" t="inlineStr">
        <is>
          <t>Dentro del alcance</t>
        </is>
      </c>
      <c r="X1356" s="30" t="inlineStr">
        <is>
          <t>Media</t>
        </is>
      </c>
      <c r="Y1356" s="27" t="inlineStr">
        <is>
          <t>Homologado – confianza Media – pendiente de validación</t>
        </is>
      </c>
      <c r="Z1356" s="26" t="inlineStr">
        <is>
          <t>Dar de baja en SAP</t>
        </is>
      </c>
      <c r="AA1356" s="27" t="inlineStr">
        <is>
          <t>80</t>
        </is>
      </c>
      <c r="AB1356" s="27" t="inlineStr">
        <is>
          <t>DICLOFENAC AMP</t>
        </is>
      </c>
      <c r="AC1356" s="27" t="inlineStr">
        <is>
          <t>Cruce por nomenclatura SAP</t>
        </is>
      </c>
      <c r="AD1356" s="27" t="inlineStr">
        <is>
          <t>No</t>
        </is>
      </c>
      <c r="AE1356" s="27" t="inlineStr"/>
      <c r="AF1356" s="27" t="inlineStr">
        <is>
          <t>Sí</t>
        </is>
      </c>
      <c r="AG1356" s="27" t="inlineStr"/>
      <c r="AH1356" s="37" t="n">
        <v>11285</v>
      </c>
      <c r="AI1356" s="37" t="n">
        <v>33</v>
      </c>
      <c r="AJ1356" s="37" t="n">
        <v>11252</v>
      </c>
      <c r="AK1356" s="38" t="n">
        <v>236.1373017279574</v>
      </c>
      <c r="AL1356" s="38">
        <f>IF(OR($Z1356="Dar de baja en SAP",$Z1356="Dar de alta en SAP"),$AJ1356*$AK1356,"")</f>
        <v/>
      </c>
      <c r="AM1356" s="38">
        <f>$AI1356*$AK1356</f>
        <v/>
      </c>
      <c r="AN1356" s="29" t="inlineStr">
        <is>
          <t>Valorización a validar: relación de cantidades 342 a 1 entre SAP y el recuento físico. Sugiere distinta unidad de medida (SAP por caja o envase y el recuento por unidad). La diferencia económica de esta fila no debe tomarse como definitiva.</t>
        </is>
      </c>
      <c r="AO1356"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7" t="n">
        <v>0</v>
      </c>
      <c r="M1357" s="7" t="n">
        <v>4722.75</v>
      </c>
      <c r="O1357" s="11">
        <f>M1357/SUM($M$2:$M$2023)</f>
        <v/>
      </c>
      <c r="P1357" s="5">
        <f>IFERROR(M1357/I1357,0)</f>
        <v/>
      </c>
      <c r="R1357" s="8">
        <f>I1357-Q1357</f>
        <v/>
      </c>
      <c r="S1357" s="36">
        <f>P1357*R1357</f>
        <v/>
      </c>
      <c r="U1357" s="27" t="inlineStr">
        <is>
          <t>Stock SAP</t>
        </is>
      </c>
      <c r="V1357" s="27" t="inlineStr">
        <is>
          <t>Medicamentos</t>
        </is>
      </c>
      <c r="W1357" s="27" t="inlineStr">
        <is>
          <t>Dentro del alcance</t>
        </is>
      </c>
      <c r="X1357" s="30" t="inlineStr">
        <is>
          <t>Media</t>
        </is>
      </c>
      <c r="Y1357" s="27" t="inlineStr">
        <is>
          <t>Homologado – confianza Media – pendiente de validación</t>
        </is>
      </c>
      <c r="Z1357" s="26" t="inlineStr">
        <is>
          <t>Dar de baja en SAP</t>
        </is>
      </c>
      <c r="AA1357" s="27" t="inlineStr">
        <is>
          <t>80</t>
        </is>
      </c>
      <c r="AB1357" s="27" t="inlineStr">
        <is>
          <t>DICLOFENAC AMP</t>
        </is>
      </c>
      <c r="AC1357" s="27" t="inlineStr">
        <is>
          <t>Cruce por nomenclatura SAP</t>
        </is>
      </c>
      <c r="AD1357" s="27" t="inlineStr">
        <is>
          <t>No</t>
        </is>
      </c>
      <c r="AE1357" s="27" t="inlineStr"/>
      <c r="AF1357" s="27" t="inlineStr">
        <is>
          <t>Sí</t>
        </is>
      </c>
      <c r="AG1357" s="27" t="inlineStr"/>
      <c r="AH1357" s="37" t="n">
        <v>11285</v>
      </c>
      <c r="AI1357" s="37" t="n">
        <v>33</v>
      </c>
      <c r="AJ1357" s="37" t="n">
        <v>11252</v>
      </c>
      <c r="AK1357" s="38" t="n">
        <v>236.1373017279574</v>
      </c>
      <c r="AL1357" s="38">
        <f>IF(OR($Z1357="Dar de baja en SAP",$Z1357="Dar de alta en SAP"),$AJ1357*$AK1357,"")</f>
        <v/>
      </c>
      <c r="AM1357" s="38">
        <f>$AI1357*$AK1357</f>
        <v/>
      </c>
      <c r="AN1357" s="29" t="inlineStr">
        <is>
          <t>Valorización a validar: relación de cantidades 342 a 1 entre SAP y el recuento físico. Sugiere distinta unidad de medida (SAP por caja o envase y el recuento por unidad). La diferencia económica de esta fila no debe tomarse como definitiva.</t>
        </is>
      </c>
      <c r="AO1357"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7" t="n">
        <v>0</v>
      </c>
      <c r="M1358" s="7" t="n">
        <v>1432.71</v>
      </c>
      <c r="O1358" s="11">
        <f>M1358/SUM($M$2:$M$2023)</f>
        <v/>
      </c>
      <c r="P1358" s="5">
        <f>IFERROR(M1358/I1358,0)</f>
        <v/>
      </c>
      <c r="R1358" s="8">
        <f>I1358-Q1358</f>
        <v/>
      </c>
      <c r="S1358" s="36">
        <f>P1358*R1358</f>
        <v/>
      </c>
      <c r="U1358" s="27" t="inlineStr">
        <is>
          <t>Stock SAP</t>
        </is>
      </c>
      <c r="V1358" s="27" t="inlineStr">
        <is>
          <t>Medicamentos</t>
        </is>
      </c>
      <c r="W1358" s="27" t="inlineStr">
        <is>
          <t>Dentro del alcance</t>
        </is>
      </c>
      <c r="X1358" s="25" t="inlineStr">
        <is>
          <t>Alta</t>
        </is>
      </c>
      <c r="Y1358" s="27" t="inlineStr">
        <is>
          <t>Homologado – confianza Alta</t>
        </is>
      </c>
      <c r="Z1358" s="26" t="inlineStr">
        <is>
          <t>Dar de baja en SAP</t>
        </is>
      </c>
      <c r="AA1358" s="27" t="inlineStr">
        <is>
          <t>135</t>
        </is>
      </c>
      <c r="AB1358" s="27" t="inlineStr">
        <is>
          <t>IBUPROFENO 400 MG</t>
        </is>
      </c>
      <c r="AC1358" s="27" t="inlineStr">
        <is>
          <t>Cruce por nomenclatura SAP</t>
        </is>
      </c>
      <c r="AD1358" s="27" t="inlineStr">
        <is>
          <t>No</t>
        </is>
      </c>
      <c r="AE1358" s="27" t="inlineStr"/>
      <c r="AF1358" s="27" t="inlineStr">
        <is>
          <t>No</t>
        </is>
      </c>
      <c r="AG1358" s="27" t="inlineStr"/>
      <c r="AH1358" s="37" t="n">
        <v>2770</v>
      </c>
      <c r="AI1358" s="37" t="n">
        <v>480</v>
      </c>
      <c r="AJ1358" s="37" t="n">
        <v>2290</v>
      </c>
      <c r="AK1358" s="38" t="n">
        <v>71.63537906137184</v>
      </c>
      <c r="AL1358" s="38">
        <f>IF(OR($Z1358="Dar de baja en SAP",$Z1358="Dar de alta en SAP"),$AJ1358*$AK1358,"")</f>
        <v/>
      </c>
      <c r="AM1358" s="38">
        <f>$AI1358*$AK1358</f>
        <v/>
      </c>
      <c r="AN1358" s="27" t="inlineStr"/>
      <c r="AO1358" s="27"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7" t="n">
        <v>0</v>
      </c>
      <c r="M1359" s="7" t="n">
        <v>10851.61</v>
      </c>
      <c r="O1359" s="11">
        <f>M1359/SUM($M$2:$M$2023)</f>
        <v/>
      </c>
      <c r="P1359" s="5">
        <f>IFERROR(M1359/I1359,0)</f>
        <v/>
      </c>
      <c r="R1359" s="8">
        <f>I1359-Q1359</f>
        <v/>
      </c>
      <c r="S1359" s="36">
        <f>P1359*R1359</f>
        <v/>
      </c>
      <c r="U1359" s="27" t="inlineStr">
        <is>
          <t>Stock SAP</t>
        </is>
      </c>
      <c r="V1359" s="27" t="inlineStr">
        <is>
          <t>Medicamentos</t>
        </is>
      </c>
      <c r="W1359" s="27" t="inlineStr">
        <is>
          <t>Dentro del alcance</t>
        </is>
      </c>
      <c r="X1359" s="27" t="inlineStr"/>
      <c r="Y1359" s="27" t="inlineStr">
        <is>
          <t>Sin recuento físico en el inventario de Avain</t>
        </is>
      </c>
      <c r="Z1359" s="28" t="inlineStr">
        <is>
          <t>Sin recuento físico</t>
        </is>
      </c>
      <c r="AA1359" s="27" t="inlineStr"/>
      <c r="AB1359" s="27" t="inlineStr"/>
      <c r="AC1359" s="27" t="inlineStr"/>
      <c r="AD1359" s="27" t="inlineStr"/>
      <c r="AE1359" s="27" t="inlineStr"/>
      <c r="AF1359" s="27" t="inlineStr"/>
      <c r="AG1359" s="27" t="inlineStr"/>
      <c r="AH1359" s="37" t="n">
        <v>536</v>
      </c>
      <c r="AI1359" s="37" t="n">
        <v>0</v>
      </c>
      <c r="AJ1359" s="37" t="n">
        <v>536</v>
      </c>
      <c r="AK1359" s="38" t="n">
        <v>542.5805037313434</v>
      </c>
      <c r="AL1359" s="38" t="n"/>
      <c r="AM1359" s="38" t="n"/>
      <c r="AN1359" s="27" t="inlineStr"/>
      <c r="AO1359" s="27"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7" t="n">
        <v>0</v>
      </c>
      <c r="M1360" s="7" t="n">
        <v>28534.01</v>
      </c>
      <c r="O1360" s="11">
        <f>M1360/SUM($M$2:$M$2023)</f>
        <v/>
      </c>
      <c r="P1360" s="5">
        <f>IFERROR(M1360/I1360,0)</f>
        <v/>
      </c>
      <c r="R1360" s="8">
        <f>I1360-Q1360</f>
        <v/>
      </c>
      <c r="S1360" s="36">
        <f>P1360*R1360</f>
        <v/>
      </c>
      <c r="U1360" s="27" t="inlineStr">
        <is>
          <t>Stock SAP</t>
        </is>
      </c>
      <c r="V1360" s="27" t="inlineStr">
        <is>
          <t>Medicamentos</t>
        </is>
      </c>
      <c r="W1360" s="27" t="inlineStr">
        <is>
          <t>Dentro del alcance</t>
        </is>
      </c>
      <c r="X1360" s="26" t="inlineStr">
        <is>
          <t>Baja</t>
        </is>
      </c>
      <c r="Y1360" s="27" t="inlineStr">
        <is>
          <t>Homologado – confianza Baja – pendiente de validación</t>
        </is>
      </c>
      <c r="Z1360" s="26" t="inlineStr">
        <is>
          <t>Dar de baja en SAP</t>
        </is>
      </c>
      <c r="AA1360" s="27" t="inlineStr">
        <is>
          <t>255</t>
        </is>
      </c>
      <c r="AB1360" s="27" t="inlineStr">
        <is>
          <t>ALCOHOL ETILICO 96% X 1 LTS</t>
        </is>
      </c>
      <c r="AC1360" s="27" t="inlineStr">
        <is>
          <t>Homologación por código Avain (master D-174)</t>
        </is>
      </c>
      <c r="AD1360" s="27" t="inlineStr">
        <is>
          <t>No</t>
        </is>
      </c>
      <c r="AE1360" s="27" t="inlineStr"/>
      <c r="AF1360" s="27" t="inlineStr">
        <is>
          <t>Sí</t>
        </is>
      </c>
      <c r="AG1360" s="27" t="inlineStr">
        <is>
          <t>D-174</t>
        </is>
      </c>
      <c r="AH1360" s="37" t="n">
        <v>727</v>
      </c>
      <c r="AI1360" s="37" t="n">
        <v>4</v>
      </c>
      <c r="AJ1360" s="37" t="n">
        <v>723</v>
      </c>
      <c r="AK1360" s="38" t="n">
        <v>1426.700385144429</v>
      </c>
      <c r="AL1360" s="38">
        <f>IF(OR($Z1360="Dar de baja en SAP",$Z1360="Dar de alta en SAP"),$AJ1360*$AK1360,"")</f>
        <v/>
      </c>
      <c r="AM1360" s="38">
        <f>$AI1360*$AK1360</f>
        <v/>
      </c>
      <c r="AN1360" s="29" t="inlineStr">
        <is>
          <t>Valorización a validar: relación de cantidades 182 a 1 entre SAP y el recuento físico. Sugiere distinta unidad de medida (SAP por caja o envase y el recuento por unidad). La diferencia económica de esta fila no debe tomarse como definitiva.</t>
        </is>
      </c>
      <c r="AO1360"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7" t="n">
        <v>0</v>
      </c>
      <c r="M1361" s="7" t="n">
        <v>325.66</v>
      </c>
      <c r="O1361" s="11">
        <f>M1361/SUM($M$2:$M$2023)</f>
        <v/>
      </c>
      <c r="P1361" s="5">
        <f>IFERROR(M1361/I1361,0)</f>
        <v/>
      </c>
      <c r="R1361" s="8">
        <f>I1361-Q1361</f>
        <v/>
      </c>
      <c r="S1361" s="36">
        <f>P1361*R1361</f>
        <v/>
      </c>
      <c r="U1361" s="27" t="inlineStr">
        <is>
          <t>Stock SAP</t>
        </is>
      </c>
      <c r="V1361" s="27" t="inlineStr">
        <is>
          <t>Medicamentos</t>
        </is>
      </c>
      <c r="W1361" s="27" t="inlineStr">
        <is>
          <t>Dentro del alcance</t>
        </is>
      </c>
      <c r="X1361" s="30" t="inlineStr">
        <is>
          <t>Media</t>
        </is>
      </c>
      <c r="Y1361" s="27" t="inlineStr">
        <is>
          <t>Homologado – confianza Media – pendiente de validación</t>
        </is>
      </c>
      <c r="Z1361" s="26" t="inlineStr">
        <is>
          <t>Dar de baja en SAP</t>
        </is>
      </c>
      <c r="AA1361" s="27" t="inlineStr">
        <is>
          <t>101</t>
        </is>
      </c>
      <c r="AB1361" s="27" t="inlineStr">
        <is>
          <t>ENALAPRIL COMP</t>
        </is>
      </c>
      <c r="AC1361" s="27" t="inlineStr">
        <is>
          <t>Cruce por nomenclatura SAP</t>
        </is>
      </c>
      <c r="AD1361" s="27" t="inlineStr">
        <is>
          <t>Sí</t>
        </is>
      </c>
      <c r="AE1361" s="27" t="inlineStr">
        <is>
          <t>1000066, 1000343</t>
        </is>
      </c>
      <c r="AF1361" s="27" t="inlineStr">
        <is>
          <t>Sí</t>
        </is>
      </c>
      <c r="AG1361" s="27" t="inlineStr">
        <is>
          <t>M04-003</t>
        </is>
      </c>
      <c r="AH1361" s="37" t="n">
        <v>8770</v>
      </c>
      <c r="AI1361" s="37" t="n">
        <v>580</v>
      </c>
      <c r="AJ1361" s="37" t="n">
        <v>8190</v>
      </c>
      <c r="AK1361" s="38" t="n">
        <v>16.2830661345496</v>
      </c>
      <c r="AL1361" s="38">
        <f>IF(OR($Z1361="Dar de baja en SAP",$Z1361="Dar de alta en SAP"),$AJ1361*$AK1361,"")</f>
        <v/>
      </c>
      <c r="AM1361" s="38">
        <f>$AI1361*$AK1361</f>
        <v/>
      </c>
      <c r="AN1361" s="27" t="inlineStr"/>
      <c r="AO1361"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7" t="n">
        <v>0</v>
      </c>
      <c r="M1362" s="7" t="n">
        <v>325.66</v>
      </c>
      <c r="O1362" s="11">
        <f>M1362/SUM($M$2:$M$2023)</f>
        <v/>
      </c>
      <c r="P1362" s="5">
        <f>IFERROR(M1362/I1362,0)</f>
        <v/>
      </c>
      <c r="R1362" s="8">
        <f>I1362-Q1362</f>
        <v/>
      </c>
      <c r="S1362" s="36">
        <f>P1362*R1362</f>
        <v/>
      </c>
      <c r="U1362" s="27" t="inlineStr">
        <is>
          <t>Stock SAP</t>
        </is>
      </c>
      <c r="V1362" s="27" t="inlineStr">
        <is>
          <t>Medicamentos</t>
        </is>
      </c>
      <c r="W1362" s="27" t="inlineStr">
        <is>
          <t>Dentro del alcance</t>
        </is>
      </c>
      <c r="X1362" s="30" t="inlineStr">
        <is>
          <t>Media</t>
        </is>
      </c>
      <c r="Y1362" s="27" t="inlineStr">
        <is>
          <t>Homologado – confianza Media – pendiente de validación</t>
        </is>
      </c>
      <c r="Z1362" s="26" t="inlineStr">
        <is>
          <t>Dar de baja en SAP</t>
        </is>
      </c>
      <c r="AA1362" s="27" t="inlineStr">
        <is>
          <t>101</t>
        </is>
      </c>
      <c r="AB1362" s="27" t="inlineStr">
        <is>
          <t>ENALAPRIL COMP</t>
        </is>
      </c>
      <c r="AC1362" s="27" t="inlineStr">
        <is>
          <t>Cruce por nomenclatura SAP</t>
        </is>
      </c>
      <c r="AD1362" s="27" t="inlineStr">
        <is>
          <t>Sí</t>
        </is>
      </c>
      <c r="AE1362" s="27" t="inlineStr">
        <is>
          <t>1000066, 1000343</t>
        </is>
      </c>
      <c r="AF1362" s="27" t="inlineStr">
        <is>
          <t>Sí</t>
        </is>
      </c>
      <c r="AG1362" s="27" t="inlineStr">
        <is>
          <t>M04-003</t>
        </is>
      </c>
      <c r="AH1362" s="37" t="n">
        <v>8770</v>
      </c>
      <c r="AI1362" s="37" t="n">
        <v>580</v>
      </c>
      <c r="AJ1362" s="37" t="n">
        <v>8190</v>
      </c>
      <c r="AK1362" s="38" t="n">
        <v>16.2830661345496</v>
      </c>
      <c r="AL1362" s="38">
        <f>IF(OR($Z1362="Dar de baja en SAP",$Z1362="Dar de alta en SAP"),$AJ1362*$AK1362,"")</f>
        <v/>
      </c>
      <c r="AM1362" s="38">
        <f>$AI1362*$AK1362</f>
        <v/>
      </c>
      <c r="AN1362" s="27" t="inlineStr"/>
      <c r="AO1362"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7" t="n">
        <v>0</v>
      </c>
      <c r="M1363" s="7" t="n">
        <v>95920.48</v>
      </c>
      <c r="O1363" s="11">
        <f>M1363/SUM($M$2:$M$2023)</f>
        <v/>
      </c>
      <c r="P1363" s="5">
        <f>IFERROR(M1363/I1363,0)</f>
        <v/>
      </c>
      <c r="R1363" s="8">
        <f>I1363-Q1363</f>
        <v/>
      </c>
      <c r="S1363" s="36">
        <f>P1363*R1363</f>
        <v/>
      </c>
      <c r="U1363" s="27" t="inlineStr">
        <is>
          <t>Stock SAP</t>
        </is>
      </c>
      <c r="V1363" s="27" t="inlineStr">
        <is>
          <t>Medicamentos</t>
        </is>
      </c>
      <c r="W1363" s="27" t="inlineStr">
        <is>
          <t>Dentro del alcance</t>
        </is>
      </c>
      <c r="X1363" s="27" t="inlineStr"/>
      <c r="Y1363" s="27" t="inlineStr">
        <is>
          <t>Sin recuento físico en el inventario de Avain</t>
        </is>
      </c>
      <c r="Z1363" s="28" t="inlineStr">
        <is>
          <t>Sin recuento físico</t>
        </is>
      </c>
      <c r="AA1363" s="27" t="inlineStr"/>
      <c r="AB1363" s="27" t="inlineStr"/>
      <c r="AC1363" s="27" t="inlineStr"/>
      <c r="AD1363" s="27" t="inlineStr"/>
      <c r="AE1363" s="27" t="inlineStr"/>
      <c r="AF1363" s="27" t="inlineStr"/>
      <c r="AG1363" s="27" t="inlineStr"/>
      <c r="AH1363" s="37" t="n">
        <v>59</v>
      </c>
      <c r="AI1363" s="37" t="n">
        <v>0</v>
      </c>
      <c r="AJ1363" s="37" t="n">
        <v>59</v>
      </c>
      <c r="AK1363" s="38" t="n">
        <v>4796.02406779661</v>
      </c>
      <c r="AL1363" s="38" t="n"/>
      <c r="AM1363" s="38" t="n"/>
      <c r="AN1363" s="27" t="inlineStr"/>
      <c r="AO1363" s="27"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7" t="n">
        <v>0</v>
      </c>
      <c r="M1364" s="7" t="n">
        <v>72600.14999999999</v>
      </c>
      <c r="O1364" s="11">
        <f>M1364/SUM($M$2:$M$2023)</f>
        <v/>
      </c>
      <c r="P1364" s="5">
        <f>IFERROR(M1364/I1364,0)</f>
        <v/>
      </c>
      <c r="R1364" s="8">
        <f>I1364-Q1364</f>
        <v/>
      </c>
      <c r="S1364" s="36">
        <f>P1364*R1364</f>
        <v/>
      </c>
      <c r="U1364" s="27" t="inlineStr">
        <is>
          <t>Stock SAP</t>
        </is>
      </c>
      <c r="V1364" s="27" t="inlineStr">
        <is>
          <t>Medicamentos</t>
        </is>
      </c>
      <c r="W1364" s="27" t="inlineStr">
        <is>
          <t>Dentro del alcance</t>
        </is>
      </c>
      <c r="X1364" s="30" t="inlineStr">
        <is>
          <t>Media</t>
        </is>
      </c>
      <c r="Y1364" s="27" t="inlineStr">
        <is>
          <t>Homologado – confianza Media – pendiente de validación</t>
        </is>
      </c>
      <c r="Z1364" s="26" t="inlineStr">
        <is>
          <t>Dar de baja en SAP</t>
        </is>
      </c>
      <c r="AA1364" s="27" t="inlineStr">
        <is>
          <t>204</t>
        </is>
      </c>
      <c r="AB1364" s="27" t="inlineStr">
        <is>
          <t>SALBUTAMOL</t>
        </is>
      </c>
      <c r="AC1364" s="27" t="inlineStr">
        <is>
          <t>Homologación por código Avain (master M05-001)</t>
        </is>
      </c>
      <c r="AD1364" s="27" t="inlineStr">
        <is>
          <t>No</t>
        </is>
      </c>
      <c r="AE1364" s="27" t="inlineStr"/>
      <c r="AF1364" s="27" t="inlineStr">
        <is>
          <t>Sí</t>
        </is>
      </c>
      <c r="AG1364" s="27" t="inlineStr">
        <is>
          <t>M05-001</t>
        </is>
      </c>
      <c r="AH1364" s="37" t="n">
        <v>463</v>
      </c>
      <c r="AI1364" s="37" t="n">
        <v>29</v>
      </c>
      <c r="AJ1364" s="37" t="n">
        <v>434</v>
      </c>
      <c r="AK1364" s="38" t="n">
        <v>3630.00758099352</v>
      </c>
      <c r="AL1364" s="38">
        <f>IF(OR($Z1364="Dar de baja en SAP",$Z1364="Dar de alta en SAP"),$AJ1364*$AK1364,"")</f>
        <v/>
      </c>
      <c r="AM1364" s="38">
        <f>$AI1364*$AK1364</f>
        <v/>
      </c>
      <c r="AN1364" s="27" t="inlineStr"/>
      <c r="AO1364"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7" t="n">
        <v>0</v>
      </c>
      <c r="M1365" s="7" t="n">
        <v>72600.14999999999</v>
      </c>
      <c r="O1365" s="11">
        <f>M1365/SUM($M$2:$M$2023)</f>
        <v/>
      </c>
      <c r="P1365" s="5">
        <f>IFERROR(M1365/I1365,0)</f>
        <v/>
      </c>
      <c r="R1365" s="8">
        <f>I1365-Q1365</f>
        <v/>
      </c>
      <c r="S1365" s="36">
        <f>P1365*R1365</f>
        <v/>
      </c>
      <c r="U1365" s="27" t="inlineStr">
        <is>
          <t>Stock SAP</t>
        </is>
      </c>
      <c r="V1365" s="27" t="inlineStr">
        <is>
          <t>Medicamentos</t>
        </is>
      </c>
      <c r="W1365" s="27" t="inlineStr">
        <is>
          <t>Dentro del alcance</t>
        </is>
      </c>
      <c r="X1365" s="30" t="inlineStr">
        <is>
          <t>Media</t>
        </is>
      </c>
      <c r="Y1365" s="27" t="inlineStr">
        <is>
          <t>Homologado – confianza Media – pendiente de validación</t>
        </is>
      </c>
      <c r="Z1365" s="26" t="inlineStr">
        <is>
          <t>Dar de baja en SAP</t>
        </is>
      </c>
      <c r="AA1365" s="27" t="inlineStr">
        <is>
          <t>204</t>
        </is>
      </c>
      <c r="AB1365" s="27" t="inlineStr">
        <is>
          <t>SALBUTAMOL</t>
        </is>
      </c>
      <c r="AC1365" s="27" t="inlineStr">
        <is>
          <t>Homologación por código Avain (master M05-001)</t>
        </is>
      </c>
      <c r="AD1365" s="27" t="inlineStr">
        <is>
          <t>No</t>
        </is>
      </c>
      <c r="AE1365" s="27" t="inlineStr"/>
      <c r="AF1365" s="27" t="inlineStr">
        <is>
          <t>Sí</t>
        </is>
      </c>
      <c r="AG1365" s="27" t="inlineStr">
        <is>
          <t>M05-001</t>
        </is>
      </c>
      <c r="AH1365" s="37" t="n">
        <v>463</v>
      </c>
      <c r="AI1365" s="37" t="n">
        <v>29</v>
      </c>
      <c r="AJ1365" s="37" t="n">
        <v>434</v>
      </c>
      <c r="AK1365" s="38" t="n">
        <v>3630.00758099352</v>
      </c>
      <c r="AL1365" s="38">
        <f>IF(OR($Z1365="Dar de baja en SAP",$Z1365="Dar de alta en SAP"),$AJ1365*$AK1365,"")</f>
        <v/>
      </c>
      <c r="AM1365" s="38">
        <f>$AI1365*$AK1365</f>
        <v/>
      </c>
      <c r="AN1365" s="27" t="inlineStr"/>
      <c r="AO1365"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7" t="n">
        <v>0</v>
      </c>
      <c r="M1366" s="7" t="n">
        <v>72600.14999999999</v>
      </c>
      <c r="O1366" s="11">
        <f>M1366/SUM($M$2:$M$2023)</f>
        <v/>
      </c>
      <c r="P1366" s="5">
        <f>IFERROR(M1366/I1366,0)</f>
        <v/>
      </c>
      <c r="R1366" s="8">
        <f>I1366-Q1366</f>
        <v/>
      </c>
      <c r="S1366" s="36">
        <f>P1366*R1366</f>
        <v/>
      </c>
      <c r="U1366" s="27" t="inlineStr">
        <is>
          <t>Stock SAP</t>
        </is>
      </c>
      <c r="V1366" s="27" t="inlineStr">
        <is>
          <t>Medicamentos</t>
        </is>
      </c>
      <c r="W1366" s="27" t="inlineStr">
        <is>
          <t>Dentro del alcance</t>
        </is>
      </c>
      <c r="X1366" s="30" t="inlineStr">
        <is>
          <t>Media</t>
        </is>
      </c>
      <c r="Y1366" s="27" t="inlineStr">
        <is>
          <t>Homologado – confianza Media – pendiente de validación</t>
        </is>
      </c>
      <c r="Z1366" s="26" t="inlineStr">
        <is>
          <t>Dar de baja en SAP</t>
        </is>
      </c>
      <c r="AA1366" s="27" t="inlineStr">
        <is>
          <t>204</t>
        </is>
      </c>
      <c r="AB1366" s="27" t="inlineStr">
        <is>
          <t>SALBUTAMOL</t>
        </is>
      </c>
      <c r="AC1366" s="27" t="inlineStr">
        <is>
          <t>Homologación por código Avain (master M05-001)</t>
        </is>
      </c>
      <c r="AD1366" s="27" t="inlineStr">
        <is>
          <t>No</t>
        </is>
      </c>
      <c r="AE1366" s="27" t="inlineStr"/>
      <c r="AF1366" s="27" t="inlineStr">
        <is>
          <t>Sí</t>
        </is>
      </c>
      <c r="AG1366" s="27" t="inlineStr">
        <is>
          <t>M05-001</t>
        </is>
      </c>
      <c r="AH1366" s="37" t="n">
        <v>463</v>
      </c>
      <c r="AI1366" s="37" t="n">
        <v>29</v>
      </c>
      <c r="AJ1366" s="37" t="n">
        <v>434</v>
      </c>
      <c r="AK1366" s="38" t="n">
        <v>3630.00758099352</v>
      </c>
      <c r="AL1366" s="38">
        <f>IF(OR($Z1366="Dar de baja en SAP",$Z1366="Dar de alta en SAP"),$AJ1366*$AK1366,"")</f>
        <v/>
      </c>
      <c r="AM1366" s="38">
        <f>$AI1366*$AK1366</f>
        <v/>
      </c>
      <c r="AN1366" s="27" t="inlineStr"/>
      <c r="AO1366"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7" t="n">
        <v>0</v>
      </c>
      <c r="M1367" s="7" t="n">
        <v>72600.14999999999</v>
      </c>
      <c r="O1367" s="11">
        <f>M1367/SUM($M$2:$M$2023)</f>
        <v/>
      </c>
      <c r="P1367" s="5">
        <f>IFERROR(M1367/I1367,0)</f>
        <v/>
      </c>
      <c r="R1367" s="8">
        <f>I1367-Q1367</f>
        <v/>
      </c>
      <c r="S1367" s="36">
        <f>P1367*R1367</f>
        <v/>
      </c>
      <c r="U1367" s="27" t="inlineStr">
        <is>
          <t>Stock SAP</t>
        </is>
      </c>
      <c r="V1367" s="27" t="inlineStr">
        <is>
          <t>Medicamentos</t>
        </is>
      </c>
      <c r="W1367" s="27" t="inlineStr">
        <is>
          <t>Dentro del alcance</t>
        </is>
      </c>
      <c r="X1367" s="30" t="inlineStr">
        <is>
          <t>Media</t>
        </is>
      </c>
      <c r="Y1367" s="27" t="inlineStr">
        <is>
          <t>Homologado – confianza Media – pendiente de validación</t>
        </is>
      </c>
      <c r="Z1367" s="26" t="inlineStr">
        <is>
          <t>Dar de baja en SAP</t>
        </is>
      </c>
      <c r="AA1367" s="27" t="inlineStr">
        <is>
          <t>204</t>
        </is>
      </c>
      <c r="AB1367" s="27" t="inlineStr">
        <is>
          <t>SALBUTAMOL</t>
        </is>
      </c>
      <c r="AC1367" s="27" t="inlineStr">
        <is>
          <t>Homologación por código Avain (master M05-001)</t>
        </is>
      </c>
      <c r="AD1367" s="27" t="inlineStr">
        <is>
          <t>No</t>
        </is>
      </c>
      <c r="AE1367" s="27" t="inlineStr"/>
      <c r="AF1367" s="27" t="inlineStr">
        <is>
          <t>Sí</t>
        </is>
      </c>
      <c r="AG1367" s="27" t="inlineStr">
        <is>
          <t>M05-001</t>
        </is>
      </c>
      <c r="AH1367" s="37" t="n">
        <v>463</v>
      </c>
      <c r="AI1367" s="37" t="n">
        <v>29</v>
      </c>
      <c r="AJ1367" s="37" t="n">
        <v>434</v>
      </c>
      <c r="AK1367" s="38" t="n">
        <v>3630.00758099352</v>
      </c>
      <c r="AL1367" s="38">
        <f>IF(OR($Z1367="Dar de baja en SAP",$Z1367="Dar de alta en SAP"),$AJ1367*$AK1367,"")</f>
        <v/>
      </c>
      <c r="AM1367" s="38">
        <f>$AI1367*$AK1367</f>
        <v/>
      </c>
      <c r="AN1367" s="27" t="inlineStr"/>
      <c r="AO1367"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7" t="n">
        <v>0</v>
      </c>
      <c r="M1368" s="7" t="n">
        <v>6619.05</v>
      </c>
      <c r="O1368" s="11">
        <f>M1368/SUM($M$2:$M$2023)</f>
        <v/>
      </c>
      <c r="P1368" s="5">
        <f>IFERROR(M1368/I1368,0)</f>
        <v/>
      </c>
      <c r="R1368" s="8">
        <f>I1368-Q1368</f>
        <v/>
      </c>
      <c r="S1368" s="36">
        <f>P1368*R1368</f>
        <v/>
      </c>
      <c r="U1368" s="27" t="inlineStr">
        <is>
          <t>Stock SAP</t>
        </is>
      </c>
      <c r="V1368" s="27" t="inlineStr">
        <is>
          <t>Medicamentos</t>
        </is>
      </c>
      <c r="W1368" s="27" t="inlineStr">
        <is>
          <t>Dentro del alcance</t>
        </is>
      </c>
      <c r="X1368" s="30" t="inlineStr">
        <is>
          <t>Media</t>
        </is>
      </c>
      <c r="Y1368" s="27" t="inlineStr">
        <is>
          <t>Homologado – confianza Media – pendiente de validación</t>
        </is>
      </c>
      <c r="Z1368" s="26" t="inlineStr">
        <is>
          <t>Dar de baja en SAP</t>
        </is>
      </c>
      <c r="AA1368" s="27" t="inlineStr">
        <is>
          <t>73</t>
        </is>
      </c>
      <c r="AB1368" s="27" t="inlineStr">
        <is>
          <t>DEXAMETASONA AMP</t>
        </is>
      </c>
      <c r="AC1368" s="27" t="inlineStr">
        <is>
          <t>Cruce por nomenclatura SAP</t>
        </is>
      </c>
      <c r="AD1368" s="27" t="inlineStr">
        <is>
          <t>Sí</t>
        </is>
      </c>
      <c r="AE1368" s="27" t="inlineStr">
        <is>
          <t>1000094, 1000478</t>
        </is>
      </c>
      <c r="AF1368" s="27" t="inlineStr">
        <is>
          <t>No</t>
        </is>
      </c>
      <c r="AG1368" s="27" t="inlineStr"/>
      <c r="AH1368" s="37" t="n">
        <v>6527</v>
      </c>
      <c r="AI1368" s="37" t="n">
        <v>193</v>
      </c>
      <c r="AJ1368" s="37" t="n">
        <v>6334</v>
      </c>
      <c r="AK1368" s="38" t="n">
        <v>330.9525386854604</v>
      </c>
      <c r="AL1368" s="38">
        <f>IF(OR($Z1368="Dar de baja en SAP",$Z1368="Dar de alta en SAP"),$AJ1368*$AK1368,"")</f>
        <v/>
      </c>
      <c r="AM1368" s="38">
        <f>$AI1368*$AK1368</f>
        <v/>
      </c>
      <c r="AN1368" s="27" t="inlineStr"/>
      <c r="AO1368"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7" t="n">
        <v>0</v>
      </c>
      <c r="M1369" s="7" t="n">
        <v>22811.06</v>
      </c>
      <c r="O1369" s="11">
        <f>M1369/SUM($M$2:$M$2023)</f>
        <v/>
      </c>
      <c r="P1369" s="5">
        <f>IFERROR(M1369/I1369,0)</f>
        <v/>
      </c>
      <c r="R1369" s="8">
        <f>I1369-Q1369</f>
        <v/>
      </c>
      <c r="S1369" s="36">
        <f>P1369*R1369</f>
        <v/>
      </c>
      <c r="U1369" s="27" t="inlineStr">
        <is>
          <t>Stock SAP</t>
        </is>
      </c>
      <c r="V1369" s="27" t="inlineStr">
        <is>
          <t>Medicamentos</t>
        </is>
      </c>
      <c r="W1369" s="27" t="inlineStr">
        <is>
          <t>Dentro del alcance</t>
        </is>
      </c>
      <c r="X1369" s="25" t="inlineStr">
        <is>
          <t>Alta</t>
        </is>
      </c>
      <c r="Y1369" s="27" t="inlineStr">
        <is>
          <t>Homologado – confianza Alta</t>
        </is>
      </c>
      <c r="Z1369" s="26" t="inlineStr">
        <is>
          <t>Dar de baja en SAP</t>
        </is>
      </c>
      <c r="AA1369" s="27" t="inlineStr">
        <is>
          <t>305</t>
        </is>
      </c>
      <c r="AB1369" s="27" t="inlineStr">
        <is>
          <t>LIDOCAINA EN JALEA</t>
        </is>
      </c>
      <c r="AC1369" s="27" t="inlineStr">
        <is>
          <t>Cruce por nomenclatura SAP</t>
        </is>
      </c>
      <c r="AD1369" s="27" t="inlineStr">
        <is>
          <t>No</t>
        </is>
      </c>
      <c r="AE1369" s="27" t="inlineStr"/>
      <c r="AF1369" s="27" t="inlineStr">
        <is>
          <t>Sí</t>
        </is>
      </c>
      <c r="AG1369" s="27" t="inlineStr"/>
      <c r="AH1369" s="37" t="n">
        <v>546</v>
      </c>
      <c r="AI1369" s="37" t="n">
        <v>61</v>
      </c>
      <c r="AJ1369" s="37" t="n">
        <v>485</v>
      </c>
      <c r="AK1369" s="38" t="n">
        <v>1140.553095238095</v>
      </c>
      <c r="AL1369" s="38">
        <f>IF(OR($Z1369="Dar de baja en SAP",$Z1369="Dar de alta en SAP"),$AJ1369*$AK1369,"")</f>
        <v/>
      </c>
      <c r="AM1369" s="38">
        <f>$AI1369*$AK1369</f>
        <v/>
      </c>
      <c r="AN1369" s="27" t="inlineStr"/>
      <c r="AO1369"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7" t="n">
        <v>0</v>
      </c>
      <c r="M1370" s="7" t="n">
        <v>22811.06</v>
      </c>
      <c r="O1370" s="11">
        <f>M1370/SUM($M$2:$M$2023)</f>
        <v/>
      </c>
      <c r="P1370" s="5">
        <f>IFERROR(M1370/I1370,0)</f>
        <v/>
      </c>
      <c r="R1370" s="8">
        <f>I1370-Q1370</f>
        <v/>
      </c>
      <c r="S1370" s="36">
        <f>P1370*R1370</f>
        <v/>
      </c>
      <c r="U1370" s="27" t="inlineStr">
        <is>
          <t>Stock SAP</t>
        </is>
      </c>
      <c r="V1370" s="27" t="inlineStr">
        <is>
          <t>Medicamentos</t>
        </is>
      </c>
      <c r="W1370" s="27" t="inlineStr">
        <is>
          <t>Dentro del alcance</t>
        </is>
      </c>
      <c r="X1370" s="25" t="inlineStr">
        <is>
          <t>Alta</t>
        </is>
      </c>
      <c r="Y1370" s="27" t="inlineStr">
        <is>
          <t>Homologado – confianza Alta</t>
        </is>
      </c>
      <c r="Z1370" s="26" t="inlineStr">
        <is>
          <t>Dar de baja en SAP</t>
        </is>
      </c>
      <c r="AA1370" s="27" t="inlineStr">
        <is>
          <t>305</t>
        </is>
      </c>
      <c r="AB1370" s="27" t="inlineStr">
        <is>
          <t>LIDOCAINA EN JALEA</t>
        </is>
      </c>
      <c r="AC1370" s="27" t="inlineStr">
        <is>
          <t>Cruce por nomenclatura SAP</t>
        </is>
      </c>
      <c r="AD1370" s="27" t="inlineStr">
        <is>
          <t>No</t>
        </is>
      </c>
      <c r="AE1370" s="27" t="inlineStr"/>
      <c r="AF1370" s="27" t="inlineStr">
        <is>
          <t>Sí</t>
        </is>
      </c>
      <c r="AG1370" s="27" t="inlineStr"/>
      <c r="AH1370" s="37" t="n">
        <v>546</v>
      </c>
      <c r="AI1370" s="37" t="n">
        <v>61</v>
      </c>
      <c r="AJ1370" s="37" t="n">
        <v>485</v>
      </c>
      <c r="AK1370" s="38" t="n">
        <v>1140.553095238095</v>
      </c>
      <c r="AL1370" s="38">
        <f>IF(OR($Z1370="Dar de baja en SAP",$Z1370="Dar de alta en SAP"),$AJ1370*$AK1370,"")</f>
        <v/>
      </c>
      <c r="AM1370" s="38">
        <f>$AI1370*$AK1370</f>
        <v/>
      </c>
      <c r="AN1370" s="27" t="inlineStr"/>
      <c r="AO1370"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7" t="n">
        <v>0</v>
      </c>
      <c r="M1371" s="7" t="n">
        <v>44330.95</v>
      </c>
      <c r="O1371" s="11">
        <f>M1371/SUM($M$2:$M$2023)</f>
        <v/>
      </c>
      <c r="P1371" s="5">
        <f>IFERROR(M1371/I1371,0)</f>
        <v/>
      </c>
      <c r="R1371" s="8">
        <f>I1371-Q1371</f>
        <v/>
      </c>
      <c r="S1371" s="36">
        <f>P1371*R1371</f>
        <v/>
      </c>
      <c r="U1371" s="27" t="inlineStr">
        <is>
          <t>Stock SAP</t>
        </is>
      </c>
      <c r="V1371" s="27" t="inlineStr">
        <is>
          <t>Medicamentos</t>
        </is>
      </c>
      <c r="W1371" s="27" t="inlineStr">
        <is>
          <t>Dentro del alcance</t>
        </is>
      </c>
      <c r="X1371" s="30" t="inlineStr">
        <is>
          <t>Media</t>
        </is>
      </c>
      <c r="Y1371" s="27" t="inlineStr">
        <is>
          <t>Homologado – confianza Media – pendiente de validación</t>
        </is>
      </c>
      <c r="Z1371" s="26" t="inlineStr">
        <is>
          <t>Dar de baja en SAP</t>
        </is>
      </c>
      <c r="AA1371" s="27" t="inlineStr">
        <is>
          <t>199</t>
        </is>
      </c>
      <c r="AB1371" s="27" t="inlineStr">
        <is>
          <t>RIFAMICINA SV 1% X 30ML</t>
        </is>
      </c>
      <c r="AC1371" s="27" t="inlineStr">
        <is>
          <t>Cruce por nomenclatura SAP</t>
        </is>
      </c>
      <c r="AD1371" s="27" t="inlineStr">
        <is>
          <t>No</t>
        </is>
      </c>
      <c r="AE1371" s="27" t="inlineStr"/>
      <c r="AF1371" s="27" t="inlineStr">
        <is>
          <t>No</t>
        </is>
      </c>
      <c r="AG1371" s="27" t="inlineStr"/>
      <c r="AH1371" s="37" t="n">
        <v>325</v>
      </c>
      <c r="AI1371" s="37" t="n">
        <v>12</v>
      </c>
      <c r="AJ1371" s="37" t="n">
        <v>313</v>
      </c>
      <c r="AK1371" s="38" t="n">
        <v>2216.547323076923</v>
      </c>
      <c r="AL1371" s="38">
        <f>IF(OR($Z1371="Dar de baja en SAP",$Z1371="Dar de alta en SAP"),$AJ1371*$AK1371,"")</f>
        <v/>
      </c>
      <c r="AM1371" s="38">
        <f>$AI1371*$AK1371</f>
        <v/>
      </c>
      <c r="AN1371" s="27" t="inlineStr"/>
      <c r="AO1371"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7" t="n">
        <v>0</v>
      </c>
      <c r="M1372" s="7" t="n">
        <v>18438.72</v>
      </c>
      <c r="O1372" s="11">
        <f>M1372/SUM($M$2:$M$2023)</f>
        <v/>
      </c>
      <c r="P1372" s="5">
        <f>IFERROR(M1372/I1372,0)</f>
        <v/>
      </c>
      <c r="R1372" s="8">
        <f>I1372-Q1372</f>
        <v/>
      </c>
      <c r="S1372" s="36">
        <f>P1372*R1372</f>
        <v/>
      </c>
      <c r="U1372" s="27" t="inlineStr">
        <is>
          <t>Stock SAP</t>
        </is>
      </c>
      <c r="V1372" s="27" t="inlineStr">
        <is>
          <t>Medicamentos</t>
        </is>
      </c>
      <c r="W1372" s="27" t="inlineStr">
        <is>
          <t>Dentro del alcance</t>
        </is>
      </c>
      <c r="X1372" s="27" t="inlineStr"/>
      <c r="Y1372" s="27" t="inlineStr">
        <is>
          <t>Sin recuento físico en el inventario de Avain</t>
        </is>
      </c>
      <c r="Z1372" s="28" t="inlineStr">
        <is>
          <t>Sin recuento físico</t>
        </is>
      </c>
      <c r="AA1372" s="27" t="inlineStr"/>
      <c r="AB1372" s="27" t="inlineStr"/>
      <c r="AC1372" s="27" t="inlineStr"/>
      <c r="AD1372" s="27" t="inlineStr"/>
      <c r="AE1372" s="27" t="inlineStr"/>
      <c r="AF1372" s="27" t="inlineStr"/>
      <c r="AG1372" s="27" t="inlineStr"/>
      <c r="AH1372" s="37" t="n">
        <v>79</v>
      </c>
      <c r="AI1372" s="37" t="n">
        <v>0</v>
      </c>
      <c r="AJ1372" s="37" t="n">
        <v>79</v>
      </c>
      <c r="AK1372" s="38" t="n">
        <v>921.9359493670886</v>
      </c>
      <c r="AL1372" s="38" t="n"/>
      <c r="AM1372" s="38" t="n"/>
      <c r="AN1372" s="27" t="inlineStr"/>
      <c r="AO1372" s="27"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7" t="n">
        <v>0</v>
      </c>
      <c r="M1373" s="7" t="n">
        <v>7126.91</v>
      </c>
      <c r="O1373" s="11">
        <f>M1373/SUM($M$2:$M$2023)</f>
        <v/>
      </c>
      <c r="P1373" s="5">
        <f>IFERROR(M1373/I1373,0)</f>
        <v/>
      </c>
      <c r="R1373" s="8">
        <f>I1373-Q1373</f>
        <v/>
      </c>
      <c r="S1373" s="36">
        <f>P1373*R1373</f>
        <v/>
      </c>
      <c r="U1373" s="27" t="inlineStr">
        <is>
          <t>Stock SAP</t>
        </is>
      </c>
      <c r="V1373" s="27" t="inlineStr">
        <is>
          <t>Medicamentos</t>
        </is>
      </c>
      <c r="W1373" s="27" t="inlineStr">
        <is>
          <t>Dentro del alcance</t>
        </is>
      </c>
      <c r="X1373" s="27" t="inlineStr"/>
      <c r="Y1373" s="27" t="inlineStr">
        <is>
          <t>Sin recuento físico en el inventario de Avain</t>
        </is>
      </c>
      <c r="Z1373" s="28" t="inlineStr">
        <is>
          <t>Sin recuento físico</t>
        </is>
      </c>
      <c r="AA1373" s="27" t="inlineStr"/>
      <c r="AB1373" s="27" t="inlineStr"/>
      <c r="AC1373" s="27" t="inlineStr"/>
      <c r="AD1373" s="27" t="inlineStr"/>
      <c r="AE1373" s="27" t="inlineStr"/>
      <c r="AF1373" s="27" t="inlineStr"/>
      <c r="AG1373" s="27" t="inlineStr"/>
      <c r="AH1373" s="37" t="n">
        <v>175</v>
      </c>
      <c r="AI1373" s="37" t="n">
        <v>0</v>
      </c>
      <c r="AJ1373" s="37" t="n">
        <v>175</v>
      </c>
      <c r="AK1373" s="38" t="n">
        <v>356.3453714285715</v>
      </c>
      <c r="AL1373" s="38" t="n"/>
      <c r="AM1373" s="38" t="n"/>
      <c r="AN1373" s="27" t="inlineStr"/>
      <c r="AO1373" s="27"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7" t="n">
        <v>0</v>
      </c>
      <c r="M1374" s="7" t="n">
        <v>2964.44</v>
      </c>
      <c r="O1374" s="11">
        <f>M1374/SUM($M$2:$M$2023)</f>
        <v/>
      </c>
      <c r="P1374" s="5">
        <f>IFERROR(M1374/I1374,0)</f>
        <v/>
      </c>
      <c r="R1374" s="8">
        <f>I1374-Q1374</f>
        <v/>
      </c>
      <c r="S1374" s="36">
        <f>P1374*R1374</f>
        <v/>
      </c>
      <c r="U1374" s="27" t="inlineStr">
        <is>
          <t>Stock SAP</t>
        </is>
      </c>
      <c r="V1374" s="27" t="inlineStr">
        <is>
          <t>Medicamentos</t>
        </is>
      </c>
      <c r="W1374" s="27" t="inlineStr">
        <is>
          <t>Dentro del alcance</t>
        </is>
      </c>
      <c r="X1374" s="30" t="inlineStr">
        <is>
          <t>Media</t>
        </is>
      </c>
      <c r="Y1374" s="27" t="inlineStr">
        <is>
          <t>Homologado – confianza Media – pendiente de validación</t>
        </is>
      </c>
      <c r="Z1374" s="26" t="inlineStr">
        <is>
          <t>Dar de baja en SAP</t>
        </is>
      </c>
      <c r="AA1374" s="27" t="inlineStr">
        <is>
          <t>396</t>
        </is>
      </c>
      <c r="AB1374" s="27" t="inlineStr">
        <is>
          <t>IBUPROFENO 600MG COMP RECUBIERTOS</t>
        </is>
      </c>
      <c r="AC1374" s="27" t="inlineStr">
        <is>
          <t>Homologación por código Avain (master M01-005)</t>
        </is>
      </c>
      <c r="AD1374" s="27" t="inlineStr">
        <is>
          <t>No</t>
        </is>
      </c>
      <c r="AE1374" s="27" t="inlineStr"/>
      <c r="AF1374" s="27" t="inlineStr">
        <is>
          <t>Sí</t>
        </is>
      </c>
      <c r="AG1374" s="27" t="inlineStr">
        <is>
          <t>M01-005</t>
        </is>
      </c>
      <c r="AH1374" s="37" t="n">
        <v>21380</v>
      </c>
      <c r="AI1374" s="37" t="n">
        <v>690</v>
      </c>
      <c r="AJ1374" s="37" t="n">
        <v>20690</v>
      </c>
      <c r="AK1374" s="38" t="n">
        <v>148.2219789522919</v>
      </c>
      <c r="AL1374" s="38">
        <f>IF(OR($Z1374="Dar de baja en SAP",$Z1374="Dar de alta en SAP"),$AJ1374*$AK1374,"")</f>
        <v/>
      </c>
      <c r="AM1374" s="38">
        <f>$AI1374*$AK1374</f>
        <v/>
      </c>
      <c r="AN1374" s="27" t="inlineStr"/>
      <c r="AO1374"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7" t="n">
        <v>0</v>
      </c>
      <c r="M1375" s="7" t="n">
        <v>2964.44</v>
      </c>
      <c r="O1375" s="11">
        <f>M1375/SUM($M$2:$M$2023)</f>
        <v/>
      </c>
      <c r="P1375" s="5">
        <f>IFERROR(M1375/I1375,0)</f>
        <v/>
      </c>
      <c r="R1375" s="8">
        <f>I1375-Q1375</f>
        <v/>
      </c>
      <c r="S1375" s="36">
        <f>P1375*R1375</f>
        <v/>
      </c>
      <c r="U1375" s="27" t="inlineStr">
        <is>
          <t>Stock SAP</t>
        </is>
      </c>
      <c r="V1375" s="27" t="inlineStr">
        <is>
          <t>Medicamentos</t>
        </is>
      </c>
      <c r="W1375" s="27" t="inlineStr">
        <is>
          <t>Dentro del alcance</t>
        </is>
      </c>
      <c r="X1375" s="30" t="inlineStr">
        <is>
          <t>Media</t>
        </is>
      </c>
      <c r="Y1375" s="27" t="inlineStr">
        <is>
          <t>Homologado – confianza Media – pendiente de validación</t>
        </is>
      </c>
      <c r="Z1375" s="26" t="inlineStr">
        <is>
          <t>Dar de baja en SAP</t>
        </is>
      </c>
      <c r="AA1375" s="27" t="inlineStr">
        <is>
          <t>396</t>
        </is>
      </c>
      <c r="AB1375" s="27" t="inlineStr">
        <is>
          <t>IBUPROFENO 600MG COMP RECUBIERTOS</t>
        </is>
      </c>
      <c r="AC1375" s="27" t="inlineStr">
        <is>
          <t>Homologación por código Avain (master M01-005)</t>
        </is>
      </c>
      <c r="AD1375" s="27" t="inlineStr">
        <is>
          <t>No</t>
        </is>
      </c>
      <c r="AE1375" s="27" t="inlineStr"/>
      <c r="AF1375" s="27" t="inlineStr">
        <is>
          <t>Sí</t>
        </is>
      </c>
      <c r="AG1375" s="27" t="inlineStr">
        <is>
          <t>M01-005</t>
        </is>
      </c>
      <c r="AH1375" s="37" t="n">
        <v>21380</v>
      </c>
      <c r="AI1375" s="37" t="n">
        <v>690</v>
      </c>
      <c r="AJ1375" s="37" t="n">
        <v>20690</v>
      </c>
      <c r="AK1375" s="38" t="n">
        <v>148.2219789522919</v>
      </c>
      <c r="AL1375" s="38">
        <f>IF(OR($Z1375="Dar de baja en SAP",$Z1375="Dar de alta en SAP"),$AJ1375*$AK1375,"")</f>
        <v/>
      </c>
      <c r="AM1375" s="38">
        <f>$AI1375*$AK1375</f>
        <v/>
      </c>
      <c r="AN1375" s="27" t="inlineStr"/>
      <c r="AO1375"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7" t="n">
        <v>0</v>
      </c>
      <c r="M1376" s="7" t="n">
        <v>335077.68</v>
      </c>
      <c r="O1376" s="11">
        <f>M1376/SUM($M$2:$M$2023)</f>
        <v/>
      </c>
      <c r="P1376" s="5">
        <f>IFERROR(M1376/I1376,0)</f>
        <v/>
      </c>
      <c r="R1376" s="8">
        <f>I1376-Q1376</f>
        <v/>
      </c>
      <c r="S1376" s="36">
        <f>P1376*R1376</f>
        <v/>
      </c>
      <c r="U1376" s="27" t="inlineStr">
        <is>
          <t>Stock SAP</t>
        </is>
      </c>
      <c r="V1376" s="27" t="inlineStr">
        <is>
          <t>Medicamentos</t>
        </is>
      </c>
      <c r="W1376" s="27" t="inlineStr">
        <is>
          <t>Dentro del alcance</t>
        </is>
      </c>
      <c r="X1376" s="27" t="inlineStr"/>
      <c r="Y1376" s="27" t="inlineStr">
        <is>
          <t>Sin recuento físico en el inventario de Avain</t>
        </is>
      </c>
      <c r="Z1376" s="28" t="inlineStr">
        <is>
          <t>Sin recuento físico</t>
        </is>
      </c>
      <c r="AA1376" s="27" t="inlineStr"/>
      <c r="AB1376" s="27" t="inlineStr"/>
      <c r="AC1376" s="27" t="inlineStr"/>
      <c r="AD1376" s="27" t="inlineStr"/>
      <c r="AE1376" s="27" t="inlineStr"/>
      <c r="AF1376" s="27" t="inlineStr"/>
      <c r="AG1376" s="27" t="inlineStr"/>
      <c r="AH1376" s="37" t="n">
        <v>50</v>
      </c>
      <c r="AI1376" s="37" t="n">
        <v>0</v>
      </c>
      <c r="AJ1376" s="37" t="n">
        <v>50</v>
      </c>
      <c r="AK1376" s="38" t="n">
        <v>16753.884</v>
      </c>
      <c r="AL1376" s="38" t="n"/>
      <c r="AM1376" s="38" t="n"/>
      <c r="AN1376" s="27" t="inlineStr"/>
      <c r="AO1376" s="27"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7" t="n">
        <v>0</v>
      </c>
      <c r="M1377" s="7" t="n">
        <v>510772.75</v>
      </c>
      <c r="O1377" s="11">
        <f>M1377/SUM($M$2:$M$2023)</f>
        <v/>
      </c>
      <c r="P1377" s="5">
        <f>IFERROR(M1377/I1377,0)</f>
        <v/>
      </c>
      <c r="R1377" s="8">
        <f>I1377-Q1377</f>
        <v/>
      </c>
      <c r="S1377" s="36">
        <f>P1377*R1377</f>
        <v/>
      </c>
      <c r="U1377" s="27" t="inlineStr">
        <is>
          <t>Stock SAP</t>
        </is>
      </c>
      <c r="V1377" s="27" t="inlineStr">
        <is>
          <t>Medicamentos</t>
        </is>
      </c>
      <c r="W1377" s="27" t="inlineStr">
        <is>
          <t>Dentro del alcance</t>
        </is>
      </c>
      <c r="X1377" s="27" t="inlineStr"/>
      <c r="Y1377" s="27" t="inlineStr">
        <is>
          <t>Sin recuento físico en el inventario de Avain</t>
        </is>
      </c>
      <c r="Z1377" s="28" t="inlineStr">
        <is>
          <t>Sin recuento físico</t>
        </is>
      </c>
      <c r="AA1377" s="27" t="inlineStr"/>
      <c r="AB1377" s="27" t="inlineStr"/>
      <c r="AC1377" s="27" t="inlineStr"/>
      <c r="AD1377" s="27" t="inlineStr"/>
      <c r="AE1377" s="27" t="inlineStr"/>
      <c r="AF1377" s="27" t="inlineStr"/>
      <c r="AG1377" s="27" t="inlineStr"/>
      <c r="AH1377" s="37" t="n">
        <v>80</v>
      </c>
      <c r="AI1377" s="37" t="n">
        <v>0</v>
      </c>
      <c r="AJ1377" s="37" t="n">
        <v>80</v>
      </c>
      <c r="AK1377" s="38" t="n">
        <v>25538.6375</v>
      </c>
      <c r="AL1377" s="38" t="n"/>
      <c r="AM1377" s="38" t="n"/>
      <c r="AN1377" s="27" t="inlineStr"/>
      <c r="AO1377" s="27"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7" t="n">
        <v>0</v>
      </c>
      <c r="M1378" s="7" t="n">
        <v>888.75</v>
      </c>
      <c r="O1378" s="11">
        <f>M1378/SUM($M$2:$M$2023)</f>
        <v/>
      </c>
      <c r="P1378" s="5">
        <f>IFERROR(M1378/I1378,0)</f>
        <v/>
      </c>
      <c r="R1378" s="8">
        <f>I1378-Q1378</f>
        <v/>
      </c>
      <c r="S1378" s="36">
        <f>P1378*R1378</f>
        <v/>
      </c>
      <c r="U1378" s="27" t="inlineStr">
        <is>
          <t>Stock SAP</t>
        </is>
      </c>
      <c r="V1378" s="27" t="inlineStr">
        <is>
          <t>Medicamentos</t>
        </is>
      </c>
      <c r="W1378" s="27" t="inlineStr">
        <is>
          <t>Dentro del alcance</t>
        </is>
      </c>
      <c r="X1378" s="25" t="inlineStr">
        <is>
          <t>Alta</t>
        </is>
      </c>
      <c r="Y1378" s="27" t="inlineStr">
        <is>
          <t>Homologado – confianza Alta</t>
        </is>
      </c>
      <c r="Z1378" s="26" t="inlineStr">
        <is>
          <t>Dar de baja en SAP</t>
        </is>
      </c>
      <c r="AA1378" s="27" t="inlineStr">
        <is>
          <t>153</t>
        </is>
      </c>
      <c r="AB1378" s="27" t="inlineStr">
        <is>
          <t>LORATADINA COMP</t>
        </is>
      </c>
      <c r="AC1378" s="27" t="inlineStr">
        <is>
          <t>Cruce por nomenclatura SAP</t>
        </is>
      </c>
      <c r="AD1378" s="27" t="inlineStr">
        <is>
          <t>No</t>
        </is>
      </c>
      <c r="AE1378" s="27" t="inlineStr"/>
      <c r="AF1378" s="27" t="inlineStr">
        <is>
          <t>Sí</t>
        </is>
      </c>
      <c r="AG1378" s="27" t="inlineStr"/>
      <c r="AH1378" s="37" t="n">
        <v>7695</v>
      </c>
      <c r="AI1378" s="37" t="n">
        <v>150</v>
      </c>
      <c r="AJ1378" s="37" t="n">
        <v>7545</v>
      </c>
      <c r="AK1378" s="38" t="n">
        <v>44.43740480831708</v>
      </c>
      <c r="AL1378" s="38">
        <f>IF(OR($Z1378="Dar de baja en SAP",$Z1378="Dar de alta en SAP"),$AJ1378*$AK1378,"")</f>
        <v/>
      </c>
      <c r="AM1378" s="38">
        <f>$AI1378*$AK1378</f>
        <v/>
      </c>
      <c r="AN1378" s="29" t="inlineStr">
        <is>
          <t>Valorización a validar: relación de cantidades 51 a 1 entre SAP y el recuento físico. Sugiere distinta unidad de medida (SAP por caja o envase y el recuento por unidad). La diferencia económica de esta fila no debe tomarse como definitiva.</t>
        </is>
      </c>
      <c r="AO1378"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7" t="n">
        <v>0</v>
      </c>
      <c r="M1379" s="7" t="n">
        <v>888.75</v>
      </c>
      <c r="O1379" s="11">
        <f>M1379/SUM($M$2:$M$2023)</f>
        <v/>
      </c>
      <c r="P1379" s="5">
        <f>IFERROR(M1379/I1379,0)</f>
        <v/>
      </c>
      <c r="R1379" s="8">
        <f>I1379-Q1379</f>
        <v/>
      </c>
      <c r="S1379" s="36">
        <f>P1379*R1379</f>
        <v/>
      </c>
      <c r="U1379" s="27" t="inlineStr">
        <is>
          <t>Stock SAP</t>
        </is>
      </c>
      <c r="V1379" s="27" t="inlineStr">
        <is>
          <t>Medicamentos</t>
        </is>
      </c>
      <c r="W1379" s="27" t="inlineStr">
        <is>
          <t>Dentro del alcance</t>
        </is>
      </c>
      <c r="X1379" s="25" t="inlineStr">
        <is>
          <t>Alta</t>
        </is>
      </c>
      <c r="Y1379" s="27" t="inlineStr">
        <is>
          <t>Homologado – confianza Alta</t>
        </is>
      </c>
      <c r="Z1379" s="26" t="inlineStr">
        <is>
          <t>Dar de baja en SAP</t>
        </is>
      </c>
      <c r="AA1379" s="27" t="inlineStr">
        <is>
          <t>153</t>
        </is>
      </c>
      <c r="AB1379" s="27" t="inlineStr">
        <is>
          <t>LORATADINA COMP</t>
        </is>
      </c>
      <c r="AC1379" s="27" t="inlineStr">
        <is>
          <t>Cruce por nomenclatura SAP</t>
        </is>
      </c>
      <c r="AD1379" s="27" t="inlineStr">
        <is>
          <t>No</t>
        </is>
      </c>
      <c r="AE1379" s="27" t="inlineStr"/>
      <c r="AF1379" s="27" t="inlineStr">
        <is>
          <t>Sí</t>
        </is>
      </c>
      <c r="AG1379" s="27" t="inlineStr"/>
      <c r="AH1379" s="37" t="n">
        <v>7695</v>
      </c>
      <c r="AI1379" s="37" t="n">
        <v>150</v>
      </c>
      <c r="AJ1379" s="37" t="n">
        <v>7545</v>
      </c>
      <c r="AK1379" s="38" t="n">
        <v>44.43740480831708</v>
      </c>
      <c r="AL1379" s="38">
        <f>IF(OR($Z1379="Dar de baja en SAP",$Z1379="Dar de alta en SAP"),$AJ1379*$AK1379,"")</f>
        <v/>
      </c>
      <c r="AM1379" s="38">
        <f>$AI1379*$AK1379</f>
        <v/>
      </c>
      <c r="AN1379" s="29" t="inlineStr">
        <is>
          <t>Valorización a validar: relación de cantidades 51 a 1 entre SAP y el recuento físico. Sugiere distinta unidad de medida (SAP por caja o envase y el recuento por unidad). La diferencia económica de esta fila no debe tomarse como definitiva.</t>
        </is>
      </c>
      <c r="AO1379"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7" t="n">
        <v>0</v>
      </c>
      <c r="M1380" s="7" t="n">
        <v>888.75</v>
      </c>
      <c r="O1380" s="11">
        <f>M1380/SUM($M$2:$M$2023)</f>
        <v/>
      </c>
      <c r="P1380" s="5">
        <f>IFERROR(M1380/I1380,0)</f>
        <v/>
      </c>
      <c r="R1380" s="8">
        <f>I1380-Q1380</f>
        <v/>
      </c>
      <c r="S1380" s="36">
        <f>P1380*R1380</f>
        <v/>
      </c>
      <c r="U1380" s="27" t="inlineStr">
        <is>
          <t>Stock SAP</t>
        </is>
      </c>
      <c r="V1380" s="27" t="inlineStr">
        <is>
          <t>Medicamentos</t>
        </is>
      </c>
      <c r="W1380" s="27" t="inlineStr">
        <is>
          <t>Dentro del alcance</t>
        </is>
      </c>
      <c r="X1380" s="25" t="inlineStr">
        <is>
          <t>Alta</t>
        </is>
      </c>
      <c r="Y1380" s="27" t="inlineStr">
        <is>
          <t>Homologado – confianza Alta</t>
        </is>
      </c>
      <c r="Z1380" s="26" t="inlineStr">
        <is>
          <t>Dar de baja en SAP</t>
        </is>
      </c>
      <c r="AA1380" s="27" t="inlineStr">
        <is>
          <t>153</t>
        </is>
      </c>
      <c r="AB1380" s="27" t="inlineStr">
        <is>
          <t>LORATADINA COMP</t>
        </is>
      </c>
      <c r="AC1380" s="27" t="inlineStr">
        <is>
          <t>Cruce por nomenclatura SAP</t>
        </is>
      </c>
      <c r="AD1380" s="27" t="inlineStr">
        <is>
          <t>No</t>
        </is>
      </c>
      <c r="AE1380" s="27" t="inlineStr"/>
      <c r="AF1380" s="27" t="inlineStr">
        <is>
          <t>Sí</t>
        </is>
      </c>
      <c r="AG1380" s="27" t="inlineStr"/>
      <c r="AH1380" s="37" t="n">
        <v>7695</v>
      </c>
      <c r="AI1380" s="37" t="n">
        <v>150</v>
      </c>
      <c r="AJ1380" s="37" t="n">
        <v>7545</v>
      </c>
      <c r="AK1380" s="38" t="n">
        <v>44.43740480831708</v>
      </c>
      <c r="AL1380" s="38">
        <f>IF(OR($Z1380="Dar de baja en SAP",$Z1380="Dar de alta en SAP"),$AJ1380*$AK1380,"")</f>
        <v/>
      </c>
      <c r="AM1380" s="38">
        <f>$AI1380*$AK1380</f>
        <v/>
      </c>
      <c r="AN1380" s="29" t="inlineStr">
        <is>
          <t>Valorización a validar: relación de cantidades 51 a 1 entre SAP y el recuento físico. Sugiere distinta unidad de medida (SAP por caja o envase y el recuento por unidad). La diferencia económica de esta fila no debe tomarse como definitiva.</t>
        </is>
      </c>
      <c r="AO1380"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7" t="n">
        <v>0</v>
      </c>
      <c r="M1381" s="7" t="n">
        <v>23768.68</v>
      </c>
      <c r="O1381" s="11">
        <f>M1381/SUM($M$2:$M$2023)</f>
        <v/>
      </c>
      <c r="P1381" s="5">
        <f>IFERROR(M1381/I1381,0)</f>
        <v/>
      </c>
      <c r="R1381" s="8">
        <f>I1381-Q1381</f>
        <v/>
      </c>
      <c r="S1381" s="36">
        <f>P1381*R1381</f>
        <v/>
      </c>
      <c r="U1381" s="27" t="inlineStr">
        <is>
          <t>Stock SAP</t>
        </is>
      </c>
      <c r="V1381" s="27" t="inlineStr">
        <is>
          <t>Medicamentos</t>
        </is>
      </c>
      <c r="W1381" s="27" t="inlineStr">
        <is>
          <t>Dentro del alcance</t>
        </is>
      </c>
      <c r="X1381" s="30" t="inlineStr">
        <is>
          <t>Media</t>
        </is>
      </c>
      <c r="Y1381" s="27" t="inlineStr">
        <is>
          <t>Homologado – confianza Media – pendiente de validación</t>
        </is>
      </c>
      <c r="Z1381" s="26" t="inlineStr">
        <is>
          <t>Dar de baja en SAP</t>
        </is>
      </c>
      <c r="AA1381" s="27" t="inlineStr">
        <is>
          <t>460</t>
        </is>
      </c>
      <c r="AB1381" s="27" t="inlineStr">
        <is>
          <t>GEL CONDUCTOR 500 GRS</t>
        </is>
      </c>
      <c r="AC1381" s="27" t="inlineStr">
        <is>
          <t>Cruce por nomenclatura SAP</t>
        </is>
      </c>
      <c r="AD1381" s="27" t="inlineStr">
        <is>
          <t>No</t>
        </is>
      </c>
      <c r="AE1381" s="27" t="inlineStr"/>
      <c r="AF1381" s="27" t="inlineStr">
        <is>
          <t>No</t>
        </is>
      </c>
      <c r="AG1381" s="27" t="inlineStr"/>
      <c r="AH1381" s="37" t="n">
        <v>106</v>
      </c>
      <c r="AI1381" s="37" t="n">
        <v>0</v>
      </c>
      <c r="AJ1381" s="37" t="n">
        <v>106</v>
      </c>
      <c r="AK1381" s="38" t="n">
        <v>1188.434056603773</v>
      </c>
      <c r="AL1381" s="38">
        <f>IF(OR($Z1381="Dar de baja en SAP",$Z1381="Dar de alta en SAP"),$AJ1381*$AK1381,"")</f>
        <v/>
      </c>
      <c r="AM1381" s="38">
        <f>$AI1381*$AK1381</f>
        <v/>
      </c>
      <c r="AN1381" s="27" t="inlineStr"/>
      <c r="AO1381" s="27"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7" t="n">
        <v>0</v>
      </c>
      <c r="M1382" s="7" t="n">
        <v>76114.23</v>
      </c>
      <c r="O1382" s="11">
        <f>M1382/SUM($M$2:$M$2023)</f>
        <v/>
      </c>
      <c r="P1382" s="5">
        <f>IFERROR(M1382/I1382,0)</f>
        <v/>
      </c>
      <c r="R1382" s="8">
        <f>I1382-Q1382</f>
        <v/>
      </c>
      <c r="S1382" s="36">
        <f>P1382*R1382</f>
        <v/>
      </c>
      <c r="U1382" s="27" t="inlineStr">
        <is>
          <t>Stock SAP</t>
        </is>
      </c>
      <c r="V1382" s="27" t="inlineStr">
        <is>
          <t>Medicamentos</t>
        </is>
      </c>
      <c r="W1382" s="27" t="inlineStr">
        <is>
          <t>Dentro del alcance</t>
        </is>
      </c>
      <c r="X1382" s="27" t="inlineStr"/>
      <c r="Y1382" s="27" t="inlineStr">
        <is>
          <t>Sin recuento físico en el inventario de Avain</t>
        </is>
      </c>
      <c r="Z1382" s="28" t="inlineStr">
        <is>
          <t>Sin recuento físico</t>
        </is>
      </c>
      <c r="AA1382" s="27" t="inlineStr"/>
      <c r="AB1382" s="27" t="inlineStr"/>
      <c r="AC1382" s="27" t="inlineStr"/>
      <c r="AD1382" s="27" t="inlineStr"/>
      <c r="AE1382" s="27" t="inlineStr"/>
      <c r="AF1382" s="27" t="inlineStr"/>
      <c r="AG1382" s="27" t="inlineStr"/>
      <c r="AH1382" s="37" t="n">
        <v>1296</v>
      </c>
      <c r="AI1382" s="37" t="n">
        <v>0</v>
      </c>
      <c r="AJ1382" s="37" t="n">
        <v>1296</v>
      </c>
      <c r="AK1382" s="38" t="n">
        <v>3805.711473765432</v>
      </c>
      <c r="AL1382" s="38" t="n"/>
      <c r="AM1382" s="38" t="n"/>
      <c r="AN1382" s="27" t="inlineStr"/>
      <c r="AO1382" s="27"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7" t="n">
        <v>0</v>
      </c>
      <c r="M1383" s="7" t="n">
        <v>238.92</v>
      </c>
      <c r="O1383" s="11">
        <f>M1383/SUM($M$2:$M$2023)</f>
        <v/>
      </c>
      <c r="P1383" s="5">
        <f>IFERROR(M1383/I1383,0)</f>
        <v/>
      </c>
      <c r="R1383" s="8">
        <f>I1383-Q1383</f>
        <v/>
      </c>
      <c r="S1383" s="36">
        <f>P1383*R1383</f>
        <v/>
      </c>
      <c r="U1383" s="27" t="inlineStr">
        <is>
          <t>Stock SAP</t>
        </is>
      </c>
      <c r="V1383" s="27" t="inlineStr">
        <is>
          <t>Medicamentos</t>
        </is>
      </c>
      <c r="W1383" s="27" t="inlineStr">
        <is>
          <t>Dentro del alcance</t>
        </is>
      </c>
      <c r="X1383" s="27" t="inlineStr"/>
      <c r="Y1383" s="27" t="inlineStr">
        <is>
          <t>Sin recuento físico en el inventario de Avain</t>
        </is>
      </c>
      <c r="Z1383" s="28" t="inlineStr">
        <is>
          <t>Sin recuento físico</t>
        </is>
      </c>
      <c r="AA1383" s="27" t="inlineStr"/>
      <c r="AB1383" s="27" t="inlineStr"/>
      <c r="AC1383" s="27" t="inlineStr"/>
      <c r="AD1383" s="27" t="inlineStr"/>
      <c r="AE1383" s="27" t="inlineStr"/>
      <c r="AF1383" s="27" t="inlineStr"/>
      <c r="AG1383" s="27" t="inlineStr"/>
      <c r="AH1383" s="37" t="n">
        <v>240</v>
      </c>
      <c r="AI1383" s="37" t="n">
        <v>0</v>
      </c>
      <c r="AJ1383" s="37" t="n">
        <v>240</v>
      </c>
      <c r="AK1383" s="38" t="n">
        <v>11.945875</v>
      </c>
      <c r="AL1383" s="38" t="n"/>
      <c r="AM1383" s="38" t="n"/>
      <c r="AN1383" s="27" t="inlineStr"/>
      <c r="AO1383" s="27"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7" t="n">
        <v>0</v>
      </c>
      <c r="M1384" s="7" t="n">
        <v>49909.81</v>
      </c>
      <c r="O1384" s="11">
        <f>M1384/SUM($M$2:$M$2023)</f>
        <v/>
      </c>
      <c r="P1384" s="5">
        <f>IFERROR(M1384/I1384,0)</f>
        <v/>
      </c>
      <c r="R1384" s="8">
        <f>I1384-Q1384</f>
        <v/>
      </c>
      <c r="S1384" s="36">
        <f>P1384*R1384</f>
        <v/>
      </c>
      <c r="U1384" s="27" t="inlineStr">
        <is>
          <t>Stock SAP</t>
        </is>
      </c>
      <c r="V1384" s="27" t="inlineStr">
        <is>
          <t>Medicamentos</t>
        </is>
      </c>
      <c r="W1384" s="27" t="inlineStr">
        <is>
          <t>Dentro del alcance</t>
        </is>
      </c>
      <c r="X1384" s="27" t="inlineStr"/>
      <c r="Y1384" s="27" t="inlineStr">
        <is>
          <t>Sin recuento físico en el inventario de Avain</t>
        </is>
      </c>
      <c r="Z1384" s="28" t="inlineStr">
        <is>
          <t>Sin recuento físico</t>
        </is>
      </c>
      <c r="AA1384" s="27" t="inlineStr"/>
      <c r="AB1384" s="27" t="inlineStr"/>
      <c r="AC1384" s="27" t="inlineStr"/>
      <c r="AD1384" s="27" t="inlineStr"/>
      <c r="AE1384" s="27" t="inlineStr"/>
      <c r="AF1384" s="27" t="inlineStr"/>
      <c r="AG1384" s="27" t="inlineStr"/>
      <c r="AH1384" s="37" t="n">
        <v>191</v>
      </c>
      <c r="AI1384" s="37" t="n">
        <v>0</v>
      </c>
      <c r="AJ1384" s="37" t="n">
        <v>191</v>
      </c>
      <c r="AK1384" s="38" t="n">
        <v>2495.490732984293</v>
      </c>
      <c r="AL1384" s="38" t="n"/>
      <c r="AM1384" s="38" t="n"/>
      <c r="AN1384" s="27" t="inlineStr"/>
      <c r="AO1384" s="27" t="inlineStr">
        <is>
          <t>El material ocupa 8 filas en la hoja 1060 NQN (lote/almacén). La cantidad SAP y la física de esta vista son el total del material.</t>
        </is>
      </c>
    </row>
    <row r="1385">
      <c r="A1385" s="5" t="inlineStr">
        <is>
          <t>1000205</t>
        </is>
      </c>
      <c r="B1385" s="5" t="inlineStr">
        <is>
          <t>BAÑO OCULAR POEN 80 ML</t>
        </is>
      </c>
      <c r="C1385" s="5" t="inlineStr"/>
      <c r="D1385" s="5" t="inlineStr">
        <is>
          <t>033</t>
        </is>
      </c>
      <c r="E1385" s="5" t="inlineStr">
        <is>
          <t>ZMED</t>
        </is>
      </c>
      <c r="F1385" s="5" t="inlineStr">
        <is>
          <t>1060</t>
        </is>
      </c>
      <c r="G1385" s="5" t="inlineStr">
        <is>
          <t>6022</t>
        </is>
      </c>
      <c r="H1385" s="5" t="inlineStr">
        <is>
          <t>C/U</t>
        </is>
      </c>
      <c r="I1385" s="6" t="n">
        <v>20</v>
      </c>
      <c r="J1385" s="6" t="n">
        <v>0</v>
      </c>
      <c r="K1385" s="5" t="inlineStr">
        <is>
          <t>ARS</t>
        </is>
      </c>
      <c r="L1385" s="7" t="n">
        <v>0</v>
      </c>
      <c r="M1385" s="7" t="n">
        <v>94688.67999999999</v>
      </c>
      <c r="O1385" s="11">
        <f>M1385/SUM($M$2:$M$2023)</f>
        <v/>
      </c>
      <c r="P1385" s="5">
        <f>IFERROR(M1385/I1385,0)</f>
        <v/>
      </c>
      <c r="R1385" s="8">
        <f>I1385-Q1385</f>
        <v/>
      </c>
      <c r="S1385" s="36">
        <f>P1385*R1385</f>
        <v/>
      </c>
      <c r="U1385" s="27" t="inlineStr">
        <is>
          <t>Stock SAP</t>
        </is>
      </c>
      <c r="V1385" s="27" t="inlineStr">
        <is>
          <t>Medicamentos</t>
        </is>
      </c>
      <c r="W1385" s="27" t="inlineStr">
        <is>
          <t>Dentro del alcance</t>
        </is>
      </c>
      <c r="X1385" s="27" t="inlineStr"/>
      <c r="Y1385" s="27" t="inlineStr">
        <is>
          <t>Sin recuento físico en el inventario de Avain</t>
        </is>
      </c>
      <c r="Z1385" s="28" t="inlineStr">
        <is>
          <t>Sin recuento físico</t>
        </is>
      </c>
      <c r="AA1385" s="27" t="inlineStr"/>
      <c r="AB1385" s="27" t="inlineStr"/>
      <c r="AC1385" s="27" t="inlineStr"/>
      <c r="AD1385" s="27" t="inlineStr"/>
      <c r="AE1385" s="27" t="inlineStr"/>
      <c r="AF1385" s="27" t="inlineStr"/>
      <c r="AG1385" s="27" t="inlineStr"/>
      <c r="AH1385" s="37" t="n">
        <v>698</v>
      </c>
      <c r="AI1385" s="37" t="n">
        <v>0</v>
      </c>
      <c r="AJ1385" s="37" t="n">
        <v>698</v>
      </c>
      <c r="AK1385" s="38" t="n">
        <v>4734.434011461318</v>
      </c>
      <c r="AL1385" s="38" t="n"/>
      <c r="AM1385" s="38" t="n"/>
      <c r="AN1385" s="27" t="inlineStr"/>
      <c r="AO1385" s="27"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7" t="n">
        <v>0</v>
      </c>
      <c r="M1386" s="7" t="n">
        <v>16174.25</v>
      </c>
      <c r="O1386" s="11">
        <f>M1386/SUM($M$2:$M$2023)</f>
        <v/>
      </c>
      <c r="P1386" s="5">
        <f>IFERROR(M1386/I1386,0)</f>
        <v/>
      </c>
      <c r="R1386" s="8">
        <f>I1386-Q1386</f>
        <v/>
      </c>
      <c r="S1386" s="36">
        <f>P1386*R1386</f>
        <v/>
      </c>
      <c r="U1386" s="27" t="inlineStr">
        <is>
          <t>Stock SAP</t>
        </is>
      </c>
      <c r="V1386" s="27" t="inlineStr">
        <is>
          <t>Medicamentos</t>
        </is>
      </c>
      <c r="W1386" s="27" t="inlineStr">
        <is>
          <t>Dentro del alcance</t>
        </is>
      </c>
      <c r="X1386" s="30" t="inlineStr">
        <is>
          <t>Media</t>
        </is>
      </c>
      <c r="Y1386" s="27" t="inlineStr">
        <is>
          <t>Homologado – confianza Media – pendiente de validación</t>
        </is>
      </c>
      <c r="Z1386" s="26" t="inlineStr">
        <is>
          <t>Dar de baja en SAP</t>
        </is>
      </c>
      <c r="AA1386" s="27" t="inlineStr">
        <is>
          <t>166</t>
        </is>
      </c>
      <c r="AB1386" s="27" t="inlineStr">
        <is>
          <t>NALOXONA AMP</t>
        </is>
      </c>
      <c r="AC1386" s="27" t="inlineStr">
        <is>
          <t>Cruce por nomenclatura SAP</t>
        </is>
      </c>
      <c r="AD1386" s="27" t="inlineStr">
        <is>
          <t>No</t>
        </is>
      </c>
      <c r="AE1386" s="27" t="inlineStr"/>
      <c r="AF1386" s="27" t="inlineStr">
        <is>
          <t>Sí</t>
        </is>
      </c>
      <c r="AG1386" s="27" t="inlineStr"/>
      <c r="AH1386" s="37" t="n">
        <v>695</v>
      </c>
      <c r="AI1386" s="37" t="n">
        <v>198</v>
      </c>
      <c r="AJ1386" s="37" t="n">
        <v>497</v>
      </c>
      <c r="AK1386" s="38" t="n">
        <v>808.7123741007196</v>
      </c>
      <c r="AL1386" s="38">
        <f>IF(OR($Z1386="Dar de baja en SAP",$Z1386="Dar de alta en SAP"),$AJ1386*$AK1386,"")</f>
        <v/>
      </c>
      <c r="AM1386" s="38">
        <f>$AI1386*$AK1386</f>
        <v/>
      </c>
      <c r="AN1386" s="27" t="inlineStr"/>
      <c r="AO1386" s="27"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7" t="n">
        <v>0</v>
      </c>
      <c r="M1387" s="7" t="n">
        <v>15163.86</v>
      </c>
      <c r="O1387" s="11">
        <f>M1387/SUM($M$2:$M$2023)</f>
        <v/>
      </c>
      <c r="P1387" s="5">
        <f>IFERROR(M1387/I1387,0)</f>
        <v/>
      </c>
      <c r="R1387" s="8">
        <f>I1387-Q1387</f>
        <v/>
      </c>
      <c r="S1387" s="36">
        <f>P1387*R1387</f>
        <v/>
      </c>
      <c r="U1387" s="27" t="inlineStr">
        <is>
          <t>Stock SAP</t>
        </is>
      </c>
      <c r="V1387" s="27" t="inlineStr">
        <is>
          <t>Medicamentos</t>
        </is>
      </c>
      <c r="W1387" s="27" t="inlineStr">
        <is>
          <t>Dentro del alcance</t>
        </is>
      </c>
      <c r="X1387" s="30" t="inlineStr">
        <is>
          <t>Media</t>
        </is>
      </c>
      <c r="Y1387" s="27" t="inlineStr">
        <is>
          <t>Homologado – confianza Media – pendiente de validación</t>
        </is>
      </c>
      <c r="Z1387" s="26" t="inlineStr">
        <is>
          <t>Dar de baja en SAP</t>
        </is>
      </c>
      <c r="AA1387" s="27" t="inlineStr">
        <is>
          <t>271</t>
        </is>
      </c>
      <c r="AB1387" s="27" t="inlineStr">
        <is>
          <t>ANGINOTRAT</t>
        </is>
      </c>
      <c r="AC1387" s="27" t="inlineStr">
        <is>
          <t>Cruce por nomenclatura SAP</t>
        </is>
      </c>
      <c r="AD1387" s="27" t="inlineStr">
        <is>
          <t>No</t>
        </is>
      </c>
      <c r="AE1387" s="27" t="inlineStr"/>
      <c r="AF1387" s="27" t="inlineStr">
        <is>
          <t>No</t>
        </is>
      </c>
      <c r="AG1387" s="27" t="inlineStr"/>
      <c r="AH1387" s="37" t="n">
        <v>854</v>
      </c>
      <c r="AI1387" s="37" t="n">
        <v>0</v>
      </c>
      <c r="AJ1387" s="37" t="n">
        <v>854</v>
      </c>
      <c r="AK1387" s="38" t="n">
        <v>758.1929391100703</v>
      </c>
      <c r="AL1387" s="38">
        <f>IF(OR($Z1387="Dar de baja en SAP",$Z1387="Dar de alta en SAP"),$AJ1387*$AK1387,"")</f>
        <v/>
      </c>
      <c r="AM1387" s="38">
        <f>$AI1387*$AK1387</f>
        <v/>
      </c>
      <c r="AN1387" s="27" t="inlineStr"/>
      <c r="AO138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7" t="n">
        <v>0</v>
      </c>
      <c r="M1388" s="7" t="n">
        <v>50805.38</v>
      </c>
      <c r="O1388" s="11">
        <f>M1388/SUM($M$2:$M$2023)</f>
        <v/>
      </c>
      <c r="P1388" s="5">
        <f>IFERROR(M1388/I1388,0)</f>
        <v/>
      </c>
      <c r="R1388" s="8">
        <f>I1388-Q1388</f>
        <v/>
      </c>
      <c r="S1388" s="36">
        <f>P1388*R1388</f>
        <v/>
      </c>
      <c r="U1388" s="27" t="inlineStr">
        <is>
          <t>Stock SAP</t>
        </is>
      </c>
      <c r="V1388" s="27" t="inlineStr">
        <is>
          <t>Medicamentos</t>
        </is>
      </c>
      <c r="W1388" s="27" t="inlineStr">
        <is>
          <t>Dentro del alcance</t>
        </is>
      </c>
      <c r="X1388" s="25" t="inlineStr">
        <is>
          <t>Alta</t>
        </is>
      </c>
      <c r="Y1388" s="27" t="inlineStr">
        <is>
          <t>Homologado – confianza Alta</t>
        </is>
      </c>
      <c r="Z1388" s="26" t="inlineStr">
        <is>
          <t>Dar de baja en SAP</t>
        </is>
      </c>
      <c r="AA1388" s="27" t="inlineStr">
        <is>
          <t>173</t>
        </is>
      </c>
      <c r="AB1388" s="27" t="inlineStr">
        <is>
          <t>OTOSPORIN</t>
        </is>
      </c>
      <c r="AC1388" s="27" t="inlineStr">
        <is>
          <t>Cruce por nomenclatura SAP</t>
        </is>
      </c>
      <c r="AD1388" s="27" t="inlineStr">
        <is>
          <t>No</t>
        </is>
      </c>
      <c r="AE1388" s="27" t="inlineStr"/>
      <c r="AF1388" s="27" t="inlineStr">
        <is>
          <t>No</t>
        </is>
      </c>
      <c r="AG1388" s="27" t="inlineStr"/>
      <c r="AH1388" s="37" t="n">
        <v>283</v>
      </c>
      <c r="AI1388" s="37" t="n">
        <v>27</v>
      </c>
      <c r="AJ1388" s="37" t="n">
        <v>256</v>
      </c>
      <c r="AK1388" s="38" t="n">
        <v>2540.268939929328</v>
      </c>
      <c r="AL1388" s="38">
        <f>IF(OR($Z1388="Dar de baja en SAP",$Z1388="Dar de alta en SAP"),$AJ1388*$AK1388,"")</f>
        <v/>
      </c>
      <c r="AM1388" s="38">
        <f>$AI1388*$AK1388</f>
        <v/>
      </c>
      <c r="AN1388" s="27" t="inlineStr"/>
      <c r="AO1388"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7" t="n">
        <v>0</v>
      </c>
      <c r="M1389" s="7" t="n">
        <v>28596.37</v>
      </c>
      <c r="O1389" s="11">
        <f>M1389/SUM($M$2:$M$2023)</f>
        <v/>
      </c>
      <c r="P1389" s="5">
        <f>IFERROR(M1389/I1389,0)</f>
        <v/>
      </c>
      <c r="R1389" s="8">
        <f>I1389-Q1389</f>
        <v/>
      </c>
      <c r="S1389" s="36">
        <f>P1389*R1389</f>
        <v/>
      </c>
      <c r="U1389" s="27" t="inlineStr">
        <is>
          <t>Stock SAP</t>
        </is>
      </c>
      <c r="V1389" s="27" t="inlineStr">
        <is>
          <t>Medicamentos</t>
        </is>
      </c>
      <c r="W1389" s="27" t="inlineStr">
        <is>
          <t>Dentro del alcance</t>
        </is>
      </c>
      <c r="X1389" s="25" t="inlineStr">
        <is>
          <t>Alta</t>
        </is>
      </c>
      <c r="Y1389" s="27" t="inlineStr">
        <is>
          <t>Homologado – confianza Alta</t>
        </is>
      </c>
      <c r="Z1389" s="26" t="inlineStr">
        <is>
          <t>Dar de baja en SAP</t>
        </is>
      </c>
      <c r="AA1389" s="27" t="inlineStr">
        <is>
          <t>228</t>
        </is>
      </c>
      <c r="AB1389" s="27" t="inlineStr">
        <is>
          <t>TOBRAMICINA</t>
        </is>
      </c>
      <c r="AC1389" s="27" t="inlineStr">
        <is>
          <t>Cruce por nomenclatura SAP</t>
        </is>
      </c>
      <c r="AD1389" s="27" t="inlineStr">
        <is>
          <t>No</t>
        </is>
      </c>
      <c r="AE1389" s="27" t="inlineStr"/>
      <c r="AF1389" s="27" t="inlineStr">
        <is>
          <t>No</t>
        </is>
      </c>
      <c r="AG1389" s="27" t="inlineStr"/>
      <c r="AH1389" s="37" t="n">
        <v>227</v>
      </c>
      <c r="AI1389" s="37" t="n">
        <v>19</v>
      </c>
      <c r="AJ1389" s="37" t="n">
        <v>208</v>
      </c>
      <c r="AK1389" s="38" t="n">
        <v>1429.81845814978</v>
      </c>
      <c r="AL1389" s="38">
        <f>IF(OR($Z1389="Dar de baja en SAP",$Z1389="Dar de alta en SAP"),$AJ1389*$AK1389,"")</f>
        <v/>
      </c>
      <c r="AM1389" s="38">
        <f>$AI1389*$AK1389</f>
        <v/>
      </c>
      <c r="AN1389" s="27" t="inlineStr"/>
      <c r="AO1389"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7" t="n">
        <v>0</v>
      </c>
      <c r="M1390" s="7" t="n">
        <v>208008.54</v>
      </c>
      <c r="O1390" s="11">
        <f>M1390/SUM($M$2:$M$2023)</f>
        <v/>
      </c>
      <c r="P1390" s="5">
        <f>IFERROR(M1390/I1390,0)</f>
        <v/>
      </c>
      <c r="R1390" s="8">
        <f>I1390-Q1390</f>
        <v/>
      </c>
      <c r="S1390" s="36">
        <f>P1390*R1390</f>
        <v/>
      </c>
      <c r="U1390" s="27" t="inlineStr">
        <is>
          <t>Stock SAP</t>
        </is>
      </c>
      <c r="V1390" s="27" t="inlineStr">
        <is>
          <t>Medicamentos</t>
        </is>
      </c>
      <c r="W1390" s="27" t="inlineStr">
        <is>
          <t>Dentro del alcance</t>
        </is>
      </c>
      <c r="X1390" s="27" t="inlineStr"/>
      <c r="Y1390" s="27" t="inlineStr">
        <is>
          <t>Sin recuento físico en el inventario de Avain</t>
        </is>
      </c>
      <c r="Z1390" s="28" t="inlineStr">
        <is>
          <t>Sin recuento físico</t>
        </is>
      </c>
      <c r="AA1390" s="27" t="inlineStr"/>
      <c r="AB1390" s="27" t="inlineStr"/>
      <c r="AC1390" s="27" t="inlineStr"/>
      <c r="AD1390" s="27" t="inlineStr"/>
      <c r="AE1390" s="27" t="inlineStr"/>
      <c r="AF1390" s="27" t="inlineStr"/>
      <c r="AG1390" s="27" t="inlineStr"/>
      <c r="AH1390" s="37" t="n">
        <v>456</v>
      </c>
      <c r="AI1390" s="37" t="n">
        <v>0</v>
      </c>
      <c r="AJ1390" s="37" t="n">
        <v>456</v>
      </c>
      <c r="AK1390" s="38" t="n">
        <v>10400.42690789474</v>
      </c>
      <c r="AL1390" s="38" t="n"/>
      <c r="AM1390" s="38" t="n"/>
      <c r="AN1390" s="27" t="inlineStr"/>
      <c r="AO1390" s="27"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7" t="n">
        <v>0</v>
      </c>
      <c r="M1391" s="7" t="n">
        <v>208008.54</v>
      </c>
      <c r="O1391" s="11">
        <f>M1391/SUM($M$2:$M$2023)</f>
        <v/>
      </c>
      <c r="P1391" s="5">
        <f>IFERROR(M1391/I1391,0)</f>
        <v/>
      </c>
      <c r="R1391" s="8">
        <f>I1391-Q1391</f>
        <v/>
      </c>
      <c r="S1391" s="36">
        <f>P1391*R1391</f>
        <v/>
      </c>
      <c r="U1391" s="27" t="inlineStr">
        <is>
          <t>Stock SAP</t>
        </is>
      </c>
      <c r="V1391" s="27" t="inlineStr">
        <is>
          <t>Medicamentos</t>
        </is>
      </c>
      <c r="W1391" s="27" t="inlineStr">
        <is>
          <t>Dentro del alcance</t>
        </is>
      </c>
      <c r="X1391" s="27" t="inlineStr"/>
      <c r="Y1391" s="27" t="inlineStr">
        <is>
          <t>Sin recuento físico en el inventario de Avain</t>
        </is>
      </c>
      <c r="Z1391" s="28" t="inlineStr">
        <is>
          <t>Sin recuento físico</t>
        </is>
      </c>
      <c r="AA1391" s="27" t="inlineStr"/>
      <c r="AB1391" s="27" t="inlineStr"/>
      <c r="AC1391" s="27" t="inlineStr"/>
      <c r="AD1391" s="27" t="inlineStr"/>
      <c r="AE1391" s="27" t="inlineStr"/>
      <c r="AF1391" s="27" t="inlineStr"/>
      <c r="AG1391" s="27" t="inlineStr"/>
      <c r="AH1391" s="37" t="n">
        <v>456</v>
      </c>
      <c r="AI1391" s="37" t="n">
        <v>0</v>
      </c>
      <c r="AJ1391" s="37" t="n">
        <v>456</v>
      </c>
      <c r="AK1391" s="38" t="n">
        <v>10400.42690789474</v>
      </c>
      <c r="AL1391" s="38" t="n"/>
      <c r="AM1391" s="38" t="n"/>
      <c r="AN1391" s="27" t="inlineStr"/>
      <c r="AO1391" s="27"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7" t="n">
        <v>0</v>
      </c>
      <c r="M1392" s="7" t="n">
        <v>208008.54</v>
      </c>
      <c r="O1392" s="11">
        <f>M1392/SUM($M$2:$M$2023)</f>
        <v/>
      </c>
      <c r="P1392" s="5">
        <f>IFERROR(M1392/I1392,0)</f>
        <v/>
      </c>
      <c r="R1392" s="8">
        <f>I1392-Q1392</f>
        <v/>
      </c>
      <c r="S1392" s="36">
        <f>P1392*R1392</f>
        <v/>
      </c>
      <c r="U1392" s="27" t="inlineStr">
        <is>
          <t>Stock SAP</t>
        </is>
      </c>
      <c r="V1392" s="27" t="inlineStr">
        <is>
          <t>Medicamentos</t>
        </is>
      </c>
      <c r="W1392" s="27" t="inlineStr">
        <is>
          <t>Dentro del alcance</t>
        </is>
      </c>
      <c r="X1392" s="27" t="inlineStr"/>
      <c r="Y1392" s="27" t="inlineStr">
        <is>
          <t>Sin recuento físico en el inventario de Avain</t>
        </is>
      </c>
      <c r="Z1392" s="28" t="inlineStr">
        <is>
          <t>Sin recuento físico</t>
        </is>
      </c>
      <c r="AA1392" s="27" t="inlineStr"/>
      <c r="AB1392" s="27" t="inlineStr"/>
      <c r="AC1392" s="27" t="inlineStr"/>
      <c r="AD1392" s="27" t="inlineStr"/>
      <c r="AE1392" s="27" t="inlineStr"/>
      <c r="AF1392" s="27" t="inlineStr"/>
      <c r="AG1392" s="27" t="inlineStr"/>
      <c r="AH1392" s="37" t="n">
        <v>456</v>
      </c>
      <c r="AI1392" s="37" t="n">
        <v>0</v>
      </c>
      <c r="AJ1392" s="37" t="n">
        <v>456</v>
      </c>
      <c r="AK1392" s="38" t="n">
        <v>10400.42690789474</v>
      </c>
      <c r="AL1392" s="38" t="n"/>
      <c r="AM1392" s="38" t="n"/>
      <c r="AN1392" s="27" t="inlineStr"/>
      <c r="AO1392" s="27"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7" t="n">
        <v>0</v>
      </c>
      <c r="M1393" s="7" t="n">
        <v>87633.60000000001</v>
      </c>
      <c r="O1393" s="11">
        <f>M1393/SUM($M$2:$M$2023)</f>
        <v/>
      </c>
      <c r="P1393" s="5">
        <f>IFERROR(M1393/I1393,0)</f>
        <v/>
      </c>
      <c r="R1393" s="8">
        <f>I1393-Q1393</f>
        <v/>
      </c>
      <c r="S1393" s="36">
        <f>P1393*R1393</f>
        <v/>
      </c>
      <c r="U1393" s="27" t="inlineStr">
        <is>
          <t>Stock SAP</t>
        </is>
      </c>
      <c r="V1393" s="27" t="inlineStr">
        <is>
          <t>Medicamentos</t>
        </is>
      </c>
      <c r="W1393" s="27" t="inlineStr">
        <is>
          <t>Dentro del alcance</t>
        </is>
      </c>
      <c r="X1393" s="27" t="inlineStr"/>
      <c r="Y1393" s="27" t="inlineStr">
        <is>
          <t>Sin recuento físico en el inventario de Avain</t>
        </is>
      </c>
      <c r="Z1393" s="28" t="inlineStr">
        <is>
          <t>Sin recuento físico</t>
        </is>
      </c>
      <c r="AA1393" s="27" t="inlineStr"/>
      <c r="AB1393" s="27" t="inlineStr"/>
      <c r="AC1393" s="27" t="inlineStr"/>
      <c r="AD1393" s="27" t="inlineStr"/>
      <c r="AE1393" s="27" t="inlineStr"/>
      <c r="AF1393" s="27" t="inlineStr"/>
      <c r="AG1393" s="27" t="inlineStr"/>
      <c r="AH1393" s="37" t="n">
        <v>968</v>
      </c>
      <c r="AI1393" s="37" t="n">
        <v>0</v>
      </c>
      <c r="AJ1393" s="37" t="n">
        <v>968</v>
      </c>
      <c r="AK1393" s="38" t="n">
        <v>4381.680010330579</v>
      </c>
      <c r="AL1393" s="38" t="n"/>
      <c r="AM1393" s="38" t="n"/>
      <c r="AN1393" s="27" t="inlineStr"/>
      <c r="AO1393" s="27"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7" t="n">
        <v>0</v>
      </c>
      <c r="M1394" s="7" t="n">
        <v>87633.60000000001</v>
      </c>
      <c r="O1394" s="11">
        <f>M1394/SUM($M$2:$M$2023)</f>
        <v/>
      </c>
      <c r="P1394" s="5">
        <f>IFERROR(M1394/I1394,0)</f>
        <v/>
      </c>
      <c r="R1394" s="8">
        <f>I1394-Q1394</f>
        <v/>
      </c>
      <c r="S1394" s="36">
        <f>P1394*R1394</f>
        <v/>
      </c>
      <c r="U1394" s="27" t="inlineStr">
        <is>
          <t>Stock SAP</t>
        </is>
      </c>
      <c r="V1394" s="27" t="inlineStr">
        <is>
          <t>Medicamentos</t>
        </is>
      </c>
      <c r="W1394" s="27" t="inlineStr">
        <is>
          <t>Dentro del alcance</t>
        </is>
      </c>
      <c r="X1394" s="27" t="inlineStr"/>
      <c r="Y1394" s="27" t="inlineStr">
        <is>
          <t>Sin recuento físico en el inventario de Avain</t>
        </is>
      </c>
      <c r="Z1394" s="28" t="inlineStr">
        <is>
          <t>Sin recuento físico</t>
        </is>
      </c>
      <c r="AA1394" s="27" t="inlineStr"/>
      <c r="AB1394" s="27" t="inlineStr"/>
      <c r="AC1394" s="27" t="inlineStr"/>
      <c r="AD1394" s="27" t="inlineStr"/>
      <c r="AE1394" s="27" t="inlineStr"/>
      <c r="AF1394" s="27" t="inlineStr"/>
      <c r="AG1394" s="27" t="inlineStr"/>
      <c r="AH1394" s="37" t="n">
        <v>968</v>
      </c>
      <c r="AI1394" s="37" t="n">
        <v>0</v>
      </c>
      <c r="AJ1394" s="37" t="n">
        <v>968</v>
      </c>
      <c r="AK1394" s="38" t="n">
        <v>4381.680010330579</v>
      </c>
      <c r="AL1394" s="38" t="n"/>
      <c r="AM1394" s="38" t="n"/>
      <c r="AN1394" s="27" t="inlineStr"/>
      <c r="AO1394" s="27"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7" t="n">
        <v>0</v>
      </c>
      <c r="M1395" s="7" t="n">
        <v>261.93</v>
      </c>
      <c r="O1395" s="11">
        <f>M1395/SUM($M$2:$M$2023)</f>
        <v/>
      </c>
      <c r="P1395" s="5">
        <f>IFERROR(M1395/I1395,0)</f>
        <v/>
      </c>
      <c r="R1395" s="8">
        <f>I1395-Q1395</f>
        <v/>
      </c>
      <c r="S1395" s="36">
        <f>P1395*R1395</f>
        <v/>
      </c>
      <c r="U1395" s="27" t="inlineStr">
        <is>
          <t>Stock SAP</t>
        </is>
      </c>
      <c r="V1395" s="27" t="inlineStr">
        <is>
          <t>Medicamentos</t>
        </is>
      </c>
      <c r="W1395" s="27" t="inlineStr">
        <is>
          <t>Dentro del alcance</t>
        </is>
      </c>
      <c r="X1395" s="25" t="inlineStr">
        <is>
          <t>Alta</t>
        </is>
      </c>
      <c r="Y1395" s="27" t="inlineStr">
        <is>
          <t>Homologado – confianza Alta</t>
        </is>
      </c>
      <c r="Z1395" s="26" t="inlineStr">
        <is>
          <t>Dar de baja en SAP</t>
        </is>
      </c>
      <c r="AA1395" s="27" t="inlineStr">
        <is>
          <t>MED-003</t>
        </is>
      </c>
      <c r="AB1395" s="27" t="inlineStr">
        <is>
          <t>Amoxicilina 500mg</t>
        </is>
      </c>
      <c r="AC1395" s="27" t="inlineStr">
        <is>
          <t>Cruce por nomenclatura SAP</t>
        </is>
      </c>
      <c r="AD1395" s="27" t="inlineStr">
        <is>
          <t>No</t>
        </is>
      </c>
      <c r="AE1395" s="27" t="inlineStr"/>
      <c r="AF1395" s="27" t="inlineStr">
        <is>
          <t>No</t>
        </is>
      </c>
      <c r="AG1395" s="27" t="inlineStr"/>
      <c r="AH1395" s="37" t="n">
        <v>338</v>
      </c>
      <c r="AI1395" s="37" t="n">
        <v>30</v>
      </c>
      <c r="AJ1395" s="37" t="n">
        <v>308</v>
      </c>
      <c r="AK1395" s="38" t="n">
        <v>13.09662721893491</v>
      </c>
      <c r="AL1395" s="38">
        <f>IF(OR($Z1395="Dar de baja en SAP",$Z1395="Dar de alta en SAP"),$AJ1395*$AK1395,"")</f>
        <v/>
      </c>
      <c r="AM1395" s="38">
        <f>$AI1395*$AK1395</f>
        <v/>
      </c>
      <c r="AN1395" s="27" t="inlineStr"/>
      <c r="AO1395" s="27"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7" t="n">
        <v>0</v>
      </c>
      <c r="M1396" s="7" t="n">
        <v>2201.61</v>
      </c>
      <c r="O1396" s="11">
        <f>M1396/SUM($M$2:$M$2023)</f>
        <v/>
      </c>
      <c r="P1396" s="5">
        <f>IFERROR(M1396/I1396,0)</f>
        <v/>
      </c>
      <c r="R1396" s="8">
        <f>I1396-Q1396</f>
        <v/>
      </c>
      <c r="S1396" s="36">
        <f>P1396*R1396</f>
        <v/>
      </c>
      <c r="U1396" s="27" t="inlineStr">
        <is>
          <t>Stock SAP</t>
        </is>
      </c>
      <c r="V1396" s="27" t="inlineStr">
        <is>
          <t>Medicamentos</t>
        </is>
      </c>
      <c r="W1396" s="27" t="inlineStr">
        <is>
          <t>Dentro del alcance</t>
        </is>
      </c>
      <c r="X1396" s="26" t="inlineStr">
        <is>
          <t>Baja</t>
        </is>
      </c>
      <c r="Y1396" s="27" t="inlineStr">
        <is>
          <t>Homologado – confianza Baja – pendiente de validación</t>
        </is>
      </c>
      <c r="Z1396" s="26" t="inlineStr">
        <is>
          <t>Dar de baja en SAP</t>
        </is>
      </c>
      <c r="AA1396" s="27" t="inlineStr">
        <is>
          <t>369; 179</t>
        </is>
      </c>
      <c r="AB1396" s="27" t="inlineStr">
        <is>
          <t>PARACETAMOL 1 G; PARACETAMOL 500 MG</t>
        </is>
      </c>
      <c r="AC1396" s="27" t="inlineStr">
        <is>
          <t>Cruce por nomenclatura SAP; Homologación por código Avain (master M01-008)</t>
        </is>
      </c>
      <c r="AD1396" s="27" t="inlineStr">
        <is>
          <t>No</t>
        </is>
      </c>
      <c r="AE1396" s="27" t="inlineStr"/>
      <c r="AF1396" s="27" t="inlineStr">
        <is>
          <t>Sí</t>
        </is>
      </c>
      <c r="AG1396" s="27" t="inlineStr">
        <is>
          <t>M01-008</t>
        </is>
      </c>
      <c r="AH1396" s="37" t="n">
        <v>6328</v>
      </c>
      <c r="AI1396" s="37" t="n">
        <v>426</v>
      </c>
      <c r="AJ1396" s="37" t="n">
        <v>5902</v>
      </c>
      <c r="AK1396" s="38" t="n">
        <v>110.080466182048</v>
      </c>
      <c r="AL1396" s="38">
        <f>IF(OR($Z1396="Dar de baja en SAP",$Z1396="Dar de alta en SAP"),$AJ1396*$AK1396,"")</f>
        <v/>
      </c>
      <c r="AM1396" s="38">
        <f>$AI1396*$AK1396</f>
        <v/>
      </c>
      <c r="AN1396" s="27" t="inlineStr"/>
      <c r="AO1396"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7" t="n">
        <v>0</v>
      </c>
      <c r="M1397" s="7" t="n">
        <v>751.36</v>
      </c>
      <c r="O1397" s="11">
        <f>M1397/SUM($M$2:$M$2023)</f>
        <v/>
      </c>
      <c r="P1397" s="5">
        <f>IFERROR(M1397/I1397,0)</f>
        <v/>
      </c>
      <c r="R1397" s="8">
        <f>I1397-Q1397</f>
        <v/>
      </c>
      <c r="S1397" s="36">
        <f>P1397*R1397</f>
        <v/>
      </c>
      <c r="U1397" s="27" t="inlineStr">
        <is>
          <t>Stock SAP</t>
        </is>
      </c>
      <c r="V1397" s="27" t="inlineStr">
        <is>
          <t>Medicamentos</t>
        </is>
      </c>
      <c r="W1397" s="27" t="inlineStr">
        <is>
          <t>Dentro del alcance</t>
        </is>
      </c>
      <c r="X1397" s="27" t="inlineStr"/>
      <c r="Y1397" s="27" t="inlineStr">
        <is>
          <t>Sin recuento físico en el inventario de Avain</t>
        </is>
      </c>
      <c r="Z1397" s="28" t="inlineStr">
        <is>
          <t>Sin recuento físico</t>
        </is>
      </c>
      <c r="AA1397" s="27" t="inlineStr"/>
      <c r="AB1397" s="27" t="inlineStr"/>
      <c r="AC1397" s="27" t="inlineStr"/>
      <c r="AD1397" s="27" t="inlineStr"/>
      <c r="AE1397" s="27" t="inlineStr"/>
      <c r="AF1397" s="27" t="inlineStr"/>
      <c r="AG1397" s="27" t="inlineStr"/>
      <c r="AH1397" s="37" t="n">
        <v>180</v>
      </c>
      <c r="AI1397" s="37" t="n">
        <v>0</v>
      </c>
      <c r="AJ1397" s="37" t="n">
        <v>180</v>
      </c>
      <c r="AK1397" s="38" t="n">
        <v>37.56794444444444</v>
      </c>
      <c r="AL1397" s="38" t="n"/>
      <c r="AM1397" s="38" t="n"/>
      <c r="AN1397" s="27" t="inlineStr"/>
      <c r="AO1397" s="27"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7" t="n">
        <v>0</v>
      </c>
      <c r="M1398" s="7" t="n">
        <v>751.36</v>
      </c>
      <c r="O1398" s="11">
        <f>M1398/SUM($M$2:$M$2023)</f>
        <v/>
      </c>
      <c r="P1398" s="5">
        <f>IFERROR(M1398/I1398,0)</f>
        <v/>
      </c>
      <c r="R1398" s="8">
        <f>I1398-Q1398</f>
        <v/>
      </c>
      <c r="S1398" s="36">
        <f>P1398*R1398</f>
        <v/>
      </c>
      <c r="U1398" s="27" t="inlineStr">
        <is>
          <t>Stock SAP</t>
        </is>
      </c>
      <c r="V1398" s="27" t="inlineStr">
        <is>
          <t>Medicamentos</t>
        </is>
      </c>
      <c r="W1398" s="27" t="inlineStr">
        <is>
          <t>Dentro del alcance</t>
        </is>
      </c>
      <c r="X1398" s="27" t="inlineStr"/>
      <c r="Y1398" s="27" t="inlineStr">
        <is>
          <t>Sin recuento físico en el inventario de Avain</t>
        </is>
      </c>
      <c r="Z1398" s="28" t="inlineStr">
        <is>
          <t>Sin recuento físico</t>
        </is>
      </c>
      <c r="AA1398" s="27" t="inlineStr"/>
      <c r="AB1398" s="27" t="inlineStr"/>
      <c r="AC1398" s="27" t="inlineStr"/>
      <c r="AD1398" s="27" t="inlineStr"/>
      <c r="AE1398" s="27" t="inlineStr"/>
      <c r="AF1398" s="27" t="inlineStr"/>
      <c r="AG1398" s="27" t="inlineStr"/>
      <c r="AH1398" s="37" t="n">
        <v>180</v>
      </c>
      <c r="AI1398" s="37" t="n">
        <v>0</v>
      </c>
      <c r="AJ1398" s="37" t="n">
        <v>180</v>
      </c>
      <c r="AK1398" s="38" t="n">
        <v>37.56794444444444</v>
      </c>
      <c r="AL1398" s="38" t="n"/>
      <c r="AM1398" s="38" t="n"/>
      <c r="AN1398" s="27" t="inlineStr"/>
      <c r="AO1398" s="27"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7" t="n">
        <v>0</v>
      </c>
      <c r="M1399" s="7" t="n">
        <v>751.36</v>
      </c>
      <c r="O1399" s="11">
        <f>M1399/SUM($M$2:$M$2023)</f>
        <v/>
      </c>
      <c r="P1399" s="5">
        <f>IFERROR(M1399/I1399,0)</f>
        <v/>
      </c>
      <c r="R1399" s="8">
        <f>I1399-Q1399</f>
        <v/>
      </c>
      <c r="S1399" s="36">
        <f>P1399*R1399</f>
        <v/>
      </c>
      <c r="U1399" s="27" t="inlineStr">
        <is>
          <t>Stock SAP</t>
        </is>
      </c>
      <c r="V1399" s="27" t="inlineStr">
        <is>
          <t>Medicamentos</t>
        </is>
      </c>
      <c r="W1399" s="27" t="inlineStr">
        <is>
          <t>Dentro del alcance</t>
        </is>
      </c>
      <c r="X1399" s="27" t="inlineStr"/>
      <c r="Y1399" s="27" t="inlineStr">
        <is>
          <t>Sin recuento físico en el inventario de Avain</t>
        </is>
      </c>
      <c r="Z1399" s="28" t="inlineStr">
        <is>
          <t>Sin recuento físico</t>
        </is>
      </c>
      <c r="AA1399" s="27" t="inlineStr"/>
      <c r="AB1399" s="27" t="inlineStr"/>
      <c r="AC1399" s="27" t="inlineStr"/>
      <c r="AD1399" s="27" t="inlineStr"/>
      <c r="AE1399" s="27" t="inlineStr"/>
      <c r="AF1399" s="27" t="inlineStr"/>
      <c r="AG1399" s="27" t="inlineStr"/>
      <c r="AH1399" s="37" t="n">
        <v>180</v>
      </c>
      <c r="AI1399" s="37" t="n">
        <v>0</v>
      </c>
      <c r="AJ1399" s="37" t="n">
        <v>180</v>
      </c>
      <c r="AK1399" s="38" t="n">
        <v>37.56794444444444</v>
      </c>
      <c r="AL1399" s="38" t="n"/>
      <c r="AM1399" s="38" t="n"/>
      <c r="AN1399" s="27" t="inlineStr"/>
      <c r="AO1399" s="27"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7" t="n">
        <v>0</v>
      </c>
      <c r="M1400" s="7" t="n">
        <v>70</v>
      </c>
      <c r="O1400" s="11">
        <f>M1400/SUM($M$2:$M$2023)</f>
        <v/>
      </c>
      <c r="P1400" s="5">
        <f>IFERROR(M1400/I1400,0)</f>
        <v/>
      </c>
      <c r="R1400" s="8">
        <f>I1400-Q1400</f>
        <v/>
      </c>
      <c r="S1400" s="36">
        <f>P1400*R1400</f>
        <v/>
      </c>
      <c r="U1400" s="27" t="inlineStr">
        <is>
          <t>Stock SAP</t>
        </is>
      </c>
      <c r="V1400" s="27" t="inlineStr">
        <is>
          <t>Medicamentos</t>
        </is>
      </c>
      <c r="W1400" s="27" t="inlineStr">
        <is>
          <t>Dentro del alcance</t>
        </is>
      </c>
      <c r="X1400" s="27" t="inlineStr"/>
      <c r="Y1400" s="27" t="inlineStr">
        <is>
          <t>Sin recuento físico en el inventario de Avain</t>
        </is>
      </c>
      <c r="Z1400" s="28" t="inlineStr">
        <is>
          <t>Sin recuento físico</t>
        </is>
      </c>
      <c r="AA1400" s="27" t="inlineStr"/>
      <c r="AB1400" s="27" t="inlineStr"/>
      <c r="AC1400" s="27" t="inlineStr"/>
      <c r="AD1400" s="27" t="inlineStr"/>
      <c r="AE1400" s="27" t="inlineStr"/>
      <c r="AF1400" s="27" t="inlineStr"/>
      <c r="AG1400" s="27" t="inlineStr"/>
      <c r="AH1400" s="37" t="n">
        <v>20</v>
      </c>
      <c r="AI1400" s="37" t="n">
        <v>0</v>
      </c>
      <c r="AJ1400" s="37" t="n">
        <v>20</v>
      </c>
      <c r="AK1400" s="38" t="n">
        <v>3.5</v>
      </c>
      <c r="AL1400" s="38" t="n"/>
      <c r="AM1400" s="38" t="n"/>
      <c r="AN1400" s="27" t="inlineStr"/>
      <c r="AO1400" s="27" t="inlineStr"/>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7" t="n">
        <v>0</v>
      </c>
      <c r="M1401" s="7" t="n">
        <v>225930.4</v>
      </c>
      <c r="O1401" s="11">
        <f>M1401/SUM($M$2:$M$2023)</f>
        <v/>
      </c>
      <c r="P1401" s="5">
        <f>IFERROR(M1401/I1401,0)</f>
        <v/>
      </c>
      <c r="Q1401" s="39" t="n">
        <v>19</v>
      </c>
      <c r="R1401" s="8">
        <f>I1401-Q1401</f>
        <v/>
      </c>
      <c r="S1401" s="36">
        <f>P1401*R1401</f>
        <v/>
      </c>
      <c r="U1401" s="27" t="inlineStr">
        <is>
          <t>Stock SAP</t>
        </is>
      </c>
      <c r="V1401" s="27" t="inlineStr">
        <is>
          <t>Medicamentos</t>
        </is>
      </c>
      <c r="W1401" s="27" t="inlineStr">
        <is>
          <t>Dentro del alcance</t>
        </is>
      </c>
      <c r="X1401" s="26" t="inlineStr">
        <is>
          <t>Baja</t>
        </is>
      </c>
      <c r="Y1401" s="27" t="inlineStr">
        <is>
          <t>Homologado – confianza Baja – pendiente de validación</t>
        </is>
      </c>
      <c r="Z1401" s="26" t="inlineStr">
        <is>
          <t>Dar de baja en SAP</t>
        </is>
      </c>
      <c r="AA1401" s="27" t="inlineStr">
        <is>
          <t>383</t>
        </is>
      </c>
      <c r="AB1401" s="27" t="inlineStr">
        <is>
          <t>GLUCOMETRO</t>
        </is>
      </c>
      <c r="AC1401" s="27" t="inlineStr">
        <is>
          <t>Homologación por código Avain (master E-182)</t>
        </is>
      </c>
      <c r="AD1401" s="27" t="inlineStr">
        <is>
          <t>No</t>
        </is>
      </c>
      <c r="AE1401" s="27" t="inlineStr"/>
      <c r="AF1401" s="27" t="inlineStr">
        <is>
          <t>Sí</t>
        </is>
      </c>
      <c r="AG1401" s="27" t="inlineStr">
        <is>
          <t>E-182</t>
        </is>
      </c>
      <c r="AH1401" s="37" t="n">
        <v>89</v>
      </c>
      <c r="AI1401" s="37" t="n">
        <v>19</v>
      </c>
      <c r="AJ1401" s="37" t="n">
        <v>70</v>
      </c>
      <c r="AK1401" s="38" t="n">
        <v>11296.52</v>
      </c>
      <c r="AL1401" s="38">
        <f>IF(OR($Z1401="Dar de baja en SAP",$Z1401="Dar de alta en SAP"),$AJ1401*$AK1401,"")</f>
        <v/>
      </c>
      <c r="AM1401" s="38">
        <f>$AI1401*$AK1401</f>
        <v/>
      </c>
      <c r="AN1401" s="27" t="inlineStr"/>
      <c r="AO1401" s="27"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7" t="n">
        <v>0</v>
      </c>
      <c r="M1402" s="7" t="n">
        <v>2705.62</v>
      </c>
      <c r="O1402" s="11">
        <f>M1402/SUM($M$2:$M$2023)</f>
        <v/>
      </c>
      <c r="P1402" s="5">
        <f>IFERROR(M1402/I1402,0)</f>
        <v/>
      </c>
      <c r="R1402" s="8">
        <f>I1402-Q1402</f>
        <v/>
      </c>
      <c r="S1402" s="36">
        <f>P1402*R1402</f>
        <v/>
      </c>
      <c r="U1402" s="27" t="inlineStr">
        <is>
          <t>Stock SAP</t>
        </is>
      </c>
      <c r="V1402" s="27" t="inlineStr">
        <is>
          <t>Medicamentos</t>
        </is>
      </c>
      <c r="W1402" s="27" t="inlineStr">
        <is>
          <t>Dentro del alcance</t>
        </is>
      </c>
      <c r="X1402" s="27" t="inlineStr"/>
      <c r="Y1402" s="27" t="inlineStr">
        <is>
          <t>Sin recuento físico en el inventario de Avain</t>
        </is>
      </c>
      <c r="Z1402" s="28" t="inlineStr">
        <is>
          <t>Sin recuento físico</t>
        </is>
      </c>
      <c r="AA1402" s="27" t="inlineStr"/>
      <c r="AB1402" s="27" t="inlineStr"/>
      <c r="AC1402" s="27" t="inlineStr"/>
      <c r="AD1402" s="27" t="inlineStr"/>
      <c r="AE1402" s="27" t="inlineStr"/>
      <c r="AF1402" s="27" t="inlineStr"/>
      <c r="AG1402" s="27" t="inlineStr"/>
      <c r="AH1402" s="37" t="n">
        <v>220</v>
      </c>
      <c r="AI1402" s="37" t="n">
        <v>0</v>
      </c>
      <c r="AJ1402" s="37" t="n">
        <v>220</v>
      </c>
      <c r="AK1402" s="38" t="n">
        <v>135.2809090909091</v>
      </c>
      <c r="AL1402" s="38" t="n"/>
      <c r="AM1402" s="38" t="n"/>
      <c r="AN1402" s="27" t="inlineStr"/>
      <c r="AO1402" s="27"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7" t="n">
        <v>0</v>
      </c>
      <c r="M1403" s="7" t="n">
        <v>66519.33</v>
      </c>
      <c r="O1403" s="11">
        <f>M1403/SUM($M$2:$M$2023)</f>
        <v/>
      </c>
      <c r="P1403" s="5">
        <f>IFERROR(M1403/I1403,0)</f>
        <v/>
      </c>
      <c r="R1403" s="8">
        <f>I1403-Q1403</f>
        <v/>
      </c>
      <c r="S1403" s="36">
        <f>P1403*R1403</f>
        <v/>
      </c>
      <c r="U1403" s="27" t="inlineStr">
        <is>
          <t>Stock SAP</t>
        </is>
      </c>
      <c r="V1403" s="27" t="inlineStr">
        <is>
          <t>Medicamentos</t>
        </is>
      </c>
      <c r="W1403" s="27" t="inlineStr">
        <is>
          <t>Dentro del alcance</t>
        </is>
      </c>
      <c r="X1403" s="30" t="inlineStr">
        <is>
          <t>Media</t>
        </is>
      </c>
      <c r="Y1403" s="27" t="inlineStr">
        <is>
          <t>Homologado – confianza Media – pendiente de validación</t>
        </is>
      </c>
      <c r="Z1403" s="26" t="inlineStr">
        <is>
          <t>Dar de baja en SAP</t>
        </is>
      </c>
      <c r="AA1403" s="27" t="inlineStr">
        <is>
          <t>185</t>
        </is>
      </c>
      <c r="AB1403" s="27" t="inlineStr">
        <is>
          <t>PLATSUL</t>
        </is>
      </c>
      <c r="AC1403" s="27" t="inlineStr">
        <is>
          <t>Cruce por nomenclatura SAP</t>
        </is>
      </c>
      <c r="AD1403" s="27" t="inlineStr">
        <is>
          <t>Sí</t>
        </is>
      </c>
      <c r="AE1403" s="27" t="inlineStr">
        <is>
          <t>1000754, 1000185</t>
        </is>
      </c>
      <c r="AF1403" s="27" t="inlineStr">
        <is>
          <t>Sí</t>
        </is>
      </c>
      <c r="AG1403" s="27" t="inlineStr">
        <is>
          <t>M15-004</t>
        </is>
      </c>
      <c r="AH1403" s="37" t="n">
        <v>338</v>
      </c>
      <c r="AI1403" s="37" t="n">
        <v>11</v>
      </c>
      <c r="AJ1403" s="37" t="n">
        <v>327</v>
      </c>
      <c r="AK1403" s="38" t="n">
        <v>3325.966272189349</v>
      </c>
      <c r="AL1403" s="38">
        <f>IF(OR($Z1403="Dar de baja en SAP",$Z1403="Dar de alta en SAP"),$AJ1403*$AK1403,"")</f>
        <v/>
      </c>
      <c r="AM1403" s="38">
        <f>$AI1403*$AK1403</f>
        <v/>
      </c>
      <c r="AN1403" s="27" t="inlineStr"/>
      <c r="AO1403" s="27"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7" t="n">
        <v>0</v>
      </c>
      <c r="M1404" s="7" t="n">
        <v>190520</v>
      </c>
      <c r="O1404" s="11">
        <f>M1404/SUM($M$2:$M$2023)</f>
        <v/>
      </c>
      <c r="P1404" s="5">
        <f>IFERROR(M1404/I1404,0)</f>
        <v/>
      </c>
      <c r="Q1404" s="39" t="n">
        <v>0</v>
      </c>
      <c r="R1404" s="8">
        <f>I1404-Q1404</f>
        <v/>
      </c>
      <c r="S1404" s="36">
        <f>P1404*R1404</f>
        <v/>
      </c>
      <c r="U1404" s="27" t="inlineStr">
        <is>
          <t>Stock SAP</t>
        </is>
      </c>
      <c r="V1404" s="27" t="inlineStr">
        <is>
          <t>Medicamentos</t>
        </is>
      </c>
      <c r="W1404" s="27" t="inlineStr">
        <is>
          <t>Dentro del alcance</t>
        </is>
      </c>
      <c r="X1404" s="26" t="inlineStr">
        <is>
          <t>Baja</t>
        </is>
      </c>
      <c r="Y1404" s="27" t="inlineStr">
        <is>
          <t>Homologado – confianza Baja – pendiente de validación</t>
        </is>
      </c>
      <c r="Z1404" s="26" t="inlineStr">
        <is>
          <t>Dar de baja en SAP</t>
        </is>
      </c>
      <c r="AA1404" s="27" t="inlineStr">
        <is>
          <t>477</t>
        </is>
      </c>
      <c r="AB1404" s="27" t="inlineStr">
        <is>
          <t>IRIX LAGRIMAS</t>
        </is>
      </c>
      <c r="AC1404" s="27" t="inlineStr">
        <is>
          <t>Homologación por código Avain (master M14-003)</t>
        </is>
      </c>
      <c r="AD1404" s="27" t="inlineStr">
        <is>
          <t>No</t>
        </is>
      </c>
      <c r="AE1404" s="27" t="inlineStr"/>
      <c r="AF1404" s="27" t="inlineStr">
        <is>
          <t>Sí</t>
        </is>
      </c>
      <c r="AG1404" s="27" t="inlineStr">
        <is>
          <t>M14-003</t>
        </is>
      </c>
      <c r="AH1404" s="37" t="n">
        <v>20</v>
      </c>
      <c r="AI1404" s="37" t="n">
        <v>0</v>
      </c>
      <c r="AJ1404" s="37" t="n">
        <v>20</v>
      </c>
      <c r="AK1404" s="38" t="n">
        <v>9526</v>
      </c>
      <c r="AL1404" s="38">
        <f>IF(OR($Z1404="Dar de baja en SAP",$Z1404="Dar de alta en SAP"),$AJ1404*$AK1404,"")</f>
        <v/>
      </c>
      <c r="AM1404" s="38">
        <f>$AI1404*$AK1404</f>
        <v/>
      </c>
      <c r="AN1404" s="27" t="inlineStr"/>
      <c r="AO1404" s="27"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7" t="n">
        <v>0</v>
      </c>
      <c r="M1405" s="7" t="n">
        <v>2245</v>
      </c>
      <c r="O1405" s="11">
        <f>M1405/SUM($M$2:$M$2023)</f>
        <v/>
      </c>
      <c r="P1405" s="5">
        <f>IFERROR(M1405/I1405,0)</f>
        <v/>
      </c>
      <c r="R1405" s="8">
        <f>I1405-Q1405</f>
        <v/>
      </c>
      <c r="S1405" s="36">
        <f>P1405*R1405</f>
        <v/>
      </c>
      <c r="U1405" s="27" t="inlineStr">
        <is>
          <t>Stock SAP</t>
        </is>
      </c>
      <c r="V1405" s="27" t="inlineStr">
        <is>
          <t>Medicamentos</t>
        </is>
      </c>
      <c r="W1405" s="27" t="inlineStr">
        <is>
          <t>Dentro del alcance</t>
        </is>
      </c>
      <c r="X1405" s="27" t="inlineStr"/>
      <c r="Y1405" s="27" t="inlineStr">
        <is>
          <t>Sin recuento físico en el inventario de Avain</t>
        </is>
      </c>
      <c r="Z1405" s="28" t="inlineStr">
        <is>
          <t>Sin recuento físico</t>
        </is>
      </c>
      <c r="AA1405" s="27" t="inlineStr"/>
      <c r="AB1405" s="27" t="inlineStr"/>
      <c r="AC1405" s="27" t="inlineStr"/>
      <c r="AD1405" s="27" t="inlineStr"/>
      <c r="AE1405" s="27" t="inlineStr"/>
      <c r="AF1405" s="27" t="inlineStr"/>
      <c r="AG1405" s="27" t="inlineStr"/>
      <c r="AH1405" s="37" t="n">
        <v>40</v>
      </c>
      <c r="AI1405" s="37" t="n">
        <v>0</v>
      </c>
      <c r="AJ1405" s="37" t="n">
        <v>40</v>
      </c>
      <c r="AK1405" s="38" t="n">
        <v>112.25</v>
      </c>
      <c r="AL1405" s="38" t="n"/>
      <c r="AM1405" s="38" t="n"/>
      <c r="AN1405" s="27" t="inlineStr"/>
      <c r="AO1405" s="27"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7" t="n">
        <v>0</v>
      </c>
      <c r="M1406" s="7" t="n">
        <v>2245</v>
      </c>
      <c r="O1406" s="11">
        <f>M1406/SUM($M$2:$M$2023)</f>
        <v/>
      </c>
      <c r="P1406" s="5">
        <f>IFERROR(M1406/I1406,0)</f>
        <v/>
      </c>
      <c r="R1406" s="8">
        <f>I1406-Q1406</f>
        <v/>
      </c>
      <c r="S1406" s="36">
        <f>P1406*R1406</f>
        <v/>
      </c>
      <c r="U1406" s="27" t="inlineStr">
        <is>
          <t>Stock SAP</t>
        </is>
      </c>
      <c r="V1406" s="27" t="inlineStr">
        <is>
          <t>Medicamentos</t>
        </is>
      </c>
      <c r="W1406" s="27" t="inlineStr">
        <is>
          <t>Dentro del alcance</t>
        </is>
      </c>
      <c r="X1406" s="27" t="inlineStr"/>
      <c r="Y1406" s="27" t="inlineStr">
        <is>
          <t>Sin recuento físico en el inventario de Avain</t>
        </is>
      </c>
      <c r="Z1406" s="28" t="inlineStr">
        <is>
          <t>Sin recuento físico</t>
        </is>
      </c>
      <c r="AA1406" s="27" t="inlineStr"/>
      <c r="AB1406" s="27" t="inlineStr"/>
      <c r="AC1406" s="27" t="inlineStr"/>
      <c r="AD1406" s="27" t="inlineStr"/>
      <c r="AE1406" s="27" t="inlineStr"/>
      <c r="AF1406" s="27" t="inlineStr"/>
      <c r="AG1406" s="27" t="inlineStr"/>
      <c r="AH1406" s="37" t="n">
        <v>40</v>
      </c>
      <c r="AI1406" s="37" t="n">
        <v>0</v>
      </c>
      <c r="AJ1406" s="37" t="n">
        <v>40</v>
      </c>
      <c r="AK1406" s="38" t="n">
        <v>112.25</v>
      </c>
      <c r="AL1406" s="38" t="n"/>
      <c r="AM1406" s="38" t="n"/>
      <c r="AN1406" s="27" t="inlineStr"/>
      <c r="AO1406" s="27" t="inlineStr">
        <is>
          <t>El material ocupa 2 filas en la hoja 1060 NQN (lote/almacén). La cantidad SAP y la física de esta vista son el total del material.</t>
        </is>
      </c>
    </row>
    <row r="1407">
      <c r="A1407" s="5" t="inlineStr">
        <is>
          <t>2000071</t>
        </is>
      </c>
      <c r="B1407" s="5" t="inlineStr">
        <is>
          <t>BOLSO BIOSEGURIDAD</t>
        </is>
      </c>
      <c r="C1407" s="5" t="inlineStr"/>
      <c r="D1407" s="5" t="inlineStr">
        <is>
          <t>033</t>
        </is>
      </c>
      <c r="E1407" s="5" t="inlineStr">
        <is>
          <t>ZDES</t>
        </is>
      </c>
      <c r="F1407" s="5" t="inlineStr">
        <is>
          <t>1060</t>
        </is>
      </c>
      <c r="G1407" s="5" t="inlineStr">
        <is>
          <t>6021</t>
        </is>
      </c>
      <c r="H1407" s="5" t="inlineStr">
        <is>
          <t>C/U</t>
        </is>
      </c>
      <c r="I1407" s="6" t="n">
        <v>20</v>
      </c>
      <c r="J1407" s="6" t="n">
        <v>0</v>
      </c>
      <c r="K1407" s="5" t="inlineStr">
        <is>
          <t>ARS</t>
        </is>
      </c>
      <c r="L1407" s="7" t="n">
        <v>0</v>
      </c>
      <c r="M1407" s="7" t="n">
        <v>1099560</v>
      </c>
      <c r="O1407" s="11">
        <f>M1407/SUM($M$2:$M$2023)</f>
        <v/>
      </c>
      <c r="P1407" s="5">
        <f>IFERROR(M1407/I1407,0)</f>
        <v/>
      </c>
      <c r="R1407" s="8">
        <f>I1407-Q1407</f>
        <v/>
      </c>
      <c r="S1407" s="36">
        <f>P1407*R1407</f>
        <v/>
      </c>
      <c r="U1407" s="27" t="inlineStr">
        <is>
          <t>Stock SAP</t>
        </is>
      </c>
      <c r="V1407" s="27" t="inlineStr">
        <is>
          <t>Descartables</t>
        </is>
      </c>
      <c r="W1407" s="27" t="inlineStr">
        <is>
          <t>Dentro del alcance</t>
        </is>
      </c>
      <c r="X1407" s="27" t="inlineStr"/>
      <c r="Y1407" s="27" t="inlineStr">
        <is>
          <t>Sin recuento físico en el inventario de Avain</t>
        </is>
      </c>
      <c r="Z1407" s="28" t="inlineStr">
        <is>
          <t>Sin recuento físico</t>
        </is>
      </c>
      <c r="AA1407" s="27" t="inlineStr"/>
      <c r="AB1407" s="27" t="inlineStr"/>
      <c r="AC1407" s="27" t="inlineStr"/>
      <c r="AD1407" s="27" t="inlineStr"/>
      <c r="AE1407" s="27" t="inlineStr"/>
      <c r="AF1407" s="27" t="inlineStr"/>
      <c r="AG1407" s="27" t="inlineStr"/>
      <c r="AH1407" s="37" t="n">
        <v>20</v>
      </c>
      <c r="AI1407" s="37" t="n">
        <v>0</v>
      </c>
      <c r="AJ1407" s="37" t="n">
        <v>20</v>
      </c>
      <c r="AK1407" s="38" t="n">
        <v>54978</v>
      </c>
      <c r="AL1407" s="38" t="n"/>
      <c r="AM1407" s="38" t="n"/>
      <c r="AN1407" s="27" t="inlineStr"/>
      <c r="AO1407" s="27" t="inlineStr"/>
    </row>
    <row r="1408">
      <c r="A1408" s="5" t="inlineStr">
        <is>
          <t>2000084</t>
        </is>
      </c>
      <c r="B1408" s="5" t="inlineStr">
        <is>
          <t>PARCHES PARA MARCAPASO</t>
        </is>
      </c>
      <c r="C1408" s="5" t="inlineStr"/>
      <c r="D1408" s="5" t="inlineStr">
        <is>
          <t>033</t>
        </is>
      </c>
      <c r="E1408" s="5" t="inlineStr">
        <is>
          <t>ZDES</t>
        </is>
      </c>
      <c r="F1408" s="5" t="inlineStr">
        <is>
          <t>1060</t>
        </is>
      </c>
      <c r="G1408" s="5" t="inlineStr">
        <is>
          <t>6021</t>
        </is>
      </c>
      <c r="H1408" s="5" t="inlineStr">
        <is>
          <t>C/U</t>
        </is>
      </c>
      <c r="I1408" s="6" t="n">
        <v>20</v>
      </c>
      <c r="J1408" s="6" t="n">
        <v>0</v>
      </c>
      <c r="K1408" s="5" t="inlineStr">
        <is>
          <t>ARS</t>
        </is>
      </c>
      <c r="L1408" s="7" t="n">
        <v>0</v>
      </c>
      <c r="M1408" s="7" t="n">
        <v>7940536</v>
      </c>
      <c r="O1408" s="11">
        <f>M1408/SUM($M$2:$M$2023)</f>
        <v/>
      </c>
      <c r="P1408" s="5">
        <f>IFERROR(M1408/I1408,0)</f>
        <v/>
      </c>
      <c r="R1408" s="8">
        <f>I1408-Q1408</f>
        <v/>
      </c>
      <c r="S1408" s="36">
        <f>P1408*R1408</f>
        <v/>
      </c>
      <c r="U1408" s="27" t="inlineStr">
        <is>
          <t>Stock SAP</t>
        </is>
      </c>
      <c r="V1408" s="27" t="inlineStr">
        <is>
          <t>Descartables</t>
        </is>
      </c>
      <c r="W1408" s="27" t="inlineStr">
        <is>
          <t>Dentro del alcance</t>
        </is>
      </c>
      <c r="X1408" s="27" t="inlineStr"/>
      <c r="Y1408" s="27" t="inlineStr">
        <is>
          <t>Sin recuento físico en el inventario de Avain</t>
        </is>
      </c>
      <c r="Z1408" s="28" t="inlineStr">
        <is>
          <t>Sin recuento físico</t>
        </is>
      </c>
      <c r="AA1408" s="27" t="inlineStr"/>
      <c r="AB1408" s="27" t="inlineStr"/>
      <c r="AC1408" s="27" t="inlineStr"/>
      <c r="AD1408" s="27" t="inlineStr"/>
      <c r="AE1408" s="27" t="inlineStr"/>
      <c r="AF1408" s="27" t="inlineStr"/>
      <c r="AG1408" s="27" t="inlineStr"/>
      <c r="AH1408" s="37" t="n">
        <v>20</v>
      </c>
      <c r="AI1408" s="37" t="n">
        <v>0</v>
      </c>
      <c r="AJ1408" s="37" t="n">
        <v>20</v>
      </c>
      <c r="AK1408" s="38" t="n">
        <v>397026.8</v>
      </c>
      <c r="AL1408" s="38" t="n"/>
      <c r="AM1408" s="38" t="n"/>
      <c r="AN1408" s="27" t="inlineStr"/>
      <c r="AO1408" s="27" t="inlineStr"/>
    </row>
    <row r="1409">
      <c r="A1409" s="5" t="inlineStr">
        <is>
          <t>2000163</t>
        </is>
      </c>
      <c r="B1409" s="5" t="inlineStr">
        <is>
          <t>INFLADOR MANUAL PARA FERULA CON ADAPT.</t>
        </is>
      </c>
      <c r="C1409" s="5" t="inlineStr"/>
      <c r="D1409" s="5" t="inlineStr">
        <is>
          <t>033</t>
        </is>
      </c>
      <c r="E1409" s="5" t="inlineStr">
        <is>
          <t>ZDES</t>
        </is>
      </c>
      <c r="F1409" s="5" t="inlineStr">
        <is>
          <t>1060</t>
        </is>
      </c>
      <c r="G1409" s="5" t="inlineStr">
        <is>
          <t>6022</t>
        </is>
      </c>
      <c r="H1409" s="5" t="inlineStr">
        <is>
          <t>C/U</t>
        </is>
      </c>
      <c r="I1409" s="6" t="n">
        <v>20</v>
      </c>
      <c r="J1409" s="6" t="n">
        <v>0</v>
      </c>
      <c r="K1409" s="5" t="inlineStr">
        <is>
          <t>ARS</t>
        </is>
      </c>
      <c r="L1409" s="7" t="n">
        <v>0</v>
      </c>
      <c r="M1409" s="7" t="n">
        <v>8092</v>
      </c>
      <c r="O1409" s="11">
        <f>M1409/SUM($M$2:$M$2023)</f>
        <v/>
      </c>
      <c r="P1409" s="5">
        <f>IFERROR(M1409/I1409,0)</f>
        <v/>
      </c>
      <c r="R1409" s="8">
        <f>I1409-Q1409</f>
        <v/>
      </c>
      <c r="S1409" s="36">
        <f>P1409*R1409</f>
        <v/>
      </c>
      <c r="U1409" s="27" t="inlineStr">
        <is>
          <t>Stock SAP</t>
        </is>
      </c>
      <c r="V1409" s="27" t="inlineStr">
        <is>
          <t>Descartables</t>
        </is>
      </c>
      <c r="W1409" s="27" t="inlineStr">
        <is>
          <t>Dentro del alcance</t>
        </is>
      </c>
      <c r="X1409" s="27" t="inlineStr"/>
      <c r="Y1409" s="27" t="inlineStr">
        <is>
          <t>Sin recuento físico en el inventario de Avain</t>
        </is>
      </c>
      <c r="Z1409" s="28" t="inlineStr">
        <is>
          <t>Sin recuento físico</t>
        </is>
      </c>
      <c r="AA1409" s="27" t="inlineStr"/>
      <c r="AB1409" s="27" t="inlineStr"/>
      <c r="AC1409" s="27" t="inlineStr"/>
      <c r="AD1409" s="27" t="inlineStr"/>
      <c r="AE1409" s="27" t="inlineStr"/>
      <c r="AF1409" s="27" t="inlineStr"/>
      <c r="AG1409" s="27" t="inlineStr"/>
      <c r="AH1409" s="37" t="n">
        <v>20</v>
      </c>
      <c r="AI1409" s="37" t="n">
        <v>0</v>
      </c>
      <c r="AJ1409" s="37" t="n">
        <v>20</v>
      </c>
      <c r="AK1409" s="38" t="n">
        <v>404.6</v>
      </c>
      <c r="AL1409" s="38" t="n"/>
      <c r="AM1409" s="38" t="n"/>
      <c r="AN1409" s="27" t="inlineStr"/>
      <c r="AO1409" s="27" t="inlineStr"/>
    </row>
    <row r="1410">
      <c r="A1410" s="5" t="inlineStr">
        <is>
          <t>2000220</t>
        </is>
      </c>
      <c r="B1410" s="5" t="inlineStr">
        <is>
          <t>JERINGA DE 60CC CON PICO THOMEY</t>
        </is>
      </c>
      <c r="C1410" s="5" t="inlineStr"/>
      <c r="D1410" s="5" t="inlineStr">
        <is>
          <t>033</t>
        </is>
      </c>
      <c r="E1410" s="5" t="inlineStr">
        <is>
          <t>ZDES</t>
        </is>
      </c>
      <c r="F1410" s="5" t="inlineStr">
        <is>
          <t>1060</t>
        </is>
      </c>
      <c r="G1410" s="5" t="inlineStr">
        <is>
          <t>6021</t>
        </is>
      </c>
      <c r="H1410" s="5" t="inlineStr">
        <is>
          <t>C/U</t>
        </is>
      </c>
      <c r="I1410" s="6" t="n">
        <v>20</v>
      </c>
      <c r="J1410" s="6" t="n">
        <v>0</v>
      </c>
      <c r="K1410" s="5" t="inlineStr">
        <is>
          <t>ARS</t>
        </is>
      </c>
      <c r="L1410" s="7" t="n">
        <v>0</v>
      </c>
      <c r="M1410" s="7" t="n">
        <v>7851.2</v>
      </c>
      <c r="O1410" s="11">
        <f>M1410/SUM($M$2:$M$2023)</f>
        <v/>
      </c>
      <c r="P1410" s="5">
        <f>IFERROR(M1410/I1410,0)</f>
        <v/>
      </c>
      <c r="R1410" s="8">
        <f>I1410-Q1410</f>
        <v/>
      </c>
      <c r="S1410" s="36">
        <f>P1410*R1410</f>
        <v/>
      </c>
      <c r="U1410" s="27" t="inlineStr">
        <is>
          <t>Stock SAP</t>
        </is>
      </c>
      <c r="V1410" s="27" t="inlineStr">
        <is>
          <t>Descartables</t>
        </is>
      </c>
      <c r="W1410" s="27" t="inlineStr">
        <is>
          <t>Dentro del alcance</t>
        </is>
      </c>
      <c r="X1410" s="27" t="inlineStr"/>
      <c r="Y1410" s="27" t="inlineStr">
        <is>
          <t>Sin recuento físico en el inventario de Avain</t>
        </is>
      </c>
      <c r="Z1410" s="28" t="inlineStr">
        <is>
          <t>Sin recuento físico</t>
        </is>
      </c>
      <c r="AA1410" s="27" t="inlineStr"/>
      <c r="AB1410" s="27" t="inlineStr"/>
      <c r="AC1410" s="27" t="inlineStr"/>
      <c r="AD1410" s="27" t="inlineStr"/>
      <c r="AE1410" s="27" t="inlineStr"/>
      <c r="AF1410" s="27" t="inlineStr"/>
      <c r="AG1410" s="27" t="inlineStr"/>
      <c r="AH1410" s="37" t="n">
        <v>20</v>
      </c>
      <c r="AI1410" s="37" t="n">
        <v>0</v>
      </c>
      <c r="AJ1410" s="37" t="n">
        <v>20</v>
      </c>
      <c r="AK1410" s="38" t="n">
        <v>392.56</v>
      </c>
      <c r="AL1410" s="38" t="n"/>
      <c r="AM1410" s="38" t="n"/>
      <c r="AN1410" s="27" t="inlineStr"/>
      <c r="AO1410" s="27" t="inlineStr"/>
    </row>
    <row r="1411">
      <c r="A1411" s="5" t="inlineStr">
        <is>
          <t>2000341</t>
        </is>
      </c>
      <c r="B1411" s="5" t="inlineStr">
        <is>
          <t>ROLLO PARA  E.C.G 8 X 25</t>
        </is>
      </c>
      <c r="C1411" s="5" t="inlineStr"/>
      <c r="D1411" s="5" t="inlineStr">
        <is>
          <t>033</t>
        </is>
      </c>
      <c r="E1411" s="5" t="inlineStr">
        <is>
          <t>ZDES</t>
        </is>
      </c>
      <c r="F1411" s="5" t="inlineStr">
        <is>
          <t>1060</t>
        </is>
      </c>
      <c r="G1411" s="5" t="inlineStr">
        <is>
          <t>6022</t>
        </is>
      </c>
      <c r="H1411" s="5" t="inlineStr">
        <is>
          <t>C/U</t>
        </is>
      </c>
      <c r="I1411" s="6" t="n">
        <v>20</v>
      </c>
      <c r="J1411" s="6" t="n">
        <v>0</v>
      </c>
      <c r="K1411" s="5" t="inlineStr">
        <is>
          <t>ARS</t>
        </is>
      </c>
      <c r="L1411" s="7" t="n">
        <v>0</v>
      </c>
      <c r="M1411" s="7" t="n">
        <v>5184</v>
      </c>
      <c r="O1411" s="11">
        <f>M1411/SUM($M$2:$M$2023)</f>
        <v/>
      </c>
      <c r="P1411" s="5">
        <f>IFERROR(M1411/I1411,0)</f>
        <v/>
      </c>
      <c r="R1411" s="8">
        <f>I1411-Q1411</f>
        <v/>
      </c>
      <c r="S1411" s="36">
        <f>P1411*R1411</f>
        <v/>
      </c>
      <c r="U1411" s="27" t="inlineStr">
        <is>
          <t>Stock SAP</t>
        </is>
      </c>
      <c r="V1411" s="27" t="inlineStr">
        <is>
          <t>Descartables</t>
        </is>
      </c>
      <c r="W1411" s="27" t="inlineStr">
        <is>
          <t>Dentro del alcance</t>
        </is>
      </c>
      <c r="X1411" s="27" t="inlineStr"/>
      <c r="Y1411" s="27" t="inlineStr">
        <is>
          <t>Sin recuento físico en el inventario de Avain</t>
        </is>
      </c>
      <c r="Z1411" s="28" t="inlineStr">
        <is>
          <t>Sin recuento físico</t>
        </is>
      </c>
      <c r="AA1411" s="27" t="inlineStr"/>
      <c r="AB1411" s="27" t="inlineStr"/>
      <c r="AC1411" s="27" t="inlineStr"/>
      <c r="AD1411" s="27" t="inlineStr"/>
      <c r="AE1411" s="27" t="inlineStr"/>
      <c r="AF1411" s="27" t="inlineStr"/>
      <c r="AG1411" s="27" t="inlineStr"/>
      <c r="AH1411" s="37" t="n">
        <v>20</v>
      </c>
      <c r="AI1411" s="37" t="n">
        <v>0</v>
      </c>
      <c r="AJ1411" s="37" t="n">
        <v>20</v>
      </c>
      <c r="AK1411" s="38" t="n">
        <v>259.2</v>
      </c>
      <c r="AL1411" s="38" t="n"/>
      <c r="AM1411" s="38" t="n"/>
      <c r="AN1411" s="27" t="inlineStr"/>
      <c r="AO1411" s="27" t="inlineStr"/>
    </row>
    <row r="1412">
      <c r="A1412" s="5" t="inlineStr">
        <is>
          <t>2000350</t>
        </is>
      </c>
      <c r="B1412" s="5" t="inlineStr">
        <is>
          <t>ASPIRADOR MANUAL RES Q VAC</t>
        </is>
      </c>
      <c r="C1412" s="5" t="inlineStr"/>
      <c r="D1412" s="5" t="inlineStr">
        <is>
          <t>033</t>
        </is>
      </c>
      <c r="E1412" s="5" t="inlineStr">
        <is>
          <t>ZDES</t>
        </is>
      </c>
      <c r="F1412" s="5" t="inlineStr">
        <is>
          <t>1060</t>
        </is>
      </c>
      <c r="G1412" s="5" t="inlineStr">
        <is>
          <t>6021</t>
        </is>
      </c>
      <c r="H1412" s="5" t="inlineStr">
        <is>
          <t>C/U</t>
        </is>
      </c>
      <c r="I1412" s="6" t="n">
        <v>20</v>
      </c>
      <c r="J1412" s="6" t="n">
        <v>0</v>
      </c>
      <c r="K1412" s="5" t="inlineStr">
        <is>
          <t>ARS</t>
        </is>
      </c>
      <c r="L1412" s="7" t="n">
        <v>0</v>
      </c>
      <c r="M1412" s="7" t="n">
        <v>480341.64</v>
      </c>
      <c r="O1412" s="11">
        <f>M1412/SUM($M$2:$M$2023)</f>
        <v/>
      </c>
      <c r="P1412" s="5">
        <f>IFERROR(M1412/I1412,0)</f>
        <v/>
      </c>
      <c r="R1412" s="8">
        <f>I1412-Q1412</f>
        <v/>
      </c>
      <c r="S1412" s="36">
        <f>P1412*R1412</f>
        <v/>
      </c>
      <c r="U1412" s="27" t="inlineStr">
        <is>
          <t>Stock SAP</t>
        </is>
      </c>
      <c r="V1412" s="27" t="inlineStr">
        <is>
          <t>Descartables</t>
        </is>
      </c>
      <c r="W1412" s="27" t="inlineStr">
        <is>
          <t>Dentro del alcance</t>
        </is>
      </c>
      <c r="X1412" s="25" t="inlineStr">
        <is>
          <t>Alta</t>
        </is>
      </c>
      <c r="Y1412" s="27" t="inlineStr">
        <is>
          <t>Homologado – confianza Alta</t>
        </is>
      </c>
      <c r="Z1412" s="26" t="inlineStr">
        <is>
          <t>Dar de baja en SAP</t>
        </is>
      </c>
      <c r="AA1412" s="27" t="inlineStr">
        <is>
          <t>526</t>
        </is>
      </c>
      <c r="AB1412" s="27" t="inlineStr">
        <is>
          <t>ASPIRADOR MANUAL</t>
        </is>
      </c>
      <c r="AC1412" s="27" t="inlineStr">
        <is>
          <t>Cruce por nomenclatura SAP</t>
        </is>
      </c>
      <c r="AD1412" s="27" t="inlineStr">
        <is>
          <t>No</t>
        </is>
      </c>
      <c r="AE1412" s="27" t="inlineStr"/>
      <c r="AF1412" s="27" t="inlineStr">
        <is>
          <t>Sí</t>
        </is>
      </c>
      <c r="AG1412" s="27" t="inlineStr"/>
      <c r="AH1412" s="37" t="n">
        <v>51</v>
      </c>
      <c r="AI1412" s="37" t="n">
        <v>8</v>
      </c>
      <c r="AJ1412" s="37" t="n">
        <v>43</v>
      </c>
      <c r="AK1412" s="38" t="n">
        <v>24017.08176470588</v>
      </c>
      <c r="AL1412" s="38">
        <f>IF(OR($Z1412="Dar de baja en SAP",$Z1412="Dar de alta en SAP"),$AJ1412*$AK1412,"")</f>
        <v/>
      </c>
      <c r="AM1412" s="38">
        <f>$AI1412*$AK1412</f>
        <v/>
      </c>
      <c r="AN1412" s="27" t="inlineStr"/>
      <c r="AO1412" s="27"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t="inlineStr"/>
      <c r="D1413" s="5" t="inlineStr">
        <is>
          <t>033</t>
        </is>
      </c>
      <c r="E1413" s="5" t="inlineStr">
        <is>
          <t>ZDES</t>
        </is>
      </c>
      <c r="F1413" s="5" t="inlineStr">
        <is>
          <t>1060</t>
        </is>
      </c>
      <c r="G1413" s="5" t="inlineStr">
        <is>
          <t>6022</t>
        </is>
      </c>
      <c r="H1413" s="5" t="inlineStr">
        <is>
          <t>C/U</t>
        </is>
      </c>
      <c r="I1413" s="6" t="n">
        <v>20</v>
      </c>
      <c r="J1413" s="6" t="n">
        <v>0</v>
      </c>
      <c r="K1413" s="5" t="inlineStr">
        <is>
          <t>ARS</t>
        </is>
      </c>
      <c r="L1413" s="7" t="n">
        <v>0</v>
      </c>
      <c r="M1413" s="7" t="n">
        <v>479.4</v>
      </c>
      <c r="O1413" s="11">
        <f>M1413/SUM($M$2:$M$2023)</f>
        <v/>
      </c>
      <c r="P1413" s="5">
        <f>IFERROR(M1413/I1413,0)</f>
        <v/>
      </c>
      <c r="R1413" s="8">
        <f>I1413-Q1413</f>
        <v/>
      </c>
      <c r="S1413" s="36">
        <f>P1413*R1413</f>
        <v/>
      </c>
      <c r="U1413" s="27" t="inlineStr">
        <is>
          <t>Stock SAP</t>
        </is>
      </c>
      <c r="V1413" s="27" t="inlineStr">
        <is>
          <t>Descartables</t>
        </is>
      </c>
      <c r="W1413" s="27" t="inlineStr">
        <is>
          <t>Dentro del alcance</t>
        </is>
      </c>
      <c r="X1413" s="27" t="inlineStr"/>
      <c r="Y1413" s="27" t="inlineStr">
        <is>
          <t>Sin recuento físico en el inventario de Avain</t>
        </is>
      </c>
      <c r="Z1413" s="28" t="inlineStr">
        <is>
          <t>Sin recuento físico</t>
        </is>
      </c>
      <c r="AA1413" s="27" t="inlineStr"/>
      <c r="AB1413" s="27" t="inlineStr"/>
      <c r="AC1413" s="27" t="inlineStr"/>
      <c r="AD1413" s="27" t="inlineStr"/>
      <c r="AE1413" s="27" t="inlineStr"/>
      <c r="AF1413" s="27" t="inlineStr"/>
      <c r="AG1413" s="27" t="inlineStr"/>
      <c r="AH1413" s="37" t="n">
        <v>20</v>
      </c>
      <c r="AI1413" s="37" t="n">
        <v>0</v>
      </c>
      <c r="AJ1413" s="37" t="n">
        <v>20</v>
      </c>
      <c r="AK1413" s="38" t="n">
        <v>23.97</v>
      </c>
      <c r="AL1413" s="38" t="n"/>
      <c r="AM1413" s="38" t="n"/>
      <c r="AN1413" s="27" t="inlineStr"/>
      <c r="AO1413" s="27" t="inlineStr"/>
    </row>
    <row r="1414">
      <c r="A1414" s="5" t="inlineStr">
        <is>
          <t>2000387</t>
        </is>
      </c>
      <c r="B1414" s="5" t="inlineStr">
        <is>
          <t>CANULA DE GUEDEL 50 MM N00 AZUL</t>
        </is>
      </c>
      <c r="C1414" s="5" t="inlineStr"/>
      <c r="D1414" s="5" t="inlineStr">
        <is>
          <t>033</t>
        </is>
      </c>
      <c r="E1414" s="5" t="inlineStr">
        <is>
          <t>ZDES</t>
        </is>
      </c>
      <c r="F1414" s="5" t="inlineStr">
        <is>
          <t>1060</t>
        </is>
      </c>
      <c r="G1414" s="5" t="inlineStr">
        <is>
          <t>6022</t>
        </is>
      </c>
      <c r="H1414" s="5" t="inlineStr">
        <is>
          <t>C/U</t>
        </is>
      </c>
      <c r="I1414" s="6" t="n">
        <v>20</v>
      </c>
      <c r="J1414" s="6" t="n">
        <v>0</v>
      </c>
      <c r="K1414" s="5" t="inlineStr">
        <is>
          <t>ARS</t>
        </is>
      </c>
      <c r="L1414" s="7" t="n">
        <v>0</v>
      </c>
      <c r="M1414" s="7" t="n">
        <v>479.4</v>
      </c>
      <c r="O1414" s="11">
        <f>M1414/SUM($M$2:$M$2023)</f>
        <v/>
      </c>
      <c r="P1414" s="5">
        <f>IFERROR(M1414/I1414,0)</f>
        <v/>
      </c>
      <c r="R1414" s="8">
        <f>I1414-Q1414</f>
        <v/>
      </c>
      <c r="S1414" s="36">
        <f>P1414*R1414</f>
        <v/>
      </c>
      <c r="U1414" s="27" t="inlineStr">
        <is>
          <t>Stock SAP</t>
        </is>
      </c>
      <c r="V1414" s="27" t="inlineStr">
        <is>
          <t>Descartables</t>
        </is>
      </c>
      <c r="W1414" s="27" t="inlineStr">
        <is>
          <t>Dentro del alcance</t>
        </is>
      </c>
      <c r="X1414" s="27" t="inlineStr"/>
      <c r="Y1414" s="27" t="inlineStr">
        <is>
          <t>Sin recuento físico en el inventario de Avain</t>
        </is>
      </c>
      <c r="Z1414" s="28" t="inlineStr">
        <is>
          <t>Sin recuento físico</t>
        </is>
      </c>
      <c r="AA1414" s="27" t="inlineStr"/>
      <c r="AB1414" s="27" t="inlineStr"/>
      <c r="AC1414" s="27" t="inlineStr"/>
      <c r="AD1414" s="27" t="inlineStr"/>
      <c r="AE1414" s="27" t="inlineStr"/>
      <c r="AF1414" s="27" t="inlineStr"/>
      <c r="AG1414" s="27" t="inlineStr"/>
      <c r="AH1414" s="37" t="n">
        <v>20</v>
      </c>
      <c r="AI1414" s="37" t="n">
        <v>0</v>
      </c>
      <c r="AJ1414" s="37" t="n">
        <v>20</v>
      </c>
      <c r="AK1414" s="38" t="n">
        <v>23.97</v>
      </c>
      <c r="AL1414" s="38" t="n"/>
      <c r="AM1414" s="38" t="n"/>
      <c r="AN1414" s="27" t="inlineStr"/>
      <c r="AO1414" s="27" t="inlineStr"/>
    </row>
    <row r="1415">
      <c r="A1415" s="5" t="inlineStr">
        <is>
          <t>2000480</t>
        </is>
      </c>
      <c r="B1415" s="5" t="inlineStr">
        <is>
          <t>INMOVILIZADOR ADULTO DE MUÑECA</t>
        </is>
      </c>
      <c r="C1415" s="5" t="inlineStr"/>
      <c r="D1415" s="5" t="inlineStr">
        <is>
          <t>033</t>
        </is>
      </c>
      <c r="E1415" s="5" t="inlineStr">
        <is>
          <t>ZDES</t>
        </is>
      </c>
      <c r="F1415" s="5" t="inlineStr">
        <is>
          <t>1060</t>
        </is>
      </c>
      <c r="G1415" s="5" t="inlineStr">
        <is>
          <t>6021</t>
        </is>
      </c>
      <c r="H1415" s="5" t="inlineStr">
        <is>
          <t>C/U</t>
        </is>
      </c>
      <c r="I1415" s="6" t="n">
        <v>20</v>
      </c>
      <c r="J1415" s="6" t="n">
        <v>0</v>
      </c>
      <c r="K1415" s="5" t="inlineStr">
        <is>
          <t>ARS</t>
        </is>
      </c>
      <c r="L1415" s="7" t="n">
        <v>0</v>
      </c>
      <c r="M1415" s="7" t="n">
        <v>257610</v>
      </c>
      <c r="O1415" s="11">
        <f>M1415/SUM($M$2:$M$2023)</f>
        <v/>
      </c>
      <c r="P1415" s="5">
        <f>IFERROR(M1415/I1415,0)</f>
        <v/>
      </c>
      <c r="R1415" s="8">
        <f>I1415-Q1415</f>
        <v/>
      </c>
      <c r="S1415" s="36">
        <f>P1415*R1415</f>
        <v/>
      </c>
      <c r="U1415" s="27" t="inlineStr">
        <is>
          <t>Stock SAP</t>
        </is>
      </c>
      <c r="V1415" s="27" t="inlineStr">
        <is>
          <t>Descartables</t>
        </is>
      </c>
      <c r="W1415" s="27" t="inlineStr">
        <is>
          <t>Dentro del alcance</t>
        </is>
      </c>
      <c r="X1415" s="27" t="inlineStr"/>
      <c r="Y1415" s="27" t="inlineStr">
        <is>
          <t>Sin recuento físico en el inventario de Avain</t>
        </is>
      </c>
      <c r="Z1415" s="28" t="inlineStr">
        <is>
          <t>Sin recuento físico</t>
        </is>
      </c>
      <c r="AA1415" s="27" t="inlineStr"/>
      <c r="AB1415" s="27" t="inlineStr"/>
      <c r="AC1415" s="27" t="inlineStr"/>
      <c r="AD1415" s="27" t="inlineStr"/>
      <c r="AE1415" s="27" t="inlineStr"/>
      <c r="AF1415" s="27" t="inlineStr"/>
      <c r="AG1415" s="27" t="inlineStr"/>
      <c r="AH1415" s="37" t="n">
        <v>20</v>
      </c>
      <c r="AI1415" s="37" t="n">
        <v>0</v>
      </c>
      <c r="AJ1415" s="37" t="n">
        <v>20</v>
      </c>
      <c r="AK1415" s="38" t="n">
        <v>12880.5</v>
      </c>
      <c r="AL1415" s="38" t="n"/>
      <c r="AM1415" s="38" t="n"/>
      <c r="AN1415" s="27" t="inlineStr"/>
      <c r="AO1415" s="27" t="inlineStr"/>
    </row>
    <row r="1416">
      <c r="A1416" s="5" t="inlineStr">
        <is>
          <t>2000568</t>
        </is>
      </c>
      <c r="B1416" s="5" t="inlineStr">
        <is>
          <t>MORDILLOS DE FIJACION TUBO ENDOTRAQUEAL</t>
        </is>
      </c>
      <c r="C1416" s="5" t="inlineStr"/>
      <c r="D1416" s="5" t="inlineStr">
        <is>
          <t>033</t>
        </is>
      </c>
      <c r="E1416" s="5" t="inlineStr">
        <is>
          <t>ZDES</t>
        </is>
      </c>
      <c r="F1416" s="5" t="inlineStr">
        <is>
          <t>1060</t>
        </is>
      </c>
      <c r="G1416" s="5" t="inlineStr">
        <is>
          <t>6021</t>
        </is>
      </c>
      <c r="H1416" s="5" t="inlineStr">
        <is>
          <t>C/U</t>
        </is>
      </c>
      <c r="I1416" s="6" t="n">
        <v>20</v>
      </c>
      <c r="J1416" s="6" t="n">
        <v>0</v>
      </c>
      <c r="K1416" s="5" t="inlineStr">
        <is>
          <t>ARS</t>
        </is>
      </c>
      <c r="L1416" s="7" t="n">
        <v>0</v>
      </c>
      <c r="M1416" s="7" t="n">
        <v>317042.45</v>
      </c>
      <c r="O1416" s="11">
        <f>M1416/SUM($M$2:$M$2023)</f>
        <v/>
      </c>
      <c r="P1416" s="5">
        <f>IFERROR(M1416/I1416,0)</f>
        <v/>
      </c>
      <c r="R1416" s="8">
        <f>I1416-Q1416</f>
        <v/>
      </c>
      <c r="S1416" s="36">
        <f>P1416*R1416</f>
        <v/>
      </c>
      <c r="U1416" s="27" t="inlineStr">
        <is>
          <t>Stock SAP</t>
        </is>
      </c>
      <c r="V1416" s="27" t="inlineStr">
        <is>
          <t>Descartables</t>
        </is>
      </c>
      <c r="W1416" s="27" t="inlineStr">
        <is>
          <t>Dentro del alcance</t>
        </is>
      </c>
      <c r="X1416" s="26" t="inlineStr">
        <is>
          <t>Baja</t>
        </is>
      </c>
      <c r="Y1416" s="27" t="inlineStr">
        <is>
          <t>Homologado – confianza Baja – pendiente de validación</t>
        </is>
      </c>
      <c r="Z1416" s="25" t="inlineStr">
        <is>
          <t>Dar de alta en SAP</t>
        </is>
      </c>
      <c r="AA1416" s="27" t="inlineStr">
        <is>
          <t>519; 520; 521; 336; 344</t>
        </is>
      </c>
      <c r="AB1416" s="27" t="inlineStr">
        <is>
          <t>TUBO ENDOTRAQUEAL N°; TUBO ENDOTRAQUEAL N°; TUBO ENDOTRAQUEAL N°; TUBO ENDOTRAQUEALES 8.5; TUBOS ENDOTRAQUEAL</t>
        </is>
      </c>
      <c r="AC1416" s="27" t="inlineStr">
        <is>
          <t>Cruce por nomenclatura SAP</t>
        </is>
      </c>
      <c r="AD1416" s="27" t="inlineStr">
        <is>
          <t>No</t>
        </is>
      </c>
      <c r="AE1416" s="27" t="inlineStr"/>
      <c r="AF1416" s="27" t="inlineStr">
        <is>
          <t>No</t>
        </is>
      </c>
      <c r="AG1416" s="27" t="inlineStr"/>
      <c r="AH1416" s="37" t="n">
        <v>49</v>
      </c>
      <c r="AI1416" s="37" t="n">
        <v>50</v>
      </c>
      <c r="AJ1416" s="37" t="n">
        <v>-1</v>
      </c>
      <c r="AK1416" s="38" t="n">
        <v>15852.12244897959</v>
      </c>
      <c r="AL1416" s="38">
        <f>IF(OR($Z1416="Dar de baja en SAP",$Z1416="Dar de alta en SAP"),$AJ1416*$AK1416,"")</f>
        <v/>
      </c>
      <c r="AM1416" s="38">
        <f>$AI1416*$AK1416</f>
        <v/>
      </c>
      <c r="AN1416" s="27" t="inlineStr"/>
      <c r="AO1416" s="27"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t="inlineStr"/>
      <c r="D1417" s="5" t="inlineStr">
        <is>
          <t>MDES</t>
        </is>
      </c>
      <c r="E1417" s="5" t="inlineStr">
        <is>
          <t>ZDES</t>
        </is>
      </c>
      <c r="F1417" s="5" t="inlineStr">
        <is>
          <t>1060</t>
        </is>
      </c>
      <c r="G1417" s="5" t="inlineStr">
        <is>
          <t>6021</t>
        </is>
      </c>
      <c r="H1417" s="5" t="inlineStr">
        <is>
          <t>C/U</t>
        </is>
      </c>
      <c r="I1417" s="6" t="n">
        <v>20</v>
      </c>
      <c r="J1417" s="6" t="n">
        <v>0</v>
      </c>
      <c r="K1417" s="5" t="inlineStr">
        <is>
          <t>ARS</t>
        </is>
      </c>
      <c r="L1417" s="7" t="n">
        <v>0</v>
      </c>
      <c r="M1417" s="7" t="n">
        <v>190000</v>
      </c>
      <c r="O1417" s="11">
        <f>M1417/SUM($M$2:$M$2023)</f>
        <v/>
      </c>
      <c r="P1417" s="5">
        <f>IFERROR(M1417/I1417,0)</f>
        <v/>
      </c>
      <c r="R1417" s="8">
        <f>I1417-Q1417</f>
        <v/>
      </c>
      <c r="S1417" s="36">
        <f>P1417*R1417</f>
        <v/>
      </c>
      <c r="U1417" s="27" t="inlineStr">
        <is>
          <t>Stock SAP</t>
        </is>
      </c>
      <c r="V1417" s="27" t="inlineStr">
        <is>
          <t>Descartables</t>
        </is>
      </c>
      <c r="W1417" s="27" t="inlineStr">
        <is>
          <t>Dentro del alcance</t>
        </is>
      </c>
      <c r="X1417" s="27" t="inlineStr"/>
      <c r="Y1417" s="27" t="inlineStr">
        <is>
          <t>Sin recuento físico en el inventario de Avain</t>
        </is>
      </c>
      <c r="Z1417" s="28" t="inlineStr">
        <is>
          <t>Sin recuento físico</t>
        </is>
      </c>
      <c r="AA1417" s="27" t="inlineStr"/>
      <c r="AB1417" s="27" t="inlineStr"/>
      <c r="AC1417" s="27" t="inlineStr"/>
      <c r="AD1417" s="27" t="inlineStr"/>
      <c r="AE1417" s="27" t="inlineStr"/>
      <c r="AF1417" s="27" t="inlineStr"/>
      <c r="AG1417" s="27" t="inlineStr"/>
      <c r="AH1417" s="37" t="n">
        <v>20</v>
      </c>
      <c r="AI1417" s="37" t="n">
        <v>0</v>
      </c>
      <c r="AJ1417" s="37" t="n">
        <v>20</v>
      </c>
      <c r="AK1417" s="38" t="n">
        <v>9500</v>
      </c>
      <c r="AL1417" s="38" t="n"/>
      <c r="AM1417" s="38" t="n"/>
      <c r="AN1417" s="27" t="inlineStr"/>
      <c r="AO1417" s="27" t="inlineStr"/>
    </row>
    <row r="1418">
      <c r="A1418" s="5" t="inlineStr">
        <is>
          <t>2001770</t>
        </is>
      </c>
      <c r="B1418" s="5" t="inlineStr">
        <is>
          <t>OLIVAS P/ESTETOSCOPIO</t>
        </is>
      </c>
      <c r="C1418" s="5" t="inlineStr"/>
      <c r="D1418" s="5" t="inlineStr">
        <is>
          <t>MDES</t>
        </is>
      </c>
      <c r="E1418" s="5" t="inlineStr">
        <is>
          <t>ZDES</t>
        </is>
      </c>
      <c r="F1418" s="5" t="inlineStr">
        <is>
          <t>1060</t>
        </is>
      </c>
      <c r="G1418" s="5" t="inlineStr">
        <is>
          <t>6021</t>
        </is>
      </c>
      <c r="H1418" s="5" t="inlineStr">
        <is>
          <t>C/U</t>
        </is>
      </c>
      <c r="I1418" s="6" t="n">
        <v>20</v>
      </c>
      <c r="J1418" s="6" t="n">
        <v>0</v>
      </c>
      <c r="K1418" s="5" t="inlineStr">
        <is>
          <t>ARS</t>
        </is>
      </c>
      <c r="L1418" s="7" t="n">
        <v>0</v>
      </c>
      <c r="M1418" s="7" t="n">
        <v>19834.8</v>
      </c>
      <c r="O1418" s="11">
        <f>M1418/SUM($M$2:$M$2023)</f>
        <v/>
      </c>
      <c r="P1418" s="5">
        <f>IFERROR(M1418/I1418,0)</f>
        <v/>
      </c>
      <c r="R1418" s="8">
        <f>I1418-Q1418</f>
        <v/>
      </c>
      <c r="S1418" s="36">
        <f>P1418*R1418</f>
        <v/>
      </c>
      <c r="U1418" s="27" t="inlineStr">
        <is>
          <t>Stock SAP</t>
        </is>
      </c>
      <c r="V1418" s="27" t="inlineStr">
        <is>
          <t>Descartables</t>
        </is>
      </c>
      <c r="W1418" s="27" t="inlineStr">
        <is>
          <t>Dentro del alcance</t>
        </is>
      </c>
      <c r="X1418" s="27" t="inlineStr"/>
      <c r="Y1418" s="27" t="inlineStr">
        <is>
          <t>Sin recuento físico en el inventario de Avain</t>
        </is>
      </c>
      <c r="Z1418" s="28" t="inlineStr">
        <is>
          <t>Sin recuento físico</t>
        </is>
      </c>
      <c r="AA1418" s="27" t="inlineStr"/>
      <c r="AB1418" s="27" t="inlineStr"/>
      <c r="AC1418" s="27" t="inlineStr"/>
      <c r="AD1418" s="27" t="inlineStr"/>
      <c r="AE1418" s="27" t="inlineStr"/>
      <c r="AF1418" s="27" t="inlineStr"/>
      <c r="AG1418" s="27" t="inlineStr"/>
      <c r="AH1418" s="37" t="n">
        <v>20</v>
      </c>
      <c r="AI1418" s="37" t="n">
        <v>0</v>
      </c>
      <c r="AJ1418" s="37" t="n">
        <v>20</v>
      </c>
      <c r="AK1418" s="38" t="n">
        <v>991.74</v>
      </c>
      <c r="AL1418" s="38" t="n"/>
      <c r="AM1418" s="38" t="n"/>
      <c r="AN1418" s="27" t="inlineStr"/>
      <c r="AO1418" s="27" t="inlineStr"/>
    </row>
    <row r="1419">
      <c r="A1419" s="5" t="inlineStr">
        <is>
          <t>3000127</t>
        </is>
      </c>
      <c r="B1419" s="5" t="inlineStr">
        <is>
          <t>PANTALON CARGO AZUL T44</t>
        </is>
      </c>
      <c r="C1419" s="5" t="inlineStr"/>
      <c r="D1419" s="5" t="inlineStr">
        <is>
          <t>INDU</t>
        </is>
      </c>
      <c r="E1419" s="5" t="inlineStr">
        <is>
          <t>ZUNI</t>
        </is>
      </c>
      <c r="F1419" s="5" t="inlineStr">
        <is>
          <t>1060</t>
        </is>
      </c>
      <c r="G1419" s="5" t="inlineStr">
        <is>
          <t>6031</t>
        </is>
      </c>
      <c r="H1419" s="5" t="inlineStr">
        <is>
          <t>C/U</t>
        </is>
      </c>
      <c r="I1419" s="6" t="n">
        <v>20</v>
      </c>
      <c r="J1419" s="6" t="n">
        <v>0</v>
      </c>
      <c r="K1419" s="5" t="inlineStr">
        <is>
          <t>ARS</t>
        </is>
      </c>
      <c r="L1419" s="7" t="n">
        <v>0</v>
      </c>
      <c r="M1419" s="7" t="n">
        <v>712078.2</v>
      </c>
      <c r="O1419" s="11">
        <f>M1419/SUM($M$2:$M$2023)</f>
        <v/>
      </c>
      <c r="P1419" s="5">
        <f>IFERROR(M1419/I1419,0)</f>
        <v/>
      </c>
      <c r="R1419" s="8">
        <f>I1419-Q1419</f>
        <v/>
      </c>
      <c r="S1419" s="36">
        <f>P1419*R1419</f>
        <v/>
      </c>
      <c r="U1419" s="27" t="inlineStr">
        <is>
          <t>Stock SAP</t>
        </is>
      </c>
      <c r="V1419" s="27" t="inlineStr">
        <is>
          <t>Uniformes</t>
        </is>
      </c>
      <c r="W1419" s="27" t="inlineStr">
        <is>
          <t>Fuera del alcance</t>
        </is>
      </c>
      <c r="X1419" s="27" t="inlineStr"/>
      <c r="Y1419" s="27" t="inlineStr">
        <is>
          <t>No aplica: uniformes, clasificación que el inventario físico de Farmacia no releva</t>
        </is>
      </c>
      <c r="Z1419" s="28" t="inlineStr">
        <is>
          <t>Fuera del alcance del inventario físico</t>
        </is>
      </c>
      <c r="AA1419" s="27" t="inlineStr"/>
      <c r="AB1419" s="27" t="inlineStr"/>
      <c r="AC1419" s="27" t="inlineStr"/>
      <c r="AD1419" s="27" t="inlineStr"/>
      <c r="AE1419" s="27" t="inlineStr"/>
      <c r="AF1419" s="27" t="inlineStr"/>
      <c r="AG1419" s="27" t="inlineStr"/>
      <c r="AH1419" s="37" t="n">
        <v>20</v>
      </c>
      <c r="AI1419" s="37" t="n">
        <v>0</v>
      </c>
      <c r="AJ1419" s="37" t="n">
        <v>20</v>
      </c>
      <c r="AK1419" s="38" t="n">
        <v>35603.91</v>
      </c>
      <c r="AL1419" s="38" t="n"/>
      <c r="AM1419" s="38" t="n"/>
      <c r="AN1419" s="27" t="inlineStr"/>
      <c r="AO1419" s="27" t="inlineStr"/>
    </row>
    <row r="1420">
      <c r="A1420" s="5" t="inlineStr">
        <is>
          <t>3000439</t>
        </is>
      </c>
      <c r="B1420" s="5" t="inlineStr">
        <is>
          <t>Chaqueta Celeste ML yacimiento XXL</t>
        </is>
      </c>
      <c r="C1420" s="5" t="inlineStr"/>
      <c r="D1420" s="5" t="inlineStr">
        <is>
          <t>INDU</t>
        </is>
      </c>
      <c r="E1420" s="5" t="inlineStr">
        <is>
          <t>ZUNI</t>
        </is>
      </c>
      <c r="F1420" s="5" t="inlineStr">
        <is>
          <t>1060</t>
        </is>
      </c>
      <c r="G1420" s="5" t="inlineStr">
        <is>
          <t>6010</t>
        </is>
      </c>
      <c r="H1420" s="5" t="inlineStr">
        <is>
          <t>C/U</t>
        </is>
      </c>
      <c r="I1420" s="6" t="n">
        <v>20</v>
      </c>
      <c r="J1420" s="6" t="n">
        <v>0</v>
      </c>
      <c r="K1420" s="5" t="inlineStr">
        <is>
          <t>ARS</t>
        </is>
      </c>
      <c r="L1420" s="7" t="n">
        <v>0</v>
      </c>
      <c r="M1420" s="7" t="n">
        <v>392074.08</v>
      </c>
      <c r="O1420" s="11">
        <f>M1420/SUM($M$2:$M$2023)</f>
        <v/>
      </c>
      <c r="P1420" s="5">
        <f>IFERROR(M1420/I1420,0)</f>
        <v/>
      </c>
      <c r="R1420" s="8">
        <f>I1420-Q1420</f>
        <v/>
      </c>
      <c r="S1420" s="36">
        <f>P1420*R1420</f>
        <v/>
      </c>
      <c r="U1420" s="27" t="inlineStr">
        <is>
          <t>Stock SAP</t>
        </is>
      </c>
      <c r="V1420" s="27" t="inlineStr">
        <is>
          <t>Uniformes</t>
        </is>
      </c>
      <c r="W1420" s="27" t="inlineStr">
        <is>
          <t>Fuera del alcance</t>
        </is>
      </c>
      <c r="X1420" s="27" t="inlineStr"/>
      <c r="Y1420" s="27" t="inlineStr">
        <is>
          <t>No aplica: uniformes, clasificación que el inventario físico de Farmacia no releva</t>
        </is>
      </c>
      <c r="Z1420" s="28" t="inlineStr">
        <is>
          <t>Fuera del alcance del inventario físico</t>
        </is>
      </c>
      <c r="AA1420" s="27" t="inlineStr"/>
      <c r="AB1420" s="27" t="inlineStr"/>
      <c r="AC1420" s="27" t="inlineStr"/>
      <c r="AD1420" s="27" t="inlineStr"/>
      <c r="AE1420" s="27" t="inlineStr"/>
      <c r="AF1420" s="27" t="inlineStr"/>
      <c r="AG1420" s="27" t="inlineStr"/>
      <c r="AH1420" s="37" t="n">
        <v>37</v>
      </c>
      <c r="AI1420" s="37" t="n">
        <v>0</v>
      </c>
      <c r="AJ1420" s="37" t="n">
        <v>37</v>
      </c>
      <c r="AK1420" s="38" t="n">
        <v>19603.70405405405</v>
      </c>
      <c r="AL1420" s="38" t="n"/>
      <c r="AM1420" s="38" t="n"/>
      <c r="AN1420" s="27" t="inlineStr"/>
      <c r="AO1420" s="27"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t="inlineStr"/>
      <c r="D1421" s="5" t="inlineStr">
        <is>
          <t>INDU</t>
        </is>
      </c>
      <c r="E1421" s="5" t="inlineStr">
        <is>
          <t>ZUNI</t>
        </is>
      </c>
      <c r="F1421" s="5" t="inlineStr">
        <is>
          <t>1060</t>
        </is>
      </c>
      <c r="G1421" s="5" t="inlineStr">
        <is>
          <t>6031</t>
        </is>
      </c>
      <c r="H1421" s="5" t="inlineStr">
        <is>
          <t>C/U</t>
        </is>
      </c>
      <c r="I1421" s="6" t="n">
        <v>20</v>
      </c>
      <c r="J1421" s="6" t="n">
        <v>0</v>
      </c>
      <c r="K1421" s="5" t="inlineStr">
        <is>
          <t>ARS</t>
        </is>
      </c>
      <c r="L1421" s="7" t="n">
        <v>0</v>
      </c>
      <c r="M1421" s="7" t="n">
        <v>494092.56</v>
      </c>
      <c r="O1421" s="11">
        <f>M1421/SUM($M$2:$M$2023)</f>
        <v/>
      </c>
      <c r="P1421" s="5">
        <f>IFERROR(M1421/I1421,0)</f>
        <v/>
      </c>
      <c r="R1421" s="8">
        <f>I1421-Q1421</f>
        <v/>
      </c>
      <c r="S1421" s="36">
        <f>P1421*R1421</f>
        <v/>
      </c>
      <c r="U1421" s="27" t="inlineStr">
        <is>
          <t>Stock SAP</t>
        </is>
      </c>
      <c r="V1421" s="27" t="inlineStr">
        <is>
          <t>Uniformes</t>
        </is>
      </c>
      <c r="W1421" s="27" t="inlineStr">
        <is>
          <t>Fuera del alcance</t>
        </is>
      </c>
      <c r="X1421" s="27" t="inlineStr"/>
      <c r="Y1421" s="27" t="inlineStr">
        <is>
          <t>No aplica: uniformes, clasificación que el inventario físico de Farmacia no releva</t>
        </is>
      </c>
      <c r="Z1421" s="28" t="inlineStr">
        <is>
          <t>Fuera del alcance del inventario físico</t>
        </is>
      </c>
      <c r="AA1421" s="27" t="inlineStr"/>
      <c r="AB1421" s="27" t="inlineStr"/>
      <c r="AC1421" s="27" t="inlineStr"/>
      <c r="AD1421" s="27" t="inlineStr"/>
      <c r="AE1421" s="27" t="inlineStr"/>
      <c r="AF1421" s="27" t="inlineStr"/>
      <c r="AG1421" s="27" t="inlineStr"/>
      <c r="AH1421" s="37" t="n">
        <v>20</v>
      </c>
      <c r="AI1421" s="37" t="n">
        <v>0</v>
      </c>
      <c r="AJ1421" s="37" t="n">
        <v>20</v>
      </c>
      <c r="AK1421" s="38" t="n">
        <v>24704.628</v>
      </c>
      <c r="AL1421" s="38" t="n"/>
      <c r="AM1421" s="38" t="n"/>
      <c r="AN1421" s="27" t="inlineStr"/>
      <c r="AO1421" s="27" t="inlineStr"/>
    </row>
    <row r="1422">
      <c r="A1422" s="5" t="inlineStr">
        <is>
          <t>3000728</t>
        </is>
      </c>
      <c r="B1422" s="5" t="inlineStr">
        <is>
          <t>CHAQUETA CELESTE MCORTA YACIMIENTO T M</t>
        </is>
      </c>
      <c r="C1422" s="5" t="inlineStr"/>
      <c r="D1422" s="5" t="inlineStr">
        <is>
          <t>INDU</t>
        </is>
      </c>
      <c r="E1422" s="5" t="inlineStr">
        <is>
          <t>ZUNI</t>
        </is>
      </c>
      <c r="F1422" s="5" t="inlineStr">
        <is>
          <t>1060</t>
        </is>
      </c>
      <c r="G1422" s="5" t="inlineStr">
        <is>
          <t>6031</t>
        </is>
      </c>
      <c r="H1422" s="5" t="inlineStr">
        <is>
          <t>C/U</t>
        </is>
      </c>
      <c r="I1422" s="6" t="n">
        <v>20</v>
      </c>
      <c r="J1422" s="6" t="n">
        <v>0</v>
      </c>
      <c r="K1422" s="5" t="inlineStr">
        <is>
          <t>ARS</t>
        </is>
      </c>
      <c r="L1422" s="7" t="n">
        <v>0</v>
      </c>
      <c r="M1422" s="7" t="n">
        <v>390000</v>
      </c>
      <c r="O1422" s="11">
        <f>M1422/SUM($M$2:$M$2023)</f>
        <v/>
      </c>
      <c r="P1422" s="5">
        <f>IFERROR(M1422/I1422,0)</f>
        <v/>
      </c>
      <c r="R1422" s="8">
        <f>I1422-Q1422</f>
        <v/>
      </c>
      <c r="S1422" s="36">
        <f>P1422*R1422</f>
        <v/>
      </c>
      <c r="U1422" s="27" t="inlineStr">
        <is>
          <t>Stock SAP</t>
        </is>
      </c>
      <c r="V1422" s="27" t="inlineStr">
        <is>
          <t>Uniformes</t>
        </is>
      </c>
      <c r="W1422" s="27" t="inlineStr">
        <is>
          <t>Fuera del alcance</t>
        </is>
      </c>
      <c r="X1422" s="27" t="inlineStr"/>
      <c r="Y1422" s="27" t="inlineStr">
        <is>
          <t>No aplica: uniformes, clasificación que el inventario físico de Farmacia no releva</t>
        </is>
      </c>
      <c r="Z1422" s="28" t="inlineStr">
        <is>
          <t>Fuera del alcance del inventario físico</t>
        </is>
      </c>
      <c r="AA1422" s="27" t="inlineStr"/>
      <c r="AB1422" s="27" t="inlineStr"/>
      <c r="AC1422" s="27" t="inlineStr"/>
      <c r="AD1422" s="27" t="inlineStr"/>
      <c r="AE1422" s="27" t="inlineStr"/>
      <c r="AF1422" s="27" t="inlineStr"/>
      <c r="AG1422" s="27" t="inlineStr"/>
      <c r="AH1422" s="37" t="n">
        <v>20</v>
      </c>
      <c r="AI1422" s="37" t="n">
        <v>0</v>
      </c>
      <c r="AJ1422" s="37" t="n">
        <v>20</v>
      </c>
      <c r="AK1422" s="38" t="n">
        <v>19500</v>
      </c>
      <c r="AL1422" s="38" t="n"/>
      <c r="AM1422" s="38" t="n"/>
      <c r="AN1422" s="27" t="inlineStr"/>
      <c r="AO1422" s="27" t="inlineStr"/>
    </row>
    <row r="1423">
      <c r="A1423" s="5" t="inlineStr">
        <is>
          <t>3001437</t>
        </is>
      </c>
      <c r="B1423" s="5" t="inlineStr">
        <is>
          <t>CHOMBA NEGRA XL</t>
        </is>
      </c>
      <c r="C1423" s="5" t="inlineStr"/>
      <c r="D1423" s="5" t="inlineStr">
        <is>
          <t>INDU</t>
        </is>
      </c>
      <c r="E1423" s="5" t="inlineStr">
        <is>
          <t>ZUNI</t>
        </is>
      </c>
      <c r="F1423" s="5" t="inlineStr">
        <is>
          <t>1060</t>
        </is>
      </c>
      <c r="G1423" s="5" t="inlineStr">
        <is>
          <t>6010</t>
        </is>
      </c>
      <c r="H1423" s="5" t="inlineStr">
        <is>
          <t>C/U</t>
        </is>
      </c>
      <c r="I1423" s="6" t="n">
        <v>20</v>
      </c>
      <c r="J1423" s="6" t="n">
        <v>0</v>
      </c>
      <c r="K1423" s="5" t="inlineStr">
        <is>
          <t>ARS</t>
        </is>
      </c>
      <c r="L1423" s="7" t="n">
        <v>0</v>
      </c>
      <c r="M1423" s="7" t="n">
        <v>199202.54</v>
      </c>
      <c r="O1423" s="11">
        <f>M1423/SUM($M$2:$M$2023)</f>
        <v/>
      </c>
      <c r="P1423" s="5">
        <f>IFERROR(M1423/I1423,0)</f>
        <v/>
      </c>
      <c r="R1423" s="8">
        <f>I1423-Q1423</f>
        <v/>
      </c>
      <c r="S1423" s="36">
        <f>P1423*R1423</f>
        <v/>
      </c>
      <c r="U1423" s="27" t="inlineStr">
        <is>
          <t>Stock SAP</t>
        </is>
      </c>
      <c r="V1423" s="27" t="inlineStr">
        <is>
          <t>Uniformes</t>
        </is>
      </c>
      <c r="W1423" s="27" t="inlineStr">
        <is>
          <t>Fuera del alcance</t>
        </is>
      </c>
      <c r="X1423" s="27" t="inlineStr"/>
      <c r="Y1423" s="27" t="inlineStr">
        <is>
          <t>No aplica: uniformes, clasificación que el inventario físico de Farmacia no releva</t>
        </is>
      </c>
      <c r="Z1423" s="28" t="inlineStr">
        <is>
          <t>Fuera del alcance del inventario físico</t>
        </is>
      </c>
      <c r="AA1423" s="27" t="inlineStr"/>
      <c r="AB1423" s="27" t="inlineStr"/>
      <c r="AC1423" s="27" t="inlineStr"/>
      <c r="AD1423" s="27" t="inlineStr"/>
      <c r="AE1423" s="27" t="inlineStr"/>
      <c r="AF1423" s="27" t="inlineStr"/>
      <c r="AG1423" s="27" t="inlineStr"/>
      <c r="AH1423" s="37" t="n">
        <v>21</v>
      </c>
      <c r="AI1423" s="37" t="n">
        <v>0</v>
      </c>
      <c r="AJ1423" s="37" t="n">
        <v>21</v>
      </c>
      <c r="AK1423" s="38" t="n">
        <v>9960.127142857144</v>
      </c>
      <c r="AL1423" s="38" t="n"/>
      <c r="AM1423" s="38" t="n"/>
      <c r="AN1423" s="27" t="inlineStr"/>
      <c r="AO1423" s="27" t="inlineStr">
        <is>
          <t>El material ocupa 2 filas en la hoja 1060 NQN (lote/almacén). La cantidad SAP y la física de esta vista son el total del material.</t>
        </is>
      </c>
    </row>
    <row r="1424">
      <c r="A1424" s="5" t="inlineStr">
        <is>
          <t>3000124</t>
        </is>
      </c>
      <c r="B1424" s="5" t="inlineStr">
        <is>
          <t>PANTALON CARGO AZUL T38</t>
        </is>
      </c>
      <c r="C1424" s="5" t="inlineStr"/>
      <c r="D1424" s="5" t="inlineStr">
        <is>
          <t>INDU</t>
        </is>
      </c>
      <c r="E1424" s="5" t="inlineStr">
        <is>
          <t>ZUNI</t>
        </is>
      </c>
      <c r="F1424" s="5" t="inlineStr">
        <is>
          <t>1060</t>
        </is>
      </c>
      <c r="G1424" s="5" t="inlineStr">
        <is>
          <t>6031</t>
        </is>
      </c>
      <c r="H1424" s="5" t="inlineStr">
        <is>
          <t>C/U</t>
        </is>
      </c>
      <c r="I1424" s="6" t="n">
        <v>19</v>
      </c>
      <c r="J1424" s="6" t="n">
        <v>0</v>
      </c>
      <c r="K1424" s="5" t="inlineStr">
        <is>
          <t>ARS</t>
        </is>
      </c>
      <c r="L1424" s="7" t="n">
        <v>0</v>
      </c>
      <c r="M1424" s="7" t="n">
        <v>676474.29</v>
      </c>
      <c r="O1424" s="11">
        <f>M1424/SUM($M$2:$M$2023)</f>
        <v/>
      </c>
      <c r="P1424" s="5">
        <f>IFERROR(M1424/I1424,0)</f>
        <v/>
      </c>
      <c r="R1424" s="8">
        <f>I1424-Q1424</f>
        <v/>
      </c>
      <c r="S1424" s="36">
        <f>P1424*R1424</f>
        <v/>
      </c>
      <c r="U1424" s="27" t="inlineStr">
        <is>
          <t>Stock SAP</t>
        </is>
      </c>
      <c r="V1424" s="27" t="inlineStr">
        <is>
          <t>Uniformes</t>
        </is>
      </c>
      <c r="W1424" s="27" t="inlineStr">
        <is>
          <t>Fuera del alcance</t>
        </is>
      </c>
      <c r="X1424" s="27" t="inlineStr"/>
      <c r="Y1424" s="27" t="inlineStr">
        <is>
          <t>No aplica: uniformes, clasificación que el inventario físico de Farmacia no releva</t>
        </is>
      </c>
      <c r="Z1424" s="28" t="inlineStr">
        <is>
          <t>Fuera del alcance del inventario físico</t>
        </is>
      </c>
      <c r="AA1424" s="27" t="inlineStr"/>
      <c r="AB1424" s="27" t="inlineStr"/>
      <c r="AC1424" s="27" t="inlineStr"/>
      <c r="AD1424" s="27" t="inlineStr"/>
      <c r="AE1424" s="27" t="inlineStr"/>
      <c r="AF1424" s="27" t="inlineStr"/>
      <c r="AG1424" s="27" t="inlineStr"/>
      <c r="AH1424" s="37" t="n">
        <v>19</v>
      </c>
      <c r="AI1424" s="37" t="n">
        <v>0</v>
      </c>
      <c r="AJ1424" s="37" t="n">
        <v>19</v>
      </c>
      <c r="AK1424" s="38" t="n">
        <v>35603.91</v>
      </c>
      <c r="AL1424" s="38" t="n"/>
      <c r="AM1424" s="38" t="n"/>
      <c r="AN1424" s="27" t="inlineStr"/>
      <c r="AO1424" s="27" t="inlineStr"/>
    </row>
    <row r="1425">
      <c r="A1425" s="5" t="inlineStr">
        <is>
          <t>3000126</t>
        </is>
      </c>
      <c r="B1425" s="5" t="inlineStr">
        <is>
          <t>PANTALON CARGO AZUL T42</t>
        </is>
      </c>
      <c r="C1425" s="5" t="inlineStr"/>
      <c r="D1425" s="5" t="inlineStr">
        <is>
          <t>INDU</t>
        </is>
      </c>
      <c r="E1425" s="5" t="inlineStr">
        <is>
          <t>ZUNI</t>
        </is>
      </c>
      <c r="F1425" s="5" t="inlineStr">
        <is>
          <t>1060</t>
        </is>
      </c>
      <c r="G1425" s="5" t="inlineStr">
        <is>
          <t>6031</t>
        </is>
      </c>
      <c r="H1425" s="5" t="inlineStr">
        <is>
          <t>C/U</t>
        </is>
      </c>
      <c r="I1425" s="6" t="n">
        <v>19</v>
      </c>
      <c r="J1425" s="6" t="n">
        <v>0</v>
      </c>
      <c r="K1425" s="5" t="inlineStr">
        <is>
          <t>ARS</t>
        </is>
      </c>
      <c r="L1425" s="7" t="n">
        <v>0</v>
      </c>
      <c r="M1425" s="7" t="n">
        <v>676474.29</v>
      </c>
      <c r="O1425" s="11">
        <f>M1425/SUM($M$2:$M$2023)</f>
        <v/>
      </c>
      <c r="P1425" s="5">
        <f>IFERROR(M1425/I1425,0)</f>
        <v/>
      </c>
      <c r="R1425" s="8">
        <f>I1425-Q1425</f>
        <v/>
      </c>
      <c r="S1425" s="36">
        <f>P1425*R1425</f>
        <v/>
      </c>
      <c r="U1425" s="27" t="inlineStr">
        <is>
          <t>Stock SAP</t>
        </is>
      </c>
      <c r="V1425" s="27" t="inlineStr">
        <is>
          <t>Uniformes</t>
        </is>
      </c>
      <c r="W1425" s="27" t="inlineStr">
        <is>
          <t>Fuera del alcance</t>
        </is>
      </c>
      <c r="X1425" s="27" t="inlineStr"/>
      <c r="Y1425" s="27" t="inlineStr">
        <is>
          <t>No aplica: uniformes, clasificación que el inventario físico de Farmacia no releva</t>
        </is>
      </c>
      <c r="Z1425" s="28" t="inlineStr">
        <is>
          <t>Fuera del alcance del inventario físico</t>
        </is>
      </c>
      <c r="AA1425" s="27" t="inlineStr"/>
      <c r="AB1425" s="27" t="inlineStr"/>
      <c r="AC1425" s="27" t="inlineStr"/>
      <c r="AD1425" s="27" t="inlineStr"/>
      <c r="AE1425" s="27" t="inlineStr"/>
      <c r="AF1425" s="27" t="inlineStr"/>
      <c r="AG1425" s="27" t="inlineStr"/>
      <c r="AH1425" s="37" t="n">
        <v>19</v>
      </c>
      <c r="AI1425" s="37" t="n">
        <v>0</v>
      </c>
      <c r="AJ1425" s="37" t="n">
        <v>19</v>
      </c>
      <c r="AK1425" s="38" t="n">
        <v>35603.91</v>
      </c>
      <c r="AL1425" s="38" t="n"/>
      <c r="AM1425" s="38" t="n"/>
      <c r="AN1425" s="27" t="inlineStr"/>
      <c r="AO1425" s="27" t="inlineStr"/>
    </row>
    <row r="1426">
      <c r="A1426" s="5" t="inlineStr">
        <is>
          <t>3001438</t>
        </is>
      </c>
      <c r="B1426" s="5" t="inlineStr">
        <is>
          <t>CHOMBA NEGRA XXL</t>
        </is>
      </c>
      <c r="C1426" s="5" t="inlineStr"/>
      <c r="D1426" s="5" t="inlineStr">
        <is>
          <t>INDU</t>
        </is>
      </c>
      <c r="E1426" s="5" t="inlineStr">
        <is>
          <t>ZUNI</t>
        </is>
      </c>
      <c r="F1426" s="5" t="inlineStr">
        <is>
          <t>1060</t>
        </is>
      </c>
      <c r="G1426" s="5" t="inlineStr">
        <is>
          <t>6010</t>
        </is>
      </c>
      <c r="H1426" s="5" t="inlineStr">
        <is>
          <t>C/U</t>
        </is>
      </c>
      <c r="I1426" s="6" t="n">
        <v>19</v>
      </c>
      <c r="J1426" s="6" t="n">
        <v>0</v>
      </c>
      <c r="K1426" s="5" t="inlineStr">
        <is>
          <t>ARS</t>
        </is>
      </c>
      <c r="L1426" s="7" t="n">
        <v>0</v>
      </c>
      <c r="M1426" s="7" t="n">
        <v>190319.83</v>
      </c>
      <c r="O1426" s="11">
        <f>M1426/SUM($M$2:$M$2023)</f>
        <v/>
      </c>
      <c r="P1426" s="5">
        <f>IFERROR(M1426/I1426,0)</f>
        <v/>
      </c>
      <c r="R1426" s="8">
        <f>I1426-Q1426</f>
        <v/>
      </c>
      <c r="S1426" s="36">
        <f>P1426*R1426</f>
        <v/>
      </c>
      <c r="U1426" s="27" t="inlineStr">
        <is>
          <t>Stock SAP</t>
        </is>
      </c>
      <c r="V1426" s="27" t="inlineStr">
        <is>
          <t>Uniformes</t>
        </is>
      </c>
      <c r="W1426" s="27" t="inlineStr">
        <is>
          <t>Fuera del alcance</t>
        </is>
      </c>
      <c r="X1426" s="27" t="inlineStr"/>
      <c r="Y1426" s="27" t="inlineStr">
        <is>
          <t>No aplica: uniformes, clasificación que el inventario físico de Farmacia no releva</t>
        </is>
      </c>
      <c r="Z1426" s="28" t="inlineStr">
        <is>
          <t>Fuera del alcance del inventario físico</t>
        </is>
      </c>
      <c r="AA1426" s="27" t="inlineStr"/>
      <c r="AB1426" s="27" t="inlineStr"/>
      <c r="AC1426" s="27" t="inlineStr"/>
      <c r="AD1426" s="27" t="inlineStr"/>
      <c r="AE1426" s="27" t="inlineStr"/>
      <c r="AF1426" s="27" t="inlineStr"/>
      <c r="AG1426" s="27" t="inlineStr"/>
      <c r="AH1426" s="37" t="n">
        <v>20</v>
      </c>
      <c r="AI1426" s="37" t="n">
        <v>0</v>
      </c>
      <c r="AJ1426" s="37" t="n">
        <v>20</v>
      </c>
      <c r="AK1426" s="38" t="n">
        <v>10016.833</v>
      </c>
      <c r="AL1426" s="38" t="n"/>
      <c r="AM1426" s="38" t="n"/>
      <c r="AN1426" s="27" t="inlineStr"/>
      <c r="AO1426" s="27"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7" t="n">
        <v>0</v>
      </c>
      <c r="M1427" s="7" t="n">
        <v>5172.41</v>
      </c>
      <c r="O1427" s="11">
        <f>M1427/SUM($M$2:$M$2023)</f>
        <v/>
      </c>
      <c r="P1427" s="5">
        <f>IFERROR(M1427/I1427,0)</f>
        <v/>
      </c>
      <c r="R1427" s="8">
        <f>I1427-Q1427</f>
        <v/>
      </c>
      <c r="S1427" s="36">
        <f>P1427*R1427</f>
        <v/>
      </c>
      <c r="U1427" s="27" t="inlineStr">
        <is>
          <t>Stock SAP</t>
        </is>
      </c>
      <c r="V1427" s="27" t="inlineStr">
        <is>
          <t>Medicamentos</t>
        </is>
      </c>
      <c r="W1427" s="27" t="inlineStr">
        <is>
          <t>Dentro del alcance</t>
        </is>
      </c>
      <c r="X1427" s="26" t="inlineStr">
        <is>
          <t>Baja</t>
        </is>
      </c>
      <c r="Y1427" s="27" t="inlineStr">
        <is>
          <t>Homologado – confianza Baja – pendiente de validación</t>
        </is>
      </c>
      <c r="Z1427" s="26" t="inlineStr">
        <is>
          <t>Dar de baja en SAP</t>
        </is>
      </c>
      <c r="AA1427" s="27" t="inlineStr">
        <is>
          <t>MED-006; 2</t>
        </is>
      </c>
      <c r="AB1427" s="27" t="inlineStr">
        <is>
          <t>Adrenalina 1mg/mL; ADRENALINA INY</t>
        </is>
      </c>
      <c r="AC1427" s="27" t="inlineStr">
        <is>
          <t>Cruce por nomenclatura SAP; Homologación por código Avain (master M03-001)</t>
        </is>
      </c>
      <c r="AD1427" s="27" t="inlineStr">
        <is>
          <t>No</t>
        </is>
      </c>
      <c r="AE1427" s="27" t="inlineStr"/>
      <c r="AF1427" s="27" t="inlineStr">
        <is>
          <t>Sí</t>
        </is>
      </c>
      <c r="AG1427" s="27" t="inlineStr">
        <is>
          <t>M03-001</t>
        </is>
      </c>
      <c r="AH1427" s="37" t="n">
        <v>5588</v>
      </c>
      <c r="AI1427" s="37" t="n">
        <v>603</v>
      </c>
      <c r="AJ1427" s="37" t="n">
        <v>4985</v>
      </c>
      <c r="AK1427" s="38" t="n">
        <v>287.3559699355764</v>
      </c>
      <c r="AL1427" s="38">
        <f>IF(OR($Z1427="Dar de baja en SAP",$Z1427="Dar de alta en SAP"),$AJ1427*$AK1427,"")</f>
        <v/>
      </c>
      <c r="AM1427" s="38">
        <f>$AI1427*$AK1427</f>
        <v/>
      </c>
      <c r="AN1427" s="27" t="inlineStr"/>
      <c r="AO1427"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7" t="n">
        <v>0</v>
      </c>
      <c r="M1428" s="7" t="n">
        <v>45724.84</v>
      </c>
      <c r="O1428" s="11">
        <f>M1428/SUM($M$2:$M$2023)</f>
        <v/>
      </c>
      <c r="P1428" s="5">
        <f>IFERROR(M1428/I1428,0)</f>
        <v/>
      </c>
      <c r="R1428" s="8">
        <f>I1428-Q1428</f>
        <v/>
      </c>
      <c r="S1428" s="36">
        <f>P1428*R1428</f>
        <v/>
      </c>
      <c r="U1428" s="27" t="inlineStr">
        <is>
          <t>Stock SAP</t>
        </is>
      </c>
      <c r="V1428" s="27" t="inlineStr">
        <is>
          <t>Medicamentos</t>
        </is>
      </c>
      <c r="W1428" s="27" t="inlineStr">
        <is>
          <t>Dentro del alcance</t>
        </is>
      </c>
      <c r="X1428" s="25" t="inlineStr">
        <is>
          <t>Alta</t>
        </is>
      </c>
      <c r="Y1428" s="27" t="inlineStr">
        <is>
          <t>Homologado – confianza Alta</t>
        </is>
      </c>
      <c r="Z1428" s="26" t="inlineStr">
        <is>
          <t>Dar de baja en SAP</t>
        </is>
      </c>
      <c r="AA1428" s="27" t="inlineStr">
        <is>
          <t>173</t>
        </is>
      </c>
      <c r="AB1428" s="27" t="inlineStr">
        <is>
          <t>OTOSPORIN</t>
        </is>
      </c>
      <c r="AC1428" s="27" t="inlineStr">
        <is>
          <t>Cruce por nomenclatura SAP</t>
        </is>
      </c>
      <c r="AD1428" s="27" t="inlineStr">
        <is>
          <t>No</t>
        </is>
      </c>
      <c r="AE1428" s="27" t="inlineStr"/>
      <c r="AF1428" s="27" t="inlineStr">
        <is>
          <t>No</t>
        </is>
      </c>
      <c r="AG1428" s="27" t="inlineStr"/>
      <c r="AH1428" s="37" t="n">
        <v>283</v>
      </c>
      <c r="AI1428" s="37" t="n">
        <v>27</v>
      </c>
      <c r="AJ1428" s="37" t="n">
        <v>256</v>
      </c>
      <c r="AK1428" s="38" t="n">
        <v>2540.268939929328</v>
      </c>
      <c r="AL1428" s="38">
        <f>IF(OR($Z1428="Dar de baja en SAP",$Z1428="Dar de alta en SAP"),$AJ1428*$AK1428,"")</f>
        <v/>
      </c>
      <c r="AM1428" s="38">
        <f>$AI1428*$AK1428</f>
        <v/>
      </c>
      <c r="AN1428" s="27" t="inlineStr"/>
      <c r="AO1428"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7" t="n">
        <v>0</v>
      </c>
      <c r="M1429" s="7" t="n">
        <v>203337.36</v>
      </c>
      <c r="O1429" s="11">
        <f>M1429/SUM($M$2:$M$2023)</f>
        <v/>
      </c>
      <c r="P1429" s="5">
        <f>IFERROR(M1429/I1429,0)</f>
        <v/>
      </c>
      <c r="R1429" s="8">
        <f>I1429-Q1429</f>
        <v/>
      </c>
      <c r="S1429" s="36">
        <f>P1429*R1429</f>
        <v/>
      </c>
      <c r="U1429" s="27" t="inlineStr">
        <is>
          <t>Stock SAP</t>
        </is>
      </c>
      <c r="V1429" s="27" t="inlineStr">
        <is>
          <t>Medicamentos</t>
        </is>
      </c>
      <c r="W1429" s="27" t="inlineStr">
        <is>
          <t>Dentro del alcance</t>
        </is>
      </c>
      <c r="X1429" s="26" t="inlineStr">
        <is>
          <t>Baja</t>
        </is>
      </c>
      <c r="Y1429" s="27" t="inlineStr">
        <is>
          <t>Homologado – confianza Baja – pendiente de validación</t>
        </is>
      </c>
      <c r="Z1429" s="26" t="inlineStr">
        <is>
          <t>Dar de baja en SAP</t>
        </is>
      </c>
      <c r="AA1429" s="27" t="inlineStr">
        <is>
          <t>383</t>
        </is>
      </c>
      <c r="AB1429" s="27" t="inlineStr">
        <is>
          <t>GLUCOMETRO</t>
        </is>
      </c>
      <c r="AC1429" s="27" t="inlineStr">
        <is>
          <t>Homologación por código Avain (master E-182)</t>
        </is>
      </c>
      <c r="AD1429" s="27" t="inlineStr">
        <is>
          <t>No</t>
        </is>
      </c>
      <c r="AE1429" s="27" t="inlineStr"/>
      <c r="AF1429" s="27" t="inlineStr">
        <is>
          <t>Sí</t>
        </is>
      </c>
      <c r="AG1429" s="27" t="inlineStr">
        <is>
          <t>E-182</t>
        </is>
      </c>
      <c r="AH1429" s="37" t="n">
        <v>89</v>
      </c>
      <c r="AI1429" s="37" t="n">
        <v>19</v>
      </c>
      <c r="AJ1429" s="37" t="n">
        <v>70</v>
      </c>
      <c r="AK1429" s="38" t="n">
        <v>11296.52</v>
      </c>
      <c r="AL1429" s="38">
        <f>IF(OR($Z1429="Dar de baja en SAP",$Z1429="Dar de alta en SAP"),$AJ1429*$AK1429,"")</f>
        <v/>
      </c>
      <c r="AM1429" s="38">
        <f>$AI1429*$AK1429</f>
        <v/>
      </c>
      <c r="AN1429" s="27" t="inlineStr"/>
      <c r="AO1429"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7" t="n">
        <v>0</v>
      </c>
      <c r="M1430" s="7" t="n">
        <v>61188.01</v>
      </c>
      <c r="O1430" s="11">
        <f>M1430/SUM($M$2:$M$2023)</f>
        <v/>
      </c>
      <c r="P1430" s="5">
        <f>IFERROR(M1430/I1430,0)</f>
        <v/>
      </c>
      <c r="R1430" s="8">
        <f>I1430-Q1430</f>
        <v/>
      </c>
      <c r="S1430" s="36">
        <f>P1430*R1430</f>
        <v/>
      </c>
      <c r="U1430" s="27" t="inlineStr">
        <is>
          <t>Stock SAP</t>
        </is>
      </c>
      <c r="V1430" s="27" t="inlineStr">
        <is>
          <t>Medicamentos</t>
        </is>
      </c>
      <c r="W1430" s="27" t="inlineStr">
        <is>
          <t>Dentro del alcance</t>
        </is>
      </c>
      <c r="X1430" s="27" t="inlineStr"/>
      <c r="Y1430" s="27" t="inlineStr">
        <is>
          <t>Sin recuento físico en el inventario de Avain</t>
        </is>
      </c>
      <c r="Z1430" s="28" t="inlineStr">
        <is>
          <t>Sin recuento físico</t>
        </is>
      </c>
      <c r="AA1430" s="27" t="inlineStr"/>
      <c r="AB1430" s="27" t="inlineStr"/>
      <c r="AC1430" s="27" t="inlineStr"/>
      <c r="AD1430" s="27" t="inlineStr"/>
      <c r="AE1430" s="27" t="inlineStr"/>
      <c r="AF1430" s="27" t="inlineStr"/>
      <c r="AG1430" s="27" t="inlineStr"/>
      <c r="AH1430" s="37" t="n">
        <v>18</v>
      </c>
      <c r="AI1430" s="37" t="n">
        <v>0</v>
      </c>
      <c r="AJ1430" s="37" t="n">
        <v>18</v>
      </c>
      <c r="AK1430" s="38" t="n">
        <v>3399.333888888889</v>
      </c>
      <c r="AL1430" s="38" t="n"/>
      <c r="AM1430" s="38" t="n"/>
      <c r="AN1430" s="27" t="inlineStr"/>
      <c r="AO1430" s="27" t="inlineStr"/>
    </row>
    <row r="1431">
      <c r="A1431" s="5" t="inlineStr">
        <is>
          <t>2000606</t>
        </is>
      </c>
      <c r="B1431" s="5" t="inlineStr">
        <is>
          <t>TERMOMETRO PARA HIPOTERMIA</t>
        </is>
      </c>
      <c r="C1431" s="5" t="inlineStr"/>
      <c r="D1431" s="5" t="inlineStr">
        <is>
          <t>033</t>
        </is>
      </c>
      <c r="E1431" s="5" t="inlineStr">
        <is>
          <t>ZDES</t>
        </is>
      </c>
      <c r="F1431" s="5" t="inlineStr">
        <is>
          <t>1060</t>
        </is>
      </c>
      <c r="G1431" s="5" t="inlineStr">
        <is>
          <t>6022</t>
        </is>
      </c>
      <c r="H1431" s="5" t="inlineStr">
        <is>
          <t>C/U</t>
        </is>
      </c>
      <c r="I1431" s="6" t="n">
        <v>18</v>
      </c>
      <c r="J1431" s="6" t="n">
        <v>0</v>
      </c>
      <c r="K1431" s="5" t="inlineStr">
        <is>
          <t>ARS</t>
        </is>
      </c>
      <c r="L1431" s="7" t="n">
        <v>0</v>
      </c>
      <c r="M1431" s="7" t="n">
        <v>75463.5</v>
      </c>
      <c r="O1431" s="11">
        <f>M1431/SUM($M$2:$M$2023)</f>
        <v/>
      </c>
      <c r="P1431" s="5">
        <f>IFERROR(M1431/I1431,0)</f>
        <v/>
      </c>
      <c r="R1431" s="8">
        <f>I1431-Q1431</f>
        <v/>
      </c>
      <c r="S1431" s="36">
        <f>P1431*R1431</f>
        <v/>
      </c>
      <c r="U1431" s="27" t="inlineStr">
        <is>
          <t>Stock SAP</t>
        </is>
      </c>
      <c r="V1431" s="27" t="inlineStr">
        <is>
          <t>Descartables</t>
        </is>
      </c>
      <c r="W1431" s="27" t="inlineStr">
        <is>
          <t>Dentro del alcance</t>
        </is>
      </c>
      <c r="X1431" s="27" t="inlineStr"/>
      <c r="Y1431" s="27" t="inlineStr">
        <is>
          <t>Sin recuento físico en el inventario de Avain</t>
        </is>
      </c>
      <c r="Z1431" s="28" t="inlineStr">
        <is>
          <t>Sin recuento físico</t>
        </is>
      </c>
      <c r="AA1431" s="27" t="inlineStr"/>
      <c r="AB1431" s="27" t="inlineStr"/>
      <c r="AC1431" s="27" t="inlineStr"/>
      <c r="AD1431" s="27" t="inlineStr"/>
      <c r="AE1431" s="27" t="inlineStr"/>
      <c r="AF1431" s="27" t="inlineStr"/>
      <c r="AG1431" s="27" t="inlineStr"/>
      <c r="AH1431" s="37" t="n">
        <v>28</v>
      </c>
      <c r="AI1431" s="37" t="n">
        <v>0</v>
      </c>
      <c r="AJ1431" s="37" t="n">
        <v>28</v>
      </c>
      <c r="AK1431" s="38" t="n">
        <v>4192.416428571429</v>
      </c>
      <c r="AL1431" s="38" t="n"/>
      <c r="AM1431" s="38" t="n"/>
      <c r="AN1431" s="27" t="inlineStr"/>
      <c r="AO1431" s="27"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t="inlineStr"/>
      <c r="D1432" s="5" t="inlineStr">
        <is>
          <t>INDU</t>
        </is>
      </c>
      <c r="E1432" s="5" t="inlineStr">
        <is>
          <t>ZUNI</t>
        </is>
      </c>
      <c r="F1432" s="5" t="inlineStr">
        <is>
          <t>1060</t>
        </is>
      </c>
      <c r="G1432" s="5" t="inlineStr">
        <is>
          <t>6010</t>
        </is>
      </c>
      <c r="H1432" s="5" t="inlineStr">
        <is>
          <t>C/U</t>
        </is>
      </c>
      <c r="I1432" s="6" t="n">
        <v>18</v>
      </c>
      <c r="J1432" s="6" t="n">
        <v>0</v>
      </c>
      <c r="K1432" s="5" t="inlineStr">
        <is>
          <t>ARS</t>
        </is>
      </c>
      <c r="L1432" s="7" t="n">
        <v>0</v>
      </c>
      <c r="M1432" s="7" t="n">
        <v>327465</v>
      </c>
      <c r="O1432" s="11">
        <f>M1432/SUM($M$2:$M$2023)</f>
        <v/>
      </c>
      <c r="P1432" s="5">
        <f>IFERROR(M1432/I1432,0)</f>
        <v/>
      </c>
      <c r="R1432" s="8">
        <f>I1432-Q1432</f>
        <v/>
      </c>
      <c r="S1432" s="36">
        <f>P1432*R1432</f>
        <v/>
      </c>
      <c r="U1432" s="27" t="inlineStr">
        <is>
          <t>Stock SAP</t>
        </is>
      </c>
      <c r="V1432" s="27" t="inlineStr">
        <is>
          <t>Uniformes</t>
        </is>
      </c>
      <c r="W1432" s="27" t="inlineStr">
        <is>
          <t>Fuera del alcance</t>
        </is>
      </c>
      <c r="X1432" s="27" t="inlineStr"/>
      <c r="Y1432" s="27" t="inlineStr">
        <is>
          <t>No aplica: uniformes, clasificación que el inventario físico de Farmacia no releva</t>
        </is>
      </c>
      <c r="Z1432" s="28" t="inlineStr">
        <is>
          <t>Fuera del alcance del inventario físico</t>
        </is>
      </c>
      <c r="AA1432" s="27" t="inlineStr"/>
      <c r="AB1432" s="27" t="inlineStr"/>
      <c r="AC1432" s="27" t="inlineStr"/>
      <c r="AD1432" s="27" t="inlineStr"/>
      <c r="AE1432" s="27" t="inlineStr"/>
      <c r="AF1432" s="27" t="inlineStr"/>
      <c r="AG1432" s="27" t="inlineStr"/>
      <c r="AH1432" s="37" t="n">
        <v>152</v>
      </c>
      <c r="AI1432" s="37" t="n">
        <v>0</v>
      </c>
      <c r="AJ1432" s="37" t="n">
        <v>152</v>
      </c>
      <c r="AK1432" s="38" t="n">
        <v>18192.5</v>
      </c>
      <c r="AL1432" s="38" t="n"/>
      <c r="AM1432" s="38" t="n"/>
      <c r="AN1432" s="27" t="inlineStr"/>
      <c r="AO1432" s="27" t="inlineStr">
        <is>
          <t>El material ocupa 2 filas en la hoja 1060 NQN (lote/almacén). La cantidad SAP y la física de esta vista son el total del material.</t>
        </is>
      </c>
    </row>
    <row r="1433">
      <c r="A1433" s="5" t="inlineStr">
        <is>
          <t>3000499</t>
        </is>
      </c>
      <c r="B1433" s="5" t="inlineStr">
        <is>
          <t>PANTALON JEAN C/LOGO YAC T44</t>
        </is>
      </c>
      <c r="C1433" s="5" t="inlineStr"/>
      <c r="D1433" s="5" t="inlineStr">
        <is>
          <t>INDU</t>
        </is>
      </c>
      <c r="E1433" s="5" t="inlineStr">
        <is>
          <t>ZUNI</t>
        </is>
      </c>
      <c r="F1433" s="5" t="inlineStr">
        <is>
          <t>1060</t>
        </is>
      </c>
      <c r="G1433" s="5" t="inlineStr">
        <is>
          <t>6010</t>
        </is>
      </c>
      <c r="H1433" s="5" t="inlineStr">
        <is>
          <t>C/U</t>
        </is>
      </c>
      <c r="I1433" s="6" t="n">
        <v>18</v>
      </c>
      <c r="J1433" s="6" t="n">
        <v>0</v>
      </c>
      <c r="K1433" s="5" t="inlineStr">
        <is>
          <t>ARS</t>
        </is>
      </c>
      <c r="L1433" s="7" t="n">
        <v>0</v>
      </c>
      <c r="M1433" s="7" t="n">
        <v>322200</v>
      </c>
      <c r="O1433" s="11">
        <f>M1433/SUM($M$2:$M$2023)</f>
        <v/>
      </c>
      <c r="P1433" s="5">
        <f>IFERROR(M1433/I1433,0)</f>
        <v/>
      </c>
      <c r="R1433" s="8">
        <f>I1433-Q1433</f>
        <v/>
      </c>
      <c r="S1433" s="36">
        <f>P1433*R1433</f>
        <v/>
      </c>
      <c r="U1433" s="27" t="inlineStr">
        <is>
          <t>Stock SAP</t>
        </is>
      </c>
      <c r="V1433" s="27" t="inlineStr">
        <is>
          <t>Uniformes</t>
        </is>
      </c>
      <c r="W1433" s="27" t="inlineStr">
        <is>
          <t>Fuera del alcance</t>
        </is>
      </c>
      <c r="X1433" s="27" t="inlineStr"/>
      <c r="Y1433" s="27" t="inlineStr">
        <is>
          <t>No aplica: uniformes, clasificación que el inventario físico de Farmacia no releva</t>
        </is>
      </c>
      <c r="Z1433" s="28" t="inlineStr">
        <is>
          <t>Fuera del alcance del inventario físico</t>
        </is>
      </c>
      <c r="AA1433" s="27" t="inlineStr"/>
      <c r="AB1433" s="27" t="inlineStr"/>
      <c r="AC1433" s="27" t="inlineStr"/>
      <c r="AD1433" s="27" t="inlineStr"/>
      <c r="AE1433" s="27" t="inlineStr"/>
      <c r="AF1433" s="27" t="inlineStr"/>
      <c r="AG1433" s="27" t="inlineStr"/>
      <c r="AH1433" s="37" t="n">
        <v>21</v>
      </c>
      <c r="AI1433" s="37" t="n">
        <v>0</v>
      </c>
      <c r="AJ1433" s="37" t="n">
        <v>21</v>
      </c>
      <c r="AK1433" s="38" t="n">
        <v>17900</v>
      </c>
      <c r="AL1433" s="38" t="n"/>
      <c r="AM1433" s="38" t="n"/>
      <c r="AN1433" s="27" t="inlineStr"/>
      <c r="AO1433" s="27"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t="inlineStr"/>
      <c r="D1434" s="5" t="inlineStr">
        <is>
          <t>INDU</t>
        </is>
      </c>
      <c r="E1434" s="5" t="inlineStr">
        <is>
          <t>ZUNI</t>
        </is>
      </c>
      <c r="F1434" s="5" t="inlineStr">
        <is>
          <t>1060</t>
        </is>
      </c>
      <c r="G1434" s="5" t="inlineStr">
        <is>
          <t>6010</t>
        </is>
      </c>
      <c r="H1434" s="5" t="inlineStr">
        <is>
          <t>C/U</t>
        </is>
      </c>
      <c r="I1434" s="6" t="n">
        <v>18</v>
      </c>
      <c r="J1434" s="6" t="n">
        <v>0</v>
      </c>
      <c r="K1434" s="5" t="inlineStr">
        <is>
          <t>ARS</t>
        </is>
      </c>
      <c r="L1434" s="7" t="n">
        <v>0</v>
      </c>
      <c r="M1434" s="7" t="n">
        <v>452288.16</v>
      </c>
      <c r="O1434" s="11">
        <f>M1434/SUM($M$2:$M$2023)</f>
        <v/>
      </c>
      <c r="P1434" s="5">
        <f>IFERROR(M1434/I1434,0)</f>
        <v/>
      </c>
      <c r="R1434" s="8">
        <f>I1434-Q1434</f>
        <v/>
      </c>
      <c r="S1434" s="36">
        <f>P1434*R1434</f>
        <v/>
      </c>
      <c r="U1434" s="27" t="inlineStr">
        <is>
          <t>Stock SAP</t>
        </is>
      </c>
      <c r="V1434" s="27" t="inlineStr">
        <is>
          <t>Uniformes</t>
        </is>
      </c>
      <c r="W1434" s="27" t="inlineStr">
        <is>
          <t>Fuera del alcance</t>
        </is>
      </c>
      <c r="X1434" s="27" t="inlineStr"/>
      <c r="Y1434" s="27" t="inlineStr">
        <is>
          <t>No aplica: uniformes, clasificación que el inventario físico de Farmacia no releva</t>
        </is>
      </c>
      <c r="Z1434" s="28" t="inlineStr">
        <is>
          <t>Fuera del alcance del inventario físico</t>
        </is>
      </c>
      <c r="AA1434" s="27" t="inlineStr"/>
      <c r="AB1434" s="27" t="inlineStr"/>
      <c r="AC1434" s="27" t="inlineStr"/>
      <c r="AD1434" s="27" t="inlineStr"/>
      <c r="AE1434" s="27" t="inlineStr"/>
      <c r="AF1434" s="27" t="inlineStr"/>
      <c r="AG1434" s="27" t="inlineStr"/>
      <c r="AH1434" s="37" t="n">
        <v>18</v>
      </c>
      <c r="AI1434" s="37" t="n">
        <v>0</v>
      </c>
      <c r="AJ1434" s="37" t="n">
        <v>18</v>
      </c>
      <c r="AK1434" s="38" t="n">
        <v>25127.12</v>
      </c>
      <c r="AL1434" s="38" t="n"/>
      <c r="AM1434" s="38" t="n"/>
      <c r="AN1434" s="27" t="inlineStr"/>
      <c r="AO1434" s="27" t="inlineStr"/>
    </row>
    <row r="1435">
      <c r="A1435" s="5" t="inlineStr">
        <is>
          <t>3000216</t>
        </is>
      </c>
      <c r="B1435" s="5" t="inlineStr">
        <is>
          <t>BOTIN DE SEGURIDAD T37</t>
        </is>
      </c>
      <c r="C1435" s="5" t="inlineStr"/>
      <c r="D1435" s="5" t="inlineStr">
        <is>
          <t>INDU</t>
        </is>
      </c>
      <c r="E1435" s="5" t="inlineStr">
        <is>
          <t>ZUNI</t>
        </is>
      </c>
      <c r="F1435" s="5" t="inlineStr">
        <is>
          <t>1060</t>
        </is>
      </c>
      <c r="G1435" s="5" t="inlineStr">
        <is>
          <t>6031</t>
        </is>
      </c>
      <c r="H1435" s="5" t="inlineStr">
        <is>
          <t>C/U</t>
        </is>
      </c>
      <c r="I1435" s="6" t="n">
        <v>17</v>
      </c>
      <c r="J1435" s="6" t="n">
        <v>0</v>
      </c>
      <c r="K1435" s="5" t="inlineStr">
        <is>
          <t>ARS</t>
        </is>
      </c>
      <c r="L1435" s="7" t="n">
        <v>0</v>
      </c>
      <c r="M1435" s="7" t="n">
        <v>893234.65</v>
      </c>
      <c r="O1435" s="11">
        <f>M1435/SUM($M$2:$M$2023)</f>
        <v/>
      </c>
      <c r="P1435" s="5">
        <f>IFERROR(M1435/I1435,0)</f>
        <v/>
      </c>
      <c r="R1435" s="8">
        <f>I1435-Q1435</f>
        <v/>
      </c>
      <c r="S1435" s="36">
        <f>P1435*R1435</f>
        <v/>
      </c>
      <c r="U1435" s="27" t="inlineStr">
        <is>
          <t>Stock SAP</t>
        </is>
      </c>
      <c r="V1435" s="27" t="inlineStr">
        <is>
          <t>Uniformes</t>
        </is>
      </c>
      <c r="W1435" s="27" t="inlineStr">
        <is>
          <t>Fuera del alcance</t>
        </is>
      </c>
      <c r="X1435" s="27" t="inlineStr"/>
      <c r="Y1435" s="27" t="inlineStr">
        <is>
          <t>No aplica: uniformes, clasificación que el inventario físico de Farmacia no releva</t>
        </is>
      </c>
      <c r="Z1435" s="28" t="inlineStr">
        <is>
          <t>Fuera del alcance del inventario físico</t>
        </is>
      </c>
      <c r="AA1435" s="27" t="inlineStr"/>
      <c r="AB1435" s="27" t="inlineStr"/>
      <c r="AC1435" s="27" t="inlineStr"/>
      <c r="AD1435" s="27" t="inlineStr"/>
      <c r="AE1435" s="27" t="inlineStr"/>
      <c r="AF1435" s="27" t="inlineStr"/>
      <c r="AG1435" s="27" t="inlineStr"/>
      <c r="AH1435" s="37" t="n">
        <v>31</v>
      </c>
      <c r="AI1435" s="37" t="n">
        <v>0</v>
      </c>
      <c r="AJ1435" s="37" t="n">
        <v>31</v>
      </c>
      <c r="AK1435" s="38" t="n">
        <v>52543.21483870968</v>
      </c>
      <c r="AL1435" s="38" t="n"/>
      <c r="AM1435" s="38" t="n"/>
      <c r="AN1435" s="27" t="inlineStr"/>
      <c r="AO1435" s="27"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t="inlineStr"/>
      <c r="D1436" s="5" t="inlineStr">
        <is>
          <t>INDU</t>
        </is>
      </c>
      <c r="E1436" s="5" t="inlineStr">
        <is>
          <t>ZUNI</t>
        </is>
      </c>
      <c r="F1436" s="5" t="inlineStr">
        <is>
          <t>1060</t>
        </is>
      </c>
      <c r="G1436" s="5" t="inlineStr">
        <is>
          <t>6031</t>
        </is>
      </c>
      <c r="H1436" s="5" t="inlineStr">
        <is>
          <t>C/U</t>
        </is>
      </c>
      <c r="I1436" s="6" t="n">
        <v>17</v>
      </c>
      <c r="J1436" s="6" t="n">
        <v>0</v>
      </c>
      <c r="K1436" s="5" t="inlineStr">
        <is>
          <t>ARS</t>
        </is>
      </c>
      <c r="L1436" s="7" t="n">
        <v>0</v>
      </c>
      <c r="M1436" s="7" t="n">
        <v>333262.97</v>
      </c>
      <c r="O1436" s="11">
        <f>M1436/SUM($M$2:$M$2023)</f>
        <v/>
      </c>
      <c r="P1436" s="5">
        <f>IFERROR(M1436/I1436,0)</f>
        <v/>
      </c>
      <c r="R1436" s="8">
        <f>I1436-Q1436</f>
        <v/>
      </c>
      <c r="S1436" s="36">
        <f>P1436*R1436</f>
        <v/>
      </c>
      <c r="U1436" s="27" t="inlineStr">
        <is>
          <t>Stock SAP</t>
        </is>
      </c>
      <c r="V1436" s="27" t="inlineStr">
        <is>
          <t>Uniformes</t>
        </is>
      </c>
      <c r="W1436" s="27" t="inlineStr">
        <is>
          <t>Fuera del alcance</t>
        </is>
      </c>
      <c r="X1436" s="27" t="inlineStr"/>
      <c r="Y1436" s="27" t="inlineStr">
        <is>
          <t>No aplica: uniformes, clasificación que el inventario físico de Farmacia no releva</t>
        </is>
      </c>
      <c r="Z1436" s="28" t="inlineStr">
        <is>
          <t>Fuera del alcance del inventario físico</t>
        </is>
      </c>
      <c r="AA1436" s="27" t="inlineStr"/>
      <c r="AB1436" s="27" t="inlineStr"/>
      <c r="AC1436" s="27" t="inlineStr"/>
      <c r="AD1436" s="27" t="inlineStr"/>
      <c r="AE1436" s="27" t="inlineStr"/>
      <c r="AF1436" s="27" t="inlineStr"/>
      <c r="AG1436" s="27" t="inlineStr"/>
      <c r="AH1436" s="37" t="n">
        <v>37</v>
      </c>
      <c r="AI1436" s="37" t="n">
        <v>0</v>
      </c>
      <c r="AJ1436" s="37" t="n">
        <v>37</v>
      </c>
      <c r="AK1436" s="38" t="n">
        <v>19603.70405405405</v>
      </c>
      <c r="AL1436" s="38" t="n"/>
      <c r="AM1436" s="38" t="n"/>
      <c r="AN1436" s="27" t="inlineStr"/>
      <c r="AO1436" s="27" t="inlineStr">
        <is>
          <t>El material ocupa 2 filas en la hoja 1060 NQN (lote/almacén). La cantidad SAP y la física de esta vista son el total del material.</t>
        </is>
      </c>
    </row>
    <row r="1437">
      <c r="A1437" s="5" t="inlineStr">
        <is>
          <t>3000975</t>
        </is>
      </c>
      <c r="B1437" s="5" t="inlineStr">
        <is>
          <t>BOTIN DE SEGURIDAD T45</t>
        </is>
      </c>
      <c r="C1437" s="5" t="inlineStr"/>
      <c r="D1437" s="5" t="inlineStr">
        <is>
          <t>INDU</t>
        </is>
      </c>
      <c r="E1437" s="5" t="inlineStr">
        <is>
          <t>ZUNI</t>
        </is>
      </c>
      <c r="F1437" s="5" t="inlineStr">
        <is>
          <t>1060</t>
        </is>
      </c>
      <c r="G1437" s="5" t="inlineStr">
        <is>
          <t>6031</t>
        </is>
      </c>
      <c r="H1437" s="5" t="inlineStr">
        <is>
          <t>C/U</t>
        </is>
      </c>
      <c r="I1437" s="6" t="n">
        <v>17</v>
      </c>
      <c r="J1437" s="6" t="n">
        <v>0</v>
      </c>
      <c r="K1437" s="5" t="inlineStr">
        <is>
          <t>ARS</t>
        </is>
      </c>
      <c r="L1437" s="7" t="n">
        <v>0</v>
      </c>
      <c r="M1437" s="7" t="n">
        <v>855992.01</v>
      </c>
      <c r="O1437" s="11">
        <f>M1437/SUM($M$2:$M$2023)</f>
        <v/>
      </c>
      <c r="P1437" s="5">
        <f>IFERROR(M1437/I1437,0)</f>
        <v/>
      </c>
      <c r="R1437" s="8">
        <f>I1437-Q1437</f>
        <v/>
      </c>
      <c r="S1437" s="36">
        <f>P1437*R1437</f>
        <v/>
      </c>
      <c r="U1437" s="27" t="inlineStr">
        <is>
          <t>Stock SAP</t>
        </is>
      </c>
      <c r="V1437" s="27" t="inlineStr">
        <is>
          <t>Uniformes</t>
        </is>
      </c>
      <c r="W1437" s="27" t="inlineStr">
        <is>
          <t>Fuera del alcance</t>
        </is>
      </c>
      <c r="X1437" s="27" t="inlineStr"/>
      <c r="Y1437" s="27" t="inlineStr">
        <is>
          <t>No aplica: uniformes, clasificación que el inventario físico de Farmacia no releva</t>
        </is>
      </c>
      <c r="Z1437" s="28" t="inlineStr">
        <is>
          <t>Fuera del alcance del inventario físico</t>
        </is>
      </c>
      <c r="AA1437" s="27" t="inlineStr"/>
      <c r="AB1437" s="27" t="inlineStr"/>
      <c r="AC1437" s="27" t="inlineStr"/>
      <c r="AD1437" s="27" t="inlineStr"/>
      <c r="AE1437" s="27" t="inlineStr"/>
      <c r="AF1437" s="27" t="inlineStr"/>
      <c r="AG1437" s="27" t="inlineStr"/>
      <c r="AH1437" s="37" t="n">
        <v>43</v>
      </c>
      <c r="AI1437" s="37" t="n">
        <v>0</v>
      </c>
      <c r="AJ1437" s="37" t="n">
        <v>43</v>
      </c>
      <c r="AK1437" s="38" t="n">
        <v>50352.47139534884</v>
      </c>
      <c r="AL1437" s="38" t="n"/>
      <c r="AM1437" s="38" t="n"/>
      <c r="AN1437" s="27" t="inlineStr"/>
      <c r="AO1437" s="27"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7" t="n">
        <v>0</v>
      </c>
      <c r="M1438" s="7" t="n">
        <v>39927.85</v>
      </c>
      <c r="O1438" s="11">
        <f>M1438/SUM($M$2:$M$2023)</f>
        <v/>
      </c>
      <c r="P1438" s="5">
        <f>IFERROR(M1438/I1438,0)</f>
        <v/>
      </c>
      <c r="R1438" s="8">
        <f>I1438-Q1438</f>
        <v/>
      </c>
      <c r="S1438" s="36">
        <f>P1438*R1438</f>
        <v/>
      </c>
      <c r="U1438" s="27" t="inlineStr">
        <is>
          <t>Stock SAP</t>
        </is>
      </c>
      <c r="V1438" s="27" t="inlineStr">
        <is>
          <t>Medicamentos</t>
        </is>
      </c>
      <c r="W1438" s="27" t="inlineStr">
        <is>
          <t>Dentro del alcance</t>
        </is>
      </c>
      <c r="X1438" s="27" t="inlineStr"/>
      <c r="Y1438" s="27" t="inlineStr">
        <is>
          <t>Sin recuento físico en el inventario de Avain</t>
        </is>
      </c>
      <c r="Z1438" s="28" t="inlineStr">
        <is>
          <t>Sin recuento físico</t>
        </is>
      </c>
      <c r="AA1438" s="27" t="inlineStr"/>
      <c r="AB1438" s="27" t="inlineStr"/>
      <c r="AC1438" s="27" t="inlineStr"/>
      <c r="AD1438" s="27" t="inlineStr"/>
      <c r="AE1438" s="27" t="inlineStr"/>
      <c r="AF1438" s="27" t="inlineStr"/>
      <c r="AG1438" s="27" t="inlineStr"/>
      <c r="AH1438" s="37" t="n">
        <v>191</v>
      </c>
      <c r="AI1438" s="37" t="n">
        <v>0</v>
      </c>
      <c r="AJ1438" s="37" t="n">
        <v>191</v>
      </c>
      <c r="AK1438" s="38" t="n">
        <v>2495.490732984293</v>
      </c>
      <c r="AL1438" s="38" t="n"/>
      <c r="AM1438" s="38" t="n"/>
      <c r="AN1438" s="27" t="inlineStr"/>
      <c r="AO1438" s="27"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7" t="n">
        <v>0</v>
      </c>
      <c r="M1439" s="7" t="n">
        <v>2779.45</v>
      </c>
      <c r="O1439" s="11">
        <f>M1439/SUM($M$2:$M$2023)</f>
        <v/>
      </c>
      <c r="P1439" s="5">
        <f>IFERROR(M1439/I1439,0)</f>
        <v/>
      </c>
      <c r="R1439" s="8">
        <f>I1439-Q1439</f>
        <v/>
      </c>
      <c r="S1439" s="36">
        <f>P1439*R1439</f>
        <v/>
      </c>
      <c r="U1439" s="27" t="inlineStr">
        <is>
          <t>Stock SAP</t>
        </is>
      </c>
      <c r="V1439" s="27" t="inlineStr">
        <is>
          <t>Medicamentos</t>
        </is>
      </c>
      <c r="W1439" s="27" t="inlineStr">
        <is>
          <t>Dentro del alcance</t>
        </is>
      </c>
      <c r="X1439" s="25" t="inlineStr">
        <is>
          <t>Alta</t>
        </is>
      </c>
      <c r="Y1439" s="27" t="inlineStr">
        <is>
          <t>Homologado – confianza Alta</t>
        </is>
      </c>
      <c r="Z1439" s="25" t="inlineStr">
        <is>
          <t>Dar de alta en SAP</t>
        </is>
      </c>
      <c r="AA1439" s="27" t="inlineStr">
        <is>
          <t>50</t>
        </is>
      </c>
      <c r="AB1439" s="27" t="inlineStr">
        <is>
          <t>CEFALEXINA</t>
        </is>
      </c>
      <c r="AC1439" s="27" t="inlineStr">
        <is>
          <t>Homologación por código Avain (master M11-002)</t>
        </is>
      </c>
      <c r="AD1439" s="27" t="inlineStr">
        <is>
          <t>No</t>
        </is>
      </c>
      <c r="AE1439" s="27" t="inlineStr"/>
      <c r="AF1439" s="27" t="inlineStr">
        <is>
          <t>Sí</t>
        </is>
      </c>
      <c r="AG1439" s="27" t="inlineStr">
        <is>
          <t>M11-002</t>
        </is>
      </c>
      <c r="AH1439" s="37" t="n">
        <v>316</v>
      </c>
      <c r="AI1439" s="37" t="n">
        <v>632</v>
      </c>
      <c r="AJ1439" s="37" t="n">
        <v>-316</v>
      </c>
      <c r="AK1439" s="38" t="n">
        <v>173.7154430379747</v>
      </c>
      <c r="AL1439" s="38">
        <f>IF(OR($Z1439="Dar de baja en SAP",$Z1439="Dar de alta en SAP"),$AJ1439*$AK1439,"")</f>
        <v/>
      </c>
      <c r="AM1439" s="38">
        <f>$AI1439*$AK1439</f>
        <v/>
      </c>
      <c r="AN1439" s="27" t="inlineStr"/>
      <c r="AO1439" s="27"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7" t="n">
        <v>0</v>
      </c>
      <c r="M1440" s="7" t="n">
        <v>2313.29</v>
      </c>
      <c r="O1440" s="11">
        <f>M1440/SUM($M$2:$M$2023)</f>
        <v/>
      </c>
      <c r="P1440" s="5">
        <f>IFERROR(M1440/I1440,0)</f>
        <v/>
      </c>
      <c r="R1440" s="8">
        <f>I1440-Q1440</f>
        <v/>
      </c>
      <c r="S1440" s="36">
        <f>P1440*R1440</f>
        <v/>
      </c>
      <c r="U1440" s="27" t="inlineStr">
        <is>
          <t>Stock SAP</t>
        </is>
      </c>
      <c r="V1440" s="27" t="inlineStr">
        <is>
          <t>Medicamentos</t>
        </is>
      </c>
      <c r="W1440" s="27" t="inlineStr">
        <is>
          <t>Dentro del alcance</t>
        </is>
      </c>
      <c r="X1440" s="30" t="inlineStr">
        <is>
          <t>Media</t>
        </is>
      </c>
      <c r="Y1440" s="27" t="inlineStr">
        <is>
          <t>Homologado – confianza Media – pendiente de validación</t>
        </is>
      </c>
      <c r="Z1440" s="26" t="inlineStr">
        <is>
          <t>Dar de baja en SAP</t>
        </is>
      </c>
      <c r="AA1440" s="27" t="inlineStr">
        <is>
          <t>59</t>
        </is>
      </c>
      <c r="AB1440" s="27" t="inlineStr">
        <is>
          <t>CLARITROMICINA</t>
        </is>
      </c>
      <c r="AC1440" s="27" t="inlineStr">
        <is>
          <t>Homologación por código Avain (master M11-006)</t>
        </is>
      </c>
      <c r="AD1440" s="27" t="inlineStr">
        <is>
          <t>No</t>
        </is>
      </c>
      <c r="AE1440" s="27" t="inlineStr"/>
      <c r="AF1440" s="27" t="inlineStr">
        <is>
          <t>Sí</t>
        </is>
      </c>
      <c r="AG1440" s="27" t="inlineStr">
        <is>
          <t>M11-006</t>
        </is>
      </c>
      <c r="AH1440" s="37" t="n">
        <v>680</v>
      </c>
      <c r="AI1440" s="37" t="n">
        <v>230</v>
      </c>
      <c r="AJ1440" s="37" t="n">
        <v>450</v>
      </c>
      <c r="AK1440" s="38" t="n">
        <v>144.5804705882353</v>
      </c>
      <c r="AL1440" s="38">
        <f>IF(OR($Z1440="Dar de baja en SAP",$Z1440="Dar de alta en SAP"),$AJ1440*$AK1440,"")</f>
        <v/>
      </c>
      <c r="AM1440" s="38">
        <f>$AI1440*$AK1440</f>
        <v/>
      </c>
      <c r="AN1440" s="27" t="inlineStr"/>
      <c r="AO1440" s="27"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7" t="n">
        <v>0</v>
      </c>
      <c r="M1441" s="7" t="n">
        <v>62272.91</v>
      </c>
      <c r="O1441" s="11">
        <f>M1441/SUM($M$2:$M$2023)</f>
        <v/>
      </c>
      <c r="P1441" s="5">
        <f>IFERROR(M1441/I1441,0)</f>
        <v/>
      </c>
      <c r="R1441" s="8">
        <f>I1441-Q1441</f>
        <v/>
      </c>
      <c r="S1441" s="36">
        <f>P1441*R1441</f>
        <v/>
      </c>
      <c r="U1441" s="27" t="inlineStr">
        <is>
          <t>Stock SAP</t>
        </is>
      </c>
      <c r="V1441" s="27" t="inlineStr">
        <is>
          <t>Medicamentos</t>
        </is>
      </c>
      <c r="W1441" s="27" t="inlineStr">
        <is>
          <t>Dentro del alcance</t>
        </is>
      </c>
      <c r="X1441" s="27" t="inlineStr"/>
      <c r="Y1441" s="27" t="inlineStr">
        <is>
          <t>Sin recuento físico en el inventario de Avain</t>
        </is>
      </c>
      <c r="Z1441" s="28" t="inlineStr">
        <is>
          <t>Sin recuento físico</t>
        </is>
      </c>
      <c r="AA1441" s="27" t="inlineStr"/>
      <c r="AB1441" s="27" t="inlineStr"/>
      <c r="AC1441" s="27" t="inlineStr"/>
      <c r="AD1441" s="27" t="inlineStr"/>
      <c r="AE1441" s="27" t="inlineStr"/>
      <c r="AF1441" s="27" t="inlineStr"/>
      <c r="AG1441" s="27" t="inlineStr"/>
      <c r="AH1441" s="37" t="n">
        <v>44</v>
      </c>
      <c r="AI1441" s="37" t="n">
        <v>0</v>
      </c>
      <c r="AJ1441" s="37" t="n">
        <v>44</v>
      </c>
      <c r="AK1441" s="38" t="n">
        <v>3892.056590909091</v>
      </c>
      <c r="AL1441" s="38" t="n"/>
      <c r="AM1441" s="38" t="n"/>
      <c r="AN1441" s="27" t="inlineStr"/>
      <c r="AO1441" s="27" t="inlineStr">
        <is>
          <t>El material ocupa 7 filas en la hoja 1060 NQN (lote/almacén). La cantidad SAP y la física de esta vista son el total del material.</t>
        </is>
      </c>
    </row>
    <row r="1442">
      <c r="A1442" s="5" t="inlineStr">
        <is>
          <t>3000131</t>
        </is>
      </c>
      <c r="B1442" s="5" t="inlineStr">
        <is>
          <t>PANTALON CARGO AZUL T52</t>
        </is>
      </c>
      <c r="C1442" s="5" t="inlineStr"/>
      <c r="D1442" s="5" t="inlineStr">
        <is>
          <t>INDU</t>
        </is>
      </c>
      <c r="E1442" s="5" t="inlineStr">
        <is>
          <t>ZUNI</t>
        </is>
      </c>
      <c r="F1442" s="5" t="inlineStr">
        <is>
          <t>1060</t>
        </is>
      </c>
      <c r="G1442" s="5" t="inlineStr">
        <is>
          <t>6031</t>
        </is>
      </c>
      <c r="H1442" s="5" t="inlineStr">
        <is>
          <t>C/U</t>
        </is>
      </c>
      <c r="I1442" s="6" t="n">
        <v>16</v>
      </c>
      <c r="J1442" s="6" t="n">
        <v>0</v>
      </c>
      <c r="K1442" s="5" t="inlineStr">
        <is>
          <t>ARS</t>
        </is>
      </c>
      <c r="L1442" s="7" t="n">
        <v>0</v>
      </c>
      <c r="M1442" s="7" t="n">
        <v>569662.5600000001</v>
      </c>
      <c r="O1442" s="11">
        <f>M1442/SUM($M$2:$M$2023)</f>
        <v/>
      </c>
      <c r="P1442" s="5">
        <f>IFERROR(M1442/I1442,0)</f>
        <v/>
      </c>
      <c r="R1442" s="8">
        <f>I1442-Q1442</f>
        <v/>
      </c>
      <c r="S1442" s="36">
        <f>P1442*R1442</f>
        <v/>
      </c>
      <c r="U1442" s="27" t="inlineStr">
        <is>
          <t>Stock SAP</t>
        </is>
      </c>
      <c r="V1442" s="27" t="inlineStr">
        <is>
          <t>Uniformes</t>
        </is>
      </c>
      <c r="W1442" s="27" t="inlineStr">
        <is>
          <t>Fuera del alcance</t>
        </is>
      </c>
      <c r="X1442" s="27" t="inlineStr"/>
      <c r="Y1442" s="27" t="inlineStr">
        <is>
          <t>No aplica: uniformes, clasificación que el inventario físico de Farmacia no releva</t>
        </is>
      </c>
      <c r="Z1442" s="28" t="inlineStr">
        <is>
          <t>Fuera del alcance del inventario físico</t>
        </is>
      </c>
      <c r="AA1442" s="27" t="inlineStr"/>
      <c r="AB1442" s="27" t="inlineStr"/>
      <c r="AC1442" s="27" t="inlineStr"/>
      <c r="AD1442" s="27" t="inlineStr"/>
      <c r="AE1442" s="27" t="inlineStr"/>
      <c r="AF1442" s="27" t="inlineStr"/>
      <c r="AG1442" s="27" t="inlineStr"/>
      <c r="AH1442" s="37" t="n">
        <v>16</v>
      </c>
      <c r="AI1442" s="37" t="n">
        <v>0</v>
      </c>
      <c r="AJ1442" s="37" t="n">
        <v>16</v>
      </c>
      <c r="AK1442" s="38" t="n">
        <v>35603.91</v>
      </c>
      <c r="AL1442" s="38" t="n"/>
      <c r="AM1442" s="38" t="n"/>
      <c r="AN1442" s="27" t="inlineStr"/>
      <c r="AO1442" s="27" t="inlineStr"/>
    </row>
    <row r="1443">
      <c r="A1443" s="5" t="inlineStr">
        <is>
          <t>3000190</t>
        </is>
      </c>
      <c r="B1443" s="5" t="inlineStr">
        <is>
          <t>CHOMBA BLANCA HBRE TL</t>
        </is>
      </c>
      <c r="C1443" s="5" t="inlineStr"/>
      <c r="D1443" s="5" t="inlineStr">
        <is>
          <t>INDU</t>
        </is>
      </c>
      <c r="E1443" s="5" t="inlineStr">
        <is>
          <t>ZUNI</t>
        </is>
      </c>
      <c r="F1443" s="5" t="inlineStr">
        <is>
          <t>1060</t>
        </is>
      </c>
      <c r="G1443" s="5" t="inlineStr">
        <is>
          <t>6010</t>
        </is>
      </c>
      <c r="H1443" s="5" t="inlineStr">
        <is>
          <t>C/U</t>
        </is>
      </c>
      <c r="I1443" s="6" t="n">
        <v>16</v>
      </c>
      <c r="J1443" s="6" t="n">
        <v>0</v>
      </c>
      <c r="K1443" s="5" t="inlineStr">
        <is>
          <t>ARS</t>
        </is>
      </c>
      <c r="L1443" s="7" t="n">
        <v>0</v>
      </c>
      <c r="M1443" s="7" t="n">
        <v>158913.99</v>
      </c>
      <c r="O1443" s="11">
        <f>M1443/SUM($M$2:$M$2023)</f>
        <v/>
      </c>
      <c r="P1443" s="5">
        <f>IFERROR(M1443/I1443,0)</f>
        <v/>
      </c>
      <c r="R1443" s="8">
        <f>I1443-Q1443</f>
        <v/>
      </c>
      <c r="S1443" s="36">
        <f>P1443*R1443</f>
        <v/>
      </c>
      <c r="U1443" s="27" t="inlineStr">
        <is>
          <t>Stock SAP</t>
        </is>
      </c>
      <c r="V1443" s="27" t="inlineStr">
        <is>
          <t>Uniformes</t>
        </is>
      </c>
      <c r="W1443" s="27" t="inlineStr">
        <is>
          <t>Fuera del alcance</t>
        </is>
      </c>
      <c r="X1443" s="27" t="inlineStr"/>
      <c r="Y1443" s="27" t="inlineStr">
        <is>
          <t>No aplica: uniformes, clasificación que el inventario físico de Farmacia no releva</t>
        </is>
      </c>
      <c r="Z1443" s="28" t="inlineStr">
        <is>
          <t>Fuera del alcance del inventario físico</t>
        </is>
      </c>
      <c r="AA1443" s="27" t="inlineStr"/>
      <c r="AB1443" s="27" t="inlineStr"/>
      <c r="AC1443" s="27" t="inlineStr"/>
      <c r="AD1443" s="27" t="inlineStr"/>
      <c r="AE1443" s="27" t="inlineStr"/>
      <c r="AF1443" s="27" t="inlineStr"/>
      <c r="AG1443" s="27" t="inlineStr"/>
      <c r="AH1443" s="37" t="n">
        <v>18</v>
      </c>
      <c r="AI1443" s="37" t="n">
        <v>0</v>
      </c>
      <c r="AJ1443" s="37" t="n">
        <v>18</v>
      </c>
      <c r="AK1443" s="38" t="n">
        <v>9932.124444444444</v>
      </c>
      <c r="AL1443" s="38" t="n"/>
      <c r="AM1443" s="38" t="n"/>
      <c r="AN1443" s="27" t="inlineStr"/>
      <c r="AO1443" s="27"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t="inlineStr"/>
      <c r="D1444" s="5" t="inlineStr">
        <is>
          <t>INDU</t>
        </is>
      </c>
      <c r="E1444" s="5" t="inlineStr">
        <is>
          <t>ZUNI</t>
        </is>
      </c>
      <c r="F1444" s="5" t="inlineStr">
        <is>
          <t>1060</t>
        </is>
      </c>
      <c r="G1444" s="5" t="inlineStr">
        <is>
          <t>6010</t>
        </is>
      </c>
      <c r="H1444" s="5" t="inlineStr">
        <is>
          <t>C/U</t>
        </is>
      </c>
      <c r="I1444" s="6" t="n">
        <v>16</v>
      </c>
      <c r="J1444" s="6" t="n">
        <v>0</v>
      </c>
      <c r="K1444" s="5" t="inlineStr">
        <is>
          <t>ARS</t>
        </is>
      </c>
      <c r="L1444" s="7" t="n">
        <v>0</v>
      </c>
      <c r="M1444" s="7" t="n">
        <v>305079.56</v>
      </c>
      <c r="O1444" s="11">
        <f>M1444/SUM($M$2:$M$2023)</f>
        <v/>
      </c>
      <c r="P1444" s="5">
        <f>IFERROR(M1444/I1444,0)</f>
        <v/>
      </c>
      <c r="R1444" s="8">
        <f>I1444-Q1444</f>
        <v/>
      </c>
      <c r="S1444" s="36">
        <f>P1444*R1444</f>
        <v/>
      </c>
      <c r="U1444" s="27" t="inlineStr">
        <is>
          <t>Stock SAP</t>
        </is>
      </c>
      <c r="V1444" s="27" t="inlineStr">
        <is>
          <t>Uniformes</t>
        </is>
      </c>
      <c r="W1444" s="27" t="inlineStr">
        <is>
          <t>Fuera del alcance</t>
        </is>
      </c>
      <c r="X1444" s="27" t="inlineStr"/>
      <c r="Y1444" s="27" t="inlineStr">
        <is>
          <t>No aplica: uniformes, clasificación que el inventario físico de Farmacia no releva</t>
        </is>
      </c>
      <c r="Z1444" s="28" t="inlineStr">
        <is>
          <t>Fuera del alcance del inventario físico</t>
        </is>
      </c>
      <c r="AA1444" s="27" t="inlineStr"/>
      <c r="AB1444" s="27" t="inlineStr"/>
      <c r="AC1444" s="27" t="inlineStr"/>
      <c r="AD1444" s="27" t="inlineStr"/>
      <c r="AE1444" s="27" t="inlineStr"/>
      <c r="AF1444" s="27" t="inlineStr"/>
      <c r="AG1444" s="27" t="inlineStr"/>
      <c r="AH1444" s="37" t="n">
        <v>67</v>
      </c>
      <c r="AI1444" s="37" t="n">
        <v>0</v>
      </c>
      <c r="AJ1444" s="37" t="n">
        <v>67</v>
      </c>
      <c r="AK1444" s="38" t="n">
        <v>19067.47253731343</v>
      </c>
      <c r="AL1444" s="38" t="n"/>
      <c r="AM1444" s="38" t="n"/>
      <c r="AN1444" s="27" t="inlineStr"/>
      <c r="AO1444" s="27"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t="inlineStr"/>
      <c r="D1445" s="5" t="inlineStr">
        <is>
          <t>INDU</t>
        </is>
      </c>
      <c r="E1445" s="5" t="inlineStr">
        <is>
          <t>ZUNI</t>
        </is>
      </c>
      <c r="F1445" s="5" t="inlineStr">
        <is>
          <t>1060</t>
        </is>
      </c>
      <c r="G1445" s="5" t="inlineStr">
        <is>
          <t>6010</t>
        </is>
      </c>
      <c r="H1445" s="5" t="inlineStr">
        <is>
          <t>C/U</t>
        </is>
      </c>
      <c r="I1445" s="6" t="n">
        <v>16</v>
      </c>
      <c r="J1445" s="6" t="n">
        <v>0</v>
      </c>
      <c r="K1445" s="5" t="inlineStr">
        <is>
          <t>ARS</t>
        </is>
      </c>
      <c r="L1445" s="7" t="n">
        <v>0</v>
      </c>
      <c r="M1445" s="7" t="n">
        <v>332800</v>
      </c>
      <c r="O1445" s="11">
        <f>M1445/SUM($M$2:$M$2023)</f>
        <v/>
      </c>
      <c r="P1445" s="5">
        <f>IFERROR(M1445/I1445,0)</f>
        <v/>
      </c>
      <c r="R1445" s="8">
        <f>I1445-Q1445</f>
        <v/>
      </c>
      <c r="S1445" s="36">
        <f>P1445*R1445</f>
        <v/>
      </c>
      <c r="U1445" s="27" t="inlineStr">
        <is>
          <t>Stock SAP</t>
        </is>
      </c>
      <c r="V1445" s="27" t="inlineStr">
        <is>
          <t>Uniformes</t>
        </is>
      </c>
      <c r="W1445" s="27" t="inlineStr">
        <is>
          <t>Fuera del alcance</t>
        </is>
      </c>
      <c r="X1445" s="27" t="inlineStr"/>
      <c r="Y1445" s="27" t="inlineStr">
        <is>
          <t>No aplica: uniformes, clasificación que el inventario físico de Farmacia no releva</t>
        </is>
      </c>
      <c r="Z1445" s="28" t="inlineStr">
        <is>
          <t>Fuera del alcance del inventario físico</t>
        </is>
      </c>
      <c r="AA1445" s="27" t="inlineStr"/>
      <c r="AB1445" s="27" t="inlineStr"/>
      <c r="AC1445" s="27" t="inlineStr"/>
      <c r="AD1445" s="27" t="inlineStr"/>
      <c r="AE1445" s="27" t="inlineStr"/>
      <c r="AF1445" s="27" t="inlineStr"/>
      <c r="AG1445" s="27" t="inlineStr"/>
      <c r="AH1445" s="37" t="n">
        <v>16</v>
      </c>
      <c r="AI1445" s="37" t="n">
        <v>0</v>
      </c>
      <c r="AJ1445" s="37" t="n">
        <v>16</v>
      </c>
      <c r="AK1445" s="38" t="n">
        <v>20800</v>
      </c>
      <c r="AL1445" s="38" t="n"/>
      <c r="AM1445" s="38" t="n"/>
      <c r="AN1445" s="27" t="inlineStr"/>
      <c r="AO1445" s="27" t="inlineStr"/>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7" t="n">
        <v>0</v>
      </c>
      <c r="M1446" s="7" t="n">
        <v>25478.33</v>
      </c>
      <c r="O1446" s="11">
        <f>M1446/SUM($M$2:$M$2023)</f>
        <v/>
      </c>
      <c r="P1446" s="5">
        <f>IFERROR(M1446/I1446,0)</f>
        <v/>
      </c>
      <c r="R1446" s="8">
        <f>I1446-Q1446</f>
        <v/>
      </c>
      <c r="S1446" s="36">
        <f>P1446*R1446</f>
        <v/>
      </c>
      <c r="U1446" s="27" t="inlineStr">
        <is>
          <t>Stock SAP</t>
        </is>
      </c>
      <c r="V1446" s="27" t="inlineStr">
        <is>
          <t>Medicamentos</t>
        </is>
      </c>
      <c r="W1446" s="27" t="inlineStr">
        <is>
          <t>Dentro del alcance</t>
        </is>
      </c>
      <c r="X1446" s="30" t="inlineStr">
        <is>
          <t>Media</t>
        </is>
      </c>
      <c r="Y1446" s="27" t="inlineStr">
        <is>
          <t>Homologado – confianza Media – pendiente de validación</t>
        </is>
      </c>
      <c r="Z1446" s="26" t="inlineStr">
        <is>
          <t>Dar de baja en SAP</t>
        </is>
      </c>
      <c r="AA1446" s="27" t="inlineStr">
        <is>
          <t>391</t>
        </is>
      </c>
      <c r="AB1446" s="27" t="inlineStr">
        <is>
          <t>CHATA</t>
        </is>
      </c>
      <c r="AC1446" s="27" t="inlineStr">
        <is>
          <t>Cruce por nomenclatura SAP</t>
        </is>
      </c>
      <c r="AD1446" s="27" t="inlineStr">
        <is>
          <t>No</t>
        </is>
      </c>
      <c r="AE1446" s="27" t="inlineStr"/>
      <c r="AF1446" s="27" t="inlineStr">
        <is>
          <t>No</t>
        </is>
      </c>
      <c r="AG1446" s="27" t="inlineStr"/>
      <c r="AH1446" s="37" t="n">
        <v>140</v>
      </c>
      <c r="AI1446" s="37" t="n">
        <v>17</v>
      </c>
      <c r="AJ1446" s="37" t="n">
        <v>123</v>
      </c>
      <c r="AK1446" s="38" t="n">
        <v>1698.555428571429</v>
      </c>
      <c r="AL1446" s="38">
        <f>IF(OR($Z1446="Dar de baja en SAP",$Z1446="Dar de alta en SAP"),$AJ1446*$AK1446,"")</f>
        <v/>
      </c>
      <c r="AM1446" s="38">
        <f>$AI1446*$AK1446</f>
        <v/>
      </c>
      <c r="AN1446" s="27" t="inlineStr"/>
      <c r="AO1446" s="27"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7" t="n">
        <v>0</v>
      </c>
      <c r="M1447" s="7" t="n">
        <v>25478.33</v>
      </c>
      <c r="O1447" s="11">
        <f>M1447/SUM($M$2:$M$2023)</f>
        <v/>
      </c>
      <c r="P1447" s="5">
        <f>IFERROR(M1447/I1447,0)</f>
        <v/>
      </c>
      <c r="R1447" s="8">
        <f>I1447-Q1447</f>
        <v/>
      </c>
      <c r="S1447" s="36">
        <f>P1447*R1447</f>
        <v/>
      </c>
      <c r="U1447" s="27" t="inlineStr">
        <is>
          <t>Stock SAP</t>
        </is>
      </c>
      <c r="V1447" s="27" t="inlineStr">
        <is>
          <t>Medicamentos</t>
        </is>
      </c>
      <c r="W1447" s="27" t="inlineStr">
        <is>
          <t>Dentro del alcance</t>
        </is>
      </c>
      <c r="X1447" s="30" t="inlineStr">
        <is>
          <t>Media</t>
        </is>
      </c>
      <c r="Y1447" s="27" t="inlineStr">
        <is>
          <t>Homologado – confianza Media – pendiente de validación</t>
        </is>
      </c>
      <c r="Z1447" s="26" t="inlineStr">
        <is>
          <t>Dar de baja en SAP</t>
        </is>
      </c>
      <c r="AA1447" s="27" t="inlineStr">
        <is>
          <t>391</t>
        </is>
      </c>
      <c r="AB1447" s="27" t="inlineStr">
        <is>
          <t>CHATA</t>
        </is>
      </c>
      <c r="AC1447" s="27" t="inlineStr">
        <is>
          <t>Cruce por nomenclatura SAP</t>
        </is>
      </c>
      <c r="AD1447" s="27" t="inlineStr">
        <is>
          <t>No</t>
        </is>
      </c>
      <c r="AE1447" s="27" t="inlineStr"/>
      <c r="AF1447" s="27" t="inlineStr">
        <is>
          <t>No</t>
        </is>
      </c>
      <c r="AG1447" s="27" t="inlineStr"/>
      <c r="AH1447" s="37" t="n">
        <v>140</v>
      </c>
      <c r="AI1447" s="37" t="n">
        <v>17</v>
      </c>
      <c r="AJ1447" s="37" t="n">
        <v>123</v>
      </c>
      <c r="AK1447" s="38" t="n">
        <v>1698.555428571429</v>
      </c>
      <c r="AL1447" s="38">
        <f>IF(OR($Z1447="Dar de baja en SAP",$Z1447="Dar de alta en SAP"),$AJ1447*$AK1447,"")</f>
        <v/>
      </c>
      <c r="AM1447" s="38">
        <f>$AI1447*$AK1447</f>
        <v/>
      </c>
      <c r="AN1447" s="27" t="inlineStr"/>
      <c r="AO1447" s="27"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7" t="n">
        <v>0</v>
      </c>
      <c r="M1448" s="7" t="n">
        <v>876745.4300000001</v>
      </c>
      <c r="O1448" s="11">
        <f>M1448/SUM($M$2:$M$2023)</f>
        <v/>
      </c>
      <c r="P1448" s="5">
        <f>IFERROR(M1448/I1448,0)</f>
        <v/>
      </c>
      <c r="R1448" s="8">
        <f>I1448-Q1448</f>
        <v/>
      </c>
      <c r="S1448" s="36">
        <f>P1448*R1448</f>
        <v/>
      </c>
      <c r="U1448" s="27" t="inlineStr">
        <is>
          <t>Stock SAP</t>
        </is>
      </c>
      <c r="V1448" s="27" t="inlineStr">
        <is>
          <t>Medicamentos</t>
        </is>
      </c>
      <c r="W1448" s="27" t="inlineStr">
        <is>
          <t>Dentro del alcance</t>
        </is>
      </c>
      <c r="X1448" s="27" t="inlineStr"/>
      <c r="Y1448" s="27" t="inlineStr">
        <is>
          <t>Sin recuento físico en el inventario de Avain</t>
        </is>
      </c>
      <c r="Z1448" s="28" t="inlineStr">
        <is>
          <t>Sin recuento físico</t>
        </is>
      </c>
      <c r="AA1448" s="27" t="inlineStr"/>
      <c r="AB1448" s="27" t="inlineStr"/>
      <c r="AC1448" s="27" t="inlineStr"/>
      <c r="AD1448" s="27" t="inlineStr"/>
      <c r="AE1448" s="27" t="inlineStr"/>
      <c r="AF1448" s="27" t="inlineStr"/>
      <c r="AG1448" s="27" t="inlineStr"/>
      <c r="AH1448" s="37" t="n">
        <v>57</v>
      </c>
      <c r="AI1448" s="37" t="n">
        <v>0</v>
      </c>
      <c r="AJ1448" s="37" t="n">
        <v>57</v>
      </c>
      <c r="AK1448" s="38" t="n">
        <v>58449.69526315789</v>
      </c>
      <c r="AL1448" s="38" t="n"/>
      <c r="AM1448" s="38" t="n"/>
      <c r="AN1448" s="27" t="inlineStr"/>
      <c r="AO1448" s="27"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7" t="n">
        <v>0</v>
      </c>
      <c r="M1449" s="7" t="n">
        <v>141039.23</v>
      </c>
      <c r="O1449" s="11">
        <f>M1449/SUM($M$2:$M$2023)</f>
        <v/>
      </c>
      <c r="P1449" s="5">
        <f>IFERROR(M1449/I1449,0)</f>
        <v/>
      </c>
      <c r="R1449" s="8">
        <f>I1449-Q1449</f>
        <v/>
      </c>
      <c r="S1449" s="36">
        <f>P1449*R1449</f>
        <v/>
      </c>
      <c r="U1449" s="27" t="inlineStr">
        <is>
          <t>Stock SAP</t>
        </is>
      </c>
      <c r="V1449" s="27" t="inlineStr">
        <is>
          <t>Medicamentos</t>
        </is>
      </c>
      <c r="W1449" s="27" t="inlineStr">
        <is>
          <t>Dentro del alcance</t>
        </is>
      </c>
      <c r="X1449" s="27" t="inlineStr"/>
      <c r="Y1449" s="27" t="inlineStr">
        <is>
          <t>Sin recuento físico en el inventario de Avain</t>
        </is>
      </c>
      <c r="Z1449" s="28" t="inlineStr">
        <is>
          <t>Sin recuento físico</t>
        </is>
      </c>
      <c r="AA1449" s="27" t="inlineStr"/>
      <c r="AB1449" s="27" t="inlineStr"/>
      <c r="AC1449" s="27" t="inlineStr"/>
      <c r="AD1449" s="27" t="inlineStr"/>
      <c r="AE1449" s="27" t="inlineStr"/>
      <c r="AF1449" s="27" t="inlineStr"/>
      <c r="AG1449" s="27" t="inlineStr"/>
      <c r="AH1449" s="37" t="n">
        <v>431</v>
      </c>
      <c r="AI1449" s="37" t="n">
        <v>0</v>
      </c>
      <c r="AJ1449" s="37" t="n">
        <v>431</v>
      </c>
      <c r="AK1449" s="38" t="n">
        <v>9402.615522041766</v>
      </c>
      <c r="AL1449" s="38" t="n"/>
      <c r="AM1449" s="38" t="n"/>
      <c r="AN1449" s="27" t="inlineStr"/>
      <c r="AO1449" s="27"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7" t="n">
        <v>0</v>
      </c>
      <c r="M1450" s="7" t="n">
        <v>54450.11</v>
      </c>
      <c r="O1450" s="11">
        <f>M1450/SUM($M$2:$M$2023)</f>
        <v/>
      </c>
      <c r="P1450" s="5">
        <f>IFERROR(M1450/I1450,0)</f>
        <v/>
      </c>
      <c r="R1450" s="8">
        <f>I1450-Q1450</f>
        <v/>
      </c>
      <c r="S1450" s="36">
        <f>P1450*R1450</f>
        <v/>
      </c>
      <c r="U1450" s="27" t="inlineStr">
        <is>
          <t>Stock SAP</t>
        </is>
      </c>
      <c r="V1450" s="27" t="inlineStr">
        <is>
          <t>Medicamentos</t>
        </is>
      </c>
      <c r="W1450" s="27" t="inlineStr">
        <is>
          <t>Dentro del alcance</t>
        </is>
      </c>
      <c r="X1450" s="30" t="inlineStr">
        <is>
          <t>Media</t>
        </is>
      </c>
      <c r="Y1450" s="27" t="inlineStr">
        <is>
          <t>Homologado – confianza Media – pendiente de validación</t>
        </is>
      </c>
      <c r="Z1450" s="26" t="inlineStr">
        <is>
          <t>Dar de baja en SAP</t>
        </is>
      </c>
      <c r="AA1450" s="27" t="inlineStr">
        <is>
          <t>204</t>
        </is>
      </c>
      <c r="AB1450" s="27" t="inlineStr">
        <is>
          <t>SALBUTAMOL</t>
        </is>
      </c>
      <c r="AC1450" s="27" t="inlineStr">
        <is>
          <t>Homologación por código Avain (master M05-001)</t>
        </is>
      </c>
      <c r="AD1450" s="27" t="inlineStr">
        <is>
          <t>No</t>
        </is>
      </c>
      <c r="AE1450" s="27" t="inlineStr"/>
      <c r="AF1450" s="27" t="inlineStr">
        <is>
          <t>Sí</t>
        </is>
      </c>
      <c r="AG1450" s="27" t="inlineStr">
        <is>
          <t>M05-001</t>
        </is>
      </c>
      <c r="AH1450" s="37" t="n">
        <v>463</v>
      </c>
      <c r="AI1450" s="37" t="n">
        <v>29</v>
      </c>
      <c r="AJ1450" s="37" t="n">
        <v>434</v>
      </c>
      <c r="AK1450" s="38" t="n">
        <v>3630.00758099352</v>
      </c>
      <c r="AL1450" s="38">
        <f>IF(OR($Z1450="Dar de baja en SAP",$Z1450="Dar de alta en SAP"),$AJ1450*$AK1450,"")</f>
        <v/>
      </c>
      <c r="AM1450" s="38">
        <f>$AI1450*$AK1450</f>
        <v/>
      </c>
      <c r="AN1450" s="27" t="inlineStr"/>
      <c r="AO1450"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7" t="n">
        <v>0</v>
      </c>
      <c r="M1451" s="7" t="n">
        <v>1480.21</v>
      </c>
      <c r="O1451" s="11">
        <f>M1451/SUM($M$2:$M$2023)</f>
        <v/>
      </c>
      <c r="P1451" s="5">
        <f>IFERROR(M1451/I1451,0)</f>
        <v/>
      </c>
      <c r="R1451" s="8">
        <f>I1451-Q1451</f>
        <v/>
      </c>
      <c r="S1451" s="36">
        <f>P1451*R1451</f>
        <v/>
      </c>
      <c r="U1451" s="27" t="inlineStr">
        <is>
          <t>Stock SAP</t>
        </is>
      </c>
      <c r="V1451" s="27" t="inlineStr">
        <is>
          <t>Medicamentos</t>
        </is>
      </c>
      <c r="W1451" s="27" t="inlineStr">
        <is>
          <t>Dentro del alcance</t>
        </is>
      </c>
      <c r="X1451" s="26" t="inlineStr">
        <is>
          <t>Baja</t>
        </is>
      </c>
      <c r="Y1451" s="27" t="inlineStr">
        <is>
          <t>Homologado – confianza Baja – pendiente de validación</t>
        </is>
      </c>
      <c r="Z1451" s="26" t="inlineStr">
        <is>
          <t>Dar de baja en SAP</t>
        </is>
      </c>
      <c r="AA1451" s="27" t="inlineStr">
        <is>
          <t>329</t>
        </is>
      </c>
      <c r="AB1451" s="27" t="inlineStr">
        <is>
          <t>LORAZEPAM SUBLINGUAL COMP</t>
        </is>
      </c>
      <c r="AC1451" s="27" t="inlineStr">
        <is>
          <t>Homologación por código Avain (master M09-004)</t>
        </is>
      </c>
      <c r="AD1451" s="27" t="inlineStr">
        <is>
          <t>No</t>
        </is>
      </c>
      <c r="AE1451" s="27" t="inlineStr"/>
      <c r="AF1451" s="27" t="inlineStr">
        <is>
          <t>Sí</t>
        </is>
      </c>
      <c r="AG1451" s="27" t="inlineStr">
        <is>
          <t>M09-004</t>
        </is>
      </c>
      <c r="AH1451" s="37" t="n">
        <v>3933</v>
      </c>
      <c r="AI1451" s="37" t="n">
        <v>200</v>
      </c>
      <c r="AJ1451" s="37" t="n">
        <v>3733</v>
      </c>
      <c r="AK1451" s="38" t="n">
        <v>98.6806381896771</v>
      </c>
      <c r="AL1451" s="38">
        <f>IF(OR($Z1451="Dar de baja en SAP",$Z1451="Dar de alta en SAP"),$AJ1451*$AK1451,"")</f>
        <v/>
      </c>
      <c r="AM1451" s="38">
        <f>$AI1451*$AK1451</f>
        <v/>
      </c>
      <c r="AN1451" s="27" t="inlineStr"/>
      <c r="AO1451"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7" t="n">
        <v>0</v>
      </c>
      <c r="M1452" s="7" t="n">
        <v>885.12</v>
      </c>
      <c r="O1452" s="11">
        <f>M1452/SUM($M$2:$M$2023)</f>
        <v/>
      </c>
      <c r="P1452" s="5">
        <f>IFERROR(M1452/I1452,0)</f>
        <v/>
      </c>
      <c r="R1452" s="8">
        <f>I1452-Q1452</f>
        <v/>
      </c>
      <c r="S1452" s="36">
        <f>P1452*R1452</f>
        <v/>
      </c>
      <c r="U1452" s="27" t="inlineStr">
        <is>
          <t>Stock SAP</t>
        </is>
      </c>
      <c r="V1452" s="27" t="inlineStr">
        <is>
          <t>Medicamentos</t>
        </is>
      </c>
      <c r="W1452" s="27" t="inlineStr">
        <is>
          <t>Dentro del alcance</t>
        </is>
      </c>
      <c r="X1452" s="25" t="inlineStr">
        <is>
          <t>Alta</t>
        </is>
      </c>
      <c r="Y1452" s="27" t="inlineStr">
        <is>
          <t>Homologado – confianza Alta</t>
        </is>
      </c>
      <c r="Z1452" s="26" t="inlineStr">
        <is>
          <t>Dar de baja en SAP</t>
        </is>
      </c>
      <c r="AA1452" s="27" t="inlineStr">
        <is>
          <t>83</t>
        </is>
      </c>
      <c r="AB1452" s="27" t="inlineStr">
        <is>
          <t>DICLOFENAC 75 COMP</t>
        </is>
      </c>
      <c r="AC1452" s="27" t="inlineStr">
        <is>
          <t>Homologación por código Avain (master M01-002)</t>
        </is>
      </c>
      <c r="AD1452" s="27" t="inlineStr">
        <is>
          <t>No</t>
        </is>
      </c>
      <c r="AE1452" s="27" t="inlineStr"/>
      <c r="AF1452" s="27" t="inlineStr">
        <is>
          <t>Sí</t>
        </is>
      </c>
      <c r="AG1452" s="27" t="inlineStr">
        <is>
          <t>M01-002</t>
        </is>
      </c>
      <c r="AH1452" s="37" t="n">
        <v>10995</v>
      </c>
      <c r="AI1452" s="37" t="n">
        <v>9</v>
      </c>
      <c r="AJ1452" s="37" t="n">
        <v>10986</v>
      </c>
      <c r="AK1452" s="38" t="n">
        <v>59.00779899954525</v>
      </c>
      <c r="AL1452" s="38">
        <f>IF(OR($Z1452="Dar de baja en SAP",$Z1452="Dar de alta en SAP"),$AJ1452*$AK1452,"")</f>
        <v/>
      </c>
      <c r="AM1452" s="38">
        <f>$AI1452*$AK1452</f>
        <v/>
      </c>
      <c r="AN1452" s="29" t="inlineStr">
        <is>
          <t>Valorización a validar: relación de cantidades 1,222 a 1 entre SAP y el recuento físico. Sugiere distinta unidad de medida (SAP por caja o envase y el recuento por unidad). La diferencia económica de esta fila no debe tomarse como definitiva.</t>
        </is>
      </c>
      <c r="AO1452"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t="inlineStr"/>
      <c r="D1453" s="5" t="inlineStr">
        <is>
          <t>033</t>
        </is>
      </c>
      <c r="E1453" s="5" t="inlineStr">
        <is>
          <t>ZMED</t>
        </is>
      </c>
      <c r="F1453" s="5" t="inlineStr">
        <is>
          <t>1060</t>
        </is>
      </c>
      <c r="G1453" s="5" t="inlineStr">
        <is>
          <t>6021</t>
        </is>
      </c>
      <c r="H1453" s="5" t="inlineStr">
        <is>
          <t>C/U</t>
        </is>
      </c>
      <c r="I1453" s="6" t="n">
        <v>15</v>
      </c>
      <c r="J1453" s="6" t="n">
        <v>0</v>
      </c>
      <c r="K1453" s="5" t="inlineStr">
        <is>
          <t>ARS</t>
        </is>
      </c>
      <c r="L1453" s="7" t="n">
        <v>0</v>
      </c>
      <c r="M1453" s="7" t="n">
        <v>269132.17</v>
      </c>
      <c r="O1453" s="11">
        <f>M1453/SUM($M$2:$M$2023)</f>
        <v/>
      </c>
      <c r="P1453" s="5">
        <f>IFERROR(M1453/I1453,0)</f>
        <v/>
      </c>
      <c r="R1453" s="8">
        <f>I1453-Q1453</f>
        <v/>
      </c>
      <c r="S1453" s="36">
        <f>P1453*R1453</f>
        <v/>
      </c>
      <c r="U1453" s="27" t="inlineStr">
        <is>
          <t>Stock SAP</t>
        </is>
      </c>
      <c r="V1453" s="27" t="inlineStr">
        <is>
          <t>Medicamentos</t>
        </is>
      </c>
      <c r="W1453" s="27" t="inlineStr">
        <is>
          <t>Dentro del alcance</t>
        </is>
      </c>
      <c r="X1453" s="27" t="inlineStr"/>
      <c r="Y1453" s="27" t="inlineStr">
        <is>
          <t>Sin recuento físico en el inventario de Avain</t>
        </is>
      </c>
      <c r="Z1453" s="28" t="inlineStr">
        <is>
          <t>Sin recuento físico</t>
        </is>
      </c>
      <c r="AA1453" s="27" t="inlineStr"/>
      <c r="AB1453" s="27" t="inlineStr"/>
      <c r="AC1453" s="27" t="inlineStr"/>
      <c r="AD1453" s="27" t="inlineStr"/>
      <c r="AE1453" s="27" t="inlineStr"/>
      <c r="AF1453" s="27" t="inlineStr"/>
      <c r="AG1453" s="27" t="inlineStr"/>
      <c r="AH1453" s="37" t="n">
        <v>15</v>
      </c>
      <c r="AI1453" s="37" t="n">
        <v>0</v>
      </c>
      <c r="AJ1453" s="37" t="n">
        <v>15</v>
      </c>
      <c r="AK1453" s="38" t="n">
        <v>17942.14466666667</v>
      </c>
      <c r="AL1453" s="38" t="n"/>
      <c r="AM1453" s="38" t="n"/>
      <c r="AN1453" s="27" t="inlineStr"/>
      <c r="AO1453" s="27" t="inlineStr"/>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7" t="n">
        <v>0</v>
      </c>
      <c r="M1454" s="7" t="n">
        <v>38104.03</v>
      </c>
      <c r="O1454" s="11">
        <f>M1454/SUM($M$2:$M$2023)</f>
        <v/>
      </c>
      <c r="P1454" s="5">
        <f>IFERROR(M1454/I1454,0)</f>
        <v/>
      </c>
      <c r="R1454" s="8">
        <f>I1454-Q1454</f>
        <v/>
      </c>
      <c r="S1454" s="36">
        <f>P1454*R1454</f>
        <v/>
      </c>
      <c r="U1454" s="27" t="inlineStr">
        <is>
          <t>Stock SAP</t>
        </is>
      </c>
      <c r="V1454" s="27" t="inlineStr">
        <is>
          <t>Medicamentos</t>
        </is>
      </c>
      <c r="W1454" s="27" t="inlineStr">
        <is>
          <t>Dentro del alcance</t>
        </is>
      </c>
      <c r="X1454" s="25" t="inlineStr">
        <is>
          <t>Alta</t>
        </is>
      </c>
      <c r="Y1454" s="27" t="inlineStr">
        <is>
          <t>Homologado – confianza Alta</t>
        </is>
      </c>
      <c r="Z1454" s="26" t="inlineStr">
        <is>
          <t>Dar de baja en SAP</t>
        </is>
      </c>
      <c r="AA1454" s="27" t="inlineStr">
        <is>
          <t>173</t>
        </is>
      </c>
      <c r="AB1454" s="27" t="inlineStr">
        <is>
          <t>OTOSPORIN</t>
        </is>
      </c>
      <c r="AC1454" s="27" t="inlineStr">
        <is>
          <t>Cruce por nomenclatura SAP</t>
        </is>
      </c>
      <c r="AD1454" s="27" t="inlineStr">
        <is>
          <t>No</t>
        </is>
      </c>
      <c r="AE1454" s="27" t="inlineStr"/>
      <c r="AF1454" s="27" t="inlineStr">
        <is>
          <t>No</t>
        </is>
      </c>
      <c r="AG1454" s="27" t="inlineStr"/>
      <c r="AH1454" s="37" t="n">
        <v>283</v>
      </c>
      <c r="AI1454" s="37" t="n">
        <v>27</v>
      </c>
      <c r="AJ1454" s="37" t="n">
        <v>256</v>
      </c>
      <c r="AK1454" s="38" t="n">
        <v>2540.268939929328</v>
      </c>
      <c r="AL1454" s="38">
        <f>IF(OR($Z1454="Dar de baja en SAP",$Z1454="Dar de alta en SAP"),$AJ1454*$AK1454,"")</f>
        <v/>
      </c>
      <c r="AM1454" s="38">
        <f>$AI1454*$AK1454</f>
        <v/>
      </c>
      <c r="AN1454" s="27" t="inlineStr"/>
      <c r="AO1454"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7" t="n">
        <v>0</v>
      </c>
      <c r="M1455" s="7" t="n">
        <v>21447.28</v>
      </c>
      <c r="O1455" s="11">
        <f>M1455/SUM($M$2:$M$2023)</f>
        <v/>
      </c>
      <c r="P1455" s="5">
        <f>IFERROR(M1455/I1455,0)</f>
        <v/>
      </c>
      <c r="R1455" s="8">
        <f>I1455-Q1455</f>
        <v/>
      </c>
      <c r="S1455" s="36">
        <f>P1455*R1455</f>
        <v/>
      </c>
      <c r="U1455" s="27" t="inlineStr">
        <is>
          <t>Stock SAP</t>
        </is>
      </c>
      <c r="V1455" s="27" t="inlineStr">
        <is>
          <t>Medicamentos</t>
        </is>
      </c>
      <c r="W1455" s="27" t="inlineStr">
        <is>
          <t>Dentro del alcance</t>
        </is>
      </c>
      <c r="X1455" s="25" t="inlineStr">
        <is>
          <t>Alta</t>
        </is>
      </c>
      <c r="Y1455" s="27" t="inlineStr">
        <is>
          <t>Homologado – confianza Alta</t>
        </is>
      </c>
      <c r="Z1455" s="26" t="inlineStr">
        <is>
          <t>Dar de baja en SAP</t>
        </is>
      </c>
      <c r="AA1455" s="27" t="inlineStr">
        <is>
          <t>228</t>
        </is>
      </c>
      <c r="AB1455" s="27" t="inlineStr">
        <is>
          <t>TOBRAMICINA</t>
        </is>
      </c>
      <c r="AC1455" s="27" t="inlineStr">
        <is>
          <t>Cruce por nomenclatura SAP</t>
        </is>
      </c>
      <c r="AD1455" s="27" t="inlineStr">
        <is>
          <t>No</t>
        </is>
      </c>
      <c r="AE1455" s="27" t="inlineStr"/>
      <c r="AF1455" s="27" t="inlineStr">
        <is>
          <t>No</t>
        </is>
      </c>
      <c r="AG1455" s="27" t="inlineStr"/>
      <c r="AH1455" s="37" t="n">
        <v>227</v>
      </c>
      <c r="AI1455" s="37" t="n">
        <v>19</v>
      </c>
      <c r="AJ1455" s="37" t="n">
        <v>208</v>
      </c>
      <c r="AK1455" s="38" t="n">
        <v>1429.81845814978</v>
      </c>
      <c r="AL1455" s="38">
        <f>IF(OR($Z1455="Dar de baja en SAP",$Z1455="Dar de alta en SAP"),$AJ1455*$AK1455,"")</f>
        <v/>
      </c>
      <c r="AM1455" s="38">
        <f>$AI1455*$AK1455</f>
        <v/>
      </c>
      <c r="AN1455" s="27" t="inlineStr"/>
      <c r="AO1455"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7" t="n">
        <v>0</v>
      </c>
      <c r="M1456" s="7" t="n">
        <v>96070.42999999999</v>
      </c>
      <c r="O1456" s="11">
        <f>M1456/SUM($M$2:$M$2023)</f>
        <v/>
      </c>
      <c r="P1456" s="5">
        <f>IFERROR(M1456/I1456,0)</f>
        <v/>
      </c>
      <c r="R1456" s="8">
        <f>I1456-Q1456</f>
        <v/>
      </c>
      <c r="S1456" s="36">
        <f>P1456*R1456</f>
        <v/>
      </c>
      <c r="U1456" s="27" t="inlineStr">
        <is>
          <t>Stock SAP</t>
        </is>
      </c>
      <c r="V1456" s="27" t="inlineStr">
        <is>
          <t>Medicamentos</t>
        </is>
      </c>
      <c r="W1456" s="27" t="inlineStr">
        <is>
          <t>Dentro del alcance</t>
        </is>
      </c>
      <c r="X1456" s="26" t="inlineStr">
        <is>
          <t>Baja</t>
        </is>
      </c>
      <c r="Y1456" s="27" t="inlineStr">
        <is>
          <t>Homologado – confianza Baja – pendiente de validación</t>
        </is>
      </c>
      <c r="Z1456" s="26" t="inlineStr">
        <is>
          <t>Dar de baja en SAP</t>
        </is>
      </c>
      <c r="AA1456" s="27" t="inlineStr">
        <is>
          <t>315</t>
        </is>
      </c>
      <c r="AB1456" s="27" t="inlineStr">
        <is>
          <t>Budesonide</t>
        </is>
      </c>
      <c r="AC1456" s="27" t="inlineStr">
        <is>
          <t>Cruce por nomenclatura SAP</t>
        </is>
      </c>
      <c r="AD1456" s="27" t="inlineStr">
        <is>
          <t>No</t>
        </is>
      </c>
      <c r="AE1456" s="27" t="inlineStr"/>
      <c r="AF1456" s="27" t="inlineStr">
        <is>
          <t>Sí</t>
        </is>
      </c>
      <c r="AG1456" s="27" t="inlineStr">
        <is>
          <t>M05-004</t>
        </is>
      </c>
      <c r="AH1456" s="37" t="n">
        <v>109</v>
      </c>
      <c r="AI1456" s="37" t="n">
        <v>0</v>
      </c>
      <c r="AJ1456" s="37" t="n">
        <v>109</v>
      </c>
      <c r="AK1456" s="38" t="n">
        <v>6404.695229357797</v>
      </c>
      <c r="AL1456" s="38">
        <f>IF(OR($Z1456="Dar de baja en SAP",$Z1456="Dar de alta en SAP"),$AJ1456*$AK1456,"")</f>
        <v/>
      </c>
      <c r="AM1456" s="38">
        <f>$AI1456*$AK1456</f>
        <v/>
      </c>
      <c r="AN1456" s="27" t="inlineStr"/>
      <c r="AO1456" s="27"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7" t="n">
        <v>0</v>
      </c>
      <c r="M1457" s="7" t="n">
        <v>96070.42999999999</v>
      </c>
      <c r="O1457" s="11">
        <f>M1457/SUM($M$2:$M$2023)</f>
        <v/>
      </c>
      <c r="P1457" s="5">
        <f>IFERROR(M1457/I1457,0)</f>
        <v/>
      </c>
      <c r="R1457" s="8">
        <f>I1457-Q1457</f>
        <v/>
      </c>
      <c r="S1457" s="36">
        <f>P1457*R1457</f>
        <v/>
      </c>
      <c r="U1457" s="27" t="inlineStr">
        <is>
          <t>Stock SAP</t>
        </is>
      </c>
      <c r="V1457" s="27" t="inlineStr">
        <is>
          <t>Medicamentos</t>
        </is>
      </c>
      <c r="W1457" s="27" t="inlineStr">
        <is>
          <t>Dentro del alcance</t>
        </is>
      </c>
      <c r="X1457" s="26" t="inlineStr">
        <is>
          <t>Baja</t>
        </is>
      </c>
      <c r="Y1457" s="27" t="inlineStr">
        <is>
          <t>Homologado – confianza Baja – pendiente de validación</t>
        </is>
      </c>
      <c r="Z1457" s="26" t="inlineStr">
        <is>
          <t>Dar de baja en SAP</t>
        </is>
      </c>
      <c r="AA1457" s="27" t="inlineStr">
        <is>
          <t>315</t>
        </is>
      </c>
      <c r="AB1457" s="27" t="inlineStr">
        <is>
          <t>Budesonide</t>
        </is>
      </c>
      <c r="AC1457" s="27" t="inlineStr">
        <is>
          <t>Cruce por nomenclatura SAP</t>
        </is>
      </c>
      <c r="AD1457" s="27" t="inlineStr">
        <is>
          <t>No</t>
        </is>
      </c>
      <c r="AE1457" s="27" t="inlineStr"/>
      <c r="AF1457" s="27" t="inlineStr">
        <is>
          <t>Sí</t>
        </is>
      </c>
      <c r="AG1457" s="27" t="inlineStr">
        <is>
          <t>M05-004</t>
        </is>
      </c>
      <c r="AH1457" s="37" t="n">
        <v>109</v>
      </c>
      <c r="AI1457" s="37" t="n">
        <v>0</v>
      </c>
      <c r="AJ1457" s="37" t="n">
        <v>109</v>
      </c>
      <c r="AK1457" s="38" t="n">
        <v>6404.695229357797</v>
      </c>
      <c r="AL1457" s="38">
        <f>IF(OR($Z1457="Dar de baja en SAP",$Z1457="Dar de alta en SAP"),$AJ1457*$AK1457,"")</f>
        <v/>
      </c>
      <c r="AM1457" s="38">
        <f>$AI1457*$AK1457</f>
        <v/>
      </c>
      <c r="AN1457" s="27" t="inlineStr"/>
      <c r="AO1457" s="27"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7" t="n">
        <v>0</v>
      </c>
      <c r="M1458" s="7" t="n">
        <v>156006.4</v>
      </c>
      <c r="O1458" s="11">
        <f>M1458/SUM($M$2:$M$2023)</f>
        <v/>
      </c>
      <c r="P1458" s="5">
        <f>IFERROR(M1458/I1458,0)</f>
        <v/>
      </c>
      <c r="R1458" s="8">
        <f>I1458-Q1458</f>
        <v/>
      </c>
      <c r="S1458" s="36">
        <f>P1458*R1458</f>
        <v/>
      </c>
      <c r="U1458" s="27" t="inlineStr">
        <is>
          <t>Stock SAP</t>
        </is>
      </c>
      <c r="V1458" s="27" t="inlineStr">
        <is>
          <t>Medicamentos</t>
        </is>
      </c>
      <c r="W1458" s="27" t="inlineStr">
        <is>
          <t>Dentro del alcance</t>
        </is>
      </c>
      <c r="X1458" s="27" t="inlineStr"/>
      <c r="Y1458" s="27" t="inlineStr">
        <is>
          <t>Sin recuento físico en el inventario de Avain</t>
        </is>
      </c>
      <c r="Z1458" s="28" t="inlineStr">
        <is>
          <t>Sin recuento físico</t>
        </is>
      </c>
      <c r="AA1458" s="27" t="inlineStr"/>
      <c r="AB1458" s="27" t="inlineStr"/>
      <c r="AC1458" s="27" t="inlineStr"/>
      <c r="AD1458" s="27" t="inlineStr"/>
      <c r="AE1458" s="27" t="inlineStr"/>
      <c r="AF1458" s="27" t="inlineStr"/>
      <c r="AG1458" s="27" t="inlineStr"/>
      <c r="AH1458" s="37" t="n">
        <v>456</v>
      </c>
      <c r="AI1458" s="37" t="n">
        <v>0</v>
      </c>
      <c r="AJ1458" s="37" t="n">
        <v>456</v>
      </c>
      <c r="AK1458" s="38" t="n">
        <v>10400.42690789474</v>
      </c>
      <c r="AL1458" s="38" t="n"/>
      <c r="AM1458" s="38" t="n"/>
      <c r="AN1458" s="27" t="inlineStr"/>
      <c r="AO1458" s="27"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7" t="n">
        <v>0</v>
      </c>
      <c r="M1459" s="7" t="n">
        <v>65725.2</v>
      </c>
      <c r="O1459" s="11">
        <f>M1459/SUM($M$2:$M$2023)</f>
        <v/>
      </c>
      <c r="P1459" s="5">
        <f>IFERROR(M1459/I1459,0)</f>
        <v/>
      </c>
      <c r="R1459" s="8">
        <f>I1459-Q1459</f>
        <v/>
      </c>
      <c r="S1459" s="36">
        <f>P1459*R1459</f>
        <v/>
      </c>
      <c r="U1459" s="27" t="inlineStr">
        <is>
          <t>Stock SAP</t>
        </is>
      </c>
      <c r="V1459" s="27" t="inlineStr">
        <is>
          <t>Medicamentos</t>
        </is>
      </c>
      <c r="W1459" s="27" t="inlineStr">
        <is>
          <t>Dentro del alcance</t>
        </is>
      </c>
      <c r="X1459" s="27" t="inlineStr"/>
      <c r="Y1459" s="27" t="inlineStr">
        <is>
          <t>Sin recuento físico en el inventario de Avain</t>
        </is>
      </c>
      <c r="Z1459" s="28" t="inlineStr">
        <is>
          <t>Sin recuento físico</t>
        </is>
      </c>
      <c r="AA1459" s="27" t="inlineStr"/>
      <c r="AB1459" s="27" t="inlineStr"/>
      <c r="AC1459" s="27" t="inlineStr"/>
      <c r="AD1459" s="27" t="inlineStr"/>
      <c r="AE1459" s="27" t="inlineStr"/>
      <c r="AF1459" s="27" t="inlineStr"/>
      <c r="AG1459" s="27" t="inlineStr"/>
      <c r="AH1459" s="37" t="n">
        <v>968</v>
      </c>
      <c r="AI1459" s="37" t="n">
        <v>0</v>
      </c>
      <c r="AJ1459" s="37" t="n">
        <v>968</v>
      </c>
      <c r="AK1459" s="38" t="n">
        <v>4381.680010330579</v>
      </c>
      <c r="AL1459" s="38" t="n"/>
      <c r="AM1459" s="38" t="n"/>
      <c r="AN1459" s="27" t="inlineStr"/>
      <c r="AO1459" s="27"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7" t="n">
        <v>0</v>
      </c>
      <c r="M1460" s="7" t="n">
        <v>351520.53</v>
      </c>
      <c r="O1460" s="11">
        <f>M1460/SUM($M$2:$M$2023)</f>
        <v/>
      </c>
      <c r="P1460" s="5">
        <f>IFERROR(M1460/I1460,0)</f>
        <v/>
      </c>
      <c r="R1460" s="8">
        <f>I1460-Q1460</f>
        <v/>
      </c>
      <c r="S1460" s="36">
        <f>P1460*R1460</f>
        <v/>
      </c>
      <c r="U1460" s="27" t="inlineStr">
        <is>
          <t>Stock SAP</t>
        </is>
      </c>
      <c r="V1460" s="27" t="inlineStr">
        <is>
          <t>Medicamentos</t>
        </is>
      </c>
      <c r="W1460" s="27" t="inlineStr">
        <is>
          <t>Dentro del alcance</t>
        </is>
      </c>
      <c r="X1460" s="27" t="inlineStr"/>
      <c r="Y1460" s="27" t="inlineStr">
        <is>
          <t>Sin recuento físico en el inventario de Avain</t>
        </is>
      </c>
      <c r="Z1460" s="28" t="inlineStr">
        <is>
          <t>Sin recuento físico</t>
        </is>
      </c>
      <c r="AA1460" s="27" t="inlineStr"/>
      <c r="AB1460" s="27" t="inlineStr"/>
      <c r="AC1460" s="27" t="inlineStr"/>
      <c r="AD1460" s="27" t="inlineStr"/>
      <c r="AE1460" s="27" t="inlineStr"/>
      <c r="AF1460" s="27" t="inlineStr"/>
      <c r="AG1460" s="27" t="inlineStr"/>
      <c r="AH1460" s="37" t="n">
        <v>150</v>
      </c>
      <c r="AI1460" s="37" t="n">
        <v>0</v>
      </c>
      <c r="AJ1460" s="37" t="n">
        <v>150</v>
      </c>
      <c r="AK1460" s="38" t="n">
        <v>23434.70193333333</v>
      </c>
      <c r="AL1460" s="38" t="n"/>
      <c r="AM1460" s="38" t="n"/>
      <c r="AN1460" s="27" t="inlineStr"/>
      <c r="AO1460" s="27"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7" t="n">
        <v>0</v>
      </c>
      <c r="M1461" s="7" t="n">
        <v>351520.53</v>
      </c>
      <c r="O1461" s="11">
        <f>M1461/SUM($M$2:$M$2023)</f>
        <v/>
      </c>
      <c r="P1461" s="5">
        <f>IFERROR(M1461/I1461,0)</f>
        <v/>
      </c>
      <c r="R1461" s="8">
        <f>I1461-Q1461</f>
        <v/>
      </c>
      <c r="S1461" s="36">
        <f>P1461*R1461</f>
        <v/>
      </c>
      <c r="U1461" s="27" t="inlineStr">
        <is>
          <t>Stock SAP</t>
        </is>
      </c>
      <c r="V1461" s="27" t="inlineStr">
        <is>
          <t>Medicamentos</t>
        </is>
      </c>
      <c r="W1461" s="27" t="inlineStr">
        <is>
          <t>Dentro del alcance</t>
        </is>
      </c>
      <c r="X1461" s="27" t="inlineStr"/>
      <c r="Y1461" s="27" t="inlineStr">
        <is>
          <t>Sin recuento físico en el inventario de Avain</t>
        </is>
      </c>
      <c r="Z1461" s="28" t="inlineStr">
        <is>
          <t>Sin recuento físico</t>
        </is>
      </c>
      <c r="AA1461" s="27" t="inlineStr"/>
      <c r="AB1461" s="27" t="inlineStr"/>
      <c r="AC1461" s="27" t="inlineStr"/>
      <c r="AD1461" s="27" t="inlineStr"/>
      <c r="AE1461" s="27" t="inlineStr"/>
      <c r="AF1461" s="27" t="inlineStr"/>
      <c r="AG1461" s="27" t="inlineStr"/>
      <c r="AH1461" s="37" t="n">
        <v>150</v>
      </c>
      <c r="AI1461" s="37" t="n">
        <v>0</v>
      </c>
      <c r="AJ1461" s="37" t="n">
        <v>150</v>
      </c>
      <c r="AK1461" s="38" t="n">
        <v>23434.70193333333</v>
      </c>
      <c r="AL1461" s="38" t="n"/>
      <c r="AM1461" s="38" t="n"/>
      <c r="AN1461" s="27" t="inlineStr"/>
      <c r="AO1461" s="27"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7" t="n">
        <v>0</v>
      </c>
      <c r="M1462" s="7" t="n">
        <v>351520.53</v>
      </c>
      <c r="O1462" s="11">
        <f>M1462/SUM($M$2:$M$2023)</f>
        <v/>
      </c>
      <c r="P1462" s="5">
        <f>IFERROR(M1462/I1462,0)</f>
        <v/>
      </c>
      <c r="R1462" s="8">
        <f>I1462-Q1462</f>
        <v/>
      </c>
      <c r="S1462" s="36">
        <f>P1462*R1462</f>
        <v/>
      </c>
      <c r="U1462" s="27" t="inlineStr">
        <is>
          <t>Stock SAP</t>
        </is>
      </c>
      <c r="V1462" s="27" t="inlineStr">
        <is>
          <t>Medicamentos</t>
        </is>
      </c>
      <c r="W1462" s="27" t="inlineStr">
        <is>
          <t>Dentro del alcance</t>
        </is>
      </c>
      <c r="X1462" s="27" t="inlineStr"/>
      <c r="Y1462" s="27" t="inlineStr">
        <is>
          <t>Sin recuento físico en el inventario de Avain</t>
        </is>
      </c>
      <c r="Z1462" s="28" t="inlineStr">
        <is>
          <t>Sin recuento físico</t>
        </is>
      </c>
      <c r="AA1462" s="27" t="inlineStr"/>
      <c r="AB1462" s="27" t="inlineStr"/>
      <c r="AC1462" s="27" t="inlineStr"/>
      <c r="AD1462" s="27" t="inlineStr"/>
      <c r="AE1462" s="27" t="inlineStr"/>
      <c r="AF1462" s="27" t="inlineStr"/>
      <c r="AG1462" s="27" t="inlineStr"/>
      <c r="AH1462" s="37" t="n">
        <v>150</v>
      </c>
      <c r="AI1462" s="37" t="n">
        <v>0</v>
      </c>
      <c r="AJ1462" s="37" t="n">
        <v>150</v>
      </c>
      <c r="AK1462" s="38" t="n">
        <v>23434.70193333333</v>
      </c>
      <c r="AL1462" s="38" t="n"/>
      <c r="AM1462" s="38" t="n"/>
      <c r="AN1462" s="27" t="inlineStr"/>
      <c r="AO1462" s="27"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7" t="n">
        <v>0</v>
      </c>
      <c r="M1463" s="7" t="n">
        <v>3657.87</v>
      </c>
      <c r="O1463" s="11">
        <f>M1463/SUM($M$2:$M$2023)</f>
        <v/>
      </c>
      <c r="P1463" s="5">
        <f>IFERROR(M1463/I1463,0)</f>
        <v/>
      </c>
      <c r="R1463" s="8">
        <f>I1463-Q1463</f>
        <v/>
      </c>
      <c r="S1463" s="36">
        <f>P1463*R1463</f>
        <v/>
      </c>
      <c r="U1463" s="27" t="inlineStr">
        <is>
          <t>Stock SAP</t>
        </is>
      </c>
      <c r="V1463" s="27" t="inlineStr">
        <is>
          <t>Medicamentos</t>
        </is>
      </c>
      <c r="W1463" s="27" t="inlineStr">
        <is>
          <t>Dentro del alcance</t>
        </is>
      </c>
      <c r="X1463" s="27" t="inlineStr"/>
      <c r="Y1463" s="27" t="inlineStr">
        <is>
          <t>Sin recuento físico en el inventario de Avain</t>
        </is>
      </c>
      <c r="Z1463" s="28" t="inlineStr">
        <is>
          <t>Sin recuento físico</t>
        </is>
      </c>
      <c r="AA1463" s="27" t="inlineStr"/>
      <c r="AB1463" s="27" t="inlineStr"/>
      <c r="AC1463" s="27" t="inlineStr"/>
      <c r="AD1463" s="27" t="inlineStr"/>
      <c r="AE1463" s="27" t="inlineStr"/>
      <c r="AF1463" s="27" t="inlineStr"/>
      <c r="AG1463" s="27" t="inlineStr"/>
      <c r="AH1463" s="37" t="n">
        <v>435</v>
      </c>
      <c r="AI1463" s="37" t="n">
        <v>0</v>
      </c>
      <c r="AJ1463" s="37" t="n">
        <v>435</v>
      </c>
      <c r="AK1463" s="38" t="n">
        <v>243.8579540229885</v>
      </c>
      <c r="AL1463" s="38" t="n"/>
      <c r="AM1463" s="38" t="n"/>
      <c r="AN1463" s="27" t="inlineStr"/>
      <c r="AO1463" s="27"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7" t="n">
        <v>0</v>
      </c>
      <c r="M1464" s="7" t="n">
        <v>34185.05</v>
      </c>
      <c r="O1464" s="11">
        <f>M1464/SUM($M$2:$M$2023)</f>
        <v/>
      </c>
      <c r="P1464" s="5">
        <f>IFERROR(M1464/I1464,0)</f>
        <v/>
      </c>
      <c r="R1464" s="8">
        <f>I1464-Q1464</f>
        <v/>
      </c>
      <c r="S1464" s="36">
        <f>P1464*R1464</f>
        <v/>
      </c>
      <c r="U1464" s="27" t="inlineStr">
        <is>
          <t>Stock SAP</t>
        </is>
      </c>
      <c r="V1464" s="27" t="inlineStr">
        <is>
          <t>Medicamentos</t>
        </is>
      </c>
      <c r="W1464" s="27" t="inlineStr">
        <is>
          <t>Dentro del alcance</t>
        </is>
      </c>
      <c r="X1464" s="27" t="inlineStr"/>
      <c r="Y1464" s="27" t="inlineStr">
        <is>
          <t>Sin recuento físico en el inventario de Avain</t>
        </is>
      </c>
      <c r="Z1464" s="28" t="inlineStr">
        <is>
          <t>Sin recuento físico</t>
        </is>
      </c>
      <c r="AA1464" s="27" t="inlineStr"/>
      <c r="AB1464" s="27" t="inlineStr"/>
      <c r="AC1464" s="27" t="inlineStr"/>
      <c r="AD1464" s="27" t="inlineStr"/>
      <c r="AE1464" s="27" t="inlineStr"/>
      <c r="AF1464" s="27" t="inlineStr"/>
      <c r="AG1464" s="27" t="inlineStr"/>
      <c r="AH1464" s="37" t="n">
        <v>53</v>
      </c>
      <c r="AI1464" s="37" t="n">
        <v>0</v>
      </c>
      <c r="AJ1464" s="37" t="n">
        <v>53</v>
      </c>
      <c r="AK1464" s="38" t="n">
        <v>2279.003773584906</v>
      </c>
      <c r="AL1464" s="38" t="n"/>
      <c r="AM1464" s="38" t="n"/>
      <c r="AN1464" s="27" t="inlineStr"/>
      <c r="AO1464" s="27"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t="inlineStr"/>
      <c r="D1465" s="5" t="inlineStr">
        <is>
          <t>033</t>
        </is>
      </c>
      <c r="E1465" s="5" t="inlineStr">
        <is>
          <t>ZDES</t>
        </is>
      </c>
      <c r="F1465" s="5" t="inlineStr">
        <is>
          <t>1060</t>
        </is>
      </c>
      <c r="G1465" s="5" t="inlineStr">
        <is>
          <t>6021</t>
        </is>
      </c>
      <c r="H1465" s="5" t="inlineStr">
        <is>
          <t>C/U</t>
        </is>
      </c>
      <c r="I1465" s="6" t="n">
        <v>15</v>
      </c>
      <c r="J1465" s="6" t="n">
        <v>0</v>
      </c>
      <c r="K1465" s="5" t="inlineStr">
        <is>
          <t>ARS</t>
        </is>
      </c>
      <c r="L1465" s="7" t="n">
        <v>0</v>
      </c>
      <c r="M1465" s="7" t="n">
        <v>462799.58</v>
      </c>
      <c r="O1465" s="11">
        <f>M1465/SUM($M$2:$M$2023)</f>
        <v/>
      </c>
      <c r="P1465" s="5">
        <f>IFERROR(M1465/I1465,0)</f>
        <v/>
      </c>
      <c r="Q1465" s="39" t="n">
        <v>0</v>
      </c>
      <c r="R1465" s="8">
        <f>I1465-Q1465</f>
        <v/>
      </c>
      <c r="S1465" s="36">
        <f>P1465*R1465</f>
        <v/>
      </c>
      <c r="U1465" s="27" t="inlineStr">
        <is>
          <t>Stock SAP</t>
        </is>
      </c>
      <c r="V1465" s="27" t="inlineStr">
        <is>
          <t>Descartables</t>
        </is>
      </c>
      <c r="W1465" s="27" t="inlineStr">
        <is>
          <t>Dentro del alcance</t>
        </is>
      </c>
      <c r="X1465" s="26" t="inlineStr">
        <is>
          <t>Baja</t>
        </is>
      </c>
      <c r="Y1465" s="27" t="inlineStr">
        <is>
          <t>Homologado – confianza Baja – pendiente de validación</t>
        </is>
      </c>
      <c r="Z1465" s="26" t="inlineStr">
        <is>
          <t>Dar de baja en SAP</t>
        </is>
      </c>
      <c r="AA1465" s="27" t="inlineStr">
        <is>
          <t>418</t>
        </is>
      </c>
      <c r="AB1465" s="27" t="inlineStr">
        <is>
          <t>MANOMETROS</t>
        </is>
      </c>
      <c r="AC1465" s="27" t="inlineStr">
        <is>
          <t>Cruce por nomenclatura SAP</t>
        </is>
      </c>
      <c r="AD1465" s="27" t="inlineStr">
        <is>
          <t>No</t>
        </is>
      </c>
      <c r="AE1465" s="27" t="inlineStr"/>
      <c r="AF1465" s="27" t="inlineStr">
        <is>
          <t>No</t>
        </is>
      </c>
      <c r="AG1465" s="27" t="inlineStr"/>
      <c r="AH1465" s="37" t="n">
        <v>23</v>
      </c>
      <c r="AI1465" s="37" t="n">
        <v>0</v>
      </c>
      <c r="AJ1465" s="37" t="n">
        <v>23</v>
      </c>
      <c r="AK1465" s="38" t="n">
        <v>30853.30565217391</v>
      </c>
      <c r="AL1465" s="38">
        <f>IF(OR($Z1465="Dar de baja en SAP",$Z1465="Dar de alta en SAP"),$AJ1465*$AK1465,"")</f>
        <v/>
      </c>
      <c r="AM1465" s="38">
        <f>$AI1465*$AK1465</f>
        <v/>
      </c>
      <c r="AN1465" s="27" t="inlineStr"/>
      <c r="AO1465" s="27"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t="inlineStr"/>
      <c r="D1466" s="5" t="inlineStr">
        <is>
          <t>033</t>
        </is>
      </c>
      <c r="E1466" s="5" t="inlineStr">
        <is>
          <t>ZDES</t>
        </is>
      </c>
      <c r="F1466" s="5" t="inlineStr">
        <is>
          <t>1060</t>
        </is>
      </c>
      <c r="G1466" s="5" t="inlineStr">
        <is>
          <t>6010</t>
        </is>
      </c>
      <c r="H1466" s="5" t="inlineStr">
        <is>
          <t>C/U</t>
        </is>
      </c>
      <c r="I1466" s="6" t="n">
        <v>15</v>
      </c>
      <c r="J1466" s="6" t="n">
        <v>0</v>
      </c>
      <c r="K1466" s="5" t="inlineStr">
        <is>
          <t>ARS</t>
        </is>
      </c>
      <c r="L1466" s="7" t="n">
        <v>0</v>
      </c>
      <c r="M1466" s="7" t="n">
        <v>140537.4</v>
      </c>
      <c r="O1466" s="11">
        <f>M1466/SUM($M$2:$M$2023)</f>
        <v/>
      </c>
      <c r="P1466" s="5">
        <f>IFERROR(M1466/I1466,0)</f>
        <v/>
      </c>
      <c r="R1466" s="8">
        <f>I1466-Q1466</f>
        <v/>
      </c>
      <c r="S1466" s="36">
        <f>P1466*R1466</f>
        <v/>
      </c>
      <c r="U1466" s="27" t="inlineStr">
        <is>
          <t>Stock SAP</t>
        </is>
      </c>
      <c r="V1466" s="27" t="inlineStr">
        <is>
          <t>Descartables</t>
        </is>
      </c>
      <c r="W1466" s="27" t="inlineStr">
        <is>
          <t>Dentro del alcance</t>
        </is>
      </c>
      <c r="X1466" s="30" t="inlineStr">
        <is>
          <t>Media</t>
        </is>
      </c>
      <c r="Y1466" s="27" t="inlineStr">
        <is>
          <t>Homologado – confianza Media – pendiente de validación</t>
        </is>
      </c>
      <c r="Z1466" s="26" t="inlineStr">
        <is>
          <t>Dar de baja en SAP</t>
        </is>
      </c>
      <c r="AA1466" s="27" t="inlineStr">
        <is>
          <t>393; 530</t>
        </is>
      </c>
      <c r="AB1466" s="27" t="inlineStr">
        <is>
          <t>OXIMETRO DE PULSO; SATUROMETRO</t>
        </is>
      </c>
      <c r="AC1466" s="27" t="inlineStr">
        <is>
          <t>Cruce por nomenclatura SAP; Homologación por código Avain (master K-230)</t>
        </is>
      </c>
      <c r="AD1466" s="27" t="inlineStr">
        <is>
          <t>No</t>
        </is>
      </c>
      <c r="AE1466" s="27" t="inlineStr"/>
      <c r="AF1466" s="27" t="inlineStr">
        <is>
          <t>Sí</t>
        </is>
      </c>
      <c r="AG1466" s="27" t="inlineStr">
        <is>
          <t>K-230</t>
        </is>
      </c>
      <c r="AH1466" s="37" t="n">
        <v>90</v>
      </c>
      <c r="AI1466" s="37" t="n">
        <v>9</v>
      </c>
      <c r="AJ1466" s="37" t="n">
        <v>81</v>
      </c>
      <c r="AK1466" s="38" t="n">
        <v>9369.159777777777</v>
      </c>
      <c r="AL1466" s="38">
        <f>IF(OR($Z1466="Dar de baja en SAP",$Z1466="Dar de alta en SAP"),$AJ1466*$AK1466,"")</f>
        <v/>
      </c>
      <c r="AM1466" s="38">
        <f>$AI1466*$AK1466</f>
        <v/>
      </c>
      <c r="AN1466" s="27" t="inlineStr"/>
      <c r="AO1466" s="27"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t="inlineStr"/>
      <c r="D1467" s="5" t="inlineStr">
        <is>
          <t>INDU</t>
        </is>
      </c>
      <c r="E1467" s="5" t="inlineStr">
        <is>
          <t>ZUNI</t>
        </is>
      </c>
      <c r="F1467" s="5" t="inlineStr">
        <is>
          <t>1060</t>
        </is>
      </c>
      <c r="G1467" s="5" t="inlineStr">
        <is>
          <t>6010</t>
        </is>
      </c>
      <c r="H1467" s="5" t="inlineStr">
        <is>
          <t>C/U</t>
        </is>
      </c>
      <c r="I1467" s="6" t="n">
        <v>15</v>
      </c>
      <c r="J1467" s="6" t="n">
        <v>0</v>
      </c>
      <c r="K1467" s="5" t="inlineStr">
        <is>
          <t>ARS</t>
        </is>
      </c>
      <c r="L1467" s="7" t="n">
        <v>0</v>
      </c>
      <c r="M1467" s="7" t="n">
        <v>268500</v>
      </c>
      <c r="O1467" s="11">
        <f>M1467/SUM($M$2:$M$2023)</f>
        <v/>
      </c>
      <c r="P1467" s="5">
        <f>IFERROR(M1467/I1467,0)</f>
        <v/>
      </c>
      <c r="R1467" s="8">
        <f>I1467-Q1467</f>
        <v/>
      </c>
      <c r="S1467" s="36">
        <f>P1467*R1467</f>
        <v/>
      </c>
      <c r="U1467" s="27" t="inlineStr">
        <is>
          <t>Stock SAP</t>
        </is>
      </c>
      <c r="V1467" s="27" t="inlineStr">
        <is>
          <t>Uniformes</t>
        </is>
      </c>
      <c r="W1467" s="27" t="inlineStr">
        <is>
          <t>Fuera del alcance</t>
        </is>
      </c>
      <c r="X1467" s="27" t="inlineStr"/>
      <c r="Y1467" s="27" t="inlineStr">
        <is>
          <t>No aplica: uniformes, clasificación que el inventario físico de Farmacia no releva</t>
        </is>
      </c>
      <c r="Z1467" s="28" t="inlineStr">
        <is>
          <t>Fuera del alcance del inventario físico</t>
        </is>
      </c>
      <c r="AA1467" s="27" t="inlineStr"/>
      <c r="AB1467" s="27" t="inlineStr"/>
      <c r="AC1467" s="27" t="inlineStr"/>
      <c r="AD1467" s="27" t="inlineStr"/>
      <c r="AE1467" s="27" t="inlineStr"/>
      <c r="AF1467" s="27" t="inlineStr"/>
      <c r="AG1467" s="27" t="inlineStr"/>
      <c r="AH1467" s="37" t="n">
        <v>15</v>
      </c>
      <c r="AI1467" s="37" t="n">
        <v>0</v>
      </c>
      <c r="AJ1467" s="37" t="n">
        <v>15</v>
      </c>
      <c r="AK1467" s="38" t="n">
        <v>17900</v>
      </c>
      <c r="AL1467" s="38" t="n"/>
      <c r="AM1467" s="38" t="n"/>
      <c r="AN1467" s="27" t="inlineStr"/>
      <c r="AO1467" s="27" t="inlineStr"/>
    </row>
    <row r="1468">
      <c r="A1468" s="5" t="inlineStr">
        <is>
          <t>3000698</t>
        </is>
      </c>
      <c r="B1468" s="5" t="inlineStr">
        <is>
          <t>Chaqueta Blanca ML yacimiento M</t>
        </is>
      </c>
      <c r="C1468" s="5" t="inlineStr"/>
      <c r="D1468" s="5" t="inlineStr">
        <is>
          <t>INDU</t>
        </is>
      </c>
      <c r="E1468" s="5" t="inlineStr">
        <is>
          <t>ZUNI</t>
        </is>
      </c>
      <c r="F1468" s="5" t="inlineStr">
        <is>
          <t>1060</t>
        </is>
      </c>
      <c r="G1468" s="5" t="inlineStr">
        <is>
          <t>6110</t>
        </is>
      </c>
      <c r="H1468" s="5" t="inlineStr">
        <is>
          <t>C/U</t>
        </is>
      </c>
      <c r="I1468" s="6" t="n">
        <v>15</v>
      </c>
      <c r="J1468" s="6" t="n">
        <v>0</v>
      </c>
      <c r="K1468" s="5" t="inlineStr">
        <is>
          <t>ARS</t>
        </is>
      </c>
      <c r="L1468" s="7" t="n">
        <v>0</v>
      </c>
      <c r="M1468" s="7" t="n">
        <v>269261.57</v>
      </c>
      <c r="O1468" s="11">
        <f>M1468/SUM($M$2:$M$2023)</f>
        <v/>
      </c>
      <c r="P1468" s="5">
        <f>IFERROR(M1468/I1468,0)</f>
        <v/>
      </c>
      <c r="R1468" s="8">
        <f>I1468-Q1468</f>
        <v/>
      </c>
      <c r="S1468" s="36">
        <f>P1468*R1468</f>
        <v/>
      </c>
      <c r="U1468" s="27" t="inlineStr">
        <is>
          <t>Stock SAP</t>
        </is>
      </c>
      <c r="V1468" s="27" t="inlineStr">
        <is>
          <t>Uniformes</t>
        </is>
      </c>
      <c r="W1468" s="27" t="inlineStr">
        <is>
          <t>Fuera del alcance</t>
        </is>
      </c>
      <c r="X1468" s="27" t="inlineStr"/>
      <c r="Y1468" s="27" t="inlineStr">
        <is>
          <t>No aplica: uniformes, clasificación que el inventario físico de Farmacia no releva</t>
        </is>
      </c>
      <c r="Z1468" s="28" t="inlineStr">
        <is>
          <t>Fuera del alcance del inventario físico</t>
        </is>
      </c>
      <c r="AA1468" s="27" t="inlineStr"/>
      <c r="AB1468" s="27" t="inlineStr"/>
      <c r="AC1468" s="27" t="inlineStr"/>
      <c r="AD1468" s="27" t="inlineStr"/>
      <c r="AE1468" s="27" t="inlineStr"/>
      <c r="AF1468" s="27" t="inlineStr"/>
      <c r="AG1468" s="27" t="inlineStr"/>
      <c r="AH1468" s="37" t="n">
        <v>81</v>
      </c>
      <c r="AI1468" s="37" t="n">
        <v>0</v>
      </c>
      <c r="AJ1468" s="37" t="n">
        <v>81</v>
      </c>
      <c r="AK1468" s="38" t="n">
        <v>17950.77135802469</v>
      </c>
      <c r="AL1468" s="38" t="n"/>
      <c r="AM1468" s="38" t="n"/>
      <c r="AN1468" s="27" t="inlineStr"/>
      <c r="AO1468" s="27"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t="inlineStr"/>
      <c r="D1469" s="5" t="inlineStr">
        <is>
          <t>INDU</t>
        </is>
      </c>
      <c r="E1469" s="5" t="inlineStr">
        <is>
          <t>ZUNI</t>
        </is>
      </c>
      <c r="F1469" s="5" t="inlineStr">
        <is>
          <t>1060</t>
        </is>
      </c>
      <c r="G1469" s="5" t="inlineStr">
        <is>
          <t>6031</t>
        </is>
      </c>
      <c r="H1469" s="5" t="inlineStr">
        <is>
          <t>C/U</t>
        </is>
      </c>
      <c r="I1469" s="6" t="n">
        <v>15</v>
      </c>
      <c r="J1469" s="6" t="n">
        <v>0</v>
      </c>
      <c r="K1469" s="5" t="inlineStr">
        <is>
          <t>ARS</t>
        </is>
      </c>
      <c r="L1469" s="7" t="n">
        <v>0</v>
      </c>
      <c r="M1469" s="7" t="n">
        <v>293530.22</v>
      </c>
      <c r="O1469" s="11">
        <f>M1469/SUM($M$2:$M$2023)</f>
        <v/>
      </c>
      <c r="P1469" s="5">
        <f>IFERROR(M1469/I1469,0)</f>
        <v/>
      </c>
      <c r="R1469" s="8">
        <f>I1469-Q1469</f>
        <v/>
      </c>
      <c r="S1469" s="36">
        <f>P1469*R1469</f>
        <v/>
      </c>
      <c r="U1469" s="27" t="inlineStr">
        <is>
          <t>Stock SAP</t>
        </is>
      </c>
      <c r="V1469" s="27" t="inlineStr">
        <is>
          <t>Uniformes</t>
        </is>
      </c>
      <c r="W1469" s="27" t="inlineStr">
        <is>
          <t>Fuera del alcance</t>
        </is>
      </c>
      <c r="X1469" s="27" t="inlineStr"/>
      <c r="Y1469" s="27" t="inlineStr">
        <is>
          <t>No aplica: uniformes, clasificación que el inventario físico de Farmacia no releva</t>
        </is>
      </c>
      <c r="Z1469" s="28" t="inlineStr">
        <is>
          <t>Fuera del alcance del inventario físico</t>
        </is>
      </c>
      <c r="AA1469" s="27" t="inlineStr"/>
      <c r="AB1469" s="27" t="inlineStr"/>
      <c r="AC1469" s="27" t="inlineStr"/>
      <c r="AD1469" s="27" t="inlineStr"/>
      <c r="AE1469" s="27" t="inlineStr"/>
      <c r="AF1469" s="27" t="inlineStr"/>
      <c r="AG1469" s="27" t="inlineStr"/>
      <c r="AH1469" s="37" t="n">
        <v>25</v>
      </c>
      <c r="AI1469" s="37" t="n">
        <v>0</v>
      </c>
      <c r="AJ1469" s="37" t="n">
        <v>25</v>
      </c>
      <c r="AK1469" s="38" t="n">
        <v>19568.6812</v>
      </c>
      <c r="AL1469" s="38" t="n"/>
      <c r="AM1469" s="38" t="n"/>
      <c r="AN1469" s="27" t="inlineStr"/>
      <c r="AO1469" s="27"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t="inlineStr"/>
      <c r="D1470" s="5" t="inlineStr">
        <is>
          <t>INDU</t>
        </is>
      </c>
      <c r="E1470" s="5" t="inlineStr">
        <is>
          <t>ZUNI</t>
        </is>
      </c>
      <c r="F1470" s="5" t="inlineStr">
        <is>
          <t>1060</t>
        </is>
      </c>
      <c r="G1470" s="5" t="inlineStr">
        <is>
          <t>6031</t>
        </is>
      </c>
      <c r="H1470" s="5" t="inlineStr">
        <is>
          <t>C/U</t>
        </is>
      </c>
      <c r="I1470" s="6" t="n">
        <v>15</v>
      </c>
      <c r="J1470" s="6" t="n">
        <v>0</v>
      </c>
      <c r="K1470" s="5" t="inlineStr">
        <is>
          <t>ARS</t>
        </is>
      </c>
      <c r="L1470" s="7" t="n">
        <v>0</v>
      </c>
      <c r="M1470" s="7" t="n">
        <v>376906.8</v>
      </c>
      <c r="O1470" s="11">
        <f>M1470/SUM($M$2:$M$2023)</f>
        <v/>
      </c>
      <c r="P1470" s="5">
        <f>IFERROR(M1470/I1470,0)</f>
        <v/>
      </c>
      <c r="R1470" s="8">
        <f>I1470-Q1470</f>
        <v/>
      </c>
      <c r="S1470" s="36">
        <f>P1470*R1470</f>
        <v/>
      </c>
      <c r="U1470" s="27" t="inlineStr">
        <is>
          <t>Stock SAP</t>
        </is>
      </c>
      <c r="V1470" s="27" t="inlineStr">
        <is>
          <t>Uniformes</t>
        </is>
      </c>
      <c r="W1470" s="27" t="inlineStr">
        <is>
          <t>Fuera del alcance</t>
        </is>
      </c>
      <c r="X1470" s="27" t="inlineStr"/>
      <c r="Y1470" s="27" t="inlineStr">
        <is>
          <t>No aplica: uniformes, clasificación que el inventario físico de Farmacia no releva</t>
        </is>
      </c>
      <c r="Z1470" s="28" t="inlineStr">
        <is>
          <t>Fuera del alcance del inventario físico</t>
        </is>
      </c>
      <c r="AA1470" s="27" t="inlineStr"/>
      <c r="AB1470" s="27" t="inlineStr"/>
      <c r="AC1470" s="27" t="inlineStr"/>
      <c r="AD1470" s="27" t="inlineStr"/>
      <c r="AE1470" s="27" t="inlineStr"/>
      <c r="AF1470" s="27" t="inlineStr"/>
      <c r="AG1470" s="27" t="inlineStr"/>
      <c r="AH1470" s="37" t="n">
        <v>15</v>
      </c>
      <c r="AI1470" s="37" t="n">
        <v>0</v>
      </c>
      <c r="AJ1470" s="37" t="n">
        <v>15</v>
      </c>
      <c r="AK1470" s="38" t="n">
        <v>25127.12</v>
      </c>
      <c r="AL1470" s="38" t="n"/>
      <c r="AM1470" s="38" t="n"/>
      <c r="AN1470" s="27" t="inlineStr"/>
      <c r="AO1470" s="27" t="inlineStr"/>
    </row>
    <row r="1471">
      <c r="A1471" s="5" t="inlineStr">
        <is>
          <t>3000992</t>
        </is>
      </c>
      <c r="B1471" s="5" t="inlineStr">
        <is>
          <t>Chaqueta Chofer ML Gris yac XXXL</t>
        </is>
      </c>
      <c r="C1471" s="5" t="inlineStr"/>
      <c r="D1471" s="5" t="inlineStr">
        <is>
          <t>INDU</t>
        </is>
      </c>
      <c r="E1471" s="5" t="inlineStr">
        <is>
          <t>ZUNI</t>
        </is>
      </c>
      <c r="F1471" s="5" t="inlineStr">
        <is>
          <t>1060</t>
        </is>
      </c>
      <c r="G1471" s="5" t="inlineStr">
        <is>
          <t>6031</t>
        </is>
      </c>
      <c r="H1471" s="5" t="inlineStr">
        <is>
          <t>C/U</t>
        </is>
      </c>
      <c r="I1471" s="6" t="n">
        <v>15</v>
      </c>
      <c r="J1471" s="6" t="n">
        <v>0</v>
      </c>
      <c r="K1471" s="5" t="inlineStr">
        <is>
          <t>ARS</t>
        </is>
      </c>
      <c r="L1471" s="7" t="n">
        <v>0</v>
      </c>
      <c r="M1471" s="7" t="n">
        <v>288666.67</v>
      </c>
      <c r="O1471" s="11">
        <f>M1471/SUM($M$2:$M$2023)</f>
        <v/>
      </c>
      <c r="P1471" s="5">
        <f>IFERROR(M1471/I1471,0)</f>
        <v/>
      </c>
      <c r="R1471" s="8">
        <f>I1471-Q1471</f>
        <v/>
      </c>
      <c r="S1471" s="36">
        <f>P1471*R1471</f>
        <v/>
      </c>
      <c r="U1471" s="27" t="inlineStr">
        <is>
          <t>Stock SAP</t>
        </is>
      </c>
      <c r="V1471" s="27" t="inlineStr">
        <is>
          <t>Uniformes</t>
        </is>
      </c>
      <c r="W1471" s="27" t="inlineStr">
        <is>
          <t>Fuera del alcance</t>
        </is>
      </c>
      <c r="X1471" s="27" t="inlineStr"/>
      <c r="Y1471" s="27" t="inlineStr">
        <is>
          <t>No aplica: uniformes, clasificación que el inventario físico de Farmacia no releva</t>
        </is>
      </c>
      <c r="Z1471" s="28" t="inlineStr">
        <is>
          <t>Fuera del alcance del inventario físico</t>
        </is>
      </c>
      <c r="AA1471" s="27" t="inlineStr"/>
      <c r="AB1471" s="27" t="inlineStr"/>
      <c r="AC1471" s="27" t="inlineStr"/>
      <c r="AD1471" s="27" t="inlineStr"/>
      <c r="AE1471" s="27" t="inlineStr"/>
      <c r="AF1471" s="27" t="inlineStr"/>
      <c r="AG1471" s="27" t="inlineStr"/>
      <c r="AH1471" s="37" t="n">
        <v>27</v>
      </c>
      <c r="AI1471" s="37" t="n">
        <v>0</v>
      </c>
      <c r="AJ1471" s="37" t="n">
        <v>27</v>
      </c>
      <c r="AK1471" s="38" t="n">
        <v>19244.44444444445</v>
      </c>
      <c r="AL1471" s="38" t="n"/>
      <c r="AM1471" s="38" t="n"/>
      <c r="AN1471" s="27" t="inlineStr"/>
      <c r="AO1471" s="27" t="inlineStr">
        <is>
          <t>El material ocupa 2 filas en la hoja 1060 NQN (lote/almacén). La cantidad SAP y la física de esta vista son el total del material.</t>
        </is>
      </c>
    </row>
    <row r="1472">
      <c r="A1472" s="5" t="inlineStr">
        <is>
          <t>3001329</t>
        </is>
      </c>
      <c r="B1472" s="5" t="inlineStr">
        <is>
          <t>BOTIN DE SEGURIDAD T47</t>
        </is>
      </c>
      <c r="C1472" s="5" t="inlineStr"/>
      <c r="D1472" s="5" t="inlineStr">
        <is>
          <t>INDU</t>
        </is>
      </c>
      <c r="E1472" s="5" t="inlineStr">
        <is>
          <t>ZUNI</t>
        </is>
      </c>
      <c r="F1472" s="5" t="inlineStr">
        <is>
          <t>1060</t>
        </is>
      </c>
      <c r="G1472" s="5" t="inlineStr">
        <is>
          <t>6031</t>
        </is>
      </c>
      <c r="H1472" s="5" t="inlineStr">
        <is>
          <t>C/U</t>
        </is>
      </c>
      <c r="I1472" s="6" t="n">
        <v>15</v>
      </c>
      <c r="J1472" s="6" t="n">
        <v>0</v>
      </c>
      <c r="K1472" s="5" t="inlineStr">
        <is>
          <t>ARS</t>
        </is>
      </c>
      <c r="L1472" s="7" t="n">
        <v>0</v>
      </c>
      <c r="M1472" s="7" t="n">
        <v>783180.64</v>
      </c>
      <c r="O1472" s="11">
        <f>M1472/SUM($M$2:$M$2023)</f>
        <v/>
      </c>
      <c r="P1472" s="5">
        <f>IFERROR(M1472/I1472,0)</f>
        <v/>
      </c>
      <c r="R1472" s="8">
        <f>I1472-Q1472</f>
        <v/>
      </c>
      <c r="S1472" s="36">
        <f>P1472*R1472</f>
        <v/>
      </c>
      <c r="U1472" s="27" t="inlineStr">
        <is>
          <t>Stock SAP</t>
        </is>
      </c>
      <c r="V1472" s="27" t="inlineStr">
        <is>
          <t>Uniformes</t>
        </is>
      </c>
      <c r="W1472" s="27" t="inlineStr">
        <is>
          <t>Fuera del alcance</t>
        </is>
      </c>
      <c r="X1472" s="27" t="inlineStr"/>
      <c r="Y1472" s="27" t="inlineStr">
        <is>
          <t>No aplica: uniformes, clasificación que el inventario físico de Farmacia no releva</t>
        </is>
      </c>
      <c r="Z1472" s="28" t="inlineStr">
        <is>
          <t>Fuera del alcance del inventario físico</t>
        </is>
      </c>
      <c r="AA1472" s="27" t="inlineStr"/>
      <c r="AB1472" s="27" t="inlineStr"/>
      <c r="AC1472" s="27" t="inlineStr"/>
      <c r="AD1472" s="27" t="inlineStr"/>
      <c r="AE1472" s="27" t="inlineStr"/>
      <c r="AF1472" s="27" t="inlineStr"/>
      <c r="AG1472" s="27" t="inlineStr"/>
      <c r="AH1472" s="37" t="n">
        <v>19</v>
      </c>
      <c r="AI1472" s="37" t="n">
        <v>0</v>
      </c>
      <c r="AJ1472" s="37" t="n">
        <v>19</v>
      </c>
      <c r="AK1472" s="38" t="n">
        <v>52212.04263157895</v>
      </c>
      <c r="AL1472" s="38" t="n"/>
      <c r="AM1472" s="38" t="n"/>
      <c r="AN1472" s="27" t="inlineStr"/>
      <c r="AO1472" s="27"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t="inlineStr"/>
      <c r="D1473" s="5" t="inlineStr">
        <is>
          <t>INDU</t>
        </is>
      </c>
      <c r="E1473" s="5" t="inlineStr">
        <is>
          <t>ZUNI</t>
        </is>
      </c>
      <c r="F1473" s="5" t="inlineStr">
        <is>
          <t>1060</t>
        </is>
      </c>
      <c r="G1473" s="5" t="inlineStr">
        <is>
          <t>6010</t>
        </is>
      </c>
      <c r="H1473" s="5" t="inlineStr">
        <is>
          <t>C/U</t>
        </is>
      </c>
      <c r="I1473" s="6" t="n">
        <v>15</v>
      </c>
      <c r="J1473" s="6" t="n">
        <v>0</v>
      </c>
      <c r="K1473" s="5" t="inlineStr">
        <is>
          <t>ARS</t>
        </is>
      </c>
      <c r="L1473" s="7" t="n">
        <v>0</v>
      </c>
      <c r="M1473" s="7" t="n">
        <v>1793474.17</v>
      </c>
      <c r="O1473" s="11">
        <f>M1473/SUM($M$2:$M$2023)</f>
        <v/>
      </c>
      <c r="P1473" s="5">
        <f>IFERROR(M1473/I1473,0)</f>
        <v/>
      </c>
      <c r="R1473" s="8">
        <f>I1473-Q1473</f>
        <v/>
      </c>
      <c r="S1473" s="36">
        <f>P1473*R1473</f>
        <v/>
      </c>
      <c r="U1473" s="27" t="inlineStr">
        <is>
          <t>Stock SAP</t>
        </is>
      </c>
      <c r="V1473" s="27" t="inlineStr">
        <is>
          <t>Uniformes</t>
        </is>
      </c>
      <c r="W1473" s="27" t="inlineStr">
        <is>
          <t>Fuera del alcance</t>
        </is>
      </c>
      <c r="X1473" s="27" t="inlineStr"/>
      <c r="Y1473" s="27" t="inlineStr">
        <is>
          <t>No aplica: uniformes, clasificación que el inventario físico de Farmacia no releva</t>
        </is>
      </c>
      <c r="Z1473" s="28" t="inlineStr">
        <is>
          <t>Fuera del alcance del inventario físico</t>
        </is>
      </c>
      <c r="AA1473" s="27" t="inlineStr"/>
      <c r="AB1473" s="27" t="inlineStr"/>
      <c r="AC1473" s="27" t="inlineStr"/>
      <c r="AD1473" s="27" t="inlineStr"/>
      <c r="AE1473" s="27" t="inlineStr"/>
      <c r="AF1473" s="27" t="inlineStr"/>
      <c r="AG1473" s="27" t="inlineStr"/>
      <c r="AH1473" s="37" t="n">
        <v>15</v>
      </c>
      <c r="AI1473" s="37" t="n">
        <v>0</v>
      </c>
      <c r="AJ1473" s="37" t="n">
        <v>15</v>
      </c>
      <c r="AK1473" s="38" t="n">
        <v>119564.9446666667</v>
      </c>
      <c r="AL1473" s="38" t="n"/>
      <c r="AM1473" s="38" t="n"/>
      <c r="AN1473" s="27" t="inlineStr"/>
      <c r="AO1473" s="27" t="inlineStr"/>
    </row>
    <row r="1474">
      <c r="A1474" s="5" t="inlineStr">
        <is>
          <t>3001564</t>
        </is>
      </c>
      <c r="B1474" s="5" t="inlineStr">
        <is>
          <t>CAMPERON NARANJA DE GRAFA XL</t>
        </is>
      </c>
      <c r="C1474" s="5" t="inlineStr"/>
      <c r="D1474" s="5" t="inlineStr">
        <is>
          <t>INDU</t>
        </is>
      </c>
      <c r="E1474" s="5" t="inlineStr">
        <is>
          <t>ZUNI</t>
        </is>
      </c>
      <c r="F1474" s="5" t="inlineStr">
        <is>
          <t>1060</t>
        </is>
      </c>
      <c r="G1474" s="5" t="inlineStr">
        <is>
          <t>6031</t>
        </is>
      </c>
      <c r="H1474" s="5" t="inlineStr">
        <is>
          <t>C/U</t>
        </is>
      </c>
      <c r="I1474" s="6" t="n">
        <v>15</v>
      </c>
      <c r="J1474" s="6" t="n">
        <v>0</v>
      </c>
      <c r="K1474" s="5" t="inlineStr">
        <is>
          <t>ARS</t>
        </is>
      </c>
      <c r="L1474" s="7" t="n">
        <v>0</v>
      </c>
      <c r="M1474" s="7" t="n">
        <v>1098750</v>
      </c>
      <c r="O1474" s="11">
        <f>M1474/SUM($M$2:$M$2023)</f>
        <v/>
      </c>
      <c r="P1474" s="5">
        <f>IFERROR(M1474/I1474,0)</f>
        <v/>
      </c>
      <c r="R1474" s="8">
        <f>I1474-Q1474</f>
        <v/>
      </c>
      <c r="S1474" s="36">
        <f>P1474*R1474</f>
        <v/>
      </c>
      <c r="U1474" s="27" t="inlineStr">
        <is>
          <t>Stock SAP</t>
        </is>
      </c>
      <c r="V1474" s="27" t="inlineStr">
        <is>
          <t>Uniformes</t>
        </is>
      </c>
      <c r="W1474" s="27" t="inlineStr">
        <is>
          <t>Fuera del alcance</t>
        </is>
      </c>
      <c r="X1474" s="27" t="inlineStr"/>
      <c r="Y1474" s="27" t="inlineStr">
        <is>
          <t>No aplica: uniformes, clasificación que el inventario físico de Farmacia no releva</t>
        </is>
      </c>
      <c r="Z1474" s="28" t="inlineStr">
        <is>
          <t>Fuera del alcance del inventario físico</t>
        </is>
      </c>
      <c r="AA1474" s="27" t="inlineStr"/>
      <c r="AB1474" s="27" t="inlineStr"/>
      <c r="AC1474" s="27" t="inlineStr"/>
      <c r="AD1474" s="27" t="inlineStr"/>
      <c r="AE1474" s="27" t="inlineStr"/>
      <c r="AF1474" s="27" t="inlineStr"/>
      <c r="AG1474" s="27" t="inlineStr"/>
      <c r="AH1474" s="37" t="n">
        <v>15</v>
      </c>
      <c r="AI1474" s="37" t="n">
        <v>0</v>
      </c>
      <c r="AJ1474" s="37" t="n">
        <v>15</v>
      </c>
      <c r="AK1474" s="38" t="n">
        <v>73250</v>
      </c>
      <c r="AL1474" s="38" t="n"/>
      <c r="AM1474" s="38" t="n"/>
      <c r="AN1474" s="27" t="inlineStr"/>
      <c r="AO1474" s="27" t="inlineStr"/>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7" t="n">
        <v>0</v>
      </c>
      <c r="M1475" s="7" t="n">
        <v>1694.79</v>
      </c>
      <c r="O1475" s="11">
        <f>M1475/SUM($M$2:$M$2023)</f>
        <v/>
      </c>
      <c r="P1475" s="5">
        <f>IFERROR(M1475/I1475,0)</f>
        <v/>
      </c>
      <c r="R1475" s="8">
        <f>I1475-Q1475</f>
        <v/>
      </c>
      <c r="S1475" s="36">
        <f>P1475*R1475</f>
        <v/>
      </c>
      <c r="U1475" s="27" t="inlineStr">
        <is>
          <t>Stock SAP</t>
        </is>
      </c>
      <c r="V1475" s="27" t="inlineStr">
        <is>
          <t>Medicamentos</t>
        </is>
      </c>
      <c r="W1475" s="27" t="inlineStr">
        <is>
          <t>Dentro del alcance</t>
        </is>
      </c>
      <c r="X1475" s="25" t="inlineStr">
        <is>
          <t>Alta</t>
        </is>
      </c>
      <c r="Y1475" s="27" t="inlineStr">
        <is>
          <t>Homologado – confianza Alta</t>
        </is>
      </c>
      <c r="Z1475" s="26" t="inlineStr">
        <is>
          <t>Dar de baja en SAP</t>
        </is>
      </c>
      <c r="AA1475" s="27" t="inlineStr">
        <is>
          <t>23</t>
        </is>
      </c>
      <c r="AB1475" s="27" t="inlineStr">
        <is>
          <t>ASPIRINA</t>
        </is>
      </c>
      <c r="AC1475" s="27" t="inlineStr">
        <is>
          <t>Homologación por código Avain (master M01-001)</t>
        </is>
      </c>
      <c r="AD1475" s="27" t="inlineStr">
        <is>
          <t>No</t>
        </is>
      </c>
      <c r="AE1475" s="27" t="inlineStr"/>
      <c r="AF1475" s="27" t="inlineStr">
        <is>
          <t>Sí</t>
        </is>
      </c>
      <c r="AG1475" s="27" t="inlineStr">
        <is>
          <t>M01-001</t>
        </is>
      </c>
      <c r="AH1475" s="37" t="n">
        <v>5170</v>
      </c>
      <c r="AI1475" s="37" t="n">
        <v>570</v>
      </c>
      <c r="AJ1475" s="37" t="n">
        <v>4600</v>
      </c>
      <c r="AK1475" s="38" t="n">
        <v>121.0565531914893</v>
      </c>
      <c r="AL1475" s="38">
        <f>IF(OR($Z1475="Dar de baja en SAP",$Z1475="Dar de alta en SAP"),$AJ1475*$AK1475,"")</f>
        <v/>
      </c>
      <c r="AM1475" s="38">
        <f>$AI1475*$AK1475</f>
        <v/>
      </c>
      <c r="AN1475" s="27" t="inlineStr"/>
      <c r="AO1475"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7" t="n">
        <v>0</v>
      </c>
      <c r="M1476" s="7" t="n">
        <v>61343.52</v>
      </c>
      <c r="O1476" s="11">
        <f>M1476/SUM($M$2:$M$2023)</f>
        <v/>
      </c>
      <c r="P1476" s="5">
        <f>IFERROR(M1476/I1476,0)</f>
        <v/>
      </c>
      <c r="R1476" s="8">
        <f>I1476-Q1476</f>
        <v/>
      </c>
      <c r="S1476" s="36">
        <f>P1476*R1476</f>
        <v/>
      </c>
      <c r="U1476" s="27" t="inlineStr">
        <is>
          <t>Stock SAP</t>
        </is>
      </c>
      <c r="V1476" s="27" t="inlineStr">
        <is>
          <t>Medicamentos</t>
        </is>
      </c>
      <c r="W1476" s="27" t="inlineStr">
        <is>
          <t>Dentro del alcance</t>
        </is>
      </c>
      <c r="X1476" s="27" t="inlineStr"/>
      <c r="Y1476" s="27" t="inlineStr">
        <is>
          <t>Sin recuento físico en el inventario de Avain</t>
        </is>
      </c>
      <c r="Z1476" s="28" t="inlineStr">
        <is>
          <t>Sin recuento físico</t>
        </is>
      </c>
      <c r="AA1476" s="27" t="inlineStr"/>
      <c r="AB1476" s="27" t="inlineStr"/>
      <c r="AC1476" s="27" t="inlineStr"/>
      <c r="AD1476" s="27" t="inlineStr"/>
      <c r="AE1476" s="27" t="inlineStr"/>
      <c r="AF1476" s="27" t="inlineStr"/>
      <c r="AG1476" s="27" t="inlineStr"/>
      <c r="AH1476" s="37" t="n">
        <v>968</v>
      </c>
      <c r="AI1476" s="37" t="n">
        <v>0</v>
      </c>
      <c r="AJ1476" s="37" t="n">
        <v>968</v>
      </c>
      <c r="AK1476" s="38" t="n">
        <v>4381.680010330579</v>
      </c>
      <c r="AL1476" s="38" t="n"/>
      <c r="AM1476" s="38" t="n"/>
      <c r="AN1476" s="27" t="inlineStr"/>
      <c r="AO1476" s="27" t="inlineStr">
        <is>
          <t>El material ocupa 23 filas en la hoja 1060 NQN (lote/almacén). La cantidad SAP y la física de esta vista son el total del material.</t>
        </is>
      </c>
    </row>
    <row r="1477">
      <c r="A1477" s="5" t="inlineStr">
        <is>
          <t>3000132</t>
        </is>
      </c>
      <c r="B1477" s="5" t="inlineStr">
        <is>
          <t>PANTALON CARGO AZUL T54</t>
        </is>
      </c>
      <c r="C1477" s="5" t="inlineStr"/>
      <c r="D1477" s="5" t="inlineStr">
        <is>
          <t>INDU</t>
        </is>
      </c>
      <c r="E1477" s="5" t="inlineStr">
        <is>
          <t>ZUNI</t>
        </is>
      </c>
      <c r="F1477" s="5" t="inlineStr">
        <is>
          <t>1060</t>
        </is>
      </c>
      <c r="G1477" s="5" t="inlineStr">
        <is>
          <t>6031</t>
        </is>
      </c>
      <c r="H1477" s="5" t="inlineStr">
        <is>
          <t>C/U</t>
        </is>
      </c>
      <c r="I1477" s="6" t="n">
        <v>14</v>
      </c>
      <c r="J1477" s="6" t="n">
        <v>0</v>
      </c>
      <c r="K1477" s="5" t="inlineStr">
        <is>
          <t>ARS</t>
        </is>
      </c>
      <c r="L1477" s="7" t="n">
        <v>0</v>
      </c>
      <c r="M1477" s="7" t="n">
        <v>598136</v>
      </c>
      <c r="O1477" s="11">
        <f>M1477/SUM($M$2:$M$2023)</f>
        <v/>
      </c>
      <c r="P1477" s="5">
        <f>IFERROR(M1477/I1477,0)</f>
        <v/>
      </c>
      <c r="R1477" s="8">
        <f>I1477-Q1477</f>
        <v/>
      </c>
      <c r="S1477" s="36">
        <f>P1477*R1477</f>
        <v/>
      </c>
      <c r="U1477" s="27" t="inlineStr">
        <is>
          <t>Stock SAP</t>
        </is>
      </c>
      <c r="V1477" s="27" t="inlineStr">
        <is>
          <t>Uniformes</t>
        </is>
      </c>
      <c r="W1477" s="27" t="inlineStr">
        <is>
          <t>Fuera del alcance</t>
        </is>
      </c>
      <c r="X1477" s="27" t="inlineStr"/>
      <c r="Y1477" s="27" t="inlineStr">
        <is>
          <t>No aplica: uniformes, clasificación que el inventario físico de Farmacia no releva</t>
        </is>
      </c>
      <c r="Z1477" s="28" t="inlineStr">
        <is>
          <t>Fuera del alcance del inventario físico</t>
        </is>
      </c>
      <c r="AA1477" s="27" t="inlineStr"/>
      <c r="AB1477" s="27" t="inlineStr"/>
      <c r="AC1477" s="27" t="inlineStr"/>
      <c r="AD1477" s="27" t="inlineStr"/>
      <c r="AE1477" s="27" t="inlineStr"/>
      <c r="AF1477" s="27" t="inlineStr"/>
      <c r="AG1477" s="27" t="inlineStr"/>
      <c r="AH1477" s="37" t="n">
        <v>14</v>
      </c>
      <c r="AI1477" s="37" t="n">
        <v>0</v>
      </c>
      <c r="AJ1477" s="37" t="n">
        <v>14</v>
      </c>
      <c r="AK1477" s="38" t="n">
        <v>42724</v>
      </c>
      <c r="AL1477" s="38" t="n"/>
      <c r="AM1477" s="38" t="n"/>
      <c r="AN1477" s="27" t="inlineStr"/>
      <c r="AO1477" s="27" t="inlineStr"/>
    </row>
    <row r="1478">
      <c r="A1478" s="5" t="inlineStr">
        <is>
          <t>3000189</t>
        </is>
      </c>
      <c r="B1478" s="5" t="inlineStr">
        <is>
          <t>CHOMBA BLANCA HBRE TM</t>
        </is>
      </c>
      <c r="C1478" s="5" t="inlineStr"/>
      <c r="D1478" s="5" t="inlineStr">
        <is>
          <t>INDU</t>
        </is>
      </c>
      <c r="E1478" s="5" t="inlineStr">
        <is>
          <t>ZUNI</t>
        </is>
      </c>
      <c r="F1478" s="5" t="inlineStr">
        <is>
          <t>1060</t>
        </is>
      </c>
      <c r="G1478" s="5" t="inlineStr">
        <is>
          <t>6010</t>
        </is>
      </c>
      <c r="H1478" s="5" t="inlineStr">
        <is>
          <t>C/U</t>
        </is>
      </c>
      <c r="I1478" s="6" t="n">
        <v>14</v>
      </c>
      <c r="J1478" s="6" t="n">
        <v>0</v>
      </c>
      <c r="K1478" s="5" t="inlineStr">
        <is>
          <t>ARS</t>
        </is>
      </c>
      <c r="L1478" s="7" t="n">
        <v>0</v>
      </c>
      <c r="M1478" s="7" t="n">
        <v>139912.23</v>
      </c>
      <c r="O1478" s="11">
        <f>M1478/SUM($M$2:$M$2023)</f>
        <v/>
      </c>
      <c r="P1478" s="5">
        <f>IFERROR(M1478/I1478,0)</f>
        <v/>
      </c>
      <c r="R1478" s="8">
        <f>I1478-Q1478</f>
        <v/>
      </c>
      <c r="S1478" s="36">
        <f>P1478*R1478</f>
        <v/>
      </c>
      <c r="U1478" s="27" t="inlineStr">
        <is>
          <t>Stock SAP</t>
        </is>
      </c>
      <c r="V1478" s="27" t="inlineStr">
        <is>
          <t>Uniformes</t>
        </is>
      </c>
      <c r="W1478" s="27" t="inlineStr">
        <is>
          <t>Fuera del alcance</t>
        </is>
      </c>
      <c r="X1478" s="27" t="inlineStr"/>
      <c r="Y1478" s="27" t="inlineStr">
        <is>
          <t>No aplica: uniformes, clasificación que el inventario físico de Farmacia no releva</t>
        </is>
      </c>
      <c r="Z1478" s="28" t="inlineStr">
        <is>
          <t>Fuera del alcance del inventario físico</t>
        </is>
      </c>
      <c r="AA1478" s="27" t="inlineStr"/>
      <c r="AB1478" s="27" t="inlineStr"/>
      <c r="AC1478" s="27" t="inlineStr"/>
      <c r="AD1478" s="27" t="inlineStr"/>
      <c r="AE1478" s="27" t="inlineStr"/>
      <c r="AF1478" s="27" t="inlineStr"/>
      <c r="AG1478" s="27" t="inlineStr"/>
      <c r="AH1478" s="37" t="n">
        <v>15</v>
      </c>
      <c r="AI1478" s="37" t="n">
        <v>0</v>
      </c>
      <c r="AJ1478" s="37" t="n">
        <v>15</v>
      </c>
      <c r="AK1478" s="38" t="n">
        <v>9993.730666666668</v>
      </c>
      <c r="AL1478" s="38" t="n"/>
      <c r="AM1478" s="38" t="n"/>
      <c r="AN1478" s="27" t="inlineStr"/>
      <c r="AO1478" s="27" t="inlineStr">
        <is>
          <t>El material ocupa 2 filas en la hoja 1060 NQN (lote/almacén). La cantidad SAP y la física de esta vista son el total del material.</t>
        </is>
      </c>
    </row>
    <row r="1479">
      <c r="A1479" s="5" t="inlineStr">
        <is>
          <t>3000216</t>
        </is>
      </c>
      <c r="B1479" s="5" t="inlineStr">
        <is>
          <t>BOTIN DE SEGURIDAD T37</t>
        </is>
      </c>
      <c r="C1479" s="5" t="inlineStr"/>
      <c r="D1479" s="5" t="inlineStr">
        <is>
          <t>INDU</t>
        </is>
      </c>
      <c r="E1479" s="5" t="inlineStr">
        <is>
          <t>ZUNI</t>
        </is>
      </c>
      <c r="F1479" s="5" t="inlineStr">
        <is>
          <t>1060</t>
        </is>
      </c>
      <c r="G1479" s="5" t="inlineStr">
        <is>
          <t>6010</t>
        </is>
      </c>
      <c r="H1479" s="5" t="inlineStr">
        <is>
          <t>C/U</t>
        </is>
      </c>
      <c r="I1479" s="6" t="n">
        <v>14</v>
      </c>
      <c r="J1479" s="6" t="n">
        <v>0</v>
      </c>
      <c r="K1479" s="5" t="inlineStr">
        <is>
          <t>ARS</t>
        </is>
      </c>
      <c r="L1479" s="7" t="n">
        <v>0</v>
      </c>
      <c r="M1479" s="7" t="n">
        <v>735605.01</v>
      </c>
      <c r="O1479" s="11">
        <f>M1479/SUM($M$2:$M$2023)</f>
        <v/>
      </c>
      <c r="P1479" s="5">
        <f>IFERROR(M1479/I1479,0)</f>
        <v/>
      </c>
      <c r="R1479" s="8">
        <f>I1479-Q1479</f>
        <v/>
      </c>
      <c r="S1479" s="36">
        <f>P1479*R1479</f>
        <v/>
      </c>
      <c r="U1479" s="27" t="inlineStr">
        <is>
          <t>Stock SAP</t>
        </is>
      </c>
      <c r="V1479" s="27" t="inlineStr">
        <is>
          <t>Uniformes</t>
        </is>
      </c>
      <c r="W1479" s="27" t="inlineStr">
        <is>
          <t>Fuera del alcance</t>
        </is>
      </c>
      <c r="X1479" s="27" t="inlineStr"/>
      <c r="Y1479" s="27" t="inlineStr">
        <is>
          <t>No aplica: uniformes, clasificación que el inventario físico de Farmacia no releva</t>
        </is>
      </c>
      <c r="Z1479" s="28" t="inlineStr">
        <is>
          <t>Fuera del alcance del inventario físico</t>
        </is>
      </c>
      <c r="AA1479" s="27" t="inlineStr"/>
      <c r="AB1479" s="27" t="inlineStr"/>
      <c r="AC1479" s="27" t="inlineStr"/>
      <c r="AD1479" s="27" t="inlineStr"/>
      <c r="AE1479" s="27" t="inlineStr"/>
      <c r="AF1479" s="27" t="inlineStr"/>
      <c r="AG1479" s="27" t="inlineStr"/>
      <c r="AH1479" s="37" t="n">
        <v>31</v>
      </c>
      <c r="AI1479" s="37" t="n">
        <v>0</v>
      </c>
      <c r="AJ1479" s="37" t="n">
        <v>31</v>
      </c>
      <c r="AK1479" s="38" t="n">
        <v>52543.21483870968</v>
      </c>
      <c r="AL1479" s="38" t="n"/>
      <c r="AM1479" s="38" t="n"/>
      <c r="AN1479" s="27" t="inlineStr"/>
      <c r="AO1479" s="27" t="inlineStr">
        <is>
          <t>El material ocupa 2 filas en la hoja 1060 NQN (lote/almacén). La cantidad SAP y la física de esta vista son el total del material.</t>
        </is>
      </c>
    </row>
    <row r="1480">
      <c r="A1480" s="5" t="inlineStr">
        <is>
          <t>3000411</t>
        </is>
      </c>
      <c r="B1480" s="5" t="inlineStr">
        <is>
          <t>PROTECTOR AUDITIVO TIPO COPA</t>
        </is>
      </c>
      <c r="C1480" s="5" t="inlineStr"/>
      <c r="D1480" s="5" t="inlineStr">
        <is>
          <t>INDU</t>
        </is>
      </c>
      <c r="E1480" s="5" t="inlineStr">
        <is>
          <t>ZUNI</t>
        </is>
      </c>
      <c r="F1480" s="5" t="inlineStr">
        <is>
          <t>1060</t>
        </is>
      </c>
      <c r="G1480" s="5" t="inlineStr">
        <is>
          <t>6031</t>
        </is>
      </c>
      <c r="H1480" s="5" t="inlineStr">
        <is>
          <t>C/U</t>
        </is>
      </c>
      <c r="I1480" s="6" t="n">
        <v>14</v>
      </c>
      <c r="J1480" s="6" t="n">
        <v>0</v>
      </c>
      <c r="K1480" s="5" t="inlineStr">
        <is>
          <t>ARS</t>
        </is>
      </c>
      <c r="L1480" s="7" t="n">
        <v>0</v>
      </c>
      <c r="M1480" s="7" t="n">
        <v>457215.44</v>
      </c>
      <c r="O1480" s="11">
        <f>M1480/SUM($M$2:$M$2023)</f>
        <v/>
      </c>
      <c r="P1480" s="5">
        <f>IFERROR(M1480/I1480,0)</f>
        <v/>
      </c>
      <c r="R1480" s="8">
        <f>I1480-Q1480</f>
        <v/>
      </c>
      <c r="S1480" s="36">
        <f>P1480*R1480</f>
        <v/>
      </c>
      <c r="U1480" s="27" t="inlineStr">
        <is>
          <t>Stock SAP</t>
        </is>
      </c>
      <c r="V1480" s="27" t="inlineStr">
        <is>
          <t>Uniformes</t>
        </is>
      </c>
      <c r="W1480" s="27" t="inlineStr">
        <is>
          <t>Fuera del alcance</t>
        </is>
      </c>
      <c r="X1480" s="27" t="inlineStr"/>
      <c r="Y1480" s="27" t="inlineStr">
        <is>
          <t>No aplica: uniformes, clasificación que el inventario físico de Farmacia no releva</t>
        </is>
      </c>
      <c r="Z1480" s="28" t="inlineStr">
        <is>
          <t>Fuera del alcance del inventario físico</t>
        </is>
      </c>
      <c r="AA1480" s="27" t="inlineStr"/>
      <c r="AB1480" s="27" t="inlineStr"/>
      <c r="AC1480" s="27" t="inlineStr"/>
      <c r="AD1480" s="27" t="inlineStr"/>
      <c r="AE1480" s="27" t="inlineStr"/>
      <c r="AF1480" s="27" t="inlineStr"/>
      <c r="AG1480" s="27" t="inlineStr"/>
      <c r="AH1480" s="37" t="n">
        <v>21</v>
      </c>
      <c r="AI1480" s="37" t="n">
        <v>0</v>
      </c>
      <c r="AJ1480" s="37" t="n">
        <v>21</v>
      </c>
      <c r="AK1480" s="38" t="n">
        <v>32658.24571428572</v>
      </c>
      <c r="AL1480" s="38" t="n"/>
      <c r="AM1480" s="38" t="n"/>
      <c r="AN1480" s="27" t="inlineStr"/>
      <c r="AO1480" s="27"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t="inlineStr"/>
      <c r="D1481" s="5" t="inlineStr">
        <is>
          <t>INDU</t>
        </is>
      </c>
      <c r="E1481" s="5" t="inlineStr">
        <is>
          <t>ZUNI</t>
        </is>
      </c>
      <c r="F1481" s="5" t="inlineStr">
        <is>
          <t>1060</t>
        </is>
      </c>
      <c r="G1481" s="5" t="inlineStr">
        <is>
          <t>6010</t>
        </is>
      </c>
      <c r="H1481" s="5" t="inlineStr">
        <is>
          <t>C/U</t>
        </is>
      </c>
      <c r="I1481" s="6" t="n">
        <v>14</v>
      </c>
      <c r="J1481" s="6" t="n">
        <v>0</v>
      </c>
      <c r="K1481" s="5" t="inlineStr">
        <is>
          <t>ARS</t>
        </is>
      </c>
      <c r="L1481" s="7" t="n">
        <v>0</v>
      </c>
      <c r="M1481" s="7" t="n">
        <v>159782</v>
      </c>
      <c r="O1481" s="11">
        <f>M1481/SUM($M$2:$M$2023)</f>
        <v/>
      </c>
      <c r="P1481" s="5">
        <f>IFERROR(M1481/I1481,0)</f>
        <v/>
      </c>
      <c r="R1481" s="8">
        <f>I1481-Q1481</f>
        <v/>
      </c>
      <c r="S1481" s="36">
        <f>P1481*R1481</f>
        <v/>
      </c>
      <c r="U1481" s="27" t="inlineStr">
        <is>
          <t>Stock SAP</t>
        </is>
      </c>
      <c r="V1481" s="27" t="inlineStr">
        <is>
          <t>Uniformes</t>
        </is>
      </c>
      <c r="W1481" s="27" t="inlineStr">
        <is>
          <t>Fuera del alcance</t>
        </is>
      </c>
      <c r="X1481" s="27" t="inlineStr"/>
      <c r="Y1481" s="27" t="inlineStr">
        <is>
          <t>No aplica: uniformes, clasificación que el inventario físico de Farmacia no releva</t>
        </is>
      </c>
      <c r="Z1481" s="28" t="inlineStr">
        <is>
          <t>Fuera del alcance del inventario físico</t>
        </is>
      </c>
      <c r="AA1481" s="27" t="inlineStr"/>
      <c r="AB1481" s="27" t="inlineStr"/>
      <c r="AC1481" s="27" t="inlineStr"/>
      <c r="AD1481" s="27" t="inlineStr"/>
      <c r="AE1481" s="27" t="inlineStr"/>
      <c r="AF1481" s="27" t="inlineStr"/>
      <c r="AG1481" s="27" t="inlineStr"/>
      <c r="AH1481" s="37" t="n">
        <v>14</v>
      </c>
      <c r="AI1481" s="37" t="n">
        <v>0</v>
      </c>
      <c r="AJ1481" s="37" t="n">
        <v>14</v>
      </c>
      <c r="AK1481" s="38" t="n">
        <v>11413</v>
      </c>
      <c r="AL1481" s="38" t="n"/>
      <c r="AM1481" s="38" t="n"/>
      <c r="AN1481" s="27" t="inlineStr"/>
      <c r="AO1481" s="27" t="inlineStr"/>
    </row>
    <row r="1482">
      <c r="A1482" s="5" t="inlineStr">
        <is>
          <t>3000630</t>
        </is>
      </c>
      <c r="B1482" s="5" t="inlineStr">
        <is>
          <t>Chomba Medico Blanca yacimiento T XXXL</t>
        </is>
      </c>
      <c r="C1482" s="5" t="inlineStr"/>
      <c r="D1482" s="5" t="inlineStr">
        <is>
          <t>INDU</t>
        </is>
      </c>
      <c r="E1482" s="5" t="inlineStr">
        <is>
          <t>ZUNI</t>
        </is>
      </c>
      <c r="F1482" s="5" t="inlineStr">
        <is>
          <t>1060</t>
        </is>
      </c>
      <c r="G1482" s="5" t="inlineStr">
        <is>
          <t>6010</t>
        </is>
      </c>
      <c r="H1482" s="5" t="inlineStr">
        <is>
          <t>C/U</t>
        </is>
      </c>
      <c r="I1482" s="6" t="n">
        <v>14</v>
      </c>
      <c r="J1482" s="6" t="n">
        <v>0</v>
      </c>
      <c r="K1482" s="5" t="inlineStr">
        <is>
          <t>ARS</t>
        </is>
      </c>
      <c r="L1482" s="7" t="n">
        <v>0</v>
      </c>
      <c r="M1482" s="7" t="n">
        <v>147000</v>
      </c>
      <c r="O1482" s="11">
        <f>M1482/SUM($M$2:$M$2023)</f>
        <v/>
      </c>
      <c r="P1482" s="5">
        <f>IFERROR(M1482/I1482,0)</f>
        <v/>
      </c>
      <c r="R1482" s="8">
        <f>I1482-Q1482</f>
        <v/>
      </c>
      <c r="S1482" s="36">
        <f>P1482*R1482</f>
        <v/>
      </c>
      <c r="U1482" s="27" t="inlineStr">
        <is>
          <t>Stock SAP</t>
        </is>
      </c>
      <c r="V1482" s="27" t="inlineStr">
        <is>
          <t>Uniformes</t>
        </is>
      </c>
      <c r="W1482" s="27" t="inlineStr">
        <is>
          <t>Fuera del alcance</t>
        </is>
      </c>
      <c r="X1482" s="27" t="inlineStr"/>
      <c r="Y1482" s="27" t="inlineStr">
        <is>
          <t>No aplica: uniformes, clasificación que el inventario físico de Farmacia no releva</t>
        </is>
      </c>
      <c r="Z1482" s="28" t="inlineStr">
        <is>
          <t>Fuera del alcance del inventario físico</t>
        </is>
      </c>
      <c r="AA1482" s="27" t="inlineStr"/>
      <c r="AB1482" s="27" t="inlineStr"/>
      <c r="AC1482" s="27" t="inlineStr"/>
      <c r="AD1482" s="27" t="inlineStr"/>
      <c r="AE1482" s="27" t="inlineStr"/>
      <c r="AF1482" s="27" t="inlineStr"/>
      <c r="AG1482" s="27" t="inlineStr"/>
      <c r="AH1482" s="37" t="n">
        <v>14</v>
      </c>
      <c r="AI1482" s="37" t="n">
        <v>0</v>
      </c>
      <c r="AJ1482" s="37" t="n">
        <v>14</v>
      </c>
      <c r="AK1482" s="38" t="n">
        <v>10500</v>
      </c>
      <c r="AL1482" s="38" t="n"/>
      <c r="AM1482" s="38" t="n"/>
      <c r="AN1482" s="27" t="inlineStr"/>
      <c r="AO1482" s="27" t="inlineStr"/>
    </row>
    <row r="1483">
      <c r="A1483" s="5" t="inlineStr">
        <is>
          <t>3000823</t>
        </is>
      </c>
      <c r="B1483" s="5" t="inlineStr">
        <is>
          <t>CAPA IMPERMEABLE TALLE XL</t>
        </is>
      </c>
      <c r="C1483" s="5" t="inlineStr"/>
      <c r="D1483" s="5" t="inlineStr">
        <is>
          <t>INDU</t>
        </is>
      </c>
      <c r="E1483" s="5" t="inlineStr">
        <is>
          <t>ZUNI</t>
        </is>
      </c>
      <c r="F1483" s="5" t="inlineStr">
        <is>
          <t>1060</t>
        </is>
      </c>
      <c r="G1483" s="5" t="inlineStr">
        <is>
          <t>6010</t>
        </is>
      </c>
      <c r="H1483" s="5" t="inlineStr">
        <is>
          <t>C/U</t>
        </is>
      </c>
      <c r="I1483" s="6" t="n">
        <v>14</v>
      </c>
      <c r="J1483" s="6" t="n">
        <v>0</v>
      </c>
      <c r="K1483" s="5" t="inlineStr">
        <is>
          <t>ARS</t>
        </is>
      </c>
      <c r="L1483" s="7" t="n">
        <v>0</v>
      </c>
      <c r="M1483" s="7" t="n">
        <v>324296</v>
      </c>
      <c r="O1483" s="11">
        <f>M1483/SUM($M$2:$M$2023)</f>
        <v/>
      </c>
      <c r="P1483" s="5">
        <f>IFERROR(M1483/I1483,0)</f>
        <v/>
      </c>
      <c r="R1483" s="8">
        <f>I1483-Q1483</f>
        <v/>
      </c>
      <c r="S1483" s="36">
        <f>P1483*R1483</f>
        <v/>
      </c>
      <c r="U1483" s="27" t="inlineStr">
        <is>
          <t>Stock SAP</t>
        </is>
      </c>
      <c r="V1483" s="27" t="inlineStr">
        <is>
          <t>Uniformes</t>
        </is>
      </c>
      <c r="W1483" s="27" t="inlineStr">
        <is>
          <t>Fuera del alcance</t>
        </is>
      </c>
      <c r="X1483" s="27" t="inlineStr"/>
      <c r="Y1483" s="27" t="inlineStr">
        <is>
          <t>No aplica: uniformes, clasificación que el inventario físico de Farmacia no releva</t>
        </is>
      </c>
      <c r="Z1483" s="28" t="inlineStr">
        <is>
          <t>Fuera del alcance del inventario físico</t>
        </is>
      </c>
      <c r="AA1483" s="27" t="inlineStr"/>
      <c r="AB1483" s="27" t="inlineStr"/>
      <c r="AC1483" s="27" t="inlineStr"/>
      <c r="AD1483" s="27" t="inlineStr"/>
      <c r="AE1483" s="27" t="inlineStr"/>
      <c r="AF1483" s="27" t="inlineStr"/>
      <c r="AG1483" s="27" t="inlineStr"/>
      <c r="AH1483" s="37" t="n">
        <v>14</v>
      </c>
      <c r="AI1483" s="37" t="n">
        <v>0</v>
      </c>
      <c r="AJ1483" s="37" t="n">
        <v>14</v>
      </c>
      <c r="AK1483" s="38" t="n">
        <v>23164</v>
      </c>
      <c r="AL1483" s="38" t="n"/>
      <c r="AM1483" s="38" t="n"/>
      <c r="AN1483" s="27" t="inlineStr"/>
      <c r="AO1483" s="27" t="inlineStr"/>
    </row>
    <row r="1484">
      <c r="A1484" s="5" t="inlineStr">
        <is>
          <t>3000949</t>
        </is>
      </c>
      <c r="B1484" s="5" t="inlineStr">
        <is>
          <t>CHAQUETA GRIS ML YACIMIENTO T XS</t>
        </is>
      </c>
      <c r="C1484" s="5" t="inlineStr"/>
      <c r="D1484" s="5" t="inlineStr">
        <is>
          <t>INDU</t>
        </is>
      </c>
      <c r="E1484" s="5" t="inlineStr">
        <is>
          <t>ZUNI</t>
        </is>
      </c>
      <c r="F1484" s="5" t="inlineStr">
        <is>
          <t>1060</t>
        </is>
      </c>
      <c r="G1484" s="5" t="inlineStr">
        <is>
          <t>6010</t>
        </is>
      </c>
      <c r="H1484" s="5" t="inlineStr">
        <is>
          <t>C/U</t>
        </is>
      </c>
      <c r="I1484" s="6" t="n">
        <v>14</v>
      </c>
      <c r="J1484" s="6" t="n">
        <v>0</v>
      </c>
      <c r="K1484" s="5" t="inlineStr">
        <is>
          <t>ARS</t>
        </is>
      </c>
      <c r="L1484" s="7" t="n">
        <v>0</v>
      </c>
      <c r="M1484" s="7" t="n">
        <v>273314.66</v>
      </c>
      <c r="O1484" s="11">
        <f>M1484/SUM($M$2:$M$2023)</f>
        <v/>
      </c>
      <c r="P1484" s="5">
        <f>IFERROR(M1484/I1484,0)</f>
        <v/>
      </c>
      <c r="R1484" s="8">
        <f>I1484-Q1484</f>
        <v/>
      </c>
      <c r="S1484" s="36">
        <f>P1484*R1484</f>
        <v/>
      </c>
      <c r="U1484" s="27" t="inlineStr">
        <is>
          <t>Stock SAP</t>
        </is>
      </c>
      <c r="V1484" s="27" t="inlineStr">
        <is>
          <t>Uniformes</t>
        </is>
      </c>
      <c r="W1484" s="27" t="inlineStr">
        <is>
          <t>Fuera del alcance</t>
        </is>
      </c>
      <c r="X1484" s="27" t="inlineStr"/>
      <c r="Y1484" s="27" t="inlineStr">
        <is>
          <t>No aplica: uniformes, clasificación que el inventario físico de Farmacia no releva</t>
        </is>
      </c>
      <c r="Z1484" s="28" t="inlineStr">
        <is>
          <t>Fuera del alcance del inventario físico</t>
        </is>
      </c>
      <c r="AA1484" s="27" t="inlineStr"/>
      <c r="AB1484" s="27" t="inlineStr"/>
      <c r="AC1484" s="27" t="inlineStr"/>
      <c r="AD1484" s="27" t="inlineStr"/>
      <c r="AE1484" s="27" t="inlineStr"/>
      <c r="AF1484" s="27" t="inlineStr"/>
      <c r="AG1484" s="27" t="inlineStr"/>
      <c r="AH1484" s="37" t="n">
        <v>25</v>
      </c>
      <c r="AI1484" s="37" t="n">
        <v>0</v>
      </c>
      <c r="AJ1484" s="37" t="n">
        <v>25</v>
      </c>
      <c r="AK1484" s="38" t="n">
        <v>19522.476</v>
      </c>
      <c r="AL1484" s="38" t="n"/>
      <c r="AM1484" s="38" t="n"/>
      <c r="AN1484" s="27" t="inlineStr"/>
      <c r="AO1484" s="27" t="inlineStr">
        <is>
          <t>El material ocupa 2 filas en la hoja 1060 NQN (lote/almacén). La cantidad SAP y la física de esta vista son el total del material.</t>
        </is>
      </c>
    </row>
    <row r="1485">
      <c r="A1485" s="5" t="inlineStr">
        <is>
          <t>3001460</t>
        </is>
      </c>
      <c r="B1485" s="5" t="inlineStr">
        <is>
          <t>CONJUNTO PRIMERA PIEL S</t>
        </is>
      </c>
      <c r="C1485" s="5" t="inlineStr"/>
      <c r="D1485" s="5" t="inlineStr">
        <is>
          <t>INDU</t>
        </is>
      </c>
      <c r="E1485" s="5" t="inlineStr">
        <is>
          <t>ZUNI</t>
        </is>
      </c>
      <c r="F1485" s="5" t="inlineStr">
        <is>
          <t>1060</t>
        </is>
      </c>
      <c r="G1485" s="5" t="inlineStr">
        <is>
          <t>6031</t>
        </is>
      </c>
      <c r="H1485" s="5" t="inlineStr">
        <is>
          <t>C/U</t>
        </is>
      </c>
      <c r="I1485" s="6" t="n">
        <v>14</v>
      </c>
      <c r="J1485" s="6" t="n">
        <v>0</v>
      </c>
      <c r="K1485" s="5" t="inlineStr">
        <is>
          <t>ARS</t>
        </is>
      </c>
      <c r="L1485" s="7" t="n">
        <v>0</v>
      </c>
      <c r="M1485" s="7" t="n">
        <v>187935.25</v>
      </c>
      <c r="O1485" s="11">
        <f>M1485/SUM($M$2:$M$2023)</f>
        <v/>
      </c>
      <c r="P1485" s="5">
        <f>IFERROR(M1485/I1485,0)</f>
        <v/>
      </c>
      <c r="R1485" s="8">
        <f>I1485-Q1485</f>
        <v/>
      </c>
      <c r="S1485" s="36">
        <f>P1485*R1485</f>
        <v/>
      </c>
      <c r="U1485" s="27" t="inlineStr">
        <is>
          <t>Stock SAP</t>
        </is>
      </c>
      <c r="V1485" s="27" t="inlineStr">
        <is>
          <t>Uniformes</t>
        </is>
      </c>
      <c r="W1485" s="27" t="inlineStr">
        <is>
          <t>Fuera del alcance</t>
        </is>
      </c>
      <c r="X1485" s="27" t="inlineStr"/>
      <c r="Y1485" s="27" t="inlineStr">
        <is>
          <t>No aplica: uniformes, clasificación que el inventario físico de Farmacia no releva</t>
        </is>
      </c>
      <c r="Z1485" s="28" t="inlineStr">
        <is>
          <t>Fuera del alcance del inventario físico</t>
        </is>
      </c>
      <c r="AA1485" s="27" t="inlineStr"/>
      <c r="AB1485" s="27" t="inlineStr"/>
      <c r="AC1485" s="27" t="inlineStr"/>
      <c r="AD1485" s="27" t="inlineStr"/>
      <c r="AE1485" s="27" t="inlineStr"/>
      <c r="AF1485" s="27" t="inlineStr"/>
      <c r="AG1485" s="27" t="inlineStr"/>
      <c r="AH1485" s="37" t="n">
        <v>14</v>
      </c>
      <c r="AI1485" s="37" t="n">
        <v>0</v>
      </c>
      <c r="AJ1485" s="37" t="n">
        <v>14</v>
      </c>
      <c r="AK1485" s="38" t="n">
        <v>13423.94642857143</v>
      </c>
      <c r="AL1485" s="38" t="n"/>
      <c r="AM1485" s="38" t="n"/>
      <c r="AN1485" s="27" t="inlineStr"/>
      <c r="AO1485" s="27" t="inlineStr"/>
    </row>
    <row r="1486">
      <c r="A1486" s="5" t="inlineStr">
        <is>
          <t>3001560</t>
        </is>
      </c>
      <c r="B1486" s="5" t="inlineStr">
        <is>
          <t>CAMPERON NARANJA DE GRAFA XS</t>
        </is>
      </c>
      <c r="C1486" s="5" t="inlineStr"/>
      <c r="D1486" s="5" t="inlineStr">
        <is>
          <t>INDU</t>
        </is>
      </c>
      <c r="E1486" s="5" t="inlineStr">
        <is>
          <t>ZUNI</t>
        </is>
      </c>
      <c r="F1486" s="5" t="inlineStr">
        <is>
          <t>1060</t>
        </is>
      </c>
      <c r="G1486" s="5" t="inlineStr">
        <is>
          <t>6031</t>
        </is>
      </c>
      <c r="H1486" s="5" t="inlineStr">
        <is>
          <t>C/U</t>
        </is>
      </c>
      <c r="I1486" s="6" t="n">
        <v>14</v>
      </c>
      <c r="J1486" s="6" t="n">
        <v>0</v>
      </c>
      <c r="K1486" s="5" t="inlineStr">
        <is>
          <t>ARS</t>
        </is>
      </c>
      <c r="L1486" s="7" t="n">
        <v>0</v>
      </c>
      <c r="M1486" s="7" t="n">
        <v>893333.35</v>
      </c>
      <c r="O1486" s="11">
        <f>M1486/SUM($M$2:$M$2023)</f>
        <v/>
      </c>
      <c r="P1486" s="5">
        <f>IFERROR(M1486/I1486,0)</f>
        <v/>
      </c>
      <c r="R1486" s="8">
        <f>I1486-Q1486</f>
        <v/>
      </c>
      <c r="S1486" s="36">
        <f>P1486*R1486</f>
        <v/>
      </c>
      <c r="U1486" s="27" t="inlineStr">
        <is>
          <t>Stock SAP</t>
        </is>
      </c>
      <c r="V1486" s="27" t="inlineStr">
        <is>
          <t>Uniformes</t>
        </is>
      </c>
      <c r="W1486" s="27" t="inlineStr">
        <is>
          <t>Fuera del alcance</t>
        </is>
      </c>
      <c r="X1486" s="27" t="inlineStr"/>
      <c r="Y1486" s="27" t="inlineStr">
        <is>
          <t>No aplica: uniformes, clasificación que el inventario físico de Farmacia no releva</t>
        </is>
      </c>
      <c r="Z1486" s="28" t="inlineStr">
        <is>
          <t>Fuera del alcance del inventario físico</t>
        </is>
      </c>
      <c r="AA1486" s="27" t="inlineStr"/>
      <c r="AB1486" s="27" t="inlineStr"/>
      <c r="AC1486" s="27" t="inlineStr"/>
      <c r="AD1486" s="27" t="inlineStr"/>
      <c r="AE1486" s="27" t="inlineStr"/>
      <c r="AF1486" s="27" t="inlineStr"/>
      <c r="AG1486" s="27" t="inlineStr"/>
      <c r="AH1486" s="37" t="n">
        <v>14</v>
      </c>
      <c r="AI1486" s="37" t="n">
        <v>0</v>
      </c>
      <c r="AJ1486" s="37" t="n">
        <v>14</v>
      </c>
      <c r="AK1486" s="38" t="n">
        <v>63809.525</v>
      </c>
      <c r="AL1486" s="38" t="n"/>
      <c r="AM1486" s="38" t="n"/>
      <c r="AN1486" s="27" t="inlineStr"/>
      <c r="AO1486" s="27" t="inlineStr"/>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7" t="n">
        <v>0</v>
      </c>
      <c r="M1487" s="7" t="n">
        <v>9856.51</v>
      </c>
      <c r="O1487" s="11">
        <f>M1487/SUM($M$2:$M$2023)</f>
        <v/>
      </c>
      <c r="P1487" s="5">
        <f>IFERROR(M1487/I1487,0)</f>
        <v/>
      </c>
      <c r="R1487" s="8">
        <f>I1487-Q1487</f>
        <v/>
      </c>
      <c r="S1487" s="36">
        <f>P1487*R1487</f>
        <v/>
      </c>
      <c r="U1487" s="27" t="inlineStr">
        <is>
          <t>Stock SAP</t>
        </is>
      </c>
      <c r="V1487" s="27" t="inlineStr">
        <is>
          <t>Medicamentos</t>
        </is>
      </c>
      <c r="W1487" s="27" t="inlineStr">
        <is>
          <t>Dentro del alcance</t>
        </is>
      </c>
      <c r="X1487" s="30" t="inlineStr">
        <is>
          <t>Media</t>
        </is>
      </c>
      <c r="Y1487" s="27" t="inlineStr">
        <is>
          <t>Homologado – confianza Media – pendiente de validación</t>
        </is>
      </c>
      <c r="Z1487" s="26" t="inlineStr">
        <is>
          <t>Dar de baja en SAP</t>
        </is>
      </c>
      <c r="AA1487" s="27" t="inlineStr">
        <is>
          <t>271</t>
        </is>
      </c>
      <c r="AB1487" s="27" t="inlineStr">
        <is>
          <t>ANGINOTRAT</t>
        </is>
      </c>
      <c r="AC1487" s="27" t="inlineStr">
        <is>
          <t>Cruce por nomenclatura SAP</t>
        </is>
      </c>
      <c r="AD1487" s="27" t="inlineStr">
        <is>
          <t>No</t>
        </is>
      </c>
      <c r="AE1487" s="27" t="inlineStr"/>
      <c r="AF1487" s="27" t="inlineStr">
        <is>
          <t>No</t>
        </is>
      </c>
      <c r="AG1487" s="27" t="inlineStr"/>
      <c r="AH1487" s="37" t="n">
        <v>854</v>
      </c>
      <c r="AI1487" s="37" t="n">
        <v>0</v>
      </c>
      <c r="AJ1487" s="37" t="n">
        <v>854</v>
      </c>
      <c r="AK1487" s="38" t="n">
        <v>758.1929391100703</v>
      </c>
      <c r="AL1487" s="38">
        <f>IF(OR($Z1487="Dar de baja en SAP",$Z1487="Dar de alta en SAP"),$AJ1487*$AK1487,"")</f>
        <v/>
      </c>
      <c r="AM1487" s="38">
        <f>$AI1487*$AK1487</f>
        <v/>
      </c>
      <c r="AN1487" s="27" t="inlineStr"/>
      <c r="AO148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7" t="n">
        <v>0</v>
      </c>
      <c r="M1488" s="7" t="n">
        <v>29627.05</v>
      </c>
      <c r="O1488" s="11">
        <f>M1488/SUM($M$2:$M$2023)</f>
        <v/>
      </c>
      <c r="P1488" s="5">
        <f>IFERROR(M1488/I1488,0)</f>
        <v/>
      </c>
      <c r="R1488" s="8">
        <f>I1488-Q1488</f>
        <v/>
      </c>
      <c r="S1488" s="36">
        <f>P1488*R1488</f>
        <v/>
      </c>
      <c r="U1488" s="27" t="inlineStr">
        <is>
          <t>Stock SAP</t>
        </is>
      </c>
      <c r="V1488" s="27" t="inlineStr">
        <is>
          <t>Medicamentos</t>
        </is>
      </c>
      <c r="W1488" s="27" t="inlineStr">
        <is>
          <t>Dentro del alcance</t>
        </is>
      </c>
      <c r="X1488" s="27" t="inlineStr"/>
      <c r="Y1488" s="27" t="inlineStr">
        <is>
          <t>Sin recuento físico en el inventario de Avain</t>
        </is>
      </c>
      <c r="Z1488" s="28" t="inlineStr">
        <is>
          <t>Sin recuento físico</t>
        </is>
      </c>
      <c r="AA1488" s="27" t="inlineStr"/>
      <c r="AB1488" s="27" t="inlineStr"/>
      <c r="AC1488" s="27" t="inlineStr"/>
      <c r="AD1488" s="27" t="inlineStr"/>
      <c r="AE1488" s="27" t="inlineStr"/>
      <c r="AF1488" s="27" t="inlineStr"/>
      <c r="AG1488" s="27" t="inlineStr"/>
      <c r="AH1488" s="37" t="n">
        <v>53</v>
      </c>
      <c r="AI1488" s="37" t="n">
        <v>0</v>
      </c>
      <c r="AJ1488" s="37" t="n">
        <v>53</v>
      </c>
      <c r="AK1488" s="38" t="n">
        <v>2279.003773584906</v>
      </c>
      <c r="AL1488" s="38" t="n"/>
      <c r="AM1488" s="38" t="n"/>
      <c r="AN1488" s="27" t="inlineStr"/>
      <c r="AO1488" s="27"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t="inlineStr"/>
      <c r="D1489" s="5" t="inlineStr">
        <is>
          <t>INDU</t>
        </is>
      </c>
      <c r="E1489" s="5" t="inlineStr">
        <is>
          <t>ZUNI</t>
        </is>
      </c>
      <c r="F1489" s="5" t="inlineStr">
        <is>
          <t>1060</t>
        </is>
      </c>
      <c r="G1489" s="5" t="inlineStr">
        <is>
          <t>6031</t>
        </is>
      </c>
      <c r="H1489" s="5" t="inlineStr">
        <is>
          <t>C/U</t>
        </is>
      </c>
      <c r="I1489" s="6" t="n">
        <v>13</v>
      </c>
      <c r="J1489" s="6" t="n">
        <v>0</v>
      </c>
      <c r="K1489" s="5" t="inlineStr">
        <is>
          <t>ARS</t>
        </is>
      </c>
      <c r="L1489" s="7" t="n">
        <v>0</v>
      </c>
      <c r="M1489" s="7" t="n">
        <v>583700</v>
      </c>
      <c r="O1489" s="11">
        <f>M1489/SUM($M$2:$M$2023)</f>
        <v/>
      </c>
      <c r="P1489" s="5">
        <f>IFERROR(M1489/I1489,0)</f>
        <v/>
      </c>
      <c r="R1489" s="8">
        <f>I1489-Q1489</f>
        <v/>
      </c>
      <c r="S1489" s="36">
        <f>P1489*R1489</f>
        <v/>
      </c>
      <c r="U1489" s="27" t="inlineStr">
        <is>
          <t>Stock SAP</t>
        </is>
      </c>
      <c r="V1489" s="27" t="inlineStr">
        <is>
          <t>Uniformes</t>
        </is>
      </c>
      <c r="W1489" s="27" t="inlineStr">
        <is>
          <t>Fuera del alcance</t>
        </is>
      </c>
      <c r="X1489" s="27" t="inlineStr"/>
      <c r="Y1489" s="27" t="inlineStr">
        <is>
          <t>No aplica: uniformes, clasificación que el inventario físico de Farmacia no releva</t>
        </is>
      </c>
      <c r="Z1489" s="28" t="inlineStr">
        <is>
          <t>Fuera del alcance del inventario físico</t>
        </is>
      </c>
      <c r="AA1489" s="27" t="inlineStr"/>
      <c r="AB1489" s="27" t="inlineStr"/>
      <c r="AC1489" s="27" t="inlineStr"/>
      <c r="AD1489" s="27" t="inlineStr"/>
      <c r="AE1489" s="27" t="inlineStr"/>
      <c r="AF1489" s="27" t="inlineStr"/>
      <c r="AG1489" s="27" t="inlineStr"/>
      <c r="AH1489" s="37" t="n">
        <v>13</v>
      </c>
      <c r="AI1489" s="37" t="n">
        <v>0</v>
      </c>
      <c r="AJ1489" s="37" t="n">
        <v>13</v>
      </c>
      <c r="AK1489" s="38" t="n">
        <v>44900</v>
      </c>
      <c r="AL1489" s="38" t="n"/>
      <c r="AM1489" s="38" t="n"/>
      <c r="AN1489" s="27" t="inlineStr"/>
      <c r="AO1489" s="27" t="inlineStr"/>
    </row>
    <row r="1490">
      <c r="A1490" s="5" t="inlineStr">
        <is>
          <t>3001063</t>
        </is>
      </c>
      <c r="B1490" s="5" t="inlineStr">
        <is>
          <t>MAMELUCO IGNIFUGO NOMEX 6 OZ TALLE S</t>
        </is>
      </c>
      <c r="C1490" s="5" t="inlineStr"/>
      <c r="D1490" s="5" t="inlineStr">
        <is>
          <t>INDU</t>
        </is>
      </c>
      <c r="E1490" s="5" t="inlineStr">
        <is>
          <t>ZUNI</t>
        </is>
      </c>
      <c r="F1490" s="5" t="inlineStr">
        <is>
          <t>1060</t>
        </is>
      </c>
      <c r="G1490" s="5" t="inlineStr">
        <is>
          <t>6010</t>
        </is>
      </c>
      <c r="H1490" s="5" t="inlineStr">
        <is>
          <t>C/U</t>
        </is>
      </c>
      <c r="I1490" s="6" t="n">
        <v>13</v>
      </c>
      <c r="J1490" s="6" t="n">
        <v>0</v>
      </c>
      <c r="K1490" s="5" t="inlineStr">
        <is>
          <t>ARS</t>
        </is>
      </c>
      <c r="L1490" s="7" t="n">
        <v>0</v>
      </c>
      <c r="M1490" s="7" t="n">
        <v>1552877.64</v>
      </c>
      <c r="O1490" s="11">
        <f>M1490/SUM($M$2:$M$2023)</f>
        <v/>
      </c>
      <c r="P1490" s="5">
        <f>IFERROR(M1490/I1490,0)</f>
        <v/>
      </c>
      <c r="R1490" s="8">
        <f>I1490-Q1490</f>
        <v/>
      </c>
      <c r="S1490" s="36">
        <f>P1490*R1490</f>
        <v/>
      </c>
      <c r="U1490" s="27" t="inlineStr">
        <is>
          <t>Stock SAP</t>
        </is>
      </c>
      <c r="V1490" s="27" t="inlineStr">
        <is>
          <t>Uniformes</t>
        </is>
      </c>
      <c r="W1490" s="27" t="inlineStr">
        <is>
          <t>Fuera del alcance</t>
        </is>
      </c>
      <c r="X1490" s="27" t="inlineStr"/>
      <c r="Y1490" s="27" t="inlineStr">
        <is>
          <t>No aplica: uniformes, clasificación que el inventario físico de Farmacia no releva</t>
        </is>
      </c>
      <c r="Z1490" s="28" t="inlineStr">
        <is>
          <t>Fuera del alcance del inventario físico</t>
        </is>
      </c>
      <c r="AA1490" s="27" t="inlineStr"/>
      <c r="AB1490" s="27" t="inlineStr"/>
      <c r="AC1490" s="27" t="inlineStr"/>
      <c r="AD1490" s="27" t="inlineStr"/>
      <c r="AE1490" s="27" t="inlineStr"/>
      <c r="AF1490" s="27" t="inlineStr"/>
      <c r="AG1490" s="27" t="inlineStr"/>
      <c r="AH1490" s="37" t="n">
        <v>13</v>
      </c>
      <c r="AI1490" s="37" t="n">
        <v>0</v>
      </c>
      <c r="AJ1490" s="37" t="n">
        <v>13</v>
      </c>
      <c r="AK1490" s="38" t="n">
        <v>119452.1261538461</v>
      </c>
      <c r="AL1490" s="38" t="n"/>
      <c r="AM1490" s="38" t="n"/>
      <c r="AN1490" s="27" t="inlineStr"/>
      <c r="AO1490" s="27" t="inlineStr"/>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7" t="n">
        <v>0</v>
      </c>
      <c r="M1491" s="7" t="n">
        <v>18747.62</v>
      </c>
      <c r="O1491" s="11">
        <f>M1491/SUM($M$2:$M$2023)</f>
        <v/>
      </c>
      <c r="P1491" s="5">
        <f>IFERROR(M1491/I1491,0)</f>
        <v/>
      </c>
      <c r="R1491" s="8">
        <f>I1491-Q1491</f>
        <v/>
      </c>
      <c r="S1491" s="36">
        <f>P1491*R1491</f>
        <v/>
      </c>
      <c r="U1491" s="27" t="inlineStr">
        <is>
          <t>Stock SAP</t>
        </is>
      </c>
      <c r="V1491" s="27" t="inlineStr">
        <is>
          <t>Medicamentos</t>
        </is>
      </c>
      <c r="W1491" s="27" t="inlineStr">
        <is>
          <t>Dentro del alcance</t>
        </is>
      </c>
      <c r="X1491" s="30" t="inlineStr">
        <is>
          <t>Media</t>
        </is>
      </c>
      <c r="Y1491" s="27" t="inlineStr">
        <is>
          <t>Homologado – confianza Media – pendiente de validación</t>
        </is>
      </c>
      <c r="Z1491" s="26" t="inlineStr">
        <is>
          <t>Dar de baja en SAP</t>
        </is>
      </c>
      <c r="AA1491" s="27" t="inlineStr">
        <is>
          <t>216</t>
        </is>
      </c>
      <c r="AB1491" s="27" t="inlineStr">
        <is>
          <t>SOLUCIÓN RINGER LACTATO</t>
        </is>
      </c>
      <c r="AC1491" s="27" t="inlineStr">
        <is>
          <t>Homologación por código Avain (master M13-003)</t>
        </is>
      </c>
      <c r="AD1491" s="27" t="inlineStr">
        <is>
          <t>No</t>
        </is>
      </c>
      <c r="AE1491" s="27" t="inlineStr"/>
      <c r="AF1491" s="27" t="inlineStr">
        <is>
          <t>Sí</t>
        </is>
      </c>
      <c r="AG1491" s="27" t="inlineStr">
        <is>
          <t>M13-003</t>
        </is>
      </c>
      <c r="AH1491" s="37" t="n">
        <v>1813</v>
      </c>
      <c r="AI1491" s="37" t="n">
        <v>228</v>
      </c>
      <c r="AJ1491" s="37" t="n">
        <v>1585</v>
      </c>
      <c r="AK1491" s="38" t="n">
        <v>1562.301268615554</v>
      </c>
      <c r="AL1491" s="38">
        <f>IF(OR($Z1491="Dar de baja en SAP",$Z1491="Dar de alta en SAP"),$AJ1491*$AK1491,"")</f>
        <v/>
      </c>
      <c r="AM1491" s="38">
        <f>$AI1491*$AK1491</f>
        <v/>
      </c>
      <c r="AN1491" s="27" t="inlineStr"/>
      <c r="AO1491"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7" t="n">
        <v>0</v>
      </c>
      <c r="M1492" s="7" t="n">
        <v>18747.62</v>
      </c>
      <c r="O1492" s="11">
        <f>M1492/SUM($M$2:$M$2023)</f>
        <v/>
      </c>
      <c r="P1492" s="5">
        <f>IFERROR(M1492/I1492,0)</f>
        <v/>
      </c>
      <c r="R1492" s="8">
        <f>I1492-Q1492</f>
        <v/>
      </c>
      <c r="S1492" s="36">
        <f>P1492*R1492</f>
        <v/>
      </c>
      <c r="U1492" s="27" t="inlineStr">
        <is>
          <t>Stock SAP</t>
        </is>
      </c>
      <c r="V1492" s="27" t="inlineStr">
        <is>
          <t>Medicamentos</t>
        </is>
      </c>
      <c r="W1492" s="27" t="inlineStr">
        <is>
          <t>Dentro del alcance</t>
        </is>
      </c>
      <c r="X1492" s="30" t="inlineStr">
        <is>
          <t>Media</t>
        </is>
      </c>
      <c r="Y1492" s="27" t="inlineStr">
        <is>
          <t>Homologado – confianza Media – pendiente de validación</t>
        </is>
      </c>
      <c r="Z1492" s="26" t="inlineStr">
        <is>
          <t>Dar de baja en SAP</t>
        </is>
      </c>
      <c r="AA1492" s="27" t="inlineStr">
        <is>
          <t>216</t>
        </is>
      </c>
      <c r="AB1492" s="27" t="inlineStr">
        <is>
          <t>SOLUCIÓN RINGER LACTATO</t>
        </is>
      </c>
      <c r="AC1492" s="27" t="inlineStr">
        <is>
          <t>Homologación por código Avain (master M13-003)</t>
        </is>
      </c>
      <c r="AD1492" s="27" t="inlineStr">
        <is>
          <t>No</t>
        </is>
      </c>
      <c r="AE1492" s="27" t="inlineStr"/>
      <c r="AF1492" s="27" t="inlineStr">
        <is>
          <t>Sí</t>
        </is>
      </c>
      <c r="AG1492" s="27" t="inlineStr">
        <is>
          <t>M13-003</t>
        </is>
      </c>
      <c r="AH1492" s="37" t="n">
        <v>1813</v>
      </c>
      <c r="AI1492" s="37" t="n">
        <v>228</v>
      </c>
      <c r="AJ1492" s="37" t="n">
        <v>1585</v>
      </c>
      <c r="AK1492" s="38" t="n">
        <v>1562.301268615554</v>
      </c>
      <c r="AL1492" s="38">
        <f>IF(OR($Z1492="Dar de baja en SAP",$Z1492="Dar de alta en SAP"),$AJ1492*$AK1492,"")</f>
        <v/>
      </c>
      <c r="AM1492" s="38">
        <f>$AI1492*$AK1492</f>
        <v/>
      </c>
      <c r="AN1492" s="27" t="inlineStr"/>
      <c r="AO1492"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7" t="n">
        <v>0</v>
      </c>
      <c r="M1493" s="7" t="n">
        <v>112831.39</v>
      </c>
      <c r="O1493" s="11">
        <f>M1493/SUM($M$2:$M$2023)</f>
        <v/>
      </c>
      <c r="P1493" s="5">
        <f>IFERROR(M1493/I1493,0)</f>
        <v/>
      </c>
      <c r="R1493" s="8">
        <f>I1493-Q1493</f>
        <v/>
      </c>
      <c r="S1493" s="36">
        <f>P1493*R1493</f>
        <v/>
      </c>
      <c r="U1493" s="27" t="inlineStr">
        <is>
          <t>Stock SAP</t>
        </is>
      </c>
      <c r="V1493" s="27" t="inlineStr">
        <is>
          <t>Medicamentos</t>
        </is>
      </c>
      <c r="W1493" s="27" t="inlineStr">
        <is>
          <t>Dentro del alcance</t>
        </is>
      </c>
      <c r="X1493" s="27" t="inlineStr"/>
      <c r="Y1493" s="27" t="inlineStr">
        <is>
          <t>Sin recuento físico en el inventario de Avain</t>
        </is>
      </c>
      <c r="Z1493" s="28" t="inlineStr">
        <is>
          <t>Sin recuento físico</t>
        </is>
      </c>
      <c r="AA1493" s="27" t="inlineStr"/>
      <c r="AB1493" s="27" t="inlineStr"/>
      <c r="AC1493" s="27" t="inlineStr"/>
      <c r="AD1493" s="27" t="inlineStr"/>
      <c r="AE1493" s="27" t="inlineStr"/>
      <c r="AF1493" s="27" t="inlineStr"/>
      <c r="AG1493" s="27" t="inlineStr"/>
      <c r="AH1493" s="37" t="n">
        <v>431</v>
      </c>
      <c r="AI1493" s="37" t="n">
        <v>0</v>
      </c>
      <c r="AJ1493" s="37" t="n">
        <v>431</v>
      </c>
      <c r="AK1493" s="38" t="n">
        <v>9402.615522041766</v>
      </c>
      <c r="AL1493" s="38" t="n"/>
      <c r="AM1493" s="38" t="n"/>
      <c r="AN1493" s="27" t="inlineStr"/>
      <c r="AO1493" s="27"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7" t="n">
        <v>0</v>
      </c>
      <c r="M1494" s="7" t="n">
        <v>57552.29</v>
      </c>
      <c r="O1494" s="11">
        <f>M1494/SUM($M$2:$M$2023)</f>
        <v/>
      </c>
      <c r="P1494" s="5">
        <f>IFERROR(M1494/I1494,0)</f>
        <v/>
      </c>
      <c r="R1494" s="8">
        <f>I1494-Q1494</f>
        <v/>
      </c>
      <c r="S1494" s="36">
        <f>P1494*R1494</f>
        <v/>
      </c>
      <c r="U1494" s="27" t="inlineStr">
        <is>
          <t>Stock SAP</t>
        </is>
      </c>
      <c r="V1494" s="27" t="inlineStr">
        <is>
          <t>Medicamentos</t>
        </is>
      </c>
      <c r="W1494" s="27" t="inlineStr">
        <is>
          <t>Dentro del alcance</t>
        </is>
      </c>
      <c r="X1494" s="27" t="inlineStr"/>
      <c r="Y1494" s="27" t="inlineStr">
        <is>
          <t>Sin recuento físico en el inventario de Avain</t>
        </is>
      </c>
      <c r="Z1494" s="28" t="inlineStr">
        <is>
          <t>Sin recuento físico</t>
        </is>
      </c>
      <c r="AA1494" s="27" t="inlineStr"/>
      <c r="AB1494" s="27" t="inlineStr"/>
      <c r="AC1494" s="27" t="inlineStr"/>
      <c r="AD1494" s="27" t="inlineStr"/>
      <c r="AE1494" s="27" t="inlineStr"/>
      <c r="AF1494" s="27" t="inlineStr"/>
      <c r="AG1494" s="27" t="inlineStr"/>
      <c r="AH1494" s="37" t="n">
        <v>59</v>
      </c>
      <c r="AI1494" s="37" t="n">
        <v>0</v>
      </c>
      <c r="AJ1494" s="37" t="n">
        <v>59</v>
      </c>
      <c r="AK1494" s="38" t="n">
        <v>4796.02406779661</v>
      </c>
      <c r="AL1494" s="38" t="n"/>
      <c r="AM1494" s="38" t="n"/>
      <c r="AN1494" s="27" t="inlineStr"/>
      <c r="AO1494" s="27"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7" t="n">
        <v>0</v>
      </c>
      <c r="M1495" s="7" t="n">
        <v>12980.23</v>
      </c>
      <c r="O1495" s="11">
        <f>M1495/SUM($M$2:$M$2023)</f>
        <v/>
      </c>
      <c r="P1495" s="5">
        <f>IFERROR(M1495/I1495,0)</f>
        <v/>
      </c>
      <c r="R1495" s="8">
        <f>I1495-Q1495</f>
        <v/>
      </c>
      <c r="S1495" s="36">
        <f>P1495*R1495</f>
        <v/>
      </c>
      <c r="U1495" s="27" t="inlineStr">
        <is>
          <t>Stock SAP</t>
        </is>
      </c>
      <c r="V1495" s="27" t="inlineStr">
        <is>
          <t>Medicamentos</t>
        </is>
      </c>
      <c r="W1495" s="27" t="inlineStr">
        <is>
          <t>Dentro del alcance</t>
        </is>
      </c>
      <c r="X1495" s="30" t="inlineStr">
        <is>
          <t>Media</t>
        </is>
      </c>
      <c r="Y1495" s="27" t="inlineStr">
        <is>
          <t>Homologado – confianza Media – pendiente de validación</t>
        </is>
      </c>
      <c r="Z1495" s="26" t="inlineStr">
        <is>
          <t>Dar de baja en SAP</t>
        </is>
      </c>
      <c r="AA1495" s="27" t="inlineStr">
        <is>
          <t>212</t>
        </is>
      </c>
      <c r="AB1495" s="27" t="inlineStr">
        <is>
          <t>SOLUCIÓN FISIOLÓGICA</t>
        </is>
      </c>
      <c r="AC1495" s="27" t="inlineStr">
        <is>
          <t>Homologación por código Avain (master M13-001)</t>
        </is>
      </c>
      <c r="AD1495" s="27" t="inlineStr">
        <is>
          <t>No</t>
        </is>
      </c>
      <c r="AE1495" s="27" t="inlineStr"/>
      <c r="AF1495" s="27" t="inlineStr">
        <is>
          <t>Sí</t>
        </is>
      </c>
      <c r="AG1495" s="27" t="inlineStr">
        <is>
          <t>M13-001</t>
        </is>
      </c>
      <c r="AH1495" s="37" t="n">
        <v>3471</v>
      </c>
      <c r="AI1495" s="37" t="n">
        <v>0</v>
      </c>
      <c r="AJ1495" s="37" t="n">
        <v>3471</v>
      </c>
      <c r="AK1495" s="38" t="n">
        <v>1081.685701526937</v>
      </c>
      <c r="AL1495" s="38">
        <f>IF(OR($Z1495="Dar de baja en SAP",$Z1495="Dar de alta en SAP"),$AJ1495*$AK1495,"")</f>
        <v/>
      </c>
      <c r="AM1495" s="38">
        <f>$AI1495*$AK1495</f>
        <v/>
      </c>
      <c r="AN1495" s="27" t="inlineStr"/>
      <c r="AO1495"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7" t="n">
        <v>0</v>
      </c>
      <c r="M1496" s="7" t="n">
        <v>7668</v>
      </c>
      <c r="O1496" s="11">
        <f>M1496/SUM($M$2:$M$2023)</f>
        <v/>
      </c>
      <c r="P1496" s="5">
        <f>IFERROR(M1496/I1496,0)</f>
        <v/>
      </c>
      <c r="R1496" s="8">
        <f>I1496-Q1496</f>
        <v/>
      </c>
      <c r="S1496" s="36">
        <f>P1496*R1496</f>
        <v/>
      </c>
      <c r="U1496" s="27" t="inlineStr">
        <is>
          <t>Stock SAP</t>
        </is>
      </c>
      <c r="V1496" s="27" t="inlineStr">
        <is>
          <t>Medicamentos</t>
        </is>
      </c>
      <c r="W1496" s="27" t="inlineStr">
        <is>
          <t>Dentro del alcance</t>
        </is>
      </c>
      <c r="X1496" s="27" t="inlineStr"/>
      <c r="Y1496" s="27" t="inlineStr">
        <is>
          <t>Sin recuento físico en el inventario de Avain</t>
        </is>
      </c>
      <c r="Z1496" s="28" t="inlineStr">
        <is>
          <t>Sin recuento físico</t>
        </is>
      </c>
      <c r="AA1496" s="27" t="inlineStr"/>
      <c r="AB1496" s="27" t="inlineStr"/>
      <c r="AC1496" s="27" t="inlineStr"/>
      <c r="AD1496" s="27" t="inlineStr"/>
      <c r="AE1496" s="27" t="inlineStr"/>
      <c r="AF1496" s="27" t="inlineStr"/>
      <c r="AG1496" s="27" t="inlineStr"/>
      <c r="AH1496" s="37" t="n">
        <v>42</v>
      </c>
      <c r="AI1496" s="37" t="n">
        <v>0</v>
      </c>
      <c r="AJ1496" s="37" t="n">
        <v>42</v>
      </c>
      <c r="AK1496" s="38" t="n">
        <v>639</v>
      </c>
      <c r="AL1496" s="38" t="n"/>
      <c r="AM1496" s="38" t="n"/>
      <c r="AN1496" s="27" t="inlineStr"/>
      <c r="AO1496" s="27"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7" t="n">
        <v>0</v>
      </c>
      <c r="M1497" s="7" t="n">
        <v>259866.81</v>
      </c>
      <c r="O1497" s="11">
        <f>M1497/SUM($M$2:$M$2023)</f>
        <v/>
      </c>
      <c r="P1497" s="5">
        <f>IFERROR(M1497/I1497,0)</f>
        <v/>
      </c>
      <c r="R1497" s="8">
        <f>I1497-Q1497</f>
        <v/>
      </c>
      <c r="S1497" s="36">
        <f>P1497*R1497</f>
        <v/>
      </c>
      <c r="U1497" s="27" t="inlineStr">
        <is>
          <t>Stock SAP</t>
        </is>
      </c>
      <c r="V1497" s="27" t="inlineStr">
        <is>
          <t>Medicamentos</t>
        </is>
      </c>
      <c r="W1497" s="27" t="inlineStr">
        <is>
          <t>Dentro del alcance</t>
        </is>
      </c>
      <c r="X1497" s="30" t="inlineStr">
        <is>
          <t>Media</t>
        </is>
      </c>
      <c r="Y1497" s="27" t="inlineStr">
        <is>
          <t>Homologado – confianza Media – pendiente de validación</t>
        </is>
      </c>
      <c r="Z1497" s="26" t="inlineStr">
        <is>
          <t>Dar de baja en SAP</t>
        </is>
      </c>
      <c r="AA1497" s="27" t="inlineStr">
        <is>
          <t>34</t>
        </is>
      </c>
      <c r="AB1497" s="27" t="inlineStr">
        <is>
          <t>BROMURO DE IPRATROPIO</t>
        </is>
      </c>
      <c r="AC1497" s="27" t="inlineStr">
        <is>
          <t>Homologación por código Avain (master M05-003)</t>
        </is>
      </c>
      <c r="AD1497" s="27" t="inlineStr">
        <is>
          <t>No</t>
        </is>
      </c>
      <c r="AE1497" s="27" t="inlineStr"/>
      <c r="AF1497" s="27" t="inlineStr">
        <is>
          <t>Sí</t>
        </is>
      </c>
      <c r="AG1497" s="27" t="inlineStr">
        <is>
          <t>M05-003</t>
        </is>
      </c>
      <c r="AH1497" s="37" t="n">
        <v>37</v>
      </c>
      <c r="AI1497" s="37" t="n">
        <v>34</v>
      </c>
      <c r="AJ1497" s="37" t="n">
        <v>3</v>
      </c>
      <c r="AK1497" s="38" t="n">
        <v>21655.5672972973</v>
      </c>
      <c r="AL1497" s="38">
        <f>IF(OR($Z1497="Dar de baja en SAP",$Z1497="Dar de alta en SAP"),$AJ1497*$AK1497,"")</f>
        <v/>
      </c>
      <c r="AM1497" s="38">
        <f>$AI1497*$AK1497</f>
        <v/>
      </c>
      <c r="AN1497" s="27" t="inlineStr"/>
      <c r="AO1497" s="27"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7" t="n">
        <v>0</v>
      </c>
      <c r="M1498" s="7" t="n">
        <v>14024.08</v>
      </c>
      <c r="O1498" s="11">
        <f>M1498/SUM($M$2:$M$2023)</f>
        <v/>
      </c>
      <c r="P1498" s="5">
        <f>IFERROR(M1498/I1498,0)</f>
        <v/>
      </c>
      <c r="R1498" s="8">
        <f>I1498-Q1498</f>
        <v/>
      </c>
      <c r="S1498" s="36">
        <f>P1498*R1498</f>
        <v/>
      </c>
      <c r="U1498" s="27" t="inlineStr">
        <is>
          <t>Stock SAP</t>
        </is>
      </c>
      <c r="V1498" s="27" t="inlineStr">
        <is>
          <t>Medicamentos</t>
        </is>
      </c>
      <c r="W1498" s="27" t="inlineStr">
        <is>
          <t>Dentro del alcance</t>
        </is>
      </c>
      <c r="X1498" s="27" t="inlineStr"/>
      <c r="Y1498" s="27" t="inlineStr">
        <is>
          <t>Sin recuento físico en el inventario de Avain</t>
        </is>
      </c>
      <c r="Z1498" s="28" t="inlineStr">
        <is>
          <t>Sin recuento físico</t>
        </is>
      </c>
      <c r="AA1498" s="27" t="inlineStr"/>
      <c r="AB1498" s="27" t="inlineStr"/>
      <c r="AC1498" s="27" t="inlineStr"/>
      <c r="AD1498" s="27" t="inlineStr"/>
      <c r="AE1498" s="27" t="inlineStr"/>
      <c r="AF1498" s="27" t="inlineStr"/>
      <c r="AG1498" s="27" t="inlineStr"/>
      <c r="AH1498" s="37" t="n">
        <v>132</v>
      </c>
      <c r="AI1498" s="37" t="n">
        <v>0</v>
      </c>
      <c r="AJ1498" s="37" t="n">
        <v>132</v>
      </c>
      <c r="AK1498" s="38" t="n">
        <v>1168.673333333333</v>
      </c>
      <c r="AL1498" s="38" t="n"/>
      <c r="AM1498" s="38" t="n"/>
      <c r="AN1498" s="27" t="inlineStr"/>
      <c r="AO1498" s="27"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7" t="n">
        <v>0</v>
      </c>
      <c r="M1499" s="7" t="n">
        <v>3003.91</v>
      </c>
      <c r="O1499" s="11">
        <f>M1499/SUM($M$2:$M$2023)</f>
        <v/>
      </c>
      <c r="P1499" s="5">
        <f>IFERROR(M1499/I1499,0)</f>
        <v/>
      </c>
      <c r="R1499" s="8">
        <f>I1499-Q1499</f>
        <v/>
      </c>
      <c r="S1499" s="36">
        <f>P1499*R1499</f>
        <v/>
      </c>
      <c r="U1499" s="27" t="inlineStr">
        <is>
          <t>Stock SAP</t>
        </is>
      </c>
      <c r="V1499" s="27" t="inlineStr">
        <is>
          <t>Medicamentos</t>
        </is>
      </c>
      <c r="W1499" s="27" t="inlineStr">
        <is>
          <t>Dentro del alcance</t>
        </is>
      </c>
      <c r="X1499" s="25" t="inlineStr">
        <is>
          <t>Alta</t>
        </is>
      </c>
      <c r="Y1499" s="27" t="inlineStr">
        <is>
          <t>Homologado – confianza Alta</t>
        </is>
      </c>
      <c r="Z1499" s="26" t="inlineStr">
        <is>
          <t>Dar de baja en SAP</t>
        </is>
      </c>
      <c r="AA1499" s="27" t="inlineStr">
        <is>
          <t>399</t>
        </is>
      </c>
      <c r="AB1499" s="27" t="inlineStr">
        <is>
          <t>ATENOLOL 100 MG COMPRIMIDOS</t>
        </is>
      </c>
      <c r="AC1499" s="27" t="inlineStr">
        <is>
          <t>Cruce por nomenclatura SAP</t>
        </is>
      </c>
      <c r="AD1499" s="27" t="inlineStr">
        <is>
          <t>No</t>
        </is>
      </c>
      <c r="AE1499" s="27" t="inlineStr"/>
      <c r="AF1499" s="27" t="inlineStr">
        <is>
          <t>No</t>
        </is>
      </c>
      <c r="AG1499" s="27" t="inlineStr"/>
      <c r="AH1499" s="37" t="n">
        <v>1866</v>
      </c>
      <c r="AI1499" s="37" t="n">
        <v>28</v>
      </c>
      <c r="AJ1499" s="37" t="n">
        <v>1838</v>
      </c>
      <c r="AK1499" s="38" t="n">
        <v>250.3259807073954</v>
      </c>
      <c r="AL1499" s="38">
        <f>IF(OR($Z1499="Dar de baja en SAP",$Z1499="Dar de alta en SAP"),$AJ1499*$AK1499,"")</f>
        <v/>
      </c>
      <c r="AM1499" s="38">
        <f>$AI1499*$AK1499</f>
        <v/>
      </c>
      <c r="AN1499" s="29" t="inlineStr">
        <is>
          <t>Valorización a validar: relación de cantidades 67 a 1 entre SAP y el recuento físico. Sugiere distinta unidad de medida (SAP por caja o envase y el recuento por unidad). La diferencia económica de esta fila no debe tomarse como definitiva.</t>
        </is>
      </c>
      <c r="AO1499"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7" t="n">
        <v>0</v>
      </c>
      <c r="M1500" s="7" t="n">
        <v>82673.98</v>
      </c>
      <c r="O1500" s="11">
        <f>M1500/SUM($M$2:$M$2023)</f>
        <v/>
      </c>
      <c r="P1500" s="5">
        <f>IFERROR(M1500/I1500,0)</f>
        <v/>
      </c>
      <c r="R1500" s="8">
        <f>I1500-Q1500</f>
        <v/>
      </c>
      <c r="S1500" s="36">
        <f>P1500*R1500</f>
        <v/>
      </c>
      <c r="U1500" s="27" t="inlineStr">
        <is>
          <t>Stock SAP</t>
        </is>
      </c>
      <c r="V1500" s="27" t="inlineStr">
        <is>
          <t>Medicamentos</t>
        </is>
      </c>
      <c r="W1500" s="27" t="inlineStr">
        <is>
          <t>Dentro del alcance</t>
        </is>
      </c>
      <c r="X1500" s="25" t="inlineStr">
        <is>
          <t>Alta</t>
        </is>
      </c>
      <c r="Y1500" s="27" t="inlineStr">
        <is>
          <t>Homologado – confianza Alta</t>
        </is>
      </c>
      <c r="Z1500" s="26" t="inlineStr">
        <is>
          <t>Dar de baja en SAP</t>
        </is>
      </c>
      <c r="AA1500" s="27" t="inlineStr">
        <is>
          <t>317</t>
        </is>
      </c>
      <c r="AB1500" s="27" t="inlineStr">
        <is>
          <t>BUSCAPINA COMPUESTA</t>
        </is>
      </c>
      <c r="AC1500" s="27" t="inlineStr">
        <is>
          <t>Cruce por nomenclatura SAP</t>
        </is>
      </c>
      <c r="AD1500" s="27" t="inlineStr">
        <is>
          <t>No</t>
        </is>
      </c>
      <c r="AE1500" s="27" t="inlineStr"/>
      <c r="AF1500" s="27" t="inlineStr">
        <is>
          <t>No</t>
        </is>
      </c>
      <c r="AG1500" s="27" t="inlineStr"/>
      <c r="AH1500" s="37" t="n">
        <v>92</v>
      </c>
      <c r="AI1500" s="37" t="n">
        <v>0</v>
      </c>
      <c r="AJ1500" s="37" t="n">
        <v>92</v>
      </c>
      <c r="AK1500" s="38" t="n">
        <v>6889.498586956522</v>
      </c>
      <c r="AL1500" s="38">
        <f>IF(OR($Z1500="Dar de baja en SAP",$Z1500="Dar de alta en SAP"),$AJ1500*$AK1500,"")</f>
        <v/>
      </c>
      <c r="AM1500" s="38">
        <f>$AI1500*$AK1500</f>
        <v/>
      </c>
      <c r="AN1500" s="27" t="inlineStr"/>
      <c r="AO1500" s="27"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7" t="n">
        <v>0</v>
      </c>
      <c r="M1501" s="7" t="n">
        <v>43590.84</v>
      </c>
      <c r="O1501" s="11">
        <f>M1501/SUM($M$2:$M$2023)</f>
        <v/>
      </c>
      <c r="P1501" s="5">
        <f>IFERROR(M1501/I1501,0)</f>
        <v/>
      </c>
      <c r="Q1501" s="39" t="n">
        <v>3</v>
      </c>
      <c r="R1501" s="8">
        <f>I1501-Q1501</f>
        <v/>
      </c>
      <c r="S1501" s="36">
        <f>P1501*R1501</f>
        <v/>
      </c>
      <c r="U1501" s="27" t="inlineStr">
        <is>
          <t>Stock SAP</t>
        </is>
      </c>
      <c r="V1501" s="27" t="inlineStr">
        <is>
          <t>Medicamentos</t>
        </is>
      </c>
      <c r="W1501" s="27" t="inlineStr">
        <is>
          <t>Dentro del alcance</t>
        </is>
      </c>
      <c r="X1501" s="25" t="inlineStr">
        <is>
          <t>Alta</t>
        </is>
      </c>
      <c r="Y1501" s="27" t="inlineStr">
        <is>
          <t>Homologado – confianza Alta</t>
        </is>
      </c>
      <c r="Z1501" s="26" t="inlineStr">
        <is>
          <t>Dar de baja en SAP</t>
        </is>
      </c>
      <c r="AA1501" s="27" t="inlineStr">
        <is>
          <t>501</t>
        </is>
      </c>
      <c r="AB1501" s="27" t="inlineStr">
        <is>
          <t>CALADRYL</t>
        </is>
      </c>
      <c r="AC1501" s="27" t="inlineStr">
        <is>
          <t>Cruce por nomenclatura SAP</t>
        </is>
      </c>
      <c r="AD1501" s="27" t="inlineStr">
        <is>
          <t>No</t>
        </is>
      </c>
      <c r="AE1501" s="27" t="inlineStr"/>
      <c r="AF1501" s="27" t="inlineStr">
        <is>
          <t>No</t>
        </is>
      </c>
      <c r="AG1501" s="27" t="inlineStr"/>
      <c r="AH1501" s="37" t="n">
        <v>48</v>
      </c>
      <c r="AI1501" s="37" t="n">
        <v>3</v>
      </c>
      <c r="AJ1501" s="37" t="n">
        <v>45</v>
      </c>
      <c r="AK1501" s="38" t="n">
        <v>3632.57</v>
      </c>
      <c r="AL1501" s="38">
        <f>IF(OR($Z1501="Dar de baja en SAP",$Z1501="Dar de alta en SAP"),$AJ1501*$AK1501,"")</f>
        <v/>
      </c>
      <c r="AM1501" s="38">
        <f>$AI1501*$AK1501</f>
        <v/>
      </c>
      <c r="AN1501" s="27" t="inlineStr"/>
      <c r="AO1501" s="27"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7" t="n">
        <v>0</v>
      </c>
      <c r="M1502" s="7" t="n">
        <v>124805.12</v>
      </c>
      <c r="O1502" s="11">
        <f>M1502/SUM($M$2:$M$2023)</f>
        <v/>
      </c>
      <c r="P1502" s="5">
        <f>IFERROR(M1502/I1502,0)</f>
        <v/>
      </c>
      <c r="R1502" s="8">
        <f>I1502-Q1502</f>
        <v/>
      </c>
      <c r="S1502" s="36">
        <f>P1502*R1502</f>
        <v/>
      </c>
      <c r="U1502" s="27" t="inlineStr">
        <is>
          <t>Stock SAP</t>
        </is>
      </c>
      <c r="V1502" s="27" t="inlineStr">
        <is>
          <t>Medicamentos</t>
        </is>
      </c>
      <c r="W1502" s="27" t="inlineStr">
        <is>
          <t>Dentro del alcance</t>
        </is>
      </c>
      <c r="X1502" s="27" t="inlineStr"/>
      <c r="Y1502" s="27" t="inlineStr">
        <is>
          <t>Sin recuento físico en el inventario de Avain</t>
        </is>
      </c>
      <c r="Z1502" s="28" t="inlineStr">
        <is>
          <t>Sin recuento físico</t>
        </is>
      </c>
      <c r="AA1502" s="27" t="inlineStr"/>
      <c r="AB1502" s="27" t="inlineStr"/>
      <c r="AC1502" s="27" t="inlineStr"/>
      <c r="AD1502" s="27" t="inlineStr"/>
      <c r="AE1502" s="27" t="inlineStr"/>
      <c r="AF1502" s="27" t="inlineStr"/>
      <c r="AG1502" s="27" t="inlineStr"/>
      <c r="AH1502" s="37" t="n">
        <v>456</v>
      </c>
      <c r="AI1502" s="37" t="n">
        <v>0</v>
      </c>
      <c r="AJ1502" s="37" t="n">
        <v>456</v>
      </c>
      <c r="AK1502" s="38" t="n">
        <v>10400.42690789474</v>
      </c>
      <c r="AL1502" s="38" t="n"/>
      <c r="AM1502" s="38" t="n"/>
      <c r="AN1502" s="27" t="inlineStr"/>
      <c r="AO1502" s="27"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7" t="n">
        <v>0</v>
      </c>
      <c r="M1503" s="7" t="n">
        <v>52580.16</v>
      </c>
      <c r="O1503" s="11">
        <f>M1503/SUM($M$2:$M$2023)</f>
        <v/>
      </c>
      <c r="P1503" s="5">
        <f>IFERROR(M1503/I1503,0)</f>
        <v/>
      </c>
      <c r="R1503" s="8">
        <f>I1503-Q1503</f>
        <v/>
      </c>
      <c r="S1503" s="36">
        <f>P1503*R1503</f>
        <v/>
      </c>
      <c r="U1503" s="27" t="inlineStr">
        <is>
          <t>Stock SAP</t>
        </is>
      </c>
      <c r="V1503" s="27" t="inlineStr">
        <is>
          <t>Medicamentos</t>
        </is>
      </c>
      <c r="W1503" s="27" t="inlineStr">
        <is>
          <t>Dentro del alcance</t>
        </is>
      </c>
      <c r="X1503" s="27" t="inlineStr"/>
      <c r="Y1503" s="27" t="inlineStr">
        <is>
          <t>Sin recuento físico en el inventario de Avain</t>
        </is>
      </c>
      <c r="Z1503" s="28" t="inlineStr">
        <is>
          <t>Sin recuento físico</t>
        </is>
      </c>
      <c r="AA1503" s="27" t="inlineStr"/>
      <c r="AB1503" s="27" t="inlineStr"/>
      <c r="AC1503" s="27" t="inlineStr"/>
      <c r="AD1503" s="27" t="inlineStr"/>
      <c r="AE1503" s="27" t="inlineStr"/>
      <c r="AF1503" s="27" t="inlineStr"/>
      <c r="AG1503" s="27" t="inlineStr"/>
      <c r="AH1503" s="37" t="n">
        <v>968</v>
      </c>
      <c r="AI1503" s="37" t="n">
        <v>0</v>
      </c>
      <c r="AJ1503" s="37" t="n">
        <v>968</v>
      </c>
      <c r="AK1503" s="38" t="n">
        <v>4381.680010330579</v>
      </c>
      <c r="AL1503" s="38" t="n"/>
      <c r="AM1503" s="38" t="n"/>
      <c r="AN1503" s="27" t="inlineStr"/>
      <c r="AO1503" s="27"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7" t="n">
        <v>0</v>
      </c>
      <c r="M1504" s="7" t="n">
        <v>960</v>
      </c>
      <c r="O1504" s="11">
        <f>M1504/SUM($M$2:$M$2023)</f>
        <v/>
      </c>
      <c r="P1504" s="5">
        <f>IFERROR(M1504/I1504,0)</f>
        <v/>
      </c>
      <c r="R1504" s="8">
        <f>I1504-Q1504</f>
        <v/>
      </c>
      <c r="S1504" s="36">
        <f>P1504*R1504</f>
        <v/>
      </c>
      <c r="U1504" s="27" t="inlineStr">
        <is>
          <t>Stock SAP</t>
        </is>
      </c>
      <c r="V1504" s="27" t="inlineStr">
        <is>
          <t>Medicamentos</t>
        </is>
      </c>
      <c r="W1504" s="27" t="inlineStr">
        <is>
          <t>Dentro del alcance</t>
        </is>
      </c>
      <c r="X1504" s="27" t="inlineStr"/>
      <c r="Y1504" s="27" t="inlineStr">
        <is>
          <t>Sin recuento físico en el inventario de Avain</t>
        </is>
      </c>
      <c r="Z1504" s="28" t="inlineStr">
        <is>
          <t>Sin recuento físico</t>
        </is>
      </c>
      <c r="AA1504" s="27" t="inlineStr"/>
      <c r="AB1504" s="27" t="inlineStr"/>
      <c r="AC1504" s="27" t="inlineStr"/>
      <c r="AD1504" s="27" t="inlineStr"/>
      <c r="AE1504" s="27" t="inlineStr"/>
      <c r="AF1504" s="27" t="inlineStr"/>
      <c r="AG1504" s="27" t="inlineStr"/>
      <c r="AH1504" s="37" t="n">
        <v>12</v>
      </c>
      <c r="AI1504" s="37" t="n">
        <v>0</v>
      </c>
      <c r="AJ1504" s="37" t="n">
        <v>12</v>
      </c>
      <c r="AK1504" s="38" t="n">
        <v>80</v>
      </c>
      <c r="AL1504" s="38" t="n"/>
      <c r="AM1504" s="38" t="n"/>
      <c r="AN1504" s="27" t="inlineStr"/>
      <c r="AO1504" s="27" t="inlineStr"/>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7" t="n">
        <v>0</v>
      </c>
      <c r="M1505" s="7" t="n">
        <v>135558.24</v>
      </c>
      <c r="O1505" s="11">
        <f>M1505/SUM($M$2:$M$2023)</f>
        <v/>
      </c>
      <c r="P1505" s="5">
        <f>IFERROR(M1505/I1505,0)</f>
        <v/>
      </c>
      <c r="R1505" s="8">
        <f>I1505-Q1505</f>
        <v/>
      </c>
      <c r="S1505" s="36">
        <f>P1505*R1505</f>
        <v/>
      </c>
      <c r="U1505" s="27" t="inlineStr">
        <is>
          <t>Stock SAP</t>
        </is>
      </c>
      <c r="V1505" s="27" t="inlineStr">
        <is>
          <t>Medicamentos</t>
        </is>
      </c>
      <c r="W1505" s="27" t="inlineStr">
        <is>
          <t>Dentro del alcance</t>
        </is>
      </c>
      <c r="X1505" s="26" t="inlineStr">
        <is>
          <t>Baja</t>
        </is>
      </c>
      <c r="Y1505" s="27" t="inlineStr">
        <is>
          <t>Homologado – confianza Baja – pendiente de validación</t>
        </is>
      </c>
      <c r="Z1505" s="26" t="inlineStr">
        <is>
          <t>Dar de baja en SAP</t>
        </is>
      </c>
      <c r="AA1505" s="27" t="inlineStr">
        <is>
          <t>383</t>
        </is>
      </c>
      <c r="AB1505" s="27" t="inlineStr">
        <is>
          <t>GLUCOMETRO</t>
        </is>
      </c>
      <c r="AC1505" s="27" t="inlineStr">
        <is>
          <t>Homologación por código Avain (master E-182)</t>
        </is>
      </c>
      <c r="AD1505" s="27" t="inlineStr">
        <is>
          <t>No</t>
        </is>
      </c>
      <c r="AE1505" s="27" t="inlineStr"/>
      <c r="AF1505" s="27" t="inlineStr">
        <is>
          <t>Sí</t>
        </is>
      </c>
      <c r="AG1505" s="27" t="inlineStr">
        <is>
          <t>E-182</t>
        </is>
      </c>
      <c r="AH1505" s="37" t="n">
        <v>89</v>
      </c>
      <c r="AI1505" s="37" t="n">
        <v>19</v>
      </c>
      <c r="AJ1505" s="37" t="n">
        <v>70</v>
      </c>
      <c r="AK1505" s="38" t="n">
        <v>11296.52</v>
      </c>
      <c r="AL1505" s="38">
        <f>IF(OR($Z1505="Dar de baja en SAP",$Z1505="Dar de alta en SAP"),$AJ1505*$AK1505,"")</f>
        <v/>
      </c>
      <c r="AM1505" s="38">
        <f>$AI1505*$AK1505</f>
        <v/>
      </c>
      <c r="AN1505" s="27" t="inlineStr"/>
      <c r="AO1505"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t="inlineStr"/>
      <c r="D1506" s="5" t="inlineStr">
        <is>
          <t>033</t>
        </is>
      </c>
      <c r="E1506" s="5" t="inlineStr">
        <is>
          <t>ZDES</t>
        </is>
      </c>
      <c r="F1506" s="5" t="inlineStr">
        <is>
          <t>1060</t>
        </is>
      </c>
      <c r="G1506" s="5" t="inlineStr">
        <is>
          <t>6010</t>
        </is>
      </c>
      <c r="H1506" s="5" t="inlineStr">
        <is>
          <t>C/U</t>
        </is>
      </c>
      <c r="I1506" s="6" t="n">
        <v>12</v>
      </c>
      <c r="J1506" s="6" t="n">
        <v>0</v>
      </c>
      <c r="K1506" s="5" t="inlineStr">
        <is>
          <t>ARS</t>
        </is>
      </c>
      <c r="L1506" s="7" t="n">
        <v>0</v>
      </c>
      <c r="M1506" s="7" t="n">
        <v>43156.96</v>
      </c>
      <c r="O1506" s="11">
        <f>M1506/SUM($M$2:$M$2023)</f>
        <v/>
      </c>
      <c r="P1506" s="5">
        <f>IFERROR(M1506/I1506,0)</f>
        <v/>
      </c>
      <c r="R1506" s="8">
        <f>I1506-Q1506</f>
        <v/>
      </c>
      <c r="S1506" s="36">
        <f>P1506*R1506</f>
        <v/>
      </c>
      <c r="U1506" s="27" t="inlineStr">
        <is>
          <t>Stock SAP</t>
        </is>
      </c>
      <c r="V1506" s="27" t="inlineStr">
        <is>
          <t>Descartables</t>
        </is>
      </c>
      <c r="W1506" s="27" t="inlineStr">
        <is>
          <t>Dentro del alcance</t>
        </is>
      </c>
      <c r="X1506" s="27" t="inlineStr"/>
      <c r="Y1506" s="27" t="inlineStr">
        <is>
          <t>Sin recuento físico en el inventario de Avain</t>
        </is>
      </c>
      <c r="Z1506" s="28" t="inlineStr">
        <is>
          <t>Sin recuento físico</t>
        </is>
      </c>
      <c r="AA1506" s="27" t="inlineStr"/>
      <c r="AB1506" s="27" t="inlineStr"/>
      <c r="AC1506" s="27" t="inlineStr"/>
      <c r="AD1506" s="27" t="inlineStr"/>
      <c r="AE1506" s="27" t="inlineStr"/>
      <c r="AF1506" s="27" t="inlineStr"/>
      <c r="AG1506" s="27" t="inlineStr"/>
      <c r="AH1506" s="37" t="n">
        <v>18</v>
      </c>
      <c r="AI1506" s="37" t="n">
        <v>0</v>
      </c>
      <c r="AJ1506" s="37" t="n">
        <v>18</v>
      </c>
      <c r="AK1506" s="38" t="n">
        <v>3596.413333333333</v>
      </c>
      <c r="AL1506" s="38" t="n"/>
      <c r="AM1506" s="38" t="n"/>
      <c r="AN1506" s="27" t="inlineStr"/>
      <c r="AO1506" s="27"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t="inlineStr"/>
      <c r="D1507" s="5" t="inlineStr">
        <is>
          <t>033</t>
        </is>
      </c>
      <c r="E1507" s="5" t="inlineStr">
        <is>
          <t>ZDES</t>
        </is>
      </c>
      <c r="F1507" s="5" t="inlineStr">
        <is>
          <t>1060</t>
        </is>
      </c>
      <c r="G1507" s="5" t="inlineStr">
        <is>
          <t>6022</t>
        </is>
      </c>
      <c r="H1507" s="5" t="inlineStr">
        <is>
          <t>C/U</t>
        </is>
      </c>
      <c r="I1507" s="6" t="n">
        <v>12</v>
      </c>
      <c r="J1507" s="6" t="n">
        <v>0</v>
      </c>
      <c r="K1507" s="5" t="inlineStr">
        <is>
          <t>ARS</t>
        </is>
      </c>
      <c r="L1507" s="7" t="n">
        <v>0</v>
      </c>
      <c r="M1507" s="7" t="n">
        <v>3785.77</v>
      </c>
      <c r="O1507" s="11">
        <f>M1507/SUM($M$2:$M$2023)</f>
        <v/>
      </c>
      <c r="P1507" s="5">
        <f>IFERROR(M1507/I1507,0)</f>
        <v/>
      </c>
      <c r="R1507" s="8">
        <f>I1507-Q1507</f>
        <v/>
      </c>
      <c r="S1507" s="36">
        <f>P1507*R1507</f>
        <v/>
      </c>
      <c r="U1507" s="27" t="inlineStr">
        <is>
          <t>Stock SAP</t>
        </is>
      </c>
      <c r="V1507" s="27" t="inlineStr">
        <is>
          <t>Descartables</t>
        </is>
      </c>
      <c r="W1507" s="27" t="inlineStr">
        <is>
          <t>Dentro del alcance</t>
        </is>
      </c>
      <c r="X1507" s="27" t="inlineStr"/>
      <c r="Y1507" s="27" t="inlineStr">
        <is>
          <t>Sin recuento físico en el inventario de Avain</t>
        </is>
      </c>
      <c r="Z1507" s="28" t="inlineStr">
        <is>
          <t>Sin recuento físico</t>
        </is>
      </c>
      <c r="AA1507" s="27" t="inlineStr"/>
      <c r="AB1507" s="27" t="inlineStr"/>
      <c r="AC1507" s="27" t="inlineStr"/>
      <c r="AD1507" s="27" t="inlineStr"/>
      <c r="AE1507" s="27" t="inlineStr"/>
      <c r="AF1507" s="27" t="inlineStr"/>
      <c r="AG1507" s="27" t="inlineStr"/>
      <c r="AH1507" s="37" t="n">
        <v>12</v>
      </c>
      <c r="AI1507" s="37" t="n">
        <v>0</v>
      </c>
      <c r="AJ1507" s="37" t="n">
        <v>12</v>
      </c>
      <c r="AK1507" s="38" t="n">
        <v>315.4808333333334</v>
      </c>
      <c r="AL1507" s="38" t="n"/>
      <c r="AM1507" s="38" t="n"/>
      <c r="AN1507" s="27" t="inlineStr"/>
      <c r="AO1507" s="27" t="inlineStr"/>
    </row>
    <row r="1508">
      <c r="A1508" s="5" t="inlineStr">
        <is>
          <t>3000652</t>
        </is>
      </c>
      <c r="B1508" s="5" t="inlineStr">
        <is>
          <t>PANTALON JEAN C/LOGO YAC T46 DAMA</t>
        </is>
      </c>
      <c r="C1508" s="5" t="inlineStr"/>
      <c r="D1508" s="5" t="inlineStr">
        <is>
          <t>INDU</t>
        </is>
      </c>
      <c r="E1508" s="5" t="inlineStr">
        <is>
          <t>ZUNI</t>
        </is>
      </c>
      <c r="F1508" s="5" t="inlineStr">
        <is>
          <t>1060</t>
        </is>
      </c>
      <c r="G1508" s="5" t="inlineStr">
        <is>
          <t>6071</t>
        </is>
      </c>
      <c r="H1508" s="5" t="inlineStr">
        <is>
          <t>C/U</t>
        </is>
      </c>
      <c r="I1508" s="6" t="n">
        <v>12</v>
      </c>
      <c r="J1508" s="6" t="n">
        <v>0</v>
      </c>
      <c r="K1508" s="5" t="inlineStr">
        <is>
          <t>ARS</t>
        </is>
      </c>
      <c r="L1508" s="7" t="n">
        <v>0</v>
      </c>
      <c r="M1508" s="7" t="n">
        <v>222000</v>
      </c>
      <c r="O1508" s="11">
        <f>M1508/SUM($M$2:$M$2023)</f>
        <v/>
      </c>
      <c r="P1508" s="5">
        <f>IFERROR(M1508/I1508,0)</f>
        <v/>
      </c>
      <c r="R1508" s="8">
        <f>I1508-Q1508</f>
        <v/>
      </c>
      <c r="S1508" s="36">
        <f>P1508*R1508</f>
        <v/>
      </c>
      <c r="U1508" s="27" t="inlineStr">
        <is>
          <t>Stock SAP</t>
        </is>
      </c>
      <c r="V1508" s="27" t="inlineStr">
        <is>
          <t>Uniformes</t>
        </is>
      </c>
      <c r="W1508" s="27" t="inlineStr">
        <is>
          <t>Fuera del alcance</t>
        </is>
      </c>
      <c r="X1508" s="27" t="inlineStr"/>
      <c r="Y1508" s="27" t="inlineStr">
        <is>
          <t>No aplica: uniformes, clasificación que el inventario físico de Farmacia no releva</t>
        </is>
      </c>
      <c r="Z1508" s="28" t="inlineStr">
        <is>
          <t>Fuera del alcance del inventario físico</t>
        </is>
      </c>
      <c r="AA1508" s="27" t="inlineStr"/>
      <c r="AB1508" s="27" t="inlineStr"/>
      <c r="AC1508" s="27" t="inlineStr"/>
      <c r="AD1508" s="27" t="inlineStr"/>
      <c r="AE1508" s="27" t="inlineStr"/>
      <c r="AF1508" s="27" t="inlineStr"/>
      <c r="AG1508" s="27" t="inlineStr"/>
      <c r="AH1508" s="37" t="n">
        <v>12</v>
      </c>
      <c r="AI1508" s="37" t="n">
        <v>0</v>
      </c>
      <c r="AJ1508" s="37" t="n">
        <v>12</v>
      </c>
      <c r="AK1508" s="38" t="n">
        <v>18500</v>
      </c>
      <c r="AL1508" s="38" t="n"/>
      <c r="AM1508" s="38" t="n"/>
      <c r="AN1508" s="27" t="inlineStr"/>
      <c r="AO1508" s="27" t="inlineStr"/>
    </row>
    <row r="1509">
      <c r="A1509" s="5" t="inlineStr">
        <is>
          <t>3000735</t>
        </is>
      </c>
      <c r="B1509" s="5" t="inlineStr">
        <is>
          <t>CHAQUETA GRIS MCORTA YACIMIENTO T XXL</t>
        </is>
      </c>
      <c r="C1509" s="5" t="inlineStr"/>
      <c r="D1509" s="5" t="inlineStr">
        <is>
          <t>INDU</t>
        </is>
      </c>
      <c r="E1509" s="5" t="inlineStr">
        <is>
          <t>ZUNI</t>
        </is>
      </c>
      <c r="F1509" s="5" t="inlineStr">
        <is>
          <t>1060</t>
        </is>
      </c>
      <c r="G1509" s="5" t="inlineStr">
        <is>
          <t>6010</t>
        </is>
      </c>
      <c r="H1509" s="5" t="inlineStr">
        <is>
          <t>C/U</t>
        </is>
      </c>
      <c r="I1509" s="6" t="n">
        <v>12</v>
      </c>
      <c r="J1509" s="6" t="n">
        <v>0</v>
      </c>
      <c r="K1509" s="5" t="inlineStr">
        <is>
          <t>ARS</t>
        </is>
      </c>
      <c r="L1509" s="7" t="n">
        <v>0</v>
      </c>
      <c r="M1509" s="7" t="n">
        <v>234000</v>
      </c>
      <c r="O1509" s="11">
        <f>M1509/SUM($M$2:$M$2023)</f>
        <v/>
      </c>
      <c r="P1509" s="5">
        <f>IFERROR(M1509/I1509,0)</f>
        <v/>
      </c>
      <c r="R1509" s="8">
        <f>I1509-Q1509</f>
        <v/>
      </c>
      <c r="S1509" s="36">
        <f>P1509*R1509</f>
        <v/>
      </c>
      <c r="U1509" s="27" t="inlineStr">
        <is>
          <t>Stock SAP</t>
        </is>
      </c>
      <c r="V1509" s="27" t="inlineStr">
        <is>
          <t>Uniformes</t>
        </is>
      </c>
      <c r="W1509" s="27" t="inlineStr">
        <is>
          <t>Fuera del alcance</t>
        </is>
      </c>
      <c r="X1509" s="27" t="inlineStr"/>
      <c r="Y1509" s="27" t="inlineStr">
        <is>
          <t>No aplica: uniformes, clasificación que el inventario físico de Farmacia no releva</t>
        </is>
      </c>
      <c r="Z1509" s="28" t="inlineStr">
        <is>
          <t>Fuera del alcance del inventario físico</t>
        </is>
      </c>
      <c r="AA1509" s="27" t="inlineStr"/>
      <c r="AB1509" s="27" t="inlineStr"/>
      <c r="AC1509" s="27" t="inlineStr"/>
      <c r="AD1509" s="27" t="inlineStr"/>
      <c r="AE1509" s="27" t="inlineStr"/>
      <c r="AF1509" s="27" t="inlineStr"/>
      <c r="AG1509" s="27" t="inlineStr"/>
      <c r="AH1509" s="37" t="n">
        <v>21</v>
      </c>
      <c r="AI1509" s="37" t="n">
        <v>0</v>
      </c>
      <c r="AJ1509" s="37" t="n">
        <v>21</v>
      </c>
      <c r="AK1509" s="38" t="n">
        <v>19500</v>
      </c>
      <c r="AL1509" s="38" t="n"/>
      <c r="AM1509" s="38" t="n"/>
      <c r="AN1509" s="27" t="inlineStr"/>
      <c r="AO1509" s="27"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t="inlineStr"/>
      <c r="D1510" s="5" t="inlineStr">
        <is>
          <t>INDU</t>
        </is>
      </c>
      <c r="E1510" s="5" t="inlineStr">
        <is>
          <t>ZUNI</t>
        </is>
      </c>
      <c r="F1510" s="5" t="inlineStr">
        <is>
          <t>1060</t>
        </is>
      </c>
      <c r="G1510" s="5" t="inlineStr">
        <is>
          <t>6010</t>
        </is>
      </c>
      <c r="H1510" s="5" t="inlineStr">
        <is>
          <t>C/U</t>
        </is>
      </c>
      <c r="I1510" s="6" t="n">
        <v>12</v>
      </c>
      <c r="J1510" s="6" t="n">
        <v>0</v>
      </c>
      <c r="K1510" s="5" t="inlineStr">
        <is>
          <t>ARS</t>
        </is>
      </c>
      <c r="L1510" s="7" t="n">
        <v>0</v>
      </c>
      <c r="M1510" s="7" t="n">
        <v>230933.33</v>
      </c>
      <c r="O1510" s="11">
        <f>M1510/SUM($M$2:$M$2023)</f>
        <v/>
      </c>
      <c r="P1510" s="5">
        <f>IFERROR(M1510/I1510,0)</f>
        <v/>
      </c>
      <c r="R1510" s="8">
        <f>I1510-Q1510</f>
        <v/>
      </c>
      <c r="S1510" s="36">
        <f>P1510*R1510</f>
        <v/>
      </c>
      <c r="U1510" s="27" t="inlineStr">
        <is>
          <t>Stock SAP</t>
        </is>
      </c>
      <c r="V1510" s="27" t="inlineStr">
        <is>
          <t>Uniformes</t>
        </is>
      </c>
      <c r="W1510" s="27" t="inlineStr">
        <is>
          <t>Fuera del alcance</t>
        </is>
      </c>
      <c r="X1510" s="27" t="inlineStr"/>
      <c r="Y1510" s="27" t="inlineStr">
        <is>
          <t>No aplica: uniformes, clasificación que el inventario físico de Farmacia no releva</t>
        </is>
      </c>
      <c r="Z1510" s="28" t="inlineStr">
        <is>
          <t>Fuera del alcance del inventario físico</t>
        </is>
      </c>
      <c r="AA1510" s="27" t="inlineStr"/>
      <c r="AB1510" s="27" t="inlineStr"/>
      <c r="AC1510" s="27" t="inlineStr"/>
      <c r="AD1510" s="27" t="inlineStr"/>
      <c r="AE1510" s="27" t="inlineStr"/>
      <c r="AF1510" s="27" t="inlineStr"/>
      <c r="AG1510" s="27" t="inlineStr"/>
      <c r="AH1510" s="37" t="n">
        <v>27</v>
      </c>
      <c r="AI1510" s="37" t="n">
        <v>0</v>
      </c>
      <c r="AJ1510" s="37" t="n">
        <v>27</v>
      </c>
      <c r="AK1510" s="38" t="n">
        <v>19244.44444444445</v>
      </c>
      <c r="AL1510" s="38" t="n"/>
      <c r="AM1510" s="38" t="n"/>
      <c r="AN1510" s="27" t="inlineStr"/>
      <c r="AO1510" s="27" t="inlineStr">
        <is>
          <t>El material ocupa 2 filas en la hoja 1060 NQN (lote/almacén). La cantidad SAP y la física de esta vista son el total del material.</t>
        </is>
      </c>
    </row>
    <row r="1511">
      <c r="A1511" s="5" t="inlineStr">
        <is>
          <t>3001298</t>
        </is>
      </c>
      <c r="B1511" s="5" t="inlineStr">
        <is>
          <t>MENTONERA CASCO SEGURIDAD</t>
        </is>
      </c>
      <c r="C1511" s="5" t="inlineStr"/>
      <c r="D1511" s="5" t="inlineStr">
        <is>
          <t>INDU</t>
        </is>
      </c>
      <c r="E1511" s="5" t="inlineStr">
        <is>
          <t>ZUNI</t>
        </is>
      </c>
      <c r="F1511" s="5" t="inlineStr">
        <is>
          <t>1060</t>
        </is>
      </c>
      <c r="G1511" s="5" t="inlineStr">
        <is>
          <t>6010</t>
        </is>
      </c>
      <c r="H1511" s="5" t="inlineStr">
        <is>
          <t>C/U</t>
        </is>
      </c>
      <c r="I1511" s="6" t="n">
        <v>12</v>
      </c>
      <c r="J1511" s="6" t="n">
        <v>0</v>
      </c>
      <c r="K1511" s="5" t="inlineStr">
        <is>
          <t>ARS</t>
        </is>
      </c>
      <c r="L1511" s="7" t="n">
        <v>0</v>
      </c>
      <c r="M1511" s="7" t="n">
        <v>60264</v>
      </c>
      <c r="O1511" s="11">
        <f>M1511/SUM($M$2:$M$2023)</f>
        <v/>
      </c>
      <c r="P1511" s="5">
        <f>IFERROR(M1511/I1511,0)</f>
        <v/>
      </c>
      <c r="R1511" s="8">
        <f>I1511-Q1511</f>
        <v/>
      </c>
      <c r="S1511" s="36">
        <f>P1511*R1511</f>
        <v/>
      </c>
      <c r="U1511" s="27" t="inlineStr">
        <is>
          <t>Stock SAP</t>
        </is>
      </c>
      <c r="V1511" s="27" t="inlineStr">
        <is>
          <t>Uniformes</t>
        </is>
      </c>
      <c r="W1511" s="27" t="inlineStr">
        <is>
          <t>Fuera del alcance</t>
        </is>
      </c>
      <c r="X1511" s="27" t="inlineStr"/>
      <c r="Y1511" s="27" t="inlineStr">
        <is>
          <t>No aplica: uniformes, clasificación que el inventario físico de Farmacia no releva</t>
        </is>
      </c>
      <c r="Z1511" s="28" t="inlineStr">
        <is>
          <t>Fuera del alcance del inventario físico</t>
        </is>
      </c>
      <c r="AA1511" s="27" t="inlineStr"/>
      <c r="AB1511" s="27" t="inlineStr"/>
      <c r="AC1511" s="27" t="inlineStr"/>
      <c r="AD1511" s="27" t="inlineStr"/>
      <c r="AE1511" s="27" t="inlineStr"/>
      <c r="AF1511" s="27" t="inlineStr"/>
      <c r="AG1511" s="27" t="inlineStr"/>
      <c r="AH1511" s="37" t="n">
        <v>12</v>
      </c>
      <c r="AI1511" s="37" t="n">
        <v>0</v>
      </c>
      <c r="AJ1511" s="37" t="n">
        <v>12</v>
      </c>
      <c r="AK1511" s="38" t="n">
        <v>5022</v>
      </c>
      <c r="AL1511" s="38" t="n"/>
      <c r="AM1511" s="38" t="n"/>
      <c r="AN1511" s="27" t="inlineStr"/>
      <c r="AO1511" s="27" t="inlineStr"/>
    </row>
    <row r="1512">
      <c r="A1512" s="5" t="inlineStr">
        <is>
          <t>3001301</t>
        </is>
      </c>
      <c r="B1512" s="5" t="inlineStr">
        <is>
          <t>BUZO ALGODON AZUL C/LOGO S</t>
        </is>
      </c>
      <c r="C1512" s="5" t="inlineStr"/>
      <c r="D1512" s="5" t="inlineStr">
        <is>
          <t>INDU</t>
        </is>
      </c>
      <c r="E1512" s="5" t="inlineStr">
        <is>
          <t>ZUNI</t>
        </is>
      </c>
      <c r="F1512" s="5" t="inlineStr">
        <is>
          <t>1060</t>
        </is>
      </c>
      <c r="G1512" s="5" t="inlineStr">
        <is>
          <t>6010</t>
        </is>
      </c>
      <c r="H1512" s="5" t="inlineStr">
        <is>
          <t>C/U</t>
        </is>
      </c>
      <c r="I1512" s="6" t="n">
        <v>12</v>
      </c>
      <c r="J1512" s="6" t="n">
        <v>0</v>
      </c>
      <c r="K1512" s="5" t="inlineStr">
        <is>
          <t>ARS</t>
        </is>
      </c>
      <c r="L1512" s="7" t="n">
        <v>0</v>
      </c>
      <c r="M1512" s="7" t="n">
        <v>335784</v>
      </c>
      <c r="O1512" s="11">
        <f>M1512/SUM($M$2:$M$2023)</f>
        <v/>
      </c>
      <c r="P1512" s="5">
        <f>IFERROR(M1512/I1512,0)</f>
        <v/>
      </c>
      <c r="R1512" s="8">
        <f>I1512-Q1512</f>
        <v/>
      </c>
      <c r="S1512" s="36">
        <f>P1512*R1512</f>
        <v/>
      </c>
      <c r="U1512" s="27" t="inlineStr">
        <is>
          <t>Stock SAP</t>
        </is>
      </c>
      <c r="V1512" s="27" t="inlineStr">
        <is>
          <t>Uniformes</t>
        </is>
      </c>
      <c r="W1512" s="27" t="inlineStr">
        <is>
          <t>Fuera del alcance</t>
        </is>
      </c>
      <c r="X1512" s="27" t="inlineStr"/>
      <c r="Y1512" s="27" t="inlineStr">
        <is>
          <t>No aplica: uniformes, clasificación que el inventario físico de Farmacia no releva</t>
        </is>
      </c>
      <c r="Z1512" s="28" t="inlineStr">
        <is>
          <t>Fuera del alcance del inventario físico</t>
        </is>
      </c>
      <c r="AA1512" s="27" t="inlineStr"/>
      <c r="AB1512" s="27" t="inlineStr"/>
      <c r="AC1512" s="27" t="inlineStr"/>
      <c r="AD1512" s="27" t="inlineStr"/>
      <c r="AE1512" s="27" t="inlineStr"/>
      <c r="AF1512" s="27" t="inlineStr"/>
      <c r="AG1512" s="27" t="inlineStr"/>
      <c r="AH1512" s="37" t="n">
        <v>12</v>
      </c>
      <c r="AI1512" s="37" t="n">
        <v>0</v>
      </c>
      <c r="AJ1512" s="37" t="n">
        <v>12</v>
      </c>
      <c r="AK1512" s="38" t="n">
        <v>27982</v>
      </c>
      <c r="AL1512" s="38" t="n"/>
      <c r="AM1512" s="38" t="n"/>
      <c r="AN1512" s="27" t="inlineStr"/>
      <c r="AO1512" s="27" t="inlineStr"/>
    </row>
    <row r="1513">
      <c r="A1513" s="5" t="inlineStr">
        <is>
          <t>3001306</t>
        </is>
      </c>
      <c r="B1513" s="5" t="inlineStr">
        <is>
          <t>BUZO ALGODON AZUL C/LOGO XXXL</t>
        </is>
      </c>
      <c r="C1513" s="5" t="inlineStr"/>
      <c r="D1513" s="5" t="inlineStr">
        <is>
          <t>INDU</t>
        </is>
      </c>
      <c r="E1513" s="5" t="inlineStr">
        <is>
          <t>ZUNI</t>
        </is>
      </c>
      <c r="F1513" s="5" t="inlineStr">
        <is>
          <t>1060</t>
        </is>
      </c>
      <c r="G1513" s="5" t="inlineStr">
        <is>
          <t>6010</t>
        </is>
      </c>
      <c r="H1513" s="5" t="inlineStr">
        <is>
          <t>C/U</t>
        </is>
      </c>
      <c r="I1513" s="6" t="n">
        <v>12</v>
      </c>
      <c r="J1513" s="6" t="n">
        <v>0</v>
      </c>
      <c r="K1513" s="5" t="inlineStr">
        <is>
          <t>ARS</t>
        </is>
      </c>
      <c r="L1513" s="7" t="n">
        <v>0</v>
      </c>
      <c r="M1513" s="7" t="n">
        <v>366416.4</v>
      </c>
      <c r="O1513" s="11">
        <f>M1513/SUM($M$2:$M$2023)</f>
        <v/>
      </c>
      <c r="P1513" s="5">
        <f>IFERROR(M1513/I1513,0)</f>
        <v/>
      </c>
      <c r="R1513" s="8">
        <f>I1513-Q1513</f>
        <v/>
      </c>
      <c r="S1513" s="36">
        <f>P1513*R1513</f>
        <v/>
      </c>
      <c r="U1513" s="27" t="inlineStr">
        <is>
          <t>Stock SAP</t>
        </is>
      </c>
      <c r="V1513" s="27" t="inlineStr">
        <is>
          <t>Uniformes</t>
        </is>
      </c>
      <c r="W1513" s="27" t="inlineStr">
        <is>
          <t>Fuera del alcance</t>
        </is>
      </c>
      <c r="X1513" s="27" t="inlineStr"/>
      <c r="Y1513" s="27" t="inlineStr">
        <is>
          <t>No aplica: uniformes, clasificación que el inventario físico de Farmacia no releva</t>
        </is>
      </c>
      <c r="Z1513" s="28" t="inlineStr">
        <is>
          <t>Fuera del alcance del inventario físico</t>
        </is>
      </c>
      <c r="AA1513" s="27" t="inlineStr"/>
      <c r="AB1513" s="27" t="inlineStr"/>
      <c r="AC1513" s="27" t="inlineStr"/>
      <c r="AD1513" s="27" t="inlineStr"/>
      <c r="AE1513" s="27" t="inlineStr"/>
      <c r="AF1513" s="27" t="inlineStr"/>
      <c r="AG1513" s="27" t="inlineStr"/>
      <c r="AH1513" s="37" t="n">
        <v>15</v>
      </c>
      <c r="AI1513" s="37" t="n">
        <v>0</v>
      </c>
      <c r="AJ1513" s="37" t="n">
        <v>15</v>
      </c>
      <c r="AK1513" s="38" t="n">
        <v>30534.7</v>
      </c>
      <c r="AL1513" s="38" t="n"/>
      <c r="AM1513" s="38" t="n"/>
      <c r="AN1513" s="27" t="inlineStr"/>
      <c r="AO1513" s="27" t="inlineStr">
        <is>
          <t>El material ocupa 2 filas en la hoja 1060 NQN (lote/almacén). La cantidad SAP y la física de esta vista son el total del material.</t>
        </is>
      </c>
    </row>
    <row r="1514">
      <c r="A1514" s="5" t="inlineStr">
        <is>
          <t>3001433</t>
        </is>
      </c>
      <c r="B1514" s="5" t="inlineStr">
        <is>
          <t>CHOMBA NEGRA S</t>
        </is>
      </c>
      <c r="C1514" s="5" t="inlineStr"/>
      <c r="D1514" s="5" t="inlineStr">
        <is>
          <t>INDU</t>
        </is>
      </c>
      <c r="E1514" s="5" t="inlineStr">
        <is>
          <t>ZUNI</t>
        </is>
      </c>
      <c r="F1514" s="5" t="inlineStr">
        <is>
          <t>1060</t>
        </is>
      </c>
      <c r="G1514" s="5" t="inlineStr">
        <is>
          <t>6010</t>
        </is>
      </c>
      <c r="H1514" s="5" t="inlineStr">
        <is>
          <t>C/U</t>
        </is>
      </c>
      <c r="I1514" s="6" t="n">
        <v>12</v>
      </c>
      <c r="J1514" s="6" t="n">
        <v>0</v>
      </c>
      <c r="K1514" s="5" t="inlineStr">
        <is>
          <t>ARS</t>
        </is>
      </c>
      <c r="L1514" s="7" t="n">
        <v>0</v>
      </c>
      <c r="M1514" s="7" t="n">
        <v>119754.17</v>
      </c>
      <c r="O1514" s="11">
        <f>M1514/SUM($M$2:$M$2023)</f>
        <v/>
      </c>
      <c r="P1514" s="5">
        <f>IFERROR(M1514/I1514,0)</f>
        <v/>
      </c>
      <c r="R1514" s="8">
        <f>I1514-Q1514</f>
        <v/>
      </c>
      <c r="S1514" s="36">
        <f>P1514*R1514</f>
        <v/>
      </c>
      <c r="U1514" s="27" t="inlineStr">
        <is>
          <t>Stock SAP</t>
        </is>
      </c>
      <c r="V1514" s="27" t="inlineStr">
        <is>
          <t>Uniformes</t>
        </is>
      </c>
      <c r="W1514" s="27" t="inlineStr">
        <is>
          <t>Fuera del alcance</t>
        </is>
      </c>
      <c r="X1514" s="27" t="inlineStr"/>
      <c r="Y1514" s="27" t="inlineStr">
        <is>
          <t>No aplica: uniformes, clasificación que el inventario físico de Farmacia no releva</t>
        </is>
      </c>
      <c r="Z1514" s="28" t="inlineStr">
        <is>
          <t>Fuera del alcance del inventario físico</t>
        </is>
      </c>
      <c r="AA1514" s="27" t="inlineStr"/>
      <c r="AB1514" s="27" t="inlineStr"/>
      <c r="AC1514" s="27" t="inlineStr"/>
      <c r="AD1514" s="27" t="inlineStr"/>
      <c r="AE1514" s="27" t="inlineStr"/>
      <c r="AF1514" s="27" t="inlineStr"/>
      <c r="AG1514" s="27" t="inlineStr"/>
      <c r="AH1514" s="37" t="n">
        <v>13</v>
      </c>
      <c r="AI1514" s="37" t="n">
        <v>0</v>
      </c>
      <c r="AJ1514" s="37" t="n">
        <v>13</v>
      </c>
      <c r="AK1514" s="38" t="n">
        <v>9979.513846153846</v>
      </c>
      <c r="AL1514" s="38" t="n"/>
      <c r="AM1514" s="38" t="n"/>
      <c r="AN1514" s="27" t="inlineStr"/>
      <c r="AO1514" s="27"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t="inlineStr"/>
      <c r="D1515" s="5" t="inlineStr">
        <is>
          <t>INDU</t>
        </is>
      </c>
      <c r="E1515" s="5" t="inlineStr">
        <is>
          <t>ZUNI</t>
        </is>
      </c>
      <c r="F1515" s="5" t="inlineStr">
        <is>
          <t>1060</t>
        </is>
      </c>
      <c r="G1515" s="5" t="inlineStr">
        <is>
          <t>6031</t>
        </is>
      </c>
      <c r="H1515" s="5" t="inlineStr">
        <is>
          <t>C/U</t>
        </is>
      </c>
      <c r="I1515" s="6" t="n">
        <v>12</v>
      </c>
      <c r="J1515" s="6" t="n">
        <v>0</v>
      </c>
      <c r="K1515" s="5" t="inlineStr">
        <is>
          <t>ARS</t>
        </is>
      </c>
      <c r="L1515" s="7" t="n">
        <v>0</v>
      </c>
      <c r="M1515" s="7" t="n">
        <v>879000</v>
      </c>
      <c r="O1515" s="11">
        <f>M1515/SUM($M$2:$M$2023)</f>
        <v/>
      </c>
      <c r="P1515" s="5">
        <f>IFERROR(M1515/I1515,0)</f>
        <v/>
      </c>
      <c r="R1515" s="8">
        <f>I1515-Q1515</f>
        <v/>
      </c>
      <c r="S1515" s="36">
        <f>P1515*R1515</f>
        <v/>
      </c>
      <c r="U1515" s="27" t="inlineStr">
        <is>
          <t>Stock SAP</t>
        </is>
      </c>
      <c r="V1515" s="27" t="inlineStr">
        <is>
          <t>Uniformes</t>
        </is>
      </c>
      <c r="W1515" s="27" t="inlineStr">
        <is>
          <t>Fuera del alcance</t>
        </is>
      </c>
      <c r="X1515" s="27" t="inlineStr"/>
      <c r="Y1515" s="27" t="inlineStr">
        <is>
          <t>No aplica: uniformes, clasificación que el inventario físico de Farmacia no releva</t>
        </is>
      </c>
      <c r="Z1515" s="28" t="inlineStr">
        <is>
          <t>Fuera del alcance del inventario físico</t>
        </is>
      </c>
      <c r="AA1515" s="27" t="inlineStr"/>
      <c r="AB1515" s="27" t="inlineStr"/>
      <c r="AC1515" s="27" t="inlineStr"/>
      <c r="AD1515" s="27" t="inlineStr"/>
      <c r="AE1515" s="27" t="inlineStr"/>
      <c r="AF1515" s="27" t="inlineStr"/>
      <c r="AG1515" s="27" t="inlineStr"/>
      <c r="AH1515" s="37" t="n">
        <v>12</v>
      </c>
      <c r="AI1515" s="37" t="n">
        <v>0</v>
      </c>
      <c r="AJ1515" s="37" t="n">
        <v>12</v>
      </c>
      <c r="AK1515" s="38" t="n">
        <v>73250</v>
      </c>
      <c r="AL1515" s="38" t="n"/>
      <c r="AM1515" s="38" t="n"/>
      <c r="AN1515" s="27" t="inlineStr"/>
      <c r="AO1515" s="27" t="inlineStr"/>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7" t="n">
        <v>0</v>
      </c>
      <c r="M1516" s="7" t="n">
        <v>7330.87</v>
      </c>
      <c r="O1516" s="11">
        <f>M1516/SUM($M$2:$M$2023)</f>
        <v/>
      </c>
      <c r="P1516" s="5">
        <f>IFERROR(M1516/I1516,0)</f>
        <v/>
      </c>
      <c r="R1516" s="8">
        <f>I1516-Q1516</f>
        <v/>
      </c>
      <c r="S1516" s="36">
        <f>P1516*R1516</f>
        <v/>
      </c>
      <c r="U1516" s="27" t="inlineStr">
        <is>
          <t>Stock SAP</t>
        </is>
      </c>
      <c r="V1516" s="27" t="inlineStr">
        <is>
          <t>Medicamentos</t>
        </is>
      </c>
      <c r="W1516" s="27" t="inlineStr">
        <is>
          <t>Dentro del alcance</t>
        </is>
      </c>
      <c r="X1516" s="27" t="inlineStr"/>
      <c r="Y1516" s="27" t="inlineStr">
        <is>
          <t>Sin recuento físico en el inventario de Avain</t>
        </is>
      </c>
      <c r="Z1516" s="28" t="inlineStr">
        <is>
          <t>Sin recuento físico</t>
        </is>
      </c>
      <c r="AA1516" s="27" t="inlineStr"/>
      <c r="AB1516" s="27" t="inlineStr"/>
      <c r="AC1516" s="27" t="inlineStr"/>
      <c r="AD1516" s="27" t="inlineStr"/>
      <c r="AE1516" s="27" t="inlineStr"/>
      <c r="AF1516" s="27" t="inlineStr"/>
      <c r="AG1516" s="27" t="inlineStr"/>
      <c r="AH1516" s="37" t="n">
        <v>503</v>
      </c>
      <c r="AI1516" s="37" t="n">
        <v>0</v>
      </c>
      <c r="AJ1516" s="37" t="n">
        <v>503</v>
      </c>
      <c r="AK1516" s="38" t="n">
        <v>666.4431212723657</v>
      </c>
      <c r="AL1516" s="38" t="n"/>
      <c r="AM1516" s="38" t="n"/>
      <c r="AN1516" s="27" t="inlineStr"/>
      <c r="AO1516" s="27" t="inlineStr">
        <is>
          <t>El material ocupa 11 filas en la hoja 1060 NQN (lote/almacén). La cantidad SAP y la física de esta vista son el total del material.</t>
        </is>
      </c>
    </row>
    <row r="1517">
      <c r="A1517" s="5" t="inlineStr">
        <is>
          <t>2001483</t>
        </is>
      </c>
      <c r="B1517" s="5" t="inlineStr">
        <is>
          <t>BRAZALETE ADULTO</t>
        </is>
      </c>
      <c r="C1517" s="5" t="inlineStr"/>
      <c r="D1517" s="5" t="inlineStr">
        <is>
          <t>033</t>
        </is>
      </c>
      <c r="E1517" s="5" t="inlineStr">
        <is>
          <t>ZDES</t>
        </is>
      </c>
      <c r="F1517" s="5" t="inlineStr">
        <is>
          <t>1060</t>
        </is>
      </c>
      <c r="G1517" s="5" t="inlineStr">
        <is>
          <t>6021</t>
        </is>
      </c>
      <c r="H1517" s="5" t="inlineStr">
        <is>
          <t>C/U</t>
        </is>
      </c>
      <c r="I1517" s="6" t="n">
        <v>11</v>
      </c>
      <c r="J1517" s="6" t="n">
        <v>0</v>
      </c>
      <c r="K1517" s="5" t="inlineStr">
        <is>
          <t>ARS</t>
        </is>
      </c>
      <c r="L1517" s="7" t="n">
        <v>0</v>
      </c>
      <c r="M1517" s="7" t="n">
        <v>186100.83</v>
      </c>
      <c r="O1517" s="11">
        <f>M1517/SUM($M$2:$M$2023)</f>
        <v/>
      </c>
      <c r="P1517" s="5">
        <f>IFERROR(M1517/I1517,0)</f>
        <v/>
      </c>
      <c r="R1517" s="8">
        <f>I1517-Q1517</f>
        <v/>
      </c>
      <c r="S1517" s="36">
        <f>P1517*R1517</f>
        <v/>
      </c>
      <c r="U1517" s="27" t="inlineStr">
        <is>
          <t>Stock SAP</t>
        </is>
      </c>
      <c r="V1517" s="27" t="inlineStr">
        <is>
          <t>Descartables</t>
        </is>
      </c>
      <c r="W1517" s="27" t="inlineStr">
        <is>
          <t>Dentro del alcance</t>
        </is>
      </c>
      <c r="X1517" s="27" t="inlineStr"/>
      <c r="Y1517" s="27" t="inlineStr">
        <is>
          <t>Sin recuento físico en el inventario de Avain</t>
        </is>
      </c>
      <c r="Z1517" s="28" t="inlineStr">
        <is>
          <t>Sin recuento físico</t>
        </is>
      </c>
      <c r="AA1517" s="27" t="inlineStr"/>
      <c r="AB1517" s="27" t="inlineStr"/>
      <c r="AC1517" s="27" t="inlineStr"/>
      <c r="AD1517" s="27" t="inlineStr"/>
      <c r="AE1517" s="27" t="inlineStr"/>
      <c r="AF1517" s="27" t="inlineStr"/>
      <c r="AG1517" s="27" t="inlineStr"/>
      <c r="AH1517" s="37" t="n">
        <v>11</v>
      </c>
      <c r="AI1517" s="37" t="n">
        <v>0</v>
      </c>
      <c r="AJ1517" s="37" t="n">
        <v>11</v>
      </c>
      <c r="AK1517" s="38" t="n">
        <v>16918.25727272727</v>
      </c>
      <c r="AL1517" s="38" t="n"/>
      <c r="AM1517" s="38" t="n"/>
      <c r="AN1517" s="27" t="inlineStr"/>
      <c r="AO1517" s="27" t="inlineStr"/>
    </row>
    <row r="1518">
      <c r="A1518" s="5" t="inlineStr">
        <is>
          <t>3000505</t>
        </is>
      </c>
      <c r="B1518" s="5" t="inlineStr">
        <is>
          <t>PANTALON JEAN C/LOGO YAC T54</t>
        </is>
      </c>
      <c r="C1518" s="5" t="inlineStr"/>
      <c r="D1518" s="5" t="inlineStr">
        <is>
          <t>INDU</t>
        </is>
      </c>
      <c r="E1518" s="5" t="inlineStr">
        <is>
          <t>ZUNI</t>
        </is>
      </c>
      <c r="F1518" s="5" t="inlineStr">
        <is>
          <t>1060</t>
        </is>
      </c>
      <c r="G1518" s="5" t="inlineStr">
        <is>
          <t>6071</t>
        </is>
      </c>
      <c r="H1518" s="5" t="inlineStr">
        <is>
          <t>C/U</t>
        </is>
      </c>
      <c r="I1518" s="6" t="n">
        <v>11</v>
      </c>
      <c r="J1518" s="6" t="n">
        <v>0</v>
      </c>
      <c r="K1518" s="5" t="inlineStr">
        <is>
          <t>ARS</t>
        </is>
      </c>
      <c r="L1518" s="7" t="n">
        <v>0</v>
      </c>
      <c r="M1518" s="7" t="n">
        <v>196900</v>
      </c>
      <c r="O1518" s="11">
        <f>M1518/SUM($M$2:$M$2023)</f>
        <v/>
      </c>
      <c r="P1518" s="5">
        <f>IFERROR(M1518/I1518,0)</f>
        <v/>
      </c>
      <c r="R1518" s="8">
        <f>I1518-Q1518</f>
        <v/>
      </c>
      <c r="S1518" s="36">
        <f>P1518*R1518</f>
        <v/>
      </c>
      <c r="U1518" s="27" t="inlineStr">
        <is>
          <t>Stock SAP</t>
        </is>
      </c>
      <c r="V1518" s="27" t="inlineStr">
        <is>
          <t>Uniformes</t>
        </is>
      </c>
      <c r="W1518" s="27" t="inlineStr">
        <is>
          <t>Fuera del alcance</t>
        </is>
      </c>
      <c r="X1518" s="27" t="inlineStr"/>
      <c r="Y1518" s="27" t="inlineStr">
        <is>
          <t>No aplica: uniformes, clasificación que el inventario físico de Farmacia no releva</t>
        </is>
      </c>
      <c r="Z1518" s="28" t="inlineStr">
        <is>
          <t>Fuera del alcance del inventario físico</t>
        </is>
      </c>
      <c r="AA1518" s="27" t="inlineStr"/>
      <c r="AB1518" s="27" t="inlineStr"/>
      <c r="AC1518" s="27" t="inlineStr"/>
      <c r="AD1518" s="27" t="inlineStr"/>
      <c r="AE1518" s="27" t="inlineStr"/>
      <c r="AF1518" s="27" t="inlineStr"/>
      <c r="AG1518" s="27" t="inlineStr"/>
      <c r="AH1518" s="37" t="n">
        <v>20</v>
      </c>
      <c r="AI1518" s="37" t="n">
        <v>0</v>
      </c>
      <c r="AJ1518" s="37" t="n">
        <v>20</v>
      </c>
      <c r="AK1518" s="38" t="n">
        <v>17900</v>
      </c>
      <c r="AL1518" s="38" t="n"/>
      <c r="AM1518" s="38" t="n"/>
      <c r="AN1518" s="27" t="inlineStr"/>
      <c r="AO1518" s="27"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t="inlineStr"/>
      <c r="D1519" s="5" t="inlineStr">
        <is>
          <t>INDU</t>
        </is>
      </c>
      <c r="E1519" s="5" t="inlineStr">
        <is>
          <t>ZUNI</t>
        </is>
      </c>
      <c r="F1519" s="5" t="inlineStr">
        <is>
          <t>1060</t>
        </is>
      </c>
      <c r="G1519" s="5" t="inlineStr">
        <is>
          <t>6071</t>
        </is>
      </c>
      <c r="H1519" s="5" t="inlineStr">
        <is>
          <t>C/U</t>
        </is>
      </c>
      <c r="I1519" s="6" t="n">
        <v>11</v>
      </c>
      <c r="J1519" s="6" t="n">
        <v>0</v>
      </c>
      <c r="K1519" s="5" t="inlineStr">
        <is>
          <t>ARS</t>
        </is>
      </c>
      <c r="L1519" s="7" t="n">
        <v>0</v>
      </c>
      <c r="M1519" s="7" t="n">
        <v>203500</v>
      </c>
      <c r="O1519" s="11">
        <f>M1519/SUM($M$2:$M$2023)</f>
        <v/>
      </c>
      <c r="P1519" s="5">
        <f>IFERROR(M1519/I1519,0)</f>
        <v/>
      </c>
      <c r="R1519" s="8">
        <f>I1519-Q1519</f>
        <v/>
      </c>
      <c r="S1519" s="36">
        <f>P1519*R1519</f>
        <v/>
      </c>
      <c r="U1519" s="27" t="inlineStr">
        <is>
          <t>Stock SAP</t>
        </is>
      </c>
      <c r="V1519" s="27" t="inlineStr">
        <is>
          <t>Uniformes</t>
        </is>
      </c>
      <c r="W1519" s="27" t="inlineStr">
        <is>
          <t>Fuera del alcance</t>
        </is>
      </c>
      <c r="X1519" s="27" t="inlineStr"/>
      <c r="Y1519" s="27" t="inlineStr">
        <is>
          <t>No aplica: uniformes, clasificación que el inventario físico de Farmacia no releva</t>
        </is>
      </c>
      <c r="Z1519" s="28" t="inlineStr">
        <is>
          <t>Fuera del alcance del inventario físico</t>
        </is>
      </c>
      <c r="AA1519" s="27" t="inlineStr"/>
      <c r="AB1519" s="27" t="inlineStr"/>
      <c r="AC1519" s="27" t="inlineStr"/>
      <c r="AD1519" s="27" t="inlineStr"/>
      <c r="AE1519" s="27" t="inlineStr"/>
      <c r="AF1519" s="27" t="inlineStr"/>
      <c r="AG1519" s="27" t="inlineStr"/>
      <c r="AH1519" s="37" t="n">
        <v>11</v>
      </c>
      <c r="AI1519" s="37" t="n">
        <v>0</v>
      </c>
      <c r="AJ1519" s="37" t="n">
        <v>11</v>
      </c>
      <c r="AK1519" s="38" t="n">
        <v>18500</v>
      </c>
      <c r="AL1519" s="38" t="n"/>
      <c r="AM1519" s="38" t="n"/>
      <c r="AN1519" s="27" t="inlineStr"/>
      <c r="AO1519" s="27" t="inlineStr"/>
    </row>
    <row r="1520">
      <c r="A1520" s="5" t="inlineStr">
        <is>
          <t>3000949</t>
        </is>
      </c>
      <c r="B1520" s="5" t="inlineStr">
        <is>
          <t>CHAQUETA GRIS ML YACIMIENTO T XS</t>
        </is>
      </c>
      <c r="C1520" s="5" t="inlineStr"/>
      <c r="D1520" s="5" t="inlineStr">
        <is>
          <t>INDU</t>
        </is>
      </c>
      <c r="E1520" s="5" t="inlineStr">
        <is>
          <t>ZUNI</t>
        </is>
      </c>
      <c r="F1520" s="5" t="inlineStr">
        <is>
          <t>1060</t>
        </is>
      </c>
      <c r="G1520" s="5" t="inlineStr">
        <is>
          <t>6031</t>
        </is>
      </c>
      <c r="H1520" s="5" t="inlineStr">
        <is>
          <t>C/U</t>
        </is>
      </c>
      <c r="I1520" s="6" t="n">
        <v>11</v>
      </c>
      <c r="J1520" s="6" t="n">
        <v>0</v>
      </c>
      <c r="K1520" s="5" t="inlineStr">
        <is>
          <t>ARS</t>
        </is>
      </c>
      <c r="L1520" s="7" t="n">
        <v>0</v>
      </c>
      <c r="M1520" s="7" t="n">
        <v>214747.24</v>
      </c>
      <c r="O1520" s="11">
        <f>M1520/SUM($M$2:$M$2023)</f>
        <v/>
      </c>
      <c r="P1520" s="5">
        <f>IFERROR(M1520/I1520,0)</f>
        <v/>
      </c>
      <c r="R1520" s="8">
        <f>I1520-Q1520</f>
        <v/>
      </c>
      <c r="S1520" s="36">
        <f>P1520*R1520</f>
        <v/>
      </c>
      <c r="U1520" s="27" t="inlineStr">
        <is>
          <t>Stock SAP</t>
        </is>
      </c>
      <c r="V1520" s="27" t="inlineStr">
        <is>
          <t>Uniformes</t>
        </is>
      </c>
      <c r="W1520" s="27" t="inlineStr">
        <is>
          <t>Fuera del alcance</t>
        </is>
      </c>
      <c r="X1520" s="27" t="inlineStr"/>
      <c r="Y1520" s="27" t="inlineStr">
        <is>
          <t>No aplica: uniformes, clasificación que el inventario físico de Farmacia no releva</t>
        </is>
      </c>
      <c r="Z1520" s="28" t="inlineStr">
        <is>
          <t>Fuera del alcance del inventario físico</t>
        </is>
      </c>
      <c r="AA1520" s="27" t="inlineStr"/>
      <c r="AB1520" s="27" t="inlineStr"/>
      <c r="AC1520" s="27" t="inlineStr"/>
      <c r="AD1520" s="27" t="inlineStr"/>
      <c r="AE1520" s="27" t="inlineStr"/>
      <c r="AF1520" s="27" t="inlineStr"/>
      <c r="AG1520" s="27" t="inlineStr"/>
      <c r="AH1520" s="37" t="n">
        <v>25</v>
      </c>
      <c r="AI1520" s="37" t="n">
        <v>0</v>
      </c>
      <c r="AJ1520" s="37" t="n">
        <v>25</v>
      </c>
      <c r="AK1520" s="38" t="n">
        <v>19522.476</v>
      </c>
      <c r="AL1520" s="38" t="n"/>
      <c r="AM1520" s="38" t="n"/>
      <c r="AN1520" s="27" t="inlineStr"/>
      <c r="AO1520" s="27" t="inlineStr">
        <is>
          <t>El material ocupa 2 filas en la hoja 1060 NQN (lote/almacén). La cantidad SAP y la física de esta vista son el total del material.</t>
        </is>
      </c>
    </row>
    <row r="1521">
      <c r="A1521" s="5" t="inlineStr">
        <is>
          <t>3001326</t>
        </is>
      </c>
      <c r="B1521" s="5" t="inlineStr">
        <is>
          <t>CAMPERA IGNIFUGA C/LOGO XL</t>
        </is>
      </c>
      <c r="C1521" s="5" t="inlineStr"/>
      <c r="D1521" s="5" t="inlineStr">
        <is>
          <t>INDU</t>
        </is>
      </c>
      <c r="E1521" s="5" t="inlineStr">
        <is>
          <t>ZUNI</t>
        </is>
      </c>
      <c r="F1521" s="5" t="inlineStr">
        <is>
          <t>1060</t>
        </is>
      </c>
      <c r="G1521" s="5" t="inlineStr">
        <is>
          <t>6031</t>
        </is>
      </c>
      <c r="H1521" s="5" t="inlineStr">
        <is>
          <t>C/U</t>
        </is>
      </c>
      <c r="I1521" s="6" t="n">
        <v>11</v>
      </c>
      <c r="J1521" s="6" t="n">
        <v>0</v>
      </c>
      <c r="K1521" s="5" t="inlineStr">
        <is>
          <t>ARS</t>
        </is>
      </c>
      <c r="L1521" s="7" t="n">
        <v>0</v>
      </c>
      <c r="M1521" s="7" t="n">
        <v>429000</v>
      </c>
      <c r="O1521" s="11">
        <f>M1521/SUM($M$2:$M$2023)</f>
        <v/>
      </c>
      <c r="P1521" s="5">
        <f>IFERROR(M1521/I1521,0)</f>
        <v/>
      </c>
      <c r="R1521" s="8">
        <f>I1521-Q1521</f>
        <v/>
      </c>
      <c r="S1521" s="36">
        <f>P1521*R1521</f>
        <v/>
      </c>
      <c r="U1521" s="27" t="inlineStr">
        <is>
          <t>Stock SAP</t>
        </is>
      </c>
      <c r="V1521" s="27" t="inlineStr">
        <is>
          <t>Uniformes</t>
        </is>
      </c>
      <c r="W1521" s="27" t="inlineStr">
        <is>
          <t>Fuera del alcance</t>
        </is>
      </c>
      <c r="X1521" s="27" t="inlineStr"/>
      <c r="Y1521" s="27" t="inlineStr">
        <is>
          <t>No aplica: uniformes, clasificación que el inventario físico de Farmacia no releva</t>
        </is>
      </c>
      <c r="Z1521" s="28" t="inlineStr">
        <is>
          <t>Fuera del alcance del inventario físico</t>
        </is>
      </c>
      <c r="AA1521" s="27" t="inlineStr"/>
      <c r="AB1521" s="27" t="inlineStr"/>
      <c r="AC1521" s="27" t="inlineStr"/>
      <c r="AD1521" s="27" t="inlineStr"/>
      <c r="AE1521" s="27" t="inlineStr"/>
      <c r="AF1521" s="27" t="inlineStr"/>
      <c r="AG1521" s="27" t="inlineStr"/>
      <c r="AH1521" s="37" t="n">
        <v>11</v>
      </c>
      <c r="AI1521" s="37" t="n">
        <v>0</v>
      </c>
      <c r="AJ1521" s="37" t="n">
        <v>11</v>
      </c>
      <c r="AK1521" s="38" t="n">
        <v>39000</v>
      </c>
      <c r="AL1521" s="38" t="n"/>
      <c r="AM1521" s="38" t="n"/>
      <c r="AN1521" s="27" t="inlineStr"/>
      <c r="AO1521" s="27" t="inlineStr"/>
    </row>
    <row r="1522">
      <c r="A1522" s="5" t="inlineStr">
        <is>
          <t>3001439</t>
        </is>
      </c>
      <c r="B1522" s="5" t="inlineStr">
        <is>
          <t>CHOMBA NEGRA XXXL</t>
        </is>
      </c>
      <c r="C1522" s="5" t="inlineStr"/>
      <c r="D1522" s="5" t="inlineStr">
        <is>
          <t>INDU</t>
        </is>
      </c>
      <c r="E1522" s="5" t="inlineStr">
        <is>
          <t>ZUNI</t>
        </is>
      </c>
      <c r="F1522" s="5" t="inlineStr">
        <is>
          <t>1060</t>
        </is>
      </c>
      <c r="G1522" s="5" t="inlineStr">
        <is>
          <t>6010</t>
        </is>
      </c>
      <c r="H1522" s="5" t="inlineStr">
        <is>
          <t>C/U</t>
        </is>
      </c>
      <c r="I1522" s="6" t="n">
        <v>11</v>
      </c>
      <c r="J1522" s="6" t="n">
        <v>0</v>
      </c>
      <c r="K1522" s="5" t="inlineStr">
        <is>
          <t>ARS</t>
        </is>
      </c>
      <c r="L1522" s="7" t="n">
        <v>0</v>
      </c>
      <c r="M1522" s="7" t="n">
        <v>108601.76</v>
      </c>
      <c r="O1522" s="11">
        <f>M1522/SUM($M$2:$M$2023)</f>
        <v/>
      </c>
      <c r="P1522" s="5">
        <f>IFERROR(M1522/I1522,0)</f>
        <v/>
      </c>
      <c r="R1522" s="8">
        <f>I1522-Q1522</f>
        <v/>
      </c>
      <c r="S1522" s="36">
        <f>P1522*R1522</f>
        <v/>
      </c>
      <c r="U1522" s="27" t="inlineStr">
        <is>
          <t>Stock SAP</t>
        </is>
      </c>
      <c r="V1522" s="27" t="inlineStr">
        <is>
          <t>Uniformes</t>
        </is>
      </c>
      <c r="W1522" s="27" t="inlineStr">
        <is>
          <t>Fuera del alcance</t>
        </is>
      </c>
      <c r="X1522" s="27" t="inlineStr"/>
      <c r="Y1522" s="27" t="inlineStr">
        <is>
          <t>No aplica: uniformes, clasificación que el inventario físico de Farmacia no releva</t>
        </is>
      </c>
      <c r="Z1522" s="28" t="inlineStr">
        <is>
          <t>Fuera del alcance del inventario físico</t>
        </is>
      </c>
      <c r="AA1522" s="27" t="inlineStr"/>
      <c r="AB1522" s="27" t="inlineStr"/>
      <c r="AC1522" s="27" t="inlineStr"/>
      <c r="AD1522" s="27" t="inlineStr"/>
      <c r="AE1522" s="27" t="inlineStr"/>
      <c r="AF1522" s="27" t="inlineStr"/>
      <c r="AG1522" s="27" t="inlineStr"/>
      <c r="AH1522" s="37" t="n">
        <v>12</v>
      </c>
      <c r="AI1522" s="37" t="n">
        <v>0</v>
      </c>
      <c r="AJ1522" s="37" t="n">
        <v>12</v>
      </c>
      <c r="AK1522" s="38" t="n">
        <v>9872.887499999999</v>
      </c>
      <c r="AL1522" s="38" t="n"/>
      <c r="AM1522" s="38" t="n"/>
      <c r="AN1522" s="27" t="inlineStr"/>
      <c r="AO1522" s="27" t="inlineStr">
        <is>
          <t>El material ocupa 2 filas en la hoja 1060 NQN (lote/almacén). La cantidad SAP y la física de esta vista son el total del material.</t>
        </is>
      </c>
    </row>
    <row r="1523">
      <c r="A1523" s="5" t="inlineStr">
        <is>
          <t>3001469</t>
        </is>
      </c>
      <c r="B1523" s="5" t="inlineStr">
        <is>
          <t>CHALECO REFLECTIVO XXL</t>
        </is>
      </c>
      <c r="C1523" s="5" t="inlineStr"/>
      <c r="D1523" s="5" t="inlineStr">
        <is>
          <t>INDU</t>
        </is>
      </c>
      <c r="E1523" s="5" t="inlineStr">
        <is>
          <t>ZUNI</t>
        </is>
      </c>
      <c r="F1523" s="5" t="inlineStr">
        <is>
          <t>1060</t>
        </is>
      </c>
      <c r="G1523" s="5" t="inlineStr">
        <is>
          <t>6031</t>
        </is>
      </c>
      <c r="H1523" s="5" t="inlineStr">
        <is>
          <t>C/U</t>
        </is>
      </c>
      <c r="I1523" s="6" t="n">
        <v>11</v>
      </c>
      <c r="J1523" s="6" t="n">
        <v>0</v>
      </c>
      <c r="K1523" s="5" t="inlineStr">
        <is>
          <t>ARS</t>
        </is>
      </c>
      <c r="L1523" s="7" t="n">
        <v>0</v>
      </c>
      <c r="M1523" s="7" t="n">
        <v>229053</v>
      </c>
      <c r="O1523" s="11">
        <f>M1523/SUM($M$2:$M$2023)</f>
        <v/>
      </c>
      <c r="P1523" s="5">
        <f>IFERROR(M1523/I1523,0)</f>
        <v/>
      </c>
      <c r="R1523" s="8">
        <f>I1523-Q1523</f>
        <v/>
      </c>
      <c r="S1523" s="36">
        <f>P1523*R1523</f>
        <v/>
      </c>
      <c r="U1523" s="27" t="inlineStr">
        <is>
          <t>Stock SAP</t>
        </is>
      </c>
      <c r="V1523" s="27" t="inlineStr">
        <is>
          <t>Uniformes</t>
        </is>
      </c>
      <c r="W1523" s="27" t="inlineStr">
        <is>
          <t>Fuera del alcance</t>
        </is>
      </c>
      <c r="X1523" s="27" t="inlineStr"/>
      <c r="Y1523" s="27" t="inlineStr">
        <is>
          <t>No aplica: uniformes, clasificación que el inventario físico de Farmacia no releva</t>
        </is>
      </c>
      <c r="Z1523" s="28" t="inlineStr">
        <is>
          <t>Fuera del alcance del inventario físico</t>
        </is>
      </c>
      <c r="AA1523" s="27" t="inlineStr"/>
      <c r="AB1523" s="27" t="inlineStr"/>
      <c r="AC1523" s="27" t="inlineStr"/>
      <c r="AD1523" s="27" t="inlineStr"/>
      <c r="AE1523" s="27" t="inlineStr"/>
      <c r="AF1523" s="27" t="inlineStr"/>
      <c r="AG1523" s="27" t="inlineStr"/>
      <c r="AH1523" s="37" t="n">
        <v>11</v>
      </c>
      <c r="AI1523" s="37" t="n">
        <v>0</v>
      </c>
      <c r="AJ1523" s="37" t="n">
        <v>11</v>
      </c>
      <c r="AK1523" s="38" t="n">
        <v>20823</v>
      </c>
      <c r="AL1523" s="38" t="n"/>
      <c r="AM1523" s="38" t="n"/>
      <c r="AN1523" s="27" t="inlineStr"/>
      <c r="AO1523" s="27" t="inlineStr"/>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7" t="n">
        <v>0</v>
      </c>
      <c r="M1524" s="7" t="n">
        <v>2873.56</v>
      </c>
      <c r="O1524" s="11">
        <f>M1524/SUM($M$2:$M$2023)</f>
        <v/>
      </c>
      <c r="P1524" s="5">
        <f>IFERROR(M1524/I1524,0)</f>
        <v/>
      </c>
      <c r="R1524" s="8">
        <f>I1524-Q1524</f>
        <v/>
      </c>
      <c r="S1524" s="36">
        <f>P1524*R1524</f>
        <v/>
      </c>
      <c r="U1524" s="27" t="inlineStr">
        <is>
          <t>Stock SAP</t>
        </is>
      </c>
      <c r="V1524" s="27" t="inlineStr">
        <is>
          <t>Medicamentos</t>
        </is>
      </c>
      <c r="W1524" s="27" t="inlineStr">
        <is>
          <t>Dentro del alcance</t>
        </is>
      </c>
      <c r="X1524" s="26" t="inlineStr">
        <is>
          <t>Baja</t>
        </is>
      </c>
      <c r="Y1524" s="27" t="inlineStr">
        <is>
          <t>Homologado – confianza Baja – pendiente de validación</t>
        </is>
      </c>
      <c r="Z1524" s="26" t="inlineStr">
        <is>
          <t>Dar de baja en SAP</t>
        </is>
      </c>
      <c r="AA1524" s="27" t="inlineStr">
        <is>
          <t>MED-006; 2</t>
        </is>
      </c>
      <c r="AB1524" s="27" t="inlineStr">
        <is>
          <t>Adrenalina 1mg/mL; ADRENALINA INY</t>
        </is>
      </c>
      <c r="AC1524" s="27" t="inlineStr">
        <is>
          <t>Cruce por nomenclatura SAP; Homologación por código Avain (master M03-001)</t>
        </is>
      </c>
      <c r="AD1524" s="27" t="inlineStr">
        <is>
          <t>No</t>
        </is>
      </c>
      <c r="AE1524" s="27" t="inlineStr"/>
      <c r="AF1524" s="27" t="inlineStr">
        <is>
          <t>Sí</t>
        </is>
      </c>
      <c r="AG1524" s="27" t="inlineStr">
        <is>
          <t>M03-001</t>
        </is>
      </c>
      <c r="AH1524" s="37" t="n">
        <v>5588</v>
      </c>
      <c r="AI1524" s="37" t="n">
        <v>603</v>
      </c>
      <c r="AJ1524" s="37" t="n">
        <v>4985</v>
      </c>
      <c r="AK1524" s="38" t="n">
        <v>287.3559699355764</v>
      </c>
      <c r="AL1524" s="38">
        <f>IF(OR($Z1524="Dar de baja en SAP",$Z1524="Dar de alta en SAP"),$AJ1524*$AK1524,"")</f>
        <v/>
      </c>
      <c r="AM1524" s="38">
        <f>$AI1524*$AK1524</f>
        <v/>
      </c>
      <c r="AN1524" s="27" t="inlineStr"/>
      <c r="AO1524"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7" t="n">
        <v>0</v>
      </c>
      <c r="M1525" s="7" t="n">
        <v>1652.53</v>
      </c>
      <c r="O1525" s="11">
        <f>M1525/SUM($M$2:$M$2023)</f>
        <v/>
      </c>
      <c r="P1525" s="5">
        <f>IFERROR(M1525/I1525,0)</f>
        <v/>
      </c>
      <c r="R1525" s="8">
        <f>I1525-Q1525</f>
        <v/>
      </c>
      <c r="S1525" s="36">
        <f>P1525*R1525</f>
        <v/>
      </c>
      <c r="U1525" s="27" t="inlineStr">
        <is>
          <t>Stock SAP</t>
        </is>
      </c>
      <c r="V1525" s="27" t="inlineStr">
        <is>
          <t>Medicamentos</t>
        </is>
      </c>
      <c r="W1525" s="27" t="inlineStr">
        <is>
          <t>Dentro del alcance</t>
        </is>
      </c>
      <c r="X1525" s="27" t="inlineStr"/>
      <c r="Y1525" s="27" t="inlineStr">
        <is>
          <t>Sin recuento físico en el inventario de Avain</t>
        </is>
      </c>
      <c r="Z1525" s="28" t="inlineStr">
        <is>
          <t>Sin recuento físico</t>
        </is>
      </c>
      <c r="AA1525" s="27" t="inlineStr"/>
      <c r="AB1525" s="27" t="inlineStr"/>
      <c r="AC1525" s="27" t="inlineStr"/>
      <c r="AD1525" s="27" t="inlineStr"/>
      <c r="AE1525" s="27" t="inlineStr"/>
      <c r="AF1525" s="27" t="inlineStr"/>
      <c r="AG1525" s="27" t="inlineStr"/>
      <c r="AH1525" s="37" t="n">
        <v>5390</v>
      </c>
      <c r="AI1525" s="37" t="n">
        <v>0</v>
      </c>
      <c r="AJ1525" s="37" t="n">
        <v>5390</v>
      </c>
      <c r="AK1525" s="38" t="n">
        <v>165.252680890538</v>
      </c>
      <c r="AL1525" s="38" t="n"/>
      <c r="AM1525" s="38" t="n"/>
      <c r="AN1525" s="27" t="inlineStr"/>
      <c r="AO1525" s="27"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7" t="n">
        <v>0</v>
      </c>
      <c r="M1526" s="7" t="n">
        <v>16985.56</v>
      </c>
      <c r="O1526" s="11">
        <f>M1526/SUM($M$2:$M$2023)</f>
        <v/>
      </c>
      <c r="P1526" s="5">
        <f>IFERROR(M1526/I1526,0)</f>
        <v/>
      </c>
      <c r="R1526" s="8">
        <f>I1526-Q1526</f>
        <v/>
      </c>
      <c r="S1526" s="36">
        <f>P1526*R1526</f>
        <v/>
      </c>
      <c r="U1526" s="27" t="inlineStr">
        <is>
          <t>Stock SAP</t>
        </is>
      </c>
      <c r="V1526" s="27" t="inlineStr">
        <is>
          <t>Medicamentos</t>
        </is>
      </c>
      <c r="W1526" s="27" t="inlineStr">
        <is>
          <t>Dentro del alcance</t>
        </is>
      </c>
      <c r="X1526" s="30" t="inlineStr">
        <is>
          <t>Media</t>
        </is>
      </c>
      <c r="Y1526" s="27" t="inlineStr">
        <is>
          <t>Homologado – confianza Media – pendiente de validación</t>
        </is>
      </c>
      <c r="Z1526" s="26" t="inlineStr">
        <is>
          <t>Dar de baja en SAP</t>
        </is>
      </c>
      <c r="AA1526" s="27" t="inlineStr">
        <is>
          <t>391</t>
        </is>
      </c>
      <c r="AB1526" s="27" t="inlineStr">
        <is>
          <t>CHATA</t>
        </is>
      </c>
      <c r="AC1526" s="27" t="inlineStr">
        <is>
          <t>Cruce por nomenclatura SAP</t>
        </is>
      </c>
      <c r="AD1526" s="27" t="inlineStr">
        <is>
          <t>No</t>
        </is>
      </c>
      <c r="AE1526" s="27" t="inlineStr"/>
      <c r="AF1526" s="27" t="inlineStr">
        <is>
          <t>No</t>
        </is>
      </c>
      <c r="AG1526" s="27" t="inlineStr"/>
      <c r="AH1526" s="37" t="n">
        <v>140</v>
      </c>
      <c r="AI1526" s="37" t="n">
        <v>17</v>
      </c>
      <c r="AJ1526" s="37" t="n">
        <v>123</v>
      </c>
      <c r="AK1526" s="38" t="n">
        <v>1698.555428571429</v>
      </c>
      <c r="AL1526" s="38">
        <f>IF(OR($Z1526="Dar de baja en SAP",$Z1526="Dar de alta en SAP"),$AJ1526*$AK1526,"")</f>
        <v/>
      </c>
      <c r="AM1526" s="38">
        <f>$AI1526*$AK1526</f>
        <v/>
      </c>
      <c r="AN1526" s="27" t="inlineStr"/>
      <c r="AO1526" s="27"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7" t="n">
        <v>0</v>
      </c>
      <c r="M1527" s="7" t="n">
        <v>3781.17</v>
      </c>
      <c r="O1527" s="11">
        <f>M1527/SUM($M$2:$M$2023)</f>
        <v/>
      </c>
      <c r="P1527" s="5">
        <f>IFERROR(M1527/I1527,0)</f>
        <v/>
      </c>
      <c r="R1527" s="8">
        <f>I1527-Q1527</f>
        <v/>
      </c>
      <c r="S1527" s="36">
        <f>P1527*R1527</f>
        <v/>
      </c>
      <c r="U1527" s="27" t="inlineStr">
        <is>
          <t>Stock SAP</t>
        </is>
      </c>
      <c r="V1527" s="27" t="inlineStr">
        <is>
          <t>Medicamentos</t>
        </is>
      </c>
      <c r="W1527" s="27" t="inlineStr">
        <is>
          <t>Dentro del alcance</t>
        </is>
      </c>
      <c r="X1527" s="30" t="inlineStr">
        <is>
          <t>Media</t>
        </is>
      </c>
      <c r="Y1527" s="27" t="inlineStr">
        <is>
          <t>Homologado – confianza Media – pendiente de validación</t>
        </is>
      </c>
      <c r="Z1527" s="26" t="inlineStr">
        <is>
          <t>Dar de baja en SAP</t>
        </is>
      </c>
      <c r="AA1527" s="27" t="inlineStr">
        <is>
          <t>392</t>
        </is>
      </c>
      <c r="AB1527" s="27" t="inlineStr">
        <is>
          <t>PAPAGAYO</t>
        </is>
      </c>
      <c r="AC1527" s="27" t="inlineStr">
        <is>
          <t>Cruce por nomenclatura SAP</t>
        </is>
      </c>
      <c r="AD1527" s="27" t="inlineStr">
        <is>
          <t>No</t>
        </is>
      </c>
      <c r="AE1527" s="27" t="inlineStr"/>
      <c r="AF1527" s="27" t="inlineStr">
        <is>
          <t>No</t>
        </is>
      </c>
      <c r="AG1527" s="27" t="inlineStr"/>
      <c r="AH1527" s="37" t="n">
        <v>177</v>
      </c>
      <c r="AI1527" s="37" t="n">
        <v>9</v>
      </c>
      <c r="AJ1527" s="37" t="n">
        <v>168</v>
      </c>
      <c r="AK1527" s="38" t="n">
        <v>378.117175141243</v>
      </c>
      <c r="AL1527" s="38">
        <f>IF(OR($Z1527="Dar de baja en SAP",$Z1527="Dar de alta en SAP"),$AJ1527*$AK1527,"")</f>
        <v/>
      </c>
      <c r="AM1527" s="38">
        <f>$AI1527*$AK1527</f>
        <v/>
      </c>
      <c r="AN1527" s="27" t="inlineStr"/>
      <c r="AO1527" s="27"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7" t="n">
        <v>0</v>
      </c>
      <c r="M1528" s="7" t="n">
        <v>3781.17</v>
      </c>
      <c r="O1528" s="11">
        <f>M1528/SUM($M$2:$M$2023)</f>
        <v/>
      </c>
      <c r="P1528" s="5">
        <f>IFERROR(M1528/I1528,0)</f>
        <v/>
      </c>
      <c r="R1528" s="8">
        <f>I1528-Q1528</f>
        <v/>
      </c>
      <c r="S1528" s="36">
        <f>P1528*R1528</f>
        <v/>
      </c>
      <c r="U1528" s="27" t="inlineStr">
        <is>
          <t>Stock SAP</t>
        </is>
      </c>
      <c r="V1528" s="27" t="inlineStr">
        <is>
          <t>Medicamentos</t>
        </is>
      </c>
      <c r="W1528" s="27" t="inlineStr">
        <is>
          <t>Dentro del alcance</t>
        </is>
      </c>
      <c r="X1528" s="30" t="inlineStr">
        <is>
          <t>Media</t>
        </is>
      </c>
      <c r="Y1528" s="27" t="inlineStr">
        <is>
          <t>Homologado – confianza Media – pendiente de validación</t>
        </is>
      </c>
      <c r="Z1528" s="26" t="inlineStr">
        <is>
          <t>Dar de baja en SAP</t>
        </is>
      </c>
      <c r="AA1528" s="27" t="inlineStr">
        <is>
          <t>392</t>
        </is>
      </c>
      <c r="AB1528" s="27" t="inlineStr">
        <is>
          <t>PAPAGAYO</t>
        </is>
      </c>
      <c r="AC1528" s="27" t="inlineStr">
        <is>
          <t>Cruce por nomenclatura SAP</t>
        </is>
      </c>
      <c r="AD1528" s="27" t="inlineStr">
        <is>
          <t>No</t>
        </is>
      </c>
      <c r="AE1528" s="27" t="inlineStr"/>
      <c r="AF1528" s="27" t="inlineStr">
        <is>
          <t>No</t>
        </is>
      </c>
      <c r="AG1528" s="27" t="inlineStr"/>
      <c r="AH1528" s="37" t="n">
        <v>177</v>
      </c>
      <c r="AI1528" s="37" t="n">
        <v>9</v>
      </c>
      <c r="AJ1528" s="37" t="n">
        <v>168</v>
      </c>
      <c r="AK1528" s="38" t="n">
        <v>378.117175141243</v>
      </c>
      <c r="AL1528" s="38">
        <f>IF(OR($Z1528="Dar de baja en SAP",$Z1528="Dar de alta en SAP"),$AJ1528*$AK1528,"")</f>
        <v/>
      </c>
      <c r="AM1528" s="38">
        <f>$AI1528*$AK1528</f>
        <v/>
      </c>
      <c r="AN1528" s="27" t="inlineStr"/>
      <c r="AO1528" s="27"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7" t="n">
        <v>0</v>
      </c>
      <c r="M1529" s="7" t="n">
        <v>3781.17</v>
      </c>
      <c r="O1529" s="11">
        <f>M1529/SUM($M$2:$M$2023)</f>
        <v/>
      </c>
      <c r="P1529" s="5">
        <f>IFERROR(M1529/I1529,0)</f>
        <v/>
      </c>
      <c r="R1529" s="8">
        <f>I1529-Q1529</f>
        <v/>
      </c>
      <c r="S1529" s="36">
        <f>P1529*R1529</f>
        <v/>
      </c>
      <c r="U1529" s="27" t="inlineStr">
        <is>
          <t>Stock SAP</t>
        </is>
      </c>
      <c r="V1529" s="27" t="inlineStr">
        <is>
          <t>Medicamentos</t>
        </is>
      </c>
      <c r="W1529" s="27" t="inlineStr">
        <is>
          <t>Dentro del alcance</t>
        </is>
      </c>
      <c r="X1529" s="30" t="inlineStr">
        <is>
          <t>Media</t>
        </is>
      </c>
      <c r="Y1529" s="27" t="inlineStr">
        <is>
          <t>Homologado – confianza Media – pendiente de validación</t>
        </is>
      </c>
      <c r="Z1529" s="26" t="inlineStr">
        <is>
          <t>Dar de baja en SAP</t>
        </is>
      </c>
      <c r="AA1529" s="27" t="inlineStr">
        <is>
          <t>392</t>
        </is>
      </c>
      <c r="AB1529" s="27" t="inlineStr">
        <is>
          <t>PAPAGAYO</t>
        </is>
      </c>
      <c r="AC1529" s="27" t="inlineStr">
        <is>
          <t>Cruce por nomenclatura SAP</t>
        </is>
      </c>
      <c r="AD1529" s="27" t="inlineStr">
        <is>
          <t>No</t>
        </is>
      </c>
      <c r="AE1529" s="27" t="inlineStr"/>
      <c r="AF1529" s="27" t="inlineStr">
        <is>
          <t>No</t>
        </is>
      </c>
      <c r="AG1529" s="27" t="inlineStr"/>
      <c r="AH1529" s="37" t="n">
        <v>177</v>
      </c>
      <c r="AI1529" s="37" t="n">
        <v>9</v>
      </c>
      <c r="AJ1529" s="37" t="n">
        <v>168</v>
      </c>
      <c r="AK1529" s="38" t="n">
        <v>378.117175141243</v>
      </c>
      <c r="AL1529" s="38">
        <f>IF(OR($Z1529="Dar de baja en SAP",$Z1529="Dar de alta en SAP"),$AJ1529*$AK1529,"")</f>
        <v/>
      </c>
      <c r="AM1529" s="38">
        <f>$AI1529*$AK1529</f>
        <v/>
      </c>
      <c r="AN1529" s="27" t="inlineStr"/>
      <c r="AO1529" s="27"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7" t="n">
        <v>0</v>
      </c>
      <c r="M1530" s="7" t="n">
        <v>584496.95</v>
      </c>
      <c r="O1530" s="11">
        <f>M1530/SUM($M$2:$M$2023)</f>
        <v/>
      </c>
      <c r="P1530" s="5">
        <f>IFERROR(M1530/I1530,0)</f>
        <v/>
      </c>
      <c r="R1530" s="8">
        <f>I1530-Q1530</f>
        <v/>
      </c>
      <c r="S1530" s="36">
        <f>P1530*R1530</f>
        <v/>
      </c>
      <c r="U1530" s="27" t="inlineStr">
        <is>
          <t>Stock SAP</t>
        </is>
      </c>
      <c r="V1530" s="27" t="inlineStr">
        <is>
          <t>Medicamentos</t>
        </is>
      </c>
      <c r="W1530" s="27" t="inlineStr">
        <is>
          <t>Dentro del alcance</t>
        </is>
      </c>
      <c r="X1530" s="27" t="inlineStr"/>
      <c r="Y1530" s="27" t="inlineStr">
        <is>
          <t>Sin recuento físico en el inventario de Avain</t>
        </is>
      </c>
      <c r="Z1530" s="28" t="inlineStr">
        <is>
          <t>Sin recuento físico</t>
        </is>
      </c>
      <c r="AA1530" s="27" t="inlineStr"/>
      <c r="AB1530" s="27" t="inlineStr"/>
      <c r="AC1530" s="27" t="inlineStr"/>
      <c r="AD1530" s="27" t="inlineStr"/>
      <c r="AE1530" s="27" t="inlineStr"/>
      <c r="AF1530" s="27" t="inlineStr"/>
      <c r="AG1530" s="27" t="inlineStr"/>
      <c r="AH1530" s="37" t="n">
        <v>57</v>
      </c>
      <c r="AI1530" s="37" t="n">
        <v>0</v>
      </c>
      <c r="AJ1530" s="37" t="n">
        <v>57</v>
      </c>
      <c r="AK1530" s="38" t="n">
        <v>58449.69526315789</v>
      </c>
      <c r="AL1530" s="38" t="n"/>
      <c r="AM1530" s="38" t="n"/>
      <c r="AN1530" s="27" t="inlineStr"/>
      <c r="AO1530" s="27"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7" t="n">
        <v>0</v>
      </c>
      <c r="M1531" s="7" t="n">
        <v>94026.16</v>
      </c>
      <c r="O1531" s="11">
        <f>M1531/SUM($M$2:$M$2023)</f>
        <v/>
      </c>
      <c r="P1531" s="5">
        <f>IFERROR(M1531/I1531,0)</f>
        <v/>
      </c>
      <c r="R1531" s="8">
        <f>I1531-Q1531</f>
        <v/>
      </c>
      <c r="S1531" s="36">
        <f>P1531*R1531</f>
        <v/>
      </c>
      <c r="U1531" s="27" t="inlineStr">
        <is>
          <t>Stock SAP</t>
        </is>
      </c>
      <c r="V1531" s="27" t="inlineStr">
        <is>
          <t>Medicamentos</t>
        </is>
      </c>
      <c r="W1531" s="27" t="inlineStr">
        <is>
          <t>Dentro del alcance</t>
        </is>
      </c>
      <c r="X1531" s="27" t="inlineStr"/>
      <c r="Y1531" s="27" t="inlineStr">
        <is>
          <t>Sin recuento físico en el inventario de Avain</t>
        </is>
      </c>
      <c r="Z1531" s="28" t="inlineStr">
        <is>
          <t>Sin recuento físico</t>
        </is>
      </c>
      <c r="AA1531" s="27" t="inlineStr"/>
      <c r="AB1531" s="27" t="inlineStr"/>
      <c r="AC1531" s="27" t="inlineStr"/>
      <c r="AD1531" s="27" t="inlineStr"/>
      <c r="AE1531" s="27" t="inlineStr"/>
      <c r="AF1531" s="27" t="inlineStr"/>
      <c r="AG1531" s="27" t="inlineStr"/>
      <c r="AH1531" s="37" t="n">
        <v>431</v>
      </c>
      <c r="AI1531" s="37" t="n">
        <v>0</v>
      </c>
      <c r="AJ1531" s="37" t="n">
        <v>431</v>
      </c>
      <c r="AK1531" s="38" t="n">
        <v>9402.615522041766</v>
      </c>
      <c r="AL1531" s="38" t="n"/>
      <c r="AM1531" s="38" t="n"/>
      <c r="AN1531" s="27" t="inlineStr"/>
      <c r="AO1531" s="27"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7" t="n">
        <v>0</v>
      </c>
      <c r="M1532" s="7" t="n">
        <v>2255.67</v>
      </c>
      <c r="O1532" s="11">
        <f>M1532/SUM($M$2:$M$2023)</f>
        <v/>
      </c>
      <c r="P1532" s="5">
        <f>IFERROR(M1532/I1532,0)</f>
        <v/>
      </c>
      <c r="R1532" s="8">
        <f>I1532-Q1532</f>
        <v/>
      </c>
      <c r="S1532" s="36">
        <f>P1532*R1532</f>
        <v/>
      </c>
      <c r="U1532" s="27" t="inlineStr">
        <is>
          <t>Stock SAP</t>
        </is>
      </c>
      <c r="V1532" s="27" t="inlineStr">
        <is>
          <t>Medicamentos</t>
        </is>
      </c>
      <c r="W1532" s="27" t="inlineStr">
        <is>
          <t>Dentro del alcance</t>
        </is>
      </c>
      <c r="X1532" s="30" t="inlineStr">
        <is>
          <t>Media</t>
        </is>
      </c>
      <c r="Y1532" s="27" t="inlineStr">
        <is>
          <t>Homologado – confianza Media – pendiente de validación</t>
        </is>
      </c>
      <c r="Z1532" s="26" t="inlineStr">
        <is>
          <t>Dar de baja en SAP</t>
        </is>
      </c>
      <c r="AA1532" s="27" t="inlineStr">
        <is>
          <t>116</t>
        </is>
      </c>
      <c r="AB1532" s="27" t="inlineStr">
        <is>
          <t>FUROSEMIDA AMP</t>
        </is>
      </c>
      <c r="AC1532" s="27" t="inlineStr">
        <is>
          <t>Homologación por código Avain (master M12-001)</t>
        </is>
      </c>
      <c r="AD1532" s="27" t="inlineStr">
        <is>
          <t>No</t>
        </is>
      </c>
      <c r="AE1532" s="27" t="inlineStr"/>
      <c r="AF1532" s="27" t="inlineStr">
        <is>
          <t>Sí</t>
        </is>
      </c>
      <c r="AG1532" s="27" t="inlineStr">
        <is>
          <t>M12-001</t>
        </is>
      </c>
      <c r="AH1532" s="37" t="n">
        <v>3270</v>
      </c>
      <c r="AI1532" s="37" t="n">
        <v>117</v>
      </c>
      <c r="AJ1532" s="37" t="n">
        <v>3153</v>
      </c>
      <c r="AK1532" s="38" t="n">
        <v>225.5669633027522</v>
      </c>
      <c r="AL1532" s="38">
        <f>IF(OR($Z1532="Dar de baja en SAP",$Z1532="Dar de alta en SAP"),$AJ1532*$AK1532,"")</f>
        <v/>
      </c>
      <c r="AM1532" s="38">
        <f>$AI1532*$AK1532</f>
        <v/>
      </c>
      <c r="AN1532" s="27" t="inlineStr"/>
      <c r="AO1532"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7" t="n">
        <v>0</v>
      </c>
      <c r="M1533" s="7" t="n">
        <v>22165.47</v>
      </c>
      <c r="O1533" s="11">
        <f>M1533/SUM($M$2:$M$2023)</f>
        <v/>
      </c>
      <c r="P1533" s="5">
        <f>IFERROR(M1533/I1533,0)</f>
        <v/>
      </c>
      <c r="R1533" s="8">
        <f>I1533-Q1533</f>
        <v/>
      </c>
      <c r="S1533" s="36">
        <f>P1533*R1533</f>
        <v/>
      </c>
      <c r="U1533" s="27" t="inlineStr">
        <is>
          <t>Stock SAP</t>
        </is>
      </c>
      <c r="V1533" s="27" t="inlineStr">
        <is>
          <t>Medicamentos</t>
        </is>
      </c>
      <c r="W1533" s="27" t="inlineStr">
        <is>
          <t>Dentro del alcance</t>
        </is>
      </c>
      <c r="X1533" s="30" t="inlineStr">
        <is>
          <t>Media</t>
        </is>
      </c>
      <c r="Y1533" s="27" t="inlineStr">
        <is>
          <t>Homologado – confianza Media – pendiente de validación</t>
        </is>
      </c>
      <c r="Z1533" s="26" t="inlineStr">
        <is>
          <t>Dar de baja en SAP</t>
        </is>
      </c>
      <c r="AA1533" s="27" t="inlineStr">
        <is>
          <t>199</t>
        </is>
      </c>
      <c r="AB1533" s="27" t="inlineStr">
        <is>
          <t>RIFAMICINA SV 1% X 30ML</t>
        </is>
      </c>
      <c r="AC1533" s="27" t="inlineStr">
        <is>
          <t>Cruce por nomenclatura SAP</t>
        </is>
      </c>
      <c r="AD1533" s="27" t="inlineStr">
        <is>
          <t>No</t>
        </is>
      </c>
      <c r="AE1533" s="27" t="inlineStr"/>
      <c r="AF1533" s="27" t="inlineStr">
        <is>
          <t>No</t>
        </is>
      </c>
      <c r="AG1533" s="27" t="inlineStr"/>
      <c r="AH1533" s="37" t="n">
        <v>325</v>
      </c>
      <c r="AI1533" s="37" t="n">
        <v>12</v>
      </c>
      <c r="AJ1533" s="37" t="n">
        <v>313</v>
      </c>
      <c r="AK1533" s="38" t="n">
        <v>2216.547323076923</v>
      </c>
      <c r="AL1533" s="38">
        <f>IF(OR($Z1533="Dar de baja en SAP",$Z1533="Dar de alta en SAP"),$AJ1533*$AK1533,"")</f>
        <v/>
      </c>
      <c r="AM1533" s="38">
        <f>$AI1533*$AK1533</f>
        <v/>
      </c>
      <c r="AN1533" s="27" t="inlineStr"/>
      <c r="AO1533"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7" t="n">
        <v>0</v>
      </c>
      <c r="M1534" s="7" t="n">
        <v>402500</v>
      </c>
      <c r="O1534" s="11">
        <f>M1534/SUM($M$2:$M$2023)</f>
        <v/>
      </c>
      <c r="P1534" s="5">
        <f>IFERROR(M1534/I1534,0)</f>
        <v/>
      </c>
      <c r="Q1534" s="39" t="n">
        <v>4</v>
      </c>
      <c r="R1534" s="8">
        <f>I1534-Q1534</f>
        <v/>
      </c>
      <c r="S1534" s="36">
        <f>P1534*R1534</f>
        <v/>
      </c>
      <c r="U1534" s="27" t="inlineStr">
        <is>
          <t>Stock SAP</t>
        </is>
      </c>
      <c r="V1534" s="27" t="inlineStr">
        <is>
          <t>Medicamentos</t>
        </is>
      </c>
      <c r="W1534" s="27" t="inlineStr">
        <is>
          <t>Dentro del alcance</t>
        </is>
      </c>
      <c r="X1534" s="30" t="inlineStr">
        <is>
          <t>Media</t>
        </is>
      </c>
      <c r="Y1534" s="27" t="inlineStr">
        <is>
          <t>Homologado – confianza Media – pendiente de validación</t>
        </is>
      </c>
      <c r="Z1534" s="26" t="inlineStr">
        <is>
          <t>Dar de baja en SAP</t>
        </is>
      </c>
      <c r="AA1534" s="27" t="inlineStr">
        <is>
          <t>322</t>
        </is>
      </c>
      <c r="AB1534" s="27" t="inlineStr">
        <is>
          <t>NITROFURAZONA</t>
        </is>
      </c>
      <c r="AC1534" s="27" t="inlineStr">
        <is>
          <t>Cruce por nomenclatura SAP</t>
        </is>
      </c>
      <c r="AD1534" s="27" t="inlineStr">
        <is>
          <t>No</t>
        </is>
      </c>
      <c r="AE1534" s="27" t="inlineStr"/>
      <c r="AF1534" s="27" t="inlineStr">
        <is>
          <t>Sí</t>
        </is>
      </c>
      <c r="AG1534" s="27" t="inlineStr">
        <is>
          <t>K-267</t>
        </is>
      </c>
      <c r="AH1534" s="37" t="n">
        <v>10</v>
      </c>
      <c r="AI1534" s="37" t="n">
        <v>4</v>
      </c>
      <c r="AJ1534" s="37" t="n">
        <v>6</v>
      </c>
      <c r="AK1534" s="38" t="n">
        <v>40250</v>
      </c>
      <c r="AL1534" s="38">
        <f>IF(OR($Z1534="Dar de baja en SAP",$Z1534="Dar de alta en SAP"),$AJ1534*$AK1534,"")</f>
        <v/>
      </c>
      <c r="AM1534" s="38">
        <f>$AI1534*$AK1534</f>
        <v/>
      </c>
      <c r="AN1534" s="27" t="inlineStr"/>
      <c r="AO1534" s="27"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7" t="n">
        <v>0</v>
      </c>
      <c r="M1535" s="7" t="n">
        <v>167538.84</v>
      </c>
      <c r="O1535" s="11">
        <f>M1535/SUM($M$2:$M$2023)</f>
        <v/>
      </c>
      <c r="P1535" s="5">
        <f>IFERROR(M1535/I1535,0)</f>
        <v/>
      </c>
      <c r="R1535" s="8">
        <f>I1535-Q1535</f>
        <v/>
      </c>
      <c r="S1535" s="36">
        <f>P1535*R1535</f>
        <v/>
      </c>
      <c r="U1535" s="27" t="inlineStr">
        <is>
          <t>Stock SAP</t>
        </is>
      </c>
      <c r="V1535" s="27" t="inlineStr">
        <is>
          <t>Medicamentos</t>
        </is>
      </c>
      <c r="W1535" s="27" t="inlineStr">
        <is>
          <t>Dentro del alcance</t>
        </is>
      </c>
      <c r="X1535" s="27" t="inlineStr"/>
      <c r="Y1535" s="27" t="inlineStr">
        <is>
          <t>Sin recuento físico en el inventario de Avain</t>
        </is>
      </c>
      <c r="Z1535" s="28" t="inlineStr">
        <is>
          <t>Sin recuento físico</t>
        </is>
      </c>
      <c r="AA1535" s="27" t="inlineStr"/>
      <c r="AB1535" s="27" t="inlineStr"/>
      <c r="AC1535" s="27" t="inlineStr"/>
      <c r="AD1535" s="27" t="inlineStr"/>
      <c r="AE1535" s="27" t="inlineStr"/>
      <c r="AF1535" s="27" t="inlineStr"/>
      <c r="AG1535" s="27" t="inlineStr"/>
      <c r="AH1535" s="37" t="n">
        <v>50</v>
      </c>
      <c r="AI1535" s="37" t="n">
        <v>0</v>
      </c>
      <c r="AJ1535" s="37" t="n">
        <v>50</v>
      </c>
      <c r="AK1535" s="38" t="n">
        <v>16753.884</v>
      </c>
      <c r="AL1535" s="38" t="n"/>
      <c r="AM1535" s="38" t="n"/>
      <c r="AN1535" s="27" t="inlineStr"/>
      <c r="AO1535" s="27"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7" t="n">
        <v>0</v>
      </c>
      <c r="M1536" s="7" t="n">
        <v>167538.84</v>
      </c>
      <c r="O1536" s="11">
        <f>M1536/SUM($M$2:$M$2023)</f>
        <v/>
      </c>
      <c r="P1536" s="5">
        <f>IFERROR(M1536/I1536,0)</f>
        <v/>
      </c>
      <c r="R1536" s="8">
        <f>I1536-Q1536</f>
        <v/>
      </c>
      <c r="S1536" s="36">
        <f>P1536*R1536</f>
        <v/>
      </c>
      <c r="U1536" s="27" t="inlineStr">
        <is>
          <t>Stock SAP</t>
        </is>
      </c>
      <c r="V1536" s="27" t="inlineStr">
        <is>
          <t>Medicamentos</t>
        </is>
      </c>
      <c r="W1536" s="27" t="inlineStr">
        <is>
          <t>Dentro del alcance</t>
        </is>
      </c>
      <c r="X1536" s="27" t="inlineStr"/>
      <c r="Y1536" s="27" t="inlineStr">
        <is>
          <t>Sin recuento físico en el inventario de Avain</t>
        </is>
      </c>
      <c r="Z1536" s="28" t="inlineStr">
        <is>
          <t>Sin recuento físico</t>
        </is>
      </c>
      <c r="AA1536" s="27" t="inlineStr"/>
      <c r="AB1536" s="27" t="inlineStr"/>
      <c r="AC1536" s="27" t="inlineStr"/>
      <c r="AD1536" s="27" t="inlineStr"/>
      <c r="AE1536" s="27" t="inlineStr"/>
      <c r="AF1536" s="27" t="inlineStr"/>
      <c r="AG1536" s="27" t="inlineStr"/>
      <c r="AH1536" s="37" t="n">
        <v>50</v>
      </c>
      <c r="AI1536" s="37" t="n">
        <v>0</v>
      </c>
      <c r="AJ1536" s="37" t="n">
        <v>50</v>
      </c>
      <c r="AK1536" s="38" t="n">
        <v>16753.884</v>
      </c>
      <c r="AL1536" s="38" t="n"/>
      <c r="AM1536" s="38" t="n"/>
      <c r="AN1536" s="27" t="inlineStr"/>
      <c r="AO1536" s="27"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7" t="n">
        <v>0</v>
      </c>
      <c r="M1537" s="7" t="n">
        <v>167538.84</v>
      </c>
      <c r="O1537" s="11">
        <f>M1537/SUM($M$2:$M$2023)</f>
        <v/>
      </c>
      <c r="P1537" s="5">
        <f>IFERROR(M1537/I1537,0)</f>
        <v/>
      </c>
      <c r="R1537" s="8">
        <f>I1537-Q1537</f>
        <v/>
      </c>
      <c r="S1537" s="36">
        <f>P1537*R1537</f>
        <v/>
      </c>
      <c r="U1537" s="27" t="inlineStr">
        <is>
          <t>Stock SAP</t>
        </is>
      </c>
      <c r="V1537" s="27" t="inlineStr">
        <is>
          <t>Medicamentos</t>
        </is>
      </c>
      <c r="W1537" s="27" t="inlineStr">
        <is>
          <t>Dentro del alcance</t>
        </is>
      </c>
      <c r="X1537" s="27" t="inlineStr"/>
      <c r="Y1537" s="27" t="inlineStr">
        <is>
          <t>Sin recuento físico en el inventario de Avain</t>
        </is>
      </c>
      <c r="Z1537" s="28" t="inlineStr">
        <is>
          <t>Sin recuento físico</t>
        </is>
      </c>
      <c r="AA1537" s="27" t="inlineStr"/>
      <c r="AB1537" s="27" t="inlineStr"/>
      <c r="AC1537" s="27" t="inlineStr"/>
      <c r="AD1537" s="27" t="inlineStr"/>
      <c r="AE1537" s="27" t="inlineStr"/>
      <c r="AF1537" s="27" t="inlineStr"/>
      <c r="AG1537" s="27" t="inlineStr"/>
      <c r="AH1537" s="37" t="n">
        <v>50</v>
      </c>
      <c r="AI1537" s="37" t="n">
        <v>0</v>
      </c>
      <c r="AJ1537" s="37" t="n">
        <v>50</v>
      </c>
      <c r="AK1537" s="38" t="n">
        <v>16753.884</v>
      </c>
      <c r="AL1537" s="38" t="n"/>
      <c r="AM1537" s="38" t="n"/>
      <c r="AN1537" s="27" t="inlineStr"/>
      <c r="AO1537" s="27"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7" t="n">
        <v>0</v>
      </c>
      <c r="M1538" s="7" t="n">
        <v>244.71</v>
      </c>
      <c r="O1538" s="11">
        <f>M1538/SUM($M$2:$M$2023)</f>
        <v/>
      </c>
      <c r="P1538" s="5">
        <f>IFERROR(M1538/I1538,0)</f>
        <v/>
      </c>
      <c r="R1538" s="8">
        <f>I1538-Q1538</f>
        <v/>
      </c>
      <c r="S1538" s="36">
        <f>P1538*R1538</f>
        <v/>
      </c>
      <c r="U1538" s="27" t="inlineStr">
        <is>
          <t>Stock SAP</t>
        </is>
      </c>
      <c r="V1538" s="27" t="inlineStr">
        <is>
          <t>Medicamentos</t>
        </is>
      </c>
      <c r="W1538" s="27" t="inlineStr">
        <is>
          <t>Dentro del alcance</t>
        </is>
      </c>
      <c r="X1538" s="25" t="inlineStr">
        <is>
          <t>Alta</t>
        </is>
      </c>
      <c r="Y1538" s="27" t="inlineStr">
        <is>
          <t>Homologado – confianza Alta</t>
        </is>
      </c>
      <c r="Z1538" s="26" t="inlineStr">
        <is>
          <t>Dar de baja en SAP</t>
        </is>
      </c>
      <c r="AA1538" s="27" t="inlineStr">
        <is>
          <t>170</t>
        </is>
      </c>
      <c r="AB1538" s="27" t="inlineStr">
        <is>
          <t>OMEPRAZOL 20 MG COMP</t>
        </is>
      </c>
      <c r="AC1538" s="27" t="inlineStr">
        <is>
          <t>Cruce por nomenclatura SAP</t>
        </is>
      </c>
      <c r="AD1538" s="27" t="inlineStr">
        <is>
          <t>No</t>
        </is>
      </c>
      <c r="AE1538" s="27" t="inlineStr"/>
      <c r="AF1538" s="27" t="inlineStr">
        <is>
          <t>Sí</t>
        </is>
      </c>
      <c r="AG1538" s="27" t="inlineStr">
        <is>
          <t>M08-006</t>
        </is>
      </c>
      <c r="AH1538" s="37" t="n">
        <v>1562</v>
      </c>
      <c r="AI1538" s="37" t="n">
        <v>135</v>
      </c>
      <c r="AJ1538" s="37" t="n">
        <v>1427</v>
      </c>
      <c r="AK1538" s="38" t="n">
        <v>24.47065300896287</v>
      </c>
      <c r="AL1538" s="38">
        <f>IF(OR($Z1538="Dar de baja en SAP",$Z1538="Dar de alta en SAP"),$AJ1538*$AK1538,"")</f>
        <v/>
      </c>
      <c r="AM1538" s="38">
        <f>$AI1538*$AK1538</f>
        <v/>
      </c>
      <c r="AN1538" s="27" t="inlineStr"/>
      <c r="AO1538" s="27"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7" t="n">
        <v>0</v>
      </c>
      <c r="M1539" s="7" t="n">
        <v>1210.57</v>
      </c>
      <c r="O1539" s="11">
        <f>M1539/SUM($M$2:$M$2023)</f>
        <v/>
      </c>
      <c r="P1539" s="5">
        <f>IFERROR(M1539/I1539,0)</f>
        <v/>
      </c>
      <c r="R1539" s="8">
        <f>I1539-Q1539</f>
        <v/>
      </c>
      <c r="S1539" s="36">
        <f>P1539*R1539</f>
        <v/>
      </c>
      <c r="U1539" s="27" t="inlineStr">
        <is>
          <t>Stock SAP</t>
        </is>
      </c>
      <c r="V1539" s="27" t="inlineStr">
        <is>
          <t>Medicamentos</t>
        </is>
      </c>
      <c r="W1539" s="27" t="inlineStr">
        <is>
          <t>Dentro del alcance</t>
        </is>
      </c>
      <c r="X1539" s="25" t="inlineStr">
        <is>
          <t>Alta</t>
        </is>
      </c>
      <c r="Y1539" s="27" t="inlineStr">
        <is>
          <t>Homologado – confianza Alta</t>
        </is>
      </c>
      <c r="Z1539" s="26" t="inlineStr">
        <is>
          <t>Dar de baja en SAP</t>
        </is>
      </c>
      <c r="AA1539" s="27" t="inlineStr">
        <is>
          <t>23</t>
        </is>
      </c>
      <c r="AB1539" s="27" t="inlineStr">
        <is>
          <t>ASPIRINA</t>
        </is>
      </c>
      <c r="AC1539" s="27" t="inlineStr">
        <is>
          <t>Homologación por código Avain (master M01-001)</t>
        </is>
      </c>
      <c r="AD1539" s="27" t="inlineStr">
        <is>
          <t>No</t>
        </is>
      </c>
      <c r="AE1539" s="27" t="inlineStr"/>
      <c r="AF1539" s="27" t="inlineStr">
        <is>
          <t>Sí</t>
        </is>
      </c>
      <c r="AG1539" s="27" t="inlineStr">
        <is>
          <t>M01-001</t>
        </is>
      </c>
      <c r="AH1539" s="37" t="n">
        <v>5170</v>
      </c>
      <c r="AI1539" s="37" t="n">
        <v>570</v>
      </c>
      <c r="AJ1539" s="37" t="n">
        <v>4600</v>
      </c>
      <c r="AK1539" s="38" t="n">
        <v>121.0565531914893</v>
      </c>
      <c r="AL1539" s="38">
        <f>IF(OR($Z1539="Dar de baja en SAP",$Z1539="Dar de alta en SAP"),$AJ1539*$AK1539,"")</f>
        <v/>
      </c>
      <c r="AM1539" s="38">
        <f>$AI1539*$AK1539</f>
        <v/>
      </c>
      <c r="AN1539" s="27" t="inlineStr"/>
      <c r="AO1539"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7" t="n">
        <v>0</v>
      </c>
      <c r="M1540" s="7" t="n">
        <v>2761.49</v>
      </c>
      <c r="O1540" s="11">
        <f>M1540/SUM($M$2:$M$2023)</f>
        <v/>
      </c>
      <c r="P1540" s="5">
        <f>IFERROR(M1540/I1540,0)</f>
        <v/>
      </c>
      <c r="R1540" s="8">
        <f>I1540-Q1540</f>
        <v/>
      </c>
      <c r="S1540" s="36">
        <f>P1540*R1540</f>
        <v/>
      </c>
      <c r="U1540" s="27" t="inlineStr">
        <is>
          <t>Stock SAP</t>
        </is>
      </c>
      <c r="V1540" s="27" t="inlineStr">
        <is>
          <t>Medicamentos</t>
        </is>
      </c>
      <c r="W1540" s="27" t="inlineStr">
        <is>
          <t>Dentro del alcance</t>
        </is>
      </c>
      <c r="X1540" s="25" t="inlineStr">
        <is>
          <t>Alta</t>
        </is>
      </c>
      <c r="Y1540" s="27" t="inlineStr">
        <is>
          <t>Homologado – confianza Alta</t>
        </is>
      </c>
      <c r="Z1540" s="26" t="inlineStr">
        <is>
          <t>Dar de baja en SAP</t>
        </is>
      </c>
      <c r="AA1540" s="27" t="inlineStr">
        <is>
          <t>515</t>
        </is>
      </c>
      <c r="AB1540" s="27" t="inlineStr">
        <is>
          <t>DIPIRONA COMP</t>
        </is>
      </c>
      <c r="AC1540" s="27" t="inlineStr">
        <is>
          <t>Cruce por nomenclatura SAP</t>
        </is>
      </c>
      <c r="AD1540" s="27" t="inlineStr">
        <is>
          <t>No</t>
        </is>
      </c>
      <c r="AE1540" s="27" t="inlineStr"/>
      <c r="AF1540" s="27" t="inlineStr">
        <is>
          <t>No</t>
        </is>
      </c>
      <c r="AG1540" s="27" t="inlineStr"/>
      <c r="AH1540" s="37" t="n">
        <v>850</v>
      </c>
      <c r="AI1540" s="37" t="n">
        <v>260</v>
      </c>
      <c r="AJ1540" s="37" t="n">
        <v>590</v>
      </c>
      <c r="AK1540" s="38" t="n">
        <v>276.1488</v>
      </c>
      <c r="AL1540" s="38">
        <f>IF(OR($Z1540="Dar de baja en SAP",$Z1540="Dar de alta en SAP"),$AJ1540*$AK1540,"")</f>
        <v/>
      </c>
      <c r="AM1540" s="38">
        <f>$AI1540*$AK1540</f>
        <v/>
      </c>
      <c r="AN1540" s="27" t="inlineStr"/>
      <c r="AO1540" s="27"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7" t="n">
        <v>0</v>
      </c>
      <c r="M1541" s="7" t="n">
        <v>2546.91</v>
      </c>
      <c r="O1541" s="11">
        <f>M1541/SUM($M$2:$M$2023)</f>
        <v/>
      </c>
      <c r="P1541" s="5">
        <f>IFERROR(M1541/I1541,0)</f>
        <v/>
      </c>
      <c r="R1541" s="8">
        <f>I1541-Q1541</f>
        <v/>
      </c>
      <c r="S1541" s="36">
        <f>P1541*R1541</f>
        <v/>
      </c>
      <c r="U1541" s="27" t="inlineStr">
        <is>
          <t>Stock SAP</t>
        </is>
      </c>
      <c r="V1541" s="27" t="inlineStr">
        <is>
          <t>Medicamentos</t>
        </is>
      </c>
      <c r="W1541" s="27" t="inlineStr">
        <is>
          <t>Dentro del alcance</t>
        </is>
      </c>
      <c r="X1541" s="30" t="inlineStr">
        <is>
          <t>Media</t>
        </is>
      </c>
      <c r="Y1541" s="27" t="inlineStr">
        <is>
          <t>Homologado – confianza Media – pendiente de validación</t>
        </is>
      </c>
      <c r="Z1541" s="26" t="inlineStr">
        <is>
          <t>Dar de baja en SAP</t>
        </is>
      </c>
      <c r="AA1541" s="27" t="inlineStr">
        <is>
          <t>165</t>
        </is>
      </c>
      <c r="AB1541" s="27" t="inlineStr">
        <is>
          <t>MYLANTA</t>
        </is>
      </c>
      <c r="AC1541" s="27" t="inlineStr">
        <is>
          <t>Cruce por nomenclatura SAP</t>
        </is>
      </c>
      <c r="AD1541" s="27" t="inlineStr">
        <is>
          <t>Sí</t>
        </is>
      </c>
      <c r="AE1541" s="27" t="inlineStr">
        <is>
          <t>1000183, 1000188</t>
        </is>
      </c>
      <c r="AF1541" s="27" t="inlineStr">
        <is>
          <t>Sí</t>
        </is>
      </c>
      <c r="AG1541" s="27" t="inlineStr"/>
      <c r="AH1541" s="37" t="n">
        <v>5398</v>
      </c>
      <c r="AI1541" s="37" t="n">
        <v>0</v>
      </c>
      <c r="AJ1541" s="37" t="n">
        <v>5398</v>
      </c>
      <c r="AK1541" s="38" t="n">
        <v>254.690802148944</v>
      </c>
      <c r="AL1541" s="38">
        <f>IF(OR($Z1541="Dar de baja en SAP",$Z1541="Dar de alta en SAP"),$AJ1541*$AK1541,"")</f>
        <v/>
      </c>
      <c r="AM1541" s="38">
        <f>$AI1541*$AK1541</f>
        <v/>
      </c>
      <c r="AN1541" s="27" t="inlineStr"/>
      <c r="AO1541"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7" t="n">
        <v>0</v>
      </c>
      <c r="M1542" s="7" t="n">
        <v>36325.7</v>
      </c>
      <c r="O1542" s="11">
        <f>M1542/SUM($M$2:$M$2023)</f>
        <v/>
      </c>
      <c r="P1542" s="5">
        <f>IFERROR(M1542/I1542,0)</f>
        <v/>
      </c>
      <c r="R1542" s="8">
        <f>I1542-Q1542</f>
        <v/>
      </c>
      <c r="S1542" s="36">
        <f>P1542*R1542</f>
        <v/>
      </c>
      <c r="U1542" s="27" t="inlineStr">
        <is>
          <t>Stock SAP</t>
        </is>
      </c>
      <c r="V1542" s="27" t="inlineStr">
        <is>
          <t>Medicamentos</t>
        </is>
      </c>
      <c r="W1542" s="27" t="inlineStr">
        <is>
          <t>Dentro del alcance</t>
        </is>
      </c>
      <c r="X1542" s="25" t="inlineStr">
        <is>
          <t>Alta</t>
        </is>
      </c>
      <c r="Y1542" s="27" t="inlineStr">
        <is>
          <t>Homologado – confianza Alta</t>
        </is>
      </c>
      <c r="Z1542" s="26" t="inlineStr">
        <is>
          <t>Dar de baja en SAP</t>
        </is>
      </c>
      <c r="AA1542" s="27" t="inlineStr">
        <is>
          <t>501</t>
        </is>
      </c>
      <c r="AB1542" s="27" t="inlineStr">
        <is>
          <t>CALADRYL</t>
        </is>
      </c>
      <c r="AC1542" s="27" t="inlineStr">
        <is>
          <t>Cruce por nomenclatura SAP</t>
        </is>
      </c>
      <c r="AD1542" s="27" t="inlineStr">
        <is>
          <t>No</t>
        </is>
      </c>
      <c r="AE1542" s="27" t="inlineStr"/>
      <c r="AF1542" s="27" t="inlineStr">
        <is>
          <t>No</t>
        </is>
      </c>
      <c r="AG1542" s="27" t="inlineStr"/>
      <c r="AH1542" s="37" t="n">
        <v>48</v>
      </c>
      <c r="AI1542" s="37" t="n">
        <v>3</v>
      </c>
      <c r="AJ1542" s="37" t="n">
        <v>45</v>
      </c>
      <c r="AK1542" s="38" t="n">
        <v>3632.57</v>
      </c>
      <c r="AL1542" s="38">
        <f>IF(OR($Z1542="Dar de baja en SAP",$Z1542="Dar de alta en SAP"),$AJ1542*$AK1542,"")</f>
        <v/>
      </c>
      <c r="AM1542" s="38">
        <f>$AI1542*$AK1542</f>
        <v/>
      </c>
      <c r="AN1542" s="27" t="inlineStr"/>
      <c r="AO1542"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7" t="n">
        <v>0</v>
      </c>
      <c r="M1543" s="7" t="n">
        <v>1317.34</v>
      </c>
      <c r="O1543" s="11">
        <f>M1543/SUM($M$2:$M$2023)</f>
        <v/>
      </c>
      <c r="P1543" s="5">
        <f>IFERROR(M1543/I1543,0)</f>
        <v/>
      </c>
      <c r="R1543" s="8">
        <f>I1543-Q1543</f>
        <v/>
      </c>
      <c r="S1543" s="36">
        <f>P1543*R1543</f>
        <v/>
      </c>
      <c r="U1543" s="27" t="inlineStr">
        <is>
          <t>Stock SAP</t>
        </is>
      </c>
      <c r="V1543" s="27" t="inlineStr">
        <is>
          <t>Medicamentos</t>
        </is>
      </c>
      <c r="W1543" s="27" t="inlineStr">
        <is>
          <t>Dentro del alcance</t>
        </is>
      </c>
      <c r="X1543" s="27" t="inlineStr"/>
      <c r="Y1543" s="27" t="inlineStr">
        <is>
          <t>Sin recuento físico en el inventario de Avain</t>
        </is>
      </c>
      <c r="Z1543" s="28" t="inlineStr">
        <is>
          <t>Sin recuento físico</t>
        </is>
      </c>
      <c r="AA1543" s="27" t="inlineStr"/>
      <c r="AB1543" s="27" t="inlineStr"/>
      <c r="AC1543" s="27" t="inlineStr"/>
      <c r="AD1543" s="27" t="inlineStr"/>
      <c r="AE1543" s="27" t="inlineStr"/>
      <c r="AF1543" s="27" t="inlineStr"/>
      <c r="AG1543" s="27" t="inlineStr"/>
      <c r="AH1543" s="37" t="n">
        <v>3721</v>
      </c>
      <c r="AI1543" s="37" t="n">
        <v>0</v>
      </c>
      <c r="AJ1543" s="37" t="n">
        <v>3721</v>
      </c>
      <c r="AK1543" s="38" t="n">
        <v>131.734165546896</v>
      </c>
      <c r="AL1543" s="38" t="n"/>
      <c r="AM1543" s="38" t="n"/>
      <c r="AN1543" s="27" t="inlineStr"/>
      <c r="AO1543" s="27"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7" t="n">
        <v>0</v>
      </c>
      <c r="M1544" s="7" t="n">
        <v>24954.91</v>
      </c>
      <c r="O1544" s="11">
        <f>M1544/SUM($M$2:$M$2023)</f>
        <v/>
      </c>
      <c r="P1544" s="5">
        <f>IFERROR(M1544/I1544,0)</f>
        <v/>
      </c>
      <c r="R1544" s="8">
        <f>I1544-Q1544</f>
        <v/>
      </c>
      <c r="S1544" s="36">
        <f>P1544*R1544</f>
        <v/>
      </c>
      <c r="U1544" s="27" t="inlineStr">
        <is>
          <t>Stock SAP</t>
        </is>
      </c>
      <c r="V1544" s="27" t="inlineStr">
        <is>
          <t>Medicamentos</t>
        </is>
      </c>
      <c r="W1544" s="27" t="inlineStr">
        <is>
          <t>Dentro del alcance</t>
        </is>
      </c>
      <c r="X1544" s="27" t="inlineStr"/>
      <c r="Y1544" s="27" t="inlineStr">
        <is>
          <t>Sin recuento físico en el inventario de Avain</t>
        </is>
      </c>
      <c r="Z1544" s="28" t="inlineStr">
        <is>
          <t>Sin recuento físico</t>
        </is>
      </c>
      <c r="AA1544" s="27" t="inlineStr"/>
      <c r="AB1544" s="27" t="inlineStr"/>
      <c r="AC1544" s="27" t="inlineStr"/>
      <c r="AD1544" s="27" t="inlineStr"/>
      <c r="AE1544" s="27" t="inlineStr"/>
      <c r="AF1544" s="27" t="inlineStr"/>
      <c r="AG1544" s="27" t="inlineStr"/>
      <c r="AH1544" s="37" t="n">
        <v>191</v>
      </c>
      <c r="AI1544" s="37" t="n">
        <v>0</v>
      </c>
      <c r="AJ1544" s="37" t="n">
        <v>191</v>
      </c>
      <c r="AK1544" s="38" t="n">
        <v>2495.490732984293</v>
      </c>
      <c r="AL1544" s="38" t="n"/>
      <c r="AM1544" s="38" t="n"/>
      <c r="AN1544" s="27" t="inlineStr"/>
      <c r="AO1544" s="27"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7" t="n">
        <v>0</v>
      </c>
      <c r="M1545" s="7" t="n">
        <v>11300</v>
      </c>
      <c r="O1545" s="11">
        <f>M1545/SUM($M$2:$M$2023)</f>
        <v/>
      </c>
      <c r="P1545" s="5">
        <f>IFERROR(M1545/I1545,0)</f>
        <v/>
      </c>
      <c r="Q1545" s="39" t="n">
        <v>0</v>
      </c>
      <c r="R1545" s="8">
        <f>I1545-Q1545</f>
        <v/>
      </c>
      <c r="S1545" s="36">
        <f>P1545*R1545</f>
        <v/>
      </c>
      <c r="U1545" s="27" t="inlineStr">
        <is>
          <t>Stock SAP</t>
        </is>
      </c>
      <c r="V1545" s="27" t="inlineStr">
        <is>
          <t>Medicamentos</t>
        </is>
      </c>
      <c r="W1545" s="27" t="inlineStr">
        <is>
          <t>Dentro del alcance</t>
        </is>
      </c>
      <c r="X1545" s="30" t="inlineStr">
        <is>
          <t>Media</t>
        </is>
      </c>
      <c r="Y1545" s="27" t="inlineStr">
        <is>
          <t>Homologado – confianza Media – pendiente de validación</t>
        </is>
      </c>
      <c r="Z1545" s="26" t="inlineStr">
        <is>
          <t>Dar de baja en SAP</t>
        </is>
      </c>
      <c r="AA1545" s="27" t="inlineStr">
        <is>
          <t>529</t>
        </is>
      </c>
      <c r="AB1545" s="27" t="inlineStr">
        <is>
          <t>CLORURO DE POTASIO</t>
        </is>
      </c>
      <c r="AC1545" s="27" t="inlineStr">
        <is>
          <t>Cruce por nomenclatura SAP</t>
        </is>
      </c>
      <c r="AD1545" s="27" t="inlineStr">
        <is>
          <t>No</t>
        </is>
      </c>
      <c r="AE1545" s="27" t="inlineStr"/>
      <c r="AF1545" s="27" t="inlineStr">
        <is>
          <t>Sí</t>
        </is>
      </c>
      <c r="AG1545" s="27" t="inlineStr">
        <is>
          <t>M03-010</t>
        </is>
      </c>
      <c r="AH1545" s="37" t="n">
        <v>10</v>
      </c>
      <c r="AI1545" s="37" t="n">
        <v>0</v>
      </c>
      <c r="AJ1545" s="37" t="n">
        <v>10</v>
      </c>
      <c r="AK1545" s="38" t="n">
        <v>1130</v>
      </c>
      <c r="AL1545" s="38">
        <f>IF(OR($Z1545="Dar de baja en SAP",$Z1545="Dar de alta en SAP"),$AJ1545*$AK1545,"")</f>
        <v/>
      </c>
      <c r="AM1545" s="38">
        <f>$AI1545*$AK1545</f>
        <v/>
      </c>
      <c r="AN1545" s="27" t="inlineStr"/>
      <c r="AO1545" s="27"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7" t="n">
        <v>0</v>
      </c>
      <c r="M1546" s="7" t="n">
        <v>14975.45</v>
      </c>
      <c r="O1546" s="11">
        <f>M1546/SUM($M$2:$M$2023)</f>
        <v/>
      </c>
      <c r="P1546" s="5">
        <f>IFERROR(M1546/I1546,0)</f>
        <v/>
      </c>
      <c r="R1546" s="8">
        <f>I1546-Q1546</f>
        <v/>
      </c>
      <c r="S1546" s="36">
        <f>P1546*R1546</f>
        <v/>
      </c>
      <c r="U1546" s="27" t="inlineStr">
        <is>
          <t>Stock SAP</t>
        </is>
      </c>
      <c r="V1546" s="27" t="inlineStr">
        <is>
          <t>Medicamentos</t>
        </is>
      </c>
      <c r="W1546" s="27" t="inlineStr">
        <is>
          <t>Dentro del alcance</t>
        </is>
      </c>
      <c r="X1546" s="30" t="inlineStr">
        <is>
          <t>Media</t>
        </is>
      </c>
      <c r="Y1546" s="27" t="inlineStr">
        <is>
          <t>Homologado – confianza Media – pendiente de validación</t>
        </is>
      </c>
      <c r="Z1546" s="26" t="inlineStr">
        <is>
          <t>Dar de baja en SAP</t>
        </is>
      </c>
      <c r="AA1546" s="27" t="inlineStr">
        <is>
          <t>311</t>
        </is>
      </c>
      <c r="AB1546" s="27" t="inlineStr">
        <is>
          <t>ADENOSINA AMP</t>
        </is>
      </c>
      <c r="AC1546" s="27" t="inlineStr">
        <is>
          <t>Homologación por código Avain (master M03-004)</t>
        </is>
      </c>
      <c r="AD1546" s="27" t="inlineStr">
        <is>
          <t>No</t>
        </is>
      </c>
      <c r="AE1546" s="27" t="inlineStr"/>
      <c r="AF1546" s="27" t="inlineStr">
        <is>
          <t>Sí</t>
        </is>
      </c>
      <c r="AG1546" s="27" t="inlineStr">
        <is>
          <t>M03-004</t>
        </is>
      </c>
      <c r="AH1546" s="37" t="n">
        <v>1116</v>
      </c>
      <c r="AI1546" s="37" t="n">
        <v>0</v>
      </c>
      <c r="AJ1546" s="37" t="n">
        <v>1116</v>
      </c>
      <c r="AK1546" s="38" t="n">
        <v>1497.545044802867</v>
      </c>
      <c r="AL1546" s="38">
        <f>IF(OR($Z1546="Dar de baja en SAP",$Z1546="Dar de alta en SAP"),$AJ1546*$AK1546,"")</f>
        <v/>
      </c>
      <c r="AM1546" s="38">
        <f>$AI1546*$AK1546</f>
        <v/>
      </c>
      <c r="AN1546" s="27" t="inlineStr"/>
      <c r="AO1546"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7" t="n">
        <v>0</v>
      </c>
      <c r="M1547" s="7" t="n">
        <v>7581.93</v>
      </c>
      <c r="O1547" s="11">
        <f>M1547/SUM($M$2:$M$2023)</f>
        <v/>
      </c>
      <c r="P1547" s="5">
        <f>IFERROR(M1547/I1547,0)</f>
        <v/>
      </c>
      <c r="R1547" s="8">
        <f>I1547-Q1547</f>
        <v/>
      </c>
      <c r="S1547" s="36">
        <f>P1547*R1547</f>
        <v/>
      </c>
      <c r="U1547" s="27" t="inlineStr">
        <is>
          <t>Stock SAP</t>
        </is>
      </c>
      <c r="V1547" s="27" t="inlineStr">
        <is>
          <t>Medicamentos</t>
        </is>
      </c>
      <c r="W1547" s="27" t="inlineStr">
        <is>
          <t>Dentro del alcance</t>
        </is>
      </c>
      <c r="X1547" s="30" t="inlineStr">
        <is>
          <t>Media</t>
        </is>
      </c>
      <c r="Y1547" s="27" t="inlineStr">
        <is>
          <t>Homologado – confianza Media – pendiente de validación</t>
        </is>
      </c>
      <c r="Z1547" s="26" t="inlineStr">
        <is>
          <t>Dar de baja en SAP</t>
        </is>
      </c>
      <c r="AA1547" s="27" t="inlineStr">
        <is>
          <t>271</t>
        </is>
      </c>
      <c r="AB1547" s="27" t="inlineStr">
        <is>
          <t>ANGINOTRAT</t>
        </is>
      </c>
      <c r="AC1547" s="27" t="inlineStr">
        <is>
          <t>Cruce por nomenclatura SAP</t>
        </is>
      </c>
      <c r="AD1547" s="27" t="inlineStr">
        <is>
          <t>No</t>
        </is>
      </c>
      <c r="AE1547" s="27" t="inlineStr"/>
      <c r="AF1547" s="27" t="inlineStr">
        <is>
          <t>No</t>
        </is>
      </c>
      <c r="AG1547" s="27" t="inlineStr"/>
      <c r="AH1547" s="37" t="n">
        <v>854</v>
      </c>
      <c r="AI1547" s="37" t="n">
        <v>0</v>
      </c>
      <c r="AJ1547" s="37" t="n">
        <v>854</v>
      </c>
      <c r="AK1547" s="38" t="n">
        <v>758.1929391100703</v>
      </c>
      <c r="AL1547" s="38">
        <f>IF(OR($Z1547="Dar de baja en SAP",$Z1547="Dar de alta en SAP"),$AJ1547*$AK1547,"")</f>
        <v/>
      </c>
      <c r="AM1547" s="38">
        <f>$AI1547*$AK1547</f>
        <v/>
      </c>
      <c r="AN1547" s="27" t="inlineStr"/>
      <c r="AO154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7" t="n">
        <v>0</v>
      </c>
      <c r="M1548" s="7" t="n">
        <v>25402.69</v>
      </c>
      <c r="O1548" s="11">
        <f>M1548/SUM($M$2:$M$2023)</f>
        <v/>
      </c>
      <c r="P1548" s="5">
        <f>IFERROR(M1548/I1548,0)</f>
        <v/>
      </c>
      <c r="R1548" s="8">
        <f>I1548-Q1548</f>
        <v/>
      </c>
      <c r="S1548" s="36">
        <f>P1548*R1548</f>
        <v/>
      </c>
      <c r="U1548" s="27" t="inlineStr">
        <is>
          <t>Stock SAP</t>
        </is>
      </c>
      <c r="V1548" s="27" t="inlineStr">
        <is>
          <t>Medicamentos</t>
        </is>
      </c>
      <c r="W1548" s="27" t="inlineStr">
        <is>
          <t>Dentro del alcance</t>
        </is>
      </c>
      <c r="X1548" s="25" t="inlineStr">
        <is>
          <t>Alta</t>
        </is>
      </c>
      <c r="Y1548" s="27" t="inlineStr">
        <is>
          <t>Homologado – confianza Alta</t>
        </is>
      </c>
      <c r="Z1548" s="26" t="inlineStr">
        <is>
          <t>Dar de baja en SAP</t>
        </is>
      </c>
      <c r="AA1548" s="27" t="inlineStr">
        <is>
          <t>173</t>
        </is>
      </c>
      <c r="AB1548" s="27" t="inlineStr">
        <is>
          <t>OTOSPORIN</t>
        </is>
      </c>
      <c r="AC1548" s="27" t="inlineStr">
        <is>
          <t>Cruce por nomenclatura SAP</t>
        </is>
      </c>
      <c r="AD1548" s="27" t="inlineStr">
        <is>
          <t>No</t>
        </is>
      </c>
      <c r="AE1548" s="27" t="inlineStr"/>
      <c r="AF1548" s="27" t="inlineStr">
        <is>
          <t>No</t>
        </is>
      </c>
      <c r="AG1548" s="27" t="inlineStr"/>
      <c r="AH1548" s="37" t="n">
        <v>283</v>
      </c>
      <c r="AI1548" s="37" t="n">
        <v>27</v>
      </c>
      <c r="AJ1548" s="37" t="n">
        <v>256</v>
      </c>
      <c r="AK1548" s="38" t="n">
        <v>2540.268939929328</v>
      </c>
      <c r="AL1548" s="38">
        <f>IF(OR($Z1548="Dar de baja en SAP",$Z1548="Dar de alta en SAP"),$AJ1548*$AK1548,"")</f>
        <v/>
      </c>
      <c r="AM1548" s="38">
        <f>$AI1548*$AK1548</f>
        <v/>
      </c>
      <c r="AN1548" s="27" t="inlineStr"/>
      <c r="AO1548"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7" t="n">
        <v>0</v>
      </c>
      <c r="M1549" s="7" t="n">
        <v>25402.69</v>
      </c>
      <c r="O1549" s="11">
        <f>M1549/SUM($M$2:$M$2023)</f>
        <v/>
      </c>
      <c r="P1549" s="5">
        <f>IFERROR(M1549/I1549,0)</f>
        <v/>
      </c>
      <c r="R1549" s="8">
        <f>I1549-Q1549</f>
        <v/>
      </c>
      <c r="S1549" s="36">
        <f>P1549*R1549</f>
        <v/>
      </c>
      <c r="U1549" s="27" t="inlineStr">
        <is>
          <t>Stock SAP</t>
        </is>
      </c>
      <c r="V1549" s="27" t="inlineStr">
        <is>
          <t>Medicamentos</t>
        </is>
      </c>
      <c r="W1549" s="27" t="inlineStr">
        <is>
          <t>Dentro del alcance</t>
        </is>
      </c>
      <c r="X1549" s="25" t="inlineStr">
        <is>
          <t>Alta</t>
        </is>
      </c>
      <c r="Y1549" s="27" t="inlineStr">
        <is>
          <t>Homologado – confianza Alta</t>
        </is>
      </c>
      <c r="Z1549" s="26" t="inlineStr">
        <is>
          <t>Dar de baja en SAP</t>
        </is>
      </c>
      <c r="AA1549" s="27" t="inlineStr">
        <is>
          <t>173</t>
        </is>
      </c>
      <c r="AB1549" s="27" t="inlineStr">
        <is>
          <t>OTOSPORIN</t>
        </is>
      </c>
      <c r="AC1549" s="27" t="inlineStr">
        <is>
          <t>Cruce por nomenclatura SAP</t>
        </is>
      </c>
      <c r="AD1549" s="27" t="inlineStr">
        <is>
          <t>No</t>
        </is>
      </c>
      <c r="AE1549" s="27" t="inlineStr"/>
      <c r="AF1549" s="27" t="inlineStr">
        <is>
          <t>No</t>
        </is>
      </c>
      <c r="AG1549" s="27" t="inlineStr"/>
      <c r="AH1549" s="37" t="n">
        <v>283</v>
      </c>
      <c r="AI1549" s="37" t="n">
        <v>27</v>
      </c>
      <c r="AJ1549" s="37" t="n">
        <v>256</v>
      </c>
      <c r="AK1549" s="38" t="n">
        <v>2540.268939929328</v>
      </c>
      <c r="AL1549" s="38">
        <f>IF(OR($Z1549="Dar de baja en SAP",$Z1549="Dar de alta en SAP"),$AJ1549*$AK1549,"")</f>
        <v/>
      </c>
      <c r="AM1549" s="38">
        <f>$AI1549*$AK1549</f>
        <v/>
      </c>
      <c r="AN1549" s="27" t="inlineStr"/>
      <c r="AO1549"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7" t="n">
        <v>0</v>
      </c>
      <c r="M1550" s="7" t="n">
        <v>25402.69</v>
      </c>
      <c r="O1550" s="11">
        <f>M1550/SUM($M$2:$M$2023)</f>
        <v/>
      </c>
      <c r="P1550" s="5">
        <f>IFERROR(M1550/I1550,0)</f>
        <v/>
      </c>
      <c r="R1550" s="8">
        <f>I1550-Q1550</f>
        <v/>
      </c>
      <c r="S1550" s="36">
        <f>P1550*R1550</f>
        <v/>
      </c>
      <c r="U1550" s="27" t="inlineStr">
        <is>
          <t>Stock SAP</t>
        </is>
      </c>
      <c r="V1550" s="27" t="inlineStr">
        <is>
          <t>Medicamentos</t>
        </is>
      </c>
      <c r="W1550" s="27" t="inlineStr">
        <is>
          <t>Dentro del alcance</t>
        </is>
      </c>
      <c r="X1550" s="25" t="inlineStr">
        <is>
          <t>Alta</t>
        </is>
      </c>
      <c r="Y1550" s="27" t="inlineStr">
        <is>
          <t>Homologado – confianza Alta</t>
        </is>
      </c>
      <c r="Z1550" s="26" t="inlineStr">
        <is>
          <t>Dar de baja en SAP</t>
        </is>
      </c>
      <c r="AA1550" s="27" t="inlineStr">
        <is>
          <t>173</t>
        </is>
      </c>
      <c r="AB1550" s="27" t="inlineStr">
        <is>
          <t>OTOSPORIN</t>
        </is>
      </c>
      <c r="AC1550" s="27" t="inlineStr">
        <is>
          <t>Cruce por nomenclatura SAP</t>
        </is>
      </c>
      <c r="AD1550" s="27" t="inlineStr">
        <is>
          <t>No</t>
        </is>
      </c>
      <c r="AE1550" s="27" t="inlineStr"/>
      <c r="AF1550" s="27" t="inlineStr">
        <is>
          <t>No</t>
        </is>
      </c>
      <c r="AG1550" s="27" t="inlineStr"/>
      <c r="AH1550" s="37" t="n">
        <v>283</v>
      </c>
      <c r="AI1550" s="37" t="n">
        <v>27</v>
      </c>
      <c r="AJ1550" s="37" t="n">
        <v>256</v>
      </c>
      <c r="AK1550" s="38" t="n">
        <v>2540.268939929328</v>
      </c>
      <c r="AL1550" s="38">
        <f>IF(OR($Z1550="Dar de baja en SAP",$Z1550="Dar de alta en SAP"),$AJ1550*$AK1550,"")</f>
        <v/>
      </c>
      <c r="AM1550" s="38">
        <f>$AI1550*$AK1550</f>
        <v/>
      </c>
      <c r="AN1550" s="27" t="inlineStr"/>
      <c r="AO1550"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7" t="n">
        <v>0</v>
      </c>
      <c r="M1551" s="7" t="n">
        <v>25402.69</v>
      </c>
      <c r="O1551" s="11">
        <f>M1551/SUM($M$2:$M$2023)</f>
        <v/>
      </c>
      <c r="P1551" s="5">
        <f>IFERROR(M1551/I1551,0)</f>
        <v/>
      </c>
      <c r="R1551" s="8">
        <f>I1551-Q1551</f>
        <v/>
      </c>
      <c r="S1551" s="36">
        <f>P1551*R1551</f>
        <v/>
      </c>
      <c r="U1551" s="27" t="inlineStr">
        <is>
          <t>Stock SAP</t>
        </is>
      </c>
      <c r="V1551" s="27" t="inlineStr">
        <is>
          <t>Medicamentos</t>
        </is>
      </c>
      <c r="W1551" s="27" t="inlineStr">
        <is>
          <t>Dentro del alcance</t>
        </is>
      </c>
      <c r="X1551" s="25" t="inlineStr">
        <is>
          <t>Alta</t>
        </is>
      </c>
      <c r="Y1551" s="27" t="inlineStr">
        <is>
          <t>Homologado – confianza Alta</t>
        </is>
      </c>
      <c r="Z1551" s="26" t="inlineStr">
        <is>
          <t>Dar de baja en SAP</t>
        </is>
      </c>
      <c r="AA1551" s="27" t="inlineStr">
        <is>
          <t>173</t>
        </is>
      </c>
      <c r="AB1551" s="27" t="inlineStr">
        <is>
          <t>OTOSPORIN</t>
        </is>
      </c>
      <c r="AC1551" s="27" t="inlineStr">
        <is>
          <t>Cruce por nomenclatura SAP</t>
        </is>
      </c>
      <c r="AD1551" s="27" t="inlineStr">
        <is>
          <t>No</t>
        </is>
      </c>
      <c r="AE1551" s="27" t="inlineStr"/>
      <c r="AF1551" s="27" t="inlineStr">
        <is>
          <t>No</t>
        </is>
      </c>
      <c r="AG1551" s="27" t="inlineStr"/>
      <c r="AH1551" s="37" t="n">
        <v>283</v>
      </c>
      <c r="AI1551" s="37" t="n">
        <v>27</v>
      </c>
      <c r="AJ1551" s="37" t="n">
        <v>256</v>
      </c>
      <c r="AK1551" s="38" t="n">
        <v>2540.268939929328</v>
      </c>
      <c r="AL1551" s="38">
        <f>IF(OR($Z1551="Dar de baja en SAP",$Z1551="Dar de alta en SAP"),$AJ1551*$AK1551,"")</f>
        <v/>
      </c>
      <c r="AM1551" s="38">
        <f>$AI1551*$AK1551</f>
        <v/>
      </c>
      <c r="AN1551" s="27" t="inlineStr"/>
      <c r="AO1551"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7" t="n">
        <v>0</v>
      </c>
      <c r="M1552" s="7" t="n">
        <v>2729.6</v>
      </c>
      <c r="O1552" s="11">
        <f>M1552/SUM($M$2:$M$2023)</f>
        <v/>
      </c>
      <c r="P1552" s="5">
        <f>IFERROR(M1552/I1552,0)</f>
        <v/>
      </c>
      <c r="R1552" s="8">
        <f>I1552-Q1552</f>
        <v/>
      </c>
      <c r="S1552" s="36">
        <f>P1552*R1552</f>
        <v/>
      </c>
      <c r="U1552" s="27" t="inlineStr">
        <is>
          <t>Stock SAP</t>
        </is>
      </c>
      <c r="V1552" s="27" t="inlineStr">
        <is>
          <t>Medicamentos</t>
        </is>
      </c>
      <c r="W1552" s="27" t="inlineStr">
        <is>
          <t>Dentro del alcance</t>
        </is>
      </c>
      <c r="X1552" s="27" t="inlineStr"/>
      <c r="Y1552" s="27" t="inlineStr">
        <is>
          <t>Sin recuento físico en el inventario de Avain</t>
        </is>
      </c>
      <c r="Z1552" s="28" t="inlineStr">
        <is>
          <t>Sin recuento físico</t>
        </is>
      </c>
      <c r="AA1552" s="27" t="inlineStr"/>
      <c r="AB1552" s="27" t="inlineStr"/>
      <c r="AC1552" s="27" t="inlineStr"/>
      <c r="AD1552" s="27" t="inlineStr"/>
      <c r="AE1552" s="27" t="inlineStr"/>
      <c r="AF1552" s="27" t="inlineStr"/>
      <c r="AG1552" s="27" t="inlineStr"/>
      <c r="AH1552" s="37" t="n">
        <v>1991</v>
      </c>
      <c r="AI1552" s="37" t="n">
        <v>0</v>
      </c>
      <c r="AJ1552" s="37" t="n">
        <v>1991</v>
      </c>
      <c r="AK1552" s="38" t="n">
        <v>272.9604068307383</v>
      </c>
      <c r="AL1552" s="38" t="n"/>
      <c r="AM1552" s="38" t="n"/>
      <c r="AN1552" s="27" t="inlineStr"/>
      <c r="AO1552" s="27"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7" t="n">
        <v>0</v>
      </c>
      <c r="M1553" s="7" t="n">
        <v>43816.8</v>
      </c>
      <c r="O1553" s="11">
        <f>M1553/SUM($M$2:$M$2023)</f>
        <v/>
      </c>
      <c r="P1553" s="5">
        <f>IFERROR(M1553/I1553,0)</f>
        <v/>
      </c>
      <c r="R1553" s="8">
        <f>I1553-Q1553</f>
        <v/>
      </c>
      <c r="S1553" s="36">
        <f>P1553*R1553</f>
        <v/>
      </c>
      <c r="U1553" s="27" t="inlineStr">
        <is>
          <t>Stock SAP</t>
        </is>
      </c>
      <c r="V1553" s="27" t="inlineStr">
        <is>
          <t>Medicamentos</t>
        </is>
      </c>
      <c r="W1553" s="27" t="inlineStr">
        <is>
          <t>Dentro del alcance</t>
        </is>
      </c>
      <c r="X1553" s="27" t="inlineStr"/>
      <c r="Y1553" s="27" t="inlineStr">
        <is>
          <t>Sin recuento físico en el inventario de Avain</t>
        </is>
      </c>
      <c r="Z1553" s="28" t="inlineStr">
        <is>
          <t>Sin recuento físico</t>
        </is>
      </c>
      <c r="AA1553" s="27" t="inlineStr"/>
      <c r="AB1553" s="27" t="inlineStr"/>
      <c r="AC1553" s="27" t="inlineStr"/>
      <c r="AD1553" s="27" t="inlineStr"/>
      <c r="AE1553" s="27" t="inlineStr"/>
      <c r="AF1553" s="27" t="inlineStr"/>
      <c r="AG1553" s="27" t="inlineStr"/>
      <c r="AH1553" s="37" t="n">
        <v>968</v>
      </c>
      <c r="AI1553" s="37" t="n">
        <v>0</v>
      </c>
      <c r="AJ1553" s="37" t="n">
        <v>968</v>
      </c>
      <c r="AK1553" s="38" t="n">
        <v>4381.680010330579</v>
      </c>
      <c r="AL1553" s="38" t="n"/>
      <c r="AM1553" s="38" t="n"/>
      <c r="AN1553" s="27" t="inlineStr"/>
      <c r="AO1553" s="27"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7" t="n">
        <v>0</v>
      </c>
      <c r="M1554" s="7" t="n">
        <v>70213.77</v>
      </c>
      <c r="O1554" s="11">
        <f>M1554/SUM($M$2:$M$2023)</f>
        <v/>
      </c>
      <c r="P1554" s="5">
        <f>IFERROR(M1554/I1554,0)</f>
        <v/>
      </c>
      <c r="R1554" s="8">
        <f>I1554-Q1554</f>
        <v/>
      </c>
      <c r="S1554" s="36">
        <f>P1554*R1554</f>
        <v/>
      </c>
      <c r="U1554" s="27" t="inlineStr">
        <is>
          <t>Stock SAP</t>
        </is>
      </c>
      <c r="V1554" s="27" t="inlineStr">
        <is>
          <t>Medicamentos</t>
        </is>
      </c>
      <c r="W1554" s="27" t="inlineStr">
        <is>
          <t>Dentro del alcance</t>
        </is>
      </c>
      <c r="X1554" s="30" t="inlineStr">
        <is>
          <t>Media</t>
        </is>
      </c>
      <c r="Y1554" s="27" t="inlineStr">
        <is>
          <t>Homologado – confianza Media – pendiente de validación</t>
        </is>
      </c>
      <c r="Z1554" s="25" t="inlineStr">
        <is>
          <t>Dar de alta en SAP</t>
        </is>
      </c>
      <c r="AA1554" s="27" t="inlineStr">
        <is>
          <t>206</t>
        </is>
      </c>
      <c r="AB1554" s="27" t="inlineStr">
        <is>
          <t>SERTAL</t>
        </is>
      </c>
      <c r="AC1554" s="27" t="inlineStr">
        <is>
          <t>Cruce por nomenclatura SAP</t>
        </is>
      </c>
      <c r="AD1554" s="27" t="inlineStr">
        <is>
          <t>No</t>
        </is>
      </c>
      <c r="AE1554" s="27" t="inlineStr"/>
      <c r="AF1554" s="27" t="inlineStr">
        <is>
          <t>No</t>
        </is>
      </c>
      <c r="AG1554" s="27" t="inlineStr"/>
      <c r="AH1554" s="37" t="n">
        <v>82</v>
      </c>
      <c r="AI1554" s="37" t="n">
        <v>220</v>
      </c>
      <c r="AJ1554" s="37" t="n">
        <v>-138</v>
      </c>
      <c r="AK1554" s="38" t="n">
        <v>7021.377073170732</v>
      </c>
      <c r="AL1554" s="38">
        <f>IF(OR($Z1554="Dar de baja en SAP",$Z1554="Dar de alta en SAP"),$AJ1554*$AK1554,"")</f>
        <v/>
      </c>
      <c r="AM1554" s="38">
        <f>$AI1554*$AK1554</f>
        <v/>
      </c>
      <c r="AN1554" s="27" t="inlineStr"/>
      <c r="AO1554" s="27"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7" t="n">
        <v>0</v>
      </c>
      <c r="M1555" s="7" t="n">
        <v>234347.02</v>
      </c>
      <c r="O1555" s="11">
        <f>M1555/SUM($M$2:$M$2023)</f>
        <v/>
      </c>
      <c r="P1555" s="5">
        <f>IFERROR(M1555/I1555,0)</f>
        <v/>
      </c>
      <c r="R1555" s="8">
        <f>I1555-Q1555</f>
        <v/>
      </c>
      <c r="S1555" s="36">
        <f>P1555*R1555</f>
        <v/>
      </c>
      <c r="U1555" s="27" t="inlineStr">
        <is>
          <t>Stock SAP</t>
        </is>
      </c>
      <c r="V1555" s="27" t="inlineStr">
        <is>
          <t>Medicamentos</t>
        </is>
      </c>
      <c r="W1555" s="27" t="inlineStr">
        <is>
          <t>Dentro del alcance</t>
        </is>
      </c>
      <c r="X1555" s="27" t="inlineStr"/>
      <c r="Y1555" s="27" t="inlineStr">
        <is>
          <t>Sin recuento físico en el inventario de Avain</t>
        </is>
      </c>
      <c r="Z1555" s="28" t="inlineStr">
        <is>
          <t>Sin recuento físico</t>
        </is>
      </c>
      <c r="AA1555" s="27" t="inlineStr"/>
      <c r="AB1555" s="27" t="inlineStr"/>
      <c r="AC1555" s="27" t="inlineStr"/>
      <c r="AD1555" s="27" t="inlineStr"/>
      <c r="AE1555" s="27" t="inlineStr"/>
      <c r="AF1555" s="27" t="inlineStr"/>
      <c r="AG1555" s="27" t="inlineStr"/>
      <c r="AH1555" s="37" t="n">
        <v>150</v>
      </c>
      <c r="AI1555" s="37" t="n">
        <v>0</v>
      </c>
      <c r="AJ1555" s="37" t="n">
        <v>150</v>
      </c>
      <c r="AK1555" s="38" t="n">
        <v>23434.70193333333</v>
      </c>
      <c r="AL1555" s="38" t="n"/>
      <c r="AM1555" s="38" t="n"/>
      <c r="AN1555" s="27" t="inlineStr"/>
      <c r="AO1555" s="27"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7" t="n">
        <v>0</v>
      </c>
      <c r="M1556" s="7" t="n">
        <v>76196.42</v>
      </c>
      <c r="O1556" s="11">
        <f>M1556/SUM($M$2:$M$2023)</f>
        <v/>
      </c>
      <c r="P1556" s="5">
        <f>IFERROR(M1556/I1556,0)</f>
        <v/>
      </c>
      <c r="R1556" s="8">
        <f>I1556-Q1556</f>
        <v/>
      </c>
      <c r="S1556" s="36">
        <f>P1556*R1556</f>
        <v/>
      </c>
      <c r="U1556" s="27" t="inlineStr">
        <is>
          <t>Stock SAP</t>
        </is>
      </c>
      <c r="V1556" s="27" t="inlineStr">
        <is>
          <t>Medicamentos</t>
        </is>
      </c>
      <c r="W1556" s="27" t="inlineStr">
        <is>
          <t>Dentro del alcance</t>
        </is>
      </c>
      <c r="X1556" s="26" t="inlineStr">
        <is>
          <t>Baja</t>
        </is>
      </c>
      <c r="Y1556" s="27" t="inlineStr">
        <is>
          <t>Homologado – confianza Baja – pendiente de validación</t>
        </is>
      </c>
      <c r="Z1556" s="26" t="inlineStr">
        <is>
          <t>Dar de baja en SAP</t>
        </is>
      </c>
      <c r="AA1556" s="27" t="inlineStr">
        <is>
          <t>137; 469</t>
        </is>
      </c>
      <c r="AB1556" s="27" t="inlineStr">
        <is>
          <t>IODOPOVIDONA 1000 ML; iodopovidona x 60 ml</t>
        </is>
      </c>
      <c r="AC1556" s="27" t="inlineStr">
        <is>
          <t>Cruce por nomenclatura SAP; Homologación por código Avain (master D-175)</t>
        </is>
      </c>
      <c r="AD1556" s="27" t="inlineStr">
        <is>
          <t>No</t>
        </is>
      </c>
      <c r="AE1556" s="27" t="inlineStr"/>
      <c r="AF1556" s="27" t="inlineStr">
        <is>
          <t>Sí</t>
        </is>
      </c>
      <c r="AG1556" s="27" t="inlineStr">
        <is>
          <t>D-175</t>
        </is>
      </c>
      <c r="AH1556" s="37" t="n">
        <v>360</v>
      </c>
      <c r="AI1556" s="37" t="n">
        <v>71</v>
      </c>
      <c r="AJ1556" s="37" t="n">
        <v>289</v>
      </c>
      <c r="AK1556" s="38" t="n">
        <v>7619.642194444443</v>
      </c>
      <c r="AL1556" s="38">
        <f>IF(OR($Z1556="Dar de baja en SAP",$Z1556="Dar de alta en SAP"),$AJ1556*$AK1556,"")</f>
        <v/>
      </c>
      <c r="AM1556" s="38">
        <f>$AI1556*$AK1556</f>
        <v/>
      </c>
      <c r="AN1556" s="27" t="inlineStr"/>
      <c r="AO1556" s="27"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7" t="n">
        <v>0</v>
      </c>
      <c r="M1557" s="7" t="n">
        <v>1010.93</v>
      </c>
      <c r="O1557" s="11">
        <f>M1557/SUM($M$2:$M$2023)</f>
        <v/>
      </c>
      <c r="P1557" s="5">
        <f>IFERROR(M1557/I1557,0)</f>
        <v/>
      </c>
      <c r="R1557" s="8">
        <f>I1557-Q1557</f>
        <v/>
      </c>
      <c r="S1557" s="36">
        <f>P1557*R1557</f>
        <v/>
      </c>
      <c r="U1557" s="27" t="inlineStr">
        <is>
          <t>Stock SAP</t>
        </is>
      </c>
      <c r="V1557" s="27" t="inlineStr">
        <is>
          <t>Medicamentos</t>
        </is>
      </c>
      <c r="W1557" s="27" t="inlineStr">
        <is>
          <t>Dentro del alcance</t>
        </is>
      </c>
      <c r="X1557" s="27" t="inlineStr"/>
      <c r="Y1557" s="27" t="inlineStr">
        <is>
          <t>Sin recuento físico en el inventario de Avain</t>
        </is>
      </c>
      <c r="Z1557" s="28" t="inlineStr">
        <is>
          <t>Sin recuento físico</t>
        </is>
      </c>
      <c r="AA1557" s="27" t="inlineStr"/>
      <c r="AB1557" s="27" t="inlineStr"/>
      <c r="AC1557" s="27" t="inlineStr"/>
      <c r="AD1557" s="27" t="inlineStr"/>
      <c r="AE1557" s="27" t="inlineStr"/>
      <c r="AF1557" s="27" t="inlineStr"/>
      <c r="AG1557" s="27" t="inlineStr"/>
      <c r="AH1557" s="37" t="n">
        <v>4714</v>
      </c>
      <c r="AI1557" s="37" t="n">
        <v>0</v>
      </c>
      <c r="AJ1557" s="37" t="n">
        <v>4714</v>
      </c>
      <c r="AK1557" s="38" t="n">
        <v>101.0930398812049</v>
      </c>
      <c r="AL1557" s="38" t="n"/>
      <c r="AM1557" s="38" t="n"/>
      <c r="AN1557" s="27" t="inlineStr"/>
      <c r="AO1557" s="27"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7" t="n">
        <v>0</v>
      </c>
      <c r="M1558" s="7" t="n">
        <v>112965.2</v>
      </c>
      <c r="O1558" s="11">
        <f>M1558/SUM($M$2:$M$2023)</f>
        <v/>
      </c>
      <c r="P1558" s="5">
        <f>IFERROR(M1558/I1558,0)</f>
        <v/>
      </c>
      <c r="R1558" s="8">
        <f>I1558-Q1558</f>
        <v/>
      </c>
      <c r="S1558" s="36">
        <f>P1558*R1558</f>
        <v/>
      </c>
      <c r="U1558" s="27" t="inlineStr">
        <is>
          <t>Stock SAP</t>
        </is>
      </c>
      <c r="V1558" s="27" t="inlineStr">
        <is>
          <t>Medicamentos</t>
        </is>
      </c>
      <c r="W1558" s="27" t="inlineStr">
        <is>
          <t>Dentro del alcance</t>
        </is>
      </c>
      <c r="X1558" s="26" t="inlineStr">
        <is>
          <t>Baja</t>
        </is>
      </c>
      <c r="Y1558" s="27" t="inlineStr">
        <is>
          <t>Homologado – confianza Baja – pendiente de validación</t>
        </is>
      </c>
      <c r="Z1558" s="26" t="inlineStr">
        <is>
          <t>Dar de baja en SAP</t>
        </is>
      </c>
      <c r="AA1558" s="27" t="inlineStr">
        <is>
          <t>383</t>
        </is>
      </c>
      <c r="AB1558" s="27" t="inlineStr">
        <is>
          <t>GLUCOMETRO</t>
        </is>
      </c>
      <c r="AC1558" s="27" t="inlineStr">
        <is>
          <t>Homologación por código Avain (master E-182)</t>
        </is>
      </c>
      <c r="AD1558" s="27" t="inlineStr">
        <is>
          <t>No</t>
        </is>
      </c>
      <c r="AE1558" s="27" t="inlineStr"/>
      <c r="AF1558" s="27" t="inlineStr">
        <is>
          <t>Sí</t>
        </is>
      </c>
      <c r="AG1558" s="27" t="inlineStr">
        <is>
          <t>E-182</t>
        </is>
      </c>
      <c r="AH1558" s="37" t="n">
        <v>89</v>
      </c>
      <c r="AI1558" s="37" t="n">
        <v>19</v>
      </c>
      <c r="AJ1558" s="37" t="n">
        <v>70</v>
      </c>
      <c r="AK1558" s="38" t="n">
        <v>11296.52</v>
      </c>
      <c r="AL1558" s="38">
        <f>IF(OR($Z1558="Dar de baja en SAP",$Z1558="Dar de alta en SAP"),$AJ1558*$AK1558,"")</f>
        <v/>
      </c>
      <c r="AM1558" s="38">
        <f>$AI1558*$AK1558</f>
        <v/>
      </c>
      <c r="AN1558" s="27" t="inlineStr"/>
      <c r="AO1558"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7" t="n">
        <v>0</v>
      </c>
      <c r="M1559" s="7" t="n">
        <v>112965.2</v>
      </c>
      <c r="O1559" s="11">
        <f>M1559/SUM($M$2:$M$2023)</f>
        <v/>
      </c>
      <c r="P1559" s="5">
        <f>IFERROR(M1559/I1559,0)</f>
        <v/>
      </c>
      <c r="R1559" s="8">
        <f>I1559-Q1559</f>
        <v/>
      </c>
      <c r="S1559" s="36">
        <f>P1559*R1559</f>
        <v/>
      </c>
      <c r="U1559" s="27" t="inlineStr">
        <is>
          <t>Stock SAP</t>
        </is>
      </c>
      <c r="V1559" s="27" t="inlineStr">
        <is>
          <t>Medicamentos</t>
        </is>
      </c>
      <c r="W1559" s="27" t="inlineStr">
        <is>
          <t>Dentro del alcance</t>
        </is>
      </c>
      <c r="X1559" s="26" t="inlineStr">
        <is>
          <t>Baja</t>
        </is>
      </c>
      <c r="Y1559" s="27" t="inlineStr">
        <is>
          <t>Homologado – confianza Baja – pendiente de validación</t>
        </is>
      </c>
      <c r="Z1559" s="26" t="inlineStr">
        <is>
          <t>Dar de baja en SAP</t>
        </is>
      </c>
      <c r="AA1559" s="27" t="inlineStr">
        <is>
          <t>383</t>
        </is>
      </c>
      <c r="AB1559" s="27" t="inlineStr">
        <is>
          <t>GLUCOMETRO</t>
        </is>
      </c>
      <c r="AC1559" s="27" t="inlineStr">
        <is>
          <t>Homologación por código Avain (master E-182)</t>
        </is>
      </c>
      <c r="AD1559" s="27" t="inlineStr">
        <is>
          <t>No</t>
        </is>
      </c>
      <c r="AE1559" s="27" t="inlineStr"/>
      <c r="AF1559" s="27" t="inlineStr">
        <is>
          <t>Sí</t>
        </is>
      </c>
      <c r="AG1559" s="27" t="inlineStr">
        <is>
          <t>E-182</t>
        </is>
      </c>
      <c r="AH1559" s="37" t="n">
        <v>89</v>
      </c>
      <c r="AI1559" s="37" t="n">
        <v>19</v>
      </c>
      <c r="AJ1559" s="37" t="n">
        <v>70</v>
      </c>
      <c r="AK1559" s="38" t="n">
        <v>11296.52</v>
      </c>
      <c r="AL1559" s="38">
        <f>IF(OR($Z1559="Dar de baja en SAP",$Z1559="Dar de alta en SAP"),$AJ1559*$AK1559,"")</f>
        <v/>
      </c>
      <c r="AM1559" s="38">
        <f>$AI1559*$AK1559</f>
        <v/>
      </c>
      <c r="AN1559" s="27" t="inlineStr"/>
      <c r="AO1559"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7" t="n">
        <v>0</v>
      </c>
      <c r="M1560" s="7" t="n">
        <v>22790.04</v>
      </c>
      <c r="O1560" s="11">
        <f>M1560/SUM($M$2:$M$2023)</f>
        <v/>
      </c>
      <c r="P1560" s="5">
        <f>IFERROR(M1560/I1560,0)</f>
        <v/>
      </c>
      <c r="R1560" s="8">
        <f>I1560-Q1560</f>
        <v/>
      </c>
      <c r="S1560" s="36">
        <f>P1560*R1560</f>
        <v/>
      </c>
      <c r="U1560" s="27" t="inlineStr">
        <is>
          <t>Stock SAP</t>
        </is>
      </c>
      <c r="V1560" s="27" t="inlineStr">
        <is>
          <t>Medicamentos</t>
        </is>
      </c>
      <c r="W1560" s="27" t="inlineStr">
        <is>
          <t>Dentro del alcance</t>
        </is>
      </c>
      <c r="X1560" s="27" t="inlineStr"/>
      <c r="Y1560" s="27" t="inlineStr">
        <is>
          <t>Sin recuento físico en el inventario de Avain</t>
        </is>
      </c>
      <c r="Z1560" s="28" t="inlineStr">
        <is>
          <t>Sin recuento físico</t>
        </is>
      </c>
      <c r="AA1560" s="27" t="inlineStr"/>
      <c r="AB1560" s="27" t="inlineStr"/>
      <c r="AC1560" s="27" t="inlineStr"/>
      <c r="AD1560" s="27" t="inlineStr"/>
      <c r="AE1560" s="27" t="inlineStr"/>
      <c r="AF1560" s="27" t="inlineStr"/>
      <c r="AG1560" s="27" t="inlineStr"/>
      <c r="AH1560" s="37" t="n">
        <v>53</v>
      </c>
      <c r="AI1560" s="37" t="n">
        <v>0</v>
      </c>
      <c r="AJ1560" s="37" t="n">
        <v>53</v>
      </c>
      <c r="AK1560" s="38" t="n">
        <v>2279.003773584906</v>
      </c>
      <c r="AL1560" s="38" t="n"/>
      <c r="AM1560" s="38" t="n"/>
      <c r="AN1560" s="27" t="inlineStr"/>
      <c r="AO1560" s="27"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7" t="n">
        <v>0</v>
      </c>
      <c r="M1561" s="7" t="n">
        <v>22790.04</v>
      </c>
      <c r="O1561" s="11">
        <f>M1561/SUM($M$2:$M$2023)</f>
        <v/>
      </c>
      <c r="P1561" s="5">
        <f>IFERROR(M1561/I1561,0)</f>
        <v/>
      </c>
      <c r="R1561" s="8">
        <f>I1561-Q1561</f>
        <v/>
      </c>
      <c r="S1561" s="36">
        <f>P1561*R1561</f>
        <v/>
      </c>
      <c r="U1561" s="27" t="inlineStr">
        <is>
          <t>Stock SAP</t>
        </is>
      </c>
      <c r="V1561" s="27" t="inlineStr">
        <is>
          <t>Medicamentos</t>
        </is>
      </c>
      <c r="W1561" s="27" t="inlineStr">
        <is>
          <t>Dentro del alcance</t>
        </is>
      </c>
      <c r="X1561" s="27" t="inlineStr"/>
      <c r="Y1561" s="27" t="inlineStr">
        <is>
          <t>Sin recuento físico en el inventario de Avain</t>
        </is>
      </c>
      <c r="Z1561" s="28" t="inlineStr">
        <is>
          <t>Sin recuento físico</t>
        </is>
      </c>
      <c r="AA1561" s="27" t="inlineStr"/>
      <c r="AB1561" s="27" t="inlineStr"/>
      <c r="AC1561" s="27" t="inlineStr"/>
      <c r="AD1561" s="27" t="inlineStr"/>
      <c r="AE1561" s="27" t="inlineStr"/>
      <c r="AF1561" s="27" t="inlineStr"/>
      <c r="AG1561" s="27" t="inlineStr"/>
      <c r="AH1561" s="37" t="n">
        <v>53</v>
      </c>
      <c r="AI1561" s="37" t="n">
        <v>0</v>
      </c>
      <c r="AJ1561" s="37" t="n">
        <v>53</v>
      </c>
      <c r="AK1561" s="38" t="n">
        <v>2279.003773584906</v>
      </c>
      <c r="AL1561" s="38" t="n"/>
      <c r="AM1561" s="38" t="n"/>
      <c r="AN1561" s="27" t="inlineStr"/>
      <c r="AO1561" s="27"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7" t="n">
        <v>0</v>
      </c>
      <c r="M1562" s="7" t="n">
        <v>165493.81</v>
      </c>
      <c r="O1562" s="11">
        <f>M1562/SUM($M$2:$M$2023)</f>
        <v/>
      </c>
      <c r="P1562" s="5">
        <f>IFERROR(M1562/I1562,0)</f>
        <v/>
      </c>
      <c r="R1562" s="8">
        <f>I1562-Q1562</f>
        <v/>
      </c>
      <c r="S1562" s="36">
        <f>P1562*R1562</f>
        <v/>
      </c>
      <c r="U1562" s="27" t="inlineStr">
        <is>
          <t>Stock SAP</t>
        </is>
      </c>
      <c r="V1562" s="27" t="inlineStr">
        <is>
          <t>Medicamentos</t>
        </is>
      </c>
      <c r="W1562" s="27" t="inlineStr">
        <is>
          <t>Dentro del alcance</t>
        </is>
      </c>
      <c r="X1562" s="27" t="inlineStr"/>
      <c r="Y1562" s="27" t="inlineStr">
        <is>
          <t>Sin recuento físico en el inventario de Avain</t>
        </is>
      </c>
      <c r="Z1562" s="28" t="inlineStr">
        <is>
          <t>Sin recuento físico</t>
        </is>
      </c>
      <c r="AA1562" s="27" t="inlineStr"/>
      <c r="AB1562" s="27" t="inlineStr"/>
      <c r="AC1562" s="27" t="inlineStr"/>
      <c r="AD1562" s="27" t="inlineStr"/>
      <c r="AE1562" s="27" t="inlineStr"/>
      <c r="AF1562" s="27" t="inlineStr"/>
      <c r="AG1562" s="27" t="inlineStr"/>
      <c r="AH1562" s="37" t="n">
        <v>45</v>
      </c>
      <c r="AI1562" s="37" t="n">
        <v>0</v>
      </c>
      <c r="AJ1562" s="37" t="n">
        <v>45</v>
      </c>
      <c r="AK1562" s="38" t="n">
        <v>16549.38022222223</v>
      </c>
      <c r="AL1562" s="38" t="n"/>
      <c r="AM1562" s="38" t="n"/>
      <c r="AN1562" s="27" t="inlineStr"/>
      <c r="AO1562" s="27"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7" t="n">
        <v>0</v>
      </c>
      <c r="M1563" s="7" t="n">
        <v>125836.88</v>
      </c>
      <c r="O1563" s="11">
        <f>M1563/SUM($M$2:$M$2023)</f>
        <v/>
      </c>
      <c r="P1563" s="5">
        <f>IFERROR(M1563/I1563,0)</f>
        <v/>
      </c>
      <c r="R1563" s="8">
        <f>I1563-Q1563</f>
        <v/>
      </c>
      <c r="S1563" s="36">
        <f>P1563*R1563</f>
        <v/>
      </c>
      <c r="U1563" s="27" t="inlineStr">
        <is>
          <t>Stock SAP</t>
        </is>
      </c>
      <c r="V1563" s="27" t="inlineStr">
        <is>
          <t>Medicamentos</t>
        </is>
      </c>
      <c r="W1563" s="27" t="inlineStr">
        <is>
          <t>Dentro del alcance</t>
        </is>
      </c>
      <c r="X1563" s="27" t="inlineStr"/>
      <c r="Y1563" s="27" t="inlineStr">
        <is>
          <t>Sin recuento físico en el inventario de Avain</t>
        </is>
      </c>
      <c r="Z1563" s="28" t="inlineStr">
        <is>
          <t>Sin recuento físico</t>
        </is>
      </c>
      <c r="AA1563" s="27" t="inlineStr"/>
      <c r="AB1563" s="27" t="inlineStr"/>
      <c r="AC1563" s="27" t="inlineStr"/>
      <c r="AD1563" s="27" t="inlineStr"/>
      <c r="AE1563" s="27" t="inlineStr"/>
      <c r="AF1563" s="27" t="inlineStr"/>
      <c r="AG1563" s="27" t="inlineStr"/>
      <c r="AH1563" s="37" t="n">
        <v>40</v>
      </c>
      <c r="AI1563" s="37" t="n">
        <v>0</v>
      </c>
      <c r="AJ1563" s="37" t="n">
        <v>40</v>
      </c>
      <c r="AK1563" s="38" t="n">
        <v>12583.68775</v>
      </c>
      <c r="AL1563" s="38" t="n"/>
      <c r="AM1563" s="38" t="n"/>
      <c r="AN1563" s="27" t="inlineStr"/>
      <c r="AO1563" s="27"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7" t="n">
        <v>0</v>
      </c>
      <c r="M1564" s="7" t="n">
        <v>50871.2</v>
      </c>
      <c r="O1564" s="11">
        <f>M1564/SUM($M$2:$M$2023)</f>
        <v/>
      </c>
      <c r="P1564" s="5">
        <f>IFERROR(M1564/I1564,0)</f>
        <v/>
      </c>
      <c r="R1564" s="8">
        <f>I1564-Q1564</f>
        <v/>
      </c>
      <c r="S1564" s="36">
        <f>P1564*R1564</f>
        <v/>
      </c>
      <c r="U1564" s="27" t="inlineStr">
        <is>
          <t>Stock SAP</t>
        </is>
      </c>
      <c r="V1564" s="27" t="inlineStr">
        <is>
          <t>Medicamentos</t>
        </is>
      </c>
      <c r="W1564" s="27" t="inlineStr">
        <is>
          <t>Dentro del alcance</t>
        </is>
      </c>
      <c r="X1564" s="27" t="inlineStr"/>
      <c r="Y1564" s="27" t="inlineStr">
        <is>
          <t>Sin recuento físico en el inventario de Avain</t>
        </is>
      </c>
      <c r="Z1564" s="28" t="inlineStr">
        <is>
          <t>Sin recuento físico</t>
        </is>
      </c>
      <c r="AA1564" s="27" t="inlineStr"/>
      <c r="AB1564" s="27" t="inlineStr"/>
      <c r="AC1564" s="27" t="inlineStr"/>
      <c r="AD1564" s="27" t="inlineStr"/>
      <c r="AE1564" s="27" t="inlineStr"/>
      <c r="AF1564" s="27" t="inlineStr"/>
      <c r="AG1564" s="27" t="inlineStr"/>
      <c r="AH1564" s="37" t="n">
        <v>10</v>
      </c>
      <c r="AI1564" s="37" t="n">
        <v>0</v>
      </c>
      <c r="AJ1564" s="37" t="n">
        <v>10</v>
      </c>
      <c r="AK1564" s="38" t="n">
        <v>5087.12</v>
      </c>
      <c r="AL1564" s="38" t="n"/>
      <c r="AM1564" s="38" t="n"/>
      <c r="AN1564" s="27" t="inlineStr"/>
      <c r="AO1564" s="27" t="inlineStr"/>
    </row>
    <row r="1565">
      <c r="A1565" s="5" t="inlineStr">
        <is>
          <t>2000010</t>
        </is>
      </c>
      <c r="B1565" s="5" t="inlineStr">
        <is>
          <t>ANTIPARRA DE PLASTICO</t>
        </is>
      </c>
      <c r="C1565" s="5" t="inlineStr"/>
      <c r="D1565" s="5" t="inlineStr">
        <is>
          <t>033</t>
        </is>
      </c>
      <c r="E1565" s="5" t="inlineStr">
        <is>
          <t>ZDES</t>
        </is>
      </c>
      <c r="F1565" s="5" t="inlineStr">
        <is>
          <t>1060</t>
        </is>
      </c>
      <c r="G1565" s="5" t="inlineStr">
        <is>
          <t>6031</t>
        </is>
      </c>
      <c r="H1565" s="5" t="inlineStr">
        <is>
          <t>C/U</t>
        </is>
      </c>
      <c r="I1565" s="6" t="n">
        <v>10</v>
      </c>
      <c r="J1565" s="6" t="n">
        <v>0</v>
      </c>
      <c r="K1565" s="5" t="inlineStr">
        <is>
          <t>ARS</t>
        </is>
      </c>
      <c r="L1565" s="7" t="n">
        <v>0</v>
      </c>
      <c r="M1565" s="7" t="n">
        <v>191470</v>
      </c>
      <c r="O1565" s="11">
        <f>M1565/SUM($M$2:$M$2023)</f>
        <v/>
      </c>
      <c r="P1565" s="5">
        <f>IFERROR(M1565/I1565,0)</f>
        <v/>
      </c>
      <c r="R1565" s="8">
        <f>I1565-Q1565</f>
        <v/>
      </c>
      <c r="S1565" s="36">
        <f>P1565*R1565</f>
        <v/>
      </c>
      <c r="U1565" s="27" t="inlineStr">
        <is>
          <t>Stock SAP</t>
        </is>
      </c>
      <c r="V1565" s="27" t="inlineStr">
        <is>
          <t>Descartables</t>
        </is>
      </c>
      <c r="W1565" s="27" t="inlineStr">
        <is>
          <t>Dentro del alcance</t>
        </is>
      </c>
      <c r="X1565" s="27" t="inlineStr"/>
      <c r="Y1565" s="27" t="inlineStr">
        <is>
          <t>Sin recuento físico en el inventario de Avain</t>
        </is>
      </c>
      <c r="Z1565" s="28" t="inlineStr">
        <is>
          <t>Sin recuento físico</t>
        </is>
      </c>
      <c r="AA1565" s="27" t="inlineStr"/>
      <c r="AB1565" s="27" t="inlineStr"/>
      <c r="AC1565" s="27" t="inlineStr"/>
      <c r="AD1565" s="27" t="inlineStr"/>
      <c r="AE1565" s="27" t="inlineStr"/>
      <c r="AF1565" s="27" t="inlineStr"/>
      <c r="AG1565" s="27" t="inlineStr"/>
      <c r="AH1565" s="37" t="n">
        <v>10</v>
      </c>
      <c r="AI1565" s="37" t="n">
        <v>0</v>
      </c>
      <c r="AJ1565" s="37" t="n">
        <v>10</v>
      </c>
      <c r="AK1565" s="38" t="n">
        <v>19147</v>
      </c>
      <c r="AL1565" s="38" t="n"/>
      <c r="AM1565" s="38" t="n"/>
      <c r="AN1565" s="27" t="inlineStr"/>
      <c r="AO1565" s="27"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t="inlineStr"/>
      <c r="D1566" s="5" t="inlineStr">
        <is>
          <t>033</t>
        </is>
      </c>
      <c r="E1566" s="5" t="inlineStr">
        <is>
          <t>ZDES</t>
        </is>
      </c>
      <c r="F1566" s="5" t="inlineStr">
        <is>
          <t>1060</t>
        </is>
      </c>
      <c r="G1566" s="5" t="inlineStr">
        <is>
          <t>6021</t>
        </is>
      </c>
      <c r="H1566" s="5" t="inlineStr">
        <is>
          <t>C/U</t>
        </is>
      </c>
      <c r="I1566" s="6" t="n">
        <v>10</v>
      </c>
      <c r="J1566" s="6" t="n">
        <v>0</v>
      </c>
      <c r="K1566" s="5" t="inlineStr">
        <is>
          <t>ARS</t>
        </is>
      </c>
      <c r="L1566" s="7" t="n">
        <v>0</v>
      </c>
      <c r="M1566" s="7" t="n">
        <v>138991.7</v>
      </c>
      <c r="O1566" s="11">
        <f>M1566/SUM($M$2:$M$2023)</f>
        <v/>
      </c>
      <c r="P1566" s="5">
        <f>IFERROR(M1566/I1566,0)</f>
        <v/>
      </c>
      <c r="R1566" s="8">
        <f>I1566-Q1566</f>
        <v/>
      </c>
      <c r="S1566" s="36">
        <f>P1566*R1566</f>
        <v/>
      </c>
      <c r="U1566" s="27" t="inlineStr">
        <is>
          <t>Stock SAP</t>
        </is>
      </c>
      <c r="V1566" s="27" t="inlineStr">
        <is>
          <t>Descartables</t>
        </is>
      </c>
      <c r="W1566" s="27" t="inlineStr">
        <is>
          <t>Dentro del alcance</t>
        </is>
      </c>
      <c r="X1566" s="27" t="inlineStr"/>
      <c r="Y1566" s="27" t="inlineStr">
        <is>
          <t>Sin recuento físico en el inventario de Avain</t>
        </is>
      </c>
      <c r="Z1566" s="28" t="inlineStr">
        <is>
          <t>Sin recuento físico</t>
        </is>
      </c>
      <c r="AA1566" s="27" t="inlineStr"/>
      <c r="AB1566" s="27" t="inlineStr"/>
      <c r="AC1566" s="27" t="inlineStr"/>
      <c r="AD1566" s="27" t="inlineStr"/>
      <c r="AE1566" s="27" t="inlineStr"/>
      <c r="AF1566" s="27" t="inlineStr"/>
      <c r="AG1566" s="27" t="inlineStr"/>
      <c r="AH1566" s="37" t="n">
        <v>10</v>
      </c>
      <c r="AI1566" s="37" t="n">
        <v>0</v>
      </c>
      <c r="AJ1566" s="37" t="n">
        <v>10</v>
      </c>
      <c r="AK1566" s="38" t="n">
        <v>13899.17</v>
      </c>
      <c r="AL1566" s="38" t="n"/>
      <c r="AM1566" s="38" t="n"/>
      <c r="AN1566" s="27" t="inlineStr"/>
      <c r="AO1566" s="27" t="inlineStr"/>
    </row>
    <row r="1567">
      <c r="A1567" s="5" t="inlineStr">
        <is>
          <t>2000048</t>
        </is>
      </c>
      <c r="B1567" s="5" t="inlineStr">
        <is>
          <t>CAMISOLIN AZUL 25GR PUÑO C/ELASTICO 1MT</t>
        </is>
      </c>
      <c r="C1567" s="5" t="inlineStr"/>
      <c r="D1567" s="5" t="inlineStr">
        <is>
          <t>033</t>
        </is>
      </c>
      <c r="E1567" s="5" t="inlineStr">
        <is>
          <t>ZDES</t>
        </is>
      </c>
      <c r="F1567" s="5" t="inlineStr">
        <is>
          <t>1060</t>
        </is>
      </c>
      <c r="G1567" s="5" t="inlineStr">
        <is>
          <t>6021</t>
        </is>
      </c>
      <c r="H1567" s="5" t="inlineStr">
        <is>
          <t>C/U</t>
        </is>
      </c>
      <c r="I1567" s="6" t="n">
        <v>10</v>
      </c>
      <c r="J1567" s="6" t="n">
        <v>0</v>
      </c>
      <c r="K1567" s="5" t="inlineStr">
        <is>
          <t>ARS</t>
        </is>
      </c>
      <c r="L1567" s="7" t="n">
        <v>0</v>
      </c>
      <c r="M1567" s="7" t="n">
        <v>993.95</v>
      </c>
      <c r="O1567" s="11">
        <f>M1567/SUM($M$2:$M$2023)</f>
        <v/>
      </c>
      <c r="P1567" s="5">
        <f>IFERROR(M1567/I1567,0)</f>
        <v/>
      </c>
      <c r="R1567" s="8">
        <f>I1567-Q1567</f>
        <v/>
      </c>
      <c r="S1567" s="36">
        <f>P1567*R1567</f>
        <v/>
      </c>
      <c r="U1567" s="27" t="inlineStr">
        <is>
          <t>Stock SAP</t>
        </is>
      </c>
      <c r="V1567" s="27" t="inlineStr">
        <is>
          <t>Descartables</t>
        </is>
      </c>
      <c r="W1567" s="27" t="inlineStr">
        <is>
          <t>Dentro del alcance</t>
        </is>
      </c>
      <c r="X1567" s="30" t="inlineStr">
        <is>
          <t>Media</t>
        </is>
      </c>
      <c r="Y1567" s="27" t="inlineStr">
        <is>
          <t>Homologado – confianza Media – pendiente de validación</t>
        </is>
      </c>
      <c r="Z1567" s="26" t="inlineStr">
        <is>
          <t>Dar de baja en SAP</t>
        </is>
      </c>
      <c r="AA1567" s="27" t="inlineStr">
        <is>
          <t>471</t>
        </is>
      </c>
      <c r="AB1567" s="27" t="inlineStr">
        <is>
          <t>CAMISOLINES</t>
        </is>
      </c>
      <c r="AC1567" s="27" t="inlineStr">
        <is>
          <t>Homologación por código Avain (master K-286)</t>
        </is>
      </c>
      <c r="AD1567" s="27" t="inlineStr">
        <is>
          <t>No</t>
        </is>
      </c>
      <c r="AE1567" s="27" t="inlineStr"/>
      <c r="AF1567" s="27" t="inlineStr">
        <is>
          <t>Sí</t>
        </is>
      </c>
      <c r="AG1567" s="27" t="inlineStr">
        <is>
          <t>K-286</t>
        </is>
      </c>
      <c r="AH1567" s="37" t="n">
        <v>2850</v>
      </c>
      <c r="AI1567" s="37" t="n">
        <v>60</v>
      </c>
      <c r="AJ1567" s="37" t="n">
        <v>2790</v>
      </c>
      <c r="AK1567" s="38" t="n">
        <v>99.39522456140351</v>
      </c>
      <c r="AL1567" s="38">
        <f>IF(OR($Z1567="Dar de baja en SAP",$Z1567="Dar de alta en SAP"),$AJ1567*$AK1567,"")</f>
        <v/>
      </c>
      <c r="AM1567" s="38">
        <f>$AI1567*$AK1567</f>
        <v/>
      </c>
      <c r="AN1567" s="27" t="inlineStr"/>
      <c r="AO1567" s="27"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t="inlineStr"/>
      <c r="D1568" s="5" t="inlineStr">
        <is>
          <t>033</t>
        </is>
      </c>
      <c r="E1568" s="5" t="inlineStr">
        <is>
          <t>ZDES</t>
        </is>
      </c>
      <c r="F1568" s="5" t="inlineStr">
        <is>
          <t>1060</t>
        </is>
      </c>
      <c r="G1568" s="5" t="inlineStr">
        <is>
          <t>6021</t>
        </is>
      </c>
      <c r="H1568" s="5" t="inlineStr">
        <is>
          <t>C/U</t>
        </is>
      </c>
      <c r="I1568" s="6" t="n">
        <v>10</v>
      </c>
      <c r="J1568" s="6" t="n">
        <v>0</v>
      </c>
      <c r="K1568" s="5" t="inlineStr">
        <is>
          <t>ARS</t>
        </is>
      </c>
      <c r="L1568" s="7" t="n">
        <v>0</v>
      </c>
      <c r="M1568" s="7" t="n">
        <v>1670.97</v>
      </c>
      <c r="O1568" s="11">
        <f>M1568/SUM($M$2:$M$2023)</f>
        <v/>
      </c>
      <c r="P1568" s="5">
        <f>IFERROR(M1568/I1568,0)</f>
        <v/>
      </c>
      <c r="R1568" s="8">
        <f>I1568-Q1568</f>
        <v/>
      </c>
      <c r="S1568" s="36">
        <f>P1568*R1568</f>
        <v/>
      </c>
      <c r="U1568" s="27" t="inlineStr">
        <is>
          <t>Stock SAP</t>
        </is>
      </c>
      <c r="V1568" s="27" t="inlineStr">
        <is>
          <t>Descartables</t>
        </is>
      </c>
      <c r="W1568" s="27" t="inlineStr">
        <is>
          <t>Dentro del alcance</t>
        </is>
      </c>
      <c r="X1568" s="27" t="inlineStr"/>
      <c r="Y1568" s="27" t="inlineStr">
        <is>
          <t>Sin recuento físico en el inventario de Avain</t>
        </is>
      </c>
      <c r="Z1568" s="28" t="inlineStr">
        <is>
          <t>Sin recuento físico</t>
        </is>
      </c>
      <c r="AA1568" s="27" t="inlineStr"/>
      <c r="AB1568" s="27" t="inlineStr"/>
      <c r="AC1568" s="27" t="inlineStr"/>
      <c r="AD1568" s="27" t="inlineStr"/>
      <c r="AE1568" s="27" t="inlineStr"/>
      <c r="AF1568" s="27" t="inlineStr"/>
      <c r="AG1568" s="27" t="inlineStr"/>
      <c r="AH1568" s="37" t="n">
        <v>120</v>
      </c>
      <c r="AI1568" s="37" t="n">
        <v>0</v>
      </c>
      <c r="AJ1568" s="37" t="n">
        <v>120</v>
      </c>
      <c r="AK1568" s="38" t="n">
        <v>167.0970833333334</v>
      </c>
      <c r="AL1568" s="38" t="n"/>
      <c r="AM1568" s="38" t="n"/>
      <c r="AN1568" s="27" t="inlineStr"/>
      <c r="AO1568" s="27" t="inlineStr">
        <is>
          <t>El material ocupa 2 filas en la hoja 1060 NQN (lote/almacén). La cantidad SAP y la física de esta vista son el total del material.</t>
        </is>
      </c>
    </row>
    <row r="1569">
      <c r="A1569" s="5" t="inlineStr">
        <is>
          <t>2000075</t>
        </is>
      </c>
      <c r="B1569" s="5" t="inlineStr">
        <is>
          <t>TUBO ENDOTRAQ N° 5.5 C/BALON</t>
        </is>
      </c>
      <c r="C1569" s="5" t="inlineStr"/>
      <c r="D1569" s="5" t="inlineStr">
        <is>
          <t>033</t>
        </is>
      </c>
      <c r="E1569" s="5" t="inlineStr">
        <is>
          <t>ZDES</t>
        </is>
      </c>
      <c r="F1569" s="5" t="inlineStr">
        <is>
          <t>1060</t>
        </is>
      </c>
      <c r="G1569" s="5" t="inlineStr">
        <is>
          <t>6021</t>
        </is>
      </c>
      <c r="H1569" s="5" t="inlineStr">
        <is>
          <t>C/U</t>
        </is>
      </c>
      <c r="I1569" s="6" t="n">
        <v>10</v>
      </c>
      <c r="J1569" s="6" t="n">
        <v>0</v>
      </c>
      <c r="K1569" s="5" t="inlineStr">
        <is>
          <t>ARS</t>
        </is>
      </c>
      <c r="L1569" s="7" t="n">
        <v>0</v>
      </c>
      <c r="M1569" s="7" t="n">
        <v>1510.71</v>
      </c>
      <c r="O1569" s="11">
        <f>M1569/SUM($M$2:$M$2023)</f>
        <v/>
      </c>
      <c r="P1569" s="5">
        <f>IFERROR(M1569/I1569,0)</f>
        <v/>
      </c>
      <c r="R1569" s="8">
        <f>I1569-Q1569</f>
        <v/>
      </c>
      <c r="S1569" s="36">
        <f>P1569*R1569</f>
        <v/>
      </c>
      <c r="U1569" s="27" t="inlineStr">
        <is>
          <t>Stock SAP</t>
        </is>
      </c>
      <c r="V1569" s="27" t="inlineStr">
        <is>
          <t>Descartables</t>
        </is>
      </c>
      <c r="W1569" s="27" t="inlineStr">
        <is>
          <t>Dentro del alcance</t>
        </is>
      </c>
      <c r="X1569" s="27" t="inlineStr"/>
      <c r="Y1569" s="27" t="inlineStr">
        <is>
          <t>Sin recuento físico en el inventario de Avain</t>
        </is>
      </c>
      <c r="Z1569" s="28" t="inlineStr">
        <is>
          <t>Sin recuento físico</t>
        </is>
      </c>
      <c r="AA1569" s="27" t="inlineStr"/>
      <c r="AB1569" s="27" t="inlineStr"/>
      <c r="AC1569" s="27" t="inlineStr"/>
      <c r="AD1569" s="27" t="inlineStr"/>
      <c r="AE1569" s="27" t="inlineStr"/>
      <c r="AF1569" s="27" t="inlineStr"/>
      <c r="AG1569" s="27" t="inlineStr"/>
      <c r="AH1569" s="37" t="n">
        <v>140</v>
      </c>
      <c r="AI1569" s="37" t="n">
        <v>0</v>
      </c>
      <c r="AJ1569" s="37" t="n">
        <v>140</v>
      </c>
      <c r="AK1569" s="38" t="n">
        <v>151.0714285714286</v>
      </c>
      <c r="AL1569" s="38" t="n"/>
      <c r="AM1569" s="38" t="n"/>
      <c r="AN1569" s="27" t="inlineStr"/>
      <c r="AO1569" s="27" t="inlineStr">
        <is>
          <t>El material ocupa 2 filas en la hoja 1060 NQN (lote/almacén). La cantidad SAP y la física de esta vista son el total del material.</t>
        </is>
      </c>
    </row>
    <row r="1570">
      <c r="A1570" s="5" t="inlineStr">
        <is>
          <t>2000076</t>
        </is>
      </c>
      <c r="B1570" s="5" t="inlineStr">
        <is>
          <t>TUBO ENDOTRAQ N° 6 C/BALON</t>
        </is>
      </c>
      <c r="C1570" s="5" t="inlineStr"/>
      <c r="D1570" s="5" t="inlineStr">
        <is>
          <t>033</t>
        </is>
      </c>
      <c r="E1570" s="5" t="inlineStr">
        <is>
          <t>ZDES</t>
        </is>
      </c>
      <c r="F1570" s="5" t="inlineStr">
        <is>
          <t>1060</t>
        </is>
      </c>
      <c r="G1570" s="5" t="inlineStr">
        <is>
          <t>6021</t>
        </is>
      </c>
      <c r="H1570" s="5" t="inlineStr">
        <is>
          <t>C/U</t>
        </is>
      </c>
      <c r="I1570" s="6" t="n">
        <v>10</v>
      </c>
      <c r="J1570" s="6" t="n">
        <v>0</v>
      </c>
      <c r="K1570" s="5" t="inlineStr">
        <is>
          <t>ARS</t>
        </is>
      </c>
      <c r="L1570" s="7" t="n">
        <v>0</v>
      </c>
      <c r="M1570" s="7" t="n">
        <v>1912.02</v>
      </c>
      <c r="O1570" s="11">
        <f>M1570/SUM($M$2:$M$2023)</f>
        <v/>
      </c>
      <c r="P1570" s="5">
        <f>IFERROR(M1570/I1570,0)</f>
        <v/>
      </c>
      <c r="R1570" s="8">
        <f>I1570-Q1570</f>
        <v/>
      </c>
      <c r="S1570" s="36">
        <f>P1570*R1570</f>
        <v/>
      </c>
      <c r="U1570" s="27" t="inlineStr">
        <is>
          <t>Stock SAP</t>
        </is>
      </c>
      <c r="V1570" s="27" t="inlineStr">
        <is>
          <t>Descartables</t>
        </is>
      </c>
      <c r="W1570" s="27" t="inlineStr">
        <is>
          <t>Dentro del alcance</t>
        </is>
      </c>
      <c r="X1570" s="27" t="inlineStr"/>
      <c r="Y1570" s="27" t="inlineStr">
        <is>
          <t>Sin recuento físico en el inventario de Avain</t>
        </is>
      </c>
      <c r="Z1570" s="28" t="inlineStr">
        <is>
          <t>Sin recuento físico</t>
        </is>
      </c>
      <c r="AA1570" s="27" t="inlineStr"/>
      <c r="AB1570" s="27" t="inlineStr"/>
      <c r="AC1570" s="27" t="inlineStr"/>
      <c r="AD1570" s="27" t="inlineStr"/>
      <c r="AE1570" s="27" t="inlineStr"/>
      <c r="AF1570" s="27" t="inlineStr"/>
      <c r="AG1570" s="27" t="inlineStr"/>
      <c r="AH1570" s="37" t="n">
        <v>280</v>
      </c>
      <c r="AI1570" s="37" t="n">
        <v>0</v>
      </c>
      <c r="AJ1570" s="37" t="n">
        <v>280</v>
      </c>
      <c r="AK1570" s="38" t="n">
        <v>191.2016785714285</v>
      </c>
      <c r="AL1570" s="38" t="n"/>
      <c r="AM1570" s="38" t="n"/>
      <c r="AN1570" s="27" t="inlineStr"/>
      <c r="AO1570" s="27" t="inlineStr">
        <is>
          <t>El material ocupa 2 filas en la hoja 1060 NQN (lote/almacén). La cantidad SAP y la física de esta vista son el total del material.</t>
        </is>
      </c>
    </row>
    <row r="1571">
      <c r="A1571" s="5" t="inlineStr">
        <is>
          <t>2000484</t>
        </is>
      </c>
      <c r="B1571" s="5" t="inlineStr">
        <is>
          <t>SUJETADOR C/VELCRO LARGO</t>
        </is>
      </c>
      <c r="C1571" s="5" t="inlineStr"/>
      <c r="D1571" s="5" t="inlineStr">
        <is>
          <t>033</t>
        </is>
      </c>
      <c r="E1571" s="5" t="inlineStr">
        <is>
          <t>ZDES</t>
        </is>
      </c>
      <c r="F1571" s="5" t="inlineStr">
        <is>
          <t>1060</t>
        </is>
      </c>
      <c r="G1571" s="5" t="inlineStr">
        <is>
          <t>6021</t>
        </is>
      </c>
      <c r="H1571" s="5" t="inlineStr">
        <is>
          <t>C/U</t>
        </is>
      </c>
      <c r="I1571" s="6" t="n">
        <v>10</v>
      </c>
      <c r="J1571" s="6" t="n">
        <v>0</v>
      </c>
      <c r="K1571" s="5" t="inlineStr">
        <is>
          <t>ARS</t>
        </is>
      </c>
      <c r="L1571" s="7" t="n">
        <v>0</v>
      </c>
      <c r="M1571" s="7" t="n">
        <v>146000</v>
      </c>
      <c r="O1571" s="11">
        <f>M1571/SUM($M$2:$M$2023)</f>
        <v/>
      </c>
      <c r="P1571" s="5">
        <f>IFERROR(M1571/I1571,0)</f>
        <v/>
      </c>
      <c r="R1571" s="8">
        <f>I1571-Q1571</f>
        <v/>
      </c>
      <c r="S1571" s="36">
        <f>P1571*R1571</f>
        <v/>
      </c>
      <c r="U1571" s="27" t="inlineStr">
        <is>
          <t>Stock SAP</t>
        </is>
      </c>
      <c r="V1571" s="27" t="inlineStr">
        <is>
          <t>Descartables</t>
        </is>
      </c>
      <c r="W1571" s="27" t="inlineStr">
        <is>
          <t>Dentro del alcance</t>
        </is>
      </c>
      <c r="X1571" s="27" t="inlineStr"/>
      <c r="Y1571" s="27" t="inlineStr">
        <is>
          <t>Sin recuento físico en el inventario de Avain</t>
        </is>
      </c>
      <c r="Z1571" s="28" t="inlineStr">
        <is>
          <t>Sin recuento físico</t>
        </is>
      </c>
      <c r="AA1571" s="27" t="inlineStr"/>
      <c r="AB1571" s="27" t="inlineStr"/>
      <c r="AC1571" s="27" t="inlineStr"/>
      <c r="AD1571" s="27" t="inlineStr"/>
      <c r="AE1571" s="27" t="inlineStr"/>
      <c r="AF1571" s="27" t="inlineStr"/>
      <c r="AG1571" s="27" t="inlineStr"/>
      <c r="AH1571" s="37" t="n">
        <v>10</v>
      </c>
      <c r="AI1571" s="37" t="n">
        <v>0</v>
      </c>
      <c r="AJ1571" s="37" t="n">
        <v>10</v>
      </c>
      <c r="AK1571" s="38" t="n">
        <v>14600</v>
      </c>
      <c r="AL1571" s="38" t="n"/>
      <c r="AM1571" s="38" t="n"/>
      <c r="AN1571" s="27" t="inlineStr"/>
      <c r="AO1571" s="27" t="inlineStr">
        <is>
          <t>El material ocupa 2 filas en la hoja 1060 NQN (lote/almacén). La cantidad SAP y la física de esta vista son el total del material.</t>
        </is>
      </c>
    </row>
    <row r="1572">
      <c r="A1572" s="5" t="inlineStr">
        <is>
          <t>2000606</t>
        </is>
      </c>
      <c r="B1572" s="5" t="inlineStr">
        <is>
          <t>TERMOMETRO PARA HIPOTERMIA</t>
        </is>
      </c>
      <c r="C1572" s="5" t="inlineStr"/>
      <c r="D1572" s="5" t="inlineStr">
        <is>
          <t>033</t>
        </is>
      </c>
      <c r="E1572" s="5" t="inlineStr">
        <is>
          <t>ZDES</t>
        </is>
      </c>
      <c r="F1572" s="5" t="inlineStr">
        <is>
          <t>1060</t>
        </is>
      </c>
      <c r="G1572" s="5" t="inlineStr">
        <is>
          <t>6021</t>
        </is>
      </c>
      <c r="H1572" s="5" t="inlineStr">
        <is>
          <t>C/U</t>
        </is>
      </c>
      <c r="I1572" s="6" t="n">
        <v>10</v>
      </c>
      <c r="J1572" s="6" t="n">
        <v>0</v>
      </c>
      <c r="K1572" s="5" t="inlineStr">
        <is>
          <t>ARS</t>
        </is>
      </c>
      <c r="L1572" s="7" t="n">
        <v>0</v>
      </c>
      <c r="M1572" s="7" t="n">
        <v>41924.16</v>
      </c>
      <c r="O1572" s="11">
        <f>M1572/SUM($M$2:$M$2023)</f>
        <v/>
      </c>
      <c r="P1572" s="5">
        <f>IFERROR(M1572/I1572,0)</f>
        <v/>
      </c>
      <c r="R1572" s="8">
        <f>I1572-Q1572</f>
        <v/>
      </c>
      <c r="S1572" s="36">
        <f>P1572*R1572</f>
        <v/>
      </c>
      <c r="U1572" s="27" t="inlineStr">
        <is>
          <t>Stock SAP</t>
        </is>
      </c>
      <c r="V1572" s="27" t="inlineStr">
        <is>
          <t>Descartables</t>
        </is>
      </c>
      <c r="W1572" s="27" t="inlineStr">
        <is>
          <t>Dentro del alcance</t>
        </is>
      </c>
      <c r="X1572" s="27" t="inlineStr"/>
      <c r="Y1572" s="27" t="inlineStr">
        <is>
          <t>Sin recuento físico en el inventario de Avain</t>
        </is>
      </c>
      <c r="Z1572" s="28" t="inlineStr">
        <is>
          <t>Sin recuento físico</t>
        </is>
      </c>
      <c r="AA1572" s="27" t="inlineStr"/>
      <c r="AB1572" s="27" t="inlineStr"/>
      <c r="AC1572" s="27" t="inlineStr"/>
      <c r="AD1572" s="27" t="inlineStr"/>
      <c r="AE1572" s="27" t="inlineStr"/>
      <c r="AF1572" s="27" t="inlineStr"/>
      <c r="AG1572" s="27" t="inlineStr"/>
      <c r="AH1572" s="37" t="n">
        <v>28</v>
      </c>
      <c r="AI1572" s="37" t="n">
        <v>0</v>
      </c>
      <c r="AJ1572" s="37" t="n">
        <v>28</v>
      </c>
      <c r="AK1572" s="38" t="n">
        <v>4192.416428571429</v>
      </c>
      <c r="AL1572" s="38" t="n"/>
      <c r="AM1572" s="38" t="n"/>
      <c r="AN1572" s="27" t="inlineStr"/>
      <c r="AO1572" s="27"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t="inlineStr"/>
      <c r="D1573" s="5" t="inlineStr">
        <is>
          <t>033</t>
        </is>
      </c>
      <c r="E1573" s="5" t="inlineStr">
        <is>
          <t>ZDES</t>
        </is>
      </c>
      <c r="F1573" s="5" t="inlineStr">
        <is>
          <t>1060</t>
        </is>
      </c>
      <c r="G1573" s="5" t="inlineStr">
        <is>
          <t>6022</t>
        </is>
      </c>
      <c r="H1573" s="5" t="inlineStr">
        <is>
          <t>C/U</t>
        </is>
      </c>
      <c r="I1573" s="6" t="n">
        <v>10</v>
      </c>
      <c r="J1573" s="6" t="n">
        <v>0</v>
      </c>
      <c r="K1573" s="5" t="inlineStr">
        <is>
          <t>ARS</t>
        </is>
      </c>
      <c r="L1573" s="7" t="n">
        <v>0</v>
      </c>
      <c r="M1573" s="7" t="n">
        <v>8843.85</v>
      </c>
      <c r="O1573" s="11">
        <f>M1573/SUM($M$2:$M$2023)</f>
        <v/>
      </c>
      <c r="P1573" s="5">
        <f>IFERROR(M1573/I1573,0)</f>
        <v/>
      </c>
      <c r="R1573" s="8">
        <f>I1573-Q1573</f>
        <v/>
      </c>
      <c r="S1573" s="36">
        <f>P1573*R1573</f>
        <v/>
      </c>
      <c r="U1573" s="27" t="inlineStr">
        <is>
          <t>Stock SAP</t>
        </is>
      </c>
      <c r="V1573" s="27" t="inlineStr">
        <is>
          <t>Descartables</t>
        </is>
      </c>
      <c r="W1573" s="27" t="inlineStr">
        <is>
          <t>Dentro del alcance</t>
        </is>
      </c>
      <c r="X1573" s="27" t="inlineStr"/>
      <c r="Y1573" s="27" t="inlineStr">
        <is>
          <t>Sin recuento físico en el inventario de Avain</t>
        </is>
      </c>
      <c r="Z1573" s="28" t="inlineStr">
        <is>
          <t>Sin recuento físico</t>
        </is>
      </c>
      <c r="AA1573" s="27" t="inlineStr"/>
      <c r="AB1573" s="27" t="inlineStr"/>
      <c r="AC1573" s="27" t="inlineStr"/>
      <c r="AD1573" s="27" t="inlineStr"/>
      <c r="AE1573" s="27" t="inlineStr"/>
      <c r="AF1573" s="27" t="inlineStr"/>
      <c r="AG1573" s="27" t="inlineStr"/>
      <c r="AH1573" s="37" t="n">
        <v>130</v>
      </c>
      <c r="AI1573" s="37" t="n">
        <v>0</v>
      </c>
      <c r="AJ1573" s="37" t="n">
        <v>130</v>
      </c>
      <c r="AK1573" s="38" t="n">
        <v>884.3846153846154</v>
      </c>
      <c r="AL1573" s="38" t="n"/>
      <c r="AM1573" s="38" t="n"/>
      <c r="AN1573" s="27" t="inlineStr"/>
      <c r="AO1573" s="27"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t="inlineStr"/>
      <c r="D1574" s="5" t="inlineStr">
        <is>
          <t>033</t>
        </is>
      </c>
      <c r="E1574" s="5" t="inlineStr">
        <is>
          <t>ZDES</t>
        </is>
      </c>
      <c r="F1574" s="5" t="inlineStr">
        <is>
          <t>1060</t>
        </is>
      </c>
      <c r="G1574" s="5" t="inlineStr">
        <is>
          <t>6021</t>
        </is>
      </c>
      <c r="H1574" s="5" t="inlineStr">
        <is>
          <t>C/U</t>
        </is>
      </c>
      <c r="I1574" s="6" t="n">
        <v>10</v>
      </c>
      <c r="J1574" s="6" t="n">
        <v>0</v>
      </c>
      <c r="K1574" s="5" t="inlineStr">
        <is>
          <t>ARS</t>
        </is>
      </c>
      <c r="L1574" s="7" t="n">
        <v>0</v>
      </c>
      <c r="M1574" s="7" t="n">
        <v>64000</v>
      </c>
      <c r="O1574" s="11">
        <f>M1574/SUM($M$2:$M$2023)</f>
        <v/>
      </c>
      <c r="P1574" s="5">
        <f>IFERROR(M1574/I1574,0)</f>
        <v/>
      </c>
      <c r="R1574" s="8">
        <f>I1574-Q1574</f>
        <v/>
      </c>
      <c r="S1574" s="36">
        <f>P1574*R1574</f>
        <v/>
      </c>
      <c r="U1574" s="27" t="inlineStr">
        <is>
          <t>Stock SAP</t>
        </is>
      </c>
      <c r="V1574" s="27" t="inlineStr">
        <is>
          <t>Descartables</t>
        </is>
      </c>
      <c r="W1574" s="27" t="inlineStr">
        <is>
          <t>Dentro del alcance</t>
        </is>
      </c>
      <c r="X1574" s="27" t="inlineStr"/>
      <c r="Y1574" s="27" t="inlineStr">
        <is>
          <t>Sin recuento físico en el inventario de Avain</t>
        </is>
      </c>
      <c r="Z1574" s="28" t="inlineStr">
        <is>
          <t>Sin recuento físico</t>
        </is>
      </c>
      <c r="AA1574" s="27" t="inlineStr"/>
      <c r="AB1574" s="27" t="inlineStr"/>
      <c r="AC1574" s="27" t="inlineStr"/>
      <c r="AD1574" s="27" t="inlineStr"/>
      <c r="AE1574" s="27" t="inlineStr"/>
      <c r="AF1574" s="27" t="inlineStr"/>
      <c r="AG1574" s="27" t="inlineStr"/>
      <c r="AH1574" s="37" t="n">
        <v>10</v>
      </c>
      <c r="AI1574" s="37" t="n">
        <v>0</v>
      </c>
      <c r="AJ1574" s="37" t="n">
        <v>10</v>
      </c>
      <c r="AK1574" s="38" t="n">
        <v>6400</v>
      </c>
      <c r="AL1574" s="38" t="n"/>
      <c r="AM1574" s="38" t="n"/>
      <c r="AN1574" s="27" t="inlineStr"/>
      <c r="AO1574" s="27" t="inlineStr"/>
    </row>
    <row r="1575">
      <c r="A1575" s="5" t="inlineStr">
        <is>
          <t>2001039</t>
        </is>
      </c>
      <c r="B1575" s="5" t="inlineStr">
        <is>
          <t>BOLSO CARDIO CARDIOMAX EMERGENCIAS</t>
        </is>
      </c>
      <c r="C1575" s="5" t="inlineStr"/>
      <c r="D1575" s="5" t="inlineStr">
        <is>
          <t>033</t>
        </is>
      </c>
      <c r="E1575" s="5" t="inlineStr">
        <is>
          <t>ZDES</t>
        </is>
      </c>
      <c r="F1575" s="5" t="inlineStr">
        <is>
          <t>1060</t>
        </is>
      </c>
      <c r="G1575" s="5" t="inlineStr">
        <is>
          <t>6022</t>
        </is>
      </c>
      <c r="H1575" s="5" t="inlineStr">
        <is>
          <t>C/U</t>
        </is>
      </c>
      <c r="I1575" s="6" t="n">
        <v>10</v>
      </c>
      <c r="J1575" s="6" t="n">
        <v>0</v>
      </c>
      <c r="K1575" s="5" t="inlineStr">
        <is>
          <t>ARS</t>
        </is>
      </c>
      <c r="L1575" s="7" t="n">
        <v>0</v>
      </c>
      <c r="M1575" s="7" t="n">
        <v>135000</v>
      </c>
      <c r="O1575" s="11">
        <f>M1575/SUM($M$2:$M$2023)</f>
        <v/>
      </c>
      <c r="P1575" s="5">
        <f>IFERROR(M1575/I1575,0)</f>
        <v/>
      </c>
      <c r="R1575" s="8">
        <f>I1575-Q1575</f>
        <v/>
      </c>
      <c r="S1575" s="36">
        <f>P1575*R1575</f>
        <v/>
      </c>
      <c r="U1575" s="27" t="inlineStr">
        <is>
          <t>Stock SAP</t>
        </is>
      </c>
      <c r="V1575" s="27" t="inlineStr">
        <is>
          <t>Descartables</t>
        </is>
      </c>
      <c r="W1575" s="27" t="inlineStr">
        <is>
          <t>Dentro del alcance</t>
        </is>
      </c>
      <c r="X1575" s="27" t="inlineStr"/>
      <c r="Y1575" s="27" t="inlineStr">
        <is>
          <t>Sin recuento físico en el inventario de Avain</t>
        </is>
      </c>
      <c r="Z1575" s="28" t="inlineStr">
        <is>
          <t>Sin recuento físico</t>
        </is>
      </c>
      <c r="AA1575" s="27" t="inlineStr"/>
      <c r="AB1575" s="27" t="inlineStr"/>
      <c r="AC1575" s="27" t="inlineStr"/>
      <c r="AD1575" s="27" t="inlineStr"/>
      <c r="AE1575" s="27" t="inlineStr"/>
      <c r="AF1575" s="27" t="inlineStr"/>
      <c r="AG1575" s="27" t="inlineStr"/>
      <c r="AH1575" s="37" t="n">
        <v>10</v>
      </c>
      <c r="AI1575" s="37" t="n">
        <v>0</v>
      </c>
      <c r="AJ1575" s="37" t="n">
        <v>10</v>
      </c>
      <c r="AK1575" s="38" t="n">
        <v>13500</v>
      </c>
      <c r="AL1575" s="38" t="n"/>
      <c r="AM1575" s="38" t="n"/>
      <c r="AN1575" s="27" t="inlineStr"/>
      <c r="AO1575" s="27" t="inlineStr"/>
    </row>
    <row r="1576">
      <c r="A1576" s="5" t="inlineStr">
        <is>
          <t>2001121</t>
        </is>
      </c>
      <c r="B1576" s="5" t="inlineStr">
        <is>
          <t>TENSIOMETRO DIGITAL</t>
        </is>
      </c>
      <c r="C1576" s="5" t="inlineStr"/>
      <c r="D1576" s="5" t="inlineStr">
        <is>
          <t>033</t>
        </is>
      </c>
      <c r="E1576" s="5" t="inlineStr">
        <is>
          <t>ZDES</t>
        </is>
      </c>
      <c r="F1576" s="5" t="inlineStr">
        <is>
          <t>1060</t>
        </is>
      </c>
      <c r="G1576" s="5" t="inlineStr">
        <is>
          <t>6021</t>
        </is>
      </c>
      <c r="H1576" s="5" t="inlineStr">
        <is>
          <t>C/U</t>
        </is>
      </c>
      <c r="I1576" s="6" t="n">
        <v>10</v>
      </c>
      <c r="J1576" s="6" t="n">
        <v>0</v>
      </c>
      <c r="K1576" s="5" t="inlineStr">
        <is>
          <t>ARS</t>
        </is>
      </c>
      <c r="L1576" s="7" t="n">
        <v>0</v>
      </c>
      <c r="M1576" s="7" t="n">
        <v>648000</v>
      </c>
      <c r="O1576" s="11">
        <f>M1576/SUM($M$2:$M$2023)</f>
        <v/>
      </c>
      <c r="P1576" s="5">
        <f>IFERROR(M1576/I1576,0)</f>
        <v/>
      </c>
      <c r="Q1576" s="39" t="n">
        <v>6</v>
      </c>
      <c r="R1576" s="8">
        <f>I1576-Q1576</f>
        <v/>
      </c>
      <c r="S1576" s="36">
        <f>P1576*R1576</f>
        <v/>
      </c>
      <c r="U1576" s="27" t="inlineStr">
        <is>
          <t>Stock SAP</t>
        </is>
      </c>
      <c r="V1576" s="27" t="inlineStr">
        <is>
          <t>Descartables</t>
        </is>
      </c>
      <c r="W1576" s="27" t="inlineStr">
        <is>
          <t>Dentro del alcance</t>
        </is>
      </c>
      <c r="X1576" s="25" t="inlineStr">
        <is>
          <t>Alta</t>
        </is>
      </c>
      <c r="Y1576" s="27" t="inlineStr">
        <is>
          <t>Homologado – confianza Alta</t>
        </is>
      </c>
      <c r="Z1576" s="26" t="inlineStr">
        <is>
          <t>Dar de baja en SAP</t>
        </is>
      </c>
      <c r="AA1576" s="27" t="inlineStr">
        <is>
          <t>525</t>
        </is>
      </c>
      <c r="AB1576" s="27" t="inlineStr">
        <is>
          <t>TENSIOMETRO DIGITAL</t>
        </is>
      </c>
      <c r="AC1576" s="27" t="inlineStr">
        <is>
          <t>Cruce por nomenclatura SAP</t>
        </is>
      </c>
      <c r="AD1576" s="27" t="inlineStr">
        <is>
          <t>No</t>
        </is>
      </c>
      <c r="AE1576" s="27" t="inlineStr"/>
      <c r="AF1576" s="27" t="inlineStr">
        <is>
          <t>No</t>
        </is>
      </c>
      <c r="AG1576" s="27" t="inlineStr"/>
      <c r="AH1576" s="37" t="n">
        <v>10</v>
      </c>
      <c r="AI1576" s="37" t="n">
        <v>6</v>
      </c>
      <c r="AJ1576" s="37" t="n">
        <v>4</v>
      </c>
      <c r="AK1576" s="38" t="n">
        <v>64800</v>
      </c>
      <c r="AL1576" s="38">
        <f>IF(OR($Z1576="Dar de baja en SAP",$Z1576="Dar de alta en SAP"),$AJ1576*$AK1576,"")</f>
        <v/>
      </c>
      <c r="AM1576" s="38">
        <f>$AI1576*$AK1576</f>
        <v/>
      </c>
      <c r="AN1576" s="27" t="inlineStr"/>
      <c r="AO1576" s="27" t="inlineStr">
        <is>
          <t>Cruce por nomenclatura: similitud 1.00.</t>
        </is>
      </c>
    </row>
    <row r="1577">
      <c r="A1577" s="5" t="inlineStr">
        <is>
          <t>2001133</t>
        </is>
      </c>
      <c r="B1577" s="5" t="inlineStr">
        <is>
          <t>CUBRECAMILLA C/TIRAS 20G 0,90 X 2,00 MT</t>
        </is>
      </c>
      <c r="C1577" s="5" t="inlineStr"/>
      <c r="D1577" s="5" t="inlineStr">
        <is>
          <t>033</t>
        </is>
      </c>
      <c r="E1577" s="5" t="inlineStr">
        <is>
          <t>ZDES</t>
        </is>
      </c>
      <c r="F1577" s="5" t="inlineStr">
        <is>
          <t>1060</t>
        </is>
      </c>
      <c r="G1577" s="5" t="inlineStr">
        <is>
          <t>6010</t>
        </is>
      </c>
      <c r="H1577" s="5" t="inlineStr">
        <is>
          <t>C/U</t>
        </is>
      </c>
      <c r="I1577" s="6" t="n">
        <v>10</v>
      </c>
      <c r="J1577" s="6" t="n">
        <v>0</v>
      </c>
      <c r="K1577" s="5" t="inlineStr">
        <is>
          <t>ARS</t>
        </is>
      </c>
      <c r="L1577" s="7" t="n">
        <v>0</v>
      </c>
      <c r="M1577" s="7" t="n">
        <v>5337.58</v>
      </c>
      <c r="O1577" s="11">
        <f>M1577/SUM($M$2:$M$2023)</f>
        <v/>
      </c>
      <c r="P1577" s="5">
        <f>IFERROR(M1577/I1577,0)</f>
        <v/>
      </c>
      <c r="R1577" s="8">
        <f>I1577-Q1577</f>
        <v/>
      </c>
      <c r="S1577" s="36">
        <f>P1577*R1577</f>
        <v/>
      </c>
      <c r="U1577" s="27" t="inlineStr">
        <is>
          <t>Stock SAP</t>
        </is>
      </c>
      <c r="V1577" s="27" t="inlineStr">
        <is>
          <t>Descartables</t>
        </is>
      </c>
      <c r="W1577" s="27" t="inlineStr">
        <is>
          <t>Dentro del alcance</t>
        </is>
      </c>
      <c r="X1577" s="27" t="inlineStr"/>
      <c r="Y1577" s="27" t="inlineStr">
        <is>
          <t>Sin recuento físico en el inventario de Avain</t>
        </is>
      </c>
      <c r="Z1577" s="28" t="inlineStr">
        <is>
          <t>Sin recuento físico</t>
        </is>
      </c>
      <c r="AA1577" s="27" t="inlineStr"/>
      <c r="AB1577" s="27" t="inlineStr"/>
      <c r="AC1577" s="27" t="inlineStr"/>
      <c r="AD1577" s="27" t="inlineStr"/>
      <c r="AE1577" s="27" t="inlineStr"/>
      <c r="AF1577" s="27" t="inlineStr"/>
      <c r="AG1577" s="27" t="inlineStr"/>
      <c r="AH1577" s="37" t="n">
        <v>1910</v>
      </c>
      <c r="AI1577" s="37" t="n">
        <v>0</v>
      </c>
      <c r="AJ1577" s="37" t="n">
        <v>1910</v>
      </c>
      <c r="AK1577" s="38" t="n">
        <v>533.7584659685864</v>
      </c>
      <c r="AL1577" s="38" t="n"/>
      <c r="AM1577" s="38" t="n"/>
      <c r="AN1577" s="27" t="inlineStr"/>
      <c r="AO1577" s="27" t="inlineStr">
        <is>
          <t>El material ocupa 3 filas en la hoja 1060 NQN (lote/almacén). La cantidad SAP y la física de esta vista son el total del material.</t>
        </is>
      </c>
    </row>
    <row r="1578">
      <c r="A1578" s="5" t="inlineStr">
        <is>
          <t>2001137</t>
        </is>
      </c>
      <c r="B1578" s="5" t="inlineStr">
        <is>
          <t>TERMOMETRO INFRARROJO</t>
        </is>
      </c>
      <c r="C1578" s="5" t="inlineStr"/>
      <c r="D1578" s="5" t="inlineStr">
        <is>
          <t>033</t>
        </is>
      </c>
      <c r="E1578" s="5" t="inlineStr">
        <is>
          <t>ZDES</t>
        </is>
      </c>
      <c r="F1578" s="5" t="inlineStr">
        <is>
          <t>1060</t>
        </is>
      </c>
      <c r="G1578" s="5" t="inlineStr">
        <is>
          <t>6010</t>
        </is>
      </c>
      <c r="H1578" s="5" t="inlineStr">
        <is>
          <t>C/U</t>
        </is>
      </c>
      <c r="I1578" s="6" t="n">
        <v>10</v>
      </c>
      <c r="J1578" s="6" t="n">
        <v>0</v>
      </c>
      <c r="K1578" s="5" t="inlineStr">
        <is>
          <t>ARS</t>
        </is>
      </c>
      <c r="L1578" s="7" t="n">
        <v>0</v>
      </c>
      <c r="M1578" s="7" t="n">
        <v>174862.82</v>
      </c>
      <c r="O1578" s="11">
        <f>M1578/SUM($M$2:$M$2023)</f>
        <v/>
      </c>
      <c r="P1578" s="5">
        <f>IFERROR(M1578/I1578,0)</f>
        <v/>
      </c>
      <c r="R1578" s="8">
        <f>I1578-Q1578</f>
        <v/>
      </c>
      <c r="S1578" s="36">
        <f>P1578*R1578</f>
        <v/>
      </c>
      <c r="U1578" s="27" t="inlineStr">
        <is>
          <t>Stock SAP</t>
        </is>
      </c>
      <c r="V1578" s="27" t="inlineStr">
        <is>
          <t>Descartables</t>
        </is>
      </c>
      <c r="W1578" s="27" t="inlineStr">
        <is>
          <t>Dentro del alcance</t>
        </is>
      </c>
      <c r="X1578" s="27" t="inlineStr"/>
      <c r="Y1578" s="27" t="inlineStr">
        <is>
          <t>Sin recuento físico en el inventario de Avain</t>
        </is>
      </c>
      <c r="Z1578" s="28" t="inlineStr">
        <is>
          <t>Sin recuento físico</t>
        </is>
      </c>
      <c r="AA1578" s="27" t="inlineStr"/>
      <c r="AB1578" s="27" t="inlineStr"/>
      <c r="AC1578" s="27" t="inlineStr"/>
      <c r="AD1578" s="27" t="inlineStr"/>
      <c r="AE1578" s="27" t="inlineStr"/>
      <c r="AF1578" s="27" t="inlineStr"/>
      <c r="AG1578" s="27" t="inlineStr"/>
      <c r="AH1578" s="37" t="n">
        <v>10</v>
      </c>
      <c r="AI1578" s="37" t="n">
        <v>0</v>
      </c>
      <c r="AJ1578" s="37" t="n">
        <v>10</v>
      </c>
      <c r="AK1578" s="38" t="n">
        <v>17486.282</v>
      </c>
      <c r="AL1578" s="38" t="n"/>
      <c r="AM1578" s="38" t="n"/>
      <c r="AN1578" s="27" t="inlineStr"/>
      <c r="AO1578" s="27" t="inlineStr">
        <is>
          <t>El material ocupa 2 filas en la hoja 1060 NQN (lote/almacén). La cantidad SAP y la física de esta vista son el total del material.</t>
        </is>
      </c>
    </row>
    <row r="1579">
      <c r="A1579" s="5" t="inlineStr">
        <is>
          <t>2001366</t>
        </is>
      </c>
      <c r="B1579" s="5" t="inlineStr">
        <is>
          <t>RIÑONERA DE ACERO</t>
        </is>
      </c>
      <c r="C1579" s="5" t="inlineStr"/>
      <c r="D1579" s="5" t="inlineStr">
        <is>
          <t>033</t>
        </is>
      </c>
      <c r="E1579" s="5" t="inlineStr">
        <is>
          <t>ZDES</t>
        </is>
      </c>
      <c r="F1579" s="5" t="inlineStr">
        <is>
          <t>1060</t>
        </is>
      </c>
      <c r="G1579" s="5" t="inlineStr">
        <is>
          <t>6021</t>
        </is>
      </c>
      <c r="H1579" s="5" t="inlineStr">
        <is>
          <t>C/U</t>
        </is>
      </c>
      <c r="I1579" s="6" t="n">
        <v>10</v>
      </c>
      <c r="J1579" s="6" t="n">
        <v>0</v>
      </c>
      <c r="K1579" s="5" t="inlineStr">
        <is>
          <t>ARS</t>
        </is>
      </c>
      <c r="L1579" s="7" t="n">
        <v>0</v>
      </c>
      <c r="M1579" s="7" t="n">
        <v>59291.67</v>
      </c>
      <c r="O1579" s="11">
        <f>M1579/SUM($M$2:$M$2023)</f>
        <v/>
      </c>
      <c r="P1579" s="5">
        <f>IFERROR(M1579/I1579,0)</f>
        <v/>
      </c>
      <c r="R1579" s="8">
        <f>I1579-Q1579</f>
        <v/>
      </c>
      <c r="S1579" s="36">
        <f>P1579*R1579</f>
        <v/>
      </c>
      <c r="U1579" s="27" t="inlineStr">
        <is>
          <t>Stock SAP</t>
        </is>
      </c>
      <c r="V1579" s="27" t="inlineStr">
        <is>
          <t>Descartables</t>
        </is>
      </c>
      <c r="W1579" s="27" t="inlineStr">
        <is>
          <t>Dentro del alcance</t>
        </is>
      </c>
      <c r="X1579" s="25" t="inlineStr">
        <is>
          <t>Alta</t>
        </is>
      </c>
      <c r="Y1579" s="27" t="inlineStr">
        <is>
          <t>Homologado – confianza Alta</t>
        </is>
      </c>
      <c r="Z1579" s="26" t="inlineStr">
        <is>
          <t>Dar de baja en SAP</t>
        </is>
      </c>
      <c r="AA1579" s="27" t="inlineStr">
        <is>
          <t>523</t>
        </is>
      </c>
      <c r="AB1579" s="27" t="inlineStr">
        <is>
          <t>RIÑONERA</t>
        </is>
      </c>
      <c r="AC1579" s="27" t="inlineStr">
        <is>
          <t>Cruce por nomenclatura SAP</t>
        </is>
      </c>
      <c r="AD1579" s="27" t="inlineStr">
        <is>
          <t>No</t>
        </is>
      </c>
      <c r="AE1579" s="27" t="inlineStr"/>
      <c r="AF1579" s="27" t="inlineStr">
        <is>
          <t>No</t>
        </is>
      </c>
      <c r="AG1579" s="27" t="inlineStr"/>
      <c r="AH1579" s="37" t="n">
        <v>60</v>
      </c>
      <c r="AI1579" s="37" t="n">
        <v>4</v>
      </c>
      <c r="AJ1579" s="37" t="n">
        <v>56</v>
      </c>
      <c r="AK1579" s="38" t="n">
        <v>5929.166666666667</v>
      </c>
      <c r="AL1579" s="38">
        <f>IF(OR($Z1579="Dar de baja en SAP",$Z1579="Dar de alta en SAP"),$AJ1579*$AK1579,"")</f>
        <v/>
      </c>
      <c r="AM1579" s="38">
        <f>$AI1579*$AK1579</f>
        <v/>
      </c>
      <c r="AN1579" s="27" t="inlineStr"/>
      <c r="AO1579" s="27"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t="inlineStr"/>
      <c r="D1580" s="5" t="inlineStr">
        <is>
          <t>033</t>
        </is>
      </c>
      <c r="E1580" s="5" t="inlineStr">
        <is>
          <t>ZDES</t>
        </is>
      </c>
      <c r="F1580" s="5" t="inlineStr">
        <is>
          <t>1060</t>
        </is>
      </c>
      <c r="G1580" s="5" t="inlineStr">
        <is>
          <t>6021</t>
        </is>
      </c>
      <c r="H1580" s="5" t="inlineStr">
        <is>
          <t>C/U</t>
        </is>
      </c>
      <c r="I1580" s="6" t="n">
        <v>10</v>
      </c>
      <c r="J1580" s="6" t="n">
        <v>0</v>
      </c>
      <c r="K1580" s="5" t="inlineStr">
        <is>
          <t>ARS</t>
        </is>
      </c>
      <c r="L1580" s="7" t="n">
        <v>0</v>
      </c>
      <c r="M1580" s="7" t="n">
        <v>648000</v>
      </c>
      <c r="O1580" s="11">
        <f>M1580/SUM($M$2:$M$2023)</f>
        <v/>
      </c>
      <c r="P1580" s="5">
        <f>IFERROR(M1580/I1580,0)</f>
        <v/>
      </c>
      <c r="R1580" s="8">
        <f>I1580-Q1580</f>
        <v/>
      </c>
      <c r="S1580" s="36">
        <f>P1580*R1580</f>
        <v/>
      </c>
      <c r="U1580" s="27" t="inlineStr">
        <is>
          <t>Stock SAP</t>
        </is>
      </c>
      <c r="V1580" s="27" t="inlineStr">
        <is>
          <t>Descartables</t>
        </is>
      </c>
      <c r="W1580" s="27" t="inlineStr">
        <is>
          <t>Dentro del alcance</t>
        </is>
      </c>
      <c r="X1580" s="27" t="inlineStr"/>
      <c r="Y1580" s="27" t="inlineStr">
        <is>
          <t>Sin recuento físico en el inventario de Avain</t>
        </is>
      </c>
      <c r="Z1580" s="28" t="inlineStr">
        <is>
          <t>Sin recuento físico</t>
        </is>
      </c>
      <c r="AA1580" s="27" t="inlineStr"/>
      <c r="AB1580" s="27" t="inlineStr"/>
      <c r="AC1580" s="27" t="inlineStr"/>
      <c r="AD1580" s="27" t="inlineStr"/>
      <c r="AE1580" s="27" t="inlineStr"/>
      <c r="AF1580" s="27" t="inlineStr"/>
      <c r="AG1580" s="27" t="inlineStr"/>
      <c r="AH1580" s="37" t="n">
        <v>10</v>
      </c>
      <c r="AI1580" s="37" t="n">
        <v>0</v>
      </c>
      <c r="AJ1580" s="37" t="n">
        <v>10</v>
      </c>
      <c r="AK1580" s="38" t="n">
        <v>64800</v>
      </c>
      <c r="AL1580" s="38" t="n"/>
      <c r="AM1580" s="38" t="n"/>
      <c r="AN1580" s="27" t="inlineStr"/>
      <c r="AO1580" s="27" t="inlineStr"/>
    </row>
    <row r="1581">
      <c r="A1581" s="5" t="inlineStr">
        <is>
          <t>2001539</t>
        </is>
      </c>
      <c r="B1581" s="5" t="inlineStr">
        <is>
          <t>BOLSO MONITOR</t>
        </is>
      </c>
      <c r="C1581" s="5" t="inlineStr"/>
      <c r="D1581" s="5" t="inlineStr">
        <is>
          <t>033</t>
        </is>
      </c>
      <c r="E1581" s="5" t="inlineStr">
        <is>
          <t>ZDES</t>
        </is>
      </c>
      <c r="F1581" s="5" t="inlineStr">
        <is>
          <t>1060</t>
        </is>
      </c>
      <c r="G1581" s="5" t="inlineStr">
        <is>
          <t>6010</t>
        </is>
      </c>
      <c r="H1581" s="5" t="inlineStr">
        <is>
          <t>C/U</t>
        </is>
      </c>
      <c r="I1581" s="6" t="n">
        <v>10</v>
      </c>
      <c r="J1581" s="6" t="n">
        <v>0</v>
      </c>
      <c r="K1581" s="5" t="inlineStr">
        <is>
          <t>ARS</t>
        </is>
      </c>
      <c r="L1581" s="7" t="n">
        <v>0</v>
      </c>
      <c r="M1581" s="7" t="n">
        <v>126000</v>
      </c>
      <c r="O1581" s="11">
        <f>M1581/SUM($M$2:$M$2023)</f>
        <v/>
      </c>
      <c r="P1581" s="5">
        <f>IFERROR(M1581/I1581,0)</f>
        <v/>
      </c>
      <c r="R1581" s="8">
        <f>I1581-Q1581</f>
        <v/>
      </c>
      <c r="S1581" s="36">
        <f>P1581*R1581</f>
        <v/>
      </c>
      <c r="U1581" s="27" t="inlineStr">
        <is>
          <t>Stock SAP</t>
        </is>
      </c>
      <c r="V1581" s="27" t="inlineStr">
        <is>
          <t>Descartables</t>
        </is>
      </c>
      <c r="W1581" s="27" t="inlineStr">
        <is>
          <t>Dentro del alcance</t>
        </is>
      </c>
      <c r="X1581" s="27" t="inlineStr"/>
      <c r="Y1581" s="27" t="inlineStr">
        <is>
          <t>Sin recuento físico en el inventario de Avain</t>
        </is>
      </c>
      <c r="Z1581" s="28" t="inlineStr">
        <is>
          <t>Sin recuento físico</t>
        </is>
      </c>
      <c r="AA1581" s="27" t="inlineStr"/>
      <c r="AB1581" s="27" t="inlineStr"/>
      <c r="AC1581" s="27" t="inlineStr"/>
      <c r="AD1581" s="27" t="inlineStr"/>
      <c r="AE1581" s="27" t="inlineStr"/>
      <c r="AF1581" s="27" t="inlineStr"/>
      <c r="AG1581" s="27" t="inlineStr"/>
      <c r="AH1581" s="37" t="n">
        <v>10</v>
      </c>
      <c r="AI1581" s="37" t="n">
        <v>0</v>
      </c>
      <c r="AJ1581" s="37" t="n">
        <v>10</v>
      </c>
      <c r="AK1581" s="38" t="n">
        <v>12600</v>
      </c>
      <c r="AL1581" s="38" t="n"/>
      <c r="AM1581" s="38" t="n"/>
      <c r="AN1581" s="27" t="inlineStr"/>
      <c r="AO1581" s="27" t="inlineStr"/>
    </row>
    <row r="1582">
      <c r="A1582" s="5" t="inlineStr">
        <is>
          <t>3000191</t>
        </is>
      </c>
      <c r="B1582" s="5" t="inlineStr">
        <is>
          <t>CHOMBA BLANCA HBRE TXL</t>
        </is>
      </c>
      <c r="C1582" s="5" t="inlineStr"/>
      <c r="D1582" s="5" t="inlineStr">
        <is>
          <t>INDU</t>
        </is>
      </c>
      <c r="E1582" s="5" t="inlineStr">
        <is>
          <t>ZUNI</t>
        </is>
      </c>
      <c r="F1582" s="5" t="inlineStr">
        <is>
          <t>1060</t>
        </is>
      </c>
      <c r="G1582" s="5" t="inlineStr">
        <is>
          <t>6010</t>
        </is>
      </c>
      <c r="H1582" s="5" t="inlineStr">
        <is>
          <t>C/U</t>
        </is>
      </c>
      <c r="I1582" s="6" t="n">
        <v>10</v>
      </c>
      <c r="J1582" s="6" t="n">
        <v>0</v>
      </c>
      <c r="K1582" s="5" t="inlineStr">
        <is>
          <t>ARS</t>
        </is>
      </c>
      <c r="L1582" s="7" t="n">
        <v>0</v>
      </c>
      <c r="M1582" s="7" t="n">
        <v>96240.92999999999</v>
      </c>
      <c r="O1582" s="11">
        <f>M1582/SUM($M$2:$M$2023)</f>
        <v/>
      </c>
      <c r="P1582" s="5">
        <f>IFERROR(M1582/I1582,0)</f>
        <v/>
      </c>
      <c r="R1582" s="8">
        <f>I1582-Q1582</f>
        <v/>
      </c>
      <c r="S1582" s="36">
        <f>P1582*R1582</f>
        <v/>
      </c>
      <c r="U1582" s="27" t="inlineStr">
        <is>
          <t>Stock SAP</t>
        </is>
      </c>
      <c r="V1582" s="27" t="inlineStr">
        <is>
          <t>Uniformes</t>
        </is>
      </c>
      <c r="W1582" s="27" t="inlineStr">
        <is>
          <t>Fuera del alcance</t>
        </is>
      </c>
      <c r="X1582" s="27" t="inlineStr"/>
      <c r="Y1582" s="27" t="inlineStr">
        <is>
          <t>No aplica: uniformes, clasificación que el inventario físico de Farmacia no releva</t>
        </is>
      </c>
      <c r="Z1582" s="28" t="inlineStr">
        <is>
          <t>Fuera del alcance del inventario físico</t>
        </is>
      </c>
      <c r="AA1582" s="27" t="inlineStr"/>
      <c r="AB1582" s="27" t="inlineStr"/>
      <c r="AC1582" s="27" t="inlineStr"/>
      <c r="AD1582" s="27" t="inlineStr"/>
      <c r="AE1582" s="27" t="inlineStr"/>
      <c r="AF1582" s="27" t="inlineStr"/>
      <c r="AG1582" s="27" t="inlineStr"/>
      <c r="AH1582" s="37" t="n">
        <v>15</v>
      </c>
      <c r="AI1582" s="37" t="n">
        <v>0</v>
      </c>
      <c r="AJ1582" s="37" t="n">
        <v>15</v>
      </c>
      <c r="AK1582" s="38" t="n">
        <v>9624.093333333332</v>
      </c>
      <c r="AL1582" s="38" t="n"/>
      <c r="AM1582" s="38" t="n"/>
      <c r="AN1582" s="27" t="inlineStr"/>
      <c r="AO1582" s="27" t="inlineStr">
        <is>
          <t>El material ocupa 2 filas en la hoja 1060 NQN (lote/almacén). La cantidad SAP y la física de esta vista son el total del material.</t>
        </is>
      </c>
    </row>
    <row r="1583">
      <c r="A1583" s="5" t="inlineStr">
        <is>
          <t>3000192</t>
        </is>
      </c>
      <c r="B1583" s="5" t="inlineStr">
        <is>
          <t>CHOMBA BLANCA HBRE T2XL</t>
        </is>
      </c>
      <c r="C1583" s="5" t="inlineStr"/>
      <c r="D1583" s="5" t="inlineStr">
        <is>
          <t>INDU</t>
        </is>
      </c>
      <c r="E1583" s="5" t="inlineStr">
        <is>
          <t>ZUNI</t>
        </is>
      </c>
      <c r="F1583" s="5" t="inlineStr">
        <is>
          <t>1060</t>
        </is>
      </c>
      <c r="G1583" s="5" t="inlineStr">
        <is>
          <t>6010</t>
        </is>
      </c>
      <c r="H1583" s="5" t="inlineStr">
        <is>
          <t>C/U</t>
        </is>
      </c>
      <c r="I1583" s="6" t="n">
        <v>10</v>
      </c>
      <c r="J1583" s="6" t="n">
        <v>0</v>
      </c>
      <c r="K1583" s="5" t="inlineStr">
        <is>
          <t>ARS</t>
        </is>
      </c>
      <c r="L1583" s="7" t="n">
        <v>0</v>
      </c>
      <c r="M1583" s="7" t="n">
        <v>101292.28</v>
      </c>
      <c r="O1583" s="11">
        <f>M1583/SUM($M$2:$M$2023)</f>
        <v/>
      </c>
      <c r="P1583" s="5">
        <f>IFERROR(M1583/I1583,0)</f>
        <v/>
      </c>
      <c r="R1583" s="8">
        <f>I1583-Q1583</f>
        <v/>
      </c>
      <c r="S1583" s="36">
        <f>P1583*R1583</f>
        <v/>
      </c>
      <c r="U1583" s="27" t="inlineStr">
        <is>
          <t>Stock SAP</t>
        </is>
      </c>
      <c r="V1583" s="27" t="inlineStr">
        <is>
          <t>Uniformes</t>
        </is>
      </c>
      <c r="W1583" s="27" t="inlineStr">
        <is>
          <t>Fuera del alcance</t>
        </is>
      </c>
      <c r="X1583" s="27" t="inlineStr"/>
      <c r="Y1583" s="27" t="inlineStr">
        <is>
          <t>No aplica: uniformes, clasificación que el inventario físico de Farmacia no releva</t>
        </is>
      </c>
      <c r="Z1583" s="28" t="inlineStr">
        <is>
          <t>Fuera del alcance del inventario físico</t>
        </is>
      </c>
      <c r="AA1583" s="27" t="inlineStr"/>
      <c r="AB1583" s="27" t="inlineStr"/>
      <c r="AC1583" s="27" t="inlineStr"/>
      <c r="AD1583" s="27" t="inlineStr"/>
      <c r="AE1583" s="27" t="inlineStr"/>
      <c r="AF1583" s="27" t="inlineStr"/>
      <c r="AG1583" s="27" t="inlineStr"/>
      <c r="AH1583" s="37" t="n">
        <v>10</v>
      </c>
      <c r="AI1583" s="37" t="n">
        <v>0</v>
      </c>
      <c r="AJ1583" s="37" t="n">
        <v>10</v>
      </c>
      <c r="AK1583" s="38" t="n">
        <v>10129.228</v>
      </c>
      <c r="AL1583" s="38" t="n"/>
      <c r="AM1583" s="38" t="n"/>
      <c r="AN1583" s="27" t="inlineStr"/>
      <c r="AO1583" s="27" t="inlineStr"/>
    </row>
    <row r="1584">
      <c r="A1584" s="5" t="inlineStr">
        <is>
          <t>3000508</t>
        </is>
      </c>
      <c r="B1584" s="5" t="inlineStr">
        <is>
          <t>PANTALON JEAN C/LOGO YAC T60</t>
        </is>
      </c>
      <c r="C1584" s="5" t="inlineStr"/>
      <c r="D1584" s="5" t="inlineStr">
        <is>
          <t>INDU</t>
        </is>
      </c>
      <c r="E1584" s="5" t="inlineStr">
        <is>
          <t>ZUNI</t>
        </is>
      </c>
      <c r="F1584" s="5" t="inlineStr">
        <is>
          <t>1060</t>
        </is>
      </c>
      <c r="G1584" s="5" t="inlineStr">
        <is>
          <t>6010</t>
        </is>
      </c>
      <c r="H1584" s="5" t="inlineStr">
        <is>
          <t>C/U</t>
        </is>
      </c>
      <c r="I1584" s="6" t="n">
        <v>10</v>
      </c>
      <c r="J1584" s="6" t="n">
        <v>0</v>
      </c>
      <c r="K1584" s="5" t="inlineStr">
        <is>
          <t>ARS</t>
        </is>
      </c>
      <c r="L1584" s="7" t="n">
        <v>0</v>
      </c>
      <c r="M1584" s="7" t="n">
        <v>179000</v>
      </c>
      <c r="O1584" s="11">
        <f>M1584/SUM($M$2:$M$2023)</f>
        <v/>
      </c>
      <c r="P1584" s="5">
        <f>IFERROR(M1584/I1584,0)</f>
        <v/>
      </c>
      <c r="R1584" s="8">
        <f>I1584-Q1584</f>
        <v/>
      </c>
      <c r="S1584" s="36">
        <f>P1584*R1584</f>
        <v/>
      </c>
      <c r="U1584" s="27" t="inlineStr">
        <is>
          <t>Stock SAP</t>
        </is>
      </c>
      <c r="V1584" s="27" t="inlineStr">
        <is>
          <t>Uniformes</t>
        </is>
      </c>
      <c r="W1584" s="27" t="inlineStr">
        <is>
          <t>Fuera del alcance</t>
        </is>
      </c>
      <c r="X1584" s="27" t="inlineStr"/>
      <c r="Y1584" s="27" t="inlineStr">
        <is>
          <t>No aplica: uniformes, clasificación que el inventario físico de Farmacia no releva</t>
        </is>
      </c>
      <c r="Z1584" s="28" t="inlineStr">
        <is>
          <t>Fuera del alcance del inventario físico</t>
        </is>
      </c>
      <c r="AA1584" s="27" t="inlineStr"/>
      <c r="AB1584" s="27" t="inlineStr"/>
      <c r="AC1584" s="27" t="inlineStr"/>
      <c r="AD1584" s="27" t="inlineStr"/>
      <c r="AE1584" s="27" t="inlineStr"/>
      <c r="AF1584" s="27" t="inlineStr"/>
      <c r="AG1584" s="27" t="inlineStr"/>
      <c r="AH1584" s="37" t="n">
        <v>10</v>
      </c>
      <c r="AI1584" s="37" t="n">
        <v>0</v>
      </c>
      <c r="AJ1584" s="37" t="n">
        <v>10</v>
      </c>
      <c r="AK1584" s="38" t="n">
        <v>17900</v>
      </c>
      <c r="AL1584" s="38" t="n"/>
      <c r="AM1584" s="38" t="n"/>
      <c r="AN1584" s="27" t="inlineStr"/>
      <c r="AO1584" s="27" t="inlineStr"/>
    </row>
    <row r="1585">
      <c r="A1585" s="5" t="inlineStr">
        <is>
          <t>3000568</t>
        </is>
      </c>
      <c r="B1585" s="5" t="inlineStr">
        <is>
          <t>CHOMBA CELESTE ENFERMO YACIMIENTOS T3XL</t>
        </is>
      </c>
      <c r="C1585" s="5" t="inlineStr"/>
      <c r="D1585" s="5" t="inlineStr">
        <is>
          <t>INDU</t>
        </is>
      </c>
      <c r="E1585" s="5" t="inlineStr">
        <is>
          <t>ZUNI</t>
        </is>
      </c>
      <c r="F1585" s="5" t="inlineStr">
        <is>
          <t>1060</t>
        </is>
      </c>
      <c r="G1585" s="5" t="inlineStr">
        <is>
          <t>6010</t>
        </is>
      </c>
      <c r="H1585" s="5" t="inlineStr">
        <is>
          <t>C/U</t>
        </is>
      </c>
      <c r="I1585" s="6" t="n">
        <v>10</v>
      </c>
      <c r="J1585" s="6" t="n">
        <v>0</v>
      </c>
      <c r="K1585" s="5" t="inlineStr">
        <is>
          <t>ARS</t>
        </is>
      </c>
      <c r="L1585" s="7" t="n">
        <v>0</v>
      </c>
      <c r="M1585" s="7" t="n">
        <v>105000</v>
      </c>
      <c r="O1585" s="11">
        <f>M1585/SUM($M$2:$M$2023)</f>
        <v/>
      </c>
      <c r="P1585" s="5">
        <f>IFERROR(M1585/I1585,0)</f>
        <v/>
      </c>
      <c r="R1585" s="8">
        <f>I1585-Q1585</f>
        <v/>
      </c>
      <c r="S1585" s="36">
        <f>P1585*R1585</f>
        <v/>
      </c>
      <c r="U1585" s="27" t="inlineStr">
        <is>
          <t>Stock SAP</t>
        </is>
      </c>
      <c r="V1585" s="27" t="inlineStr">
        <is>
          <t>Uniformes</t>
        </is>
      </c>
      <c r="W1585" s="27" t="inlineStr">
        <is>
          <t>Fuera del alcance</t>
        </is>
      </c>
      <c r="X1585" s="27" t="inlineStr"/>
      <c r="Y1585" s="27" t="inlineStr">
        <is>
          <t>No aplica: uniformes, clasificación que el inventario físico de Farmacia no releva</t>
        </is>
      </c>
      <c r="Z1585" s="28" t="inlineStr">
        <is>
          <t>Fuera del alcance del inventario físico</t>
        </is>
      </c>
      <c r="AA1585" s="27" t="inlineStr"/>
      <c r="AB1585" s="27" t="inlineStr"/>
      <c r="AC1585" s="27" t="inlineStr"/>
      <c r="AD1585" s="27" t="inlineStr"/>
      <c r="AE1585" s="27" t="inlineStr"/>
      <c r="AF1585" s="27" t="inlineStr"/>
      <c r="AG1585" s="27" t="inlineStr"/>
      <c r="AH1585" s="37" t="n">
        <v>10</v>
      </c>
      <c r="AI1585" s="37" t="n">
        <v>0</v>
      </c>
      <c r="AJ1585" s="37" t="n">
        <v>10</v>
      </c>
      <c r="AK1585" s="38" t="n">
        <v>10500</v>
      </c>
      <c r="AL1585" s="38" t="n"/>
      <c r="AM1585" s="38" t="n"/>
      <c r="AN1585" s="27" t="inlineStr"/>
      <c r="AO1585" s="27" t="inlineStr"/>
    </row>
    <row r="1586">
      <c r="A1586" s="5" t="inlineStr">
        <is>
          <t>3000697</t>
        </is>
      </c>
      <c r="B1586" s="5" t="inlineStr">
        <is>
          <t>Chaqueta Blanca ML yacimiento T XXL</t>
        </is>
      </c>
      <c r="C1586" s="5" t="inlineStr"/>
      <c r="D1586" s="5" t="inlineStr">
        <is>
          <t>INDU</t>
        </is>
      </c>
      <c r="E1586" s="5" t="inlineStr">
        <is>
          <t>ZUNI</t>
        </is>
      </c>
      <c r="F1586" s="5" t="inlineStr">
        <is>
          <t>1060</t>
        </is>
      </c>
      <c r="G1586" s="5" t="inlineStr">
        <is>
          <t>6010</t>
        </is>
      </c>
      <c r="H1586" s="5" t="inlineStr">
        <is>
          <t>C/U</t>
        </is>
      </c>
      <c r="I1586" s="6" t="n">
        <v>10</v>
      </c>
      <c r="J1586" s="6" t="n">
        <v>0</v>
      </c>
      <c r="K1586" s="5" t="inlineStr">
        <is>
          <t>ARS</t>
        </is>
      </c>
      <c r="L1586" s="7" t="n">
        <v>0</v>
      </c>
      <c r="M1586" s="7" t="n">
        <v>191909.09</v>
      </c>
      <c r="O1586" s="11">
        <f>M1586/SUM($M$2:$M$2023)</f>
        <v/>
      </c>
      <c r="P1586" s="5">
        <f>IFERROR(M1586/I1586,0)</f>
        <v/>
      </c>
      <c r="R1586" s="8">
        <f>I1586-Q1586</f>
        <v/>
      </c>
      <c r="S1586" s="36">
        <f>P1586*R1586</f>
        <v/>
      </c>
      <c r="U1586" s="27" t="inlineStr">
        <is>
          <t>Stock SAP</t>
        </is>
      </c>
      <c r="V1586" s="27" t="inlineStr">
        <is>
          <t>Uniformes</t>
        </is>
      </c>
      <c r="W1586" s="27" t="inlineStr">
        <is>
          <t>Fuera del alcance</t>
        </is>
      </c>
      <c r="X1586" s="27" t="inlineStr"/>
      <c r="Y1586" s="27" t="inlineStr">
        <is>
          <t>No aplica: uniformes, clasificación que el inventario físico de Farmacia no releva</t>
        </is>
      </c>
      <c r="Z1586" s="28" t="inlineStr">
        <is>
          <t>Fuera del alcance del inventario físico</t>
        </is>
      </c>
      <c r="AA1586" s="27" t="inlineStr"/>
      <c r="AB1586" s="27" t="inlineStr"/>
      <c r="AC1586" s="27" t="inlineStr"/>
      <c r="AD1586" s="27" t="inlineStr"/>
      <c r="AE1586" s="27" t="inlineStr"/>
      <c r="AF1586" s="27" t="inlineStr"/>
      <c r="AG1586" s="27" t="inlineStr"/>
      <c r="AH1586" s="37" t="n">
        <v>53</v>
      </c>
      <c r="AI1586" s="37" t="n">
        <v>0</v>
      </c>
      <c r="AJ1586" s="37" t="n">
        <v>53</v>
      </c>
      <c r="AK1586" s="38" t="n">
        <v>19190.90905660377</v>
      </c>
      <c r="AL1586" s="38" t="n"/>
      <c r="AM1586" s="38" t="n"/>
      <c r="AN1586" s="27" t="inlineStr"/>
      <c r="AO1586" s="27"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t="inlineStr"/>
      <c r="D1587" s="5" t="inlineStr">
        <is>
          <t>INDU</t>
        </is>
      </c>
      <c r="E1587" s="5" t="inlineStr">
        <is>
          <t>ZUNI</t>
        </is>
      </c>
      <c r="F1587" s="5" t="inlineStr">
        <is>
          <t>1060</t>
        </is>
      </c>
      <c r="G1587" s="5" t="inlineStr">
        <is>
          <t>6010</t>
        </is>
      </c>
      <c r="H1587" s="5" t="inlineStr">
        <is>
          <t>C/U</t>
        </is>
      </c>
      <c r="I1587" s="6" t="n">
        <v>10</v>
      </c>
      <c r="J1587" s="6" t="n">
        <v>0</v>
      </c>
      <c r="K1587" s="5" t="inlineStr">
        <is>
          <t>ARS</t>
        </is>
      </c>
      <c r="L1587" s="7" t="n">
        <v>0</v>
      </c>
      <c r="M1587" s="7" t="n">
        <v>195686.81</v>
      </c>
      <c r="O1587" s="11">
        <f>M1587/SUM($M$2:$M$2023)</f>
        <v/>
      </c>
      <c r="P1587" s="5">
        <f>IFERROR(M1587/I1587,0)</f>
        <v/>
      </c>
      <c r="R1587" s="8">
        <f>I1587-Q1587</f>
        <v/>
      </c>
      <c r="S1587" s="36">
        <f>P1587*R1587</f>
        <v/>
      </c>
      <c r="U1587" s="27" t="inlineStr">
        <is>
          <t>Stock SAP</t>
        </is>
      </c>
      <c r="V1587" s="27" t="inlineStr">
        <is>
          <t>Uniformes</t>
        </is>
      </c>
      <c r="W1587" s="27" t="inlineStr">
        <is>
          <t>Fuera del alcance</t>
        </is>
      </c>
      <c r="X1587" s="27" t="inlineStr"/>
      <c r="Y1587" s="27" t="inlineStr">
        <is>
          <t>No aplica: uniformes, clasificación que el inventario físico de Farmacia no releva</t>
        </is>
      </c>
      <c r="Z1587" s="28" t="inlineStr">
        <is>
          <t>Fuera del alcance del inventario físico</t>
        </is>
      </c>
      <c r="AA1587" s="27" t="inlineStr"/>
      <c r="AB1587" s="27" t="inlineStr"/>
      <c r="AC1587" s="27" t="inlineStr"/>
      <c r="AD1587" s="27" t="inlineStr"/>
      <c r="AE1587" s="27" t="inlineStr"/>
      <c r="AF1587" s="27" t="inlineStr"/>
      <c r="AG1587" s="27" t="inlineStr"/>
      <c r="AH1587" s="37" t="n">
        <v>25</v>
      </c>
      <c r="AI1587" s="37" t="n">
        <v>0</v>
      </c>
      <c r="AJ1587" s="37" t="n">
        <v>25</v>
      </c>
      <c r="AK1587" s="38" t="n">
        <v>19568.6812</v>
      </c>
      <c r="AL1587" s="38" t="n"/>
      <c r="AM1587" s="38" t="n"/>
      <c r="AN1587" s="27" t="inlineStr"/>
      <c r="AO1587" s="27"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t="inlineStr"/>
      <c r="D1588" s="5" t="inlineStr">
        <is>
          <t>INDU</t>
        </is>
      </c>
      <c r="E1588" s="5" t="inlineStr">
        <is>
          <t>ZUNI</t>
        </is>
      </c>
      <c r="F1588" s="5" t="inlineStr">
        <is>
          <t>1060</t>
        </is>
      </c>
      <c r="G1588" s="5" t="inlineStr">
        <is>
          <t>6031</t>
        </is>
      </c>
      <c r="H1588" s="5" t="inlineStr">
        <is>
          <t>C/U</t>
        </is>
      </c>
      <c r="I1588" s="6" t="n">
        <v>10</v>
      </c>
      <c r="J1588" s="6" t="n">
        <v>0</v>
      </c>
      <c r="K1588" s="5" t="inlineStr">
        <is>
          <t>ARS</t>
        </is>
      </c>
      <c r="L1588" s="7" t="n">
        <v>0</v>
      </c>
      <c r="M1588" s="7" t="n">
        <v>195000</v>
      </c>
      <c r="O1588" s="11">
        <f>M1588/SUM($M$2:$M$2023)</f>
        <v/>
      </c>
      <c r="P1588" s="5">
        <f>IFERROR(M1588/I1588,0)</f>
        <v/>
      </c>
      <c r="R1588" s="8">
        <f>I1588-Q1588</f>
        <v/>
      </c>
      <c r="S1588" s="36">
        <f>P1588*R1588</f>
        <v/>
      </c>
      <c r="U1588" s="27" t="inlineStr">
        <is>
          <t>Stock SAP</t>
        </is>
      </c>
      <c r="V1588" s="27" t="inlineStr">
        <is>
          <t>Uniformes</t>
        </is>
      </c>
      <c r="W1588" s="27" t="inlineStr">
        <is>
          <t>Fuera del alcance</t>
        </is>
      </c>
      <c r="X1588" s="27" t="inlineStr"/>
      <c r="Y1588" s="27" t="inlineStr">
        <is>
          <t>No aplica: uniformes, clasificación que el inventario físico de Farmacia no releva</t>
        </is>
      </c>
      <c r="Z1588" s="28" t="inlineStr">
        <is>
          <t>Fuera del alcance del inventario físico</t>
        </is>
      </c>
      <c r="AA1588" s="27" t="inlineStr"/>
      <c r="AB1588" s="27" t="inlineStr"/>
      <c r="AC1588" s="27" t="inlineStr"/>
      <c r="AD1588" s="27" t="inlineStr"/>
      <c r="AE1588" s="27" t="inlineStr"/>
      <c r="AF1588" s="27" t="inlineStr"/>
      <c r="AG1588" s="27" t="inlineStr"/>
      <c r="AH1588" s="37" t="n">
        <v>14</v>
      </c>
      <c r="AI1588" s="37" t="n">
        <v>0</v>
      </c>
      <c r="AJ1588" s="37" t="n">
        <v>14</v>
      </c>
      <c r="AK1588" s="38" t="n">
        <v>19500</v>
      </c>
      <c r="AL1588" s="38" t="n"/>
      <c r="AM1588" s="38" t="n"/>
      <c r="AN1588" s="27" t="inlineStr"/>
      <c r="AO1588" s="27"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t="inlineStr"/>
      <c r="D1589" s="5" t="inlineStr">
        <is>
          <t>INDU</t>
        </is>
      </c>
      <c r="E1589" s="5" t="inlineStr">
        <is>
          <t>ZUNI</t>
        </is>
      </c>
      <c r="F1589" s="5" t="inlineStr">
        <is>
          <t>1060</t>
        </is>
      </c>
      <c r="G1589" s="5" t="inlineStr">
        <is>
          <t>6010</t>
        </is>
      </c>
      <c r="H1589" s="5" t="inlineStr">
        <is>
          <t>C/U</t>
        </is>
      </c>
      <c r="I1589" s="6" t="n">
        <v>10</v>
      </c>
      <c r="J1589" s="6" t="n">
        <v>0</v>
      </c>
      <c r="K1589" s="5" t="inlineStr">
        <is>
          <t>ARS</t>
        </is>
      </c>
      <c r="L1589" s="7" t="n">
        <v>0</v>
      </c>
      <c r="M1589" s="7" t="n">
        <v>195000</v>
      </c>
      <c r="O1589" s="11">
        <f>M1589/SUM($M$2:$M$2023)</f>
        <v/>
      </c>
      <c r="P1589" s="5">
        <f>IFERROR(M1589/I1589,0)</f>
        <v/>
      </c>
      <c r="R1589" s="8">
        <f>I1589-Q1589</f>
        <v/>
      </c>
      <c r="S1589" s="36">
        <f>P1589*R1589</f>
        <v/>
      </c>
      <c r="U1589" s="27" t="inlineStr">
        <is>
          <t>Stock SAP</t>
        </is>
      </c>
      <c r="V1589" s="27" t="inlineStr">
        <is>
          <t>Uniformes</t>
        </is>
      </c>
      <c r="W1589" s="27" t="inlineStr">
        <is>
          <t>Fuera del alcance</t>
        </is>
      </c>
      <c r="X1589" s="27" t="inlineStr"/>
      <c r="Y1589" s="27" t="inlineStr">
        <is>
          <t>No aplica: uniformes, clasificación que el inventario físico de Farmacia no releva</t>
        </is>
      </c>
      <c r="Z1589" s="28" t="inlineStr">
        <is>
          <t>Fuera del alcance del inventario físico</t>
        </is>
      </c>
      <c r="AA1589" s="27" t="inlineStr"/>
      <c r="AB1589" s="27" t="inlineStr"/>
      <c r="AC1589" s="27" t="inlineStr"/>
      <c r="AD1589" s="27" t="inlineStr"/>
      <c r="AE1589" s="27" t="inlineStr"/>
      <c r="AF1589" s="27" t="inlineStr"/>
      <c r="AG1589" s="27" t="inlineStr"/>
      <c r="AH1589" s="37" t="n">
        <v>10</v>
      </c>
      <c r="AI1589" s="37" t="n">
        <v>0</v>
      </c>
      <c r="AJ1589" s="37" t="n">
        <v>10</v>
      </c>
      <c r="AK1589" s="38" t="n">
        <v>19500</v>
      </c>
      <c r="AL1589" s="38" t="n"/>
      <c r="AM1589" s="38" t="n"/>
      <c r="AN1589" s="27" t="inlineStr"/>
      <c r="AO1589" s="27" t="inlineStr"/>
    </row>
    <row r="1590">
      <c r="A1590" s="5" t="inlineStr">
        <is>
          <t>3001050</t>
        </is>
      </c>
      <c r="B1590" s="5" t="inlineStr">
        <is>
          <t>MAMELUCO IGNIFUGO NOMEX 4.5 OZ TALLE XL</t>
        </is>
      </c>
      <c r="C1590" s="5" t="inlineStr"/>
      <c r="D1590" s="5" t="inlineStr">
        <is>
          <t>INDU</t>
        </is>
      </c>
      <c r="E1590" s="5" t="inlineStr">
        <is>
          <t>ZUNI</t>
        </is>
      </c>
      <c r="F1590" s="5" t="inlineStr">
        <is>
          <t>1060</t>
        </is>
      </c>
      <c r="G1590" s="5" t="inlineStr">
        <is>
          <t>6010</t>
        </is>
      </c>
      <c r="H1590" s="5" t="inlineStr">
        <is>
          <t>C/U</t>
        </is>
      </c>
      <c r="I1590" s="6" t="n">
        <v>10</v>
      </c>
      <c r="J1590" s="6" t="n">
        <v>0</v>
      </c>
      <c r="K1590" s="5" t="inlineStr">
        <is>
          <t>ARS</t>
        </is>
      </c>
      <c r="L1590" s="7" t="n">
        <v>0</v>
      </c>
      <c r="M1590" s="7" t="n">
        <v>1236752.18</v>
      </c>
      <c r="O1590" s="11">
        <f>M1590/SUM($M$2:$M$2023)</f>
        <v/>
      </c>
      <c r="P1590" s="5">
        <f>IFERROR(M1590/I1590,0)</f>
        <v/>
      </c>
      <c r="R1590" s="8">
        <f>I1590-Q1590</f>
        <v/>
      </c>
      <c r="S1590" s="36">
        <f>P1590*R1590</f>
        <v/>
      </c>
      <c r="U1590" s="27" t="inlineStr">
        <is>
          <t>Stock SAP</t>
        </is>
      </c>
      <c r="V1590" s="27" t="inlineStr">
        <is>
          <t>Uniformes</t>
        </is>
      </c>
      <c r="W1590" s="27" t="inlineStr">
        <is>
          <t>Fuera del alcance</t>
        </is>
      </c>
      <c r="X1590" s="27" t="inlineStr"/>
      <c r="Y1590" s="27" t="inlineStr">
        <is>
          <t>No aplica: uniformes, clasificación que el inventario físico de Farmacia no releva</t>
        </is>
      </c>
      <c r="Z1590" s="28" t="inlineStr">
        <is>
          <t>Fuera del alcance del inventario físico</t>
        </is>
      </c>
      <c r="AA1590" s="27" t="inlineStr"/>
      <c r="AB1590" s="27" t="inlineStr"/>
      <c r="AC1590" s="27" t="inlineStr"/>
      <c r="AD1590" s="27" t="inlineStr"/>
      <c r="AE1590" s="27" t="inlineStr"/>
      <c r="AF1590" s="27" t="inlineStr"/>
      <c r="AG1590" s="27" t="inlineStr"/>
      <c r="AH1590" s="37" t="n">
        <v>13</v>
      </c>
      <c r="AI1590" s="37" t="n">
        <v>0</v>
      </c>
      <c r="AJ1590" s="37" t="n">
        <v>13</v>
      </c>
      <c r="AK1590" s="38" t="n">
        <v>123675.2176923077</v>
      </c>
      <c r="AL1590" s="38" t="n"/>
      <c r="AM1590" s="38" t="n"/>
      <c r="AN1590" s="27" t="inlineStr"/>
      <c r="AO1590" s="27" t="inlineStr">
        <is>
          <t>El material ocupa 2 filas en la hoja 1060 NQN (lote/almacén). La cantidad SAP y la física de esta vista son el total del material.</t>
        </is>
      </c>
    </row>
    <row r="1591">
      <c r="A1591" s="5" t="inlineStr">
        <is>
          <t>3001465</t>
        </is>
      </c>
      <c r="B1591" s="5" t="inlineStr">
        <is>
          <t>CONJUNTO PRIMERA PIEL XXXL</t>
        </is>
      </c>
      <c r="C1591" s="5" t="inlineStr"/>
      <c r="D1591" s="5" t="inlineStr">
        <is>
          <t>INDU</t>
        </is>
      </c>
      <c r="E1591" s="5" t="inlineStr">
        <is>
          <t>ZUNI</t>
        </is>
      </c>
      <c r="F1591" s="5" t="inlineStr">
        <is>
          <t>1060</t>
        </is>
      </c>
      <c r="G1591" s="5" t="inlineStr">
        <is>
          <t>6031</t>
        </is>
      </c>
      <c r="H1591" s="5" t="inlineStr">
        <is>
          <t>C/U</t>
        </is>
      </c>
      <c r="I1591" s="6" t="n">
        <v>10</v>
      </c>
      <c r="J1591" s="6" t="n">
        <v>0</v>
      </c>
      <c r="K1591" s="5" t="inlineStr">
        <is>
          <t>ARS</t>
        </is>
      </c>
      <c r="L1591" s="7" t="n">
        <v>0</v>
      </c>
      <c r="M1591" s="7" t="n">
        <v>110830</v>
      </c>
      <c r="O1591" s="11">
        <f>M1591/SUM($M$2:$M$2023)</f>
        <v/>
      </c>
      <c r="P1591" s="5">
        <f>IFERROR(M1591/I1591,0)</f>
        <v/>
      </c>
      <c r="R1591" s="8">
        <f>I1591-Q1591</f>
        <v/>
      </c>
      <c r="S1591" s="36">
        <f>P1591*R1591</f>
        <v/>
      </c>
      <c r="U1591" s="27" t="inlineStr">
        <is>
          <t>Stock SAP</t>
        </is>
      </c>
      <c r="V1591" s="27" t="inlineStr">
        <is>
          <t>Uniformes</t>
        </is>
      </c>
      <c r="W1591" s="27" t="inlineStr">
        <is>
          <t>Fuera del alcance</t>
        </is>
      </c>
      <c r="X1591" s="27" t="inlineStr"/>
      <c r="Y1591" s="27" t="inlineStr">
        <is>
          <t>No aplica: uniformes, clasificación que el inventario físico de Farmacia no releva</t>
        </is>
      </c>
      <c r="Z1591" s="28" t="inlineStr">
        <is>
          <t>Fuera del alcance del inventario físico</t>
        </is>
      </c>
      <c r="AA1591" s="27" t="inlineStr"/>
      <c r="AB1591" s="27" t="inlineStr"/>
      <c r="AC1591" s="27" t="inlineStr"/>
      <c r="AD1591" s="27" t="inlineStr"/>
      <c r="AE1591" s="27" t="inlineStr"/>
      <c r="AF1591" s="27" t="inlineStr"/>
      <c r="AG1591" s="27" t="inlineStr"/>
      <c r="AH1591" s="37" t="n">
        <v>10</v>
      </c>
      <c r="AI1591" s="37" t="n">
        <v>0</v>
      </c>
      <c r="AJ1591" s="37" t="n">
        <v>10</v>
      </c>
      <c r="AK1591" s="38" t="n">
        <v>11083</v>
      </c>
      <c r="AL1591" s="38" t="n"/>
      <c r="AM1591" s="38" t="n"/>
      <c r="AN1591" s="27" t="inlineStr"/>
      <c r="AO1591" s="27" t="inlineStr"/>
    </row>
    <row r="1592">
      <c r="A1592" s="5" t="inlineStr">
        <is>
          <t>3001561</t>
        </is>
      </c>
      <c r="B1592" s="5" t="inlineStr">
        <is>
          <t>CAMPERON NARANJA DE GRAFA S</t>
        </is>
      </c>
      <c r="C1592" s="5" t="inlineStr"/>
      <c r="D1592" s="5" t="inlineStr">
        <is>
          <t>INDU</t>
        </is>
      </c>
      <c r="E1592" s="5" t="inlineStr">
        <is>
          <t>ZUNI</t>
        </is>
      </c>
      <c r="F1592" s="5" t="inlineStr">
        <is>
          <t>1060</t>
        </is>
      </c>
      <c r="G1592" s="5" t="inlineStr">
        <is>
          <t>6031</t>
        </is>
      </c>
      <c r="H1592" s="5" t="inlineStr">
        <is>
          <t>C/U</t>
        </is>
      </c>
      <c r="I1592" s="6" t="n">
        <v>10</v>
      </c>
      <c r="J1592" s="6" t="n">
        <v>0</v>
      </c>
      <c r="K1592" s="5" t="inlineStr">
        <is>
          <t>ARS</t>
        </is>
      </c>
      <c r="L1592" s="7" t="n">
        <v>0</v>
      </c>
      <c r="M1592" s="7" t="n">
        <v>692962.95</v>
      </c>
      <c r="O1592" s="11">
        <f>M1592/SUM($M$2:$M$2023)</f>
        <v/>
      </c>
      <c r="P1592" s="5">
        <f>IFERROR(M1592/I1592,0)</f>
        <v/>
      </c>
      <c r="R1592" s="8">
        <f>I1592-Q1592</f>
        <v/>
      </c>
      <c r="S1592" s="36">
        <f>P1592*R1592</f>
        <v/>
      </c>
      <c r="U1592" s="27" t="inlineStr">
        <is>
          <t>Stock SAP</t>
        </is>
      </c>
      <c r="V1592" s="27" t="inlineStr">
        <is>
          <t>Uniformes</t>
        </is>
      </c>
      <c r="W1592" s="27" t="inlineStr">
        <is>
          <t>Fuera del alcance</t>
        </is>
      </c>
      <c r="X1592" s="27" t="inlineStr"/>
      <c r="Y1592" s="27" t="inlineStr">
        <is>
          <t>No aplica: uniformes, clasificación que el inventario físico de Farmacia no releva</t>
        </is>
      </c>
      <c r="Z1592" s="28" t="inlineStr">
        <is>
          <t>Fuera del alcance del inventario físico</t>
        </is>
      </c>
      <c r="AA1592" s="27" t="inlineStr"/>
      <c r="AB1592" s="27" t="inlineStr"/>
      <c r="AC1592" s="27" t="inlineStr"/>
      <c r="AD1592" s="27" t="inlineStr"/>
      <c r="AE1592" s="27" t="inlineStr"/>
      <c r="AF1592" s="27" t="inlineStr"/>
      <c r="AG1592" s="27" t="inlineStr"/>
      <c r="AH1592" s="37" t="n">
        <v>10</v>
      </c>
      <c r="AI1592" s="37" t="n">
        <v>0</v>
      </c>
      <c r="AJ1592" s="37" t="n">
        <v>10</v>
      </c>
      <c r="AK1592" s="38" t="n">
        <v>69296.295</v>
      </c>
      <c r="AL1592" s="38" t="n"/>
      <c r="AM1592" s="38" t="n"/>
      <c r="AN1592" s="27" t="inlineStr"/>
      <c r="AO1592" s="27" t="inlineStr"/>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7" t="n">
        <v>0</v>
      </c>
      <c r="M1593" s="7" t="n">
        <v>10695.91</v>
      </c>
      <c r="O1593" s="11">
        <f>M1593/SUM($M$2:$M$2023)</f>
        <v/>
      </c>
      <c r="P1593" s="5">
        <f>IFERROR(M1593/I1593,0)</f>
        <v/>
      </c>
      <c r="R1593" s="8">
        <f>I1593-Q1593</f>
        <v/>
      </c>
      <c r="S1593" s="36">
        <f>P1593*R1593</f>
        <v/>
      </c>
      <c r="U1593" s="27" t="inlineStr">
        <is>
          <t>Stock SAP</t>
        </is>
      </c>
      <c r="V1593" s="27" t="inlineStr">
        <is>
          <t>Medicamentos</t>
        </is>
      </c>
      <c r="W1593" s="27" t="inlineStr">
        <is>
          <t>Dentro del alcance</t>
        </is>
      </c>
      <c r="X1593" s="30" t="inlineStr">
        <is>
          <t>Media</t>
        </is>
      </c>
      <c r="Y1593" s="27" t="inlineStr">
        <is>
          <t>Homologado – confianza Media – pendiente de validación</t>
        </is>
      </c>
      <c r="Z1593" s="26" t="inlineStr">
        <is>
          <t>Dar de baja en SAP</t>
        </is>
      </c>
      <c r="AA1593" s="27" t="inlineStr">
        <is>
          <t>460</t>
        </is>
      </c>
      <c r="AB1593" s="27" t="inlineStr">
        <is>
          <t>GEL CONDUCTOR 500 GRS</t>
        </is>
      </c>
      <c r="AC1593" s="27" t="inlineStr">
        <is>
          <t>Cruce por nomenclatura SAP</t>
        </is>
      </c>
      <c r="AD1593" s="27" t="inlineStr">
        <is>
          <t>No</t>
        </is>
      </c>
      <c r="AE1593" s="27" t="inlineStr"/>
      <c r="AF1593" s="27" t="inlineStr">
        <is>
          <t>No</t>
        </is>
      </c>
      <c r="AG1593" s="27" t="inlineStr"/>
      <c r="AH1593" s="37" t="n">
        <v>106</v>
      </c>
      <c r="AI1593" s="37" t="n">
        <v>0</v>
      </c>
      <c r="AJ1593" s="37" t="n">
        <v>106</v>
      </c>
      <c r="AK1593" s="38" t="n">
        <v>1188.434056603773</v>
      </c>
      <c r="AL1593" s="38">
        <f>IF(OR($Z1593="Dar de baja en SAP",$Z1593="Dar de alta en SAP"),$AJ1593*$AK1593,"")</f>
        <v/>
      </c>
      <c r="AM1593" s="38">
        <f>$AI1593*$AK1593</f>
        <v/>
      </c>
      <c r="AN1593" s="27" t="inlineStr"/>
      <c r="AO1593" s="27"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7" t="n">
        <v>0</v>
      </c>
      <c r="M1594" s="7" t="n">
        <v>32693.13</v>
      </c>
      <c r="O1594" s="11">
        <f>M1594/SUM($M$2:$M$2023)</f>
        <v/>
      </c>
      <c r="P1594" s="5">
        <f>IFERROR(M1594/I1594,0)</f>
        <v/>
      </c>
      <c r="R1594" s="8">
        <f>I1594-Q1594</f>
        <v/>
      </c>
      <c r="S1594" s="36">
        <f>P1594*R1594</f>
        <v/>
      </c>
      <c r="U1594" s="27" t="inlineStr">
        <is>
          <t>Stock SAP</t>
        </is>
      </c>
      <c r="V1594" s="27" t="inlineStr">
        <is>
          <t>Medicamentos</t>
        </is>
      </c>
      <c r="W1594" s="27" t="inlineStr">
        <is>
          <t>Dentro del alcance</t>
        </is>
      </c>
      <c r="X1594" s="25" t="inlineStr">
        <is>
          <t>Alta</t>
        </is>
      </c>
      <c r="Y1594" s="27" t="inlineStr">
        <is>
          <t>Homologado – confianza Alta</t>
        </is>
      </c>
      <c r="Z1594" s="26" t="inlineStr">
        <is>
          <t>Dar de baja en SAP</t>
        </is>
      </c>
      <c r="AA1594" s="27" t="inlineStr">
        <is>
          <t>501</t>
        </is>
      </c>
      <c r="AB1594" s="27" t="inlineStr">
        <is>
          <t>CALADRYL</t>
        </is>
      </c>
      <c r="AC1594" s="27" t="inlineStr">
        <is>
          <t>Cruce por nomenclatura SAP</t>
        </is>
      </c>
      <c r="AD1594" s="27" t="inlineStr">
        <is>
          <t>No</t>
        </is>
      </c>
      <c r="AE1594" s="27" t="inlineStr"/>
      <c r="AF1594" s="27" t="inlineStr">
        <is>
          <t>No</t>
        </is>
      </c>
      <c r="AG1594" s="27" t="inlineStr"/>
      <c r="AH1594" s="37" t="n">
        <v>48</v>
      </c>
      <c r="AI1594" s="37" t="n">
        <v>3</v>
      </c>
      <c r="AJ1594" s="37" t="n">
        <v>45</v>
      </c>
      <c r="AK1594" s="38" t="n">
        <v>3632.57</v>
      </c>
      <c r="AL1594" s="38">
        <f>IF(OR($Z1594="Dar de baja en SAP",$Z1594="Dar de alta en SAP"),$AJ1594*$AK1594,"")</f>
        <v/>
      </c>
      <c r="AM1594" s="38">
        <f>$AI1594*$AK1594</f>
        <v/>
      </c>
      <c r="AN1594" s="27" t="inlineStr"/>
      <c r="AO1594"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7" t="n">
        <v>0</v>
      </c>
      <c r="M1595" s="7" t="n">
        <v>101668.68</v>
      </c>
      <c r="O1595" s="11">
        <f>M1595/SUM($M$2:$M$2023)</f>
        <v/>
      </c>
      <c r="P1595" s="5">
        <f>IFERROR(M1595/I1595,0)</f>
        <v/>
      </c>
      <c r="R1595" s="8">
        <f>I1595-Q1595</f>
        <v/>
      </c>
      <c r="S1595" s="36">
        <f>P1595*R1595</f>
        <v/>
      </c>
      <c r="U1595" s="27" t="inlineStr">
        <is>
          <t>Stock SAP</t>
        </is>
      </c>
      <c r="V1595" s="27" t="inlineStr">
        <is>
          <t>Medicamentos</t>
        </is>
      </c>
      <c r="W1595" s="27" t="inlineStr">
        <is>
          <t>Dentro del alcance</t>
        </is>
      </c>
      <c r="X1595" s="26" t="inlineStr">
        <is>
          <t>Baja</t>
        </is>
      </c>
      <c r="Y1595" s="27" t="inlineStr">
        <is>
          <t>Homologado – confianza Baja – pendiente de validación</t>
        </is>
      </c>
      <c r="Z1595" s="26" t="inlineStr">
        <is>
          <t>Dar de baja en SAP</t>
        </is>
      </c>
      <c r="AA1595" s="27" t="inlineStr">
        <is>
          <t>383</t>
        </is>
      </c>
      <c r="AB1595" s="27" t="inlineStr">
        <is>
          <t>GLUCOMETRO</t>
        </is>
      </c>
      <c r="AC1595" s="27" t="inlineStr">
        <is>
          <t>Homologación por código Avain (master E-182)</t>
        </is>
      </c>
      <c r="AD1595" s="27" t="inlineStr">
        <is>
          <t>No</t>
        </is>
      </c>
      <c r="AE1595" s="27" t="inlineStr"/>
      <c r="AF1595" s="27" t="inlineStr">
        <is>
          <t>Sí</t>
        </is>
      </c>
      <c r="AG1595" s="27" t="inlineStr">
        <is>
          <t>E-182</t>
        </is>
      </c>
      <c r="AH1595" s="37" t="n">
        <v>89</v>
      </c>
      <c r="AI1595" s="37" t="n">
        <v>19</v>
      </c>
      <c r="AJ1595" s="37" t="n">
        <v>70</v>
      </c>
      <c r="AK1595" s="38" t="n">
        <v>11296.52</v>
      </c>
      <c r="AL1595" s="38">
        <f>IF(OR($Z1595="Dar de baja en SAP",$Z1595="Dar de alta en SAP"),$AJ1595*$AK1595,"")</f>
        <v/>
      </c>
      <c r="AM1595" s="38">
        <f>$AI1595*$AK1595</f>
        <v/>
      </c>
      <c r="AN1595" s="27" t="inlineStr"/>
      <c r="AO1595"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t="inlineStr"/>
      <c r="D1596" s="5" t="inlineStr">
        <is>
          <t>033</t>
        </is>
      </c>
      <c r="E1596" s="5" t="inlineStr">
        <is>
          <t>ZDES</t>
        </is>
      </c>
      <c r="F1596" s="5" t="inlineStr">
        <is>
          <t>1060</t>
        </is>
      </c>
      <c r="G1596" s="5" t="inlineStr">
        <is>
          <t>6021</t>
        </is>
      </c>
      <c r="H1596" s="5" t="inlineStr">
        <is>
          <t>C/U</t>
        </is>
      </c>
      <c r="I1596" s="6" t="n">
        <v>9</v>
      </c>
      <c r="J1596" s="6" t="n">
        <v>0</v>
      </c>
      <c r="K1596" s="5" t="inlineStr">
        <is>
          <t>ARS</t>
        </is>
      </c>
      <c r="L1596" s="7" t="n">
        <v>0</v>
      </c>
      <c r="M1596" s="7" t="n">
        <v>31344.53</v>
      </c>
      <c r="O1596" s="11">
        <f>M1596/SUM($M$2:$M$2023)</f>
        <v/>
      </c>
      <c r="P1596" s="5">
        <f>IFERROR(M1596/I1596,0)</f>
        <v/>
      </c>
      <c r="R1596" s="8">
        <f>I1596-Q1596</f>
        <v/>
      </c>
      <c r="S1596" s="36">
        <f>P1596*R1596</f>
        <v/>
      </c>
      <c r="U1596" s="27" t="inlineStr">
        <is>
          <t>Stock SAP</t>
        </is>
      </c>
      <c r="V1596" s="27" t="inlineStr">
        <is>
          <t>Descartables</t>
        </is>
      </c>
      <c r="W1596" s="27" t="inlineStr">
        <is>
          <t>Dentro del alcance</t>
        </is>
      </c>
      <c r="X1596" s="27" t="inlineStr"/>
      <c r="Y1596" s="27" t="inlineStr">
        <is>
          <t>Sin recuento físico en el inventario de Avain</t>
        </is>
      </c>
      <c r="Z1596" s="28" t="inlineStr">
        <is>
          <t>Sin recuento físico</t>
        </is>
      </c>
      <c r="AA1596" s="27" t="inlineStr"/>
      <c r="AB1596" s="27" t="inlineStr"/>
      <c r="AC1596" s="27" t="inlineStr"/>
      <c r="AD1596" s="27" t="inlineStr"/>
      <c r="AE1596" s="27" t="inlineStr"/>
      <c r="AF1596" s="27" t="inlineStr"/>
      <c r="AG1596" s="27" t="inlineStr"/>
      <c r="AH1596" s="37" t="n">
        <v>14</v>
      </c>
      <c r="AI1596" s="37" t="n">
        <v>0</v>
      </c>
      <c r="AJ1596" s="37" t="n">
        <v>14</v>
      </c>
      <c r="AK1596" s="38" t="n">
        <v>3482.725714285715</v>
      </c>
      <c r="AL1596" s="38" t="n"/>
      <c r="AM1596" s="38" t="n"/>
      <c r="AN1596" s="27" t="inlineStr"/>
      <c r="AO1596" s="27" t="inlineStr">
        <is>
          <t>El material ocupa 2 filas en la hoja 1060 NQN (lote/almacén). La cantidad SAP y la física de esta vista son el total del material.</t>
        </is>
      </c>
    </row>
    <row r="1597">
      <c r="A1597" s="5" t="inlineStr">
        <is>
          <t>3000534</t>
        </is>
      </c>
      <c r="B1597" s="5" t="inlineStr">
        <is>
          <t>CAMISA JEAN CLASICA T42</t>
        </is>
      </c>
      <c r="C1597" s="5" t="inlineStr"/>
      <c r="D1597" s="5" t="inlineStr">
        <is>
          <t>INDU</t>
        </is>
      </c>
      <c r="E1597" s="5" t="inlineStr">
        <is>
          <t>ZUNI</t>
        </is>
      </c>
      <c r="F1597" s="5" t="inlineStr">
        <is>
          <t>1060</t>
        </is>
      </c>
      <c r="G1597" s="5" t="inlineStr">
        <is>
          <t>6010</t>
        </is>
      </c>
      <c r="H1597" s="5" t="inlineStr">
        <is>
          <t>C/U</t>
        </is>
      </c>
      <c r="I1597" s="6" t="n">
        <v>9</v>
      </c>
      <c r="J1597" s="6" t="n">
        <v>0</v>
      </c>
      <c r="K1597" s="5" t="inlineStr">
        <is>
          <t>ARS</t>
        </is>
      </c>
      <c r="L1597" s="7" t="n">
        <v>0</v>
      </c>
      <c r="M1597" s="7" t="n">
        <v>193500</v>
      </c>
      <c r="O1597" s="11">
        <f>M1597/SUM($M$2:$M$2023)</f>
        <v/>
      </c>
      <c r="P1597" s="5">
        <f>IFERROR(M1597/I1597,0)</f>
        <v/>
      </c>
      <c r="R1597" s="8">
        <f>I1597-Q1597</f>
        <v/>
      </c>
      <c r="S1597" s="36">
        <f>P1597*R1597</f>
        <v/>
      </c>
      <c r="U1597" s="27" t="inlineStr">
        <is>
          <t>Stock SAP</t>
        </is>
      </c>
      <c r="V1597" s="27" t="inlineStr">
        <is>
          <t>Uniformes</t>
        </is>
      </c>
      <c r="W1597" s="27" t="inlineStr">
        <is>
          <t>Fuera del alcance</t>
        </is>
      </c>
      <c r="X1597" s="27" t="inlineStr"/>
      <c r="Y1597" s="27" t="inlineStr">
        <is>
          <t>No aplica: uniformes, clasificación que el inventario físico de Farmacia no releva</t>
        </is>
      </c>
      <c r="Z1597" s="28" t="inlineStr">
        <is>
          <t>Fuera del alcance del inventario físico</t>
        </is>
      </c>
      <c r="AA1597" s="27" t="inlineStr"/>
      <c r="AB1597" s="27" t="inlineStr"/>
      <c r="AC1597" s="27" t="inlineStr"/>
      <c r="AD1597" s="27" t="inlineStr"/>
      <c r="AE1597" s="27" t="inlineStr"/>
      <c r="AF1597" s="27" t="inlineStr"/>
      <c r="AG1597" s="27" t="inlineStr"/>
      <c r="AH1597" s="37" t="n">
        <v>9</v>
      </c>
      <c r="AI1597" s="37" t="n">
        <v>0</v>
      </c>
      <c r="AJ1597" s="37" t="n">
        <v>9</v>
      </c>
      <c r="AK1597" s="38" t="n">
        <v>21500</v>
      </c>
      <c r="AL1597" s="38" t="n"/>
      <c r="AM1597" s="38" t="n"/>
      <c r="AN1597" s="27" t="inlineStr"/>
      <c r="AO1597" s="27" t="inlineStr"/>
    </row>
    <row r="1598">
      <c r="A1598" s="5" t="inlineStr">
        <is>
          <t>3000735</t>
        </is>
      </c>
      <c r="B1598" s="5" t="inlineStr">
        <is>
          <t>CHAQUETA GRIS MCORTA YACIMIENTO T XXL</t>
        </is>
      </c>
      <c r="C1598" s="5" t="inlineStr"/>
      <c r="D1598" s="5" t="inlineStr">
        <is>
          <t>INDU</t>
        </is>
      </c>
      <c r="E1598" s="5" t="inlineStr">
        <is>
          <t>ZUNI</t>
        </is>
      </c>
      <c r="F1598" s="5" t="inlineStr">
        <is>
          <t>1060</t>
        </is>
      </c>
      <c r="G1598" s="5" t="inlineStr">
        <is>
          <t>6031</t>
        </is>
      </c>
      <c r="H1598" s="5" t="inlineStr">
        <is>
          <t>C/U</t>
        </is>
      </c>
      <c r="I1598" s="6" t="n">
        <v>9</v>
      </c>
      <c r="J1598" s="6" t="n">
        <v>0</v>
      </c>
      <c r="K1598" s="5" t="inlineStr">
        <is>
          <t>ARS</t>
        </is>
      </c>
      <c r="L1598" s="7" t="n">
        <v>0</v>
      </c>
      <c r="M1598" s="7" t="n">
        <v>175500</v>
      </c>
      <c r="O1598" s="11">
        <f>M1598/SUM($M$2:$M$2023)</f>
        <v/>
      </c>
      <c r="P1598" s="5">
        <f>IFERROR(M1598/I1598,0)</f>
        <v/>
      </c>
      <c r="R1598" s="8">
        <f>I1598-Q1598</f>
        <v/>
      </c>
      <c r="S1598" s="36">
        <f>P1598*R1598</f>
        <v/>
      </c>
      <c r="U1598" s="27" t="inlineStr">
        <is>
          <t>Stock SAP</t>
        </is>
      </c>
      <c r="V1598" s="27" t="inlineStr">
        <is>
          <t>Uniformes</t>
        </is>
      </c>
      <c r="W1598" s="27" t="inlineStr">
        <is>
          <t>Fuera del alcance</t>
        </is>
      </c>
      <c r="X1598" s="27" t="inlineStr"/>
      <c r="Y1598" s="27" t="inlineStr">
        <is>
          <t>No aplica: uniformes, clasificación que el inventario físico de Farmacia no releva</t>
        </is>
      </c>
      <c r="Z1598" s="28" t="inlineStr">
        <is>
          <t>Fuera del alcance del inventario físico</t>
        </is>
      </c>
      <c r="AA1598" s="27" t="inlineStr"/>
      <c r="AB1598" s="27" t="inlineStr"/>
      <c r="AC1598" s="27" t="inlineStr"/>
      <c r="AD1598" s="27" t="inlineStr"/>
      <c r="AE1598" s="27" t="inlineStr"/>
      <c r="AF1598" s="27" t="inlineStr"/>
      <c r="AG1598" s="27" t="inlineStr"/>
      <c r="AH1598" s="37" t="n">
        <v>21</v>
      </c>
      <c r="AI1598" s="37" t="n">
        <v>0</v>
      </c>
      <c r="AJ1598" s="37" t="n">
        <v>21</v>
      </c>
      <c r="AK1598" s="38" t="n">
        <v>19500</v>
      </c>
      <c r="AL1598" s="38" t="n"/>
      <c r="AM1598" s="38" t="n"/>
      <c r="AN1598" s="27" t="inlineStr"/>
      <c r="AO1598" s="27"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t="inlineStr"/>
      <c r="D1599" s="5" t="inlineStr">
        <is>
          <t>INDU</t>
        </is>
      </c>
      <c r="E1599" s="5" t="inlineStr">
        <is>
          <t>ZUNI</t>
        </is>
      </c>
      <c r="F1599" s="5" t="inlineStr">
        <is>
          <t>1060</t>
        </is>
      </c>
      <c r="G1599" s="5" t="inlineStr">
        <is>
          <t>6010</t>
        </is>
      </c>
      <c r="H1599" s="5" t="inlineStr">
        <is>
          <t>C/U</t>
        </is>
      </c>
      <c r="I1599" s="6" t="n">
        <v>9</v>
      </c>
      <c r="J1599" s="6" t="n">
        <v>0</v>
      </c>
      <c r="K1599" s="5" t="inlineStr">
        <is>
          <t>ARS</t>
        </is>
      </c>
      <c r="L1599" s="7" t="n">
        <v>0</v>
      </c>
      <c r="M1599" s="7" t="n">
        <v>1091422.91</v>
      </c>
      <c r="O1599" s="11">
        <f>M1599/SUM($M$2:$M$2023)</f>
        <v/>
      </c>
      <c r="P1599" s="5">
        <f>IFERROR(M1599/I1599,0)</f>
        <v/>
      </c>
      <c r="R1599" s="8">
        <f>I1599-Q1599</f>
        <v/>
      </c>
      <c r="S1599" s="36">
        <f>P1599*R1599</f>
        <v/>
      </c>
      <c r="U1599" s="27" t="inlineStr">
        <is>
          <t>Stock SAP</t>
        </is>
      </c>
      <c r="V1599" s="27" t="inlineStr">
        <is>
          <t>Uniformes</t>
        </is>
      </c>
      <c r="W1599" s="27" t="inlineStr">
        <is>
          <t>Fuera del alcance</t>
        </is>
      </c>
      <c r="X1599" s="27" t="inlineStr"/>
      <c r="Y1599" s="27" t="inlineStr">
        <is>
          <t>No aplica: uniformes, clasificación que el inventario físico de Farmacia no releva</t>
        </is>
      </c>
      <c r="Z1599" s="28" t="inlineStr">
        <is>
          <t>Fuera del alcance del inventario físico</t>
        </is>
      </c>
      <c r="AA1599" s="27" t="inlineStr"/>
      <c r="AB1599" s="27" t="inlineStr"/>
      <c r="AC1599" s="27" t="inlineStr"/>
      <c r="AD1599" s="27" t="inlineStr"/>
      <c r="AE1599" s="27" t="inlineStr"/>
      <c r="AF1599" s="27" t="inlineStr"/>
      <c r="AG1599" s="27" t="inlineStr"/>
      <c r="AH1599" s="37" t="n">
        <v>9</v>
      </c>
      <c r="AI1599" s="37" t="n">
        <v>0</v>
      </c>
      <c r="AJ1599" s="37" t="n">
        <v>9</v>
      </c>
      <c r="AK1599" s="38" t="n">
        <v>121269.2122222222</v>
      </c>
      <c r="AL1599" s="38" t="n"/>
      <c r="AM1599" s="38" t="n"/>
      <c r="AN1599" s="27" t="inlineStr"/>
      <c r="AO1599" s="27" t="inlineStr"/>
    </row>
    <row r="1600">
      <c r="A1600" s="5" t="inlineStr">
        <is>
          <t>3001299</t>
        </is>
      </c>
      <c r="B1600" s="5" t="inlineStr">
        <is>
          <t>BUZO ALGODON AZUL C/LOGO XS</t>
        </is>
      </c>
      <c r="C1600" s="5" t="inlineStr"/>
      <c r="D1600" s="5" t="inlineStr">
        <is>
          <t>INDU</t>
        </is>
      </c>
      <c r="E1600" s="5" t="inlineStr">
        <is>
          <t>ZUNI</t>
        </is>
      </c>
      <c r="F1600" s="5" t="inlineStr">
        <is>
          <t>1060</t>
        </is>
      </c>
      <c r="G1600" s="5" t="inlineStr">
        <is>
          <t>6010</t>
        </is>
      </c>
      <c r="H1600" s="5" t="inlineStr">
        <is>
          <t>C/U</t>
        </is>
      </c>
      <c r="I1600" s="6" t="n">
        <v>9</v>
      </c>
      <c r="J1600" s="6" t="n">
        <v>0</v>
      </c>
      <c r="K1600" s="5" t="inlineStr">
        <is>
          <t>ARS</t>
        </is>
      </c>
      <c r="L1600" s="7" t="n">
        <v>0</v>
      </c>
      <c r="M1600" s="7" t="n">
        <v>218732.98</v>
      </c>
      <c r="O1600" s="11">
        <f>M1600/SUM($M$2:$M$2023)</f>
        <v/>
      </c>
      <c r="P1600" s="5">
        <f>IFERROR(M1600/I1600,0)</f>
        <v/>
      </c>
      <c r="R1600" s="8">
        <f>I1600-Q1600</f>
        <v/>
      </c>
      <c r="S1600" s="36">
        <f>P1600*R1600</f>
        <v/>
      </c>
      <c r="U1600" s="27" t="inlineStr">
        <is>
          <t>Stock SAP</t>
        </is>
      </c>
      <c r="V1600" s="27" t="inlineStr">
        <is>
          <t>Uniformes</t>
        </is>
      </c>
      <c r="W1600" s="27" t="inlineStr">
        <is>
          <t>Fuera del alcance</t>
        </is>
      </c>
      <c r="X1600" s="27" t="inlineStr"/>
      <c r="Y1600" s="27" t="inlineStr">
        <is>
          <t>No aplica: uniformes, clasificación que el inventario físico de Farmacia no releva</t>
        </is>
      </c>
      <c r="Z1600" s="28" t="inlineStr">
        <is>
          <t>Fuera del alcance del inventario físico</t>
        </is>
      </c>
      <c r="AA1600" s="27" t="inlineStr"/>
      <c r="AB1600" s="27" t="inlineStr"/>
      <c r="AC1600" s="27" t="inlineStr"/>
      <c r="AD1600" s="27" t="inlineStr"/>
      <c r="AE1600" s="27" t="inlineStr"/>
      <c r="AF1600" s="27" t="inlineStr"/>
      <c r="AG1600" s="27" t="inlineStr"/>
      <c r="AH1600" s="37" t="n">
        <v>11</v>
      </c>
      <c r="AI1600" s="37" t="n">
        <v>0</v>
      </c>
      <c r="AJ1600" s="37" t="n">
        <v>11</v>
      </c>
      <c r="AK1600" s="38" t="n">
        <v>24303.66454545455</v>
      </c>
      <c r="AL1600" s="38" t="n"/>
      <c r="AM1600" s="38" t="n"/>
      <c r="AN1600" s="27" t="inlineStr"/>
      <c r="AO1600" s="27" t="inlineStr">
        <is>
          <t>El material ocupa 2 filas en la hoja 1060 NQN (lote/almacén). La cantidad SAP y la física de esta vista son el total del material.</t>
        </is>
      </c>
    </row>
    <row r="1601">
      <c r="A1601" s="5" t="inlineStr">
        <is>
          <t>3001303</t>
        </is>
      </c>
      <c r="B1601" s="5" t="inlineStr">
        <is>
          <t>BUZO ALGODON AZUL C/LOGO L</t>
        </is>
      </c>
      <c r="C1601" s="5" t="inlineStr"/>
      <c r="D1601" s="5" t="inlineStr">
        <is>
          <t>INDU</t>
        </is>
      </c>
      <c r="E1601" s="5" t="inlineStr">
        <is>
          <t>ZUNI</t>
        </is>
      </c>
      <c r="F1601" s="5" t="inlineStr">
        <is>
          <t>1060</t>
        </is>
      </c>
      <c r="G1601" s="5" t="inlineStr">
        <is>
          <t>6031</t>
        </is>
      </c>
      <c r="H1601" s="5" t="inlineStr">
        <is>
          <t>C/U</t>
        </is>
      </c>
      <c r="I1601" s="6" t="n">
        <v>9</v>
      </c>
      <c r="J1601" s="6" t="n">
        <v>0</v>
      </c>
      <c r="K1601" s="5" t="inlineStr">
        <is>
          <t>ARS</t>
        </is>
      </c>
      <c r="L1601" s="7" t="n">
        <v>0</v>
      </c>
      <c r="M1601" s="7" t="n">
        <v>243987.26</v>
      </c>
      <c r="O1601" s="11">
        <f>M1601/SUM($M$2:$M$2023)</f>
        <v/>
      </c>
      <c r="P1601" s="5">
        <f>IFERROR(M1601/I1601,0)</f>
        <v/>
      </c>
      <c r="R1601" s="8">
        <f>I1601-Q1601</f>
        <v/>
      </c>
      <c r="S1601" s="36">
        <f>P1601*R1601</f>
        <v/>
      </c>
      <c r="U1601" s="27" t="inlineStr">
        <is>
          <t>Stock SAP</t>
        </is>
      </c>
      <c r="V1601" s="27" t="inlineStr">
        <is>
          <t>Uniformes</t>
        </is>
      </c>
      <c r="W1601" s="27" t="inlineStr">
        <is>
          <t>Fuera del alcance</t>
        </is>
      </c>
      <c r="X1601" s="27" t="inlineStr"/>
      <c r="Y1601" s="27" t="inlineStr">
        <is>
          <t>No aplica: uniformes, clasificación que el inventario físico de Farmacia no releva</t>
        </is>
      </c>
      <c r="Z1601" s="28" t="inlineStr">
        <is>
          <t>Fuera del alcance del inventario físico</t>
        </is>
      </c>
      <c r="AA1601" s="27" t="inlineStr"/>
      <c r="AB1601" s="27" t="inlineStr"/>
      <c r="AC1601" s="27" t="inlineStr"/>
      <c r="AD1601" s="27" t="inlineStr"/>
      <c r="AE1601" s="27" t="inlineStr"/>
      <c r="AF1601" s="27" t="inlineStr"/>
      <c r="AG1601" s="27" t="inlineStr"/>
      <c r="AH1601" s="37" t="n">
        <v>66</v>
      </c>
      <c r="AI1601" s="37" t="n">
        <v>0</v>
      </c>
      <c r="AJ1601" s="37" t="n">
        <v>66</v>
      </c>
      <c r="AK1601" s="38" t="n">
        <v>27109.69515151515</v>
      </c>
      <c r="AL1601" s="38" t="n"/>
      <c r="AM1601" s="38" t="n"/>
      <c r="AN1601" s="27" t="inlineStr"/>
      <c r="AO1601" s="27" t="inlineStr">
        <is>
          <t>El material ocupa 2 filas en la hoja 1060 NQN (lote/almacén). La cantidad SAP y la física de esta vista son el total del material.</t>
        </is>
      </c>
    </row>
    <row r="1602">
      <c r="A1602" s="5" t="inlineStr">
        <is>
          <t>3001304</t>
        </is>
      </c>
      <c r="B1602" s="5" t="inlineStr">
        <is>
          <t>BUZO ALGODON AZUL C/LOGO XL</t>
        </is>
      </c>
      <c r="C1602" s="5" t="inlineStr"/>
      <c r="D1602" s="5" t="inlineStr">
        <is>
          <t>INDU</t>
        </is>
      </c>
      <c r="E1602" s="5" t="inlineStr">
        <is>
          <t>ZUNI</t>
        </is>
      </c>
      <c r="F1602" s="5" t="inlineStr">
        <is>
          <t>1060</t>
        </is>
      </c>
      <c r="G1602" s="5" t="inlineStr">
        <is>
          <t>6031</t>
        </is>
      </c>
      <c r="H1602" s="5" t="inlineStr">
        <is>
          <t>C/U</t>
        </is>
      </c>
      <c r="I1602" s="6" t="n">
        <v>9</v>
      </c>
      <c r="J1602" s="6" t="n">
        <v>0</v>
      </c>
      <c r="K1602" s="5" t="inlineStr">
        <is>
          <t>ARS</t>
        </is>
      </c>
      <c r="L1602" s="7" t="n">
        <v>0</v>
      </c>
      <c r="M1602" s="7" t="n">
        <v>260547.71</v>
      </c>
      <c r="O1602" s="11">
        <f>M1602/SUM($M$2:$M$2023)</f>
        <v/>
      </c>
      <c r="P1602" s="5">
        <f>IFERROR(M1602/I1602,0)</f>
        <v/>
      </c>
      <c r="R1602" s="8">
        <f>I1602-Q1602</f>
        <v/>
      </c>
      <c r="S1602" s="36">
        <f>P1602*R1602</f>
        <v/>
      </c>
      <c r="U1602" s="27" t="inlineStr">
        <is>
          <t>Stock SAP</t>
        </is>
      </c>
      <c r="V1602" s="27" t="inlineStr">
        <is>
          <t>Uniformes</t>
        </is>
      </c>
      <c r="W1602" s="27" t="inlineStr">
        <is>
          <t>Fuera del alcance</t>
        </is>
      </c>
      <c r="X1602" s="27" t="inlineStr"/>
      <c r="Y1602" s="27" t="inlineStr">
        <is>
          <t>No aplica: uniformes, clasificación que el inventario físico de Farmacia no releva</t>
        </is>
      </c>
      <c r="Z1602" s="28" t="inlineStr">
        <is>
          <t>Fuera del alcance del inventario físico</t>
        </is>
      </c>
      <c r="AA1602" s="27" t="inlineStr"/>
      <c r="AB1602" s="27" t="inlineStr"/>
      <c r="AC1602" s="27" t="inlineStr"/>
      <c r="AD1602" s="27" t="inlineStr"/>
      <c r="AE1602" s="27" t="inlineStr"/>
      <c r="AF1602" s="27" t="inlineStr"/>
      <c r="AG1602" s="27" t="inlineStr"/>
      <c r="AH1602" s="37" t="n">
        <v>43</v>
      </c>
      <c r="AI1602" s="37" t="n">
        <v>0</v>
      </c>
      <c r="AJ1602" s="37" t="n">
        <v>43</v>
      </c>
      <c r="AK1602" s="38" t="n">
        <v>28949.74604651163</v>
      </c>
      <c r="AL1602" s="38" t="n"/>
      <c r="AM1602" s="38" t="n"/>
      <c r="AN1602" s="27" t="inlineStr"/>
      <c r="AO1602" s="27"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7" t="n">
        <v>0</v>
      </c>
      <c r="M1603" s="7" t="n">
        <v>20322.15</v>
      </c>
      <c r="O1603" s="11">
        <f>M1603/SUM($M$2:$M$2023)</f>
        <v/>
      </c>
      <c r="P1603" s="5">
        <f>IFERROR(M1603/I1603,0)</f>
        <v/>
      </c>
      <c r="R1603" s="8">
        <f>I1603-Q1603</f>
        <v/>
      </c>
      <c r="S1603" s="36">
        <f>P1603*R1603</f>
        <v/>
      </c>
      <c r="U1603" s="27" t="inlineStr">
        <is>
          <t>Stock SAP</t>
        </is>
      </c>
      <c r="V1603" s="27" t="inlineStr">
        <is>
          <t>Medicamentos</t>
        </is>
      </c>
      <c r="W1603" s="27" t="inlineStr">
        <is>
          <t>Dentro del alcance</t>
        </is>
      </c>
      <c r="X1603" s="25" t="inlineStr">
        <is>
          <t>Alta</t>
        </is>
      </c>
      <c r="Y1603" s="27" t="inlineStr">
        <is>
          <t>Homologado – confianza Alta</t>
        </is>
      </c>
      <c r="Z1603" s="26" t="inlineStr">
        <is>
          <t>Dar de baja en SAP</t>
        </is>
      </c>
      <c r="AA1603" s="27" t="inlineStr">
        <is>
          <t>173</t>
        </is>
      </c>
      <c r="AB1603" s="27" t="inlineStr">
        <is>
          <t>OTOSPORIN</t>
        </is>
      </c>
      <c r="AC1603" s="27" t="inlineStr">
        <is>
          <t>Cruce por nomenclatura SAP</t>
        </is>
      </c>
      <c r="AD1603" s="27" t="inlineStr">
        <is>
          <t>No</t>
        </is>
      </c>
      <c r="AE1603" s="27" t="inlineStr"/>
      <c r="AF1603" s="27" t="inlineStr">
        <is>
          <t>No</t>
        </is>
      </c>
      <c r="AG1603" s="27" t="inlineStr"/>
      <c r="AH1603" s="37" t="n">
        <v>283</v>
      </c>
      <c r="AI1603" s="37" t="n">
        <v>27</v>
      </c>
      <c r="AJ1603" s="37" t="n">
        <v>256</v>
      </c>
      <c r="AK1603" s="38" t="n">
        <v>2540.268939929328</v>
      </c>
      <c r="AL1603" s="38">
        <f>IF(OR($Z1603="Dar de baja en SAP",$Z1603="Dar de alta en SAP"),$AJ1603*$AK1603,"")</f>
        <v/>
      </c>
      <c r="AM1603" s="38">
        <f>$AI1603*$AK1603</f>
        <v/>
      </c>
      <c r="AN1603" s="27" t="inlineStr"/>
      <c r="AO1603" s="27"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7" t="n">
        <v>0</v>
      </c>
      <c r="M1604" s="7" t="n">
        <v>35053.44</v>
      </c>
      <c r="O1604" s="11">
        <f>M1604/SUM($M$2:$M$2023)</f>
        <v/>
      </c>
      <c r="P1604" s="5">
        <f>IFERROR(M1604/I1604,0)</f>
        <v/>
      </c>
      <c r="R1604" s="8">
        <f>I1604-Q1604</f>
        <v/>
      </c>
      <c r="S1604" s="36">
        <f>P1604*R1604</f>
        <v/>
      </c>
      <c r="U1604" s="27" t="inlineStr">
        <is>
          <t>Stock SAP</t>
        </is>
      </c>
      <c r="V1604" s="27" t="inlineStr">
        <is>
          <t>Medicamentos</t>
        </is>
      </c>
      <c r="W1604" s="27" t="inlineStr">
        <is>
          <t>Dentro del alcance</t>
        </is>
      </c>
      <c r="X1604" s="27" t="inlineStr"/>
      <c r="Y1604" s="27" t="inlineStr">
        <is>
          <t>Sin recuento físico en el inventario de Avain</t>
        </is>
      </c>
      <c r="Z1604" s="28" t="inlineStr">
        <is>
          <t>Sin recuento físico</t>
        </is>
      </c>
      <c r="AA1604" s="27" t="inlineStr"/>
      <c r="AB1604" s="27" t="inlineStr"/>
      <c r="AC1604" s="27" t="inlineStr"/>
      <c r="AD1604" s="27" t="inlineStr"/>
      <c r="AE1604" s="27" t="inlineStr"/>
      <c r="AF1604" s="27" t="inlineStr"/>
      <c r="AG1604" s="27" t="inlineStr"/>
      <c r="AH1604" s="37" t="n">
        <v>968</v>
      </c>
      <c r="AI1604" s="37" t="n">
        <v>0</v>
      </c>
      <c r="AJ1604" s="37" t="n">
        <v>968</v>
      </c>
      <c r="AK1604" s="38" t="n">
        <v>4381.680010330579</v>
      </c>
      <c r="AL1604" s="38" t="n"/>
      <c r="AM1604" s="38" t="n"/>
      <c r="AN1604" s="27" t="inlineStr"/>
      <c r="AO1604" s="27"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7" t="n">
        <v>0</v>
      </c>
      <c r="M1605" s="7" t="n">
        <v>56171.02</v>
      </c>
      <c r="O1605" s="11">
        <f>M1605/SUM($M$2:$M$2023)</f>
        <v/>
      </c>
      <c r="P1605" s="5">
        <f>IFERROR(M1605/I1605,0)</f>
        <v/>
      </c>
      <c r="R1605" s="8">
        <f>I1605-Q1605</f>
        <v/>
      </c>
      <c r="S1605" s="36">
        <f>P1605*R1605</f>
        <v/>
      </c>
      <c r="U1605" s="27" t="inlineStr">
        <is>
          <t>Stock SAP</t>
        </is>
      </c>
      <c r="V1605" s="27" t="inlineStr">
        <is>
          <t>Medicamentos</t>
        </is>
      </c>
      <c r="W1605" s="27" t="inlineStr">
        <is>
          <t>Dentro del alcance</t>
        </is>
      </c>
      <c r="X1605" s="30" t="inlineStr">
        <is>
          <t>Media</t>
        </is>
      </c>
      <c r="Y1605" s="27" t="inlineStr">
        <is>
          <t>Homologado – confianza Media – pendiente de validación</t>
        </is>
      </c>
      <c r="Z1605" s="25" t="inlineStr">
        <is>
          <t>Dar de alta en SAP</t>
        </is>
      </c>
      <c r="AA1605" s="27" t="inlineStr">
        <is>
          <t>206</t>
        </is>
      </c>
      <c r="AB1605" s="27" t="inlineStr">
        <is>
          <t>SERTAL</t>
        </is>
      </c>
      <c r="AC1605" s="27" t="inlineStr">
        <is>
          <t>Cruce por nomenclatura SAP</t>
        </is>
      </c>
      <c r="AD1605" s="27" t="inlineStr">
        <is>
          <t>No</t>
        </is>
      </c>
      <c r="AE1605" s="27" t="inlineStr"/>
      <c r="AF1605" s="27" t="inlineStr">
        <is>
          <t>No</t>
        </is>
      </c>
      <c r="AG1605" s="27" t="inlineStr"/>
      <c r="AH1605" s="37" t="n">
        <v>82</v>
      </c>
      <c r="AI1605" s="37" t="n">
        <v>220</v>
      </c>
      <c r="AJ1605" s="37" t="n">
        <v>-138</v>
      </c>
      <c r="AK1605" s="38" t="n">
        <v>7021.377073170732</v>
      </c>
      <c r="AL1605" s="38">
        <f>IF(OR($Z1605="Dar de baja en SAP",$Z1605="Dar de alta en SAP"),$AJ1605*$AK1605,"")</f>
        <v/>
      </c>
      <c r="AM1605" s="38">
        <f>$AI1605*$AK1605</f>
        <v/>
      </c>
      <c r="AN1605" s="27" t="inlineStr"/>
      <c r="AO1605" s="27"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7" t="n">
        <v>0</v>
      </c>
      <c r="M1606" s="7" t="n">
        <v>56171.02</v>
      </c>
      <c r="O1606" s="11">
        <f>M1606/SUM($M$2:$M$2023)</f>
        <v/>
      </c>
      <c r="P1606" s="5">
        <f>IFERROR(M1606/I1606,0)</f>
        <v/>
      </c>
      <c r="R1606" s="8">
        <f>I1606-Q1606</f>
        <v/>
      </c>
      <c r="S1606" s="36">
        <f>P1606*R1606</f>
        <v/>
      </c>
      <c r="U1606" s="27" t="inlineStr">
        <is>
          <t>Stock SAP</t>
        </is>
      </c>
      <c r="V1606" s="27" t="inlineStr">
        <is>
          <t>Medicamentos</t>
        </is>
      </c>
      <c r="W1606" s="27" t="inlineStr">
        <is>
          <t>Dentro del alcance</t>
        </is>
      </c>
      <c r="X1606" s="30" t="inlineStr">
        <is>
          <t>Media</t>
        </is>
      </c>
      <c r="Y1606" s="27" t="inlineStr">
        <is>
          <t>Homologado – confianza Media – pendiente de validación</t>
        </is>
      </c>
      <c r="Z1606" s="25" t="inlineStr">
        <is>
          <t>Dar de alta en SAP</t>
        </is>
      </c>
      <c r="AA1606" s="27" t="inlineStr">
        <is>
          <t>206</t>
        </is>
      </c>
      <c r="AB1606" s="27" t="inlineStr">
        <is>
          <t>SERTAL</t>
        </is>
      </c>
      <c r="AC1606" s="27" t="inlineStr">
        <is>
          <t>Cruce por nomenclatura SAP</t>
        </is>
      </c>
      <c r="AD1606" s="27" t="inlineStr">
        <is>
          <t>No</t>
        </is>
      </c>
      <c r="AE1606" s="27" t="inlineStr"/>
      <c r="AF1606" s="27" t="inlineStr">
        <is>
          <t>No</t>
        </is>
      </c>
      <c r="AG1606" s="27" t="inlineStr"/>
      <c r="AH1606" s="37" t="n">
        <v>82</v>
      </c>
      <c r="AI1606" s="37" t="n">
        <v>220</v>
      </c>
      <c r="AJ1606" s="37" t="n">
        <v>-138</v>
      </c>
      <c r="AK1606" s="38" t="n">
        <v>7021.377073170732</v>
      </c>
      <c r="AL1606" s="38">
        <f>IF(OR($Z1606="Dar de baja en SAP",$Z1606="Dar de alta en SAP"),$AJ1606*$AK1606,"")</f>
        <v/>
      </c>
      <c r="AM1606" s="38">
        <f>$AI1606*$AK1606</f>
        <v/>
      </c>
      <c r="AN1606" s="27" t="inlineStr"/>
      <c r="AO1606" s="27"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7" t="n">
        <v>0</v>
      </c>
      <c r="M1607" s="7" t="n">
        <v>4446.25</v>
      </c>
      <c r="O1607" s="11">
        <f>M1607/SUM($M$2:$M$2023)</f>
        <v/>
      </c>
      <c r="P1607" s="5">
        <f>IFERROR(M1607/I1607,0)</f>
        <v/>
      </c>
      <c r="R1607" s="8">
        <f>I1607-Q1607</f>
        <v/>
      </c>
      <c r="S1607" s="36">
        <f>P1607*R1607</f>
        <v/>
      </c>
      <c r="U1607" s="27" t="inlineStr">
        <is>
          <t>Stock SAP</t>
        </is>
      </c>
      <c r="V1607" s="27" t="inlineStr">
        <is>
          <t>Medicamentos</t>
        </is>
      </c>
      <c r="W1607" s="27" t="inlineStr">
        <is>
          <t>Dentro del alcance</t>
        </is>
      </c>
      <c r="X1607" s="30" t="inlineStr">
        <is>
          <t>Media</t>
        </is>
      </c>
      <c r="Y1607" s="27" t="inlineStr">
        <is>
          <t>Homologado – confianza Media – pendiente de validación</t>
        </is>
      </c>
      <c r="Z1607" s="26" t="inlineStr">
        <is>
          <t>Dar de baja en SAP</t>
        </is>
      </c>
      <c r="AA1607" s="27" t="inlineStr">
        <is>
          <t>535</t>
        </is>
      </c>
      <c r="AB1607" s="27" t="inlineStr">
        <is>
          <t>esomeprazol</t>
        </is>
      </c>
      <c r="AC1607" s="27" t="inlineStr">
        <is>
          <t>Cruce por nomenclatura SAP</t>
        </is>
      </c>
      <c r="AD1607" s="27" t="inlineStr">
        <is>
          <t>No</t>
        </is>
      </c>
      <c r="AE1607" s="27" t="inlineStr"/>
      <c r="AF1607" s="27" t="inlineStr">
        <is>
          <t>No</t>
        </is>
      </c>
      <c r="AG1607" s="27" t="inlineStr"/>
      <c r="AH1607" s="37" t="n">
        <v>476</v>
      </c>
      <c r="AI1607" s="37" t="n">
        <v>252</v>
      </c>
      <c r="AJ1607" s="37" t="n">
        <v>224</v>
      </c>
      <c r="AK1607" s="38" t="n">
        <v>555.7813025210085</v>
      </c>
      <c r="AL1607" s="38">
        <f>IF(OR($Z1607="Dar de baja en SAP",$Z1607="Dar de alta en SAP"),$AJ1607*$AK1607,"")</f>
        <v/>
      </c>
      <c r="AM1607" s="38">
        <f>$AI1607*$AK1607</f>
        <v/>
      </c>
      <c r="AN1607" s="27" t="inlineStr"/>
      <c r="AO1607" s="27"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7" t="n">
        <v>0</v>
      </c>
      <c r="M1608" s="7" t="n">
        <v>880.64</v>
      </c>
      <c r="O1608" s="11">
        <f>M1608/SUM($M$2:$M$2023)</f>
        <v/>
      </c>
      <c r="P1608" s="5">
        <f>IFERROR(M1608/I1608,0)</f>
        <v/>
      </c>
      <c r="R1608" s="8">
        <f>I1608-Q1608</f>
        <v/>
      </c>
      <c r="S1608" s="36">
        <f>P1608*R1608</f>
        <v/>
      </c>
      <c r="U1608" s="27" t="inlineStr">
        <is>
          <t>Stock SAP</t>
        </is>
      </c>
      <c r="V1608" s="27" t="inlineStr">
        <is>
          <t>Medicamentos</t>
        </is>
      </c>
      <c r="W1608" s="27" t="inlineStr">
        <is>
          <t>Dentro del alcance</t>
        </is>
      </c>
      <c r="X1608" s="26" t="inlineStr">
        <is>
          <t>Baja</t>
        </is>
      </c>
      <c r="Y1608" s="27" t="inlineStr">
        <is>
          <t>Homologado – confianza Baja – pendiente de validación</t>
        </is>
      </c>
      <c r="Z1608" s="26" t="inlineStr">
        <is>
          <t>Dar de baja en SAP</t>
        </is>
      </c>
      <c r="AA1608" s="27" t="inlineStr">
        <is>
          <t>369; 179</t>
        </is>
      </c>
      <c r="AB1608" s="27" t="inlineStr">
        <is>
          <t>PARACETAMOL 1 G; PARACETAMOL 500 MG</t>
        </is>
      </c>
      <c r="AC1608" s="27" t="inlineStr">
        <is>
          <t>Cruce por nomenclatura SAP; Homologación por código Avain (master M01-008)</t>
        </is>
      </c>
      <c r="AD1608" s="27" t="inlineStr">
        <is>
          <t>No</t>
        </is>
      </c>
      <c r="AE1608" s="27" t="inlineStr"/>
      <c r="AF1608" s="27" t="inlineStr">
        <is>
          <t>Sí</t>
        </is>
      </c>
      <c r="AG1608" s="27" t="inlineStr">
        <is>
          <t>M01-008</t>
        </is>
      </c>
      <c r="AH1608" s="37" t="n">
        <v>6328</v>
      </c>
      <c r="AI1608" s="37" t="n">
        <v>426</v>
      </c>
      <c r="AJ1608" s="37" t="n">
        <v>5902</v>
      </c>
      <c r="AK1608" s="38" t="n">
        <v>110.080466182048</v>
      </c>
      <c r="AL1608" s="38">
        <f>IF(OR($Z1608="Dar de baja en SAP",$Z1608="Dar de alta en SAP"),$AJ1608*$AK1608,"")</f>
        <v/>
      </c>
      <c r="AM1608" s="38">
        <f>$AI1608*$AK1608</f>
        <v/>
      </c>
      <c r="AN1608" s="27" t="inlineStr"/>
      <c r="AO1608" s="27"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7" t="n">
        <v>0</v>
      </c>
      <c r="M1609" s="7" t="n">
        <v>26607.73</v>
      </c>
      <c r="O1609" s="11">
        <f>M1609/SUM($M$2:$M$2023)</f>
        <v/>
      </c>
      <c r="P1609" s="5">
        <f>IFERROR(M1609/I1609,0)</f>
        <v/>
      </c>
      <c r="R1609" s="8">
        <f>I1609-Q1609</f>
        <v/>
      </c>
      <c r="S1609" s="36">
        <f>P1609*R1609</f>
        <v/>
      </c>
      <c r="U1609" s="27" t="inlineStr">
        <is>
          <t>Stock SAP</t>
        </is>
      </c>
      <c r="V1609" s="27" t="inlineStr">
        <is>
          <t>Medicamentos</t>
        </is>
      </c>
      <c r="W1609" s="27" t="inlineStr">
        <is>
          <t>Dentro del alcance</t>
        </is>
      </c>
      <c r="X1609" s="30" t="inlineStr">
        <is>
          <t>Media</t>
        </is>
      </c>
      <c r="Y1609" s="27" t="inlineStr">
        <is>
          <t>Homologado – confianza Media – pendiente de validación</t>
        </is>
      </c>
      <c r="Z1609" s="26" t="inlineStr">
        <is>
          <t>Dar de baja en SAP</t>
        </is>
      </c>
      <c r="AA1609" s="27" t="inlineStr">
        <is>
          <t>185</t>
        </is>
      </c>
      <c r="AB1609" s="27" t="inlineStr">
        <is>
          <t>PLATSUL</t>
        </is>
      </c>
      <c r="AC1609" s="27" t="inlineStr">
        <is>
          <t>Cruce por nomenclatura SAP</t>
        </is>
      </c>
      <c r="AD1609" s="27" t="inlineStr">
        <is>
          <t>Sí</t>
        </is>
      </c>
      <c r="AE1609" s="27" t="inlineStr">
        <is>
          <t>1000754, 1000185</t>
        </is>
      </c>
      <c r="AF1609" s="27" t="inlineStr">
        <is>
          <t>Sí</t>
        </is>
      </c>
      <c r="AG1609" s="27" t="inlineStr">
        <is>
          <t>M15-004</t>
        </is>
      </c>
      <c r="AH1609" s="37" t="n">
        <v>338</v>
      </c>
      <c r="AI1609" s="37" t="n">
        <v>11</v>
      </c>
      <c r="AJ1609" s="37" t="n">
        <v>327</v>
      </c>
      <c r="AK1609" s="38" t="n">
        <v>3325.966272189349</v>
      </c>
      <c r="AL1609" s="38">
        <f>IF(OR($Z1609="Dar de baja en SAP",$Z1609="Dar de alta en SAP"),$AJ1609*$AK1609,"")</f>
        <v/>
      </c>
      <c r="AM1609" s="38">
        <f>$AI1609*$AK1609</f>
        <v/>
      </c>
      <c r="AN1609" s="27" t="inlineStr"/>
      <c r="AO1609" s="27"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t="inlineStr"/>
      <c r="D1610" s="5" t="inlineStr">
        <is>
          <t>033</t>
        </is>
      </c>
      <c r="E1610" s="5" t="inlineStr">
        <is>
          <t>ZDES</t>
        </is>
      </c>
      <c r="F1610" s="5" t="inlineStr">
        <is>
          <t>1060</t>
        </is>
      </c>
      <c r="G1610" s="5" t="inlineStr">
        <is>
          <t>6022</t>
        </is>
      </c>
      <c r="H1610" s="5" t="inlineStr">
        <is>
          <t>C/U</t>
        </is>
      </c>
      <c r="I1610" s="6" t="n">
        <v>8</v>
      </c>
      <c r="J1610" s="6" t="n">
        <v>0</v>
      </c>
      <c r="K1610" s="5" t="inlineStr">
        <is>
          <t>ARS</t>
        </is>
      </c>
      <c r="L1610" s="7" t="n">
        <v>0</v>
      </c>
      <c r="M1610" s="7" t="n">
        <v>4308.72</v>
      </c>
      <c r="O1610" s="11">
        <f>M1610/SUM($M$2:$M$2023)</f>
        <v/>
      </c>
      <c r="P1610" s="5">
        <f>IFERROR(M1610/I1610,0)</f>
        <v/>
      </c>
      <c r="R1610" s="8">
        <f>I1610-Q1610</f>
        <v/>
      </c>
      <c r="S1610" s="36">
        <f>P1610*R1610</f>
        <v/>
      </c>
      <c r="U1610" s="27" t="inlineStr">
        <is>
          <t>Stock SAP</t>
        </is>
      </c>
      <c r="V1610" s="27" t="inlineStr">
        <is>
          <t>Descartables</t>
        </is>
      </c>
      <c r="W1610" s="27" t="inlineStr">
        <is>
          <t>Dentro del alcance</t>
        </is>
      </c>
      <c r="X1610" s="27" t="inlineStr"/>
      <c r="Y1610" s="27" t="inlineStr">
        <is>
          <t>Sin recuento físico en el inventario de Avain</t>
        </is>
      </c>
      <c r="Z1610" s="28" t="inlineStr">
        <is>
          <t>Sin recuento físico</t>
        </is>
      </c>
      <c r="AA1610" s="27" t="inlineStr"/>
      <c r="AB1610" s="27" t="inlineStr"/>
      <c r="AC1610" s="27" t="inlineStr"/>
      <c r="AD1610" s="27" t="inlineStr"/>
      <c r="AE1610" s="27" t="inlineStr"/>
      <c r="AF1610" s="27" t="inlineStr"/>
      <c r="AG1610" s="27" t="inlineStr"/>
      <c r="AH1610" s="37" t="n">
        <v>8</v>
      </c>
      <c r="AI1610" s="37" t="n">
        <v>0</v>
      </c>
      <c r="AJ1610" s="37" t="n">
        <v>8</v>
      </c>
      <c r="AK1610" s="38" t="n">
        <v>538.59</v>
      </c>
      <c r="AL1610" s="38" t="n"/>
      <c r="AM1610" s="38" t="n"/>
      <c r="AN1610" s="27" t="inlineStr"/>
      <c r="AO1610" s="27" t="inlineStr">
        <is>
          <t>El material ocupa 2 filas en la hoja 1060 NQN (lote/almacén). La cantidad SAP y la física de esta vista son el total del material.</t>
        </is>
      </c>
    </row>
    <row r="1611">
      <c r="A1611" s="5" t="inlineStr">
        <is>
          <t>2000049</t>
        </is>
      </c>
      <c r="B1611" s="5" t="inlineStr">
        <is>
          <t>COLLAR CERVICAL CHICO</t>
        </is>
      </c>
      <c r="C1611" s="5" t="inlineStr"/>
      <c r="D1611" s="5" t="inlineStr">
        <is>
          <t>033</t>
        </is>
      </c>
      <c r="E1611" s="5" t="inlineStr">
        <is>
          <t>ZDES</t>
        </is>
      </c>
      <c r="F1611" s="5" t="inlineStr">
        <is>
          <t>1060</t>
        </is>
      </c>
      <c r="G1611" s="5" t="inlineStr">
        <is>
          <t>6022</t>
        </is>
      </c>
      <c r="H1611" s="5" t="inlineStr">
        <is>
          <t>C/U</t>
        </is>
      </c>
      <c r="I1611" s="6" t="n">
        <v>8</v>
      </c>
      <c r="J1611" s="6" t="n">
        <v>0</v>
      </c>
      <c r="K1611" s="5" t="inlineStr">
        <is>
          <t>ARS</t>
        </is>
      </c>
      <c r="L1611" s="7" t="n">
        <v>0</v>
      </c>
      <c r="M1611" s="7" t="n">
        <v>13216.68</v>
      </c>
      <c r="O1611" s="11">
        <f>M1611/SUM($M$2:$M$2023)</f>
        <v/>
      </c>
      <c r="P1611" s="5">
        <f>IFERROR(M1611/I1611,0)</f>
        <v/>
      </c>
      <c r="R1611" s="8">
        <f>I1611-Q1611</f>
        <v/>
      </c>
      <c r="S1611" s="36">
        <f>P1611*R1611</f>
        <v/>
      </c>
      <c r="U1611" s="27" t="inlineStr">
        <is>
          <t>Stock SAP</t>
        </is>
      </c>
      <c r="V1611" s="27" t="inlineStr">
        <is>
          <t>Descartables</t>
        </is>
      </c>
      <c r="W1611" s="27" t="inlineStr">
        <is>
          <t>Dentro del alcance</t>
        </is>
      </c>
      <c r="X1611" s="27" t="inlineStr"/>
      <c r="Y1611" s="27" t="inlineStr">
        <is>
          <t>Sin recuento físico en el inventario de Avain</t>
        </is>
      </c>
      <c r="Z1611" s="28" t="inlineStr">
        <is>
          <t>Sin recuento físico</t>
        </is>
      </c>
      <c r="AA1611" s="27" t="inlineStr"/>
      <c r="AB1611" s="27" t="inlineStr"/>
      <c r="AC1611" s="27" t="inlineStr"/>
      <c r="AD1611" s="27" t="inlineStr"/>
      <c r="AE1611" s="27" t="inlineStr"/>
      <c r="AF1611" s="27" t="inlineStr"/>
      <c r="AG1611" s="27" t="inlineStr"/>
      <c r="AH1611" s="37" t="n">
        <v>8</v>
      </c>
      <c r="AI1611" s="37" t="n">
        <v>0</v>
      </c>
      <c r="AJ1611" s="37" t="n">
        <v>8</v>
      </c>
      <c r="AK1611" s="38" t="n">
        <v>1652.085</v>
      </c>
      <c r="AL1611" s="38" t="n"/>
      <c r="AM1611" s="38" t="n"/>
      <c r="AN1611" s="27" t="inlineStr"/>
      <c r="AO1611" s="27" t="inlineStr"/>
    </row>
    <row r="1612">
      <c r="A1612" s="5" t="inlineStr">
        <is>
          <t>2000050</t>
        </is>
      </c>
      <c r="B1612" s="5" t="inlineStr">
        <is>
          <t>COLLAR CERV. GRANDE</t>
        </is>
      </c>
      <c r="C1612" s="5" t="inlineStr"/>
      <c r="D1612" s="5" t="inlineStr">
        <is>
          <t>033</t>
        </is>
      </c>
      <c r="E1612" s="5" t="inlineStr">
        <is>
          <t>ZDES</t>
        </is>
      </c>
      <c r="F1612" s="5" t="inlineStr">
        <is>
          <t>1060</t>
        </is>
      </c>
      <c r="G1612" s="5" t="inlineStr">
        <is>
          <t>6022</t>
        </is>
      </c>
      <c r="H1612" s="5" t="inlineStr">
        <is>
          <t>C/U</t>
        </is>
      </c>
      <c r="I1612" s="6" t="n">
        <v>8</v>
      </c>
      <c r="J1612" s="6" t="n">
        <v>0</v>
      </c>
      <c r="K1612" s="5" t="inlineStr">
        <is>
          <t>ARS</t>
        </is>
      </c>
      <c r="L1612" s="7" t="n">
        <v>0</v>
      </c>
      <c r="M1612" s="7" t="n">
        <v>173719.58</v>
      </c>
      <c r="O1612" s="11">
        <f>M1612/SUM($M$2:$M$2023)</f>
        <v/>
      </c>
      <c r="P1612" s="5">
        <f>IFERROR(M1612/I1612,0)</f>
        <v/>
      </c>
      <c r="R1612" s="8">
        <f>I1612-Q1612</f>
        <v/>
      </c>
      <c r="S1612" s="36">
        <f>P1612*R1612</f>
        <v/>
      </c>
      <c r="U1612" s="27" t="inlineStr">
        <is>
          <t>Stock SAP</t>
        </is>
      </c>
      <c r="V1612" s="27" t="inlineStr">
        <is>
          <t>Descartables</t>
        </is>
      </c>
      <c r="W1612" s="27" t="inlineStr">
        <is>
          <t>Dentro del alcance</t>
        </is>
      </c>
      <c r="X1612" s="27" t="inlineStr"/>
      <c r="Y1612" s="27" t="inlineStr">
        <is>
          <t>Sin recuento físico en el inventario de Avain</t>
        </is>
      </c>
      <c r="Z1612" s="28" t="inlineStr">
        <is>
          <t>Sin recuento físico</t>
        </is>
      </c>
      <c r="AA1612" s="27" t="inlineStr"/>
      <c r="AB1612" s="27" t="inlineStr"/>
      <c r="AC1612" s="27" t="inlineStr"/>
      <c r="AD1612" s="27" t="inlineStr"/>
      <c r="AE1612" s="27" t="inlineStr"/>
      <c r="AF1612" s="27" t="inlineStr"/>
      <c r="AG1612" s="27" t="inlineStr"/>
      <c r="AH1612" s="37" t="n">
        <v>38</v>
      </c>
      <c r="AI1612" s="37" t="n">
        <v>0</v>
      </c>
      <c r="AJ1612" s="37" t="n">
        <v>38</v>
      </c>
      <c r="AK1612" s="38" t="n">
        <v>21714.94763157895</v>
      </c>
      <c r="AL1612" s="38" t="n"/>
      <c r="AM1612" s="38" t="n"/>
      <c r="AN1612" s="27" t="inlineStr"/>
      <c r="AO1612" s="27" t="inlineStr">
        <is>
          <t>El material ocupa 2 filas en la hoja 1060 NQN (lote/almacén). La cantidad SAP y la física de esta vista son el total del material.</t>
        </is>
      </c>
    </row>
    <row r="1613">
      <c r="A1613" s="5" t="inlineStr">
        <is>
          <t>2000086</t>
        </is>
      </c>
      <c r="B1613" s="5" t="inlineStr">
        <is>
          <t>COLLAR CERVICAL PEQUEÑO</t>
        </is>
      </c>
      <c r="C1613" s="5" t="inlineStr"/>
      <c r="D1613" s="5" t="inlineStr">
        <is>
          <t>033</t>
        </is>
      </c>
      <c r="E1613" s="5" t="inlineStr">
        <is>
          <t>ZDES</t>
        </is>
      </c>
      <c r="F1613" s="5" t="inlineStr">
        <is>
          <t>1060</t>
        </is>
      </c>
      <c r="G1613" s="5" t="inlineStr">
        <is>
          <t>6022</t>
        </is>
      </c>
      <c r="H1613" s="5" t="inlineStr">
        <is>
          <t>C/U</t>
        </is>
      </c>
      <c r="I1613" s="6" t="n">
        <v>8</v>
      </c>
      <c r="J1613" s="6" t="n">
        <v>0</v>
      </c>
      <c r="K1613" s="5" t="inlineStr">
        <is>
          <t>ARS</t>
        </is>
      </c>
      <c r="L1613" s="7" t="n">
        <v>0</v>
      </c>
      <c r="M1613" s="7" t="n">
        <v>12309.74</v>
      </c>
      <c r="O1613" s="11">
        <f>M1613/SUM($M$2:$M$2023)</f>
        <v/>
      </c>
      <c r="P1613" s="5">
        <f>IFERROR(M1613/I1613,0)</f>
        <v/>
      </c>
      <c r="R1613" s="8">
        <f>I1613-Q1613</f>
        <v/>
      </c>
      <c r="S1613" s="36">
        <f>P1613*R1613</f>
        <v/>
      </c>
      <c r="U1613" s="27" t="inlineStr">
        <is>
          <t>Stock SAP</t>
        </is>
      </c>
      <c r="V1613" s="27" t="inlineStr">
        <is>
          <t>Descartables</t>
        </is>
      </c>
      <c r="W1613" s="27" t="inlineStr">
        <is>
          <t>Dentro del alcance</t>
        </is>
      </c>
      <c r="X1613" s="27" t="inlineStr"/>
      <c r="Y1613" s="27" t="inlineStr">
        <is>
          <t>Sin recuento físico en el inventario de Avain</t>
        </is>
      </c>
      <c r="Z1613" s="28" t="inlineStr">
        <is>
          <t>Sin recuento físico</t>
        </is>
      </c>
      <c r="AA1613" s="27" t="inlineStr"/>
      <c r="AB1613" s="27" t="inlineStr"/>
      <c r="AC1613" s="27" t="inlineStr"/>
      <c r="AD1613" s="27" t="inlineStr"/>
      <c r="AE1613" s="27" t="inlineStr"/>
      <c r="AF1613" s="27" t="inlineStr"/>
      <c r="AG1613" s="27" t="inlineStr"/>
      <c r="AH1613" s="37" t="n">
        <v>8</v>
      </c>
      <c r="AI1613" s="37" t="n">
        <v>0</v>
      </c>
      <c r="AJ1613" s="37" t="n">
        <v>8</v>
      </c>
      <c r="AK1613" s="38" t="n">
        <v>1538.7175</v>
      </c>
      <c r="AL1613" s="38" t="n"/>
      <c r="AM1613" s="38" t="n"/>
      <c r="AN1613" s="27" t="inlineStr"/>
      <c r="AO1613" s="27" t="inlineStr"/>
    </row>
    <row r="1614">
      <c r="A1614" s="5" t="inlineStr">
        <is>
          <t>2000145</t>
        </is>
      </c>
      <c r="B1614" s="5" t="inlineStr">
        <is>
          <t>Kit  DE  H.I.V.</t>
        </is>
      </c>
      <c r="C1614" s="5" t="inlineStr"/>
      <c r="D1614" s="5" t="inlineStr">
        <is>
          <t>033</t>
        </is>
      </c>
      <c r="E1614" s="5" t="inlineStr">
        <is>
          <t>ZDES</t>
        </is>
      </c>
      <c r="F1614" s="5" t="inlineStr">
        <is>
          <t>1060</t>
        </is>
      </c>
      <c r="G1614" s="5" t="inlineStr">
        <is>
          <t>6022</t>
        </is>
      </c>
      <c r="H1614" s="5" t="inlineStr">
        <is>
          <t>C/U</t>
        </is>
      </c>
      <c r="I1614" s="6" t="n">
        <v>8</v>
      </c>
      <c r="J1614" s="6" t="n">
        <v>0</v>
      </c>
      <c r="K1614" s="5" t="inlineStr">
        <is>
          <t>ARS</t>
        </is>
      </c>
      <c r="L1614" s="7" t="n">
        <v>0</v>
      </c>
      <c r="M1614" s="7" t="n">
        <v>13664</v>
      </c>
      <c r="O1614" s="11">
        <f>M1614/SUM($M$2:$M$2023)</f>
        <v/>
      </c>
      <c r="P1614" s="5">
        <f>IFERROR(M1614/I1614,0)</f>
        <v/>
      </c>
      <c r="R1614" s="8">
        <f>I1614-Q1614</f>
        <v/>
      </c>
      <c r="S1614" s="36">
        <f>P1614*R1614</f>
        <v/>
      </c>
      <c r="U1614" s="27" t="inlineStr">
        <is>
          <t>Stock SAP</t>
        </is>
      </c>
      <c r="V1614" s="27" t="inlineStr">
        <is>
          <t>Descartables</t>
        </is>
      </c>
      <c r="W1614" s="27" t="inlineStr">
        <is>
          <t>Dentro del alcance</t>
        </is>
      </c>
      <c r="X1614" s="27" t="inlineStr"/>
      <c r="Y1614" s="27" t="inlineStr">
        <is>
          <t>Sin recuento físico en el inventario de Avain</t>
        </is>
      </c>
      <c r="Z1614" s="28" t="inlineStr">
        <is>
          <t>Sin recuento físico</t>
        </is>
      </c>
      <c r="AA1614" s="27" t="inlineStr"/>
      <c r="AB1614" s="27" t="inlineStr"/>
      <c r="AC1614" s="27" t="inlineStr"/>
      <c r="AD1614" s="27" t="inlineStr"/>
      <c r="AE1614" s="27" t="inlineStr"/>
      <c r="AF1614" s="27" t="inlineStr"/>
      <c r="AG1614" s="27" t="inlineStr"/>
      <c r="AH1614" s="37" t="n">
        <v>8</v>
      </c>
      <c r="AI1614" s="37" t="n">
        <v>0</v>
      </c>
      <c r="AJ1614" s="37" t="n">
        <v>8</v>
      </c>
      <c r="AK1614" s="38" t="n">
        <v>1708</v>
      </c>
      <c r="AL1614" s="38" t="n"/>
      <c r="AM1614" s="38" t="n"/>
      <c r="AN1614" s="27" t="inlineStr"/>
      <c r="AO1614" s="27"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t="inlineStr"/>
      <c r="D1615" s="5" t="inlineStr">
        <is>
          <t>033</t>
        </is>
      </c>
      <c r="E1615" s="5" t="inlineStr">
        <is>
          <t>ZDES</t>
        </is>
      </c>
      <c r="F1615" s="5" t="inlineStr">
        <is>
          <t>1060</t>
        </is>
      </c>
      <c r="G1615" s="5" t="inlineStr">
        <is>
          <t>6032</t>
        </is>
      </c>
      <c r="H1615" s="5" t="inlineStr">
        <is>
          <t>C/U</t>
        </is>
      </c>
      <c r="I1615" s="6" t="n">
        <v>8</v>
      </c>
      <c r="J1615" s="6" t="n">
        <v>0</v>
      </c>
      <c r="K1615" s="5" t="inlineStr">
        <is>
          <t>ARS</t>
        </is>
      </c>
      <c r="L1615" s="7" t="n">
        <v>0</v>
      </c>
      <c r="M1615" s="7" t="n">
        <v>246826.45</v>
      </c>
      <c r="O1615" s="11">
        <f>M1615/SUM($M$2:$M$2023)</f>
        <v/>
      </c>
      <c r="P1615" s="5">
        <f>IFERROR(M1615/I1615,0)</f>
        <v/>
      </c>
      <c r="R1615" s="8">
        <f>I1615-Q1615</f>
        <v/>
      </c>
      <c r="S1615" s="36">
        <f>P1615*R1615</f>
        <v/>
      </c>
      <c r="U1615" s="27" t="inlineStr">
        <is>
          <t>Stock SAP</t>
        </is>
      </c>
      <c r="V1615" s="27" t="inlineStr">
        <is>
          <t>Descartables</t>
        </is>
      </c>
      <c r="W1615" s="27" t="inlineStr">
        <is>
          <t>Dentro del alcance</t>
        </is>
      </c>
      <c r="X1615" s="26" t="inlineStr">
        <is>
          <t>Baja</t>
        </is>
      </c>
      <c r="Y1615" s="27" t="inlineStr">
        <is>
          <t>Homologado – confianza Baja – pendiente de validación</t>
        </is>
      </c>
      <c r="Z1615" s="26" t="inlineStr">
        <is>
          <t>Dar de baja en SAP</t>
        </is>
      </c>
      <c r="AA1615" s="27" t="inlineStr">
        <is>
          <t>418</t>
        </is>
      </c>
      <c r="AB1615" s="27" t="inlineStr">
        <is>
          <t>MANOMETROS</t>
        </is>
      </c>
      <c r="AC1615" s="27" t="inlineStr">
        <is>
          <t>Cruce por nomenclatura SAP</t>
        </is>
      </c>
      <c r="AD1615" s="27" t="inlineStr">
        <is>
          <t>No</t>
        </is>
      </c>
      <c r="AE1615" s="27" t="inlineStr"/>
      <c r="AF1615" s="27" t="inlineStr">
        <is>
          <t>No</t>
        </is>
      </c>
      <c r="AG1615" s="27" t="inlineStr"/>
      <c r="AH1615" s="37" t="n">
        <v>23</v>
      </c>
      <c r="AI1615" s="37" t="n">
        <v>0</v>
      </c>
      <c r="AJ1615" s="37" t="n">
        <v>23</v>
      </c>
      <c r="AK1615" s="38" t="n">
        <v>30853.30565217391</v>
      </c>
      <c r="AL1615" s="38">
        <f>IF(OR($Z1615="Dar de baja en SAP",$Z1615="Dar de alta en SAP"),$AJ1615*$AK1615,"")</f>
        <v/>
      </c>
      <c r="AM1615" s="38">
        <f>$AI1615*$AK1615</f>
        <v/>
      </c>
      <c r="AN1615" s="27" t="inlineStr"/>
      <c r="AO1615" s="27"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t="inlineStr"/>
      <c r="D1616" s="5" t="inlineStr">
        <is>
          <t>033</t>
        </is>
      </c>
      <c r="E1616" s="5" t="inlineStr">
        <is>
          <t>ZDES</t>
        </is>
      </c>
      <c r="F1616" s="5" t="inlineStr">
        <is>
          <t>1060</t>
        </is>
      </c>
      <c r="G1616" s="5" t="inlineStr">
        <is>
          <t>6022</t>
        </is>
      </c>
      <c r="H1616" s="5" t="inlineStr">
        <is>
          <t>C/U</t>
        </is>
      </c>
      <c r="I1616" s="6" t="n">
        <v>8</v>
      </c>
      <c r="J1616" s="6" t="n">
        <v>0</v>
      </c>
      <c r="K1616" s="5" t="inlineStr">
        <is>
          <t>ARS</t>
        </is>
      </c>
      <c r="L1616" s="7" t="n">
        <v>0</v>
      </c>
      <c r="M1616" s="7" t="n">
        <v>14521.78</v>
      </c>
      <c r="O1616" s="11">
        <f>M1616/SUM($M$2:$M$2023)</f>
        <v/>
      </c>
      <c r="P1616" s="5">
        <f>IFERROR(M1616/I1616,0)</f>
        <v/>
      </c>
      <c r="Q1616" s="39" t="n">
        <v>409</v>
      </c>
      <c r="R1616" s="8">
        <f>I1616-Q1616</f>
        <v/>
      </c>
      <c r="S1616" s="36">
        <f>P1616*R1616</f>
        <v/>
      </c>
      <c r="U1616" s="27" t="inlineStr">
        <is>
          <t>Stock SAP</t>
        </is>
      </c>
      <c r="V1616" s="27" t="inlineStr">
        <is>
          <t>Descartables</t>
        </is>
      </c>
      <c r="W1616" s="27" t="inlineStr">
        <is>
          <t>Dentro del alcance</t>
        </is>
      </c>
      <c r="X1616" s="26" t="inlineStr">
        <is>
          <t>Baja</t>
        </is>
      </c>
      <c r="Y1616" s="27" t="inlineStr">
        <is>
          <t>Homologado – confianza Baja – pendiente de validación</t>
        </is>
      </c>
      <c r="Z1616" s="25" t="inlineStr">
        <is>
          <t>Dar de alta en SAP</t>
        </is>
      </c>
      <c r="AA1616" s="27" t="inlineStr">
        <is>
          <t>282; 247; 503; 505; 504</t>
        </is>
      </c>
      <c r="AB1616" s="27" t="inlineStr">
        <is>
          <t>PILA C; Pilas 2032; PILAS 9V; PILAS A76; PILAS LR41</t>
        </is>
      </c>
      <c r="AC1616" s="27" t="inlineStr">
        <is>
          <t>Cruce por nomenclatura SAP</t>
        </is>
      </c>
      <c r="AD1616" s="27" t="inlineStr">
        <is>
          <t>No</t>
        </is>
      </c>
      <c r="AE1616" s="27" t="inlineStr"/>
      <c r="AF1616" s="27" t="inlineStr">
        <is>
          <t>No</t>
        </is>
      </c>
      <c r="AG1616" s="27" t="inlineStr"/>
      <c r="AH1616" s="37" t="n">
        <v>8</v>
      </c>
      <c r="AI1616" s="37" t="n">
        <v>409</v>
      </c>
      <c r="AJ1616" s="37" t="n">
        <v>-401</v>
      </c>
      <c r="AK1616" s="38" t="n">
        <v>1815.2225</v>
      </c>
      <c r="AL1616" s="38">
        <f>IF(OR($Z1616="Dar de baja en SAP",$Z1616="Dar de alta en SAP"),$AJ1616*$AK1616,"")</f>
        <v/>
      </c>
      <c r="AM1616" s="38">
        <f>$AI1616*$AK1616</f>
        <v/>
      </c>
      <c r="AN1616" s="29" t="inlineStr">
        <is>
          <t>Valorización a validar: relación de cantidades 51 a 1 entre SAP y el recuento físico. Sugiere distinta unidad de medida (SAP por caja o envase y el recuento por unidad). La diferencia económica de esta fila no debe tomarse como definitiva.</t>
        </is>
      </c>
      <c r="AO1616" s="27"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t="inlineStr"/>
      <c r="D1617" s="5" t="inlineStr">
        <is>
          <t>INDU</t>
        </is>
      </c>
      <c r="E1617" s="5" t="inlineStr">
        <is>
          <t>ZUNI</t>
        </is>
      </c>
      <c r="F1617" s="5" t="inlineStr">
        <is>
          <t>1060</t>
        </is>
      </c>
      <c r="G1617" s="5" t="inlineStr">
        <is>
          <t>6010</t>
        </is>
      </c>
      <c r="H1617" s="5" t="inlineStr">
        <is>
          <t>C/U</t>
        </is>
      </c>
      <c r="I1617" s="6" t="n">
        <v>8</v>
      </c>
      <c r="J1617" s="6" t="n">
        <v>0</v>
      </c>
      <c r="K1617" s="5" t="inlineStr">
        <is>
          <t>ARS</t>
        </is>
      </c>
      <c r="L1617" s="7" t="n">
        <v>0</v>
      </c>
      <c r="M1617" s="7" t="n">
        <v>442780.39</v>
      </c>
      <c r="O1617" s="11">
        <f>M1617/SUM($M$2:$M$2023)</f>
        <v/>
      </c>
      <c r="P1617" s="5">
        <f>IFERROR(M1617/I1617,0)</f>
        <v/>
      </c>
      <c r="R1617" s="8">
        <f>I1617-Q1617</f>
        <v/>
      </c>
      <c r="S1617" s="36">
        <f>P1617*R1617</f>
        <v/>
      </c>
      <c r="U1617" s="27" t="inlineStr">
        <is>
          <t>Stock SAP</t>
        </is>
      </c>
      <c r="V1617" s="27" t="inlineStr">
        <is>
          <t>Uniformes</t>
        </is>
      </c>
      <c r="W1617" s="27" t="inlineStr">
        <is>
          <t>Fuera del alcance</t>
        </is>
      </c>
      <c r="X1617" s="27" t="inlineStr"/>
      <c r="Y1617" s="27" t="inlineStr">
        <is>
          <t>No aplica: uniformes, clasificación que el inventario físico de Farmacia no releva</t>
        </is>
      </c>
      <c r="Z1617" s="28" t="inlineStr">
        <is>
          <t>Fuera del alcance del inventario físico</t>
        </is>
      </c>
      <c r="AA1617" s="27" t="inlineStr"/>
      <c r="AB1617" s="27" t="inlineStr"/>
      <c r="AC1617" s="27" t="inlineStr"/>
      <c r="AD1617" s="27" t="inlineStr"/>
      <c r="AE1617" s="27" t="inlineStr"/>
      <c r="AF1617" s="27" t="inlineStr"/>
      <c r="AG1617" s="27" t="inlineStr"/>
      <c r="AH1617" s="37" t="n">
        <v>30</v>
      </c>
      <c r="AI1617" s="37" t="n">
        <v>0</v>
      </c>
      <c r="AJ1617" s="37" t="n">
        <v>30</v>
      </c>
      <c r="AK1617" s="38" t="n">
        <v>55347.54833333334</v>
      </c>
      <c r="AL1617" s="38" t="n"/>
      <c r="AM1617" s="38" t="n"/>
      <c r="AN1617" s="27" t="inlineStr"/>
      <c r="AO1617" s="27"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t="inlineStr"/>
      <c r="D1618" s="5" t="inlineStr">
        <is>
          <t>INDU</t>
        </is>
      </c>
      <c r="E1618" s="5" t="inlineStr">
        <is>
          <t>ZUNI</t>
        </is>
      </c>
      <c r="F1618" s="5" t="inlineStr">
        <is>
          <t>1060</t>
        </is>
      </c>
      <c r="G1618" s="5" t="inlineStr">
        <is>
          <t>6031</t>
        </is>
      </c>
      <c r="H1618" s="5" t="inlineStr">
        <is>
          <t>C/U</t>
        </is>
      </c>
      <c r="I1618" s="6" t="n">
        <v>8</v>
      </c>
      <c r="J1618" s="6" t="n">
        <v>0</v>
      </c>
      <c r="K1618" s="5" t="inlineStr">
        <is>
          <t>ARS</t>
        </is>
      </c>
      <c r="L1618" s="7" t="n">
        <v>0</v>
      </c>
      <c r="M1618" s="7" t="n">
        <v>359200</v>
      </c>
      <c r="O1618" s="11">
        <f>M1618/SUM($M$2:$M$2023)</f>
        <v/>
      </c>
      <c r="P1618" s="5">
        <f>IFERROR(M1618/I1618,0)</f>
        <v/>
      </c>
      <c r="R1618" s="8">
        <f>I1618-Q1618</f>
        <v/>
      </c>
      <c r="S1618" s="36">
        <f>P1618*R1618</f>
        <v/>
      </c>
      <c r="U1618" s="27" t="inlineStr">
        <is>
          <t>Stock SAP</t>
        </is>
      </c>
      <c r="V1618" s="27" t="inlineStr">
        <is>
          <t>Uniformes</t>
        </is>
      </c>
      <c r="W1618" s="27" t="inlineStr">
        <is>
          <t>Fuera del alcance</t>
        </is>
      </c>
      <c r="X1618" s="27" t="inlineStr"/>
      <c r="Y1618" s="27" t="inlineStr">
        <is>
          <t>No aplica: uniformes, clasificación que el inventario físico de Farmacia no releva</t>
        </is>
      </c>
      <c r="Z1618" s="28" t="inlineStr">
        <is>
          <t>Fuera del alcance del inventario físico</t>
        </is>
      </c>
      <c r="AA1618" s="27" t="inlineStr"/>
      <c r="AB1618" s="27" t="inlineStr"/>
      <c r="AC1618" s="27" t="inlineStr"/>
      <c r="AD1618" s="27" t="inlineStr"/>
      <c r="AE1618" s="27" t="inlineStr"/>
      <c r="AF1618" s="27" t="inlineStr"/>
      <c r="AG1618" s="27" t="inlineStr"/>
      <c r="AH1618" s="37" t="n">
        <v>8</v>
      </c>
      <c r="AI1618" s="37" t="n">
        <v>0</v>
      </c>
      <c r="AJ1618" s="37" t="n">
        <v>8</v>
      </c>
      <c r="AK1618" s="38" t="n">
        <v>44900</v>
      </c>
      <c r="AL1618" s="38" t="n"/>
      <c r="AM1618" s="38" t="n"/>
      <c r="AN1618" s="27" t="inlineStr"/>
      <c r="AO1618" s="27" t="inlineStr"/>
    </row>
    <row r="1619">
      <c r="A1619" s="5" t="inlineStr">
        <is>
          <t>3000498</t>
        </is>
      </c>
      <c r="B1619" s="5" t="inlineStr">
        <is>
          <t>PANTALON JEAN C/LOGO YAC T42</t>
        </is>
      </c>
      <c r="C1619" s="5" t="inlineStr"/>
      <c r="D1619" s="5" t="inlineStr">
        <is>
          <t>INDU</t>
        </is>
      </c>
      <c r="E1619" s="5" t="inlineStr">
        <is>
          <t>ZUNI</t>
        </is>
      </c>
      <c r="F1619" s="5" t="inlineStr">
        <is>
          <t>1060</t>
        </is>
      </c>
      <c r="G1619" s="5" t="inlineStr">
        <is>
          <t>6010</t>
        </is>
      </c>
      <c r="H1619" s="5" t="inlineStr">
        <is>
          <t>C/U</t>
        </is>
      </c>
      <c r="I1619" s="6" t="n">
        <v>8</v>
      </c>
      <c r="J1619" s="6" t="n">
        <v>0</v>
      </c>
      <c r="K1619" s="5" t="inlineStr">
        <is>
          <t>ARS</t>
        </is>
      </c>
      <c r="L1619" s="7" t="n">
        <v>0</v>
      </c>
      <c r="M1619" s="7" t="n">
        <v>143200</v>
      </c>
      <c r="O1619" s="11">
        <f>M1619/SUM($M$2:$M$2023)</f>
        <v/>
      </c>
      <c r="P1619" s="5">
        <f>IFERROR(M1619/I1619,0)</f>
        <v/>
      </c>
      <c r="R1619" s="8">
        <f>I1619-Q1619</f>
        <v/>
      </c>
      <c r="S1619" s="36">
        <f>P1619*R1619</f>
        <v/>
      </c>
      <c r="U1619" s="27" t="inlineStr">
        <is>
          <t>Stock SAP</t>
        </is>
      </c>
      <c r="V1619" s="27" t="inlineStr">
        <is>
          <t>Uniformes</t>
        </is>
      </c>
      <c r="W1619" s="27" t="inlineStr">
        <is>
          <t>Fuera del alcance</t>
        </is>
      </c>
      <c r="X1619" s="27" t="inlineStr"/>
      <c r="Y1619" s="27" t="inlineStr">
        <is>
          <t>No aplica: uniformes, clasificación que el inventario físico de Farmacia no releva</t>
        </is>
      </c>
      <c r="Z1619" s="28" t="inlineStr">
        <is>
          <t>Fuera del alcance del inventario físico</t>
        </is>
      </c>
      <c r="AA1619" s="27" t="inlineStr"/>
      <c r="AB1619" s="27" t="inlineStr"/>
      <c r="AC1619" s="27" t="inlineStr"/>
      <c r="AD1619" s="27" t="inlineStr"/>
      <c r="AE1619" s="27" t="inlineStr"/>
      <c r="AF1619" s="27" t="inlineStr"/>
      <c r="AG1619" s="27" t="inlineStr"/>
      <c r="AH1619" s="37" t="n">
        <v>8</v>
      </c>
      <c r="AI1619" s="37" t="n">
        <v>0</v>
      </c>
      <c r="AJ1619" s="37" t="n">
        <v>8</v>
      </c>
      <c r="AK1619" s="38" t="n">
        <v>17900</v>
      </c>
      <c r="AL1619" s="38" t="n"/>
      <c r="AM1619" s="38" t="n"/>
      <c r="AN1619" s="27" t="inlineStr"/>
      <c r="AO1619" s="27" t="inlineStr"/>
    </row>
    <row r="1620">
      <c r="A1620" s="5" t="inlineStr">
        <is>
          <t>3000507</t>
        </is>
      </c>
      <c r="B1620" s="5" t="inlineStr">
        <is>
          <t>PANTALON JEAN C/LOGO YAC T58</t>
        </is>
      </c>
      <c r="C1620" s="5" t="inlineStr"/>
      <c r="D1620" s="5" t="inlineStr">
        <is>
          <t>INDU</t>
        </is>
      </c>
      <c r="E1620" s="5" t="inlineStr">
        <is>
          <t>ZUNI</t>
        </is>
      </c>
      <c r="F1620" s="5" t="inlineStr">
        <is>
          <t>1060</t>
        </is>
      </c>
      <c r="G1620" s="5" t="inlineStr">
        <is>
          <t>6010</t>
        </is>
      </c>
      <c r="H1620" s="5" t="inlineStr">
        <is>
          <t>C/U</t>
        </is>
      </c>
      <c r="I1620" s="6" t="n">
        <v>8</v>
      </c>
      <c r="J1620" s="6" t="n">
        <v>0</v>
      </c>
      <c r="K1620" s="5" t="inlineStr">
        <is>
          <t>ARS</t>
        </is>
      </c>
      <c r="L1620" s="7" t="n">
        <v>0</v>
      </c>
      <c r="M1620" s="7" t="n">
        <v>143200</v>
      </c>
      <c r="O1620" s="11">
        <f>M1620/SUM($M$2:$M$2023)</f>
        <v/>
      </c>
      <c r="P1620" s="5">
        <f>IFERROR(M1620/I1620,0)</f>
        <v/>
      </c>
      <c r="R1620" s="8">
        <f>I1620-Q1620</f>
        <v/>
      </c>
      <c r="S1620" s="36">
        <f>P1620*R1620</f>
        <v/>
      </c>
      <c r="U1620" s="27" t="inlineStr">
        <is>
          <t>Stock SAP</t>
        </is>
      </c>
      <c r="V1620" s="27" t="inlineStr">
        <is>
          <t>Uniformes</t>
        </is>
      </c>
      <c r="W1620" s="27" t="inlineStr">
        <is>
          <t>Fuera del alcance</t>
        </is>
      </c>
      <c r="X1620" s="27" t="inlineStr"/>
      <c r="Y1620" s="27" t="inlineStr">
        <is>
          <t>No aplica: uniformes, clasificación que el inventario físico de Farmacia no releva</t>
        </is>
      </c>
      <c r="Z1620" s="28" t="inlineStr">
        <is>
          <t>Fuera del alcance del inventario físico</t>
        </is>
      </c>
      <c r="AA1620" s="27" t="inlineStr"/>
      <c r="AB1620" s="27" t="inlineStr"/>
      <c r="AC1620" s="27" t="inlineStr"/>
      <c r="AD1620" s="27" t="inlineStr"/>
      <c r="AE1620" s="27" t="inlineStr"/>
      <c r="AF1620" s="27" t="inlineStr"/>
      <c r="AG1620" s="27" t="inlineStr"/>
      <c r="AH1620" s="37" t="n">
        <v>8</v>
      </c>
      <c r="AI1620" s="37" t="n">
        <v>0</v>
      </c>
      <c r="AJ1620" s="37" t="n">
        <v>8</v>
      </c>
      <c r="AK1620" s="38" t="n">
        <v>17900</v>
      </c>
      <c r="AL1620" s="38" t="n"/>
      <c r="AM1620" s="38" t="n"/>
      <c r="AN1620" s="27" t="inlineStr"/>
      <c r="AO1620" s="27" t="inlineStr"/>
    </row>
    <row r="1621">
      <c r="A1621" s="5" t="inlineStr">
        <is>
          <t>3000696</t>
        </is>
      </c>
      <c r="B1621" s="5" t="inlineStr">
        <is>
          <t>Chaqueta Blanca ML yacimiento T S</t>
        </is>
      </c>
      <c r="C1621" s="5" t="inlineStr"/>
      <c r="D1621" s="5" t="inlineStr">
        <is>
          <t>INDU</t>
        </is>
      </c>
      <c r="E1621" s="5" t="inlineStr">
        <is>
          <t>ZUNI</t>
        </is>
      </c>
      <c r="F1621" s="5" t="inlineStr">
        <is>
          <t>1060</t>
        </is>
      </c>
      <c r="G1621" s="5" t="inlineStr">
        <is>
          <t>6010</t>
        </is>
      </c>
      <c r="H1621" s="5" t="inlineStr">
        <is>
          <t>C/U</t>
        </is>
      </c>
      <c r="I1621" s="6" t="n">
        <v>8</v>
      </c>
      <c r="J1621" s="6" t="n">
        <v>0</v>
      </c>
      <c r="K1621" s="5" t="inlineStr">
        <is>
          <t>ARS</t>
        </is>
      </c>
      <c r="L1621" s="7" t="n">
        <v>0</v>
      </c>
      <c r="M1621" s="7" t="n">
        <v>144737.66</v>
      </c>
      <c r="O1621" s="11">
        <f>M1621/SUM($M$2:$M$2023)</f>
        <v/>
      </c>
      <c r="P1621" s="5">
        <f>IFERROR(M1621/I1621,0)</f>
        <v/>
      </c>
      <c r="R1621" s="8">
        <f>I1621-Q1621</f>
        <v/>
      </c>
      <c r="S1621" s="36">
        <f>P1621*R1621</f>
        <v/>
      </c>
      <c r="U1621" s="27" t="inlineStr">
        <is>
          <t>Stock SAP</t>
        </is>
      </c>
      <c r="V1621" s="27" t="inlineStr">
        <is>
          <t>Uniformes</t>
        </is>
      </c>
      <c r="W1621" s="27" t="inlineStr">
        <is>
          <t>Fuera del alcance</t>
        </is>
      </c>
      <c r="X1621" s="27" t="inlineStr"/>
      <c r="Y1621" s="27" t="inlineStr">
        <is>
          <t>No aplica: uniformes, clasificación que el inventario físico de Farmacia no releva</t>
        </is>
      </c>
      <c r="Z1621" s="28" t="inlineStr">
        <is>
          <t>Fuera del alcance del inventario físico</t>
        </is>
      </c>
      <c r="AA1621" s="27" t="inlineStr"/>
      <c r="AB1621" s="27" t="inlineStr"/>
      <c r="AC1621" s="27" t="inlineStr"/>
      <c r="AD1621" s="27" t="inlineStr"/>
      <c r="AE1621" s="27" t="inlineStr"/>
      <c r="AF1621" s="27" t="inlineStr"/>
      <c r="AG1621" s="27" t="inlineStr"/>
      <c r="AH1621" s="37" t="n">
        <v>66</v>
      </c>
      <c r="AI1621" s="37" t="n">
        <v>0</v>
      </c>
      <c r="AJ1621" s="37" t="n">
        <v>66</v>
      </c>
      <c r="AK1621" s="38" t="n">
        <v>18092.20803030303</v>
      </c>
      <c r="AL1621" s="38" t="n"/>
      <c r="AM1621" s="38" t="n"/>
      <c r="AN1621" s="27" t="inlineStr"/>
      <c r="AO1621" s="27"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t="inlineStr"/>
      <c r="D1622" s="5" t="inlineStr">
        <is>
          <t>INDU</t>
        </is>
      </c>
      <c r="E1622" s="5" t="inlineStr">
        <is>
          <t>ZUNI</t>
        </is>
      </c>
      <c r="F1622" s="5" t="inlineStr">
        <is>
          <t>1060</t>
        </is>
      </c>
      <c r="G1622" s="5" t="inlineStr">
        <is>
          <t>6031</t>
        </is>
      </c>
      <c r="H1622" s="5" t="inlineStr">
        <is>
          <t>C/U</t>
        </is>
      </c>
      <c r="I1622" s="6" t="n">
        <v>8</v>
      </c>
      <c r="J1622" s="6" t="n">
        <v>0</v>
      </c>
      <c r="K1622" s="5" t="inlineStr">
        <is>
          <t>ARS</t>
        </is>
      </c>
      <c r="L1622" s="7" t="n">
        <v>0</v>
      </c>
      <c r="M1622" s="7" t="n">
        <v>198602.72</v>
      </c>
      <c r="O1622" s="11">
        <f>M1622/SUM($M$2:$M$2023)</f>
        <v/>
      </c>
      <c r="P1622" s="5">
        <f>IFERROR(M1622/I1622,0)</f>
        <v/>
      </c>
      <c r="R1622" s="8">
        <f>I1622-Q1622</f>
        <v/>
      </c>
      <c r="S1622" s="36">
        <f>P1622*R1622</f>
        <v/>
      </c>
      <c r="U1622" s="27" t="inlineStr">
        <is>
          <t>Stock SAP</t>
        </is>
      </c>
      <c r="V1622" s="27" t="inlineStr">
        <is>
          <t>Uniformes</t>
        </is>
      </c>
      <c r="W1622" s="27" t="inlineStr">
        <is>
          <t>Fuera del alcance</t>
        </is>
      </c>
      <c r="X1622" s="27" t="inlineStr"/>
      <c r="Y1622" s="27" t="inlineStr">
        <is>
          <t>No aplica: uniformes, clasificación que el inventario físico de Farmacia no releva</t>
        </is>
      </c>
      <c r="Z1622" s="28" t="inlineStr">
        <is>
          <t>Fuera del alcance del inventario físico</t>
        </is>
      </c>
      <c r="AA1622" s="27" t="inlineStr"/>
      <c r="AB1622" s="27" t="inlineStr"/>
      <c r="AC1622" s="27" t="inlineStr"/>
      <c r="AD1622" s="27" t="inlineStr"/>
      <c r="AE1622" s="27" t="inlineStr"/>
      <c r="AF1622" s="27" t="inlineStr"/>
      <c r="AG1622" s="27" t="inlineStr"/>
      <c r="AH1622" s="37" t="n">
        <v>32</v>
      </c>
      <c r="AI1622" s="37" t="n">
        <v>0</v>
      </c>
      <c r="AJ1622" s="37" t="n">
        <v>32</v>
      </c>
      <c r="AK1622" s="38" t="n">
        <v>24825.34</v>
      </c>
      <c r="AL1622" s="38" t="n"/>
      <c r="AM1622" s="38" t="n"/>
      <c r="AN1622" s="27" t="inlineStr"/>
      <c r="AO1622" s="27"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t="inlineStr"/>
      <c r="D1623" s="5" t="inlineStr">
        <is>
          <t>INDU</t>
        </is>
      </c>
      <c r="E1623" s="5" t="inlineStr">
        <is>
          <t>ZUNI</t>
        </is>
      </c>
      <c r="F1623" s="5" t="inlineStr">
        <is>
          <t>1060</t>
        </is>
      </c>
      <c r="G1623" s="5" t="inlineStr">
        <is>
          <t>6010</t>
        </is>
      </c>
      <c r="H1623" s="5" t="inlineStr">
        <is>
          <t>C/U</t>
        </is>
      </c>
      <c r="I1623" s="6" t="n">
        <v>8</v>
      </c>
      <c r="J1623" s="6" t="n">
        <v>0</v>
      </c>
      <c r="K1623" s="5" t="inlineStr">
        <is>
          <t>ARS</t>
        </is>
      </c>
      <c r="L1623" s="7" t="n">
        <v>0</v>
      </c>
      <c r="M1623" s="7" t="n">
        <v>156000</v>
      </c>
      <c r="O1623" s="11">
        <f>M1623/SUM($M$2:$M$2023)</f>
        <v/>
      </c>
      <c r="P1623" s="5">
        <f>IFERROR(M1623/I1623,0)</f>
        <v/>
      </c>
      <c r="R1623" s="8">
        <f>I1623-Q1623</f>
        <v/>
      </c>
      <c r="S1623" s="36">
        <f>P1623*R1623</f>
        <v/>
      </c>
      <c r="U1623" s="27" t="inlineStr">
        <is>
          <t>Stock SAP</t>
        </is>
      </c>
      <c r="V1623" s="27" t="inlineStr">
        <is>
          <t>Uniformes</t>
        </is>
      </c>
      <c r="W1623" s="27" t="inlineStr">
        <is>
          <t>Fuera del alcance</t>
        </is>
      </c>
      <c r="X1623" s="27" t="inlineStr"/>
      <c r="Y1623" s="27" t="inlineStr">
        <is>
          <t>No aplica: uniformes, clasificación que el inventario físico de Farmacia no releva</t>
        </is>
      </c>
      <c r="Z1623" s="28" t="inlineStr">
        <is>
          <t>Fuera del alcance del inventario físico</t>
        </is>
      </c>
      <c r="AA1623" s="27" t="inlineStr"/>
      <c r="AB1623" s="27" t="inlineStr"/>
      <c r="AC1623" s="27" t="inlineStr"/>
      <c r="AD1623" s="27" t="inlineStr"/>
      <c r="AE1623" s="27" t="inlineStr"/>
      <c r="AF1623" s="27" t="inlineStr"/>
      <c r="AG1623" s="27" t="inlineStr"/>
      <c r="AH1623" s="37" t="n">
        <v>8</v>
      </c>
      <c r="AI1623" s="37" t="n">
        <v>0</v>
      </c>
      <c r="AJ1623" s="37" t="n">
        <v>8</v>
      </c>
      <c r="AK1623" s="38" t="n">
        <v>19500</v>
      </c>
      <c r="AL1623" s="38" t="n"/>
      <c r="AM1623" s="38" t="n"/>
      <c r="AN1623" s="27" t="inlineStr"/>
      <c r="AO1623" s="27" t="inlineStr"/>
    </row>
    <row r="1624">
      <c r="A1624" s="5" t="inlineStr">
        <is>
          <t>3001534</t>
        </is>
      </c>
      <c r="B1624" s="5" t="inlineStr">
        <is>
          <t>ANTEOJO SOLUS IN/OUT + BANDA Y MARCO</t>
        </is>
      </c>
      <c r="C1624" s="5" t="inlineStr"/>
      <c r="D1624" s="5" t="inlineStr">
        <is>
          <t>INDU</t>
        </is>
      </c>
      <c r="E1624" s="5" t="inlineStr">
        <is>
          <t>ZUNI</t>
        </is>
      </c>
      <c r="F1624" s="5" t="inlineStr">
        <is>
          <t>1060</t>
        </is>
      </c>
      <c r="G1624" s="5" t="inlineStr">
        <is>
          <t>6010</t>
        </is>
      </c>
      <c r="H1624" s="5" t="inlineStr">
        <is>
          <t>C/U</t>
        </is>
      </c>
      <c r="I1624" s="6" t="n">
        <v>8</v>
      </c>
      <c r="J1624" s="6" t="n">
        <v>0</v>
      </c>
      <c r="K1624" s="5" t="inlineStr">
        <is>
          <t>ARS</t>
        </is>
      </c>
      <c r="L1624" s="7" t="n">
        <v>0</v>
      </c>
      <c r="M1624" s="7" t="n">
        <v>232493.12</v>
      </c>
      <c r="O1624" s="11">
        <f>M1624/SUM($M$2:$M$2023)</f>
        <v/>
      </c>
      <c r="P1624" s="5">
        <f>IFERROR(M1624/I1624,0)</f>
        <v/>
      </c>
      <c r="R1624" s="8">
        <f>I1624-Q1624</f>
        <v/>
      </c>
      <c r="S1624" s="36">
        <f>P1624*R1624</f>
        <v/>
      </c>
      <c r="U1624" s="27" t="inlineStr">
        <is>
          <t>Stock SAP</t>
        </is>
      </c>
      <c r="V1624" s="27" t="inlineStr">
        <is>
          <t>Uniformes</t>
        </is>
      </c>
      <c r="W1624" s="27" t="inlineStr">
        <is>
          <t>Fuera del alcance</t>
        </is>
      </c>
      <c r="X1624" s="27" t="inlineStr"/>
      <c r="Y1624" s="27" t="inlineStr">
        <is>
          <t>No aplica: uniformes, clasificación que el inventario físico de Farmacia no releva</t>
        </is>
      </c>
      <c r="Z1624" s="28" t="inlineStr">
        <is>
          <t>Fuera del alcance del inventario físico</t>
        </is>
      </c>
      <c r="AA1624" s="27" t="inlineStr"/>
      <c r="AB1624" s="27" t="inlineStr"/>
      <c r="AC1624" s="27" t="inlineStr"/>
      <c r="AD1624" s="27" t="inlineStr"/>
      <c r="AE1624" s="27" t="inlineStr"/>
      <c r="AF1624" s="27" t="inlineStr"/>
      <c r="AG1624" s="27" t="inlineStr"/>
      <c r="AH1624" s="37" t="n">
        <v>8</v>
      </c>
      <c r="AI1624" s="37" t="n">
        <v>0</v>
      </c>
      <c r="AJ1624" s="37" t="n">
        <v>8</v>
      </c>
      <c r="AK1624" s="38" t="n">
        <v>29061.64</v>
      </c>
      <c r="AL1624" s="38" t="n"/>
      <c r="AM1624" s="38" t="n"/>
      <c r="AN1624" s="27" t="inlineStr"/>
      <c r="AO1624" s="27" t="inlineStr"/>
    </row>
    <row r="1625">
      <c r="A1625" s="5" t="inlineStr">
        <is>
          <t>3001594</t>
        </is>
      </c>
      <c r="B1625" s="5" t="inlineStr">
        <is>
          <t>CAMPERON NARANJA DE GRAFA XXXXL</t>
        </is>
      </c>
      <c r="C1625" s="5" t="inlineStr"/>
      <c r="D1625" s="5" t="inlineStr">
        <is>
          <t>INDU</t>
        </is>
      </c>
      <c r="E1625" s="5" t="inlineStr">
        <is>
          <t>ZUNI</t>
        </is>
      </c>
      <c r="F1625" s="5" t="inlineStr">
        <is>
          <t>1060</t>
        </is>
      </c>
      <c r="G1625" s="5" t="inlineStr">
        <is>
          <t>6031</t>
        </is>
      </c>
      <c r="H1625" s="5" t="inlineStr">
        <is>
          <t>C/U</t>
        </is>
      </c>
      <c r="I1625" s="6" t="n">
        <v>8</v>
      </c>
      <c r="J1625" s="6" t="n">
        <v>0</v>
      </c>
      <c r="K1625" s="5" t="inlineStr">
        <is>
          <t>ARS</t>
        </is>
      </c>
      <c r="L1625" s="7" t="n">
        <v>0</v>
      </c>
      <c r="M1625" s="7" t="n">
        <v>603200</v>
      </c>
      <c r="O1625" s="11">
        <f>M1625/SUM($M$2:$M$2023)</f>
        <v/>
      </c>
      <c r="P1625" s="5">
        <f>IFERROR(M1625/I1625,0)</f>
        <v/>
      </c>
      <c r="R1625" s="8">
        <f>I1625-Q1625</f>
        <v/>
      </c>
      <c r="S1625" s="36">
        <f>P1625*R1625</f>
        <v/>
      </c>
      <c r="U1625" s="27" t="inlineStr">
        <is>
          <t>Stock SAP</t>
        </is>
      </c>
      <c r="V1625" s="27" t="inlineStr">
        <is>
          <t>Uniformes</t>
        </is>
      </c>
      <c r="W1625" s="27" t="inlineStr">
        <is>
          <t>Fuera del alcance</t>
        </is>
      </c>
      <c r="X1625" s="27" t="inlineStr"/>
      <c r="Y1625" s="27" t="inlineStr">
        <is>
          <t>No aplica: uniformes, clasificación que el inventario físico de Farmacia no releva</t>
        </is>
      </c>
      <c r="Z1625" s="28" t="inlineStr">
        <is>
          <t>Fuera del alcance del inventario físico</t>
        </is>
      </c>
      <c r="AA1625" s="27" t="inlineStr"/>
      <c r="AB1625" s="27" t="inlineStr"/>
      <c r="AC1625" s="27" t="inlineStr"/>
      <c r="AD1625" s="27" t="inlineStr"/>
      <c r="AE1625" s="27" t="inlineStr"/>
      <c r="AF1625" s="27" t="inlineStr"/>
      <c r="AG1625" s="27" t="inlineStr"/>
      <c r="AH1625" s="37" t="n">
        <v>8</v>
      </c>
      <c r="AI1625" s="37" t="n">
        <v>0</v>
      </c>
      <c r="AJ1625" s="37" t="n">
        <v>8</v>
      </c>
      <c r="AK1625" s="38" t="n">
        <v>75400</v>
      </c>
      <c r="AL1625" s="38" t="n"/>
      <c r="AM1625" s="38" t="n"/>
      <c r="AN1625" s="27" t="inlineStr"/>
      <c r="AO1625" s="27" t="inlineStr"/>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7" t="n">
        <v>0</v>
      </c>
      <c r="M1626" s="7" t="n">
        <v>29829.05</v>
      </c>
      <c r="O1626" s="11">
        <f>M1626/SUM($M$2:$M$2023)</f>
        <v/>
      </c>
      <c r="P1626" s="5">
        <f>IFERROR(M1626/I1626,0)</f>
        <v/>
      </c>
      <c r="R1626" s="8">
        <f>I1626-Q1626</f>
        <v/>
      </c>
      <c r="S1626" s="36">
        <f>P1626*R1626</f>
        <v/>
      </c>
      <c r="U1626" s="27" t="inlineStr">
        <is>
          <t>Stock SAP</t>
        </is>
      </c>
      <c r="V1626" s="27" t="inlineStr">
        <is>
          <t>Medicamentos</t>
        </is>
      </c>
      <c r="W1626" s="27" t="inlineStr">
        <is>
          <t>Dentro del alcance</t>
        </is>
      </c>
      <c r="X1626" s="30" t="inlineStr">
        <is>
          <t>Media</t>
        </is>
      </c>
      <c r="Y1626" s="27" t="inlineStr">
        <is>
          <t>Homologado – confianza Media – pendiente de validación</t>
        </is>
      </c>
      <c r="Z1626" s="26" t="inlineStr">
        <is>
          <t>Dar de baja en SAP</t>
        </is>
      </c>
      <c r="AA1626" s="27" t="inlineStr">
        <is>
          <t>417</t>
        </is>
      </c>
      <c r="AB1626" s="27" t="inlineStr">
        <is>
          <t>LARINGOSCOPIO</t>
        </is>
      </c>
      <c r="AC1626" s="27" t="inlineStr">
        <is>
          <t>Homologación por código Avain (master E-200)</t>
        </is>
      </c>
      <c r="AD1626" s="27" t="inlineStr">
        <is>
          <t>No</t>
        </is>
      </c>
      <c r="AE1626" s="27" t="inlineStr"/>
      <c r="AF1626" s="27" t="inlineStr">
        <is>
          <t>Sí</t>
        </is>
      </c>
      <c r="AG1626" s="27" t="inlineStr">
        <is>
          <t>E-200</t>
        </is>
      </c>
      <c r="AH1626" s="37" t="n">
        <v>27</v>
      </c>
      <c r="AI1626" s="37" t="n">
        <v>8</v>
      </c>
      <c r="AJ1626" s="37" t="n">
        <v>19</v>
      </c>
      <c r="AK1626" s="38" t="n">
        <v>4261.292592592593</v>
      </c>
      <c r="AL1626" s="38">
        <f>IF(OR($Z1626="Dar de baja en SAP",$Z1626="Dar de alta en SAP"),$AJ1626*$AK1626,"")</f>
        <v/>
      </c>
      <c r="AM1626" s="38">
        <f>$AI1626*$AK1626</f>
        <v/>
      </c>
      <c r="AN1626" s="27" t="inlineStr"/>
      <c r="AO1626" s="27"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7" t="n">
        <v>0</v>
      </c>
      <c r="M1627" s="7" t="n">
        <v>2646.82</v>
      </c>
      <c r="O1627" s="11">
        <f>M1627/SUM($M$2:$M$2023)</f>
        <v/>
      </c>
      <c r="P1627" s="5">
        <f>IFERROR(M1627/I1627,0)</f>
        <v/>
      </c>
      <c r="R1627" s="8">
        <f>I1627-Q1627</f>
        <v/>
      </c>
      <c r="S1627" s="36">
        <f>P1627*R1627</f>
        <v/>
      </c>
      <c r="U1627" s="27" t="inlineStr">
        <is>
          <t>Stock SAP</t>
        </is>
      </c>
      <c r="V1627" s="27" t="inlineStr">
        <is>
          <t>Medicamentos</t>
        </is>
      </c>
      <c r="W1627" s="27" t="inlineStr">
        <is>
          <t>Dentro del alcance</t>
        </is>
      </c>
      <c r="X1627" s="30" t="inlineStr">
        <is>
          <t>Media</t>
        </is>
      </c>
      <c r="Y1627" s="27" t="inlineStr">
        <is>
          <t>Homologado – confianza Media – pendiente de validación</t>
        </is>
      </c>
      <c r="Z1627" s="26" t="inlineStr">
        <is>
          <t>Dar de baja en SAP</t>
        </is>
      </c>
      <c r="AA1627" s="27" t="inlineStr">
        <is>
          <t>392</t>
        </is>
      </c>
      <c r="AB1627" s="27" t="inlineStr">
        <is>
          <t>PAPAGAYO</t>
        </is>
      </c>
      <c r="AC1627" s="27" t="inlineStr">
        <is>
          <t>Cruce por nomenclatura SAP</t>
        </is>
      </c>
      <c r="AD1627" s="27" t="inlineStr">
        <is>
          <t>No</t>
        </is>
      </c>
      <c r="AE1627" s="27" t="inlineStr"/>
      <c r="AF1627" s="27" t="inlineStr">
        <is>
          <t>No</t>
        </is>
      </c>
      <c r="AG1627" s="27" t="inlineStr"/>
      <c r="AH1627" s="37" t="n">
        <v>177</v>
      </c>
      <c r="AI1627" s="37" t="n">
        <v>9</v>
      </c>
      <c r="AJ1627" s="37" t="n">
        <v>168</v>
      </c>
      <c r="AK1627" s="38" t="n">
        <v>378.117175141243</v>
      </c>
      <c r="AL1627" s="38">
        <f>IF(OR($Z1627="Dar de baja en SAP",$Z1627="Dar de alta en SAP"),$AJ1627*$AK1627,"")</f>
        <v/>
      </c>
      <c r="AM1627" s="38">
        <f>$AI1627*$AK1627</f>
        <v/>
      </c>
      <c r="AN1627" s="27" t="inlineStr"/>
      <c r="AO1627" s="27"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7" t="n">
        <v>0</v>
      </c>
      <c r="M1628" s="7" t="n">
        <v>114030</v>
      </c>
      <c r="O1628" s="11">
        <f>M1628/SUM($M$2:$M$2023)</f>
        <v/>
      </c>
      <c r="P1628" s="5">
        <f>IFERROR(M1628/I1628,0)</f>
        <v/>
      </c>
      <c r="R1628" s="8">
        <f>I1628-Q1628</f>
        <v/>
      </c>
      <c r="S1628" s="36">
        <f>P1628*R1628</f>
        <v/>
      </c>
      <c r="U1628" s="27" t="inlineStr">
        <is>
          <t>Stock SAP</t>
        </is>
      </c>
      <c r="V1628" s="27" t="inlineStr">
        <is>
          <t>Medicamentos</t>
        </is>
      </c>
      <c r="W1628" s="27" t="inlineStr">
        <is>
          <t>Dentro del alcance</t>
        </is>
      </c>
      <c r="X1628" s="27" t="inlineStr"/>
      <c r="Y1628" s="27" t="inlineStr">
        <is>
          <t>Sin recuento físico en el inventario de Avain</t>
        </is>
      </c>
      <c r="Z1628" s="28" t="inlineStr">
        <is>
          <t>Sin recuento físico</t>
        </is>
      </c>
      <c r="AA1628" s="27" t="inlineStr"/>
      <c r="AB1628" s="27" t="inlineStr"/>
      <c r="AC1628" s="27" t="inlineStr"/>
      <c r="AD1628" s="27" t="inlineStr"/>
      <c r="AE1628" s="27" t="inlineStr"/>
      <c r="AF1628" s="27" t="inlineStr"/>
      <c r="AG1628" s="27" t="inlineStr"/>
      <c r="AH1628" s="37" t="n">
        <v>7</v>
      </c>
      <c r="AI1628" s="37" t="n">
        <v>0</v>
      </c>
      <c r="AJ1628" s="37" t="n">
        <v>7</v>
      </c>
      <c r="AK1628" s="38" t="n">
        <v>16290</v>
      </c>
      <c r="AL1628" s="38" t="n"/>
      <c r="AM1628" s="38" t="n"/>
      <c r="AN1628" s="27" t="inlineStr"/>
      <c r="AO1628" s="27" t="inlineStr"/>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7" t="n">
        <v>0</v>
      </c>
      <c r="M1629" s="7" t="n">
        <v>30671.76</v>
      </c>
      <c r="O1629" s="11">
        <f>M1629/SUM($M$2:$M$2023)</f>
        <v/>
      </c>
      <c r="P1629" s="5">
        <f>IFERROR(M1629/I1629,0)</f>
        <v/>
      </c>
      <c r="R1629" s="8">
        <f>I1629-Q1629</f>
        <v/>
      </c>
      <c r="S1629" s="36">
        <f>P1629*R1629</f>
        <v/>
      </c>
      <c r="U1629" s="27" t="inlineStr">
        <is>
          <t>Stock SAP</t>
        </is>
      </c>
      <c r="V1629" s="27" t="inlineStr">
        <is>
          <t>Medicamentos</t>
        </is>
      </c>
      <c r="W1629" s="27" t="inlineStr">
        <is>
          <t>Dentro del alcance</t>
        </is>
      </c>
      <c r="X1629" s="27" t="inlineStr"/>
      <c r="Y1629" s="27" t="inlineStr">
        <is>
          <t>Sin recuento físico en el inventario de Avain</t>
        </is>
      </c>
      <c r="Z1629" s="28" t="inlineStr">
        <is>
          <t>Sin recuento físico</t>
        </is>
      </c>
      <c r="AA1629" s="27" t="inlineStr"/>
      <c r="AB1629" s="27" t="inlineStr"/>
      <c r="AC1629" s="27" t="inlineStr"/>
      <c r="AD1629" s="27" t="inlineStr"/>
      <c r="AE1629" s="27" t="inlineStr"/>
      <c r="AF1629" s="27" t="inlineStr"/>
      <c r="AG1629" s="27" t="inlineStr"/>
      <c r="AH1629" s="37" t="n">
        <v>968</v>
      </c>
      <c r="AI1629" s="37" t="n">
        <v>0</v>
      </c>
      <c r="AJ1629" s="37" t="n">
        <v>968</v>
      </c>
      <c r="AK1629" s="38" t="n">
        <v>4381.680010330579</v>
      </c>
      <c r="AL1629" s="38" t="n"/>
      <c r="AM1629" s="38" t="n"/>
      <c r="AN1629" s="27" t="inlineStr"/>
      <c r="AO1629" s="27"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7" t="n">
        <v>0</v>
      </c>
      <c r="M1630" s="7" t="n">
        <v>164042.91</v>
      </c>
      <c r="O1630" s="11">
        <f>M1630/SUM($M$2:$M$2023)</f>
        <v/>
      </c>
      <c r="P1630" s="5">
        <f>IFERROR(M1630/I1630,0)</f>
        <v/>
      </c>
      <c r="R1630" s="8">
        <f>I1630-Q1630</f>
        <v/>
      </c>
      <c r="S1630" s="36">
        <f>P1630*R1630</f>
        <v/>
      </c>
      <c r="U1630" s="27" t="inlineStr">
        <is>
          <t>Stock SAP</t>
        </is>
      </c>
      <c r="V1630" s="27" t="inlineStr">
        <is>
          <t>Medicamentos</t>
        </is>
      </c>
      <c r="W1630" s="27" t="inlineStr">
        <is>
          <t>Dentro del alcance</t>
        </is>
      </c>
      <c r="X1630" s="27" t="inlineStr"/>
      <c r="Y1630" s="27" t="inlineStr">
        <is>
          <t>Sin recuento físico en el inventario de Avain</t>
        </is>
      </c>
      <c r="Z1630" s="28" t="inlineStr">
        <is>
          <t>Sin recuento físico</t>
        </is>
      </c>
      <c r="AA1630" s="27" t="inlineStr"/>
      <c r="AB1630" s="27" t="inlineStr"/>
      <c r="AC1630" s="27" t="inlineStr"/>
      <c r="AD1630" s="27" t="inlineStr"/>
      <c r="AE1630" s="27" t="inlineStr"/>
      <c r="AF1630" s="27" t="inlineStr"/>
      <c r="AG1630" s="27" t="inlineStr"/>
      <c r="AH1630" s="37" t="n">
        <v>150</v>
      </c>
      <c r="AI1630" s="37" t="n">
        <v>0</v>
      </c>
      <c r="AJ1630" s="37" t="n">
        <v>150</v>
      </c>
      <c r="AK1630" s="38" t="n">
        <v>23434.70193333333</v>
      </c>
      <c r="AL1630" s="38" t="n"/>
      <c r="AM1630" s="38" t="n"/>
      <c r="AN1630" s="27" t="inlineStr"/>
      <c r="AO1630" s="27"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7" t="n">
        <v>0</v>
      </c>
      <c r="M1631" s="7" t="n">
        <v>79075.64</v>
      </c>
      <c r="O1631" s="11">
        <f>M1631/SUM($M$2:$M$2023)</f>
        <v/>
      </c>
      <c r="P1631" s="5">
        <f>IFERROR(M1631/I1631,0)</f>
        <v/>
      </c>
      <c r="R1631" s="8">
        <f>I1631-Q1631</f>
        <v/>
      </c>
      <c r="S1631" s="36">
        <f>P1631*R1631</f>
        <v/>
      </c>
      <c r="U1631" s="27" t="inlineStr">
        <is>
          <t>Stock SAP</t>
        </is>
      </c>
      <c r="V1631" s="27" t="inlineStr">
        <is>
          <t>Medicamentos</t>
        </is>
      </c>
      <c r="W1631" s="27" t="inlineStr">
        <is>
          <t>Dentro del alcance</t>
        </is>
      </c>
      <c r="X1631" s="26" t="inlineStr">
        <is>
          <t>Baja</t>
        </is>
      </c>
      <c r="Y1631" s="27" t="inlineStr">
        <is>
          <t>Homologado – confianza Baja – pendiente de validación</t>
        </is>
      </c>
      <c r="Z1631" s="26" t="inlineStr">
        <is>
          <t>Dar de baja en SAP</t>
        </is>
      </c>
      <c r="AA1631" s="27" t="inlineStr">
        <is>
          <t>383</t>
        </is>
      </c>
      <c r="AB1631" s="27" t="inlineStr">
        <is>
          <t>GLUCOMETRO</t>
        </is>
      </c>
      <c r="AC1631" s="27" t="inlineStr">
        <is>
          <t>Homologación por código Avain (master E-182)</t>
        </is>
      </c>
      <c r="AD1631" s="27" t="inlineStr">
        <is>
          <t>No</t>
        </is>
      </c>
      <c r="AE1631" s="27" t="inlineStr"/>
      <c r="AF1631" s="27" t="inlineStr">
        <is>
          <t>Sí</t>
        </is>
      </c>
      <c r="AG1631" s="27" t="inlineStr">
        <is>
          <t>E-182</t>
        </is>
      </c>
      <c r="AH1631" s="37" t="n">
        <v>89</v>
      </c>
      <c r="AI1631" s="37" t="n">
        <v>19</v>
      </c>
      <c r="AJ1631" s="37" t="n">
        <v>70</v>
      </c>
      <c r="AK1631" s="38" t="n">
        <v>11296.52</v>
      </c>
      <c r="AL1631" s="38">
        <f>IF(OR($Z1631="Dar de baja en SAP",$Z1631="Dar de alta en SAP"),$AJ1631*$AK1631,"")</f>
        <v/>
      </c>
      <c r="AM1631" s="38">
        <f>$AI1631*$AK1631</f>
        <v/>
      </c>
      <c r="AN1631" s="27" t="inlineStr"/>
      <c r="AO1631"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t="inlineStr"/>
      <c r="D1632" s="5" t="inlineStr">
        <is>
          <t>033</t>
        </is>
      </c>
      <c r="E1632" s="5" t="inlineStr">
        <is>
          <t>ZDES</t>
        </is>
      </c>
      <c r="F1632" s="5" t="inlineStr">
        <is>
          <t>1060</t>
        </is>
      </c>
      <c r="G1632" s="5" t="inlineStr">
        <is>
          <t>6021</t>
        </is>
      </c>
      <c r="H1632" s="5" t="inlineStr">
        <is>
          <t>C/U</t>
        </is>
      </c>
      <c r="I1632" s="6" t="n">
        <v>7</v>
      </c>
      <c r="J1632" s="6" t="n">
        <v>0</v>
      </c>
      <c r="K1632" s="5" t="inlineStr">
        <is>
          <t>ARS</t>
        </is>
      </c>
      <c r="L1632" s="7" t="n">
        <v>0</v>
      </c>
      <c r="M1632" s="7" t="n">
        <v>93.39</v>
      </c>
      <c r="O1632" s="11">
        <f>M1632/SUM($M$2:$M$2023)</f>
        <v/>
      </c>
      <c r="P1632" s="5">
        <f>IFERROR(M1632/I1632,0)</f>
        <v/>
      </c>
      <c r="R1632" s="8">
        <f>I1632-Q1632</f>
        <v/>
      </c>
      <c r="S1632" s="36">
        <f>P1632*R1632</f>
        <v/>
      </c>
      <c r="U1632" s="27" t="inlineStr">
        <is>
          <t>Stock SAP</t>
        </is>
      </c>
      <c r="V1632" s="27" t="inlineStr">
        <is>
          <t>Descartables</t>
        </is>
      </c>
      <c r="W1632" s="27" t="inlineStr">
        <is>
          <t>Dentro del alcance</t>
        </is>
      </c>
      <c r="X1632" s="26" t="inlineStr">
        <is>
          <t>Baja</t>
        </is>
      </c>
      <c r="Y1632" s="27" t="inlineStr">
        <is>
          <t>Homologado – confianza Baja – pendiente de validación</t>
        </is>
      </c>
      <c r="Z1632" s="26" t="inlineStr">
        <is>
          <t>Dar de baja en SAP</t>
        </is>
      </c>
      <c r="AA1632" s="27" t="inlineStr">
        <is>
          <t>274</t>
        </is>
      </c>
      <c r="AB1632" s="27" t="inlineStr">
        <is>
          <t>Guantes Esteriles N° 7</t>
        </is>
      </c>
      <c r="AC1632" s="27" t="inlineStr">
        <is>
          <t>Homologación por código Avain (master K-234)</t>
        </is>
      </c>
      <c r="AD1632" s="27" t="inlineStr">
        <is>
          <t>Sí</t>
        </is>
      </c>
      <c r="AE1632" s="27" t="inlineStr">
        <is>
          <t>2000270, 2000158, 2000157</t>
        </is>
      </c>
      <c r="AF1632" s="27" t="inlineStr">
        <is>
          <t>Sí</t>
        </is>
      </c>
      <c r="AG1632" s="27" t="inlineStr">
        <is>
          <t>K-234</t>
        </is>
      </c>
      <c r="AH1632" s="37" t="n">
        <v>15007</v>
      </c>
      <c r="AI1632" s="37" t="n">
        <v>59</v>
      </c>
      <c r="AJ1632" s="37" t="n">
        <v>14948</v>
      </c>
      <c r="AK1632" s="38" t="n">
        <v>13.34177383887519</v>
      </c>
      <c r="AL1632" s="38">
        <f>IF(OR($Z1632="Dar de baja en SAP",$Z1632="Dar de alta en SAP"),$AJ1632*$AK1632,"")</f>
        <v/>
      </c>
      <c r="AM1632" s="38">
        <f>$AI1632*$AK1632</f>
        <v/>
      </c>
      <c r="AN1632" s="29" t="inlineStr">
        <is>
          <t>Valorización a validar: relación de cantidades 254 a 1 entre SAP y el recuento físico. Sugiere distinta unidad de medida (SAP por caja o envase y el recuento por unidad). La diferencia económica de esta fila no debe tomarse como definitiva.</t>
        </is>
      </c>
      <c r="AO1632" s="27"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t="inlineStr"/>
      <c r="D1633" s="5" t="inlineStr">
        <is>
          <t>INDU</t>
        </is>
      </c>
      <c r="E1633" s="5" t="inlineStr">
        <is>
          <t>ZUNI</t>
        </is>
      </c>
      <c r="F1633" s="5" t="inlineStr">
        <is>
          <t>1060</t>
        </is>
      </c>
      <c r="G1633" s="5" t="inlineStr">
        <is>
          <t>6031</t>
        </is>
      </c>
      <c r="H1633" s="5" t="inlineStr">
        <is>
          <t>C/U</t>
        </is>
      </c>
      <c r="I1633" s="6" t="n">
        <v>7</v>
      </c>
      <c r="J1633" s="6" t="n">
        <v>0</v>
      </c>
      <c r="K1633" s="5" t="inlineStr">
        <is>
          <t>ARS</t>
        </is>
      </c>
      <c r="L1633" s="7" t="n">
        <v>0</v>
      </c>
      <c r="M1633" s="7" t="n">
        <v>314300</v>
      </c>
      <c r="O1633" s="11">
        <f>M1633/SUM($M$2:$M$2023)</f>
        <v/>
      </c>
      <c r="P1633" s="5">
        <f>IFERROR(M1633/I1633,0)</f>
        <v/>
      </c>
      <c r="R1633" s="8">
        <f>I1633-Q1633</f>
        <v/>
      </c>
      <c r="S1633" s="36">
        <f>P1633*R1633</f>
        <v/>
      </c>
      <c r="U1633" s="27" t="inlineStr">
        <is>
          <t>Stock SAP</t>
        </is>
      </c>
      <c r="V1633" s="27" t="inlineStr">
        <is>
          <t>Uniformes</t>
        </is>
      </c>
      <c r="W1633" s="27" t="inlineStr">
        <is>
          <t>Fuera del alcance</t>
        </is>
      </c>
      <c r="X1633" s="27" t="inlineStr"/>
      <c r="Y1633" s="27" t="inlineStr">
        <is>
          <t>No aplica: uniformes, clasificación que el inventario físico de Farmacia no releva</t>
        </is>
      </c>
      <c r="Z1633" s="28" t="inlineStr">
        <is>
          <t>Fuera del alcance del inventario físico</t>
        </is>
      </c>
      <c r="AA1633" s="27" t="inlineStr"/>
      <c r="AB1633" s="27" t="inlineStr"/>
      <c r="AC1633" s="27" t="inlineStr"/>
      <c r="AD1633" s="27" t="inlineStr"/>
      <c r="AE1633" s="27" t="inlineStr"/>
      <c r="AF1633" s="27" t="inlineStr"/>
      <c r="AG1633" s="27" t="inlineStr"/>
      <c r="AH1633" s="37" t="n">
        <v>7</v>
      </c>
      <c r="AI1633" s="37" t="n">
        <v>0</v>
      </c>
      <c r="AJ1633" s="37" t="n">
        <v>7</v>
      </c>
      <c r="AK1633" s="38" t="n">
        <v>44900</v>
      </c>
      <c r="AL1633" s="38" t="n"/>
      <c r="AM1633" s="38" t="n"/>
      <c r="AN1633" s="27" t="inlineStr"/>
      <c r="AO1633" s="27" t="inlineStr"/>
    </row>
    <row r="1634">
      <c r="A1634" s="5" t="inlineStr">
        <is>
          <t>3000411</t>
        </is>
      </c>
      <c r="B1634" s="5" t="inlineStr">
        <is>
          <t>PROTECTOR AUDITIVO TIPO COPA</t>
        </is>
      </c>
      <c r="C1634" s="5" t="inlineStr"/>
      <c r="D1634" s="5" t="inlineStr">
        <is>
          <t>INDU</t>
        </is>
      </c>
      <c r="E1634" s="5" t="inlineStr">
        <is>
          <t>ZUNI</t>
        </is>
      </c>
      <c r="F1634" s="5" t="inlineStr">
        <is>
          <t>1060</t>
        </is>
      </c>
      <c r="G1634" s="5" t="inlineStr">
        <is>
          <t>6010</t>
        </is>
      </c>
      <c r="H1634" s="5" t="inlineStr">
        <is>
          <t>C/U</t>
        </is>
      </c>
      <c r="I1634" s="6" t="n">
        <v>7</v>
      </c>
      <c r="J1634" s="6" t="n">
        <v>0</v>
      </c>
      <c r="K1634" s="5" t="inlineStr">
        <is>
          <t>ARS</t>
        </is>
      </c>
      <c r="L1634" s="7" t="n">
        <v>0</v>
      </c>
      <c r="M1634" s="7" t="n">
        <v>228607.72</v>
      </c>
      <c r="O1634" s="11">
        <f>M1634/SUM($M$2:$M$2023)</f>
        <v/>
      </c>
      <c r="P1634" s="5">
        <f>IFERROR(M1634/I1634,0)</f>
        <v/>
      </c>
      <c r="R1634" s="8">
        <f>I1634-Q1634</f>
        <v/>
      </c>
      <c r="S1634" s="36">
        <f>P1634*R1634</f>
        <v/>
      </c>
      <c r="U1634" s="27" t="inlineStr">
        <is>
          <t>Stock SAP</t>
        </is>
      </c>
      <c r="V1634" s="27" t="inlineStr">
        <is>
          <t>Uniformes</t>
        </is>
      </c>
      <c r="W1634" s="27" t="inlineStr">
        <is>
          <t>Fuera del alcance</t>
        </is>
      </c>
      <c r="X1634" s="27" t="inlineStr"/>
      <c r="Y1634" s="27" t="inlineStr">
        <is>
          <t>No aplica: uniformes, clasificación que el inventario físico de Farmacia no releva</t>
        </is>
      </c>
      <c r="Z1634" s="28" t="inlineStr">
        <is>
          <t>Fuera del alcance del inventario físico</t>
        </is>
      </c>
      <c r="AA1634" s="27" t="inlineStr"/>
      <c r="AB1634" s="27" t="inlineStr"/>
      <c r="AC1634" s="27" t="inlineStr"/>
      <c r="AD1634" s="27" t="inlineStr"/>
      <c r="AE1634" s="27" t="inlineStr"/>
      <c r="AF1634" s="27" t="inlineStr"/>
      <c r="AG1634" s="27" t="inlineStr"/>
      <c r="AH1634" s="37" t="n">
        <v>21</v>
      </c>
      <c r="AI1634" s="37" t="n">
        <v>0</v>
      </c>
      <c r="AJ1634" s="37" t="n">
        <v>21</v>
      </c>
      <c r="AK1634" s="38" t="n">
        <v>32658.24571428572</v>
      </c>
      <c r="AL1634" s="38" t="n"/>
      <c r="AM1634" s="38" t="n"/>
      <c r="AN1634" s="27" t="inlineStr"/>
      <c r="AO1634" s="27" t="inlineStr">
        <is>
          <t>El material ocupa 2 filas en la hoja 1060 NQN (lote/almacén). La cantidad SAP y la física de esta vista son el total del material.</t>
        </is>
      </c>
    </row>
    <row r="1635">
      <c r="A1635" s="5" t="inlineStr">
        <is>
          <t>3000503</t>
        </is>
      </c>
      <c r="B1635" s="5" t="inlineStr">
        <is>
          <t>PANTALON JEAN C/LOGO YAC T50</t>
        </is>
      </c>
      <c r="C1635" s="5" t="inlineStr"/>
      <c r="D1635" s="5" t="inlineStr">
        <is>
          <t>INDU</t>
        </is>
      </c>
      <c r="E1635" s="5" t="inlineStr">
        <is>
          <t>ZUNI</t>
        </is>
      </c>
      <c r="F1635" s="5" t="inlineStr">
        <is>
          <t>1060</t>
        </is>
      </c>
      <c r="G1635" s="5" t="inlineStr">
        <is>
          <t>6110</t>
        </is>
      </c>
      <c r="H1635" s="5" t="inlineStr">
        <is>
          <t>C/U</t>
        </is>
      </c>
      <c r="I1635" s="6" t="n">
        <v>7</v>
      </c>
      <c r="J1635" s="6" t="n">
        <v>0</v>
      </c>
      <c r="K1635" s="5" t="inlineStr">
        <is>
          <t>ARS</t>
        </is>
      </c>
      <c r="L1635" s="7" t="n">
        <v>0</v>
      </c>
      <c r="M1635" s="7" t="n">
        <v>125300</v>
      </c>
      <c r="O1635" s="11">
        <f>M1635/SUM($M$2:$M$2023)</f>
        <v/>
      </c>
      <c r="P1635" s="5">
        <f>IFERROR(M1635/I1635,0)</f>
        <v/>
      </c>
      <c r="R1635" s="8">
        <f>I1635-Q1635</f>
        <v/>
      </c>
      <c r="S1635" s="36">
        <f>P1635*R1635</f>
        <v/>
      </c>
      <c r="U1635" s="27" t="inlineStr">
        <is>
          <t>Stock SAP</t>
        </is>
      </c>
      <c r="V1635" s="27" t="inlineStr">
        <is>
          <t>Uniformes</t>
        </is>
      </c>
      <c r="W1635" s="27" t="inlineStr">
        <is>
          <t>Fuera del alcance</t>
        </is>
      </c>
      <c r="X1635" s="27" t="inlineStr"/>
      <c r="Y1635" s="27" t="inlineStr">
        <is>
          <t>No aplica: uniformes, clasificación que el inventario físico de Farmacia no releva</t>
        </is>
      </c>
      <c r="Z1635" s="28" t="inlineStr">
        <is>
          <t>Fuera del alcance del inventario físico</t>
        </is>
      </c>
      <c r="AA1635" s="27" t="inlineStr"/>
      <c r="AB1635" s="27" t="inlineStr"/>
      <c r="AC1635" s="27" t="inlineStr"/>
      <c r="AD1635" s="27" t="inlineStr"/>
      <c r="AE1635" s="27" t="inlineStr"/>
      <c r="AF1635" s="27" t="inlineStr"/>
      <c r="AG1635" s="27" t="inlineStr"/>
      <c r="AH1635" s="37" t="n">
        <v>13</v>
      </c>
      <c r="AI1635" s="37" t="n">
        <v>0</v>
      </c>
      <c r="AJ1635" s="37" t="n">
        <v>13</v>
      </c>
      <c r="AK1635" s="38" t="n">
        <v>17900</v>
      </c>
      <c r="AL1635" s="38" t="n"/>
      <c r="AM1635" s="38" t="n"/>
      <c r="AN1635" s="27" t="inlineStr"/>
      <c r="AO1635" s="27" t="inlineStr">
        <is>
          <t>El material ocupa 2 filas en la hoja 1060 NQN (lote/almacén). La cantidad SAP y la física de esta vista son el total del material.</t>
        </is>
      </c>
    </row>
    <row r="1636">
      <c r="A1636" s="5" t="inlineStr">
        <is>
          <t>3000538</t>
        </is>
      </c>
      <c r="B1636" s="5" t="inlineStr">
        <is>
          <t>CAMISA JEAN CLASICA T48</t>
        </is>
      </c>
      <c r="C1636" s="5" t="inlineStr"/>
      <c r="D1636" s="5" t="inlineStr">
        <is>
          <t>INDU</t>
        </is>
      </c>
      <c r="E1636" s="5" t="inlineStr">
        <is>
          <t>ZUNI</t>
        </is>
      </c>
      <c r="F1636" s="5" t="inlineStr">
        <is>
          <t>1060</t>
        </is>
      </c>
      <c r="G1636" s="5" t="inlineStr">
        <is>
          <t>6010</t>
        </is>
      </c>
      <c r="H1636" s="5" t="inlineStr">
        <is>
          <t>C/U</t>
        </is>
      </c>
      <c r="I1636" s="6" t="n">
        <v>7</v>
      </c>
      <c r="J1636" s="6" t="n">
        <v>0</v>
      </c>
      <c r="K1636" s="5" t="inlineStr">
        <is>
          <t>ARS</t>
        </is>
      </c>
      <c r="L1636" s="7" t="n">
        <v>0</v>
      </c>
      <c r="M1636" s="7" t="n">
        <v>150500</v>
      </c>
      <c r="O1636" s="11">
        <f>M1636/SUM($M$2:$M$2023)</f>
        <v/>
      </c>
      <c r="P1636" s="5">
        <f>IFERROR(M1636/I1636,0)</f>
        <v/>
      </c>
      <c r="R1636" s="8">
        <f>I1636-Q1636</f>
        <v/>
      </c>
      <c r="S1636" s="36">
        <f>P1636*R1636</f>
        <v/>
      </c>
      <c r="U1636" s="27" t="inlineStr">
        <is>
          <t>Stock SAP</t>
        </is>
      </c>
      <c r="V1636" s="27" t="inlineStr">
        <is>
          <t>Uniformes</t>
        </is>
      </c>
      <c r="W1636" s="27" t="inlineStr">
        <is>
          <t>Fuera del alcance</t>
        </is>
      </c>
      <c r="X1636" s="27" t="inlineStr"/>
      <c r="Y1636" s="27" t="inlineStr">
        <is>
          <t>No aplica: uniformes, clasificación que el inventario físico de Farmacia no releva</t>
        </is>
      </c>
      <c r="Z1636" s="28" t="inlineStr">
        <is>
          <t>Fuera del alcance del inventario físico</t>
        </is>
      </c>
      <c r="AA1636" s="27" t="inlineStr"/>
      <c r="AB1636" s="27" t="inlineStr"/>
      <c r="AC1636" s="27" t="inlineStr"/>
      <c r="AD1636" s="27" t="inlineStr"/>
      <c r="AE1636" s="27" t="inlineStr"/>
      <c r="AF1636" s="27" t="inlineStr"/>
      <c r="AG1636" s="27" t="inlineStr"/>
      <c r="AH1636" s="37" t="n">
        <v>7</v>
      </c>
      <c r="AI1636" s="37" t="n">
        <v>0</v>
      </c>
      <c r="AJ1636" s="37" t="n">
        <v>7</v>
      </c>
      <c r="AK1636" s="38" t="n">
        <v>21500</v>
      </c>
      <c r="AL1636" s="38" t="n"/>
      <c r="AM1636" s="38" t="n"/>
      <c r="AN1636" s="27" t="inlineStr"/>
      <c r="AO1636" s="27" t="inlineStr"/>
    </row>
    <row r="1637">
      <c r="A1637" s="5" t="inlineStr">
        <is>
          <t>3001495</t>
        </is>
      </c>
      <c r="B1637" s="5" t="inlineStr">
        <is>
          <t>CAMPERA SAN NICOLAS</t>
        </is>
      </c>
      <c r="C1637" s="5" t="inlineStr"/>
      <c r="D1637" s="5" t="inlineStr">
        <is>
          <t>INDU</t>
        </is>
      </c>
      <c r="E1637" s="5" t="inlineStr">
        <is>
          <t>ZUNI</t>
        </is>
      </c>
      <c r="F1637" s="5" t="inlineStr">
        <is>
          <t>1060</t>
        </is>
      </c>
      <c r="G1637" s="5" t="inlineStr">
        <is>
          <t>6031</t>
        </is>
      </c>
      <c r="H1637" s="5" t="inlineStr">
        <is>
          <t>C/U</t>
        </is>
      </c>
      <c r="I1637" s="6" t="n">
        <v>7</v>
      </c>
      <c r="J1637" s="6" t="n">
        <v>0</v>
      </c>
      <c r="K1637" s="5" t="inlineStr">
        <is>
          <t>ARS</t>
        </is>
      </c>
      <c r="L1637" s="7" t="n">
        <v>0</v>
      </c>
      <c r="M1637" s="7" t="n">
        <v>867768.58</v>
      </c>
      <c r="O1637" s="11">
        <f>M1637/SUM($M$2:$M$2023)</f>
        <v/>
      </c>
      <c r="P1637" s="5">
        <f>IFERROR(M1637/I1637,0)</f>
        <v/>
      </c>
      <c r="R1637" s="8">
        <f>I1637-Q1637</f>
        <v/>
      </c>
      <c r="S1637" s="36">
        <f>P1637*R1637</f>
        <v/>
      </c>
      <c r="U1637" s="27" t="inlineStr">
        <is>
          <t>Stock SAP</t>
        </is>
      </c>
      <c r="V1637" s="27" t="inlineStr">
        <is>
          <t>Uniformes</t>
        </is>
      </c>
      <c r="W1637" s="27" t="inlineStr">
        <is>
          <t>Fuera del alcance</t>
        </is>
      </c>
      <c r="X1637" s="27" t="inlineStr"/>
      <c r="Y1637" s="27" t="inlineStr">
        <is>
          <t>No aplica: uniformes, clasificación que el inventario físico de Farmacia no releva</t>
        </is>
      </c>
      <c r="Z1637" s="28" t="inlineStr">
        <is>
          <t>Fuera del alcance del inventario físico</t>
        </is>
      </c>
      <c r="AA1637" s="27" t="inlineStr"/>
      <c r="AB1637" s="27" t="inlineStr"/>
      <c r="AC1637" s="27" t="inlineStr"/>
      <c r="AD1637" s="27" t="inlineStr"/>
      <c r="AE1637" s="27" t="inlineStr"/>
      <c r="AF1637" s="27" t="inlineStr"/>
      <c r="AG1637" s="27" t="inlineStr"/>
      <c r="AH1637" s="37" t="n">
        <v>7</v>
      </c>
      <c r="AI1637" s="37" t="n">
        <v>0</v>
      </c>
      <c r="AJ1637" s="37" t="n">
        <v>7</v>
      </c>
      <c r="AK1637" s="38" t="n">
        <v>123966.94</v>
      </c>
      <c r="AL1637" s="38" t="n"/>
      <c r="AM1637" s="38" t="n"/>
      <c r="AN1637" s="27" t="inlineStr"/>
      <c r="AO1637" s="27" t="inlineStr"/>
    </row>
    <row r="1638">
      <c r="A1638" s="5" t="inlineStr">
        <is>
          <t>3001522</t>
        </is>
      </c>
      <c r="B1638" s="5" t="inlineStr">
        <is>
          <t>AMBO VERDE T. S</t>
        </is>
      </c>
      <c r="C1638" s="5" t="inlineStr"/>
      <c r="D1638" s="5" t="inlineStr">
        <is>
          <t>INDU</t>
        </is>
      </c>
      <c r="E1638" s="5" t="inlineStr">
        <is>
          <t>ZUNI</t>
        </is>
      </c>
      <c r="F1638" s="5" t="inlineStr">
        <is>
          <t>1060</t>
        </is>
      </c>
      <c r="G1638" s="5" t="inlineStr">
        <is>
          <t>6010</t>
        </is>
      </c>
      <c r="H1638" s="5" t="inlineStr">
        <is>
          <t>C/U</t>
        </is>
      </c>
      <c r="I1638" s="6" t="n">
        <v>7</v>
      </c>
      <c r="J1638" s="6" t="n">
        <v>0</v>
      </c>
      <c r="K1638" s="5" t="inlineStr">
        <is>
          <t>ARS</t>
        </is>
      </c>
      <c r="L1638" s="7" t="n">
        <v>0</v>
      </c>
      <c r="M1638" s="7" t="n">
        <v>192500</v>
      </c>
      <c r="O1638" s="11">
        <f>M1638/SUM($M$2:$M$2023)</f>
        <v/>
      </c>
      <c r="P1638" s="5">
        <f>IFERROR(M1638/I1638,0)</f>
        <v/>
      </c>
      <c r="R1638" s="8">
        <f>I1638-Q1638</f>
        <v/>
      </c>
      <c r="S1638" s="36">
        <f>P1638*R1638</f>
        <v/>
      </c>
      <c r="U1638" s="27" t="inlineStr">
        <is>
          <t>Stock SAP</t>
        </is>
      </c>
      <c r="V1638" s="27" t="inlineStr">
        <is>
          <t>Uniformes</t>
        </is>
      </c>
      <c r="W1638" s="27" t="inlineStr">
        <is>
          <t>Fuera del alcance</t>
        </is>
      </c>
      <c r="X1638" s="27" t="inlineStr"/>
      <c r="Y1638" s="27" t="inlineStr">
        <is>
          <t>No aplica: uniformes, clasificación que el inventario físico de Farmacia no releva</t>
        </is>
      </c>
      <c r="Z1638" s="28" t="inlineStr">
        <is>
          <t>Fuera del alcance del inventario físico</t>
        </is>
      </c>
      <c r="AA1638" s="27" t="inlineStr"/>
      <c r="AB1638" s="27" t="inlineStr"/>
      <c r="AC1638" s="27" t="inlineStr"/>
      <c r="AD1638" s="27" t="inlineStr"/>
      <c r="AE1638" s="27" t="inlineStr"/>
      <c r="AF1638" s="27" t="inlineStr"/>
      <c r="AG1638" s="27" t="inlineStr"/>
      <c r="AH1638" s="37" t="n">
        <v>7</v>
      </c>
      <c r="AI1638" s="37" t="n">
        <v>0</v>
      </c>
      <c r="AJ1638" s="37" t="n">
        <v>7</v>
      </c>
      <c r="AK1638" s="38" t="n">
        <v>27500</v>
      </c>
      <c r="AL1638" s="38" t="n"/>
      <c r="AM1638" s="38" t="n"/>
      <c r="AN1638" s="27" t="inlineStr"/>
      <c r="AO1638" s="27" t="inlineStr"/>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7" t="n">
        <v>0</v>
      </c>
      <c r="M1639" s="7" t="n">
        <v>5683.32</v>
      </c>
      <c r="O1639" s="11">
        <f>M1639/SUM($M$2:$M$2023)</f>
        <v/>
      </c>
      <c r="P1639" s="5">
        <f>IFERROR(M1639/I1639,0)</f>
        <v/>
      </c>
      <c r="R1639" s="8">
        <f>I1639-Q1639</f>
        <v/>
      </c>
      <c r="S1639" s="36">
        <f>P1639*R1639</f>
        <v/>
      </c>
      <c r="U1639" s="27" t="inlineStr">
        <is>
          <t>Stock SAP</t>
        </is>
      </c>
      <c r="V1639" s="27" t="inlineStr">
        <is>
          <t>Medicamentos</t>
        </is>
      </c>
      <c r="W1639" s="27" t="inlineStr">
        <is>
          <t>Dentro del alcance</t>
        </is>
      </c>
      <c r="X1639" s="30" t="inlineStr">
        <is>
          <t>Media</t>
        </is>
      </c>
      <c r="Y1639" s="27" t="inlineStr">
        <is>
          <t>Homologado – confianza Media – pendiente de validación</t>
        </is>
      </c>
      <c r="Z1639" s="26" t="inlineStr">
        <is>
          <t>Dar de baja en SAP</t>
        </is>
      </c>
      <c r="AA1639" s="27" t="inlineStr">
        <is>
          <t>342</t>
        </is>
      </c>
      <c r="AB1639" s="27" t="inlineStr">
        <is>
          <t>AMIODARONA AMP</t>
        </is>
      </c>
      <c r="AC1639" s="27" t="inlineStr">
        <is>
          <t>Homologación por código Avain (master M03-003)</t>
        </is>
      </c>
      <c r="AD1639" s="27" t="inlineStr">
        <is>
          <t>No</t>
        </is>
      </c>
      <c r="AE1639" s="27" t="inlineStr"/>
      <c r="AF1639" s="27" t="inlineStr">
        <is>
          <t>Sí</t>
        </is>
      </c>
      <c r="AG1639" s="27" t="inlineStr">
        <is>
          <t>M03-003</t>
        </is>
      </c>
      <c r="AH1639" s="37" t="n">
        <v>3456</v>
      </c>
      <c r="AI1639" s="37" t="n">
        <v>55</v>
      </c>
      <c r="AJ1639" s="37" t="n">
        <v>3401</v>
      </c>
      <c r="AK1639" s="38" t="n">
        <v>947.2201012731473</v>
      </c>
      <c r="AL1639" s="38">
        <f>IF(OR($Z1639="Dar de baja en SAP",$Z1639="Dar de alta en SAP"),$AJ1639*$AK1639,"")</f>
        <v/>
      </c>
      <c r="AM1639" s="38">
        <f>$AI1639*$AK1639</f>
        <v/>
      </c>
      <c r="AN1639" s="29" t="inlineStr">
        <is>
          <t>Valorización a validar: relación de cantidades 63 a 1 entre SAP y el recuento físico. Sugiere distinta unidad de medida (SAP por caja o envase y el recuento por unidad). La diferencia económica de esta fila no debe tomarse como definitiva.</t>
        </is>
      </c>
      <c r="AO1639"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7" t="n">
        <v>0</v>
      </c>
      <c r="M1640" s="7" t="n">
        <v>1294.55</v>
      </c>
      <c r="O1640" s="11">
        <f>M1640/SUM($M$2:$M$2023)</f>
        <v/>
      </c>
      <c r="P1640" s="5">
        <f>IFERROR(M1640/I1640,0)</f>
        <v/>
      </c>
      <c r="R1640" s="8">
        <f>I1640-Q1640</f>
        <v/>
      </c>
      <c r="S1640" s="36">
        <f>P1640*R1640</f>
        <v/>
      </c>
      <c r="U1640" s="27" t="inlineStr">
        <is>
          <t>Stock SAP</t>
        </is>
      </c>
      <c r="V1640" s="27" t="inlineStr">
        <is>
          <t>Medicamentos</t>
        </is>
      </c>
      <c r="W1640" s="27" t="inlineStr">
        <is>
          <t>Dentro del alcance</t>
        </is>
      </c>
      <c r="X1640" s="30" t="inlineStr">
        <is>
          <t>Media</t>
        </is>
      </c>
      <c r="Y1640" s="27" t="inlineStr">
        <is>
          <t>Homologado – confianza Media – pendiente de validación</t>
        </is>
      </c>
      <c r="Z1640" s="26" t="inlineStr">
        <is>
          <t>Dar de baja en SAP</t>
        </is>
      </c>
      <c r="AA1640" s="27" t="inlineStr">
        <is>
          <t>479</t>
        </is>
      </c>
      <c r="AB1640" s="27" t="inlineStr">
        <is>
          <t>NITROGLICERINA 25 MG</t>
        </is>
      </c>
      <c r="AC1640" s="27" t="inlineStr">
        <is>
          <t>Homologación por código Avain (master M04-007)</t>
        </is>
      </c>
      <c r="AD1640" s="27" t="inlineStr">
        <is>
          <t>No</t>
        </is>
      </c>
      <c r="AE1640" s="27" t="inlineStr"/>
      <c r="AF1640" s="27" t="inlineStr">
        <is>
          <t>Sí</t>
        </is>
      </c>
      <c r="AG1640" s="27" t="inlineStr">
        <is>
          <t>M04-007</t>
        </is>
      </c>
      <c r="AH1640" s="37" t="n">
        <v>286</v>
      </c>
      <c r="AI1640" s="37" t="n">
        <v>70</v>
      </c>
      <c r="AJ1640" s="37" t="n">
        <v>216</v>
      </c>
      <c r="AK1640" s="38" t="n">
        <v>215.758986013986</v>
      </c>
      <c r="AL1640" s="38">
        <f>IF(OR($Z1640="Dar de baja en SAP",$Z1640="Dar de alta en SAP"),$AJ1640*$AK1640,"")</f>
        <v/>
      </c>
      <c r="AM1640" s="38">
        <f>$AI1640*$AK1640</f>
        <v/>
      </c>
      <c r="AN1640" s="27" t="inlineStr"/>
      <c r="AO1640" s="27"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7" t="n">
        <v>0</v>
      </c>
      <c r="M1641" s="7" t="n">
        <v>9373.809999999999</v>
      </c>
      <c r="O1641" s="11">
        <f>M1641/SUM($M$2:$M$2023)</f>
        <v/>
      </c>
      <c r="P1641" s="5">
        <f>IFERROR(M1641/I1641,0)</f>
        <v/>
      </c>
      <c r="R1641" s="8">
        <f>I1641-Q1641</f>
        <v/>
      </c>
      <c r="S1641" s="36">
        <f>P1641*R1641</f>
        <v/>
      </c>
      <c r="U1641" s="27" t="inlineStr">
        <is>
          <t>Stock SAP</t>
        </is>
      </c>
      <c r="V1641" s="27" t="inlineStr">
        <is>
          <t>Medicamentos</t>
        </is>
      </c>
      <c r="W1641" s="27" t="inlineStr">
        <is>
          <t>Dentro del alcance</t>
        </is>
      </c>
      <c r="X1641" s="30" t="inlineStr">
        <is>
          <t>Media</t>
        </is>
      </c>
      <c r="Y1641" s="27" t="inlineStr">
        <is>
          <t>Homologado – confianza Media – pendiente de validación</t>
        </is>
      </c>
      <c r="Z1641" s="26" t="inlineStr">
        <is>
          <t>Dar de baja en SAP</t>
        </is>
      </c>
      <c r="AA1641" s="27" t="inlineStr">
        <is>
          <t>216</t>
        </is>
      </c>
      <c r="AB1641" s="27" t="inlineStr">
        <is>
          <t>SOLUCIÓN RINGER LACTATO</t>
        </is>
      </c>
      <c r="AC1641" s="27" t="inlineStr">
        <is>
          <t>Homologación por código Avain (master M13-003)</t>
        </is>
      </c>
      <c r="AD1641" s="27" t="inlineStr">
        <is>
          <t>No</t>
        </is>
      </c>
      <c r="AE1641" s="27" t="inlineStr"/>
      <c r="AF1641" s="27" t="inlineStr">
        <is>
          <t>Sí</t>
        </is>
      </c>
      <c r="AG1641" s="27" t="inlineStr">
        <is>
          <t>M13-003</t>
        </is>
      </c>
      <c r="AH1641" s="37" t="n">
        <v>1813</v>
      </c>
      <c r="AI1641" s="37" t="n">
        <v>228</v>
      </c>
      <c r="AJ1641" s="37" t="n">
        <v>1585</v>
      </c>
      <c r="AK1641" s="38" t="n">
        <v>1562.301268615554</v>
      </c>
      <c r="AL1641" s="38">
        <f>IF(OR($Z1641="Dar de baja en SAP",$Z1641="Dar de alta en SAP"),$AJ1641*$AK1641,"")</f>
        <v/>
      </c>
      <c r="AM1641" s="38">
        <f>$AI1641*$AK1641</f>
        <v/>
      </c>
      <c r="AN1641" s="27" t="inlineStr"/>
      <c r="AO1641"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7" t="n">
        <v>0</v>
      </c>
      <c r="M1642" s="7" t="n">
        <v>100861.69</v>
      </c>
      <c r="O1642" s="11">
        <f>M1642/SUM($M$2:$M$2023)</f>
        <v/>
      </c>
      <c r="P1642" s="5">
        <f>IFERROR(M1642/I1642,0)</f>
        <v/>
      </c>
      <c r="R1642" s="8">
        <f>I1642-Q1642</f>
        <v/>
      </c>
      <c r="S1642" s="36">
        <f>P1642*R1642</f>
        <v/>
      </c>
      <c r="U1642" s="27" t="inlineStr">
        <is>
          <t>Stock SAP</t>
        </is>
      </c>
      <c r="V1642" s="27" t="inlineStr">
        <is>
          <t>Medicamentos</t>
        </is>
      </c>
      <c r="W1642" s="27" t="inlineStr">
        <is>
          <t>Dentro del alcance</t>
        </is>
      </c>
      <c r="X1642" s="27" t="inlineStr"/>
      <c r="Y1642" s="27" t="inlineStr">
        <is>
          <t>Sin recuento físico en el inventario de Avain</t>
        </is>
      </c>
      <c r="Z1642" s="28" t="inlineStr">
        <is>
          <t>Sin recuento físico</t>
        </is>
      </c>
      <c r="AA1642" s="27" t="inlineStr"/>
      <c r="AB1642" s="27" t="inlineStr"/>
      <c r="AC1642" s="27" t="inlineStr"/>
      <c r="AD1642" s="27" t="inlineStr"/>
      <c r="AE1642" s="27" t="inlineStr"/>
      <c r="AF1642" s="27" t="inlineStr"/>
      <c r="AG1642" s="27" t="inlineStr"/>
      <c r="AH1642" s="37" t="n">
        <v>31</v>
      </c>
      <c r="AI1642" s="37" t="n">
        <v>0</v>
      </c>
      <c r="AJ1642" s="37" t="n">
        <v>31</v>
      </c>
      <c r="AK1642" s="38" t="n">
        <v>16810.28161290323</v>
      </c>
      <c r="AL1642" s="38" t="n"/>
      <c r="AM1642" s="38" t="n"/>
      <c r="AN1642" s="27" t="inlineStr"/>
      <c r="AO1642" s="27"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7" t="n">
        <v>0</v>
      </c>
      <c r="M1643" s="7" t="n">
        <v>7012.04</v>
      </c>
      <c r="O1643" s="11">
        <f>M1643/SUM($M$2:$M$2023)</f>
        <v/>
      </c>
      <c r="P1643" s="5">
        <f>IFERROR(M1643/I1643,0)</f>
        <v/>
      </c>
      <c r="R1643" s="8">
        <f>I1643-Q1643</f>
        <v/>
      </c>
      <c r="S1643" s="36">
        <f>P1643*R1643</f>
        <v/>
      </c>
      <c r="U1643" s="27" t="inlineStr">
        <is>
          <t>Stock SAP</t>
        </is>
      </c>
      <c r="V1643" s="27" t="inlineStr">
        <is>
          <t>Medicamentos</t>
        </is>
      </c>
      <c r="W1643" s="27" t="inlineStr">
        <is>
          <t>Dentro del alcance</t>
        </is>
      </c>
      <c r="X1643" s="27" t="inlineStr"/>
      <c r="Y1643" s="27" t="inlineStr">
        <is>
          <t>Sin recuento físico en el inventario de Avain</t>
        </is>
      </c>
      <c r="Z1643" s="28" t="inlineStr">
        <is>
          <t>Sin recuento físico</t>
        </is>
      </c>
      <c r="AA1643" s="27" t="inlineStr"/>
      <c r="AB1643" s="27" t="inlineStr"/>
      <c r="AC1643" s="27" t="inlineStr"/>
      <c r="AD1643" s="27" t="inlineStr"/>
      <c r="AE1643" s="27" t="inlineStr"/>
      <c r="AF1643" s="27" t="inlineStr"/>
      <c r="AG1643" s="27" t="inlineStr"/>
      <c r="AH1643" s="37" t="n">
        <v>132</v>
      </c>
      <c r="AI1643" s="37" t="n">
        <v>0</v>
      </c>
      <c r="AJ1643" s="37" t="n">
        <v>132</v>
      </c>
      <c r="AK1643" s="38" t="n">
        <v>1168.673333333333</v>
      </c>
      <c r="AL1643" s="38" t="n"/>
      <c r="AM1643" s="38" t="n"/>
      <c r="AN1643" s="27" t="inlineStr"/>
      <c r="AO1643" s="27"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7" t="n">
        <v>0</v>
      </c>
      <c r="M1644" s="7" t="n">
        <v>1528.14</v>
      </c>
      <c r="O1644" s="11">
        <f>M1644/SUM($M$2:$M$2023)</f>
        <v/>
      </c>
      <c r="P1644" s="5">
        <f>IFERROR(M1644/I1644,0)</f>
        <v/>
      </c>
      <c r="R1644" s="8">
        <f>I1644-Q1644</f>
        <v/>
      </c>
      <c r="S1644" s="36">
        <f>P1644*R1644</f>
        <v/>
      </c>
      <c r="U1644" s="27" t="inlineStr">
        <is>
          <t>Stock SAP</t>
        </is>
      </c>
      <c r="V1644" s="27" t="inlineStr">
        <is>
          <t>Medicamentos</t>
        </is>
      </c>
      <c r="W1644" s="27" t="inlineStr">
        <is>
          <t>Dentro del alcance</t>
        </is>
      </c>
      <c r="X1644" s="30" t="inlineStr">
        <is>
          <t>Media</t>
        </is>
      </c>
      <c r="Y1644" s="27" t="inlineStr">
        <is>
          <t>Homologado – confianza Media – pendiente de validación</t>
        </is>
      </c>
      <c r="Z1644" s="26" t="inlineStr">
        <is>
          <t>Dar de baja en SAP</t>
        </is>
      </c>
      <c r="AA1644" s="27" t="inlineStr">
        <is>
          <t>165</t>
        </is>
      </c>
      <c r="AB1644" s="27" t="inlineStr">
        <is>
          <t>MYLANTA</t>
        </is>
      </c>
      <c r="AC1644" s="27" t="inlineStr">
        <is>
          <t>Cruce por nomenclatura SAP</t>
        </is>
      </c>
      <c r="AD1644" s="27" t="inlineStr">
        <is>
          <t>Sí</t>
        </is>
      </c>
      <c r="AE1644" s="27" t="inlineStr">
        <is>
          <t>1000183, 1000188</t>
        </is>
      </c>
      <c r="AF1644" s="27" t="inlineStr">
        <is>
          <t>Sí</t>
        </is>
      </c>
      <c r="AG1644" s="27" t="inlineStr"/>
      <c r="AH1644" s="37" t="n">
        <v>5398</v>
      </c>
      <c r="AI1644" s="37" t="n">
        <v>0</v>
      </c>
      <c r="AJ1644" s="37" t="n">
        <v>5398</v>
      </c>
      <c r="AK1644" s="38" t="n">
        <v>254.690802148944</v>
      </c>
      <c r="AL1644" s="38">
        <f>IF(OR($Z1644="Dar de baja en SAP",$Z1644="Dar de alta en SAP"),$AJ1644*$AK1644,"")</f>
        <v/>
      </c>
      <c r="AM1644" s="38">
        <f>$AI1644*$AK1644</f>
        <v/>
      </c>
      <c r="AN1644" s="27" t="inlineStr"/>
      <c r="AO1644"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7" t="n">
        <v>0</v>
      </c>
      <c r="M1645" s="7" t="n">
        <v>1528.14</v>
      </c>
      <c r="O1645" s="11">
        <f>M1645/SUM($M$2:$M$2023)</f>
        <v/>
      </c>
      <c r="P1645" s="5">
        <f>IFERROR(M1645/I1645,0)</f>
        <v/>
      </c>
      <c r="R1645" s="8">
        <f>I1645-Q1645</f>
        <v/>
      </c>
      <c r="S1645" s="36">
        <f>P1645*R1645</f>
        <v/>
      </c>
      <c r="U1645" s="27" t="inlineStr">
        <is>
          <t>Stock SAP</t>
        </is>
      </c>
      <c r="V1645" s="27" t="inlineStr">
        <is>
          <t>Medicamentos</t>
        </is>
      </c>
      <c r="W1645" s="27" t="inlineStr">
        <is>
          <t>Dentro del alcance</t>
        </is>
      </c>
      <c r="X1645" s="30" t="inlineStr">
        <is>
          <t>Media</t>
        </is>
      </c>
      <c r="Y1645" s="27" t="inlineStr">
        <is>
          <t>Homologado – confianza Media – pendiente de validación</t>
        </is>
      </c>
      <c r="Z1645" s="26" t="inlineStr">
        <is>
          <t>Dar de baja en SAP</t>
        </is>
      </c>
      <c r="AA1645" s="27" t="inlineStr">
        <is>
          <t>165</t>
        </is>
      </c>
      <c r="AB1645" s="27" t="inlineStr">
        <is>
          <t>MYLANTA</t>
        </is>
      </c>
      <c r="AC1645" s="27" t="inlineStr">
        <is>
          <t>Cruce por nomenclatura SAP</t>
        </is>
      </c>
      <c r="AD1645" s="27" t="inlineStr">
        <is>
          <t>Sí</t>
        </is>
      </c>
      <c r="AE1645" s="27" t="inlineStr">
        <is>
          <t>1000183, 1000188</t>
        </is>
      </c>
      <c r="AF1645" s="27" t="inlineStr">
        <is>
          <t>Sí</t>
        </is>
      </c>
      <c r="AG1645" s="27" t="inlineStr"/>
      <c r="AH1645" s="37" t="n">
        <v>5398</v>
      </c>
      <c r="AI1645" s="37" t="n">
        <v>0</v>
      </c>
      <c r="AJ1645" s="37" t="n">
        <v>5398</v>
      </c>
      <c r="AK1645" s="38" t="n">
        <v>254.690802148944</v>
      </c>
      <c r="AL1645" s="38">
        <f>IF(OR($Z1645="Dar de baja en SAP",$Z1645="Dar de alta en SAP"),$AJ1645*$AK1645,"")</f>
        <v/>
      </c>
      <c r="AM1645" s="38">
        <f>$AI1645*$AK1645</f>
        <v/>
      </c>
      <c r="AN1645" s="27" t="inlineStr"/>
      <c r="AO1645"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7" t="n">
        <v>0</v>
      </c>
      <c r="M1646" s="7" t="n">
        <v>21795.42</v>
      </c>
      <c r="O1646" s="11">
        <f>M1646/SUM($M$2:$M$2023)</f>
        <v/>
      </c>
      <c r="P1646" s="5">
        <f>IFERROR(M1646/I1646,0)</f>
        <v/>
      </c>
      <c r="R1646" s="8">
        <f>I1646-Q1646</f>
        <v/>
      </c>
      <c r="S1646" s="36">
        <f>P1646*R1646</f>
        <v/>
      </c>
      <c r="U1646" s="27" t="inlineStr">
        <is>
          <t>Stock SAP</t>
        </is>
      </c>
      <c r="V1646" s="27" t="inlineStr">
        <is>
          <t>Medicamentos</t>
        </is>
      </c>
      <c r="W1646" s="27" t="inlineStr">
        <is>
          <t>Dentro del alcance</t>
        </is>
      </c>
      <c r="X1646" s="25" t="inlineStr">
        <is>
          <t>Alta</t>
        </is>
      </c>
      <c r="Y1646" s="27" t="inlineStr">
        <is>
          <t>Homologado – confianza Alta</t>
        </is>
      </c>
      <c r="Z1646" s="26" t="inlineStr">
        <is>
          <t>Dar de baja en SAP</t>
        </is>
      </c>
      <c r="AA1646" s="27" t="inlineStr">
        <is>
          <t>501</t>
        </is>
      </c>
      <c r="AB1646" s="27" t="inlineStr">
        <is>
          <t>CALADRYL</t>
        </is>
      </c>
      <c r="AC1646" s="27" t="inlineStr">
        <is>
          <t>Cruce por nomenclatura SAP</t>
        </is>
      </c>
      <c r="AD1646" s="27" t="inlineStr">
        <is>
          <t>No</t>
        </is>
      </c>
      <c r="AE1646" s="27" t="inlineStr"/>
      <c r="AF1646" s="27" t="inlineStr">
        <is>
          <t>No</t>
        </is>
      </c>
      <c r="AG1646" s="27" t="inlineStr"/>
      <c r="AH1646" s="37" t="n">
        <v>48</v>
      </c>
      <c r="AI1646" s="37" t="n">
        <v>3</v>
      </c>
      <c r="AJ1646" s="37" t="n">
        <v>45</v>
      </c>
      <c r="AK1646" s="38" t="n">
        <v>3632.57</v>
      </c>
      <c r="AL1646" s="38">
        <f>IF(OR($Z1646="Dar de baja en SAP",$Z1646="Dar de alta en SAP"),$AJ1646*$AK1646,"")</f>
        <v/>
      </c>
      <c r="AM1646" s="38">
        <f>$AI1646*$AK1646</f>
        <v/>
      </c>
      <c r="AN1646" s="27" t="inlineStr"/>
      <c r="AO1646"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7" t="n">
        <v>0</v>
      </c>
      <c r="M1647" s="7" t="n">
        <v>4549.16</v>
      </c>
      <c r="O1647" s="11">
        <f>M1647/SUM($M$2:$M$2023)</f>
        <v/>
      </c>
      <c r="P1647" s="5">
        <f>IFERROR(M1647/I1647,0)</f>
        <v/>
      </c>
      <c r="R1647" s="8">
        <f>I1647-Q1647</f>
        <v/>
      </c>
      <c r="S1647" s="36">
        <f>P1647*R1647</f>
        <v/>
      </c>
      <c r="U1647" s="27" t="inlineStr">
        <is>
          <t>Stock SAP</t>
        </is>
      </c>
      <c r="V1647" s="27" t="inlineStr">
        <is>
          <t>Medicamentos</t>
        </is>
      </c>
      <c r="W1647" s="27" t="inlineStr">
        <is>
          <t>Dentro del alcance</t>
        </is>
      </c>
      <c r="X1647" s="30" t="inlineStr">
        <is>
          <t>Media</t>
        </is>
      </c>
      <c r="Y1647" s="27" t="inlineStr">
        <is>
          <t>Homologado – confianza Media – pendiente de validación</t>
        </is>
      </c>
      <c r="Z1647" s="26" t="inlineStr">
        <is>
          <t>Dar de baja en SAP</t>
        </is>
      </c>
      <c r="AA1647" s="27" t="inlineStr">
        <is>
          <t>271</t>
        </is>
      </c>
      <c r="AB1647" s="27" t="inlineStr">
        <is>
          <t>ANGINOTRAT</t>
        </is>
      </c>
      <c r="AC1647" s="27" t="inlineStr">
        <is>
          <t>Cruce por nomenclatura SAP</t>
        </is>
      </c>
      <c r="AD1647" s="27" t="inlineStr">
        <is>
          <t>No</t>
        </is>
      </c>
      <c r="AE1647" s="27" t="inlineStr"/>
      <c r="AF1647" s="27" t="inlineStr">
        <is>
          <t>No</t>
        </is>
      </c>
      <c r="AG1647" s="27" t="inlineStr"/>
      <c r="AH1647" s="37" t="n">
        <v>854</v>
      </c>
      <c r="AI1647" s="37" t="n">
        <v>0</v>
      </c>
      <c r="AJ1647" s="37" t="n">
        <v>854</v>
      </c>
      <c r="AK1647" s="38" t="n">
        <v>758.1929391100703</v>
      </c>
      <c r="AL1647" s="38">
        <f>IF(OR($Z1647="Dar de baja en SAP",$Z1647="Dar de alta en SAP"),$AJ1647*$AK1647,"")</f>
        <v/>
      </c>
      <c r="AM1647" s="38">
        <f>$AI1647*$AK1647</f>
        <v/>
      </c>
      <c r="AN1647" s="27" t="inlineStr"/>
      <c r="AO1647"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7" t="n">
        <v>0</v>
      </c>
      <c r="M1648" s="7" t="n">
        <v>1071.46</v>
      </c>
      <c r="O1648" s="11">
        <f>M1648/SUM($M$2:$M$2023)</f>
        <v/>
      </c>
      <c r="P1648" s="5">
        <f>IFERROR(M1648/I1648,0)</f>
        <v/>
      </c>
      <c r="R1648" s="8">
        <f>I1648-Q1648</f>
        <v/>
      </c>
      <c r="S1648" s="36">
        <f>P1648*R1648</f>
        <v/>
      </c>
      <c r="U1648" s="27" t="inlineStr">
        <is>
          <t>Stock SAP</t>
        </is>
      </c>
      <c r="V1648" s="27" t="inlineStr">
        <is>
          <t>Medicamentos</t>
        </is>
      </c>
      <c r="W1648" s="27" t="inlineStr">
        <is>
          <t>Dentro del alcance</t>
        </is>
      </c>
      <c r="X1648" s="27" t="inlineStr"/>
      <c r="Y1648" s="27" t="inlineStr">
        <is>
          <t>Sin recuento físico en el inventario de Avain</t>
        </is>
      </c>
      <c r="Z1648" s="28" t="inlineStr">
        <is>
          <t>Sin recuento físico</t>
        </is>
      </c>
      <c r="AA1648" s="27" t="inlineStr"/>
      <c r="AB1648" s="27" t="inlineStr"/>
      <c r="AC1648" s="27" t="inlineStr"/>
      <c r="AD1648" s="27" t="inlineStr"/>
      <c r="AE1648" s="27" t="inlineStr"/>
      <c r="AF1648" s="27" t="inlineStr"/>
      <c r="AG1648" s="27" t="inlineStr"/>
      <c r="AH1648" s="37" t="n">
        <v>96</v>
      </c>
      <c r="AI1648" s="37" t="n">
        <v>0</v>
      </c>
      <c r="AJ1648" s="37" t="n">
        <v>96</v>
      </c>
      <c r="AK1648" s="38" t="n">
        <v>178.5760416666667</v>
      </c>
      <c r="AL1648" s="38" t="n"/>
      <c r="AM1648" s="38" t="n"/>
      <c r="AN1648" s="27" t="inlineStr"/>
      <c r="AO1648" s="27"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7" t="n">
        <v>0</v>
      </c>
      <c r="M1649" s="7" t="n">
        <v>5732.18</v>
      </c>
      <c r="O1649" s="11">
        <f>M1649/SUM($M$2:$M$2023)</f>
        <v/>
      </c>
      <c r="P1649" s="5">
        <f>IFERROR(M1649/I1649,0)</f>
        <v/>
      </c>
      <c r="R1649" s="8">
        <f>I1649-Q1649</f>
        <v/>
      </c>
      <c r="S1649" s="36">
        <f>P1649*R1649</f>
        <v/>
      </c>
      <c r="U1649" s="27" t="inlineStr">
        <is>
          <t>Stock SAP</t>
        </is>
      </c>
      <c r="V1649" s="27" t="inlineStr">
        <is>
          <t>Medicamentos</t>
        </is>
      </c>
      <c r="W1649" s="27" t="inlineStr">
        <is>
          <t>Dentro del alcance</t>
        </is>
      </c>
      <c r="X1649" s="27" t="inlineStr"/>
      <c r="Y1649" s="27" t="inlineStr">
        <is>
          <t>Sin recuento físico en el inventario de Avain</t>
        </is>
      </c>
      <c r="Z1649" s="28" t="inlineStr">
        <is>
          <t>Sin recuento físico</t>
        </is>
      </c>
      <c r="AA1649" s="27" t="inlineStr"/>
      <c r="AB1649" s="27" t="inlineStr"/>
      <c r="AC1649" s="27" t="inlineStr"/>
      <c r="AD1649" s="27" t="inlineStr"/>
      <c r="AE1649" s="27" t="inlineStr"/>
      <c r="AF1649" s="27" t="inlineStr"/>
      <c r="AG1649" s="27" t="inlineStr"/>
      <c r="AH1649" s="37" t="n">
        <v>66</v>
      </c>
      <c r="AI1649" s="37" t="n">
        <v>0</v>
      </c>
      <c r="AJ1649" s="37" t="n">
        <v>66</v>
      </c>
      <c r="AK1649" s="38" t="n">
        <v>955.3636363636364</v>
      </c>
      <c r="AL1649" s="38" t="n"/>
      <c r="AM1649" s="38" t="n"/>
      <c r="AN1649" s="27" t="inlineStr"/>
      <c r="AO1649" s="27"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7" t="n">
        <v>0</v>
      </c>
      <c r="M1650" s="7" t="n">
        <v>42128.26</v>
      </c>
      <c r="O1650" s="11">
        <f>M1650/SUM($M$2:$M$2023)</f>
        <v/>
      </c>
      <c r="P1650" s="5">
        <f>IFERROR(M1650/I1650,0)</f>
        <v/>
      </c>
      <c r="R1650" s="8">
        <f>I1650-Q1650</f>
        <v/>
      </c>
      <c r="S1650" s="36">
        <f>P1650*R1650</f>
        <v/>
      </c>
      <c r="U1650" s="27" t="inlineStr">
        <is>
          <t>Stock SAP</t>
        </is>
      </c>
      <c r="V1650" s="27" t="inlineStr">
        <is>
          <t>Medicamentos</t>
        </is>
      </c>
      <c r="W1650" s="27" t="inlineStr">
        <is>
          <t>Dentro del alcance</t>
        </is>
      </c>
      <c r="X1650" s="30" t="inlineStr">
        <is>
          <t>Media</t>
        </is>
      </c>
      <c r="Y1650" s="27" t="inlineStr">
        <is>
          <t>Homologado – confianza Media – pendiente de validación</t>
        </is>
      </c>
      <c r="Z1650" s="25" t="inlineStr">
        <is>
          <t>Dar de alta en SAP</t>
        </is>
      </c>
      <c r="AA1650" s="27" t="inlineStr">
        <is>
          <t>206</t>
        </is>
      </c>
      <c r="AB1650" s="27" t="inlineStr">
        <is>
          <t>SERTAL</t>
        </is>
      </c>
      <c r="AC1650" s="27" t="inlineStr">
        <is>
          <t>Cruce por nomenclatura SAP</t>
        </is>
      </c>
      <c r="AD1650" s="27" t="inlineStr">
        <is>
          <t>No</t>
        </is>
      </c>
      <c r="AE1650" s="27" t="inlineStr"/>
      <c r="AF1650" s="27" t="inlineStr">
        <is>
          <t>No</t>
        </is>
      </c>
      <c r="AG1650" s="27" t="inlineStr"/>
      <c r="AH1650" s="37" t="n">
        <v>82</v>
      </c>
      <c r="AI1650" s="37" t="n">
        <v>220</v>
      </c>
      <c r="AJ1650" s="37" t="n">
        <v>-138</v>
      </c>
      <c r="AK1650" s="38" t="n">
        <v>7021.377073170732</v>
      </c>
      <c r="AL1650" s="38">
        <f>IF(OR($Z1650="Dar de baja en SAP",$Z1650="Dar de alta en SAP"),$AJ1650*$AK1650,"")</f>
        <v/>
      </c>
      <c r="AM1650" s="38">
        <f>$AI1650*$AK1650</f>
        <v/>
      </c>
      <c r="AN1650" s="27" t="inlineStr"/>
      <c r="AO1650" s="27"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7" t="n">
        <v>0</v>
      </c>
      <c r="M1651" s="7" t="n">
        <v>561</v>
      </c>
      <c r="O1651" s="11">
        <f>M1651/SUM($M$2:$M$2023)</f>
        <v/>
      </c>
      <c r="P1651" s="5">
        <f>IFERROR(M1651/I1651,0)</f>
        <v/>
      </c>
      <c r="R1651" s="8">
        <f>I1651-Q1651</f>
        <v/>
      </c>
      <c r="S1651" s="36">
        <f>P1651*R1651</f>
        <v/>
      </c>
      <c r="U1651" s="27" t="inlineStr">
        <is>
          <t>Stock SAP</t>
        </is>
      </c>
      <c r="V1651" s="27" t="inlineStr">
        <is>
          <t>Medicamentos</t>
        </is>
      </c>
      <c r="W1651" s="27" t="inlineStr">
        <is>
          <t>Dentro del alcance</t>
        </is>
      </c>
      <c r="X1651" s="27" t="inlineStr"/>
      <c r="Y1651" s="27" t="inlineStr">
        <is>
          <t>Sin recuento físico en el inventario de Avain</t>
        </is>
      </c>
      <c r="Z1651" s="28" t="inlineStr">
        <is>
          <t>Sin recuento físico</t>
        </is>
      </c>
      <c r="AA1651" s="27" t="inlineStr"/>
      <c r="AB1651" s="27" t="inlineStr"/>
      <c r="AC1651" s="27" t="inlineStr"/>
      <c r="AD1651" s="27" t="inlineStr"/>
      <c r="AE1651" s="27" t="inlineStr"/>
      <c r="AF1651" s="27" t="inlineStr"/>
      <c r="AG1651" s="27" t="inlineStr"/>
      <c r="AH1651" s="37" t="n">
        <v>6</v>
      </c>
      <c r="AI1651" s="37" t="n">
        <v>0</v>
      </c>
      <c r="AJ1651" s="37" t="n">
        <v>6</v>
      </c>
      <c r="AK1651" s="38" t="n">
        <v>93.5</v>
      </c>
      <c r="AL1651" s="38" t="n"/>
      <c r="AM1651" s="38" t="n"/>
      <c r="AN1651" s="27" t="inlineStr"/>
      <c r="AO1651" s="27" t="inlineStr"/>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7" t="n">
        <v>0</v>
      </c>
      <c r="M1652" s="7" t="n">
        <v>23352.34</v>
      </c>
      <c r="O1652" s="11">
        <f>M1652/SUM($M$2:$M$2023)</f>
        <v/>
      </c>
      <c r="P1652" s="5">
        <f>IFERROR(M1652/I1652,0)</f>
        <v/>
      </c>
      <c r="R1652" s="8">
        <f>I1652-Q1652</f>
        <v/>
      </c>
      <c r="S1652" s="36">
        <f>P1652*R1652</f>
        <v/>
      </c>
      <c r="U1652" s="27" t="inlineStr">
        <is>
          <t>Stock SAP</t>
        </is>
      </c>
      <c r="V1652" s="27" t="inlineStr">
        <is>
          <t>Medicamentos</t>
        </is>
      </c>
      <c r="W1652" s="27" t="inlineStr">
        <is>
          <t>Dentro del alcance</t>
        </is>
      </c>
      <c r="X1652" s="27" t="inlineStr"/>
      <c r="Y1652" s="27" t="inlineStr">
        <is>
          <t>Sin recuento físico en el inventario de Avain</t>
        </is>
      </c>
      <c r="Z1652" s="28" t="inlineStr">
        <is>
          <t>Sin recuento físico</t>
        </is>
      </c>
      <c r="AA1652" s="27" t="inlineStr"/>
      <c r="AB1652" s="27" t="inlineStr"/>
      <c r="AC1652" s="27" t="inlineStr"/>
      <c r="AD1652" s="27" t="inlineStr"/>
      <c r="AE1652" s="27" t="inlineStr"/>
      <c r="AF1652" s="27" t="inlineStr"/>
      <c r="AG1652" s="27" t="inlineStr"/>
      <c r="AH1652" s="37" t="n">
        <v>44</v>
      </c>
      <c r="AI1652" s="37" t="n">
        <v>0</v>
      </c>
      <c r="AJ1652" s="37" t="n">
        <v>44</v>
      </c>
      <c r="AK1652" s="38" t="n">
        <v>3892.056590909091</v>
      </c>
      <c r="AL1652" s="38" t="n"/>
      <c r="AM1652" s="38" t="n"/>
      <c r="AN1652" s="27" t="inlineStr"/>
      <c r="AO1652" s="27"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7" t="n">
        <v>0</v>
      </c>
      <c r="M1653" s="7" t="n">
        <v>23352.34</v>
      </c>
      <c r="O1653" s="11">
        <f>M1653/SUM($M$2:$M$2023)</f>
        <v/>
      </c>
      <c r="P1653" s="5">
        <f>IFERROR(M1653/I1653,0)</f>
        <v/>
      </c>
      <c r="R1653" s="8">
        <f>I1653-Q1653</f>
        <v/>
      </c>
      <c r="S1653" s="36">
        <f>P1653*R1653</f>
        <v/>
      </c>
      <c r="U1653" s="27" t="inlineStr">
        <is>
          <t>Stock SAP</t>
        </is>
      </c>
      <c r="V1653" s="27" t="inlineStr">
        <is>
          <t>Medicamentos</t>
        </is>
      </c>
      <c r="W1653" s="27" t="inlineStr">
        <is>
          <t>Dentro del alcance</t>
        </is>
      </c>
      <c r="X1653" s="27" t="inlineStr"/>
      <c r="Y1653" s="27" t="inlineStr">
        <is>
          <t>Sin recuento físico en el inventario de Avain</t>
        </is>
      </c>
      <c r="Z1653" s="28" t="inlineStr">
        <is>
          <t>Sin recuento físico</t>
        </is>
      </c>
      <c r="AA1653" s="27" t="inlineStr"/>
      <c r="AB1653" s="27" t="inlineStr"/>
      <c r="AC1653" s="27" t="inlineStr"/>
      <c r="AD1653" s="27" t="inlineStr"/>
      <c r="AE1653" s="27" t="inlineStr"/>
      <c r="AF1653" s="27" t="inlineStr"/>
      <c r="AG1653" s="27" t="inlineStr"/>
      <c r="AH1653" s="37" t="n">
        <v>44</v>
      </c>
      <c r="AI1653" s="37" t="n">
        <v>0</v>
      </c>
      <c r="AJ1653" s="37" t="n">
        <v>44</v>
      </c>
      <c r="AK1653" s="38" t="n">
        <v>3892.056590909091</v>
      </c>
      <c r="AL1653" s="38" t="n"/>
      <c r="AM1653" s="38" t="n"/>
      <c r="AN1653" s="27" t="inlineStr"/>
      <c r="AO1653" s="27"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7" t="n">
        <v>0</v>
      </c>
      <c r="M1654" s="7" t="n">
        <v>4451.81</v>
      </c>
      <c r="O1654" s="11">
        <f>M1654/SUM($M$2:$M$2023)</f>
        <v/>
      </c>
      <c r="P1654" s="5">
        <f>IFERROR(M1654/I1654,0)</f>
        <v/>
      </c>
      <c r="R1654" s="8">
        <f>I1654-Q1654</f>
        <v/>
      </c>
      <c r="S1654" s="36">
        <f>P1654*R1654</f>
        <v/>
      </c>
      <c r="U1654" s="27" t="inlineStr">
        <is>
          <t>Stock SAP</t>
        </is>
      </c>
      <c r="V1654" s="27" t="inlineStr">
        <is>
          <t>Medicamentos</t>
        </is>
      </c>
      <c r="W1654" s="27" t="inlineStr">
        <is>
          <t>Dentro del alcance</t>
        </is>
      </c>
      <c r="X1654" s="27" t="inlineStr"/>
      <c r="Y1654" s="27" t="inlineStr">
        <is>
          <t>Sin recuento físico en el inventario de Avain</t>
        </is>
      </c>
      <c r="Z1654" s="28" t="inlineStr">
        <is>
          <t>Sin recuento físico</t>
        </is>
      </c>
      <c r="AA1654" s="27" t="inlineStr"/>
      <c r="AB1654" s="27" t="inlineStr"/>
      <c r="AC1654" s="27" t="inlineStr"/>
      <c r="AD1654" s="27" t="inlineStr"/>
      <c r="AE1654" s="27" t="inlineStr"/>
      <c r="AF1654" s="27" t="inlineStr"/>
      <c r="AG1654" s="27" t="inlineStr"/>
      <c r="AH1654" s="37" t="n">
        <v>437</v>
      </c>
      <c r="AI1654" s="37" t="n">
        <v>0</v>
      </c>
      <c r="AJ1654" s="37" t="n">
        <v>437</v>
      </c>
      <c r="AK1654" s="38" t="n">
        <v>741.9679176201374</v>
      </c>
      <c r="AL1654" s="38" t="n"/>
      <c r="AM1654" s="38" t="n"/>
      <c r="AN1654" s="27" t="inlineStr"/>
      <c r="AO1654" s="27"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7" t="n">
        <v>0</v>
      </c>
      <c r="M1655" s="7" t="n">
        <v>4451.81</v>
      </c>
      <c r="O1655" s="11">
        <f>M1655/SUM($M$2:$M$2023)</f>
        <v/>
      </c>
      <c r="P1655" s="5">
        <f>IFERROR(M1655/I1655,0)</f>
        <v/>
      </c>
      <c r="R1655" s="8">
        <f>I1655-Q1655</f>
        <v/>
      </c>
      <c r="S1655" s="36">
        <f>P1655*R1655</f>
        <v/>
      </c>
      <c r="U1655" s="27" t="inlineStr">
        <is>
          <t>Stock SAP</t>
        </is>
      </c>
      <c r="V1655" s="27" t="inlineStr">
        <is>
          <t>Medicamentos</t>
        </is>
      </c>
      <c r="W1655" s="27" t="inlineStr">
        <is>
          <t>Dentro del alcance</t>
        </is>
      </c>
      <c r="X1655" s="27" t="inlineStr"/>
      <c r="Y1655" s="27" t="inlineStr">
        <is>
          <t>Sin recuento físico en el inventario de Avain</t>
        </is>
      </c>
      <c r="Z1655" s="28" t="inlineStr">
        <is>
          <t>Sin recuento físico</t>
        </is>
      </c>
      <c r="AA1655" s="27" t="inlineStr"/>
      <c r="AB1655" s="27" t="inlineStr"/>
      <c r="AC1655" s="27" t="inlineStr"/>
      <c r="AD1655" s="27" t="inlineStr"/>
      <c r="AE1655" s="27" t="inlineStr"/>
      <c r="AF1655" s="27" t="inlineStr"/>
      <c r="AG1655" s="27" t="inlineStr"/>
      <c r="AH1655" s="37" t="n">
        <v>437</v>
      </c>
      <c r="AI1655" s="37" t="n">
        <v>0</v>
      </c>
      <c r="AJ1655" s="37" t="n">
        <v>437</v>
      </c>
      <c r="AK1655" s="38" t="n">
        <v>741.9679176201374</v>
      </c>
      <c r="AL1655" s="38" t="n"/>
      <c r="AM1655" s="38" t="n"/>
      <c r="AN1655" s="27" t="inlineStr"/>
      <c r="AO1655" s="27"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7" t="n">
        <v>0</v>
      </c>
      <c r="M1656" s="7" t="n">
        <v>99296.28</v>
      </c>
      <c r="O1656" s="11">
        <f>M1656/SUM($M$2:$M$2023)</f>
        <v/>
      </c>
      <c r="P1656" s="5">
        <f>IFERROR(M1656/I1656,0)</f>
        <v/>
      </c>
      <c r="R1656" s="8">
        <f>I1656-Q1656</f>
        <v/>
      </c>
      <c r="S1656" s="36">
        <f>P1656*R1656</f>
        <v/>
      </c>
      <c r="U1656" s="27" t="inlineStr">
        <is>
          <t>Stock SAP</t>
        </is>
      </c>
      <c r="V1656" s="27" t="inlineStr">
        <is>
          <t>Medicamentos</t>
        </is>
      </c>
      <c r="W1656" s="27" t="inlineStr">
        <is>
          <t>Dentro del alcance</t>
        </is>
      </c>
      <c r="X1656" s="27" t="inlineStr"/>
      <c r="Y1656" s="27" t="inlineStr">
        <is>
          <t>Sin recuento físico en el inventario de Avain</t>
        </is>
      </c>
      <c r="Z1656" s="28" t="inlineStr">
        <is>
          <t>Sin recuento físico</t>
        </is>
      </c>
      <c r="AA1656" s="27" t="inlineStr"/>
      <c r="AB1656" s="27" t="inlineStr"/>
      <c r="AC1656" s="27" t="inlineStr"/>
      <c r="AD1656" s="27" t="inlineStr"/>
      <c r="AE1656" s="27" t="inlineStr"/>
      <c r="AF1656" s="27" t="inlineStr"/>
      <c r="AG1656" s="27" t="inlineStr"/>
      <c r="AH1656" s="37" t="n">
        <v>45</v>
      </c>
      <c r="AI1656" s="37" t="n">
        <v>0</v>
      </c>
      <c r="AJ1656" s="37" t="n">
        <v>45</v>
      </c>
      <c r="AK1656" s="38" t="n">
        <v>16549.38022222223</v>
      </c>
      <c r="AL1656" s="38" t="n"/>
      <c r="AM1656" s="38" t="n"/>
      <c r="AN1656" s="27" t="inlineStr"/>
      <c r="AO1656" s="27"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7" t="n">
        <v>0</v>
      </c>
      <c r="M1657" s="7" t="n">
        <v>99296.28</v>
      </c>
      <c r="O1657" s="11">
        <f>M1657/SUM($M$2:$M$2023)</f>
        <v/>
      </c>
      <c r="P1657" s="5">
        <f>IFERROR(M1657/I1657,0)</f>
        <v/>
      </c>
      <c r="R1657" s="8">
        <f>I1657-Q1657</f>
        <v/>
      </c>
      <c r="S1657" s="36">
        <f>P1657*R1657</f>
        <v/>
      </c>
      <c r="U1657" s="27" t="inlineStr">
        <is>
          <t>Stock SAP</t>
        </is>
      </c>
      <c r="V1657" s="27" t="inlineStr">
        <is>
          <t>Medicamentos</t>
        </is>
      </c>
      <c r="W1657" s="27" t="inlineStr">
        <is>
          <t>Dentro del alcance</t>
        </is>
      </c>
      <c r="X1657" s="27" t="inlineStr"/>
      <c r="Y1657" s="27" t="inlineStr">
        <is>
          <t>Sin recuento físico en el inventario de Avain</t>
        </is>
      </c>
      <c r="Z1657" s="28" t="inlineStr">
        <is>
          <t>Sin recuento físico</t>
        </is>
      </c>
      <c r="AA1657" s="27" t="inlineStr"/>
      <c r="AB1657" s="27" t="inlineStr"/>
      <c r="AC1657" s="27" t="inlineStr"/>
      <c r="AD1657" s="27" t="inlineStr"/>
      <c r="AE1657" s="27" t="inlineStr"/>
      <c r="AF1657" s="27" t="inlineStr"/>
      <c r="AG1657" s="27" t="inlineStr"/>
      <c r="AH1657" s="37" t="n">
        <v>45</v>
      </c>
      <c r="AI1657" s="37" t="n">
        <v>0</v>
      </c>
      <c r="AJ1657" s="37" t="n">
        <v>45</v>
      </c>
      <c r="AK1657" s="38" t="n">
        <v>16549.38022222223</v>
      </c>
      <c r="AL1657" s="38" t="n"/>
      <c r="AM1657" s="38" t="n"/>
      <c r="AN1657" s="27" t="inlineStr"/>
      <c r="AO1657" s="27" t="inlineStr">
        <is>
          <t>El material ocupa 8 filas en la hoja 1060 NQN (lote/almacén). La cantidad SAP y la física de esta vista son el total del material.</t>
        </is>
      </c>
    </row>
    <row r="1658">
      <c r="A1658" s="5" t="inlineStr">
        <is>
          <t>2000502</t>
        </is>
      </c>
      <c r="B1658" s="5" t="inlineStr">
        <is>
          <t>CLAMPS PARA ECG</t>
        </is>
      </c>
      <c r="C1658" s="5" t="inlineStr"/>
      <c r="D1658" s="5" t="inlineStr">
        <is>
          <t>033</t>
        </is>
      </c>
      <c r="E1658" s="5" t="inlineStr">
        <is>
          <t>ZDES</t>
        </is>
      </c>
      <c r="F1658" s="5" t="inlineStr">
        <is>
          <t>1060</t>
        </is>
      </c>
      <c r="G1658" s="5" t="inlineStr">
        <is>
          <t>6021</t>
        </is>
      </c>
      <c r="H1658" s="5" t="inlineStr">
        <is>
          <t>C/U</t>
        </is>
      </c>
      <c r="I1658" s="6" t="n">
        <v>6</v>
      </c>
      <c r="J1658" s="6" t="n">
        <v>0</v>
      </c>
      <c r="K1658" s="5" t="inlineStr">
        <is>
          <t>ARS</t>
        </is>
      </c>
      <c r="L1658" s="7" t="n">
        <v>0</v>
      </c>
      <c r="M1658" s="7" t="n">
        <v>21578.48</v>
      </c>
      <c r="O1658" s="11">
        <f>M1658/SUM($M$2:$M$2023)</f>
        <v/>
      </c>
      <c r="P1658" s="5">
        <f>IFERROR(M1658/I1658,0)</f>
        <v/>
      </c>
      <c r="R1658" s="8">
        <f>I1658-Q1658</f>
        <v/>
      </c>
      <c r="S1658" s="36">
        <f>P1658*R1658</f>
        <v/>
      </c>
      <c r="U1658" s="27" t="inlineStr">
        <is>
          <t>Stock SAP</t>
        </is>
      </c>
      <c r="V1658" s="27" t="inlineStr">
        <is>
          <t>Descartables</t>
        </is>
      </c>
      <c r="W1658" s="27" t="inlineStr">
        <is>
          <t>Dentro del alcance</t>
        </is>
      </c>
      <c r="X1658" s="27" t="inlineStr"/>
      <c r="Y1658" s="27" t="inlineStr">
        <is>
          <t>Sin recuento físico en el inventario de Avain</t>
        </is>
      </c>
      <c r="Z1658" s="28" t="inlineStr">
        <is>
          <t>Sin recuento físico</t>
        </is>
      </c>
      <c r="AA1658" s="27" t="inlineStr"/>
      <c r="AB1658" s="27" t="inlineStr"/>
      <c r="AC1658" s="27" t="inlineStr"/>
      <c r="AD1658" s="27" t="inlineStr"/>
      <c r="AE1658" s="27" t="inlineStr"/>
      <c r="AF1658" s="27" t="inlineStr"/>
      <c r="AG1658" s="27" t="inlineStr"/>
      <c r="AH1658" s="37" t="n">
        <v>18</v>
      </c>
      <c r="AI1658" s="37" t="n">
        <v>0</v>
      </c>
      <c r="AJ1658" s="37" t="n">
        <v>18</v>
      </c>
      <c r="AK1658" s="38" t="n">
        <v>3596.413333333333</v>
      </c>
      <c r="AL1658" s="38" t="n"/>
      <c r="AM1658" s="38" t="n"/>
      <c r="AN1658" s="27" t="inlineStr"/>
      <c r="AO1658" s="27" t="inlineStr">
        <is>
          <t>El material ocupa 2 filas en la hoja 1060 NQN (lote/almacén). La cantidad SAP y la física de esta vista son el total del material.</t>
        </is>
      </c>
    </row>
    <row r="1659">
      <c r="A1659" s="5" t="inlineStr">
        <is>
          <t>2000619</t>
        </is>
      </c>
      <c r="B1659" s="5" t="inlineStr">
        <is>
          <t>CABLE PACIENTE ECG</t>
        </is>
      </c>
      <c r="C1659" s="5" t="inlineStr"/>
      <c r="D1659" s="5" t="inlineStr">
        <is>
          <t>033</t>
        </is>
      </c>
      <c r="E1659" s="5" t="inlineStr">
        <is>
          <t>ZDES</t>
        </is>
      </c>
      <c r="F1659" s="5" t="inlineStr">
        <is>
          <t>1060</t>
        </is>
      </c>
      <c r="G1659" s="5" t="inlineStr">
        <is>
          <t>6021</t>
        </is>
      </c>
      <c r="H1659" s="5" t="inlineStr">
        <is>
          <t>C/U</t>
        </is>
      </c>
      <c r="I1659" s="6" t="n">
        <v>6</v>
      </c>
      <c r="J1659" s="6" t="n">
        <v>0</v>
      </c>
      <c r="K1659" s="5" t="inlineStr">
        <is>
          <t>ARS</t>
        </is>
      </c>
      <c r="L1659" s="7" t="n">
        <v>0</v>
      </c>
      <c r="M1659" s="7" t="n">
        <v>150000</v>
      </c>
      <c r="O1659" s="11">
        <f>M1659/SUM($M$2:$M$2023)</f>
        <v/>
      </c>
      <c r="P1659" s="5">
        <f>IFERROR(M1659/I1659,0)</f>
        <v/>
      </c>
      <c r="R1659" s="8">
        <f>I1659-Q1659</f>
        <v/>
      </c>
      <c r="S1659" s="36">
        <f>P1659*R1659</f>
        <v/>
      </c>
      <c r="U1659" s="27" t="inlineStr">
        <is>
          <t>Stock SAP</t>
        </is>
      </c>
      <c r="V1659" s="27" t="inlineStr">
        <is>
          <t>Descartables</t>
        </is>
      </c>
      <c r="W1659" s="27" t="inlineStr">
        <is>
          <t>Dentro del alcance</t>
        </is>
      </c>
      <c r="X1659" s="27" t="inlineStr"/>
      <c r="Y1659" s="27" t="inlineStr">
        <is>
          <t>Sin recuento físico en el inventario de Avain</t>
        </is>
      </c>
      <c r="Z1659" s="28" t="inlineStr">
        <is>
          <t>Sin recuento físico</t>
        </is>
      </c>
      <c r="AA1659" s="27" t="inlineStr"/>
      <c r="AB1659" s="27" t="inlineStr"/>
      <c r="AC1659" s="27" t="inlineStr"/>
      <c r="AD1659" s="27" t="inlineStr"/>
      <c r="AE1659" s="27" t="inlineStr"/>
      <c r="AF1659" s="27" t="inlineStr"/>
      <c r="AG1659" s="27" t="inlineStr"/>
      <c r="AH1659" s="37" t="n">
        <v>6</v>
      </c>
      <c r="AI1659" s="37" t="n">
        <v>0</v>
      </c>
      <c r="AJ1659" s="37" t="n">
        <v>6</v>
      </c>
      <c r="AK1659" s="38" t="n">
        <v>25000</v>
      </c>
      <c r="AL1659" s="38" t="n"/>
      <c r="AM1659" s="38" t="n"/>
      <c r="AN1659" s="27" t="inlineStr"/>
      <c r="AO1659" s="27" t="inlineStr"/>
    </row>
    <row r="1660">
      <c r="A1660" s="5" t="inlineStr">
        <is>
          <t>2000876</t>
        </is>
      </c>
      <c r="B1660" s="5" t="inlineStr">
        <is>
          <t>PINZA PARA ECG (JUEGO POR 6 UNIDADES)</t>
        </is>
      </c>
      <c r="C1660" s="5" t="inlineStr"/>
      <c r="D1660" s="5" t="inlineStr">
        <is>
          <t>033</t>
        </is>
      </c>
      <c r="E1660" s="5" t="inlineStr">
        <is>
          <t>ZDES</t>
        </is>
      </c>
      <c r="F1660" s="5" t="inlineStr">
        <is>
          <t>1060</t>
        </is>
      </c>
      <c r="G1660" s="5" t="inlineStr">
        <is>
          <t>6021</t>
        </is>
      </c>
      <c r="H1660" s="5" t="inlineStr">
        <is>
          <t>C/U</t>
        </is>
      </c>
      <c r="I1660" s="6" t="n">
        <v>6</v>
      </c>
      <c r="J1660" s="6" t="n">
        <v>0</v>
      </c>
      <c r="K1660" s="5" t="inlineStr">
        <is>
          <t>ARS</t>
        </is>
      </c>
      <c r="L1660" s="7" t="n">
        <v>0</v>
      </c>
      <c r="M1660" s="7" t="n">
        <v>27600</v>
      </c>
      <c r="O1660" s="11">
        <f>M1660/SUM($M$2:$M$2023)</f>
        <v/>
      </c>
      <c r="P1660" s="5">
        <f>IFERROR(M1660/I1660,0)</f>
        <v/>
      </c>
      <c r="R1660" s="8">
        <f>I1660-Q1660</f>
        <v/>
      </c>
      <c r="S1660" s="36">
        <f>P1660*R1660</f>
        <v/>
      </c>
      <c r="U1660" s="27" t="inlineStr">
        <is>
          <t>Stock SAP</t>
        </is>
      </c>
      <c r="V1660" s="27" t="inlineStr">
        <is>
          <t>Descartables</t>
        </is>
      </c>
      <c r="W1660" s="27" t="inlineStr">
        <is>
          <t>Dentro del alcance</t>
        </is>
      </c>
      <c r="X1660" s="27" t="inlineStr"/>
      <c r="Y1660" s="27" t="inlineStr">
        <is>
          <t>Sin recuento físico en el inventario de Avain</t>
        </is>
      </c>
      <c r="Z1660" s="28" t="inlineStr">
        <is>
          <t>Sin recuento físico</t>
        </is>
      </c>
      <c r="AA1660" s="27" t="inlineStr"/>
      <c r="AB1660" s="27" t="inlineStr"/>
      <c r="AC1660" s="27" t="inlineStr"/>
      <c r="AD1660" s="27" t="inlineStr"/>
      <c r="AE1660" s="27" t="inlineStr"/>
      <c r="AF1660" s="27" t="inlineStr"/>
      <c r="AG1660" s="27" t="inlineStr"/>
      <c r="AH1660" s="37" t="n">
        <v>6</v>
      </c>
      <c r="AI1660" s="37" t="n">
        <v>0</v>
      </c>
      <c r="AJ1660" s="37" t="n">
        <v>6</v>
      </c>
      <c r="AK1660" s="38" t="n">
        <v>4600</v>
      </c>
      <c r="AL1660" s="38" t="n"/>
      <c r="AM1660" s="38" t="n"/>
      <c r="AN1660" s="27" t="inlineStr"/>
      <c r="AO1660" s="27" t="inlineStr"/>
    </row>
    <row r="1661">
      <c r="A1661" s="5" t="inlineStr">
        <is>
          <t>3000188</t>
        </is>
      </c>
      <c r="B1661" s="5" t="inlineStr">
        <is>
          <t>CHOMBA BLANCA HBRE TS</t>
        </is>
      </c>
      <c r="C1661" s="5" t="inlineStr"/>
      <c r="D1661" s="5" t="inlineStr">
        <is>
          <t>INDU</t>
        </is>
      </c>
      <c r="E1661" s="5" t="inlineStr">
        <is>
          <t>ZUNI</t>
        </is>
      </c>
      <c r="F1661" s="5" t="inlineStr">
        <is>
          <t>1060</t>
        </is>
      </c>
      <c r="G1661" s="5" t="inlineStr">
        <is>
          <t>6010</t>
        </is>
      </c>
      <c r="H1661" s="5" t="inlineStr">
        <is>
          <t>C/U</t>
        </is>
      </c>
      <c r="I1661" s="6" t="n">
        <v>6</v>
      </c>
      <c r="J1661" s="6" t="n">
        <v>0</v>
      </c>
      <c r="K1661" s="5" t="inlineStr">
        <is>
          <t>ARS</t>
        </is>
      </c>
      <c r="L1661" s="7" t="n">
        <v>0</v>
      </c>
      <c r="M1661" s="7" t="n">
        <v>60516.84</v>
      </c>
      <c r="O1661" s="11">
        <f>M1661/SUM($M$2:$M$2023)</f>
        <v/>
      </c>
      <c r="P1661" s="5">
        <f>IFERROR(M1661/I1661,0)</f>
        <v/>
      </c>
      <c r="R1661" s="8">
        <f>I1661-Q1661</f>
        <v/>
      </c>
      <c r="S1661" s="36">
        <f>P1661*R1661</f>
        <v/>
      </c>
      <c r="U1661" s="27" t="inlineStr">
        <is>
          <t>Stock SAP</t>
        </is>
      </c>
      <c r="V1661" s="27" t="inlineStr">
        <is>
          <t>Uniformes</t>
        </is>
      </c>
      <c r="W1661" s="27" t="inlineStr">
        <is>
          <t>Fuera del alcance</t>
        </is>
      </c>
      <c r="X1661" s="27" t="inlineStr"/>
      <c r="Y1661" s="27" t="inlineStr">
        <is>
          <t>No aplica: uniformes, clasificación que el inventario físico de Farmacia no releva</t>
        </is>
      </c>
      <c r="Z1661" s="28" t="inlineStr">
        <is>
          <t>Fuera del alcance del inventario físico</t>
        </is>
      </c>
      <c r="AA1661" s="27" t="inlineStr"/>
      <c r="AB1661" s="27" t="inlineStr"/>
      <c r="AC1661" s="27" t="inlineStr"/>
      <c r="AD1661" s="27" t="inlineStr"/>
      <c r="AE1661" s="27" t="inlineStr"/>
      <c r="AF1661" s="27" t="inlineStr"/>
      <c r="AG1661" s="27" t="inlineStr"/>
      <c r="AH1661" s="37" t="n">
        <v>6</v>
      </c>
      <c r="AI1661" s="37" t="n">
        <v>0</v>
      </c>
      <c r="AJ1661" s="37" t="n">
        <v>6</v>
      </c>
      <c r="AK1661" s="38" t="n">
        <v>10086.14</v>
      </c>
      <c r="AL1661" s="38" t="n"/>
      <c r="AM1661" s="38" t="n"/>
      <c r="AN1661" s="27" t="inlineStr"/>
      <c r="AO1661" s="27" t="inlineStr"/>
    </row>
    <row r="1662">
      <c r="A1662" s="5" t="inlineStr">
        <is>
          <t>3000298</t>
        </is>
      </c>
      <c r="B1662" s="5" t="inlineStr">
        <is>
          <t>CAMPERA SOFT SHELL GRIS ECA XS</t>
        </is>
      </c>
      <c r="C1662" s="5" t="inlineStr"/>
      <c r="D1662" s="5" t="inlineStr">
        <is>
          <t>INDU</t>
        </is>
      </c>
      <c r="E1662" s="5" t="inlineStr">
        <is>
          <t>ZUNI</t>
        </is>
      </c>
      <c r="F1662" s="5" t="inlineStr">
        <is>
          <t>1060</t>
        </is>
      </c>
      <c r="G1662" s="5" t="inlineStr">
        <is>
          <t>6031</t>
        </is>
      </c>
      <c r="H1662" s="5" t="inlineStr">
        <is>
          <t>C/U</t>
        </is>
      </c>
      <c r="I1662" s="6" t="n">
        <v>6</v>
      </c>
      <c r="J1662" s="6" t="n">
        <v>0</v>
      </c>
      <c r="K1662" s="5" t="inlineStr">
        <is>
          <t>ARS</t>
        </is>
      </c>
      <c r="L1662" s="7" t="n">
        <v>0</v>
      </c>
      <c r="M1662" s="7" t="n">
        <v>269400</v>
      </c>
      <c r="O1662" s="11">
        <f>M1662/SUM($M$2:$M$2023)</f>
        <v/>
      </c>
      <c r="P1662" s="5">
        <f>IFERROR(M1662/I1662,0)</f>
        <v/>
      </c>
      <c r="R1662" s="8">
        <f>I1662-Q1662</f>
        <v/>
      </c>
      <c r="S1662" s="36">
        <f>P1662*R1662</f>
        <v/>
      </c>
      <c r="U1662" s="27" t="inlineStr">
        <is>
          <t>Stock SAP</t>
        </is>
      </c>
      <c r="V1662" s="27" t="inlineStr">
        <is>
          <t>Uniformes</t>
        </is>
      </c>
      <c r="W1662" s="27" t="inlineStr">
        <is>
          <t>Fuera del alcance</t>
        </is>
      </c>
      <c r="X1662" s="27" t="inlineStr"/>
      <c r="Y1662" s="27" t="inlineStr">
        <is>
          <t>No aplica: uniformes, clasificación que el inventario físico de Farmacia no releva</t>
        </is>
      </c>
      <c r="Z1662" s="28" t="inlineStr">
        <is>
          <t>Fuera del alcance del inventario físico</t>
        </is>
      </c>
      <c r="AA1662" s="27" t="inlineStr"/>
      <c r="AB1662" s="27" t="inlineStr"/>
      <c r="AC1662" s="27" t="inlineStr"/>
      <c r="AD1662" s="27" t="inlineStr"/>
      <c r="AE1662" s="27" t="inlineStr"/>
      <c r="AF1662" s="27" t="inlineStr"/>
      <c r="AG1662" s="27" t="inlineStr"/>
      <c r="AH1662" s="37" t="n">
        <v>6</v>
      </c>
      <c r="AI1662" s="37" t="n">
        <v>0</v>
      </c>
      <c r="AJ1662" s="37" t="n">
        <v>6</v>
      </c>
      <c r="AK1662" s="38" t="n">
        <v>44900</v>
      </c>
      <c r="AL1662" s="38" t="n"/>
      <c r="AM1662" s="38" t="n"/>
      <c r="AN1662" s="27" t="inlineStr"/>
      <c r="AO1662" s="27" t="inlineStr"/>
    </row>
    <row r="1663">
      <c r="A1663" s="5" t="inlineStr">
        <is>
          <t>3000299</t>
        </is>
      </c>
      <c r="B1663" s="5" t="inlineStr">
        <is>
          <t>CAMPERA SOFT SHELL GRIS ECA S</t>
        </is>
      </c>
      <c r="C1663" s="5" t="inlineStr"/>
      <c r="D1663" s="5" t="inlineStr">
        <is>
          <t>INDU</t>
        </is>
      </c>
      <c r="E1663" s="5" t="inlineStr">
        <is>
          <t>ZUNI</t>
        </is>
      </c>
      <c r="F1663" s="5" t="inlineStr">
        <is>
          <t>1060</t>
        </is>
      </c>
      <c r="G1663" s="5" t="inlineStr">
        <is>
          <t>6031</t>
        </is>
      </c>
      <c r="H1663" s="5" t="inlineStr">
        <is>
          <t>C/U</t>
        </is>
      </c>
      <c r="I1663" s="6" t="n">
        <v>6</v>
      </c>
      <c r="J1663" s="6" t="n">
        <v>0</v>
      </c>
      <c r="K1663" s="5" t="inlineStr">
        <is>
          <t>ARS</t>
        </is>
      </c>
      <c r="L1663" s="7" t="n">
        <v>0</v>
      </c>
      <c r="M1663" s="7" t="n">
        <v>269400</v>
      </c>
      <c r="O1663" s="11">
        <f>M1663/SUM($M$2:$M$2023)</f>
        <v/>
      </c>
      <c r="P1663" s="5">
        <f>IFERROR(M1663/I1663,0)</f>
        <v/>
      </c>
      <c r="R1663" s="8">
        <f>I1663-Q1663</f>
        <v/>
      </c>
      <c r="S1663" s="36">
        <f>P1663*R1663</f>
        <v/>
      </c>
      <c r="U1663" s="27" t="inlineStr">
        <is>
          <t>Stock SAP</t>
        </is>
      </c>
      <c r="V1663" s="27" t="inlineStr">
        <is>
          <t>Uniformes</t>
        </is>
      </c>
      <c r="W1663" s="27" t="inlineStr">
        <is>
          <t>Fuera del alcance</t>
        </is>
      </c>
      <c r="X1663" s="27" t="inlineStr"/>
      <c r="Y1663" s="27" t="inlineStr">
        <is>
          <t>No aplica: uniformes, clasificación que el inventario físico de Farmacia no releva</t>
        </is>
      </c>
      <c r="Z1663" s="28" t="inlineStr">
        <is>
          <t>Fuera del alcance del inventario físico</t>
        </is>
      </c>
      <c r="AA1663" s="27" t="inlineStr"/>
      <c r="AB1663" s="27" t="inlineStr"/>
      <c r="AC1663" s="27" t="inlineStr"/>
      <c r="AD1663" s="27" t="inlineStr"/>
      <c r="AE1663" s="27" t="inlineStr"/>
      <c r="AF1663" s="27" t="inlineStr"/>
      <c r="AG1663" s="27" t="inlineStr"/>
      <c r="AH1663" s="37" t="n">
        <v>6</v>
      </c>
      <c r="AI1663" s="37" t="n">
        <v>0</v>
      </c>
      <c r="AJ1663" s="37" t="n">
        <v>6</v>
      </c>
      <c r="AK1663" s="38" t="n">
        <v>44900</v>
      </c>
      <c r="AL1663" s="38" t="n"/>
      <c r="AM1663" s="38" t="n"/>
      <c r="AN1663" s="27" t="inlineStr"/>
      <c r="AO1663" s="27" t="inlineStr"/>
    </row>
    <row r="1664">
      <c r="A1664" s="5" t="inlineStr">
        <is>
          <t>3000503</t>
        </is>
      </c>
      <c r="B1664" s="5" t="inlineStr">
        <is>
          <t>PANTALON JEAN C/LOGO YAC T50</t>
        </is>
      </c>
      <c r="C1664" s="5" t="inlineStr"/>
      <c r="D1664" s="5" t="inlineStr">
        <is>
          <t>INDU</t>
        </is>
      </c>
      <c r="E1664" s="5" t="inlineStr">
        <is>
          <t>ZUNI</t>
        </is>
      </c>
      <c r="F1664" s="5" t="inlineStr">
        <is>
          <t>1060</t>
        </is>
      </c>
      <c r="G1664" s="5" t="inlineStr">
        <is>
          <t>6071</t>
        </is>
      </c>
      <c r="H1664" s="5" t="inlineStr">
        <is>
          <t>C/U</t>
        </is>
      </c>
      <c r="I1664" s="6" t="n">
        <v>6</v>
      </c>
      <c r="J1664" s="6" t="n">
        <v>0</v>
      </c>
      <c r="K1664" s="5" t="inlineStr">
        <is>
          <t>ARS</t>
        </is>
      </c>
      <c r="L1664" s="7" t="n">
        <v>0</v>
      </c>
      <c r="M1664" s="7" t="n">
        <v>107400</v>
      </c>
      <c r="O1664" s="11">
        <f>M1664/SUM($M$2:$M$2023)</f>
        <v/>
      </c>
      <c r="P1664" s="5">
        <f>IFERROR(M1664/I1664,0)</f>
        <v/>
      </c>
      <c r="R1664" s="8">
        <f>I1664-Q1664</f>
        <v/>
      </c>
      <c r="S1664" s="36">
        <f>P1664*R1664</f>
        <v/>
      </c>
      <c r="U1664" s="27" t="inlineStr">
        <is>
          <t>Stock SAP</t>
        </is>
      </c>
      <c r="V1664" s="27" t="inlineStr">
        <is>
          <t>Uniformes</t>
        </is>
      </c>
      <c r="W1664" s="27" t="inlineStr">
        <is>
          <t>Fuera del alcance</t>
        </is>
      </c>
      <c r="X1664" s="27" t="inlineStr"/>
      <c r="Y1664" s="27" t="inlineStr">
        <is>
          <t>No aplica: uniformes, clasificación que el inventario físico de Farmacia no releva</t>
        </is>
      </c>
      <c r="Z1664" s="28" t="inlineStr">
        <is>
          <t>Fuera del alcance del inventario físico</t>
        </is>
      </c>
      <c r="AA1664" s="27" t="inlineStr"/>
      <c r="AB1664" s="27" t="inlineStr"/>
      <c r="AC1664" s="27" t="inlineStr"/>
      <c r="AD1664" s="27" t="inlineStr"/>
      <c r="AE1664" s="27" t="inlineStr"/>
      <c r="AF1664" s="27" t="inlineStr"/>
      <c r="AG1664" s="27" t="inlineStr"/>
      <c r="AH1664" s="37" t="n">
        <v>13</v>
      </c>
      <c r="AI1664" s="37" t="n">
        <v>0</v>
      </c>
      <c r="AJ1664" s="37" t="n">
        <v>13</v>
      </c>
      <c r="AK1664" s="38" t="n">
        <v>17900</v>
      </c>
      <c r="AL1664" s="38" t="n"/>
      <c r="AM1664" s="38" t="n"/>
      <c r="AN1664" s="27" t="inlineStr"/>
      <c r="AO1664" s="27" t="inlineStr">
        <is>
          <t>El material ocupa 2 filas en la hoja 1060 NQN (lote/almacén). La cantidad SAP y la física de esta vista son el total del material.</t>
        </is>
      </c>
    </row>
    <row r="1665">
      <c r="A1665" s="5" t="inlineStr">
        <is>
          <t>3000505</t>
        </is>
      </c>
      <c r="B1665" s="5" t="inlineStr">
        <is>
          <t>PANTALON JEAN C/LOGO YAC T54</t>
        </is>
      </c>
      <c r="C1665" s="5" t="inlineStr"/>
      <c r="D1665" s="5" t="inlineStr">
        <is>
          <t>INDU</t>
        </is>
      </c>
      <c r="E1665" s="5" t="inlineStr">
        <is>
          <t>ZUNI</t>
        </is>
      </c>
      <c r="F1665" s="5" t="inlineStr">
        <is>
          <t>1060</t>
        </is>
      </c>
      <c r="G1665" s="5" t="inlineStr">
        <is>
          <t>6110</t>
        </is>
      </c>
      <c r="H1665" s="5" t="inlineStr">
        <is>
          <t>C/U</t>
        </is>
      </c>
      <c r="I1665" s="6" t="n">
        <v>6</v>
      </c>
      <c r="J1665" s="6" t="n">
        <v>0</v>
      </c>
      <c r="K1665" s="5" t="inlineStr">
        <is>
          <t>ARS</t>
        </is>
      </c>
      <c r="L1665" s="7" t="n">
        <v>0</v>
      </c>
      <c r="M1665" s="7" t="n">
        <v>107400</v>
      </c>
      <c r="O1665" s="11">
        <f>M1665/SUM($M$2:$M$2023)</f>
        <v/>
      </c>
      <c r="P1665" s="5">
        <f>IFERROR(M1665/I1665,0)</f>
        <v/>
      </c>
      <c r="R1665" s="8">
        <f>I1665-Q1665</f>
        <v/>
      </c>
      <c r="S1665" s="36">
        <f>P1665*R1665</f>
        <v/>
      </c>
      <c r="U1665" s="27" t="inlineStr">
        <is>
          <t>Stock SAP</t>
        </is>
      </c>
      <c r="V1665" s="27" t="inlineStr">
        <is>
          <t>Uniformes</t>
        </is>
      </c>
      <c r="W1665" s="27" t="inlineStr">
        <is>
          <t>Fuera del alcance</t>
        </is>
      </c>
      <c r="X1665" s="27" t="inlineStr"/>
      <c r="Y1665" s="27" t="inlineStr">
        <is>
          <t>No aplica: uniformes, clasificación que el inventario físico de Farmacia no releva</t>
        </is>
      </c>
      <c r="Z1665" s="28" t="inlineStr">
        <is>
          <t>Fuera del alcance del inventario físico</t>
        </is>
      </c>
      <c r="AA1665" s="27" t="inlineStr"/>
      <c r="AB1665" s="27" t="inlineStr"/>
      <c r="AC1665" s="27" t="inlineStr"/>
      <c r="AD1665" s="27" t="inlineStr"/>
      <c r="AE1665" s="27" t="inlineStr"/>
      <c r="AF1665" s="27" t="inlineStr"/>
      <c r="AG1665" s="27" t="inlineStr"/>
      <c r="AH1665" s="37" t="n">
        <v>20</v>
      </c>
      <c r="AI1665" s="37" t="n">
        <v>0</v>
      </c>
      <c r="AJ1665" s="37" t="n">
        <v>20</v>
      </c>
      <c r="AK1665" s="38" t="n">
        <v>17900</v>
      </c>
      <c r="AL1665" s="38" t="n"/>
      <c r="AM1665" s="38" t="n"/>
      <c r="AN1665" s="27" t="inlineStr"/>
      <c r="AO1665" s="27"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t="inlineStr"/>
      <c r="D1666" s="5" t="inlineStr">
        <is>
          <t>INDU</t>
        </is>
      </c>
      <c r="E1666" s="5" t="inlineStr">
        <is>
          <t>ZUNI</t>
        </is>
      </c>
      <c r="F1666" s="5" t="inlineStr">
        <is>
          <t>1060</t>
        </is>
      </c>
      <c r="G1666" s="5" t="inlineStr">
        <is>
          <t>6071</t>
        </is>
      </c>
      <c r="H1666" s="5" t="inlineStr">
        <is>
          <t>C/U</t>
        </is>
      </c>
      <c r="I1666" s="6" t="n">
        <v>6</v>
      </c>
      <c r="J1666" s="6" t="n">
        <v>0</v>
      </c>
      <c r="K1666" s="5" t="inlineStr">
        <is>
          <t>ARS</t>
        </is>
      </c>
      <c r="L1666" s="7" t="n">
        <v>0</v>
      </c>
      <c r="M1666" s="7" t="n">
        <v>111000</v>
      </c>
      <c r="O1666" s="11">
        <f>M1666/SUM($M$2:$M$2023)</f>
        <v/>
      </c>
      <c r="P1666" s="5">
        <f>IFERROR(M1666/I1666,0)</f>
        <v/>
      </c>
      <c r="R1666" s="8">
        <f>I1666-Q1666</f>
        <v/>
      </c>
      <c r="S1666" s="36">
        <f>P1666*R1666</f>
        <v/>
      </c>
      <c r="U1666" s="27" t="inlineStr">
        <is>
          <t>Stock SAP</t>
        </is>
      </c>
      <c r="V1666" s="27" t="inlineStr">
        <is>
          <t>Uniformes</t>
        </is>
      </c>
      <c r="W1666" s="27" t="inlineStr">
        <is>
          <t>Fuera del alcance</t>
        </is>
      </c>
      <c r="X1666" s="27" t="inlineStr"/>
      <c r="Y1666" s="27" t="inlineStr">
        <is>
          <t>No aplica: uniformes, clasificación que el inventario físico de Farmacia no releva</t>
        </is>
      </c>
      <c r="Z1666" s="28" t="inlineStr">
        <is>
          <t>Fuera del alcance del inventario físico</t>
        </is>
      </c>
      <c r="AA1666" s="27" t="inlineStr"/>
      <c r="AB1666" s="27" t="inlineStr"/>
      <c r="AC1666" s="27" t="inlineStr"/>
      <c r="AD1666" s="27" t="inlineStr"/>
      <c r="AE1666" s="27" t="inlineStr"/>
      <c r="AF1666" s="27" t="inlineStr"/>
      <c r="AG1666" s="27" t="inlineStr"/>
      <c r="AH1666" s="37" t="n">
        <v>6</v>
      </c>
      <c r="AI1666" s="37" t="n">
        <v>0</v>
      </c>
      <c r="AJ1666" s="37" t="n">
        <v>6</v>
      </c>
      <c r="AK1666" s="38" t="n">
        <v>18500</v>
      </c>
      <c r="AL1666" s="38" t="n"/>
      <c r="AM1666" s="38" t="n"/>
      <c r="AN1666" s="27" t="inlineStr"/>
      <c r="AO1666" s="27" t="inlineStr"/>
    </row>
    <row r="1667">
      <c r="A1667" s="5" t="inlineStr">
        <is>
          <t>3000706</t>
        </is>
      </c>
      <c r="B1667" s="5" t="inlineStr">
        <is>
          <t>PANTALON CARGO ANTI DESGARRO T36</t>
        </is>
      </c>
      <c r="C1667" s="5" t="inlineStr"/>
      <c r="D1667" s="5" t="inlineStr">
        <is>
          <t>INDU</t>
        </is>
      </c>
      <c r="E1667" s="5" t="inlineStr">
        <is>
          <t>ZUNI</t>
        </is>
      </c>
      <c r="F1667" s="5" t="inlineStr">
        <is>
          <t>1060</t>
        </is>
      </c>
      <c r="G1667" s="5" t="inlineStr">
        <is>
          <t>6031</t>
        </is>
      </c>
      <c r="H1667" s="5" t="inlineStr">
        <is>
          <t>C/U</t>
        </is>
      </c>
      <c r="I1667" s="6" t="n">
        <v>6</v>
      </c>
      <c r="J1667" s="6" t="n">
        <v>0</v>
      </c>
      <c r="K1667" s="5" t="inlineStr">
        <is>
          <t>ARS</t>
        </is>
      </c>
      <c r="L1667" s="7" t="n">
        <v>0</v>
      </c>
      <c r="M1667" s="7" t="n">
        <v>137508.48</v>
      </c>
      <c r="O1667" s="11">
        <f>M1667/SUM($M$2:$M$2023)</f>
        <v/>
      </c>
      <c r="P1667" s="5">
        <f>IFERROR(M1667/I1667,0)</f>
        <v/>
      </c>
      <c r="R1667" s="8">
        <f>I1667-Q1667</f>
        <v/>
      </c>
      <c r="S1667" s="36">
        <f>P1667*R1667</f>
        <v/>
      </c>
      <c r="U1667" s="27" t="inlineStr">
        <is>
          <t>Stock SAP</t>
        </is>
      </c>
      <c r="V1667" s="27" t="inlineStr">
        <is>
          <t>Uniformes</t>
        </is>
      </c>
      <c r="W1667" s="27" t="inlineStr">
        <is>
          <t>Fuera del alcance</t>
        </is>
      </c>
      <c r="X1667" s="27" t="inlineStr"/>
      <c r="Y1667" s="27" t="inlineStr">
        <is>
          <t>No aplica: uniformes, clasificación que el inventario físico de Farmacia no releva</t>
        </is>
      </c>
      <c r="Z1667" s="28" t="inlineStr">
        <is>
          <t>Fuera del alcance del inventario físico</t>
        </is>
      </c>
      <c r="AA1667" s="27" t="inlineStr"/>
      <c r="AB1667" s="27" t="inlineStr"/>
      <c r="AC1667" s="27" t="inlineStr"/>
      <c r="AD1667" s="27" t="inlineStr"/>
      <c r="AE1667" s="27" t="inlineStr"/>
      <c r="AF1667" s="27" t="inlineStr"/>
      <c r="AG1667" s="27" t="inlineStr"/>
      <c r="AH1667" s="37" t="n">
        <v>6</v>
      </c>
      <c r="AI1667" s="37" t="n">
        <v>0</v>
      </c>
      <c r="AJ1667" s="37" t="n">
        <v>6</v>
      </c>
      <c r="AK1667" s="38" t="n">
        <v>22918.08</v>
      </c>
      <c r="AL1667" s="38" t="n"/>
      <c r="AM1667" s="38" t="n"/>
      <c r="AN1667" s="27" t="inlineStr"/>
      <c r="AO1667" s="27" t="inlineStr"/>
    </row>
    <row r="1668">
      <c r="A1668" s="5" t="inlineStr">
        <is>
          <t>3000976</t>
        </is>
      </c>
      <c r="B1668" s="5" t="inlineStr">
        <is>
          <t>BOTIN DE SEGURIDAD T46</t>
        </is>
      </c>
      <c r="C1668" s="5" t="inlineStr"/>
      <c r="D1668" s="5" t="inlineStr">
        <is>
          <t>INDU</t>
        </is>
      </c>
      <c r="E1668" s="5" t="inlineStr">
        <is>
          <t>ZUNI</t>
        </is>
      </c>
      <c r="F1668" s="5" t="inlineStr">
        <is>
          <t>1060</t>
        </is>
      </c>
      <c r="G1668" s="5" t="inlineStr">
        <is>
          <t>6010</t>
        </is>
      </c>
      <c r="H1668" s="5" t="inlineStr">
        <is>
          <t>C/U</t>
        </is>
      </c>
      <c r="I1668" s="6" t="n">
        <v>6</v>
      </c>
      <c r="J1668" s="6" t="n">
        <v>0</v>
      </c>
      <c r="K1668" s="5" t="inlineStr">
        <is>
          <t>ARS</t>
        </is>
      </c>
      <c r="L1668" s="7" t="n">
        <v>0</v>
      </c>
      <c r="M1668" s="7" t="n">
        <v>328202</v>
      </c>
      <c r="O1668" s="11">
        <f>M1668/SUM($M$2:$M$2023)</f>
        <v/>
      </c>
      <c r="P1668" s="5">
        <f>IFERROR(M1668/I1668,0)</f>
        <v/>
      </c>
      <c r="R1668" s="8">
        <f>I1668-Q1668</f>
        <v/>
      </c>
      <c r="S1668" s="36">
        <f>P1668*R1668</f>
        <v/>
      </c>
      <c r="U1668" s="27" t="inlineStr">
        <is>
          <t>Stock SAP</t>
        </is>
      </c>
      <c r="V1668" s="27" t="inlineStr">
        <is>
          <t>Uniformes</t>
        </is>
      </c>
      <c r="W1668" s="27" t="inlineStr">
        <is>
          <t>Fuera del alcance</t>
        </is>
      </c>
      <c r="X1668" s="27" t="inlineStr"/>
      <c r="Y1668" s="27" t="inlineStr">
        <is>
          <t>No aplica: uniformes, clasificación que el inventario físico de Farmacia no releva</t>
        </is>
      </c>
      <c r="Z1668" s="28" t="inlineStr">
        <is>
          <t>Fuera del alcance del inventario físico</t>
        </is>
      </c>
      <c r="AA1668" s="27" t="inlineStr"/>
      <c r="AB1668" s="27" t="inlineStr"/>
      <c r="AC1668" s="27" t="inlineStr"/>
      <c r="AD1668" s="27" t="inlineStr"/>
      <c r="AE1668" s="27" t="inlineStr"/>
      <c r="AF1668" s="27" t="inlineStr"/>
      <c r="AG1668" s="27" t="inlineStr"/>
      <c r="AH1668" s="37" t="n">
        <v>30</v>
      </c>
      <c r="AI1668" s="37" t="n">
        <v>0</v>
      </c>
      <c r="AJ1668" s="37" t="n">
        <v>30</v>
      </c>
      <c r="AK1668" s="38" t="n">
        <v>54700.33366666667</v>
      </c>
      <c r="AL1668" s="38" t="n"/>
      <c r="AM1668" s="38" t="n"/>
      <c r="AN1668" s="27" t="inlineStr"/>
      <c r="AO1668" s="27"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t="inlineStr"/>
      <c r="D1669" s="5" t="inlineStr">
        <is>
          <t>INDU</t>
        </is>
      </c>
      <c r="E1669" s="5" t="inlineStr">
        <is>
          <t>ZUNI</t>
        </is>
      </c>
      <c r="F1669" s="5" t="inlineStr">
        <is>
          <t>1060</t>
        </is>
      </c>
      <c r="G1669" s="5" t="inlineStr">
        <is>
          <t>6010</t>
        </is>
      </c>
      <c r="H1669" s="5" t="inlineStr">
        <is>
          <t>C/U</t>
        </is>
      </c>
      <c r="I1669" s="6" t="n">
        <v>6</v>
      </c>
      <c r="J1669" s="6" t="n">
        <v>0</v>
      </c>
      <c r="K1669" s="5" t="inlineStr">
        <is>
          <t>ARS</t>
        </is>
      </c>
      <c r="L1669" s="7" t="n">
        <v>0</v>
      </c>
      <c r="M1669" s="7" t="n">
        <v>724080</v>
      </c>
      <c r="O1669" s="11">
        <f>M1669/SUM($M$2:$M$2023)</f>
        <v/>
      </c>
      <c r="P1669" s="5">
        <f>IFERROR(M1669/I1669,0)</f>
        <v/>
      </c>
      <c r="R1669" s="8">
        <f>I1669-Q1669</f>
        <v/>
      </c>
      <c r="S1669" s="36">
        <f>P1669*R1669</f>
        <v/>
      </c>
      <c r="U1669" s="27" t="inlineStr">
        <is>
          <t>Stock SAP</t>
        </is>
      </c>
      <c r="V1669" s="27" t="inlineStr">
        <is>
          <t>Uniformes</t>
        </is>
      </c>
      <c r="W1669" s="27" t="inlineStr">
        <is>
          <t>Fuera del alcance</t>
        </is>
      </c>
      <c r="X1669" s="27" t="inlineStr"/>
      <c r="Y1669" s="27" t="inlineStr">
        <is>
          <t>No aplica: uniformes, clasificación que el inventario físico de Farmacia no releva</t>
        </is>
      </c>
      <c r="Z1669" s="28" t="inlineStr">
        <is>
          <t>Fuera del alcance del inventario físico</t>
        </is>
      </c>
      <c r="AA1669" s="27" t="inlineStr"/>
      <c r="AB1669" s="27" t="inlineStr"/>
      <c r="AC1669" s="27" t="inlineStr"/>
      <c r="AD1669" s="27" t="inlineStr"/>
      <c r="AE1669" s="27" t="inlineStr"/>
      <c r="AF1669" s="27" t="inlineStr"/>
      <c r="AG1669" s="27" t="inlineStr"/>
      <c r="AH1669" s="37" t="n">
        <v>6</v>
      </c>
      <c r="AI1669" s="37" t="n">
        <v>0</v>
      </c>
      <c r="AJ1669" s="37" t="n">
        <v>6</v>
      </c>
      <c r="AK1669" s="38" t="n">
        <v>120680</v>
      </c>
      <c r="AL1669" s="38" t="n"/>
      <c r="AM1669" s="38" t="n"/>
      <c r="AN1669" s="27" t="inlineStr"/>
      <c r="AO1669" s="27" t="inlineStr"/>
    </row>
    <row r="1670">
      <c r="A1670" s="5" t="inlineStr">
        <is>
          <t>3001452</t>
        </is>
      </c>
      <c r="B1670" s="5" t="inlineStr">
        <is>
          <t>PANTALON JEAN C/LOGO YAC T36 DAMA</t>
        </is>
      </c>
      <c r="C1670" s="5" t="inlineStr"/>
      <c r="D1670" s="5" t="inlineStr">
        <is>
          <t>INDU</t>
        </is>
      </c>
      <c r="E1670" s="5" t="inlineStr">
        <is>
          <t>ZUNI</t>
        </is>
      </c>
      <c r="F1670" s="5" t="inlineStr">
        <is>
          <t>1060</t>
        </is>
      </c>
      <c r="G1670" s="5" t="inlineStr">
        <is>
          <t>6071</t>
        </is>
      </c>
      <c r="H1670" s="5" t="inlineStr">
        <is>
          <t>C/U</t>
        </is>
      </c>
      <c r="I1670" s="6" t="n">
        <v>6</v>
      </c>
      <c r="J1670" s="6" t="n">
        <v>0</v>
      </c>
      <c r="K1670" s="5" t="inlineStr">
        <is>
          <t>ARS</t>
        </is>
      </c>
      <c r="L1670" s="7" t="n">
        <v>0</v>
      </c>
      <c r="M1670" s="7" t="n">
        <v>111000</v>
      </c>
      <c r="O1670" s="11">
        <f>M1670/SUM($M$2:$M$2023)</f>
        <v/>
      </c>
      <c r="P1670" s="5">
        <f>IFERROR(M1670/I1670,0)</f>
        <v/>
      </c>
      <c r="R1670" s="8">
        <f>I1670-Q1670</f>
        <v/>
      </c>
      <c r="S1670" s="36">
        <f>P1670*R1670</f>
        <v/>
      </c>
      <c r="U1670" s="27" t="inlineStr">
        <is>
          <t>Stock SAP</t>
        </is>
      </c>
      <c r="V1670" s="27" t="inlineStr">
        <is>
          <t>Uniformes</t>
        </is>
      </c>
      <c r="W1670" s="27" t="inlineStr">
        <is>
          <t>Fuera del alcance</t>
        </is>
      </c>
      <c r="X1670" s="27" t="inlineStr"/>
      <c r="Y1670" s="27" t="inlineStr">
        <is>
          <t>No aplica: uniformes, clasificación que el inventario físico de Farmacia no releva</t>
        </is>
      </c>
      <c r="Z1670" s="28" t="inlineStr">
        <is>
          <t>Fuera del alcance del inventario físico</t>
        </is>
      </c>
      <c r="AA1670" s="27" t="inlineStr"/>
      <c r="AB1670" s="27" t="inlineStr"/>
      <c r="AC1670" s="27" t="inlineStr"/>
      <c r="AD1670" s="27" t="inlineStr"/>
      <c r="AE1670" s="27" t="inlineStr"/>
      <c r="AF1670" s="27" t="inlineStr"/>
      <c r="AG1670" s="27" t="inlineStr"/>
      <c r="AH1670" s="37" t="n">
        <v>6</v>
      </c>
      <c r="AI1670" s="37" t="n">
        <v>0</v>
      </c>
      <c r="AJ1670" s="37" t="n">
        <v>6</v>
      </c>
      <c r="AK1670" s="38" t="n">
        <v>18500</v>
      </c>
      <c r="AL1670" s="38" t="n"/>
      <c r="AM1670" s="38" t="n"/>
      <c r="AN1670" s="27" t="inlineStr"/>
      <c r="AO1670" s="27" t="inlineStr"/>
    </row>
    <row r="1671">
      <c r="A1671" s="5" t="inlineStr">
        <is>
          <t>3001453</t>
        </is>
      </c>
      <c r="B1671" s="5" t="inlineStr">
        <is>
          <t>MAMELUCO IGNIFUGO NOMEX 9 OZ TALLE XXXL</t>
        </is>
      </c>
      <c r="C1671" s="5" t="inlineStr"/>
      <c r="D1671" s="5" t="inlineStr">
        <is>
          <t>INDU</t>
        </is>
      </c>
      <c r="E1671" s="5" t="inlineStr">
        <is>
          <t>ZUNI</t>
        </is>
      </c>
      <c r="F1671" s="5" t="inlineStr">
        <is>
          <t>1060</t>
        </is>
      </c>
      <c r="G1671" s="5" t="inlineStr">
        <is>
          <t>6010</t>
        </is>
      </c>
      <c r="H1671" s="5" t="inlineStr">
        <is>
          <t>C/U</t>
        </is>
      </c>
      <c r="I1671" s="6" t="n">
        <v>6</v>
      </c>
      <c r="J1671" s="6" t="n">
        <v>0</v>
      </c>
      <c r="K1671" s="5" t="inlineStr">
        <is>
          <t>ARS</t>
        </is>
      </c>
      <c r="L1671" s="7" t="n">
        <v>0</v>
      </c>
      <c r="M1671" s="7" t="n">
        <v>719700</v>
      </c>
      <c r="O1671" s="11">
        <f>M1671/SUM($M$2:$M$2023)</f>
        <v/>
      </c>
      <c r="P1671" s="5">
        <f>IFERROR(M1671/I1671,0)</f>
        <v/>
      </c>
      <c r="R1671" s="8">
        <f>I1671-Q1671</f>
        <v/>
      </c>
      <c r="S1671" s="36">
        <f>P1671*R1671</f>
        <v/>
      </c>
      <c r="U1671" s="27" t="inlineStr">
        <is>
          <t>Stock SAP</t>
        </is>
      </c>
      <c r="V1671" s="27" t="inlineStr">
        <is>
          <t>Uniformes</t>
        </is>
      </c>
      <c r="W1671" s="27" t="inlineStr">
        <is>
          <t>Fuera del alcance</t>
        </is>
      </c>
      <c r="X1671" s="27" t="inlineStr"/>
      <c r="Y1671" s="27" t="inlineStr">
        <is>
          <t>No aplica: uniformes, clasificación que el inventario físico de Farmacia no releva</t>
        </is>
      </c>
      <c r="Z1671" s="28" t="inlineStr">
        <is>
          <t>Fuera del alcance del inventario físico</t>
        </is>
      </c>
      <c r="AA1671" s="27" t="inlineStr"/>
      <c r="AB1671" s="27" t="inlineStr"/>
      <c r="AC1671" s="27" t="inlineStr"/>
      <c r="AD1671" s="27" t="inlineStr"/>
      <c r="AE1671" s="27" t="inlineStr"/>
      <c r="AF1671" s="27" t="inlineStr"/>
      <c r="AG1671" s="27" t="inlineStr"/>
      <c r="AH1671" s="37" t="n">
        <v>6</v>
      </c>
      <c r="AI1671" s="37" t="n">
        <v>0</v>
      </c>
      <c r="AJ1671" s="37" t="n">
        <v>6</v>
      </c>
      <c r="AK1671" s="38" t="n">
        <v>119950</v>
      </c>
      <c r="AL1671" s="38" t="n"/>
      <c r="AM1671" s="38" t="n"/>
      <c r="AN1671" s="27" t="inlineStr"/>
      <c r="AO1671" s="27" t="inlineStr"/>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7" t="n">
        <v>0</v>
      </c>
      <c r="M1672" s="7" t="n">
        <v>2024.12</v>
      </c>
      <c r="O1672" s="11">
        <f>M1672/SUM($M$2:$M$2023)</f>
        <v/>
      </c>
      <c r="P1672" s="5">
        <f>IFERROR(M1672/I1672,0)</f>
        <v/>
      </c>
      <c r="R1672" s="8">
        <f>I1672-Q1672</f>
        <v/>
      </c>
      <c r="S1672" s="36">
        <f>P1672*R1672</f>
        <v/>
      </c>
      <c r="U1672" s="27" t="inlineStr">
        <is>
          <t>Stock SAP</t>
        </is>
      </c>
      <c r="V1672" s="27" t="inlineStr">
        <is>
          <t>Medicamentos</t>
        </is>
      </c>
      <c r="W1672" s="27" t="inlineStr">
        <is>
          <t>Dentro del alcance</t>
        </is>
      </c>
      <c r="X1672" s="27" t="inlineStr"/>
      <c r="Y1672" s="27" t="inlineStr">
        <is>
          <t>Sin recuento físico en el inventario de Avain</t>
        </is>
      </c>
      <c r="Z1672" s="28" t="inlineStr">
        <is>
          <t>Sin recuento físico</t>
        </is>
      </c>
      <c r="AA1672" s="27" t="inlineStr"/>
      <c r="AB1672" s="27" t="inlineStr"/>
      <c r="AC1672" s="27" t="inlineStr"/>
      <c r="AD1672" s="27" t="inlineStr"/>
      <c r="AE1672" s="27" t="inlineStr"/>
      <c r="AF1672" s="27" t="inlineStr"/>
      <c r="AG1672" s="27" t="inlineStr"/>
      <c r="AH1672" s="37" t="n">
        <v>905</v>
      </c>
      <c r="AI1672" s="37" t="n">
        <v>0</v>
      </c>
      <c r="AJ1672" s="37" t="n">
        <v>905</v>
      </c>
      <c r="AK1672" s="38" t="n">
        <v>404.8233038674034</v>
      </c>
      <c r="AL1672" s="38" t="n"/>
      <c r="AM1672" s="38" t="n"/>
      <c r="AN1672" s="27" t="inlineStr"/>
      <c r="AO1672" s="27"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7" t="n">
        <v>0</v>
      </c>
      <c r="M1673" s="7" t="n">
        <v>982.27</v>
      </c>
      <c r="O1673" s="11">
        <f>M1673/SUM($M$2:$M$2023)</f>
        <v/>
      </c>
      <c r="P1673" s="5">
        <f>IFERROR(M1673/I1673,0)</f>
        <v/>
      </c>
      <c r="R1673" s="8">
        <f>I1673-Q1673</f>
        <v/>
      </c>
      <c r="S1673" s="36">
        <f>P1673*R1673</f>
        <v/>
      </c>
      <c r="U1673" s="27" t="inlineStr">
        <is>
          <t>Stock SAP</t>
        </is>
      </c>
      <c r="V1673" s="27" t="inlineStr">
        <is>
          <t>Medicamentos</t>
        </is>
      </c>
      <c r="W1673" s="27" t="inlineStr">
        <is>
          <t>Dentro del alcance</t>
        </is>
      </c>
      <c r="X1673" s="30" t="inlineStr">
        <is>
          <t>Media</t>
        </is>
      </c>
      <c r="Y1673" s="27" t="inlineStr">
        <is>
          <t>Homologado – confianza Media – pendiente de validación</t>
        </is>
      </c>
      <c r="Z1673" s="26" t="inlineStr">
        <is>
          <t>Dar de baja en SAP</t>
        </is>
      </c>
      <c r="AA1673" s="27" t="inlineStr">
        <is>
          <t>26</t>
        </is>
      </c>
      <c r="AB1673" s="27" t="inlineStr">
        <is>
          <t>ATROPINA AMP</t>
        </is>
      </c>
      <c r="AC1673" s="27" t="inlineStr">
        <is>
          <t>Homologación por código Avain (master M03-002)</t>
        </is>
      </c>
      <c r="AD1673" s="27" t="inlineStr">
        <is>
          <t>No</t>
        </is>
      </c>
      <c r="AE1673" s="27" t="inlineStr"/>
      <c r="AF1673" s="27" t="inlineStr">
        <is>
          <t>Sí</t>
        </is>
      </c>
      <c r="AG1673" s="27" t="inlineStr">
        <is>
          <t>M03-002</t>
        </is>
      </c>
      <c r="AH1673" s="37" t="n">
        <v>4703</v>
      </c>
      <c r="AI1673" s="37" t="n">
        <v>243</v>
      </c>
      <c r="AJ1673" s="37" t="n">
        <v>4460</v>
      </c>
      <c r="AK1673" s="38" t="n">
        <v>196.4544375930257</v>
      </c>
      <c r="AL1673" s="38">
        <f>IF(OR($Z1673="Dar de baja en SAP",$Z1673="Dar de alta en SAP"),$AJ1673*$AK1673,"")</f>
        <v/>
      </c>
      <c r="AM1673" s="38">
        <f>$AI1673*$AK1673</f>
        <v/>
      </c>
      <c r="AN1673" s="27" t="inlineStr"/>
      <c r="AO1673"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7" t="n">
        <v>0</v>
      </c>
      <c r="M1674" s="7" t="n">
        <v>982.27</v>
      </c>
      <c r="O1674" s="11">
        <f>M1674/SUM($M$2:$M$2023)</f>
        <v/>
      </c>
      <c r="P1674" s="5">
        <f>IFERROR(M1674/I1674,0)</f>
        <v/>
      </c>
      <c r="R1674" s="8">
        <f>I1674-Q1674</f>
        <v/>
      </c>
      <c r="S1674" s="36">
        <f>P1674*R1674</f>
        <v/>
      </c>
      <c r="U1674" s="27" t="inlineStr">
        <is>
          <t>Stock SAP</t>
        </is>
      </c>
      <c r="V1674" s="27" t="inlineStr">
        <is>
          <t>Medicamentos</t>
        </is>
      </c>
      <c r="W1674" s="27" t="inlineStr">
        <is>
          <t>Dentro del alcance</t>
        </is>
      </c>
      <c r="X1674" s="30" t="inlineStr">
        <is>
          <t>Media</t>
        </is>
      </c>
      <c r="Y1674" s="27" t="inlineStr">
        <is>
          <t>Homologado – confianza Media – pendiente de validación</t>
        </is>
      </c>
      <c r="Z1674" s="26" t="inlineStr">
        <is>
          <t>Dar de baja en SAP</t>
        </is>
      </c>
      <c r="AA1674" s="27" t="inlineStr">
        <is>
          <t>26</t>
        </is>
      </c>
      <c r="AB1674" s="27" t="inlineStr">
        <is>
          <t>ATROPINA AMP</t>
        </is>
      </c>
      <c r="AC1674" s="27" t="inlineStr">
        <is>
          <t>Homologación por código Avain (master M03-002)</t>
        </is>
      </c>
      <c r="AD1674" s="27" t="inlineStr">
        <is>
          <t>No</t>
        </is>
      </c>
      <c r="AE1674" s="27" t="inlineStr"/>
      <c r="AF1674" s="27" t="inlineStr">
        <is>
          <t>Sí</t>
        </is>
      </c>
      <c r="AG1674" s="27" t="inlineStr">
        <is>
          <t>M03-002</t>
        </is>
      </c>
      <c r="AH1674" s="37" t="n">
        <v>4703</v>
      </c>
      <c r="AI1674" s="37" t="n">
        <v>243</v>
      </c>
      <c r="AJ1674" s="37" t="n">
        <v>4460</v>
      </c>
      <c r="AK1674" s="38" t="n">
        <v>196.4544375930257</v>
      </c>
      <c r="AL1674" s="38">
        <f>IF(OR($Z1674="Dar de baja en SAP",$Z1674="Dar de alta en SAP"),$AJ1674*$AK1674,"")</f>
        <v/>
      </c>
      <c r="AM1674" s="38">
        <f>$AI1674*$AK1674</f>
        <v/>
      </c>
      <c r="AN1674" s="27" t="inlineStr"/>
      <c r="AO1674"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7" t="n">
        <v>0</v>
      </c>
      <c r="M1675" s="7" t="n">
        <v>10873.92</v>
      </c>
      <c r="O1675" s="11">
        <f>M1675/SUM($M$2:$M$2023)</f>
        <v/>
      </c>
      <c r="P1675" s="5">
        <f>IFERROR(M1675/I1675,0)</f>
        <v/>
      </c>
      <c r="R1675" s="8">
        <f>I1675-Q1675</f>
        <v/>
      </c>
      <c r="S1675" s="36">
        <f>P1675*R1675</f>
        <v/>
      </c>
      <c r="U1675" s="27" t="inlineStr">
        <is>
          <t>Stock SAP</t>
        </is>
      </c>
      <c r="V1675" s="27" t="inlineStr">
        <is>
          <t>Medicamentos</t>
        </is>
      </c>
      <c r="W1675" s="27" t="inlineStr">
        <is>
          <t>Dentro del alcance</t>
        </is>
      </c>
      <c r="X1675" s="25" t="inlineStr">
        <is>
          <t>Alta</t>
        </is>
      </c>
      <c r="Y1675" s="27" t="inlineStr">
        <is>
          <t>Homologado – confianza Alta</t>
        </is>
      </c>
      <c r="Z1675" s="26" t="inlineStr">
        <is>
          <t>Dar de baja en SAP</t>
        </is>
      </c>
      <c r="AA1675" s="27" t="inlineStr">
        <is>
          <t>130</t>
        </is>
      </c>
      <c r="AB1675" s="27" t="inlineStr">
        <is>
          <t>HIDROCORTISONA 500 MG AMP</t>
        </is>
      </c>
      <c r="AC1675" s="27" t="inlineStr">
        <is>
          <t>Homologación por código Avain (master M06-003)</t>
        </is>
      </c>
      <c r="AD1675" s="27" t="inlineStr">
        <is>
          <t>No</t>
        </is>
      </c>
      <c r="AE1675" s="27" t="inlineStr"/>
      <c r="AF1675" s="27" t="inlineStr">
        <is>
          <t>Sí</t>
        </is>
      </c>
      <c r="AG1675" s="27" t="inlineStr">
        <is>
          <t>M06-003</t>
        </is>
      </c>
      <c r="AH1675" s="37" t="n">
        <v>2010</v>
      </c>
      <c r="AI1675" s="37" t="n">
        <v>343</v>
      </c>
      <c r="AJ1675" s="37" t="n">
        <v>1667</v>
      </c>
      <c r="AK1675" s="38" t="n">
        <v>2174.783781094527</v>
      </c>
      <c r="AL1675" s="38">
        <f>IF(OR($Z1675="Dar de baja en SAP",$Z1675="Dar de alta en SAP"),$AJ1675*$AK1675,"")</f>
        <v/>
      </c>
      <c r="AM1675" s="38">
        <f>$AI1675*$AK1675</f>
        <v/>
      </c>
      <c r="AN1675" s="27" t="inlineStr"/>
      <c r="AO1675"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7" t="n">
        <v>0</v>
      </c>
      <c r="M1676" s="7" t="n">
        <v>1106.07</v>
      </c>
      <c r="O1676" s="11">
        <f>M1676/SUM($M$2:$M$2023)</f>
        <v/>
      </c>
      <c r="P1676" s="5">
        <f>IFERROR(M1676/I1676,0)</f>
        <v/>
      </c>
      <c r="R1676" s="8">
        <f>I1676-Q1676</f>
        <v/>
      </c>
      <c r="S1676" s="36">
        <f>P1676*R1676</f>
        <v/>
      </c>
      <c r="U1676" s="27" t="inlineStr">
        <is>
          <t>Stock SAP</t>
        </is>
      </c>
      <c r="V1676" s="27" t="inlineStr">
        <is>
          <t>Medicamentos</t>
        </is>
      </c>
      <c r="W1676" s="27" t="inlineStr">
        <is>
          <t>Dentro del alcance</t>
        </is>
      </c>
      <c r="X1676" s="30" t="inlineStr">
        <is>
          <t>Media</t>
        </is>
      </c>
      <c r="Y1676" s="27" t="inlineStr">
        <is>
          <t>Homologado – confianza Media – pendiente de validación</t>
        </is>
      </c>
      <c r="Z1676" s="26" t="inlineStr">
        <is>
          <t>Dar de baja en SAP</t>
        </is>
      </c>
      <c r="AA1676" s="27" t="inlineStr">
        <is>
          <t>77</t>
        </is>
      </c>
      <c r="AB1676" s="27" t="inlineStr">
        <is>
          <t>DIAZEPAM AMP</t>
        </is>
      </c>
      <c r="AC1676" s="27" t="inlineStr">
        <is>
          <t>Cruce por nomenclatura SAP</t>
        </is>
      </c>
      <c r="AD1676" s="27" t="inlineStr">
        <is>
          <t>No</t>
        </is>
      </c>
      <c r="AE1676" s="27" t="inlineStr"/>
      <c r="AF1676" s="27" t="inlineStr">
        <is>
          <t>Sí</t>
        </is>
      </c>
      <c r="AG1676" s="27" t="inlineStr"/>
      <c r="AH1676" s="37" t="n">
        <v>2096</v>
      </c>
      <c r="AI1676" s="37" t="n">
        <v>122</v>
      </c>
      <c r="AJ1676" s="37" t="n">
        <v>1974</v>
      </c>
      <c r="AK1676" s="38" t="n">
        <v>221.2131011450382</v>
      </c>
      <c r="AL1676" s="38">
        <f>IF(OR($Z1676="Dar de baja en SAP",$Z1676="Dar de alta en SAP"),$AJ1676*$AK1676,"")</f>
        <v/>
      </c>
      <c r="AM1676" s="38">
        <f>$AI1676*$AK1676</f>
        <v/>
      </c>
      <c r="AN1676" s="27" t="inlineStr"/>
      <c r="AO1676"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7" t="n">
        <v>0</v>
      </c>
      <c r="M1677" s="7" t="n">
        <v>7811.51</v>
      </c>
      <c r="O1677" s="11">
        <f>M1677/SUM($M$2:$M$2023)</f>
        <v/>
      </c>
      <c r="P1677" s="5">
        <f>IFERROR(M1677/I1677,0)</f>
        <v/>
      </c>
      <c r="R1677" s="8">
        <f>I1677-Q1677</f>
        <v/>
      </c>
      <c r="S1677" s="36">
        <f>P1677*R1677</f>
        <v/>
      </c>
      <c r="U1677" s="27" t="inlineStr">
        <is>
          <t>Stock SAP</t>
        </is>
      </c>
      <c r="V1677" s="27" t="inlineStr">
        <is>
          <t>Medicamentos</t>
        </is>
      </c>
      <c r="W1677" s="27" t="inlineStr">
        <is>
          <t>Dentro del alcance</t>
        </is>
      </c>
      <c r="X1677" s="30" t="inlineStr">
        <is>
          <t>Media</t>
        </is>
      </c>
      <c r="Y1677" s="27" t="inlineStr">
        <is>
          <t>Homologado – confianza Media – pendiente de validación</t>
        </is>
      </c>
      <c r="Z1677" s="26" t="inlineStr">
        <is>
          <t>Dar de baja en SAP</t>
        </is>
      </c>
      <c r="AA1677" s="27" t="inlineStr">
        <is>
          <t>216</t>
        </is>
      </c>
      <c r="AB1677" s="27" t="inlineStr">
        <is>
          <t>SOLUCIÓN RINGER LACTATO</t>
        </is>
      </c>
      <c r="AC1677" s="27" t="inlineStr">
        <is>
          <t>Homologación por código Avain (master M13-003)</t>
        </is>
      </c>
      <c r="AD1677" s="27" t="inlineStr">
        <is>
          <t>No</t>
        </is>
      </c>
      <c r="AE1677" s="27" t="inlineStr"/>
      <c r="AF1677" s="27" t="inlineStr">
        <is>
          <t>Sí</t>
        </is>
      </c>
      <c r="AG1677" s="27" t="inlineStr">
        <is>
          <t>M13-003</t>
        </is>
      </c>
      <c r="AH1677" s="37" t="n">
        <v>1813</v>
      </c>
      <c r="AI1677" s="37" t="n">
        <v>228</v>
      </c>
      <c r="AJ1677" s="37" t="n">
        <v>1585</v>
      </c>
      <c r="AK1677" s="38" t="n">
        <v>1562.301268615554</v>
      </c>
      <c r="AL1677" s="38">
        <f>IF(OR($Z1677="Dar de baja en SAP",$Z1677="Dar de alta en SAP"),$AJ1677*$AK1677,"")</f>
        <v/>
      </c>
      <c r="AM1677" s="38">
        <f>$AI1677*$AK1677</f>
        <v/>
      </c>
      <c r="AN1677" s="27" t="inlineStr"/>
      <c r="AO1677"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7" t="n">
        <v>0</v>
      </c>
      <c r="M1678" s="7" t="n">
        <v>47013.08</v>
      </c>
      <c r="O1678" s="11">
        <f>M1678/SUM($M$2:$M$2023)</f>
        <v/>
      </c>
      <c r="P1678" s="5">
        <f>IFERROR(M1678/I1678,0)</f>
        <v/>
      </c>
      <c r="R1678" s="8">
        <f>I1678-Q1678</f>
        <v/>
      </c>
      <c r="S1678" s="36">
        <f>P1678*R1678</f>
        <v/>
      </c>
      <c r="U1678" s="27" t="inlineStr">
        <is>
          <t>Stock SAP</t>
        </is>
      </c>
      <c r="V1678" s="27" t="inlineStr">
        <is>
          <t>Medicamentos</t>
        </is>
      </c>
      <c r="W1678" s="27" t="inlineStr">
        <is>
          <t>Dentro del alcance</t>
        </is>
      </c>
      <c r="X1678" s="27" t="inlineStr"/>
      <c r="Y1678" s="27" t="inlineStr">
        <is>
          <t>Sin recuento físico en el inventario de Avain</t>
        </is>
      </c>
      <c r="Z1678" s="28" t="inlineStr">
        <is>
          <t>Sin recuento físico</t>
        </is>
      </c>
      <c r="AA1678" s="27" t="inlineStr"/>
      <c r="AB1678" s="27" t="inlineStr"/>
      <c r="AC1678" s="27" t="inlineStr"/>
      <c r="AD1678" s="27" t="inlineStr"/>
      <c r="AE1678" s="27" t="inlineStr"/>
      <c r="AF1678" s="27" t="inlineStr"/>
      <c r="AG1678" s="27" t="inlineStr"/>
      <c r="AH1678" s="37" t="n">
        <v>431</v>
      </c>
      <c r="AI1678" s="37" t="n">
        <v>0</v>
      </c>
      <c r="AJ1678" s="37" t="n">
        <v>431</v>
      </c>
      <c r="AK1678" s="38" t="n">
        <v>9402.615522041766</v>
      </c>
      <c r="AL1678" s="38" t="n"/>
      <c r="AM1678" s="38" t="n"/>
      <c r="AN1678" s="27" t="inlineStr"/>
      <c r="AO1678" s="27"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7" t="n">
        <v>0</v>
      </c>
      <c r="M1679" s="7" t="n">
        <v>1180.69</v>
      </c>
      <c r="O1679" s="11">
        <f>M1679/SUM($M$2:$M$2023)</f>
        <v/>
      </c>
      <c r="P1679" s="5">
        <f>IFERROR(M1679/I1679,0)</f>
        <v/>
      </c>
      <c r="R1679" s="8">
        <f>I1679-Q1679</f>
        <v/>
      </c>
      <c r="S1679" s="36">
        <f>P1679*R1679</f>
        <v/>
      </c>
      <c r="U1679" s="27" t="inlineStr">
        <is>
          <t>Stock SAP</t>
        </is>
      </c>
      <c r="V1679" s="27" t="inlineStr">
        <is>
          <t>Medicamentos</t>
        </is>
      </c>
      <c r="W1679" s="27" t="inlineStr">
        <is>
          <t>Dentro del alcance</t>
        </is>
      </c>
      <c r="X1679" s="30" t="inlineStr">
        <is>
          <t>Media</t>
        </is>
      </c>
      <c r="Y1679" s="27" t="inlineStr">
        <is>
          <t>Homologado – confianza Media – pendiente de validación</t>
        </is>
      </c>
      <c r="Z1679" s="26" t="inlineStr">
        <is>
          <t>Dar de baja en SAP</t>
        </is>
      </c>
      <c r="AA1679" s="27" t="inlineStr">
        <is>
          <t>80</t>
        </is>
      </c>
      <c r="AB1679" s="27" t="inlineStr">
        <is>
          <t>DICLOFENAC AMP</t>
        </is>
      </c>
      <c r="AC1679" s="27" t="inlineStr">
        <is>
          <t>Cruce por nomenclatura SAP</t>
        </is>
      </c>
      <c r="AD1679" s="27" t="inlineStr">
        <is>
          <t>No</t>
        </is>
      </c>
      <c r="AE1679" s="27" t="inlineStr"/>
      <c r="AF1679" s="27" t="inlineStr">
        <is>
          <t>Sí</t>
        </is>
      </c>
      <c r="AG1679" s="27" t="inlineStr"/>
      <c r="AH1679" s="37" t="n">
        <v>11285</v>
      </c>
      <c r="AI1679" s="37" t="n">
        <v>33</v>
      </c>
      <c r="AJ1679" s="37" t="n">
        <v>11252</v>
      </c>
      <c r="AK1679" s="38" t="n">
        <v>236.1373017279574</v>
      </c>
      <c r="AL1679" s="38">
        <f>IF(OR($Z1679="Dar de baja en SAP",$Z1679="Dar de alta en SAP"),$AJ1679*$AK1679,"")</f>
        <v/>
      </c>
      <c r="AM1679" s="38">
        <f>$AI1679*$AK1679</f>
        <v/>
      </c>
      <c r="AN1679" s="29" t="inlineStr">
        <is>
          <t>Valorización a validar: relación de cantidades 342 a 1 entre SAP y el recuento físico. Sugiere distinta unidad de medida (SAP por caja o envase y el recuento por unidad). La diferencia económica de esta fila no debe tomarse como definitiva.</t>
        </is>
      </c>
      <c r="AO1679"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7" t="n">
        <v>0</v>
      </c>
      <c r="M1680" s="7" t="n">
        <v>493.4</v>
      </c>
      <c r="O1680" s="11">
        <f>M1680/SUM($M$2:$M$2023)</f>
        <v/>
      </c>
      <c r="P1680" s="5">
        <f>IFERROR(M1680/I1680,0)</f>
        <v/>
      </c>
      <c r="R1680" s="8">
        <f>I1680-Q1680</f>
        <v/>
      </c>
      <c r="S1680" s="36">
        <f>P1680*R1680</f>
        <v/>
      </c>
      <c r="U1680" s="27" t="inlineStr">
        <is>
          <t>Stock SAP</t>
        </is>
      </c>
      <c r="V1680" s="27" t="inlineStr">
        <is>
          <t>Medicamentos</t>
        </is>
      </c>
      <c r="W1680" s="27" t="inlineStr">
        <is>
          <t>Dentro del alcance</t>
        </is>
      </c>
      <c r="X1680" s="26" t="inlineStr">
        <is>
          <t>Baja</t>
        </is>
      </c>
      <c r="Y1680" s="27" t="inlineStr">
        <is>
          <t>Homologado – confianza Baja – pendiente de validación</t>
        </is>
      </c>
      <c r="Z1680" s="26" t="inlineStr">
        <is>
          <t>Dar de baja en SAP</t>
        </is>
      </c>
      <c r="AA1680" s="27" t="inlineStr">
        <is>
          <t>329</t>
        </is>
      </c>
      <c r="AB1680" s="27" t="inlineStr">
        <is>
          <t>LORAZEPAM SUBLINGUAL COMP</t>
        </is>
      </c>
      <c r="AC1680" s="27" t="inlineStr">
        <is>
          <t>Homologación por código Avain (master M09-004)</t>
        </is>
      </c>
      <c r="AD1680" s="27" t="inlineStr">
        <is>
          <t>No</t>
        </is>
      </c>
      <c r="AE1680" s="27" t="inlineStr"/>
      <c r="AF1680" s="27" t="inlineStr">
        <is>
          <t>Sí</t>
        </is>
      </c>
      <c r="AG1680" s="27" t="inlineStr">
        <is>
          <t>M09-004</t>
        </is>
      </c>
      <c r="AH1680" s="37" t="n">
        <v>3933</v>
      </c>
      <c r="AI1680" s="37" t="n">
        <v>200</v>
      </c>
      <c r="AJ1680" s="37" t="n">
        <v>3733</v>
      </c>
      <c r="AK1680" s="38" t="n">
        <v>98.6806381896771</v>
      </c>
      <c r="AL1680" s="38">
        <f>IF(OR($Z1680="Dar de baja en SAP",$Z1680="Dar de alta en SAP"),$AJ1680*$AK1680,"")</f>
        <v/>
      </c>
      <c r="AM1680" s="38">
        <f>$AI1680*$AK1680</f>
        <v/>
      </c>
      <c r="AN1680" s="27" t="inlineStr"/>
      <c r="AO1680"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7" t="n">
        <v>0</v>
      </c>
      <c r="M1681" s="7" t="n">
        <v>1127.83</v>
      </c>
      <c r="O1681" s="11">
        <f>M1681/SUM($M$2:$M$2023)</f>
        <v/>
      </c>
      <c r="P1681" s="5">
        <f>IFERROR(M1681/I1681,0)</f>
        <v/>
      </c>
      <c r="R1681" s="8">
        <f>I1681-Q1681</f>
        <v/>
      </c>
      <c r="S1681" s="36">
        <f>P1681*R1681</f>
        <v/>
      </c>
      <c r="U1681" s="27" t="inlineStr">
        <is>
          <t>Stock SAP</t>
        </is>
      </c>
      <c r="V1681" s="27" t="inlineStr">
        <is>
          <t>Medicamentos</t>
        </is>
      </c>
      <c r="W1681" s="27" t="inlineStr">
        <is>
          <t>Dentro del alcance</t>
        </is>
      </c>
      <c r="X1681" s="30" t="inlineStr">
        <is>
          <t>Media</t>
        </is>
      </c>
      <c r="Y1681" s="27" t="inlineStr">
        <is>
          <t>Homologado – confianza Media – pendiente de validación</t>
        </is>
      </c>
      <c r="Z1681" s="26" t="inlineStr">
        <is>
          <t>Dar de baja en SAP</t>
        </is>
      </c>
      <c r="AA1681" s="27" t="inlineStr">
        <is>
          <t>116</t>
        </is>
      </c>
      <c r="AB1681" s="27" t="inlineStr">
        <is>
          <t>FUROSEMIDA AMP</t>
        </is>
      </c>
      <c r="AC1681" s="27" t="inlineStr">
        <is>
          <t>Homologación por código Avain (master M12-001)</t>
        </is>
      </c>
      <c r="AD1681" s="27" t="inlineStr">
        <is>
          <t>No</t>
        </is>
      </c>
      <c r="AE1681" s="27" t="inlineStr"/>
      <c r="AF1681" s="27" t="inlineStr">
        <is>
          <t>Sí</t>
        </is>
      </c>
      <c r="AG1681" s="27" t="inlineStr">
        <is>
          <t>M12-001</t>
        </is>
      </c>
      <c r="AH1681" s="37" t="n">
        <v>3270</v>
      </c>
      <c r="AI1681" s="37" t="n">
        <v>117</v>
      </c>
      <c r="AJ1681" s="37" t="n">
        <v>3153</v>
      </c>
      <c r="AK1681" s="38" t="n">
        <v>225.5669633027522</v>
      </c>
      <c r="AL1681" s="38">
        <f>IF(OR($Z1681="Dar de baja en SAP",$Z1681="Dar de alta en SAP"),$AJ1681*$AK1681,"")</f>
        <v/>
      </c>
      <c r="AM1681" s="38">
        <f>$AI1681*$AK1681</f>
        <v/>
      </c>
      <c r="AN1681" s="27" t="inlineStr"/>
      <c r="AO1681"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7" t="n">
        <v>0</v>
      </c>
      <c r="M1682" s="7" t="n">
        <v>1300.61</v>
      </c>
      <c r="O1682" s="11">
        <f>M1682/SUM($M$2:$M$2023)</f>
        <v/>
      </c>
      <c r="P1682" s="5">
        <f>IFERROR(M1682/I1682,0)</f>
        <v/>
      </c>
      <c r="R1682" s="8">
        <f>I1682-Q1682</f>
        <v/>
      </c>
      <c r="S1682" s="36">
        <f>P1682*R1682</f>
        <v/>
      </c>
      <c r="U1682" s="27" t="inlineStr">
        <is>
          <t>Stock SAP</t>
        </is>
      </c>
      <c r="V1682" s="27" t="inlineStr">
        <is>
          <t>Medicamentos</t>
        </is>
      </c>
      <c r="W1682" s="27" t="inlineStr">
        <is>
          <t>Dentro del alcance</t>
        </is>
      </c>
      <c r="X1682" s="30" t="inlineStr">
        <is>
          <t>Media</t>
        </is>
      </c>
      <c r="Y1682" s="27" t="inlineStr">
        <is>
          <t>Homologado – confianza Media – pendiente de validación</t>
        </is>
      </c>
      <c r="Z1682" s="26" t="inlineStr">
        <is>
          <t>Dar de baja en SAP</t>
        </is>
      </c>
      <c r="AA1682" s="27" t="inlineStr">
        <is>
          <t>160</t>
        </is>
      </c>
      <c r="AB1682" s="27" t="inlineStr">
        <is>
          <t>METOCLOPRAMIDA AMP</t>
        </is>
      </c>
      <c r="AC1682" s="27" t="inlineStr">
        <is>
          <t>Cruce por nomenclatura SAP</t>
        </is>
      </c>
      <c r="AD1682" s="27" t="inlineStr">
        <is>
          <t>No</t>
        </is>
      </c>
      <c r="AE1682" s="27" t="inlineStr"/>
      <c r="AF1682" s="27" t="inlineStr">
        <is>
          <t>Sí</t>
        </is>
      </c>
      <c r="AG1682" s="27" t="inlineStr"/>
      <c r="AH1682" s="37" t="n">
        <v>5600</v>
      </c>
      <c r="AI1682" s="37" t="n">
        <v>146</v>
      </c>
      <c r="AJ1682" s="37" t="n">
        <v>5454</v>
      </c>
      <c r="AK1682" s="38" t="n">
        <v>260.1225857142858</v>
      </c>
      <c r="AL1682" s="38">
        <f>IF(OR($Z1682="Dar de baja en SAP",$Z1682="Dar de alta en SAP"),$AJ1682*$AK1682,"")</f>
        <v/>
      </c>
      <c r="AM1682" s="38">
        <f>$AI1682*$AK1682</f>
        <v/>
      </c>
      <c r="AN1682" s="27" t="inlineStr"/>
      <c r="AO1682"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7" t="n">
        <v>0</v>
      </c>
      <c r="M1683" s="7" t="n">
        <v>11082.74</v>
      </c>
      <c r="O1683" s="11">
        <f>M1683/SUM($M$2:$M$2023)</f>
        <v/>
      </c>
      <c r="P1683" s="5">
        <f>IFERROR(M1683/I1683,0)</f>
        <v/>
      </c>
      <c r="R1683" s="8">
        <f>I1683-Q1683</f>
        <v/>
      </c>
      <c r="S1683" s="36">
        <f>P1683*R1683</f>
        <v/>
      </c>
      <c r="U1683" s="27" t="inlineStr">
        <is>
          <t>Stock SAP</t>
        </is>
      </c>
      <c r="V1683" s="27" t="inlineStr">
        <is>
          <t>Medicamentos</t>
        </is>
      </c>
      <c r="W1683" s="27" t="inlineStr">
        <is>
          <t>Dentro del alcance</t>
        </is>
      </c>
      <c r="X1683" s="30" t="inlineStr">
        <is>
          <t>Media</t>
        </is>
      </c>
      <c r="Y1683" s="27" t="inlineStr">
        <is>
          <t>Homologado – confianza Media – pendiente de validación</t>
        </is>
      </c>
      <c r="Z1683" s="26" t="inlineStr">
        <is>
          <t>Dar de baja en SAP</t>
        </is>
      </c>
      <c r="AA1683" s="27" t="inlineStr">
        <is>
          <t>199</t>
        </is>
      </c>
      <c r="AB1683" s="27" t="inlineStr">
        <is>
          <t>RIFAMICINA SV 1% X 30ML</t>
        </is>
      </c>
      <c r="AC1683" s="27" t="inlineStr">
        <is>
          <t>Cruce por nomenclatura SAP</t>
        </is>
      </c>
      <c r="AD1683" s="27" t="inlineStr">
        <is>
          <t>No</t>
        </is>
      </c>
      <c r="AE1683" s="27" t="inlineStr"/>
      <c r="AF1683" s="27" t="inlineStr">
        <is>
          <t>No</t>
        </is>
      </c>
      <c r="AG1683" s="27" t="inlineStr"/>
      <c r="AH1683" s="37" t="n">
        <v>325</v>
      </c>
      <c r="AI1683" s="37" t="n">
        <v>12</v>
      </c>
      <c r="AJ1683" s="37" t="n">
        <v>313</v>
      </c>
      <c r="AK1683" s="38" t="n">
        <v>2216.547323076923</v>
      </c>
      <c r="AL1683" s="38">
        <f>IF(OR($Z1683="Dar de baja en SAP",$Z1683="Dar de alta en SAP"),$AJ1683*$AK1683,"")</f>
        <v/>
      </c>
      <c r="AM1683" s="38">
        <f>$AI1683*$AK1683</f>
        <v/>
      </c>
      <c r="AN1683" s="27" t="inlineStr"/>
      <c r="AO1683"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7" t="n">
        <v>0</v>
      </c>
      <c r="M1684" s="7" t="n">
        <v>741.11</v>
      </c>
      <c r="O1684" s="11">
        <f>M1684/SUM($M$2:$M$2023)</f>
        <v/>
      </c>
      <c r="P1684" s="5">
        <f>IFERROR(M1684/I1684,0)</f>
        <v/>
      </c>
      <c r="R1684" s="8">
        <f>I1684-Q1684</f>
        <v/>
      </c>
      <c r="S1684" s="36">
        <f>P1684*R1684</f>
        <v/>
      </c>
      <c r="U1684" s="27" t="inlineStr">
        <is>
          <t>Stock SAP</t>
        </is>
      </c>
      <c r="V1684" s="27" t="inlineStr">
        <is>
          <t>Medicamentos</t>
        </is>
      </c>
      <c r="W1684" s="27" t="inlineStr">
        <is>
          <t>Dentro del alcance</t>
        </is>
      </c>
      <c r="X1684" s="30" t="inlineStr">
        <is>
          <t>Media</t>
        </is>
      </c>
      <c r="Y1684" s="27" t="inlineStr">
        <is>
          <t>Homologado – confianza Media – pendiente de validación</t>
        </is>
      </c>
      <c r="Z1684" s="26" t="inlineStr">
        <is>
          <t>Dar de baja en SAP</t>
        </is>
      </c>
      <c r="AA1684" s="27" t="inlineStr">
        <is>
          <t>396</t>
        </is>
      </c>
      <c r="AB1684" s="27" t="inlineStr">
        <is>
          <t>IBUPROFENO 600MG COMP RECUBIERTOS</t>
        </is>
      </c>
      <c r="AC1684" s="27" t="inlineStr">
        <is>
          <t>Homologación por código Avain (master M01-005)</t>
        </is>
      </c>
      <c r="AD1684" s="27" t="inlineStr">
        <is>
          <t>No</t>
        </is>
      </c>
      <c r="AE1684" s="27" t="inlineStr"/>
      <c r="AF1684" s="27" t="inlineStr">
        <is>
          <t>Sí</t>
        </is>
      </c>
      <c r="AG1684" s="27" t="inlineStr">
        <is>
          <t>M01-005</t>
        </is>
      </c>
      <c r="AH1684" s="37" t="n">
        <v>21380</v>
      </c>
      <c r="AI1684" s="37" t="n">
        <v>690</v>
      </c>
      <c r="AJ1684" s="37" t="n">
        <v>20690</v>
      </c>
      <c r="AK1684" s="38" t="n">
        <v>148.2219789522919</v>
      </c>
      <c r="AL1684" s="38">
        <f>IF(OR($Z1684="Dar de baja en SAP",$Z1684="Dar de alta en SAP"),$AJ1684*$AK1684,"")</f>
        <v/>
      </c>
      <c r="AM1684" s="38">
        <f>$AI1684*$AK1684</f>
        <v/>
      </c>
      <c r="AN1684" s="27" t="inlineStr"/>
      <c r="AO1684"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7" t="n">
        <v>0</v>
      </c>
      <c r="M1685" s="7" t="n">
        <v>1661.51</v>
      </c>
      <c r="O1685" s="11">
        <f>M1685/SUM($M$2:$M$2023)</f>
        <v/>
      </c>
      <c r="P1685" s="5">
        <f>IFERROR(M1685/I1685,0)</f>
        <v/>
      </c>
      <c r="R1685" s="8">
        <f>I1685-Q1685</f>
        <v/>
      </c>
      <c r="S1685" s="36">
        <f>P1685*R1685</f>
        <v/>
      </c>
      <c r="U1685" s="27" t="inlineStr">
        <is>
          <t>Stock SAP</t>
        </is>
      </c>
      <c r="V1685" s="27" t="inlineStr">
        <is>
          <t>Medicamentos</t>
        </is>
      </c>
      <c r="W1685" s="27" t="inlineStr">
        <is>
          <t>Dentro del alcance</t>
        </is>
      </c>
      <c r="X1685" s="27" t="inlineStr"/>
      <c r="Y1685" s="27" t="inlineStr">
        <is>
          <t>Sin recuento físico en el inventario de Avain</t>
        </is>
      </c>
      <c r="Z1685" s="28" t="inlineStr">
        <is>
          <t>Sin recuento físico</t>
        </is>
      </c>
      <c r="AA1685" s="27" t="inlineStr"/>
      <c r="AB1685" s="27" t="inlineStr"/>
      <c r="AC1685" s="27" t="inlineStr"/>
      <c r="AD1685" s="27" t="inlineStr"/>
      <c r="AE1685" s="27" t="inlineStr"/>
      <c r="AF1685" s="27" t="inlineStr"/>
      <c r="AG1685" s="27" t="inlineStr"/>
      <c r="AH1685" s="37" t="n">
        <v>6116</v>
      </c>
      <c r="AI1685" s="37" t="n">
        <v>0</v>
      </c>
      <c r="AJ1685" s="37" t="n">
        <v>6116</v>
      </c>
      <c r="AK1685" s="38" t="n">
        <v>332.3021059516022</v>
      </c>
      <c r="AL1685" s="38" t="n"/>
      <c r="AM1685" s="38" t="n"/>
      <c r="AN1685" s="27" t="inlineStr"/>
      <c r="AO1685" s="27"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7" t="n">
        <v>0</v>
      </c>
      <c r="M1686" s="7" t="n">
        <v>3790.96</v>
      </c>
      <c r="O1686" s="11">
        <f>M1686/SUM($M$2:$M$2023)</f>
        <v/>
      </c>
      <c r="P1686" s="5">
        <f>IFERROR(M1686/I1686,0)</f>
        <v/>
      </c>
      <c r="R1686" s="8">
        <f>I1686-Q1686</f>
        <v/>
      </c>
      <c r="S1686" s="36">
        <f>P1686*R1686</f>
        <v/>
      </c>
      <c r="U1686" s="27" t="inlineStr">
        <is>
          <t>Stock SAP</t>
        </is>
      </c>
      <c r="V1686" s="27" t="inlineStr">
        <is>
          <t>Medicamentos</t>
        </is>
      </c>
      <c r="W1686" s="27" t="inlineStr">
        <is>
          <t>Dentro del alcance</t>
        </is>
      </c>
      <c r="X1686" s="30" t="inlineStr">
        <is>
          <t>Media</t>
        </is>
      </c>
      <c r="Y1686" s="27" t="inlineStr">
        <is>
          <t>Homologado – confianza Media – pendiente de validación</t>
        </is>
      </c>
      <c r="Z1686" s="26" t="inlineStr">
        <is>
          <t>Dar de baja en SAP</t>
        </is>
      </c>
      <c r="AA1686" s="27" t="inlineStr">
        <is>
          <t>271</t>
        </is>
      </c>
      <c r="AB1686" s="27" t="inlineStr">
        <is>
          <t>ANGINOTRAT</t>
        </is>
      </c>
      <c r="AC1686" s="27" t="inlineStr">
        <is>
          <t>Cruce por nomenclatura SAP</t>
        </is>
      </c>
      <c r="AD1686" s="27" t="inlineStr">
        <is>
          <t>No</t>
        </is>
      </c>
      <c r="AE1686" s="27" t="inlineStr"/>
      <c r="AF1686" s="27" t="inlineStr">
        <is>
          <t>No</t>
        </is>
      </c>
      <c r="AG1686" s="27" t="inlineStr"/>
      <c r="AH1686" s="37" t="n">
        <v>854</v>
      </c>
      <c r="AI1686" s="37" t="n">
        <v>0</v>
      </c>
      <c r="AJ1686" s="37" t="n">
        <v>854</v>
      </c>
      <c r="AK1686" s="38" t="n">
        <v>758.1929391100703</v>
      </c>
      <c r="AL1686" s="38">
        <f>IF(OR($Z1686="Dar de baja en SAP",$Z1686="Dar de alta en SAP"),$AJ1686*$AK1686,"")</f>
        <v/>
      </c>
      <c r="AM1686" s="38">
        <f>$AI1686*$AK1686</f>
        <v/>
      </c>
      <c r="AN1686" s="27" t="inlineStr"/>
      <c r="AO1686"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7" t="n">
        <v>0</v>
      </c>
      <c r="M1687" s="7" t="n">
        <v>1364.8</v>
      </c>
      <c r="O1687" s="11">
        <f>M1687/SUM($M$2:$M$2023)</f>
        <v/>
      </c>
      <c r="P1687" s="5">
        <f>IFERROR(M1687/I1687,0)</f>
        <v/>
      </c>
      <c r="R1687" s="8">
        <f>I1687-Q1687</f>
        <v/>
      </c>
      <c r="S1687" s="36">
        <f>P1687*R1687</f>
        <v/>
      </c>
      <c r="U1687" s="27" t="inlineStr">
        <is>
          <t>Stock SAP</t>
        </is>
      </c>
      <c r="V1687" s="27" t="inlineStr">
        <is>
          <t>Medicamentos</t>
        </is>
      </c>
      <c r="W1687" s="27" t="inlineStr">
        <is>
          <t>Dentro del alcance</t>
        </is>
      </c>
      <c r="X1687" s="27" t="inlineStr"/>
      <c r="Y1687" s="27" t="inlineStr">
        <is>
          <t>Sin recuento físico en el inventario de Avain</t>
        </is>
      </c>
      <c r="Z1687" s="28" t="inlineStr">
        <is>
          <t>Sin recuento físico</t>
        </is>
      </c>
      <c r="AA1687" s="27" t="inlineStr"/>
      <c r="AB1687" s="27" t="inlineStr"/>
      <c r="AC1687" s="27" t="inlineStr"/>
      <c r="AD1687" s="27" t="inlineStr"/>
      <c r="AE1687" s="27" t="inlineStr"/>
      <c r="AF1687" s="27" t="inlineStr"/>
      <c r="AG1687" s="27" t="inlineStr"/>
      <c r="AH1687" s="37" t="n">
        <v>1991</v>
      </c>
      <c r="AI1687" s="37" t="n">
        <v>0</v>
      </c>
      <c r="AJ1687" s="37" t="n">
        <v>1991</v>
      </c>
      <c r="AK1687" s="38" t="n">
        <v>272.9604068307383</v>
      </c>
      <c r="AL1687" s="38" t="n"/>
      <c r="AM1687" s="38" t="n"/>
      <c r="AN1687" s="27" t="inlineStr"/>
      <c r="AO1687" s="27"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7" t="n">
        <v>0</v>
      </c>
      <c r="M1688" s="7" t="n">
        <v>7149.09</v>
      </c>
      <c r="O1688" s="11">
        <f>M1688/SUM($M$2:$M$2023)</f>
        <v/>
      </c>
      <c r="P1688" s="5">
        <f>IFERROR(M1688/I1688,0)</f>
        <v/>
      </c>
      <c r="R1688" s="8">
        <f>I1688-Q1688</f>
        <v/>
      </c>
      <c r="S1688" s="36">
        <f>P1688*R1688</f>
        <v/>
      </c>
      <c r="U1688" s="27" t="inlineStr">
        <is>
          <t>Stock SAP</t>
        </is>
      </c>
      <c r="V1688" s="27" t="inlineStr">
        <is>
          <t>Medicamentos</t>
        </is>
      </c>
      <c r="W1688" s="27" t="inlineStr">
        <is>
          <t>Dentro del alcance</t>
        </is>
      </c>
      <c r="X1688" s="25" t="inlineStr">
        <is>
          <t>Alta</t>
        </is>
      </c>
      <c r="Y1688" s="27" t="inlineStr">
        <is>
          <t>Homologado – confianza Alta</t>
        </is>
      </c>
      <c r="Z1688" s="26" t="inlineStr">
        <is>
          <t>Dar de baja en SAP</t>
        </is>
      </c>
      <c r="AA1688" s="27" t="inlineStr">
        <is>
          <t>228</t>
        </is>
      </c>
      <c r="AB1688" s="27" t="inlineStr">
        <is>
          <t>TOBRAMICINA</t>
        </is>
      </c>
      <c r="AC1688" s="27" t="inlineStr">
        <is>
          <t>Cruce por nomenclatura SAP</t>
        </is>
      </c>
      <c r="AD1688" s="27" t="inlineStr">
        <is>
          <t>No</t>
        </is>
      </c>
      <c r="AE1688" s="27" t="inlineStr"/>
      <c r="AF1688" s="27" t="inlineStr">
        <is>
          <t>No</t>
        </is>
      </c>
      <c r="AG1688" s="27" t="inlineStr"/>
      <c r="AH1688" s="37" t="n">
        <v>227</v>
      </c>
      <c r="AI1688" s="37" t="n">
        <v>19</v>
      </c>
      <c r="AJ1688" s="37" t="n">
        <v>208</v>
      </c>
      <c r="AK1688" s="38" t="n">
        <v>1429.81845814978</v>
      </c>
      <c r="AL1688" s="38">
        <f>IF(OR($Z1688="Dar de baja en SAP",$Z1688="Dar de alta en SAP"),$AJ1688*$AK1688,"")</f>
        <v/>
      </c>
      <c r="AM1688" s="38">
        <f>$AI1688*$AK1688</f>
        <v/>
      </c>
      <c r="AN1688" s="27" t="inlineStr"/>
      <c r="AO1688"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7" t="n">
        <v>0</v>
      </c>
      <c r="M1689" s="7" t="n">
        <v>1269.74</v>
      </c>
      <c r="O1689" s="11">
        <f>M1689/SUM($M$2:$M$2023)</f>
        <v/>
      </c>
      <c r="P1689" s="5">
        <f>IFERROR(M1689/I1689,0)</f>
        <v/>
      </c>
      <c r="R1689" s="8">
        <f>I1689-Q1689</f>
        <v/>
      </c>
      <c r="S1689" s="36">
        <f>P1689*R1689</f>
        <v/>
      </c>
      <c r="U1689" s="27" t="inlineStr">
        <is>
          <t>Stock SAP</t>
        </is>
      </c>
      <c r="V1689" s="27" t="inlineStr">
        <is>
          <t>Medicamentos</t>
        </is>
      </c>
      <c r="W1689" s="27" t="inlineStr">
        <is>
          <t>Dentro del alcance</t>
        </is>
      </c>
      <c r="X1689" s="30" t="inlineStr">
        <is>
          <t>Media</t>
        </is>
      </c>
      <c r="Y1689" s="27" t="inlineStr">
        <is>
          <t>Homologado – confianza Media – pendiente de validación</t>
        </is>
      </c>
      <c r="Z1689" s="26" t="inlineStr">
        <is>
          <t>Dar de baja en SAP</t>
        </is>
      </c>
      <c r="AA1689" s="27" t="inlineStr">
        <is>
          <t>253</t>
        </is>
      </c>
      <c r="AB1689" s="27" t="inlineStr">
        <is>
          <t>RANITIDINA AMP</t>
        </is>
      </c>
      <c r="AC1689" s="27" t="inlineStr">
        <is>
          <t>Cruce por nomenclatura SAP</t>
        </is>
      </c>
      <c r="AD1689" s="27" t="inlineStr">
        <is>
          <t>Sí</t>
        </is>
      </c>
      <c r="AE1689" s="27" t="inlineStr">
        <is>
          <t>1000384, 1000171</t>
        </is>
      </c>
      <c r="AF1689" s="27" t="inlineStr">
        <is>
          <t>No</t>
        </is>
      </c>
      <c r="AG1689" s="27" t="inlineStr"/>
      <c r="AH1689" s="37" t="n">
        <v>1040</v>
      </c>
      <c r="AI1689" s="37" t="n">
        <v>211</v>
      </c>
      <c r="AJ1689" s="37" t="n">
        <v>829</v>
      </c>
      <c r="AK1689" s="38" t="n">
        <v>253.9486826923077</v>
      </c>
      <c r="AL1689" s="38">
        <f>IF(OR($Z1689="Dar de baja en SAP",$Z1689="Dar de alta en SAP"),$AJ1689*$AK1689,"")</f>
        <v/>
      </c>
      <c r="AM1689" s="38">
        <f>$AI1689*$AK1689</f>
        <v/>
      </c>
      <c r="AN1689" s="27" t="inlineStr"/>
      <c r="AO1689" s="27"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7" t="n">
        <v>0</v>
      </c>
      <c r="M1690" s="7" t="n">
        <v>21908.4</v>
      </c>
      <c r="O1690" s="11">
        <f>M1690/SUM($M$2:$M$2023)</f>
        <v/>
      </c>
      <c r="P1690" s="5">
        <f>IFERROR(M1690/I1690,0)</f>
        <v/>
      </c>
      <c r="R1690" s="8">
        <f>I1690-Q1690</f>
        <v/>
      </c>
      <c r="S1690" s="36">
        <f>P1690*R1690</f>
        <v/>
      </c>
      <c r="U1690" s="27" t="inlineStr">
        <is>
          <t>Stock SAP</t>
        </is>
      </c>
      <c r="V1690" s="27" t="inlineStr">
        <is>
          <t>Medicamentos</t>
        </is>
      </c>
      <c r="W1690" s="27" t="inlineStr">
        <is>
          <t>Dentro del alcance</t>
        </is>
      </c>
      <c r="X1690" s="27" t="inlineStr"/>
      <c r="Y1690" s="27" t="inlineStr">
        <is>
          <t>Sin recuento físico en el inventario de Avain</t>
        </is>
      </c>
      <c r="Z1690" s="28" t="inlineStr">
        <is>
          <t>Sin recuento físico</t>
        </is>
      </c>
      <c r="AA1690" s="27" t="inlineStr"/>
      <c r="AB1690" s="27" t="inlineStr"/>
      <c r="AC1690" s="27" t="inlineStr"/>
      <c r="AD1690" s="27" t="inlineStr"/>
      <c r="AE1690" s="27" t="inlineStr"/>
      <c r="AF1690" s="27" t="inlineStr"/>
      <c r="AG1690" s="27" t="inlineStr"/>
      <c r="AH1690" s="37" t="n">
        <v>968</v>
      </c>
      <c r="AI1690" s="37" t="n">
        <v>0</v>
      </c>
      <c r="AJ1690" s="37" t="n">
        <v>968</v>
      </c>
      <c r="AK1690" s="38" t="n">
        <v>4381.680010330579</v>
      </c>
      <c r="AL1690" s="38" t="n"/>
      <c r="AM1690" s="38" t="n"/>
      <c r="AN1690" s="27" t="inlineStr"/>
      <c r="AO1690" s="27"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7" t="n">
        <v>0</v>
      </c>
      <c r="M1691" s="7" t="n">
        <v>21908.4</v>
      </c>
      <c r="O1691" s="11">
        <f>M1691/SUM($M$2:$M$2023)</f>
        <v/>
      </c>
      <c r="P1691" s="5">
        <f>IFERROR(M1691/I1691,0)</f>
        <v/>
      </c>
      <c r="R1691" s="8">
        <f>I1691-Q1691</f>
        <v/>
      </c>
      <c r="S1691" s="36">
        <f>P1691*R1691</f>
        <v/>
      </c>
      <c r="U1691" s="27" t="inlineStr">
        <is>
          <t>Stock SAP</t>
        </is>
      </c>
      <c r="V1691" s="27" t="inlineStr">
        <is>
          <t>Medicamentos</t>
        </is>
      </c>
      <c r="W1691" s="27" t="inlineStr">
        <is>
          <t>Dentro del alcance</t>
        </is>
      </c>
      <c r="X1691" s="27" t="inlineStr"/>
      <c r="Y1691" s="27" t="inlineStr">
        <is>
          <t>Sin recuento físico en el inventario de Avain</t>
        </is>
      </c>
      <c r="Z1691" s="28" t="inlineStr">
        <is>
          <t>Sin recuento físico</t>
        </is>
      </c>
      <c r="AA1691" s="27" t="inlineStr"/>
      <c r="AB1691" s="27" t="inlineStr"/>
      <c r="AC1691" s="27" t="inlineStr"/>
      <c r="AD1691" s="27" t="inlineStr"/>
      <c r="AE1691" s="27" t="inlineStr"/>
      <c r="AF1691" s="27" t="inlineStr"/>
      <c r="AG1691" s="27" t="inlineStr"/>
      <c r="AH1691" s="37" t="n">
        <v>968</v>
      </c>
      <c r="AI1691" s="37" t="n">
        <v>0</v>
      </c>
      <c r="AJ1691" s="37" t="n">
        <v>968</v>
      </c>
      <c r="AK1691" s="38" t="n">
        <v>4381.680010330579</v>
      </c>
      <c r="AL1691" s="38" t="n"/>
      <c r="AM1691" s="38" t="n"/>
      <c r="AN1691" s="27" t="inlineStr"/>
      <c r="AO1691" s="27"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7" t="n">
        <v>0</v>
      </c>
      <c r="M1692" s="7" t="n">
        <v>117173.51</v>
      </c>
      <c r="O1692" s="11">
        <f>M1692/SUM($M$2:$M$2023)</f>
        <v/>
      </c>
      <c r="P1692" s="5">
        <f>IFERROR(M1692/I1692,0)</f>
        <v/>
      </c>
      <c r="R1692" s="8">
        <f>I1692-Q1692</f>
        <v/>
      </c>
      <c r="S1692" s="36">
        <f>P1692*R1692</f>
        <v/>
      </c>
      <c r="U1692" s="27" t="inlineStr">
        <is>
          <t>Stock SAP</t>
        </is>
      </c>
      <c r="V1692" s="27" t="inlineStr">
        <is>
          <t>Medicamentos</t>
        </is>
      </c>
      <c r="W1692" s="27" t="inlineStr">
        <is>
          <t>Dentro del alcance</t>
        </is>
      </c>
      <c r="X1692" s="27" t="inlineStr"/>
      <c r="Y1692" s="27" t="inlineStr">
        <is>
          <t>Sin recuento físico en el inventario de Avain</t>
        </is>
      </c>
      <c r="Z1692" s="28" t="inlineStr">
        <is>
          <t>Sin recuento físico</t>
        </is>
      </c>
      <c r="AA1692" s="27" t="inlineStr"/>
      <c r="AB1692" s="27" t="inlineStr"/>
      <c r="AC1692" s="27" t="inlineStr"/>
      <c r="AD1692" s="27" t="inlineStr"/>
      <c r="AE1692" s="27" t="inlineStr"/>
      <c r="AF1692" s="27" t="inlineStr"/>
      <c r="AG1692" s="27" t="inlineStr"/>
      <c r="AH1692" s="37" t="n">
        <v>150</v>
      </c>
      <c r="AI1692" s="37" t="n">
        <v>0</v>
      </c>
      <c r="AJ1692" s="37" t="n">
        <v>150</v>
      </c>
      <c r="AK1692" s="38" t="n">
        <v>23434.70193333333</v>
      </c>
      <c r="AL1692" s="38" t="n"/>
      <c r="AM1692" s="38" t="n"/>
      <c r="AN1692" s="27" t="inlineStr"/>
      <c r="AO1692" s="27"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7" t="n">
        <v>0</v>
      </c>
      <c r="M1693" s="7" t="n">
        <v>117173.51</v>
      </c>
      <c r="O1693" s="11">
        <f>M1693/SUM($M$2:$M$2023)</f>
        <v/>
      </c>
      <c r="P1693" s="5">
        <f>IFERROR(M1693/I1693,0)</f>
        <v/>
      </c>
      <c r="R1693" s="8">
        <f>I1693-Q1693</f>
        <v/>
      </c>
      <c r="S1693" s="36">
        <f>P1693*R1693</f>
        <v/>
      </c>
      <c r="U1693" s="27" t="inlineStr">
        <is>
          <t>Stock SAP</t>
        </is>
      </c>
      <c r="V1693" s="27" t="inlineStr">
        <is>
          <t>Medicamentos</t>
        </is>
      </c>
      <c r="W1693" s="27" t="inlineStr">
        <is>
          <t>Dentro del alcance</t>
        </is>
      </c>
      <c r="X1693" s="27" t="inlineStr"/>
      <c r="Y1693" s="27" t="inlineStr">
        <is>
          <t>Sin recuento físico en el inventario de Avain</t>
        </is>
      </c>
      <c r="Z1693" s="28" t="inlineStr">
        <is>
          <t>Sin recuento físico</t>
        </is>
      </c>
      <c r="AA1693" s="27" t="inlineStr"/>
      <c r="AB1693" s="27" t="inlineStr"/>
      <c r="AC1693" s="27" t="inlineStr"/>
      <c r="AD1693" s="27" t="inlineStr"/>
      <c r="AE1693" s="27" t="inlineStr"/>
      <c r="AF1693" s="27" t="inlineStr"/>
      <c r="AG1693" s="27" t="inlineStr"/>
      <c r="AH1693" s="37" t="n">
        <v>150</v>
      </c>
      <c r="AI1693" s="37" t="n">
        <v>0</v>
      </c>
      <c r="AJ1693" s="37" t="n">
        <v>150</v>
      </c>
      <c r="AK1693" s="38" t="n">
        <v>23434.70193333333</v>
      </c>
      <c r="AL1693" s="38" t="n"/>
      <c r="AM1693" s="38" t="n"/>
      <c r="AN1693" s="27" t="inlineStr"/>
      <c r="AO1693" s="27"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7" t="n">
        <v>0</v>
      </c>
      <c r="M1694" s="7" t="n">
        <v>589.34</v>
      </c>
      <c r="O1694" s="11">
        <f>M1694/SUM($M$2:$M$2023)</f>
        <v/>
      </c>
      <c r="P1694" s="5">
        <f>IFERROR(M1694/I1694,0)</f>
        <v/>
      </c>
      <c r="R1694" s="8">
        <f>I1694-Q1694</f>
        <v/>
      </c>
      <c r="S1694" s="36">
        <f>P1694*R1694</f>
        <v/>
      </c>
      <c r="U1694" s="27" t="inlineStr">
        <is>
          <t>Stock SAP</t>
        </is>
      </c>
      <c r="V1694" s="27" t="inlineStr">
        <is>
          <t>Medicamentos</t>
        </is>
      </c>
      <c r="W1694" s="27" t="inlineStr">
        <is>
          <t>Dentro del alcance</t>
        </is>
      </c>
      <c r="X1694" s="26" t="inlineStr">
        <is>
          <t>Baja</t>
        </is>
      </c>
      <c r="Y1694" s="27" t="inlineStr">
        <is>
          <t>Homologado – confianza Baja – pendiente de validación</t>
        </is>
      </c>
      <c r="Z1694" s="26" t="inlineStr">
        <is>
          <t>Dar de baja en SAP</t>
        </is>
      </c>
      <c r="AA1694" s="27" t="inlineStr">
        <is>
          <t>65</t>
        </is>
      </c>
      <c r="AB1694" s="27" t="inlineStr">
        <is>
          <t>DECADRON</t>
        </is>
      </c>
      <c r="AC1694" s="27" t="inlineStr">
        <is>
          <t>Homologación por código Avain (master M06-001)</t>
        </is>
      </c>
      <c r="AD1694" s="27" t="inlineStr">
        <is>
          <t>No</t>
        </is>
      </c>
      <c r="AE1694" s="27" t="inlineStr"/>
      <c r="AF1694" s="27" t="inlineStr">
        <is>
          <t>Sí</t>
        </is>
      </c>
      <c r="AG1694" s="27" t="inlineStr">
        <is>
          <t>M06-001</t>
        </is>
      </c>
      <c r="AH1694" s="37" t="n">
        <v>2330</v>
      </c>
      <c r="AI1694" s="37" t="n">
        <v>16</v>
      </c>
      <c r="AJ1694" s="37" t="n">
        <v>2314</v>
      </c>
      <c r="AK1694" s="38" t="n">
        <v>117.868356223176</v>
      </c>
      <c r="AL1694" s="38">
        <f>IF(OR($Z1694="Dar de baja en SAP",$Z1694="Dar de alta en SAP"),$AJ1694*$AK1694,"")</f>
        <v/>
      </c>
      <c r="AM1694" s="38">
        <f>$AI1694*$AK1694</f>
        <v/>
      </c>
      <c r="AN1694" s="29" t="inlineStr">
        <is>
          <t>Valorización a validar: relación de cantidades 146 a 1 entre SAP y el recuento físico. Sugiere distinta unidad de medida (SAP por caja o envase y el recuento por unidad). La diferencia económica de esta fila no debe tomarse como definitiva.</t>
        </is>
      </c>
      <c r="AO1694"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7" t="n">
        <v>0</v>
      </c>
      <c r="M1695" s="7" t="n">
        <v>19460.28</v>
      </c>
      <c r="O1695" s="11">
        <f>M1695/SUM($M$2:$M$2023)</f>
        <v/>
      </c>
      <c r="P1695" s="5">
        <f>IFERROR(M1695/I1695,0)</f>
        <v/>
      </c>
      <c r="R1695" s="8">
        <f>I1695-Q1695</f>
        <v/>
      </c>
      <c r="S1695" s="36">
        <f>P1695*R1695</f>
        <v/>
      </c>
      <c r="U1695" s="27" t="inlineStr">
        <is>
          <t>Stock SAP</t>
        </is>
      </c>
      <c r="V1695" s="27" t="inlineStr">
        <is>
          <t>Medicamentos</t>
        </is>
      </c>
      <c r="W1695" s="27" t="inlineStr">
        <is>
          <t>Dentro del alcance</t>
        </is>
      </c>
      <c r="X1695" s="27" t="inlineStr"/>
      <c r="Y1695" s="27" t="inlineStr">
        <is>
          <t>Sin recuento físico en el inventario de Avain</t>
        </is>
      </c>
      <c r="Z1695" s="28" t="inlineStr">
        <is>
          <t>Sin recuento físico</t>
        </is>
      </c>
      <c r="AA1695" s="27" t="inlineStr"/>
      <c r="AB1695" s="27" t="inlineStr"/>
      <c r="AC1695" s="27" t="inlineStr"/>
      <c r="AD1695" s="27" t="inlineStr"/>
      <c r="AE1695" s="27" t="inlineStr"/>
      <c r="AF1695" s="27" t="inlineStr"/>
      <c r="AG1695" s="27" t="inlineStr"/>
      <c r="AH1695" s="37" t="n">
        <v>44</v>
      </c>
      <c r="AI1695" s="37" t="n">
        <v>0</v>
      </c>
      <c r="AJ1695" s="37" t="n">
        <v>44</v>
      </c>
      <c r="AK1695" s="38" t="n">
        <v>3892.056590909091</v>
      </c>
      <c r="AL1695" s="38" t="n"/>
      <c r="AM1695" s="38" t="n"/>
      <c r="AN1695" s="27" t="inlineStr"/>
      <c r="AO1695" s="27"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7" t="n">
        <v>0</v>
      </c>
      <c r="M1696" s="7" t="n">
        <v>19460.28</v>
      </c>
      <c r="O1696" s="11">
        <f>M1696/SUM($M$2:$M$2023)</f>
        <v/>
      </c>
      <c r="P1696" s="5">
        <f>IFERROR(M1696/I1696,0)</f>
        <v/>
      </c>
      <c r="R1696" s="8">
        <f>I1696-Q1696</f>
        <v/>
      </c>
      <c r="S1696" s="36">
        <f>P1696*R1696</f>
        <v/>
      </c>
      <c r="U1696" s="27" t="inlineStr">
        <is>
          <t>Stock SAP</t>
        </is>
      </c>
      <c r="V1696" s="27" t="inlineStr">
        <is>
          <t>Medicamentos</t>
        </is>
      </c>
      <c r="W1696" s="27" t="inlineStr">
        <is>
          <t>Dentro del alcance</t>
        </is>
      </c>
      <c r="X1696" s="27" t="inlineStr"/>
      <c r="Y1696" s="27" t="inlineStr">
        <is>
          <t>Sin recuento físico en el inventario de Avain</t>
        </is>
      </c>
      <c r="Z1696" s="28" t="inlineStr">
        <is>
          <t>Sin recuento físico</t>
        </is>
      </c>
      <c r="AA1696" s="27" t="inlineStr"/>
      <c r="AB1696" s="27" t="inlineStr"/>
      <c r="AC1696" s="27" t="inlineStr"/>
      <c r="AD1696" s="27" t="inlineStr"/>
      <c r="AE1696" s="27" t="inlineStr"/>
      <c r="AF1696" s="27" t="inlineStr"/>
      <c r="AG1696" s="27" t="inlineStr"/>
      <c r="AH1696" s="37" t="n">
        <v>44</v>
      </c>
      <c r="AI1696" s="37" t="n">
        <v>0</v>
      </c>
      <c r="AJ1696" s="37" t="n">
        <v>44</v>
      </c>
      <c r="AK1696" s="38" t="n">
        <v>3892.056590909091</v>
      </c>
      <c r="AL1696" s="38" t="n"/>
      <c r="AM1696" s="38" t="n"/>
      <c r="AN1696" s="27" t="inlineStr"/>
      <c r="AO1696" s="27"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7" t="n">
        <v>0</v>
      </c>
      <c r="M1697" s="7" t="n">
        <v>3274.91</v>
      </c>
      <c r="O1697" s="11">
        <f>M1697/SUM($M$2:$M$2023)</f>
        <v/>
      </c>
      <c r="P1697" s="5">
        <f>IFERROR(M1697/I1697,0)</f>
        <v/>
      </c>
      <c r="R1697" s="8">
        <f>I1697-Q1697</f>
        <v/>
      </c>
      <c r="S1697" s="36">
        <f>P1697*R1697</f>
        <v/>
      </c>
      <c r="U1697" s="27" t="inlineStr">
        <is>
          <t>Stock SAP</t>
        </is>
      </c>
      <c r="V1697" s="27" t="inlineStr">
        <is>
          <t>Medicamentos</t>
        </is>
      </c>
      <c r="W1697" s="27" t="inlineStr">
        <is>
          <t>Dentro del alcance</t>
        </is>
      </c>
      <c r="X1697" s="27" t="inlineStr"/>
      <c r="Y1697" s="27" t="inlineStr">
        <is>
          <t>Sin recuento físico en el inventario de Avain</t>
        </is>
      </c>
      <c r="Z1697" s="28" t="inlineStr">
        <is>
          <t>Sin recuento físico</t>
        </is>
      </c>
      <c r="AA1697" s="27" t="inlineStr"/>
      <c r="AB1697" s="27" t="inlineStr"/>
      <c r="AC1697" s="27" t="inlineStr"/>
      <c r="AD1697" s="27" t="inlineStr"/>
      <c r="AE1697" s="27" t="inlineStr"/>
      <c r="AF1697" s="27" t="inlineStr"/>
      <c r="AG1697" s="27" t="inlineStr"/>
      <c r="AH1697" s="37" t="n">
        <v>14</v>
      </c>
      <c r="AI1697" s="37" t="n">
        <v>0</v>
      </c>
      <c r="AJ1697" s="37" t="n">
        <v>14</v>
      </c>
      <c r="AK1697" s="38" t="n">
        <v>654.9821428571429</v>
      </c>
      <c r="AL1697" s="38" t="n"/>
      <c r="AM1697" s="38" t="n"/>
      <c r="AN1697" s="27" t="inlineStr"/>
      <c r="AO1697" s="27"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7" t="n">
        <v>0</v>
      </c>
      <c r="M1698" s="7" t="n">
        <v>3709.84</v>
      </c>
      <c r="O1698" s="11">
        <f>M1698/SUM($M$2:$M$2023)</f>
        <v/>
      </c>
      <c r="P1698" s="5">
        <f>IFERROR(M1698/I1698,0)</f>
        <v/>
      </c>
      <c r="R1698" s="8">
        <f>I1698-Q1698</f>
        <v/>
      </c>
      <c r="S1698" s="36">
        <f>P1698*R1698</f>
        <v/>
      </c>
      <c r="U1698" s="27" t="inlineStr">
        <is>
          <t>Stock SAP</t>
        </is>
      </c>
      <c r="V1698" s="27" t="inlineStr">
        <is>
          <t>Medicamentos</t>
        </is>
      </c>
      <c r="W1698" s="27" t="inlineStr">
        <is>
          <t>Dentro del alcance</t>
        </is>
      </c>
      <c r="X1698" s="27" t="inlineStr"/>
      <c r="Y1698" s="27" t="inlineStr">
        <is>
          <t>Sin recuento físico en el inventario de Avain</t>
        </is>
      </c>
      <c r="Z1698" s="28" t="inlineStr">
        <is>
          <t>Sin recuento físico</t>
        </is>
      </c>
      <c r="AA1698" s="27" t="inlineStr"/>
      <c r="AB1698" s="27" t="inlineStr"/>
      <c r="AC1698" s="27" t="inlineStr"/>
      <c r="AD1698" s="27" t="inlineStr"/>
      <c r="AE1698" s="27" t="inlineStr"/>
      <c r="AF1698" s="27" t="inlineStr"/>
      <c r="AG1698" s="27" t="inlineStr"/>
      <c r="AH1698" s="37" t="n">
        <v>437</v>
      </c>
      <c r="AI1698" s="37" t="n">
        <v>0</v>
      </c>
      <c r="AJ1698" s="37" t="n">
        <v>437</v>
      </c>
      <c r="AK1698" s="38" t="n">
        <v>741.9679176201374</v>
      </c>
      <c r="AL1698" s="38" t="n"/>
      <c r="AM1698" s="38" t="n"/>
      <c r="AN1698" s="27" t="inlineStr"/>
      <c r="AO1698" s="27"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7" t="n">
        <v>0</v>
      </c>
      <c r="M1699" s="7" t="n">
        <v>82746.89999999999</v>
      </c>
      <c r="O1699" s="11">
        <f>M1699/SUM($M$2:$M$2023)</f>
        <v/>
      </c>
      <c r="P1699" s="5">
        <f>IFERROR(M1699/I1699,0)</f>
        <v/>
      </c>
      <c r="R1699" s="8">
        <f>I1699-Q1699</f>
        <v/>
      </c>
      <c r="S1699" s="36">
        <f>P1699*R1699</f>
        <v/>
      </c>
      <c r="U1699" s="27" t="inlineStr">
        <is>
          <t>Stock SAP</t>
        </is>
      </c>
      <c r="V1699" s="27" t="inlineStr">
        <is>
          <t>Medicamentos</t>
        </is>
      </c>
      <c r="W1699" s="27" t="inlineStr">
        <is>
          <t>Dentro del alcance</t>
        </is>
      </c>
      <c r="X1699" s="27" t="inlineStr"/>
      <c r="Y1699" s="27" t="inlineStr">
        <is>
          <t>Sin recuento físico en el inventario de Avain</t>
        </is>
      </c>
      <c r="Z1699" s="28" t="inlineStr">
        <is>
          <t>Sin recuento físico</t>
        </is>
      </c>
      <c r="AA1699" s="27" t="inlineStr"/>
      <c r="AB1699" s="27" t="inlineStr"/>
      <c r="AC1699" s="27" t="inlineStr"/>
      <c r="AD1699" s="27" t="inlineStr"/>
      <c r="AE1699" s="27" t="inlineStr"/>
      <c r="AF1699" s="27" t="inlineStr"/>
      <c r="AG1699" s="27" t="inlineStr"/>
      <c r="AH1699" s="37" t="n">
        <v>45</v>
      </c>
      <c r="AI1699" s="37" t="n">
        <v>0</v>
      </c>
      <c r="AJ1699" s="37" t="n">
        <v>45</v>
      </c>
      <c r="AK1699" s="38" t="n">
        <v>16549.38022222223</v>
      </c>
      <c r="AL1699" s="38" t="n"/>
      <c r="AM1699" s="38" t="n"/>
      <c r="AN1699" s="27" t="inlineStr"/>
      <c r="AO1699" s="27"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7" t="n">
        <v>0</v>
      </c>
      <c r="M1700" s="7" t="n">
        <v>82746.89999999999</v>
      </c>
      <c r="O1700" s="11">
        <f>M1700/SUM($M$2:$M$2023)</f>
        <v/>
      </c>
      <c r="P1700" s="5">
        <f>IFERROR(M1700/I1700,0)</f>
        <v/>
      </c>
      <c r="R1700" s="8">
        <f>I1700-Q1700</f>
        <v/>
      </c>
      <c r="S1700" s="36">
        <f>P1700*R1700</f>
        <v/>
      </c>
      <c r="U1700" s="27" t="inlineStr">
        <is>
          <t>Stock SAP</t>
        </is>
      </c>
      <c r="V1700" s="27" t="inlineStr">
        <is>
          <t>Medicamentos</t>
        </is>
      </c>
      <c r="W1700" s="27" t="inlineStr">
        <is>
          <t>Dentro del alcance</t>
        </is>
      </c>
      <c r="X1700" s="27" t="inlineStr"/>
      <c r="Y1700" s="27" t="inlineStr">
        <is>
          <t>Sin recuento físico en el inventario de Avain</t>
        </is>
      </c>
      <c r="Z1700" s="28" t="inlineStr">
        <is>
          <t>Sin recuento físico</t>
        </is>
      </c>
      <c r="AA1700" s="27" t="inlineStr"/>
      <c r="AB1700" s="27" t="inlineStr"/>
      <c r="AC1700" s="27" t="inlineStr"/>
      <c r="AD1700" s="27" t="inlineStr"/>
      <c r="AE1700" s="27" t="inlineStr"/>
      <c r="AF1700" s="27" t="inlineStr"/>
      <c r="AG1700" s="27" t="inlineStr"/>
      <c r="AH1700" s="37" t="n">
        <v>45</v>
      </c>
      <c r="AI1700" s="37" t="n">
        <v>0</v>
      </c>
      <c r="AJ1700" s="37" t="n">
        <v>45</v>
      </c>
      <c r="AK1700" s="38" t="n">
        <v>16549.38022222223</v>
      </c>
      <c r="AL1700" s="38" t="n"/>
      <c r="AM1700" s="38" t="n"/>
      <c r="AN1700" s="27" t="inlineStr"/>
      <c r="AO1700" s="27"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7" t="n">
        <v>0</v>
      </c>
      <c r="M1701" s="7" t="n">
        <v>82746.89999999999</v>
      </c>
      <c r="O1701" s="11">
        <f>M1701/SUM($M$2:$M$2023)</f>
        <v/>
      </c>
      <c r="P1701" s="5">
        <f>IFERROR(M1701/I1701,0)</f>
        <v/>
      </c>
      <c r="R1701" s="8">
        <f>I1701-Q1701</f>
        <v/>
      </c>
      <c r="S1701" s="36">
        <f>P1701*R1701</f>
        <v/>
      </c>
      <c r="U1701" s="27" t="inlineStr">
        <is>
          <t>Stock SAP</t>
        </is>
      </c>
      <c r="V1701" s="27" t="inlineStr">
        <is>
          <t>Medicamentos</t>
        </is>
      </c>
      <c r="W1701" s="27" t="inlineStr">
        <is>
          <t>Dentro del alcance</t>
        </is>
      </c>
      <c r="X1701" s="27" t="inlineStr"/>
      <c r="Y1701" s="27" t="inlineStr">
        <is>
          <t>Sin recuento físico en el inventario de Avain</t>
        </is>
      </c>
      <c r="Z1701" s="28" t="inlineStr">
        <is>
          <t>Sin recuento físico</t>
        </is>
      </c>
      <c r="AA1701" s="27" t="inlineStr"/>
      <c r="AB1701" s="27" t="inlineStr"/>
      <c r="AC1701" s="27" t="inlineStr"/>
      <c r="AD1701" s="27" t="inlineStr"/>
      <c r="AE1701" s="27" t="inlineStr"/>
      <c r="AF1701" s="27" t="inlineStr"/>
      <c r="AG1701" s="27" t="inlineStr"/>
      <c r="AH1701" s="37" t="n">
        <v>45</v>
      </c>
      <c r="AI1701" s="37" t="n">
        <v>0</v>
      </c>
      <c r="AJ1701" s="37" t="n">
        <v>45</v>
      </c>
      <c r="AK1701" s="38" t="n">
        <v>16549.38022222223</v>
      </c>
      <c r="AL1701" s="38" t="n"/>
      <c r="AM1701" s="38" t="n"/>
      <c r="AN1701" s="27" t="inlineStr"/>
      <c r="AO1701" s="27"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7" t="n">
        <v>0</v>
      </c>
      <c r="M1702" s="7" t="n">
        <v>82746.89999999999</v>
      </c>
      <c r="O1702" s="11">
        <f>M1702/SUM($M$2:$M$2023)</f>
        <v/>
      </c>
      <c r="P1702" s="5">
        <f>IFERROR(M1702/I1702,0)</f>
        <v/>
      </c>
      <c r="R1702" s="8">
        <f>I1702-Q1702</f>
        <v/>
      </c>
      <c r="S1702" s="36">
        <f>P1702*R1702</f>
        <v/>
      </c>
      <c r="U1702" s="27" t="inlineStr">
        <is>
          <t>Stock SAP</t>
        </is>
      </c>
      <c r="V1702" s="27" t="inlineStr">
        <is>
          <t>Medicamentos</t>
        </is>
      </c>
      <c r="W1702" s="27" t="inlineStr">
        <is>
          <t>Dentro del alcance</t>
        </is>
      </c>
      <c r="X1702" s="27" t="inlineStr"/>
      <c r="Y1702" s="27" t="inlineStr">
        <is>
          <t>Sin recuento físico en el inventario de Avain</t>
        </is>
      </c>
      <c r="Z1702" s="28" t="inlineStr">
        <is>
          <t>Sin recuento físico</t>
        </is>
      </c>
      <c r="AA1702" s="27" t="inlineStr"/>
      <c r="AB1702" s="27" t="inlineStr"/>
      <c r="AC1702" s="27" t="inlineStr"/>
      <c r="AD1702" s="27" t="inlineStr"/>
      <c r="AE1702" s="27" t="inlineStr"/>
      <c r="AF1702" s="27" t="inlineStr"/>
      <c r="AG1702" s="27" t="inlineStr"/>
      <c r="AH1702" s="37" t="n">
        <v>45</v>
      </c>
      <c r="AI1702" s="37" t="n">
        <v>0</v>
      </c>
      <c r="AJ1702" s="37" t="n">
        <v>45</v>
      </c>
      <c r="AK1702" s="38" t="n">
        <v>16549.38022222223</v>
      </c>
      <c r="AL1702" s="38" t="n"/>
      <c r="AM1702" s="38" t="n"/>
      <c r="AN1702" s="27" t="inlineStr"/>
      <c r="AO1702" s="27" t="inlineStr">
        <is>
          <t>El material ocupa 8 filas en la hoja 1060 NQN (lote/almacén). La cantidad SAP y la física de esta vista son el total del material.</t>
        </is>
      </c>
    </row>
    <row r="1703">
      <c r="A1703" s="5" t="inlineStr">
        <is>
          <t>2000025</t>
        </is>
      </c>
      <c r="B1703" s="5" t="inlineStr">
        <is>
          <t>HOJA DE BISTURI Nº20</t>
        </is>
      </c>
      <c r="C1703" s="5" t="inlineStr"/>
      <c r="D1703" s="5" t="inlineStr">
        <is>
          <t>033</t>
        </is>
      </c>
      <c r="E1703" s="5" t="inlineStr">
        <is>
          <t>ZDES</t>
        </is>
      </c>
      <c r="F1703" s="5" t="inlineStr">
        <is>
          <t>1060</t>
        </is>
      </c>
      <c r="G1703" s="5" t="inlineStr">
        <is>
          <t>6021</t>
        </is>
      </c>
      <c r="H1703" s="5" t="inlineStr">
        <is>
          <t>C/U</t>
        </is>
      </c>
      <c r="I1703" s="6" t="n">
        <v>5</v>
      </c>
      <c r="J1703" s="6" t="n">
        <v>0</v>
      </c>
      <c r="K1703" s="5" t="inlineStr">
        <is>
          <t>ARS</t>
        </is>
      </c>
      <c r="L1703" s="7" t="n">
        <v>0</v>
      </c>
      <c r="M1703" s="7" t="n">
        <v>103540.5</v>
      </c>
      <c r="O1703" s="11">
        <f>M1703/SUM($M$2:$M$2023)</f>
        <v/>
      </c>
      <c r="P1703" s="5">
        <f>IFERROR(M1703/I1703,0)</f>
        <v/>
      </c>
      <c r="Q1703" s="39" t="n">
        <v>124</v>
      </c>
      <c r="R1703" s="8">
        <f>I1703-Q1703</f>
        <v/>
      </c>
      <c r="S1703" s="36">
        <f>P1703*R1703</f>
        <v/>
      </c>
      <c r="U1703" s="27" t="inlineStr">
        <is>
          <t>Stock SAP</t>
        </is>
      </c>
      <c r="V1703" s="27" t="inlineStr">
        <is>
          <t>Descartables</t>
        </is>
      </c>
      <c r="W1703" s="27" t="inlineStr">
        <is>
          <t>Dentro del alcance</t>
        </is>
      </c>
      <c r="X1703" s="26" t="inlineStr">
        <is>
          <t>Baja</t>
        </is>
      </c>
      <c r="Y1703" s="27" t="inlineStr">
        <is>
          <t>Homologado – confianza Baja – pendiente de validación</t>
        </is>
      </c>
      <c r="Z1703" s="25" t="inlineStr">
        <is>
          <t>Dar de alta en SAP</t>
        </is>
      </c>
      <c r="AA1703" s="27" t="inlineStr">
        <is>
          <t>474; 563</t>
        </is>
      </c>
      <c r="AB1703" s="27" t="inlineStr">
        <is>
          <t>HOJA DE BISTURI Nº10; HOJA DE BISTURI Nº21</t>
        </is>
      </c>
      <c r="AC1703" s="27" t="inlineStr">
        <is>
          <t>Cruce por nomenclatura SAP</t>
        </is>
      </c>
      <c r="AD1703" s="27" t="inlineStr">
        <is>
          <t>Sí</t>
        </is>
      </c>
      <c r="AE1703" s="27" t="inlineStr">
        <is>
          <t>2000025, 2000453, 2000456, 2000455</t>
        </is>
      </c>
      <c r="AF1703" s="27" t="inlineStr">
        <is>
          <t>Sí</t>
        </is>
      </c>
      <c r="AG1703" s="27" t="inlineStr"/>
      <c r="AH1703" s="37" t="n">
        <v>5</v>
      </c>
      <c r="AI1703" s="37" t="n">
        <v>124</v>
      </c>
      <c r="AJ1703" s="37" t="n">
        <v>-119</v>
      </c>
      <c r="AK1703" s="38" t="n">
        <v>20708.1</v>
      </c>
      <c r="AL1703" s="38">
        <f>IF(OR($Z1703="Dar de baja en SAP",$Z1703="Dar de alta en SAP"),$AJ1703*$AK1703,"")</f>
        <v/>
      </c>
      <c r="AM1703" s="38">
        <f>$AI1703*$AK1703</f>
        <v/>
      </c>
      <c r="AN1703" s="27" t="inlineStr"/>
      <c r="AO1703" s="27"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t="inlineStr"/>
      <c r="D1704" s="5" t="inlineStr">
        <is>
          <t>033</t>
        </is>
      </c>
      <c r="E1704" s="5" t="inlineStr">
        <is>
          <t>ZDES</t>
        </is>
      </c>
      <c r="F1704" s="5" t="inlineStr">
        <is>
          <t>1060</t>
        </is>
      </c>
      <c r="G1704" s="5" t="inlineStr">
        <is>
          <t>6022</t>
        </is>
      </c>
      <c r="H1704" s="5" t="inlineStr">
        <is>
          <t>C/U</t>
        </is>
      </c>
      <c r="I1704" s="6" t="n">
        <v>5</v>
      </c>
      <c r="J1704" s="6" t="n">
        <v>0</v>
      </c>
      <c r="K1704" s="5" t="inlineStr">
        <is>
          <t>ARS</t>
        </is>
      </c>
      <c r="L1704" s="7" t="n">
        <v>0</v>
      </c>
      <c r="M1704" s="7" t="n">
        <v>17413.63</v>
      </c>
      <c r="O1704" s="11">
        <f>M1704/SUM($M$2:$M$2023)</f>
        <v/>
      </c>
      <c r="P1704" s="5">
        <f>IFERROR(M1704/I1704,0)</f>
        <v/>
      </c>
      <c r="R1704" s="8">
        <f>I1704-Q1704</f>
        <v/>
      </c>
      <c r="S1704" s="36">
        <f>P1704*R1704</f>
        <v/>
      </c>
      <c r="U1704" s="27" t="inlineStr">
        <is>
          <t>Stock SAP</t>
        </is>
      </c>
      <c r="V1704" s="27" t="inlineStr">
        <is>
          <t>Descartables</t>
        </is>
      </c>
      <c r="W1704" s="27" t="inlineStr">
        <is>
          <t>Dentro del alcance</t>
        </is>
      </c>
      <c r="X1704" s="27" t="inlineStr"/>
      <c r="Y1704" s="27" t="inlineStr">
        <is>
          <t>Sin recuento físico en el inventario de Avain</t>
        </is>
      </c>
      <c r="Z1704" s="28" t="inlineStr">
        <is>
          <t>Sin recuento físico</t>
        </is>
      </c>
      <c r="AA1704" s="27" t="inlineStr"/>
      <c r="AB1704" s="27" t="inlineStr"/>
      <c r="AC1704" s="27" t="inlineStr"/>
      <c r="AD1704" s="27" t="inlineStr"/>
      <c r="AE1704" s="27" t="inlineStr"/>
      <c r="AF1704" s="27" t="inlineStr"/>
      <c r="AG1704" s="27" t="inlineStr"/>
      <c r="AH1704" s="37" t="n">
        <v>14</v>
      </c>
      <c r="AI1704" s="37" t="n">
        <v>0</v>
      </c>
      <c r="AJ1704" s="37" t="n">
        <v>14</v>
      </c>
      <c r="AK1704" s="38" t="n">
        <v>3482.725714285715</v>
      </c>
      <c r="AL1704" s="38" t="n"/>
      <c r="AM1704" s="38" t="n"/>
      <c r="AN1704" s="27" t="inlineStr"/>
      <c r="AO1704" s="27" t="inlineStr">
        <is>
          <t>El material ocupa 2 filas en la hoja 1060 NQN (lote/almacén). La cantidad SAP y la física de esta vista son el total del material.</t>
        </is>
      </c>
    </row>
    <row r="1705">
      <c r="A1705" s="5" t="inlineStr">
        <is>
          <t>2000057</t>
        </is>
      </c>
      <c r="B1705" s="5" t="inlineStr">
        <is>
          <t>KIT DE OBSTETRICIA</t>
        </is>
      </c>
      <c r="C1705" s="5" t="inlineStr"/>
      <c r="D1705" s="5" t="inlineStr">
        <is>
          <t>033</t>
        </is>
      </c>
      <c r="E1705" s="5" t="inlineStr">
        <is>
          <t>ZDES</t>
        </is>
      </c>
      <c r="F1705" s="5" t="inlineStr">
        <is>
          <t>1060</t>
        </is>
      </c>
      <c r="G1705" s="5" t="inlineStr">
        <is>
          <t>6021</t>
        </is>
      </c>
      <c r="H1705" s="5" t="inlineStr">
        <is>
          <t>C/U</t>
        </is>
      </c>
      <c r="I1705" s="6" t="n">
        <v>5</v>
      </c>
      <c r="J1705" s="6" t="n">
        <v>0</v>
      </c>
      <c r="K1705" s="5" t="inlineStr">
        <is>
          <t>ARS</t>
        </is>
      </c>
      <c r="L1705" s="7" t="n">
        <v>0</v>
      </c>
      <c r="M1705" s="7" t="n">
        <v>175550.4</v>
      </c>
      <c r="O1705" s="11">
        <f>M1705/SUM($M$2:$M$2023)</f>
        <v/>
      </c>
      <c r="P1705" s="5">
        <f>IFERROR(M1705/I1705,0)</f>
        <v/>
      </c>
      <c r="R1705" s="8">
        <f>I1705-Q1705</f>
        <v/>
      </c>
      <c r="S1705" s="36">
        <f>P1705*R1705</f>
        <v/>
      </c>
      <c r="U1705" s="27" t="inlineStr">
        <is>
          <t>Stock SAP</t>
        </is>
      </c>
      <c r="V1705" s="27" t="inlineStr">
        <is>
          <t>Descartables</t>
        </is>
      </c>
      <c r="W1705" s="27" t="inlineStr">
        <is>
          <t>Dentro del alcance</t>
        </is>
      </c>
      <c r="X1705" s="27" t="inlineStr"/>
      <c r="Y1705" s="27" t="inlineStr">
        <is>
          <t>Sin recuento físico en el inventario de Avain</t>
        </is>
      </c>
      <c r="Z1705" s="28" t="inlineStr">
        <is>
          <t>Sin recuento físico</t>
        </is>
      </c>
      <c r="AA1705" s="27" t="inlineStr"/>
      <c r="AB1705" s="27" t="inlineStr"/>
      <c r="AC1705" s="27" t="inlineStr"/>
      <c r="AD1705" s="27" t="inlineStr"/>
      <c r="AE1705" s="27" t="inlineStr"/>
      <c r="AF1705" s="27" t="inlineStr"/>
      <c r="AG1705" s="27" t="inlineStr"/>
      <c r="AH1705" s="37" t="n">
        <v>5</v>
      </c>
      <c r="AI1705" s="37" t="n">
        <v>0</v>
      </c>
      <c r="AJ1705" s="37" t="n">
        <v>5</v>
      </c>
      <c r="AK1705" s="38" t="n">
        <v>35110.08</v>
      </c>
      <c r="AL1705" s="38" t="n"/>
      <c r="AM1705" s="38" t="n"/>
      <c r="AN1705" s="27" t="inlineStr"/>
      <c r="AO1705" s="27" t="inlineStr"/>
    </row>
    <row r="1706">
      <c r="A1706" s="5" t="inlineStr">
        <is>
          <t>2000063</t>
        </is>
      </c>
      <c r="B1706" s="5" t="inlineStr">
        <is>
          <t>PINZA MAGILL PEDIATRICA</t>
        </is>
      </c>
      <c r="C1706" s="5" t="inlineStr"/>
      <c r="D1706" s="5" t="inlineStr">
        <is>
          <t>033</t>
        </is>
      </c>
      <c r="E1706" s="5" t="inlineStr">
        <is>
          <t>ZDES</t>
        </is>
      </c>
      <c r="F1706" s="5" t="inlineStr">
        <is>
          <t>1060</t>
        </is>
      </c>
      <c r="G1706" s="5" t="inlineStr">
        <is>
          <t>6021</t>
        </is>
      </c>
      <c r="H1706" s="5" t="inlineStr">
        <is>
          <t>C/U</t>
        </is>
      </c>
      <c r="I1706" s="6" t="n">
        <v>5</v>
      </c>
      <c r="J1706" s="6" t="n">
        <v>0</v>
      </c>
      <c r="K1706" s="5" t="inlineStr">
        <is>
          <t>ARS</t>
        </is>
      </c>
      <c r="L1706" s="7" t="n">
        <v>0</v>
      </c>
      <c r="M1706" s="7" t="n">
        <v>137350</v>
      </c>
      <c r="O1706" s="11">
        <f>M1706/SUM($M$2:$M$2023)</f>
        <v/>
      </c>
      <c r="P1706" s="5">
        <f>IFERROR(M1706/I1706,0)</f>
        <v/>
      </c>
      <c r="Q1706" s="39" t="n">
        <v>12</v>
      </c>
      <c r="R1706" s="8">
        <f>I1706-Q1706</f>
        <v/>
      </c>
      <c r="S1706" s="36">
        <f>P1706*R1706</f>
        <v/>
      </c>
      <c r="U1706" s="27" t="inlineStr">
        <is>
          <t>Stock SAP</t>
        </is>
      </c>
      <c r="V1706" s="27" t="inlineStr">
        <is>
          <t>Descartables</t>
        </is>
      </c>
      <c r="W1706" s="27" t="inlineStr">
        <is>
          <t>Dentro del alcance</t>
        </is>
      </c>
      <c r="X1706" s="25" t="inlineStr">
        <is>
          <t>Alta</t>
        </is>
      </c>
      <c r="Y1706" s="27" t="inlineStr">
        <is>
          <t>Homologado – confianza Alta</t>
        </is>
      </c>
      <c r="Z1706" s="25" t="inlineStr">
        <is>
          <t>Dar de alta en SAP</t>
        </is>
      </c>
      <c r="AA1706" s="27" t="inlineStr">
        <is>
          <t>533</t>
        </is>
      </c>
      <c r="AB1706" s="27" t="inlineStr">
        <is>
          <t>PINZA MAGILL</t>
        </is>
      </c>
      <c r="AC1706" s="27" t="inlineStr">
        <is>
          <t>Cruce por nomenclatura SAP</t>
        </is>
      </c>
      <c r="AD1706" s="27" t="inlineStr">
        <is>
          <t>No</t>
        </is>
      </c>
      <c r="AE1706" s="27" t="inlineStr"/>
      <c r="AF1706" s="27" t="inlineStr">
        <is>
          <t>Sí</t>
        </is>
      </c>
      <c r="AG1706" s="27" t="inlineStr"/>
      <c r="AH1706" s="37" t="n">
        <v>5</v>
      </c>
      <c r="AI1706" s="37" t="n">
        <v>12</v>
      </c>
      <c r="AJ1706" s="37" t="n">
        <v>-7</v>
      </c>
      <c r="AK1706" s="38" t="n">
        <v>27470</v>
      </c>
      <c r="AL1706" s="38">
        <f>IF(OR($Z1706="Dar de baja en SAP",$Z1706="Dar de alta en SAP"),$AJ1706*$AK1706,"")</f>
        <v/>
      </c>
      <c r="AM1706" s="38">
        <f>$AI1706*$AK1706</f>
        <v/>
      </c>
      <c r="AN1706" s="27" t="inlineStr"/>
      <c r="AO1706" s="27" t="inlineStr">
        <is>
          <t>Cruce por nomenclatura: similitud 0.82.</t>
        </is>
      </c>
    </row>
    <row r="1707">
      <c r="A1707" s="5" t="inlineStr">
        <is>
          <t>2000406</t>
        </is>
      </c>
      <c r="B1707" s="5" t="inlineStr">
        <is>
          <t>SONDA NASOGASTRICA K-33 KOLLER</t>
        </is>
      </c>
      <c r="C1707" s="5" t="inlineStr"/>
      <c r="D1707" s="5" t="inlineStr">
        <is>
          <t>033</t>
        </is>
      </c>
      <c r="E1707" s="5" t="inlineStr">
        <is>
          <t>ZDES</t>
        </is>
      </c>
      <c r="F1707" s="5" t="inlineStr">
        <is>
          <t>1060</t>
        </is>
      </c>
      <c r="G1707" s="5" t="inlineStr">
        <is>
          <t>6022</t>
        </is>
      </c>
      <c r="H1707" s="5" t="inlineStr">
        <is>
          <t>C/U</t>
        </is>
      </c>
      <c r="I1707" s="6" t="n">
        <v>5</v>
      </c>
      <c r="J1707" s="6" t="n">
        <v>0</v>
      </c>
      <c r="K1707" s="5" t="inlineStr">
        <is>
          <t>ARS</t>
        </is>
      </c>
      <c r="L1707" s="7" t="n">
        <v>0</v>
      </c>
      <c r="M1707" s="7" t="n">
        <v>68.45999999999999</v>
      </c>
      <c r="O1707" s="11">
        <f>M1707/SUM($M$2:$M$2023)</f>
        <v/>
      </c>
      <c r="P1707" s="5">
        <f>IFERROR(M1707/I1707,0)</f>
        <v/>
      </c>
      <c r="R1707" s="8">
        <f>I1707-Q1707</f>
        <v/>
      </c>
      <c r="S1707" s="36">
        <f>P1707*R1707</f>
        <v/>
      </c>
      <c r="U1707" s="27" t="inlineStr">
        <is>
          <t>Stock SAP</t>
        </is>
      </c>
      <c r="V1707" s="27" t="inlineStr">
        <is>
          <t>Descartables</t>
        </is>
      </c>
      <c r="W1707" s="27" t="inlineStr">
        <is>
          <t>Dentro del alcance</t>
        </is>
      </c>
      <c r="X1707" s="27" t="inlineStr"/>
      <c r="Y1707" s="27" t="inlineStr">
        <is>
          <t>Sin recuento físico en el inventario de Avain</t>
        </is>
      </c>
      <c r="Z1707" s="28" t="inlineStr">
        <is>
          <t>Sin recuento físico</t>
        </is>
      </c>
      <c r="AA1707" s="27" t="inlineStr"/>
      <c r="AB1707" s="27" t="inlineStr"/>
      <c r="AC1707" s="27" t="inlineStr"/>
      <c r="AD1707" s="27" t="inlineStr"/>
      <c r="AE1707" s="27" t="inlineStr"/>
      <c r="AF1707" s="27" t="inlineStr"/>
      <c r="AG1707" s="27" t="inlineStr"/>
      <c r="AH1707" s="37" t="n">
        <v>5</v>
      </c>
      <c r="AI1707" s="37" t="n">
        <v>0</v>
      </c>
      <c r="AJ1707" s="37" t="n">
        <v>5</v>
      </c>
      <c r="AK1707" s="38" t="n">
        <v>13.692</v>
      </c>
      <c r="AL1707" s="38" t="n"/>
      <c r="AM1707" s="38" t="n"/>
      <c r="AN1707" s="27" t="inlineStr"/>
      <c r="AO1707" s="27" t="inlineStr">
        <is>
          <t>El material ocupa 2 filas en la hoja 1060 NQN (lote/almacén). La cantidad SAP y la física de esta vista son el total del material.</t>
        </is>
      </c>
    </row>
    <row r="1708">
      <c r="A1708" s="5" t="inlineStr">
        <is>
          <t>2000453</t>
        </is>
      </c>
      <c r="B1708" s="5" t="inlineStr">
        <is>
          <t>HOJA DE BISTURI Nº 11</t>
        </is>
      </c>
      <c r="C1708" s="5" t="inlineStr"/>
      <c r="D1708" s="5" t="inlineStr">
        <is>
          <t>033</t>
        </is>
      </c>
      <c r="E1708" s="5" t="inlineStr">
        <is>
          <t>ZDES</t>
        </is>
      </c>
      <c r="F1708" s="5" t="inlineStr">
        <is>
          <t>1060</t>
        </is>
      </c>
      <c r="G1708" s="5" t="inlineStr">
        <is>
          <t>6022</t>
        </is>
      </c>
      <c r="H1708" s="5" t="inlineStr">
        <is>
          <t>C/U</t>
        </is>
      </c>
      <c r="I1708" s="6" t="n">
        <v>5</v>
      </c>
      <c r="J1708" s="6" t="n">
        <v>0</v>
      </c>
      <c r="K1708" s="5" t="inlineStr">
        <is>
          <t>ARS</t>
        </is>
      </c>
      <c r="L1708" s="7" t="n">
        <v>0</v>
      </c>
      <c r="M1708" s="7" t="n">
        <v>2130.78</v>
      </c>
      <c r="O1708" s="11">
        <f>M1708/SUM($M$2:$M$2023)</f>
        <v/>
      </c>
      <c r="P1708" s="5">
        <f>IFERROR(M1708/I1708,0)</f>
        <v/>
      </c>
      <c r="R1708" s="8">
        <f>I1708-Q1708</f>
        <v/>
      </c>
      <c r="S1708" s="36">
        <f>P1708*R1708</f>
        <v/>
      </c>
      <c r="U1708" s="27" t="inlineStr">
        <is>
          <t>Stock SAP</t>
        </is>
      </c>
      <c r="V1708" s="27" t="inlineStr">
        <is>
          <t>Descartables</t>
        </is>
      </c>
      <c r="W1708" s="27" t="inlineStr">
        <is>
          <t>Dentro del alcance</t>
        </is>
      </c>
      <c r="X1708" s="27" t="inlineStr"/>
      <c r="Y1708" s="27" t="inlineStr">
        <is>
          <t>Sin recuento físico en el inventario de Avain</t>
        </is>
      </c>
      <c r="Z1708" s="28" t="inlineStr">
        <is>
          <t>Sin recuento físico</t>
        </is>
      </c>
      <c r="AA1708" s="27" t="inlineStr"/>
      <c r="AB1708" s="27" t="inlineStr"/>
      <c r="AC1708" s="27" t="inlineStr"/>
      <c r="AD1708" s="27" t="inlineStr"/>
      <c r="AE1708" s="27" t="inlineStr"/>
      <c r="AF1708" s="27" t="inlineStr"/>
      <c r="AG1708" s="27" t="inlineStr"/>
      <c r="AH1708" s="37" t="n">
        <v>9</v>
      </c>
      <c r="AI1708" s="37" t="n">
        <v>0</v>
      </c>
      <c r="AJ1708" s="37" t="n">
        <v>9</v>
      </c>
      <c r="AK1708" s="38" t="n">
        <v>426.1555555555556</v>
      </c>
      <c r="AL1708" s="38" t="n"/>
      <c r="AM1708" s="38" t="n"/>
      <c r="AN1708" s="27" t="inlineStr"/>
      <c r="AO1708" s="27"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t="inlineStr"/>
      <c r="D1709" s="5" t="inlineStr">
        <is>
          <t>MDES</t>
        </is>
      </c>
      <c r="E1709" s="5" t="inlineStr">
        <is>
          <t>ZDES</t>
        </is>
      </c>
      <c r="F1709" s="5" t="inlineStr">
        <is>
          <t>1060</t>
        </is>
      </c>
      <c r="G1709" s="5" t="inlineStr">
        <is>
          <t>6021</t>
        </is>
      </c>
      <c r="H1709" s="5" t="inlineStr">
        <is>
          <t>C/U</t>
        </is>
      </c>
      <c r="I1709" s="6" t="n">
        <v>5</v>
      </c>
      <c r="J1709" s="6" t="n">
        <v>0</v>
      </c>
      <c r="K1709" s="5" t="inlineStr">
        <is>
          <t>ARS</t>
        </is>
      </c>
      <c r="L1709" s="7" t="n">
        <v>0</v>
      </c>
      <c r="M1709" s="7" t="n">
        <v>1047361.2</v>
      </c>
      <c r="O1709" s="11">
        <f>M1709/SUM($M$2:$M$2023)</f>
        <v/>
      </c>
      <c r="P1709" s="5">
        <f>IFERROR(M1709/I1709,0)</f>
        <v/>
      </c>
      <c r="Q1709" s="39" t="n">
        <v>1465</v>
      </c>
      <c r="R1709" s="8">
        <f>I1709-Q1709</f>
        <v/>
      </c>
      <c r="S1709" s="36">
        <f>P1709*R1709</f>
        <v/>
      </c>
      <c r="U1709" s="27" t="inlineStr">
        <is>
          <t>Stock SAP</t>
        </is>
      </c>
      <c r="V1709" s="27" t="inlineStr">
        <is>
          <t>Descartables</t>
        </is>
      </c>
      <c r="W1709" s="27" t="inlineStr">
        <is>
          <t>Dentro del alcance</t>
        </is>
      </c>
      <c r="X1709" s="30" t="inlineStr">
        <is>
          <t>Media</t>
        </is>
      </c>
      <c r="Y1709" s="27" t="inlineStr">
        <is>
          <t>Homologado – confianza Media – pendiente de validación</t>
        </is>
      </c>
      <c r="Z1709" s="25" t="inlineStr">
        <is>
          <t>Dar de alta en SAP</t>
        </is>
      </c>
      <c r="AA1709" s="27" t="inlineStr">
        <is>
          <t>345</t>
        </is>
      </c>
      <c r="AB1709" s="27" t="inlineStr">
        <is>
          <t>ELECTRODOS</t>
        </is>
      </c>
      <c r="AC1709" s="27" t="inlineStr">
        <is>
          <t>Cruce por nomenclatura SAP</t>
        </is>
      </c>
      <c r="AD1709" s="27" t="inlineStr">
        <is>
          <t>No</t>
        </is>
      </c>
      <c r="AE1709" s="27" t="inlineStr"/>
      <c r="AF1709" s="27" t="inlineStr">
        <is>
          <t>No</t>
        </is>
      </c>
      <c r="AG1709" s="27" t="inlineStr"/>
      <c r="AH1709" s="37" t="n">
        <v>5</v>
      </c>
      <c r="AI1709" s="37" t="n">
        <v>1465</v>
      </c>
      <c r="AJ1709" s="37" t="n">
        <v>-1460</v>
      </c>
      <c r="AK1709" s="38" t="n">
        <v>209472.24</v>
      </c>
      <c r="AL1709" s="38">
        <f>IF(OR($Z1709="Dar de baja en SAP",$Z1709="Dar de alta en SAP"),$AJ1709*$AK1709,"")</f>
        <v/>
      </c>
      <c r="AM1709" s="38">
        <f>$AI1709*$AK1709</f>
        <v/>
      </c>
      <c r="AN1709" s="29"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27"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t="inlineStr"/>
      <c r="D1710" s="5" t="inlineStr">
        <is>
          <t>033</t>
        </is>
      </c>
      <c r="E1710" s="5" t="inlineStr">
        <is>
          <t>ZDES</t>
        </is>
      </c>
      <c r="F1710" s="5" t="inlineStr">
        <is>
          <t>1060</t>
        </is>
      </c>
      <c r="G1710" s="5" t="inlineStr">
        <is>
          <t>6032</t>
        </is>
      </c>
      <c r="H1710" s="5" t="inlineStr">
        <is>
          <t>C/U</t>
        </is>
      </c>
      <c r="I1710" s="6" t="n">
        <v>5</v>
      </c>
      <c r="J1710" s="6" t="n">
        <v>0</v>
      </c>
      <c r="K1710" s="5" t="inlineStr">
        <is>
          <t>ARS</t>
        </is>
      </c>
      <c r="L1710" s="7" t="n">
        <v>0</v>
      </c>
      <c r="M1710" s="7" t="n">
        <v>46400</v>
      </c>
      <c r="O1710" s="11">
        <f>M1710/SUM($M$2:$M$2023)</f>
        <v/>
      </c>
      <c r="P1710" s="5">
        <f>IFERROR(M1710/I1710,0)</f>
        <v/>
      </c>
      <c r="R1710" s="8">
        <f>I1710-Q1710</f>
        <v/>
      </c>
      <c r="S1710" s="36">
        <f>P1710*R1710</f>
        <v/>
      </c>
      <c r="U1710" s="27" t="inlineStr">
        <is>
          <t>Stock SAP</t>
        </is>
      </c>
      <c r="V1710" s="27" t="inlineStr">
        <is>
          <t>Descartables</t>
        </is>
      </c>
      <c r="W1710" s="27" t="inlineStr">
        <is>
          <t>Dentro del alcance</t>
        </is>
      </c>
      <c r="X1710" s="27" t="inlineStr"/>
      <c r="Y1710" s="27" t="inlineStr">
        <is>
          <t>Sin recuento físico en el inventario de Avain</t>
        </is>
      </c>
      <c r="Z1710" s="28" t="inlineStr">
        <is>
          <t>Sin recuento físico</t>
        </is>
      </c>
      <c r="AA1710" s="27" t="inlineStr"/>
      <c r="AB1710" s="27" t="inlineStr"/>
      <c r="AC1710" s="27" t="inlineStr"/>
      <c r="AD1710" s="27" t="inlineStr"/>
      <c r="AE1710" s="27" t="inlineStr"/>
      <c r="AF1710" s="27" t="inlineStr"/>
      <c r="AG1710" s="27" t="inlineStr"/>
      <c r="AH1710" s="37" t="n">
        <v>5</v>
      </c>
      <c r="AI1710" s="37" t="n">
        <v>0</v>
      </c>
      <c r="AJ1710" s="37" t="n">
        <v>5</v>
      </c>
      <c r="AK1710" s="38" t="n">
        <v>9280</v>
      </c>
      <c r="AL1710" s="38" t="n"/>
      <c r="AM1710" s="38" t="n"/>
      <c r="AN1710" s="27" t="inlineStr"/>
      <c r="AO1710" s="27" t="inlineStr"/>
    </row>
    <row r="1711">
      <c r="A1711" s="5" t="inlineStr">
        <is>
          <t>2001164</t>
        </is>
      </c>
      <c r="B1711" s="5" t="inlineStr">
        <is>
          <t>BOLSAS DE BIOSEGURIDAD</t>
        </is>
      </c>
      <c r="C1711" s="5" t="inlineStr"/>
      <c r="D1711" s="5" t="inlineStr">
        <is>
          <t>033</t>
        </is>
      </c>
      <c r="E1711" s="5" t="inlineStr">
        <is>
          <t>ZDES</t>
        </is>
      </c>
      <c r="F1711" s="5" t="inlineStr">
        <is>
          <t>1060</t>
        </is>
      </c>
      <c r="G1711" s="5" t="inlineStr">
        <is>
          <t>6010</t>
        </is>
      </c>
      <c r="H1711" s="5" t="inlineStr">
        <is>
          <t>C/U</t>
        </is>
      </c>
      <c r="I1711" s="6" t="n">
        <v>5</v>
      </c>
      <c r="J1711" s="6" t="n">
        <v>0</v>
      </c>
      <c r="K1711" s="5" t="inlineStr">
        <is>
          <t>ARS</t>
        </is>
      </c>
      <c r="L1711" s="7" t="n">
        <v>0</v>
      </c>
      <c r="M1711" s="7" t="n">
        <v>269.63</v>
      </c>
      <c r="O1711" s="11">
        <f>M1711/SUM($M$2:$M$2023)</f>
        <v/>
      </c>
      <c r="P1711" s="5">
        <f>IFERROR(M1711/I1711,0)</f>
        <v/>
      </c>
      <c r="R1711" s="8">
        <f>I1711-Q1711</f>
        <v/>
      </c>
      <c r="S1711" s="36">
        <f>P1711*R1711</f>
        <v/>
      </c>
      <c r="U1711" s="27" t="inlineStr">
        <is>
          <t>Stock SAP</t>
        </is>
      </c>
      <c r="V1711" s="27" t="inlineStr">
        <is>
          <t>Descartables</t>
        </is>
      </c>
      <c r="W1711" s="27" t="inlineStr">
        <is>
          <t>Dentro del alcance</t>
        </is>
      </c>
      <c r="X1711" s="27" t="inlineStr"/>
      <c r="Y1711" s="27" t="inlineStr">
        <is>
          <t>Sin recuento físico en el inventario de Avain</t>
        </is>
      </c>
      <c r="Z1711" s="28" t="inlineStr">
        <is>
          <t>Sin recuento físico</t>
        </is>
      </c>
      <c r="AA1711" s="27" t="inlineStr"/>
      <c r="AB1711" s="27" t="inlineStr"/>
      <c r="AC1711" s="27" t="inlineStr"/>
      <c r="AD1711" s="27" t="inlineStr"/>
      <c r="AE1711" s="27" t="inlineStr"/>
      <c r="AF1711" s="27" t="inlineStr"/>
      <c r="AG1711" s="27" t="inlineStr"/>
      <c r="AH1711" s="37" t="n">
        <v>5</v>
      </c>
      <c r="AI1711" s="37" t="n">
        <v>0</v>
      </c>
      <c r="AJ1711" s="37" t="n">
        <v>5</v>
      </c>
      <c r="AK1711" s="38" t="n">
        <v>53.926</v>
      </c>
      <c r="AL1711" s="38" t="n"/>
      <c r="AM1711" s="38" t="n"/>
      <c r="AN1711" s="27" t="inlineStr"/>
      <c r="AO1711" s="27"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7" t="n">
        <v>0</v>
      </c>
      <c r="M1712" s="7" t="n">
        <v>4475</v>
      </c>
      <c r="O1712" s="11">
        <f>M1712/SUM($M$2:$M$2023)</f>
        <v/>
      </c>
      <c r="P1712" s="5">
        <f>IFERROR(M1712/I1712,0)</f>
        <v/>
      </c>
      <c r="R1712" s="8">
        <f>I1712-Q1712</f>
        <v/>
      </c>
      <c r="S1712" s="36">
        <f>P1712*R1712</f>
        <v/>
      </c>
      <c r="U1712" s="27" t="inlineStr">
        <is>
          <t>Stock SAP</t>
        </is>
      </c>
      <c r="V1712" s="27" t="inlineStr">
        <is>
          <t>Descartables</t>
        </is>
      </c>
      <c r="W1712" s="27" t="inlineStr">
        <is>
          <t>Dentro del alcance</t>
        </is>
      </c>
      <c r="X1712" s="27" t="inlineStr"/>
      <c r="Y1712" s="27" t="inlineStr">
        <is>
          <t>Sin recuento físico en el inventario de Avain</t>
        </is>
      </c>
      <c r="Z1712" s="28" t="inlineStr">
        <is>
          <t>Sin recuento físico</t>
        </is>
      </c>
      <c r="AA1712" s="27" t="inlineStr"/>
      <c r="AB1712" s="27" t="inlineStr"/>
      <c r="AC1712" s="27" t="inlineStr"/>
      <c r="AD1712" s="27" t="inlineStr"/>
      <c r="AE1712" s="27" t="inlineStr"/>
      <c r="AF1712" s="27" t="inlineStr"/>
      <c r="AG1712" s="27" t="inlineStr"/>
      <c r="AH1712" s="37" t="n">
        <v>5</v>
      </c>
      <c r="AI1712" s="37" t="n">
        <v>0</v>
      </c>
      <c r="AJ1712" s="37" t="n">
        <v>5</v>
      </c>
      <c r="AK1712" s="38" t="n">
        <v>895</v>
      </c>
      <c r="AL1712" s="38" t="n"/>
      <c r="AM1712" s="38" t="n"/>
      <c r="AN1712" s="27" t="inlineStr"/>
      <c r="AO1712" s="27" t="inlineStr"/>
    </row>
    <row r="1713">
      <c r="A1713" s="5" t="inlineStr">
        <is>
          <t>3000191</t>
        </is>
      </c>
      <c r="B1713" s="5" t="inlineStr">
        <is>
          <t>CHOMBA BLANCA HBRE TXL</t>
        </is>
      </c>
      <c r="C1713" s="5" t="inlineStr"/>
      <c r="D1713" s="5" t="inlineStr">
        <is>
          <t>INDU</t>
        </is>
      </c>
      <c r="E1713" s="5" t="inlineStr">
        <is>
          <t>ZUNI</t>
        </is>
      </c>
      <c r="F1713" s="5" t="inlineStr">
        <is>
          <t>1060</t>
        </is>
      </c>
      <c r="G1713" s="5" t="inlineStr">
        <is>
          <t>6031</t>
        </is>
      </c>
      <c r="H1713" s="5" t="inlineStr">
        <is>
          <t>C/U</t>
        </is>
      </c>
      <c r="I1713" s="6" t="n">
        <v>5</v>
      </c>
      <c r="J1713" s="6" t="n">
        <v>0</v>
      </c>
      <c r="K1713" s="5" t="inlineStr">
        <is>
          <t>ARS</t>
        </is>
      </c>
      <c r="L1713" s="7" t="n">
        <v>0</v>
      </c>
      <c r="M1713" s="7" t="n">
        <v>48120.47</v>
      </c>
      <c r="O1713" s="11">
        <f>M1713/SUM($M$2:$M$2023)</f>
        <v/>
      </c>
      <c r="P1713" s="5">
        <f>IFERROR(M1713/I1713,0)</f>
        <v/>
      </c>
      <c r="R1713" s="8">
        <f>I1713-Q1713</f>
        <v/>
      </c>
      <c r="S1713" s="36">
        <f>P1713*R1713</f>
        <v/>
      </c>
      <c r="U1713" s="27" t="inlineStr">
        <is>
          <t>Stock SAP</t>
        </is>
      </c>
      <c r="V1713" s="27" t="inlineStr">
        <is>
          <t>Uniformes</t>
        </is>
      </c>
      <c r="W1713" s="27" t="inlineStr">
        <is>
          <t>Fuera del alcance</t>
        </is>
      </c>
      <c r="X1713" s="27" t="inlineStr"/>
      <c r="Y1713" s="27" t="inlineStr">
        <is>
          <t>No aplica: uniformes, clasificación que el inventario físico de Farmacia no releva</t>
        </is>
      </c>
      <c r="Z1713" s="28" t="inlineStr">
        <is>
          <t>Fuera del alcance del inventario físico</t>
        </is>
      </c>
      <c r="AA1713" s="27" t="inlineStr"/>
      <c r="AB1713" s="27" t="inlineStr"/>
      <c r="AC1713" s="27" t="inlineStr"/>
      <c r="AD1713" s="27" t="inlineStr"/>
      <c r="AE1713" s="27" t="inlineStr"/>
      <c r="AF1713" s="27" t="inlineStr"/>
      <c r="AG1713" s="27" t="inlineStr"/>
      <c r="AH1713" s="37" t="n">
        <v>15</v>
      </c>
      <c r="AI1713" s="37" t="n">
        <v>0</v>
      </c>
      <c r="AJ1713" s="37" t="n">
        <v>15</v>
      </c>
      <c r="AK1713" s="38" t="n">
        <v>9624.093333333332</v>
      </c>
      <c r="AL1713" s="38" t="n"/>
      <c r="AM1713" s="38" t="n"/>
      <c r="AN1713" s="27" t="inlineStr"/>
      <c r="AO1713" s="27" t="inlineStr">
        <is>
          <t>El material ocupa 2 filas en la hoja 1060 NQN (lote/almacén). La cantidad SAP y la física de esta vista son el total del material.</t>
        </is>
      </c>
    </row>
    <row r="1714">
      <c r="A1714" s="5" t="inlineStr">
        <is>
          <t>3000332</t>
        </is>
      </c>
      <c r="B1714" s="5" t="inlineStr">
        <is>
          <t>AMBO AZUL C/LOGO EMERG XL</t>
        </is>
      </c>
      <c r="C1714" s="5" t="inlineStr"/>
      <c r="D1714" s="5" t="inlineStr">
        <is>
          <t>INDU</t>
        </is>
      </c>
      <c r="E1714" s="5" t="inlineStr">
        <is>
          <t>ZUNI</t>
        </is>
      </c>
      <c r="F1714" s="5" t="inlineStr">
        <is>
          <t>1060</t>
        </is>
      </c>
      <c r="G1714" s="5" t="inlineStr">
        <is>
          <t>6031</t>
        </is>
      </c>
      <c r="H1714" s="5" t="inlineStr">
        <is>
          <t>C/U</t>
        </is>
      </c>
      <c r="I1714" s="6" t="n">
        <v>5</v>
      </c>
      <c r="J1714" s="6" t="n">
        <v>0</v>
      </c>
      <c r="K1714" s="5" t="inlineStr">
        <is>
          <t>ARS</t>
        </is>
      </c>
      <c r="L1714" s="7" t="n">
        <v>0</v>
      </c>
      <c r="M1714" s="7" t="n">
        <v>269500</v>
      </c>
      <c r="O1714" s="11">
        <f>M1714/SUM($M$2:$M$2023)</f>
        <v/>
      </c>
      <c r="P1714" s="5">
        <f>IFERROR(M1714/I1714,0)</f>
        <v/>
      </c>
      <c r="R1714" s="8">
        <f>I1714-Q1714</f>
        <v/>
      </c>
      <c r="S1714" s="36">
        <f>P1714*R1714</f>
        <v/>
      </c>
      <c r="U1714" s="27" t="inlineStr">
        <is>
          <t>Stock SAP</t>
        </is>
      </c>
      <c r="V1714" s="27" t="inlineStr">
        <is>
          <t>Uniformes</t>
        </is>
      </c>
      <c r="W1714" s="27" t="inlineStr">
        <is>
          <t>Fuera del alcance</t>
        </is>
      </c>
      <c r="X1714" s="27" t="inlineStr"/>
      <c r="Y1714" s="27" t="inlineStr">
        <is>
          <t>No aplica: uniformes, clasificación que el inventario físico de Farmacia no releva</t>
        </is>
      </c>
      <c r="Z1714" s="28" t="inlineStr">
        <is>
          <t>Fuera del alcance del inventario físico</t>
        </is>
      </c>
      <c r="AA1714" s="27" t="inlineStr"/>
      <c r="AB1714" s="27" t="inlineStr"/>
      <c r="AC1714" s="27" t="inlineStr"/>
      <c r="AD1714" s="27" t="inlineStr"/>
      <c r="AE1714" s="27" t="inlineStr"/>
      <c r="AF1714" s="27" t="inlineStr"/>
      <c r="AG1714" s="27" t="inlineStr"/>
      <c r="AH1714" s="37" t="n">
        <v>5</v>
      </c>
      <c r="AI1714" s="37" t="n">
        <v>0</v>
      </c>
      <c r="AJ1714" s="37" t="n">
        <v>5</v>
      </c>
      <c r="AK1714" s="38" t="n">
        <v>53900</v>
      </c>
      <c r="AL1714" s="38" t="n"/>
      <c r="AM1714" s="38" t="n"/>
      <c r="AN1714" s="27" t="inlineStr"/>
      <c r="AO1714" s="27" t="inlineStr"/>
    </row>
    <row r="1715">
      <c r="A1715" s="5" t="inlineStr">
        <is>
          <t>3000650</t>
        </is>
      </c>
      <c r="B1715" s="5" t="inlineStr">
        <is>
          <t>PANTALON JEAN C/LOGO YAC T42 DAMA</t>
        </is>
      </c>
      <c r="C1715" s="5" t="inlineStr"/>
      <c r="D1715" s="5" t="inlineStr">
        <is>
          <t>INDU</t>
        </is>
      </c>
      <c r="E1715" s="5" t="inlineStr">
        <is>
          <t>ZUNI</t>
        </is>
      </c>
      <c r="F1715" s="5" t="inlineStr">
        <is>
          <t>1060</t>
        </is>
      </c>
      <c r="G1715" s="5" t="inlineStr">
        <is>
          <t>6071</t>
        </is>
      </c>
      <c r="H1715" s="5" t="inlineStr">
        <is>
          <t>C/U</t>
        </is>
      </c>
      <c r="I1715" s="6" t="n">
        <v>5</v>
      </c>
      <c r="J1715" s="6" t="n">
        <v>0</v>
      </c>
      <c r="K1715" s="5" t="inlineStr">
        <is>
          <t>ARS</t>
        </is>
      </c>
      <c r="L1715" s="7" t="n">
        <v>0</v>
      </c>
      <c r="M1715" s="7" t="n">
        <v>92500</v>
      </c>
      <c r="O1715" s="11">
        <f>M1715/SUM($M$2:$M$2023)</f>
        <v/>
      </c>
      <c r="P1715" s="5">
        <f>IFERROR(M1715/I1715,0)</f>
        <v/>
      </c>
      <c r="R1715" s="8">
        <f>I1715-Q1715</f>
        <v/>
      </c>
      <c r="S1715" s="36">
        <f>P1715*R1715</f>
        <v/>
      </c>
      <c r="U1715" s="27" t="inlineStr">
        <is>
          <t>Stock SAP</t>
        </is>
      </c>
      <c r="V1715" s="27" t="inlineStr">
        <is>
          <t>Uniformes</t>
        </is>
      </c>
      <c r="W1715" s="27" t="inlineStr">
        <is>
          <t>Fuera del alcance</t>
        </is>
      </c>
      <c r="X1715" s="27" t="inlineStr"/>
      <c r="Y1715" s="27" t="inlineStr">
        <is>
          <t>No aplica: uniformes, clasificación que el inventario físico de Farmacia no releva</t>
        </is>
      </c>
      <c r="Z1715" s="28" t="inlineStr">
        <is>
          <t>Fuera del alcance del inventario físico</t>
        </is>
      </c>
      <c r="AA1715" s="27" t="inlineStr"/>
      <c r="AB1715" s="27" t="inlineStr"/>
      <c r="AC1715" s="27" t="inlineStr"/>
      <c r="AD1715" s="27" t="inlineStr"/>
      <c r="AE1715" s="27" t="inlineStr"/>
      <c r="AF1715" s="27" t="inlineStr"/>
      <c r="AG1715" s="27" t="inlineStr"/>
      <c r="AH1715" s="37" t="n">
        <v>8</v>
      </c>
      <c r="AI1715" s="37" t="n">
        <v>0</v>
      </c>
      <c r="AJ1715" s="37" t="n">
        <v>8</v>
      </c>
      <c r="AK1715" s="38" t="n">
        <v>18500</v>
      </c>
      <c r="AL1715" s="38" t="n"/>
      <c r="AM1715" s="38" t="n"/>
      <c r="AN1715" s="27" t="inlineStr"/>
      <c r="AO1715" s="27" t="inlineStr">
        <is>
          <t>El material ocupa 2 filas en la hoja 1060 NQN (lote/almacén). La cantidad SAP y la física de esta vista son el total del material.</t>
        </is>
      </c>
    </row>
    <row r="1716">
      <c r="A1716" s="5" t="inlineStr">
        <is>
          <t>3001324</t>
        </is>
      </c>
      <c r="B1716" s="5" t="inlineStr">
        <is>
          <t>CAMPERA IGNIFUGA C/LOGO M</t>
        </is>
      </c>
      <c r="C1716" s="5" t="inlineStr"/>
      <c r="D1716" s="5" t="inlineStr">
        <is>
          <t>INDU</t>
        </is>
      </c>
      <c r="E1716" s="5" t="inlineStr">
        <is>
          <t>ZUNI</t>
        </is>
      </c>
      <c r="F1716" s="5" t="inlineStr">
        <is>
          <t>1060</t>
        </is>
      </c>
      <c r="G1716" s="5" t="inlineStr">
        <is>
          <t>6031</t>
        </is>
      </c>
      <c r="H1716" s="5" t="inlineStr">
        <is>
          <t>C/U</t>
        </is>
      </c>
      <c r="I1716" s="6" t="n">
        <v>5</v>
      </c>
      <c r="J1716" s="6" t="n">
        <v>0</v>
      </c>
      <c r="K1716" s="5" t="inlineStr">
        <is>
          <t>ARS</t>
        </is>
      </c>
      <c r="L1716" s="7" t="n">
        <v>0</v>
      </c>
      <c r="M1716" s="7" t="n">
        <v>195000</v>
      </c>
      <c r="O1716" s="11">
        <f>M1716/SUM($M$2:$M$2023)</f>
        <v/>
      </c>
      <c r="P1716" s="5">
        <f>IFERROR(M1716/I1716,0)</f>
        <v/>
      </c>
      <c r="R1716" s="8">
        <f>I1716-Q1716</f>
        <v/>
      </c>
      <c r="S1716" s="36">
        <f>P1716*R1716</f>
        <v/>
      </c>
      <c r="U1716" s="27" t="inlineStr">
        <is>
          <t>Stock SAP</t>
        </is>
      </c>
      <c r="V1716" s="27" t="inlineStr">
        <is>
          <t>Uniformes</t>
        </is>
      </c>
      <c r="W1716" s="27" t="inlineStr">
        <is>
          <t>Fuera del alcance</t>
        </is>
      </c>
      <c r="X1716" s="27" t="inlineStr"/>
      <c r="Y1716" s="27" t="inlineStr">
        <is>
          <t>No aplica: uniformes, clasificación que el inventario físico de Farmacia no releva</t>
        </is>
      </c>
      <c r="Z1716" s="28" t="inlineStr">
        <is>
          <t>Fuera del alcance del inventario físico</t>
        </is>
      </c>
      <c r="AA1716" s="27" t="inlineStr"/>
      <c r="AB1716" s="27" t="inlineStr"/>
      <c r="AC1716" s="27" t="inlineStr"/>
      <c r="AD1716" s="27" t="inlineStr"/>
      <c r="AE1716" s="27" t="inlineStr"/>
      <c r="AF1716" s="27" t="inlineStr"/>
      <c r="AG1716" s="27" t="inlineStr"/>
      <c r="AH1716" s="37" t="n">
        <v>5</v>
      </c>
      <c r="AI1716" s="37" t="n">
        <v>0</v>
      </c>
      <c r="AJ1716" s="37" t="n">
        <v>5</v>
      </c>
      <c r="AK1716" s="38" t="n">
        <v>39000</v>
      </c>
      <c r="AL1716" s="38" t="n"/>
      <c r="AM1716" s="38" t="n"/>
      <c r="AN1716" s="27" t="inlineStr"/>
      <c r="AO1716" s="27" t="inlineStr"/>
    </row>
    <row r="1717">
      <c r="A1717" s="5" t="inlineStr">
        <is>
          <t>3001434</t>
        </is>
      </c>
      <c r="B1717" s="5" t="inlineStr">
        <is>
          <t>CHOMBA NEGRA M</t>
        </is>
      </c>
      <c r="C1717" s="5" t="inlineStr"/>
      <c r="D1717" s="5" t="inlineStr">
        <is>
          <t>INDU</t>
        </is>
      </c>
      <c r="E1717" s="5" t="inlineStr">
        <is>
          <t>ZUNI</t>
        </is>
      </c>
      <c r="F1717" s="5" t="inlineStr">
        <is>
          <t>1060</t>
        </is>
      </c>
      <c r="G1717" s="5" t="inlineStr">
        <is>
          <t>6031</t>
        </is>
      </c>
      <c r="H1717" s="5" t="inlineStr">
        <is>
          <t>C/U</t>
        </is>
      </c>
      <c r="I1717" s="6" t="n">
        <v>5</v>
      </c>
      <c r="J1717" s="6" t="n">
        <v>0</v>
      </c>
      <c r="K1717" s="5" t="inlineStr">
        <is>
          <t>ARS</t>
        </is>
      </c>
      <c r="L1717" s="7" t="n">
        <v>0</v>
      </c>
      <c r="M1717" s="7" t="n">
        <v>49380.59</v>
      </c>
      <c r="O1717" s="11">
        <f>M1717/SUM($M$2:$M$2023)</f>
        <v/>
      </c>
      <c r="P1717" s="5">
        <f>IFERROR(M1717/I1717,0)</f>
        <v/>
      </c>
      <c r="R1717" s="8">
        <f>I1717-Q1717</f>
        <v/>
      </c>
      <c r="S1717" s="36">
        <f>P1717*R1717</f>
        <v/>
      </c>
      <c r="U1717" s="27" t="inlineStr">
        <is>
          <t>Stock SAP</t>
        </is>
      </c>
      <c r="V1717" s="27" t="inlineStr">
        <is>
          <t>Uniformes</t>
        </is>
      </c>
      <c r="W1717" s="27" t="inlineStr">
        <is>
          <t>Fuera del alcance</t>
        </is>
      </c>
      <c r="X1717" s="27" t="inlineStr"/>
      <c r="Y1717" s="27" t="inlineStr">
        <is>
          <t>No aplica: uniformes, clasificación que el inventario físico de Farmacia no releva</t>
        </is>
      </c>
      <c r="Z1717" s="28" t="inlineStr">
        <is>
          <t>Fuera del alcance del inventario físico</t>
        </is>
      </c>
      <c r="AA1717" s="27" t="inlineStr"/>
      <c r="AB1717" s="27" t="inlineStr"/>
      <c r="AC1717" s="27" t="inlineStr"/>
      <c r="AD1717" s="27" t="inlineStr"/>
      <c r="AE1717" s="27" t="inlineStr"/>
      <c r="AF1717" s="27" t="inlineStr"/>
      <c r="AG1717" s="27" t="inlineStr"/>
      <c r="AH1717" s="37" t="n">
        <v>33</v>
      </c>
      <c r="AI1717" s="37" t="n">
        <v>0</v>
      </c>
      <c r="AJ1717" s="37" t="n">
        <v>33</v>
      </c>
      <c r="AK1717" s="38" t="n">
        <v>9876.11878787879</v>
      </c>
      <c r="AL1717" s="38" t="n"/>
      <c r="AM1717" s="38" t="n"/>
      <c r="AN1717" s="27" t="inlineStr"/>
      <c r="AO1717" s="27" t="inlineStr">
        <is>
          <t>El material ocupa 2 filas en la hoja 1060 NQN (lote/almacén). La cantidad SAP y la física de esta vista son el total del material.</t>
        </is>
      </c>
    </row>
    <row r="1718">
      <c r="A1718" s="5" t="inlineStr">
        <is>
          <t>3001470</t>
        </is>
      </c>
      <c r="B1718" s="5" t="inlineStr">
        <is>
          <t>CHALECO REFLECTIVO XXXL</t>
        </is>
      </c>
      <c r="C1718" s="5" t="inlineStr"/>
      <c r="D1718" s="5" t="inlineStr">
        <is>
          <t>INDU</t>
        </is>
      </c>
      <c r="E1718" s="5" t="inlineStr">
        <is>
          <t>ZUNI</t>
        </is>
      </c>
      <c r="F1718" s="5" t="inlineStr">
        <is>
          <t>1060</t>
        </is>
      </c>
      <c r="G1718" s="5" t="inlineStr">
        <is>
          <t>6031</t>
        </is>
      </c>
      <c r="H1718" s="5" t="inlineStr">
        <is>
          <t>C/U</t>
        </is>
      </c>
      <c r="I1718" s="6" t="n">
        <v>5</v>
      </c>
      <c r="J1718" s="6" t="n">
        <v>0</v>
      </c>
      <c r="K1718" s="5" t="inlineStr">
        <is>
          <t>ARS</t>
        </is>
      </c>
      <c r="L1718" s="7" t="n">
        <v>0</v>
      </c>
      <c r="M1718" s="7" t="n">
        <v>104115</v>
      </c>
      <c r="O1718" s="11">
        <f>M1718/SUM($M$2:$M$2023)</f>
        <v/>
      </c>
      <c r="P1718" s="5">
        <f>IFERROR(M1718/I1718,0)</f>
        <v/>
      </c>
      <c r="R1718" s="8">
        <f>I1718-Q1718</f>
        <v/>
      </c>
      <c r="S1718" s="36">
        <f>P1718*R1718</f>
        <v/>
      </c>
      <c r="U1718" s="27" t="inlineStr">
        <is>
          <t>Stock SAP</t>
        </is>
      </c>
      <c r="V1718" s="27" t="inlineStr">
        <is>
          <t>Uniformes</t>
        </is>
      </c>
      <c r="W1718" s="27" t="inlineStr">
        <is>
          <t>Fuera del alcance</t>
        </is>
      </c>
      <c r="X1718" s="27" t="inlineStr"/>
      <c r="Y1718" s="27" t="inlineStr">
        <is>
          <t>No aplica: uniformes, clasificación que el inventario físico de Farmacia no releva</t>
        </is>
      </c>
      <c r="Z1718" s="28" t="inlineStr">
        <is>
          <t>Fuera del alcance del inventario físico</t>
        </is>
      </c>
      <c r="AA1718" s="27" t="inlineStr"/>
      <c r="AB1718" s="27" t="inlineStr"/>
      <c r="AC1718" s="27" t="inlineStr"/>
      <c r="AD1718" s="27" t="inlineStr"/>
      <c r="AE1718" s="27" t="inlineStr"/>
      <c r="AF1718" s="27" t="inlineStr"/>
      <c r="AG1718" s="27" t="inlineStr"/>
      <c r="AH1718" s="37" t="n">
        <v>5</v>
      </c>
      <c r="AI1718" s="37" t="n">
        <v>0</v>
      </c>
      <c r="AJ1718" s="37" t="n">
        <v>5</v>
      </c>
      <c r="AK1718" s="38" t="n">
        <v>20823</v>
      </c>
      <c r="AL1718" s="38" t="n"/>
      <c r="AM1718" s="38" t="n"/>
      <c r="AN1718" s="27" t="inlineStr"/>
      <c r="AO1718" s="27" t="inlineStr"/>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7" t="n">
        <v>0</v>
      </c>
      <c r="M1719" s="7" t="n">
        <v>18918</v>
      </c>
      <c r="O1719" s="11">
        <f>M1719/SUM($M$2:$M$2023)</f>
        <v/>
      </c>
      <c r="P1719" s="5">
        <f>IFERROR(M1719/I1719,0)</f>
        <v/>
      </c>
      <c r="R1719" s="8">
        <f>I1719-Q1719</f>
        <v/>
      </c>
      <c r="S1719" s="36">
        <f>P1719*R1719</f>
        <v/>
      </c>
      <c r="U1719" s="27" t="inlineStr">
        <is>
          <t>Stock SAP</t>
        </is>
      </c>
      <c r="V1719" s="27" t="inlineStr">
        <is>
          <t>Equipos</t>
        </is>
      </c>
      <c r="W1719" s="27" t="inlineStr">
        <is>
          <t>Fuera del alcance</t>
        </is>
      </c>
      <c r="X1719" s="27" t="inlineStr"/>
      <c r="Y1719" s="27" t="inlineStr">
        <is>
          <t>No aplica: equipos, clasificación que el inventario físico de Farmacia no releva</t>
        </is>
      </c>
      <c r="Z1719" s="28" t="inlineStr">
        <is>
          <t>Fuera del alcance del inventario físico</t>
        </is>
      </c>
      <c r="AA1719" s="27" t="inlineStr"/>
      <c r="AB1719" s="27" t="inlineStr"/>
      <c r="AC1719" s="27" t="inlineStr"/>
      <c r="AD1719" s="27" t="inlineStr"/>
      <c r="AE1719" s="27" t="inlineStr"/>
      <c r="AF1719" s="27" t="inlineStr"/>
      <c r="AG1719" s="27" t="inlineStr"/>
      <c r="AH1719" s="37" t="n">
        <v>5</v>
      </c>
      <c r="AI1719" s="37" t="n">
        <v>0</v>
      </c>
      <c r="AJ1719" s="37" t="n">
        <v>5</v>
      </c>
      <c r="AK1719" s="38" t="n">
        <v>3783.6</v>
      </c>
      <c r="AL1719" s="38" t="n"/>
      <c r="AM1719" s="38" t="n"/>
      <c r="AN1719" s="27" t="inlineStr"/>
      <c r="AO1719" s="27" t="inlineStr"/>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7" t="n">
        <v>0</v>
      </c>
      <c r="M1720" s="7" t="n">
        <v>14520.03</v>
      </c>
      <c r="O1720" s="11">
        <f>M1720/SUM($M$2:$M$2023)</f>
        <v/>
      </c>
      <c r="P1720" s="5">
        <f>IFERROR(M1720/I1720,0)</f>
        <v/>
      </c>
      <c r="R1720" s="8">
        <f>I1720-Q1720</f>
        <v/>
      </c>
      <c r="S1720" s="36">
        <f>P1720*R1720</f>
        <v/>
      </c>
      <c r="U1720" s="27" t="inlineStr">
        <is>
          <t>Stock SAP</t>
        </is>
      </c>
      <c r="V1720" s="27" t="inlineStr">
        <is>
          <t>Medicamentos</t>
        </is>
      </c>
      <c r="W1720" s="27" t="inlineStr">
        <is>
          <t>Dentro del alcance</t>
        </is>
      </c>
      <c r="X1720" s="30" t="inlineStr">
        <is>
          <t>Media</t>
        </is>
      </c>
      <c r="Y1720" s="27" t="inlineStr">
        <is>
          <t>Homologado – confianza Media – pendiente de validación</t>
        </is>
      </c>
      <c r="Z1720" s="26" t="inlineStr">
        <is>
          <t>Dar de baja en SAP</t>
        </is>
      </c>
      <c r="AA1720" s="27" t="inlineStr">
        <is>
          <t>204</t>
        </is>
      </c>
      <c r="AB1720" s="27" t="inlineStr">
        <is>
          <t>SALBUTAMOL</t>
        </is>
      </c>
      <c r="AC1720" s="27" t="inlineStr">
        <is>
          <t>Homologación por código Avain (master M05-001)</t>
        </is>
      </c>
      <c r="AD1720" s="27" t="inlineStr">
        <is>
          <t>No</t>
        </is>
      </c>
      <c r="AE1720" s="27" t="inlineStr"/>
      <c r="AF1720" s="27" t="inlineStr">
        <is>
          <t>Sí</t>
        </is>
      </c>
      <c r="AG1720" s="27" t="inlineStr">
        <is>
          <t>M05-001</t>
        </is>
      </c>
      <c r="AH1720" s="37" t="n">
        <v>463</v>
      </c>
      <c r="AI1720" s="37" t="n">
        <v>29</v>
      </c>
      <c r="AJ1720" s="37" t="n">
        <v>434</v>
      </c>
      <c r="AK1720" s="38" t="n">
        <v>3630.00758099352</v>
      </c>
      <c r="AL1720" s="38">
        <f>IF(OR($Z1720="Dar de baja en SAP",$Z1720="Dar de alta en SAP"),$AJ1720*$AK1720,"")</f>
        <v/>
      </c>
      <c r="AM1720" s="38">
        <f>$AI1720*$AK1720</f>
        <v/>
      </c>
      <c r="AN1720" s="27" t="inlineStr"/>
      <c r="AO1720" s="27"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7" t="n">
        <v>0</v>
      </c>
      <c r="M1721" s="7" t="n">
        <v>1001.3</v>
      </c>
      <c r="O1721" s="11">
        <f>M1721/SUM($M$2:$M$2023)</f>
        <v/>
      </c>
      <c r="P1721" s="5">
        <f>IFERROR(M1721/I1721,0)</f>
        <v/>
      </c>
      <c r="R1721" s="8">
        <f>I1721-Q1721</f>
        <v/>
      </c>
      <c r="S1721" s="36">
        <f>P1721*R1721</f>
        <v/>
      </c>
      <c r="U1721" s="27" t="inlineStr">
        <is>
          <t>Stock SAP</t>
        </is>
      </c>
      <c r="V1721" s="27" t="inlineStr">
        <is>
          <t>Medicamentos</t>
        </is>
      </c>
      <c r="W1721" s="27" t="inlineStr">
        <is>
          <t>Dentro del alcance</t>
        </is>
      </c>
      <c r="X1721" s="25" t="inlineStr">
        <is>
          <t>Alta</t>
        </is>
      </c>
      <c r="Y1721" s="27" t="inlineStr">
        <is>
          <t>Homologado – confianza Alta</t>
        </is>
      </c>
      <c r="Z1721" s="26" t="inlineStr">
        <is>
          <t>Dar de baja en SAP</t>
        </is>
      </c>
      <c r="AA1721" s="27" t="inlineStr">
        <is>
          <t>399</t>
        </is>
      </c>
      <c r="AB1721" s="27" t="inlineStr">
        <is>
          <t>ATENOLOL 100 MG COMPRIMIDOS</t>
        </is>
      </c>
      <c r="AC1721" s="27" t="inlineStr">
        <is>
          <t>Cruce por nomenclatura SAP</t>
        </is>
      </c>
      <c r="AD1721" s="27" t="inlineStr">
        <is>
          <t>No</t>
        </is>
      </c>
      <c r="AE1721" s="27" t="inlineStr"/>
      <c r="AF1721" s="27" t="inlineStr">
        <is>
          <t>No</t>
        </is>
      </c>
      <c r="AG1721" s="27" t="inlineStr"/>
      <c r="AH1721" s="37" t="n">
        <v>1866</v>
      </c>
      <c r="AI1721" s="37" t="n">
        <v>28</v>
      </c>
      <c r="AJ1721" s="37" t="n">
        <v>1838</v>
      </c>
      <c r="AK1721" s="38" t="n">
        <v>250.3259807073954</v>
      </c>
      <c r="AL1721" s="38">
        <f>IF(OR($Z1721="Dar de baja en SAP",$Z1721="Dar de alta en SAP"),$AJ1721*$AK1721,"")</f>
        <v/>
      </c>
      <c r="AM1721" s="38">
        <f>$AI1721*$AK1721</f>
        <v/>
      </c>
      <c r="AN1721" s="29" t="inlineStr">
        <is>
          <t>Valorización a validar: relación de cantidades 67 a 1 entre SAP y el recuento físico. Sugiere distinta unidad de medida (SAP por caja o envase y el recuento por unidad). La diferencia económica de esta fila no debe tomarse como definitiva.</t>
        </is>
      </c>
      <c r="AO1721"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7" t="n">
        <v>0</v>
      </c>
      <c r="M1722" s="7" t="n">
        <v>1329.21</v>
      </c>
      <c r="O1722" s="11">
        <f>M1722/SUM($M$2:$M$2023)</f>
        <v/>
      </c>
      <c r="P1722" s="5">
        <f>IFERROR(M1722/I1722,0)</f>
        <v/>
      </c>
      <c r="R1722" s="8">
        <f>I1722-Q1722</f>
        <v/>
      </c>
      <c r="S1722" s="36">
        <f>P1722*R1722</f>
        <v/>
      </c>
      <c r="U1722" s="27" t="inlineStr">
        <is>
          <t>Stock SAP</t>
        </is>
      </c>
      <c r="V1722" s="27" t="inlineStr">
        <is>
          <t>Medicamentos</t>
        </is>
      </c>
      <c r="W1722" s="27" t="inlineStr">
        <is>
          <t>Dentro del alcance</t>
        </is>
      </c>
      <c r="X1722" s="27" t="inlineStr"/>
      <c r="Y1722" s="27" t="inlineStr">
        <is>
          <t>Sin recuento físico en el inventario de Avain</t>
        </is>
      </c>
      <c r="Z1722" s="28" t="inlineStr">
        <is>
          <t>Sin recuento físico</t>
        </is>
      </c>
      <c r="AA1722" s="27" t="inlineStr"/>
      <c r="AB1722" s="27" t="inlineStr"/>
      <c r="AC1722" s="27" t="inlineStr"/>
      <c r="AD1722" s="27" t="inlineStr"/>
      <c r="AE1722" s="27" t="inlineStr"/>
      <c r="AF1722" s="27" t="inlineStr"/>
      <c r="AG1722" s="27" t="inlineStr"/>
      <c r="AH1722" s="37" t="n">
        <v>6116</v>
      </c>
      <c r="AI1722" s="37" t="n">
        <v>0</v>
      </c>
      <c r="AJ1722" s="37" t="n">
        <v>6116</v>
      </c>
      <c r="AK1722" s="38" t="n">
        <v>332.3021059516022</v>
      </c>
      <c r="AL1722" s="38" t="n"/>
      <c r="AM1722" s="38" t="n"/>
      <c r="AN1722" s="27" t="inlineStr"/>
      <c r="AO1722" s="27"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7" t="n">
        <v>0</v>
      </c>
      <c r="M1723" s="7" t="n">
        <v>14530.28</v>
      </c>
      <c r="O1723" s="11">
        <f>M1723/SUM($M$2:$M$2023)</f>
        <v/>
      </c>
      <c r="P1723" s="5">
        <f>IFERROR(M1723/I1723,0)</f>
        <v/>
      </c>
      <c r="R1723" s="8">
        <f>I1723-Q1723</f>
        <v/>
      </c>
      <c r="S1723" s="36">
        <f>P1723*R1723</f>
        <v/>
      </c>
      <c r="U1723" s="27" t="inlineStr">
        <is>
          <t>Stock SAP</t>
        </is>
      </c>
      <c r="V1723" s="27" t="inlineStr">
        <is>
          <t>Medicamentos</t>
        </is>
      </c>
      <c r="W1723" s="27" t="inlineStr">
        <is>
          <t>Dentro del alcance</t>
        </is>
      </c>
      <c r="X1723" s="25" t="inlineStr">
        <is>
          <t>Alta</t>
        </is>
      </c>
      <c r="Y1723" s="27" t="inlineStr">
        <is>
          <t>Homologado – confianza Alta</t>
        </is>
      </c>
      <c r="Z1723" s="26" t="inlineStr">
        <is>
          <t>Dar de baja en SAP</t>
        </is>
      </c>
      <c r="AA1723" s="27" t="inlineStr">
        <is>
          <t>501</t>
        </is>
      </c>
      <c r="AB1723" s="27" t="inlineStr">
        <is>
          <t>CALADRYL</t>
        </is>
      </c>
      <c r="AC1723" s="27" t="inlineStr">
        <is>
          <t>Cruce por nomenclatura SAP</t>
        </is>
      </c>
      <c r="AD1723" s="27" t="inlineStr">
        <is>
          <t>No</t>
        </is>
      </c>
      <c r="AE1723" s="27" t="inlineStr"/>
      <c r="AF1723" s="27" t="inlineStr">
        <is>
          <t>No</t>
        </is>
      </c>
      <c r="AG1723" s="27" t="inlineStr"/>
      <c r="AH1723" s="37" t="n">
        <v>48</v>
      </c>
      <c r="AI1723" s="37" t="n">
        <v>3</v>
      </c>
      <c r="AJ1723" s="37" t="n">
        <v>45</v>
      </c>
      <c r="AK1723" s="38" t="n">
        <v>3632.57</v>
      </c>
      <c r="AL1723" s="38">
        <f>IF(OR($Z1723="Dar de baja en SAP",$Z1723="Dar de alta en SAP"),$AJ1723*$AK1723,"")</f>
        <v/>
      </c>
      <c r="AM1723" s="38">
        <f>$AI1723*$AK1723</f>
        <v/>
      </c>
      <c r="AN1723" s="27" t="inlineStr"/>
      <c r="AO1723"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7" t="n">
        <v>0</v>
      </c>
      <c r="M1724" s="7" t="n">
        <v>14530.28</v>
      </c>
      <c r="O1724" s="11">
        <f>M1724/SUM($M$2:$M$2023)</f>
        <v/>
      </c>
      <c r="P1724" s="5">
        <f>IFERROR(M1724/I1724,0)</f>
        <v/>
      </c>
      <c r="R1724" s="8">
        <f>I1724-Q1724</f>
        <v/>
      </c>
      <c r="S1724" s="36">
        <f>P1724*R1724</f>
        <v/>
      </c>
      <c r="U1724" s="27" t="inlineStr">
        <is>
          <t>Stock SAP</t>
        </is>
      </c>
      <c r="V1724" s="27" t="inlineStr">
        <is>
          <t>Medicamentos</t>
        </is>
      </c>
      <c r="W1724" s="27" t="inlineStr">
        <is>
          <t>Dentro del alcance</t>
        </is>
      </c>
      <c r="X1724" s="25" t="inlineStr">
        <is>
          <t>Alta</t>
        </is>
      </c>
      <c r="Y1724" s="27" t="inlineStr">
        <is>
          <t>Homologado – confianza Alta</t>
        </is>
      </c>
      <c r="Z1724" s="26" t="inlineStr">
        <is>
          <t>Dar de baja en SAP</t>
        </is>
      </c>
      <c r="AA1724" s="27" t="inlineStr">
        <is>
          <t>501</t>
        </is>
      </c>
      <c r="AB1724" s="27" t="inlineStr">
        <is>
          <t>CALADRYL</t>
        </is>
      </c>
      <c r="AC1724" s="27" t="inlineStr">
        <is>
          <t>Cruce por nomenclatura SAP</t>
        </is>
      </c>
      <c r="AD1724" s="27" t="inlineStr">
        <is>
          <t>No</t>
        </is>
      </c>
      <c r="AE1724" s="27" t="inlineStr"/>
      <c r="AF1724" s="27" t="inlineStr">
        <is>
          <t>No</t>
        </is>
      </c>
      <c r="AG1724" s="27" t="inlineStr"/>
      <c r="AH1724" s="37" t="n">
        <v>48</v>
      </c>
      <c r="AI1724" s="37" t="n">
        <v>3</v>
      </c>
      <c r="AJ1724" s="37" t="n">
        <v>45</v>
      </c>
      <c r="AK1724" s="38" t="n">
        <v>3632.57</v>
      </c>
      <c r="AL1724" s="38">
        <f>IF(OR($Z1724="Dar de baja en SAP",$Z1724="Dar de alta en SAP"),$AJ1724*$AK1724,"")</f>
        <v/>
      </c>
      <c r="AM1724" s="38">
        <f>$AI1724*$AK1724</f>
        <v/>
      </c>
      <c r="AN1724" s="27" t="inlineStr"/>
      <c r="AO1724"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7" t="n">
        <v>0</v>
      </c>
      <c r="M1725" s="7" t="n">
        <v>5719.27</v>
      </c>
      <c r="O1725" s="11">
        <f>M1725/SUM($M$2:$M$2023)</f>
        <v/>
      </c>
      <c r="P1725" s="5">
        <f>IFERROR(M1725/I1725,0)</f>
        <v/>
      </c>
      <c r="R1725" s="8">
        <f>I1725-Q1725</f>
        <v/>
      </c>
      <c r="S1725" s="36">
        <f>P1725*R1725</f>
        <v/>
      </c>
      <c r="U1725" s="27" t="inlineStr">
        <is>
          <t>Stock SAP</t>
        </is>
      </c>
      <c r="V1725" s="27" t="inlineStr">
        <is>
          <t>Medicamentos</t>
        </is>
      </c>
      <c r="W1725" s="27" t="inlineStr">
        <is>
          <t>Dentro del alcance</t>
        </is>
      </c>
      <c r="X1725" s="25" t="inlineStr">
        <is>
          <t>Alta</t>
        </is>
      </c>
      <c r="Y1725" s="27" t="inlineStr">
        <is>
          <t>Homologado – confianza Alta</t>
        </is>
      </c>
      <c r="Z1725" s="26" t="inlineStr">
        <is>
          <t>Dar de baja en SAP</t>
        </is>
      </c>
      <c r="AA1725" s="27" t="inlineStr">
        <is>
          <t>228</t>
        </is>
      </c>
      <c r="AB1725" s="27" t="inlineStr">
        <is>
          <t>TOBRAMICINA</t>
        </is>
      </c>
      <c r="AC1725" s="27" t="inlineStr">
        <is>
          <t>Cruce por nomenclatura SAP</t>
        </is>
      </c>
      <c r="AD1725" s="27" t="inlineStr">
        <is>
          <t>No</t>
        </is>
      </c>
      <c r="AE1725" s="27" t="inlineStr"/>
      <c r="AF1725" s="27" t="inlineStr">
        <is>
          <t>No</t>
        </is>
      </c>
      <c r="AG1725" s="27" t="inlineStr"/>
      <c r="AH1725" s="37" t="n">
        <v>227</v>
      </c>
      <c r="AI1725" s="37" t="n">
        <v>19</v>
      </c>
      <c r="AJ1725" s="37" t="n">
        <v>208</v>
      </c>
      <c r="AK1725" s="38" t="n">
        <v>1429.81845814978</v>
      </c>
      <c r="AL1725" s="38">
        <f>IF(OR($Z1725="Dar de baja en SAP",$Z1725="Dar de alta en SAP"),$AJ1725*$AK1725,"")</f>
        <v/>
      </c>
      <c r="AM1725" s="38">
        <f>$AI1725*$AK1725</f>
        <v/>
      </c>
      <c r="AN1725" s="27" t="inlineStr"/>
      <c r="AO1725"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7" t="n">
        <v>0</v>
      </c>
      <c r="M1726" s="7" t="n">
        <v>404.37</v>
      </c>
      <c r="O1726" s="11">
        <f>M1726/SUM($M$2:$M$2023)</f>
        <v/>
      </c>
      <c r="P1726" s="5">
        <f>IFERROR(M1726/I1726,0)</f>
        <v/>
      </c>
      <c r="R1726" s="8">
        <f>I1726-Q1726</f>
        <v/>
      </c>
      <c r="S1726" s="36">
        <f>P1726*R1726</f>
        <v/>
      </c>
      <c r="U1726" s="27" t="inlineStr">
        <is>
          <t>Stock SAP</t>
        </is>
      </c>
      <c r="V1726" s="27" t="inlineStr">
        <is>
          <t>Medicamentos</t>
        </is>
      </c>
      <c r="W1726" s="27" t="inlineStr">
        <is>
          <t>Dentro del alcance</t>
        </is>
      </c>
      <c r="X1726" s="27" t="inlineStr"/>
      <c r="Y1726" s="27" t="inlineStr">
        <is>
          <t>Sin recuento físico en el inventario de Avain</t>
        </is>
      </c>
      <c r="Z1726" s="28" t="inlineStr">
        <is>
          <t>Sin recuento físico</t>
        </is>
      </c>
      <c r="AA1726" s="27" t="inlineStr"/>
      <c r="AB1726" s="27" t="inlineStr"/>
      <c r="AC1726" s="27" t="inlineStr"/>
      <c r="AD1726" s="27" t="inlineStr"/>
      <c r="AE1726" s="27" t="inlineStr"/>
      <c r="AF1726" s="27" t="inlineStr"/>
      <c r="AG1726" s="27" t="inlineStr"/>
      <c r="AH1726" s="37" t="n">
        <v>4714</v>
      </c>
      <c r="AI1726" s="37" t="n">
        <v>0</v>
      </c>
      <c r="AJ1726" s="37" t="n">
        <v>4714</v>
      </c>
      <c r="AK1726" s="38" t="n">
        <v>101.0930398812049</v>
      </c>
      <c r="AL1726" s="38" t="n"/>
      <c r="AM1726" s="38" t="n"/>
      <c r="AN1726" s="27" t="inlineStr"/>
      <c r="AO1726" s="27"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7" t="n">
        <v>0</v>
      </c>
      <c r="M1727" s="7" t="n">
        <v>2619.93</v>
      </c>
      <c r="O1727" s="11">
        <f>M1727/SUM($M$2:$M$2023)</f>
        <v/>
      </c>
      <c r="P1727" s="5">
        <f>IFERROR(M1727/I1727,0)</f>
        <v/>
      </c>
      <c r="R1727" s="8">
        <f>I1727-Q1727</f>
        <v/>
      </c>
      <c r="S1727" s="36">
        <f>P1727*R1727</f>
        <v/>
      </c>
      <c r="U1727" s="27" t="inlineStr">
        <is>
          <t>Stock SAP</t>
        </is>
      </c>
      <c r="V1727" s="27" t="inlineStr">
        <is>
          <t>Medicamentos</t>
        </is>
      </c>
      <c r="W1727" s="27" t="inlineStr">
        <is>
          <t>Dentro del alcance</t>
        </is>
      </c>
      <c r="X1727" s="27" t="inlineStr"/>
      <c r="Y1727" s="27" t="inlineStr">
        <is>
          <t>Sin recuento físico en el inventario de Avain</t>
        </is>
      </c>
      <c r="Z1727" s="28" t="inlineStr">
        <is>
          <t>Sin recuento físico</t>
        </is>
      </c>
      <c r="AA1727" s="27" t="inlineStr"/>
      <c r="AB1727" s="27" t="inlineStr"/>
      <c r="AC1727" s="27" t="inlineStr"/>
      <c r="AD1727" s="27" t="inlineStr"/>
      <c r="AE1727" s="27" t="inlineStr"/>
      <c r="AF1727" s="27" t="inlineStr"/>
      <c r="AG1727" s="27" t="inlineStr"/>
      <c r="AH1727" s="37" t="n">
        <v>14</v>
      </c>
      <c r="AI1727" s="37" t="n">
        <v>0</v>
      </c>
      <c r="AJ1727" s="37" t="n">
        <v>14</v>
      </c>
      <c r="AK1727" s="38" t="n">
        <v>654.9821428571429</v>
      </c>
      <c r="AL1727" s="38" t="n"/>
      <c r="AM1727" s="38" t="n"/>
      <c r="AN1727" s="27" t="inlineStr"/>
      <c r="AO1727" s="27"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7" t="n">
        <v>0</v>
      </c>
      <c r="M1728" s="7" t="n">
        <v>693083</v>
      </c>
      <c r="O1728" s="11">
        <f>M1728/SUM($M$2:$M$2023)</f>
        <v/>
      </c>
      <c r="P1728" s="5">
        <f>IFERROR(M1728/I1728,0)</f>
        <v/>
      </c>
      <c r="R1728" s="8">
        <f>I1728-Q1728</f>
        <v/>
      </c>
      <c r="S1728" s="36">
        <f>P1728*R1728</f>
        <v/>
      </c>
      <c r="U1728" s="27" t="inlineStr">
        <is>
          <t>Stock SAP</t>
        </is>
      </c>
      <c r="V1728" s="27" t="inlineStr">
        <is>
          <t>Medicamentos</t>
        </is>
      </c>
      <c r="W1728" s="27" t="inlineStr">
        <is>
          <t>Dentro del alcance</t>
        </is>
      </c>
      <c r="X1728" s="27" t="inlineStr"/>
      <c r="Y1728" s="27" t="inlineStr">
        <is>
          <t>Sin recuento físico en el inventario de Avain</t>
        </is>
      </c>
      <c r="Z1728" s="28" t="inlineStr">
        <is>
          <t>Sin recuento físico</t>
        </is>
      </c>
      <c r="AA1728" s="27" t="inlineStr"/>
      <c r="AB1728" s="27" t="inlineStr"/>
      <c r="AC1728" s="27" t="inlineStr"/>
      <c r="AD1728" s="27" t="inlineStr"/>
      <c r="AE1728" s="27" t="inlineStr"/>
      <c r="AF1728" s="27" t="inlineStr"/>
      <c r="AG1728" s="27" t="inlineStr"/>
      <c r="AH1728" s="37" t="n">
        <v>4</v>
      </c>
      <c r="AI1728" s="37" t="n">
        <v>0</v>
      </c>
      <c r="AJ1728" s="37" t="n">
        <v>4</v>
      </c>
      <c r="AK1728" s="38" t="n">
        <v>173270.75</v>
      </c>
      <c r="AL1728" s="38" t="n"/>
      <c r="AM1728" s="38" t="n"/>
      <c r="AN1728" s="27" t="inlineStr"/>
      <c r="AO1728" s="27" t="inlineStr"/>
    </row>
    <row r="1729">
      <c r="A1729" s="5" t="inlineStr">
        <is>
          <t>2000453</t>
        </is>
      </c>
      <c r="B1729" s="5" t="inlineStr">
        <is>
          <t>HOJA DE BISTURI Nº 11</t>
        </is>
      </c>
      <c r="C1729" s="5" t="inlineStr"/>
      <c r="D1729" s="5" t="inlineStr">
        <is>
          <t>033</t>
        </is>
      </c>
      <c r="E1729" s="5" t="inlineStr">
        <is>
          <t>ZDES</t>
        </is>
      </c>
      <c r="F1729" s="5" t="inlineStr">
        <is>
          <t>1060</t>
        </is>
      </c>
      <c r="G1729" s="5" t="inlineStr">
        <is>
          <t>6021</t>
        </is>
      </c>
      <c r="H1729" s="5" t="inlineStr">
        <is>
          <t>C/U</t>
        </is>
      </c>
      <c r="I1729" s="6" t="n">
        <v>4</v>
      </c>
      <c r="J1729" s="6" t="n">
        <v>0</v>
      </c>
      <c r="K1729" s="5" t="inlineStr">
        <is>
          <t>ARS</t>
        </is>
      </c>
      <c r="L1729" s="7" t="n">
        <v>0</v>
      </c>
      <c r="M1729" s="7" t="n">
        <v>1704.62</v>
      </c>
      <c r="O1729" s="11">
        <f>M1729/SUM($M$2:$M$2023)</f>
        <v/>
      </c>
      <c r="P1729" s="5">
        <f>IFERROR(M1729/I1729,0)</f>
        <v/>
      </c>
      <c r="R1729" s="8">
        <f>I1729-Q1729</f>
        <v/>
      </c>
      <c r="S1729" s="36">
        <f>P1729*R1729</f>
        <v/>
      </c>
      <c r="U1729" s="27" t="inlineStr">
        <is>
          <t>Stock SAP</t>
        </is>
      </c>
      <c r="V1729" s="27" t="inlineStr">
        <is>
          <t>Descartables</t>
        </is>
      </c>
      <c r="W1729" s="27" t="inlineStr">
        <is>
          <t>Dentro del alcance</t>
        </is>
      </c>
      <c r="X1729" s="27" t="inlineStr"/>
      <c r="Y1729" s="27" t="inlineStr">
        <is>
          <t>Sin recuento físico en el inventario de Avain</t>
        </is>
      </c>
      <c r="Z1729" s="28" t="inlineStr">
        <is>
          <t>Sin recuento físico</t>
        </is>
      </c>
      <c r="AA1729" s="27" t="inlineStr"/>
      <c r="AB1729" s="27" t="inlineStr"/>
      <c r="AC1729" s="27" t="inlineStr"/>
      <c r="AD1729" s="27" t="inlineStr"/>
      <c r="AE1729" s="27" t="inlineStr"/>
      <c r="AF1729" s="27" t="inlineStr"/>
      <c r="AG1729" s="27" t="inlineStr"/>
      <c r="AH1729" s="37" t="n">
        <v>9</v>
      </c>
      <c r="AI1729" s="37" t="n">
        <v>0</v>
      </c>
      <c r="AJ1729" s="37" t="n">
        <v>9</v>
      </c>
      <c r="AK1729" s="38" t="n">
        <v>426.1555555555556</v>
      </c>
      <c r="AL1729" s="38" t="n"/>
      <c r="AM1729" s="38" t="n"/>
      <c r="AN1729" s="27" t="inlineStr"/>
      <c r="AO1729" s="27"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t="inlineStr"/>
      <c r="D1730" s="5" t="inlineStr">
        <is>
          <t>033</t>
        </is>
      </c>
      <c r="E1730" s="5" t="inlineStr">
        <is>
          <t>ZDES</t>
        </is>
      </c>
      <c r="F1730" s="5" t="inlineStr">
        <is>
          <t>1060</t>
        </is>
      </c>
      <c r="G1730" s="5" t="inlineStr">
        <is>
          <t>6021</t>
        </is>
      </c>
      <c r="H1730" s="5" t="inlineStr">
        <is>
          <t>C/U</t>
        </is>
      </c>
      <c r="I1730" s="6" t="n">
        <v>4</v>
      </c>
      <c r="J1730" s="6" t="n">
        <v>0</v>
      </c>
      <c r="K1730" s="5" t="inlineStr">
        <is>
          <t>ARS</t>
        </is>
      </c>
      <c r="L1730" s="7" t="n">
        <v>0</v>
      </c>
      <c r="M1730" s="7" t="n">
        <v>11041.32</v>
      </c>
      <c r="O1730" s="11">
        <f>M1730/SUM($M$2:$M$2023)</f>
        <v/>
      </c>
      <c r="P1730" s="5">
        <f>IFERROR(M1730/I1730,0)</f>
        <v/>
      </c>
      <c r="R1730" s="8">
        <f>I1730-Q1730</f>
        <v/>
      </c>
      <c r="S1730" s="36">
        <f>P1730*R1730</f>
        <v/>
      </c>
      <c r="U1730" s="27" t="inlineStr">
        <is>
          <t>Stock SAP</t>
        </is>
      </c>
      <c r="V1730" s="27" t="inlineStr">
        <is>
          <t>Descartables</t>
        </is>
      </c>
      <c r="W1730" s="27" t="inlineStr">
        <is>
          <t>Dentro del alcance</t>
        </is>
      </c>
      <c r="X1730" s="27" t="inlineStr"/>
      <c r="Y1730" s="27" t="inlineStr">
        <is>
          <t>Sin recuento físico en el inventario de Avain</t>
        </is>
      </c>
      <c r="Z1730" s="28" t="inlineStr">
        <is>
          <t>Sin recuento físico</t>
        </is>
      </c>
      <c r="AA1730" s="27" t="inlineStr"/>
      <c r="AB1730" s="27" t="inlineStr"/>
      <c r="AC1730" s="27" t="inlineStr"/>
      <c r="AD1730" s="27" t="inlineStr"/>
      <c r="AE1730" s="27" t="inlineStr"/>
      <c r="AF1730" s="27" t="inlineStr"/>
      <c r="AG1730" s="27" t="inlineStr"/>
      <c r="AH1730" s="37" t="n">
        <v>4</v>
      </c>
      <c r="AI1730" s="37" t="n">
        <v>0</v>
      </c>
      <c r="AJ1730" s="37" t="n">
        <v>4</v>
      </c>
      <c r="AK1730" s="38" t="n">
        <v>2760.33</v>
      </c>
      <c r="AL1730" s="38" t="n"/>
      <c r="AM1730" s="38" t="n"/>
      <c r="AN1730" s="27" t="inlineStr"/>
      <c r="AO1730" s="27" t="inlineStr"/>
    </row>
    <row r="1731">
      <c r="A1731" s="5" t="inlineStr">
        <is>
          <t>3000183</t>
        </is>
      </c>
      <c r="B1731" s="5" t="inlineStr">
        <is>
          <t>CHOMBA BLANCA DAMA TL</t>
        </is>
      </c>
      <c r="C1731" s="5" t="inlineStr"/>
      <c r="D1731" s="5" t="inlineStr">
        <is>
          <t>INDU</t>
        </is>
      </c>
      <c r="E1731" s="5" t="inlineStr">
        <is>
          <t>ZUNI</t>
        </is>
      </c>
      <c r="F1731" s="5" t="inlineStr">
        <is>
          <t>1060</t>
        </is>
      </c>
      <c r="G1731" s="5" t="inlineStr">
        <is>
          <t>6031</t>
        </is>
      </c>
      <c r="H1731" s="5" t="inlineStr">
        <is>
          <t>C/U</t>
        </is>
      </c>
      <c r="I1731" s="6" t="n">
        <v>4</v>
      </c>
      <c r="J1731" s="6" t="n">
        <v>0</v>
      </c>
      <c r="K1731" s="5" t="inlineStr">
        <is>
          <t>ARS</t>
        </is>
      </c>
      <c r="L1731" s="7" t="n">
        <v>0</v>
      </c>
      <c r="M1731" s="7" t="n">
        <v>34800</v>
      </c>
      <c r="O1731" s="11">
        <f>M1731/SUM($M$2:$M$2023)</f>
        <v/>
      </c>
      <c r="P1731" s="5">
        <f>IFERROR(M1731/I1731,0)</f>
        <v/>
      </c>
      <c r="R1731" s="8">
        <f>I1731-Q1731</f>
        <v/>
      </c>
      <c r="S1731" s="36">
        <f>P1731*R1731</f>
        <v/>
      </c>
      <c r="U1731" s="27" t="inlineStr">
        <is>
          <t>Stock SAP</t>
        </is>
      </c>
      <c r="V1731" s="27" t="inlineStr">
        <is>
          <t>Uniformes</t>
        </is>
      </c>
      <c r="W1731" s="27" t="inlineStr">
        <is>
          <t>Fuera del alcance</t>
        </is>
      </c>
      <c r="X1731" s="27" t="inlineStr"/>
      <c r="Y1731" s="27" t="inlineStr">
        <is>
          <t>No aplica: uniformes, clasificación que el inventario físico de Farmacia no releva</t>
        </is>
      </c>
      <c r="Z1731" s="28" t="inlineStr">
        <is>
          <t>Fuera del alcance del inventario físico</t>
        </is>
      </c>
      <c r="AA1731" s="27" t="inlineStr"/>
      <c r="AB1731" s="27" t="inlineStr"/>
      <c r="AC1731" s="27" t="inlineStr"/>
      <c r="AD1731" s="27" t="inlineStr"/>
      <c r="AE1731" s="27" t="inlineStr"/>
      <c r="AF1731" s="27" t="inlineStr"/>
      <c r="AG1731" s="27" t="inlineStr"/>
      <c r="AH1731" s="37" t="n">
        <v>4</v>
      </c>
      <c r="AI1731" s="37" t="n">
        <v>0</v>
      </c>
      <c r="AJ1731" s="37" t="n">
        <v>4</v>
      </c>
      <c r="AK1731" s="38" t="n">
        <v>8700</v>
      </c>
      <c r="AL1731" s="38" t="n"/>
      <c r="AM1731" s="38" t="n"/>
      <c r="AN1731" s="27" t="inlineStr"/>
      <c r="AO1731" s="27" t="inlineStr"/>
    </row>
    <row r="1732">
      <c r="A1732" s="5" t="inlineStr">
        <is>
          <t>3000202</t>
        </is>
      </c>
      <c r="B1732" s="5" t="inlineStr">
        <is>
          <t>AMBOS BLANCOS MEDICO TM</t>
        </is>
      </c>
      <c r="C1732" s="5" t="inlineStr"/>
      <c r="D1732" s="5" t="inlineStr">
        <is>
          <t>INDU</t>
        </is>
      </c>
      <c r="E1732" s="5" t="inlineStr">
        <is>
          <t>ZUNI</t>
        </is>
      </c>
      <c r="F1732" s="5" t="inlineStr">
        <is>
          <t>1060</t>
        </is>
      </c>
      <c r="G1732" s="5" t="inlineStr">
        <is>
          <t>6031</t>
        </is>
      </c>
      <c r="H1732" s="5" t="inlineStr">
        <is>
          <t>C/U</t>
        </is>
      </c>
      <c r="I1732" s="6" t="n">
        <v>4</v>
      </c>
      <c r="J1732" s="6" t="n">
        <v>0</v>
      </c>
      <c r="K1732" s="5" t="inlineStr">
        <is>
          <t>ARS</t>
        </is>
      </c>
      <c r="L1732" s="7" t="n">
        <v>0</v>
      </c>
      <c r="M1732" s="7" t="n">
        <v>215600</v>
      </c>
      <c r="O1732" s="11">
        <f>M1732/SUM($M$2:$M$2023)</f>
        <v/>
      </c>
      <c r="P1732" s="5">
        <f>IFERROR(M1732/I1732,0)</f>
        <v/>
      </c>
      <c r="R1732" s="8">
        <f>I1732-Q1732</f>
        <v/>
      </c>
      <c r="S1732" s="36">
        <f>P1732*R1732</f>
        <v/>
      </c>
      <c r="U1732" s="27" t="inlineStr">
        <is>
          <t>Stock SAP</t>
        </is>
      </c>
      <c r="V1732" s="27" t="inlineStr">
        <is>
          <t>Uniformes</t>
        </is>
      </c>
      <c r="W1732" s="27" t="inlineStr">
        <is>
          <t>Fuera del alcance</t>
        </is>
      </c>
      <c r="X1732" s="27" t="inlineStr"/>
      <c r="Y1732" s="27" t="inlineStr">
        <is>
          <t>No aplica: uniformes, clasificación que el inventario físico de Farmacia no releva</t>
        </is>
      </c>
      <c r="Z1732" s="28" t="inlineStr">
        <is>
          <t>Fuera del alcance del inventario físico</t>
        </is>
      </c>
      <c r="AA1732" s="27" t="inlineStr"/>
      <c r="AB1732" s="27" t="inlineStr"/>
      <c r="AC1732" s="27" t="inlineStr"/>
      <c r="AD1732" s="27" t="inlineStr"/>
      <c r="AE1732" s="27" t="inlineStr"/>
      <c r="AF1732" s="27" t="inlineStr"/>
      <c r="AG1732" s="27" t="inlineStr"/>
      <c r="AH1732" s="37" t="n">
        <v>4</v>
      </c>
      <c r="AI1732" s="37" t="n">
        <v>0</v>
      </c>
      <c r="AJ1732" s="37" t="n">
        <v>4</v>
      </c>
      <c r="AK1732" s="38" t="n">
        <v>53900</v>
      </c>
      <c r="AL1732" s="38" t="n"/>
      <c r="AM1732" s="38" t="n"/>
      <c r="AN1732" s="27" t="inlineStr"/>
      <c r="AO1732" s="27" t="inlineStr"/>
    </row>
    <row r="1733">
      <c r="A1733" s="5" t="inlineStr">
        <is>
          <t>3000330</t>
        </is>
      </c>
      <c r="B1733" s="5" t="inlineStr">
        <is>
          <t>AMBO AZUL C/LOGO EMERG M</t>
        </is>
      </c>
      <c r="C1733" s="5" t="inlineStr"/>
      <c r="D1733" s="5" t="inlineStr">
        <is>
          <t>INDU</t>
        </is>
      </c>
      <c r="E1733" s="5" t="inlineStr">
        <is>
          <t>ZUNI</t>
        </is>
      </c>
      <c r="F1733" s="5" t="inlineStr">
        <is>
          <t>1060</t>
        </is>
      </c>
      <c r="G1733" s="5" t="inlineStr">
        <is>
          <t>6031</t>
        </is>
      </c>
      <c r="H1733" s="5" t="inlineStr">
        <is>
          <t>C/U</t>
        </is>
      </c>
      <c r="I1733" s="6" t="n">
        <v>4</v>
      </c>
      <c r="J1733" s="6" t="n">
        <v>0</v>
      </c>
      <c r="K1733" s="5" t="inlineStr">
        <is>
          <t>ARS</t>
        </is>
      </c>
      <c r="L1733" s="7" t="n">
        <v>0</v>
      </c>
      <c r="M1733" s="7" t="n">
        <v>215600</v>
      </c>
      <c r="O1733" s="11">
        <f>M1733/SUM($M$2:$M$2023)</f>
        <v/>
      </c>
      <c r="P1733" s="5">
        <f>IFERROR(M1733/I1733,0)</f>
        <v/>
      </c>
      <c r="R1733" s="8">
        <f>I1733-Q1733</f>
        <v/>
      </c>
      <c r="S1733" s="36">
        <f>P1733*R1733</f>
        <v/>
      </c>
      <c r="U1733" s="27" t="inlineStr">
        <is>
          <t>Stock SAP</t>
        </is>
      </c>
      <c r="V1733" s="27" t="inlineStr">
        <is>
          <t>Uniformes</t>
        </is>
      </c>
      <c r="W1733" s="27" t="inlineStr">
        <is>
          <t>Fuera del alcance</t>
        </is>
      </c>
      <c r="X1733" s="27" t="inlineStr"/>
      <c r="Y1733" s="27" t="inlineStr">
        <is>
          <t>No aplica: uniformes, clasificación que el inventario físico de Farmacia no releva</t>
        </is>
      </c>
      <c r="Z1733" s="28" t="inlineStr">
        <is>
          <t>Fuera del alcance del inventario físico</t>
        </is>
      </c>
      <c r="AA1733" s="27" t="inlineStr"/>
      <c r="AB1733" s="27" t="inlineStr"/>
      <c r="AC1733" s="27" t="inlineStr"/>
      <c r="AD1733" s="27" t="inlineStr"/>
      <c r="AE1733" s="27" t="inlineStr"/>
      <c r="AF1733" s="27" t="inlineStr"/>
      <c r="AG1733" s="27" t="inlineStr"/>
      <c r="AH1733" s="37" t="n">
        <v>4</v>
      </c>
      <c r="AI1733" s="37" t="n">
        <v>0</v>
      </c>
      <c r="AJ1733" s="37" t="n">
        <v>4</v>
      </c>
      <c r="AK1733" s="38" t="n">
        <v>53900</v>
      </c>
      <c r="AL1733" s="38" t="n"/>
      <c r="AM1733" s="38" t="n"/>
      <c r="AN1733" s="27" t="inlineStr"/>
      <c r="AO1733" s="27" t="inlineStr"/>
    </row>
    <row r="1734">
      <c r="A1734" s="5" t="inlineStr">
        <is>
          <t>3000407</t>
        </is>
      </c>
      <c r="B1734" s="5" t="inlineStr">
        <is>
          <t>Faja Lumbar M</t>
        </is>
      </c>
      <c r="C1734" s="5" t="inlineStr"/>
      <c r="D1734" s="5" t="inlineStr">
        <is>
          <t>INDU</t>
        </is>
      </c>
      <c r="E1734" s="5" t="inlineStr">
        <is>
          <t>ZUNI</t>
        </is>
      </c>
      <c r="F1734" s="5" t="inlineStr">
        <is>
          <t>1060</t>
        </is>
      </c>
      <c r="G1734" s="5" t="inlineStr">
        <is>
          <t>6010</t>
        </is>
      </c>
      <c r="H1734" s="5" t="inlineStr">
        <is>
          <t>C/U</t>
        </is>
      </c>
      <c r="I1734" s="6" t="n">
        <v>4</v>
      </c>
      <c r="J1734" s="6" t="n">
        <v>0</v>
      </c>
      <c r="K1734" s="5" t="inlineStr">
        <is>
          <t>ARS</t>
        </is>
      </c>
      <c r="L1734" s="7" t="n">
        <v>0</v>
      </c>
      <c r="M1734" s="7" t="n">
        <v>46280</v>
      </c>
      <c r="O1734" s="11">
        <f>M1734/SUM($M$2:$M$2023)</f>
        <v/>
      </c>
      <c r="P1734" s="5">
        <f>IFERROR(M1734/I1734,0)</f>
        <v/>
      </c>
      <c r="R1734" s="8">
        <f>I1734-Q1734</f>
        <v/>
      </c>
      <c r="S1734" s="36">
        <f>P1734*R1734</f>
        <v/>
      </c>
      <c r="U1734" s="27" t="inlineStr">
        <is>
          <t>Stock SAP</t>
        </is>
      </c>
      <c r="V1734" s="27" t="inlineStr">
        <is>
          <t>Uniformes</t>
        </is>
      </c>
      <c r="W1734" s="27" t="inlineStr">
        <is>
          <t>Fuera del alcance</t>
        </is>
      </c>
      <c r="X1734" s="27" t="inlineStr"/>
      <c r="Y1734" s="27" t="inlineStr">
        <is>
          <t>No aplica: uniformes, clasificación que el inventario físico de Farmacia no releva</t>
        </is>
      </c>
      <c r="Z1734" s="28" t="inlineStr">
        <is>
          <t>Fuera del alcance del inventario físico</t>
        </is>
      </c>
      <c r="AA1734" s="27" t="inlineStr"/>
      <c r="AB1734" s="27" t="inlineStr"/>
      <c r="AC1734" s="27" t="inlineStr"/>
      <c r="AD1734" s="27" t="inlineStr"/>
      <c r="AE1734" s="27" t="inlineStr"/>
      <c r="AF1734" s="27" t="inlineStr"/>
      <c r="AG1734" s="27" t="inlineStr"/>
      <c r="AH1734" s="37" t="n">
        <v>4</v>
      </c>
      <c r="AI1734" s="37" t="n">
        <v>0</v>
      </c>
      <c r="AJ1734" s="37" t="n">
        <v>4</v>
      </c>
      <c r="AK1734" s="38" t="n">
        <v>11570</v>
      </c>
      <c r="AL1734" s="38" t="n"/>
      <c r="AM1734" s="38" t="n"/>
      <c r="AN1734" s="27" t="inlineStr"/>
      <c r="AO1734" s="27" t="inlineStr"/>
    </row>
    <row r="1735">
      <c r="A1735" s="5" t="inlineStr">
        <is>
          <t>3000536</t>
        </is>
      </c>
      <c r="B1735" s="5" t="inlineStr">
        <is>
          <t>CAMISA JEAN CLASICA T46</t>
        </is>
      </c>
      <c r="C1735" s="5" t="inlineStr"/>
      <c r="D1735" s="5" t="inlineStr">
        <is>
          <t>INDU</t>
        </is>
      </c>
      <c r="E1735" s="5" t="inlineStr">
        <is>
          <t>ZUNI</t>
        </is>
      </c>
      <c r="F1735" s="5" t="inlineStr">
        <is>
          <t>1060</t>
        </is>
      </c>
      <c r="G1735" s="5" t="inlineStr">
        <is>
          <t>6010</t>
        </is>
      </c>
      <c r="H1735" s="5" t="inlineStr">
        <is>
          <t>C/U</t>
        </is>
      </c>
      <c r="I1735" s="6" t="n">
        <v>4</v>
      </c>
      <c r="J1735" s="6" t="n">
        <v>0</v>
      </c>
      <c r="K1735" s="5" t="inlineStr">
        <is>
          <t>ARS</t>
        </is>
      </c>
      <c r="L1735" s="7" t="n">
        <v>0</v>
      </c>
      <c r="M1735" s="7" t="n">
        <v>86000</v>
      </c>
      <c r="O1735" s="11">
        <f>M1735/SUM($M$2:$M$2023)</f>
        <v/>
      </c>
      <c r="P1735" s="5">
        <f>IFERROR(M1735/I1735,0)</f>
        <v/>
      </c>
      <c r="R1735" s="8">
        <f>I1735-Q1735</f>
        <v/>
      </c>
      <c r="S1735" s="36">
        <f>P1735*R1735</f>
        <v/>
      </c>
      <c r="U1735" s="27" t="inlineStr">
        <is>
          <t>Stock SAP</t>
        </is>
      </c>
      <c r="V1735" s="27" t="inlineStr">
        <is>
          <t>Uniformes</t>
        </is>
      </c>
      <c r="W1735" s="27" t="inlineStr">
        <is>
          <t>Fuera del alcance</t>
        </is>
      </c>
      <c r="X1735" s="27" t="inlineStr"/>
      <c r="Y1735" s="27" t="inlineStr">
        <is>
          <t>No aplica: uniformes, clasificación que el inventario físico de Farmacia no releva</t>
        </is>
      </c>
      <c r="Z1735" s="28" t="inlineStr">
        <is>
          <t>Fuera del alcance del inventario físico</t>
        </is>
      </c>
      <c r="AA1735" s="27" t="inlineStr"/>
      <c r="AB1735" s="27" t="inlineStr"/>
      <c r="AC1735" s="27" t="inlineStr"/>
      <c r="AD1735" s="27" t="inlineStr"/>
      <c r="AE1735" s="27" t="inlineStr"/>
      <c r="AF1735" s="27" t="inlineStr"/>
      <c r="AG1735" s="27" t="inlineStr"/>
      <c r="AH1735" s="37" t="n">
        <v>4</v>
      </c>
      <c r="AI1735" s="37" t="n">
        <v>0</v>
      </c>
      <c r="AJ1735" s="37" t="n">
        <v>4</v>
      </c>
      <c r="AK1735" s="38" t="n">
        <v>21500</v>
      </c>
      <c r="AL1735" s="38" t="n"/>
      <c r="AM1735" s="38" t="n"/>
      <c r="AN1735" s="27" t="inlineStr"/>
      <c r="AO1735" s="27" t="inlineStr"/>
    </row>
    <row r="1736">
      <c r="A1736" s="5" t="inlineStr">
        <is>
          <t>3000655</t>
        </is>
      </c>
      <c r="B1736" s="5" t="inlineStr">
        <is>
          <t>PANTALON JEAN C/LOGO YAC T48 DAMA</t>
        </is>
      </c>
      <c r="C1736" s="5" t="inlineStr"/>
      <c r="D1736" s="5" t="inlineStr">
        <is>
          <t>INDU</t>
        </is>
      </c>
      <c r="E1736" s="5" t="inlineStr">
        <is>
          <t>ZUNI</t>
        </is>
      </c>
      <c r="F1736" s="5" t="inlineStr">
        <is>
          <t>1060</t>
        </is>
      </c>
      <c r="G1736" s="5" t="inlineStr">
        <is>
          <t>6071</t>
        </is>
      </c>
      <c r="H1736" s="5" t="inlineStr">
        <is>
          <t>C/U</t>
        </is>
      </c>
      <c r="I1736" s="6" t="n">
        <v>4</v>
      </c>
      <c r="J1736" s="6" t="n">
        <v>0</v>
      </c>
      <c r="K1736" s="5" t="inlineStr">
        <is>
          <t>ARS</t>
        </is>
      </c>
      <c r="L1736" s="7" t="n">
        <v>0</v>
      </c>
      <c r="M1736" s="7" t="n">
        <v>74000</v>
      </c>
      <c r="O1736" s="11">
        <f>M1736/SUM($M$2:$M$2023)</f>
        <v/>
      </c>
      <c r="P1736" s="5">
        <f>IFERROR(M1736/I1736,0)</f>
        <v/>
      </c>
      <c r="R1736" s="8">
        <f>I1736-Q1736</f>
        <v/>
      </c>
      <c r="S1736" s="36">
        <f>P1736*R1736</f>
        <v/>
      </c>
      <c r="U1736" s="27" t="inlineStr">
        <is>
          <t>Stock SAP</t>
        </is>
      </c>
      <c r="V1736" s="27" t="inlineStr">
        <is>
          <t>Uniformes</t>
        </is>
      </c>
      <c r="W1736" s="27" t="inlineStr">
        <is>
          <t>Fuera del alcance</t>
        </is>
      </c>
      <c r="X1736" s="27" t="inlineStr"/>
      <c r="Y1736" s="27" t="inlineStr">
        <is>
          <t>No aplica: uniformes, clasificación que el inventario físico de Farmacia no releva</t>
        </is>
      </c>
      <c r="Z1736" s="28" t="inlineStr">
        <is>
          <t>Fuera del alcance del inventario físico</t>
        </is>
      </c>
      <c r="AA1736" s="27" t="inlineStr"/>
      <c r="AB1736" s="27" t="inlineStr"/>
      <c r="AC1736" s="27" t="inlineStr"/>
      <c r="AD1736" s="27" t="inlineStr"/>
      <c r="AE1736" s="27" t="inlineStr"/>
      <c r="AF1736" s="27" t="inlineStr"/>
      <c r="AG1736" s="27" t="inlineStr"/>
      <c r="AH1736" s="37" t="n">
        <v>4</v>
      </c>
      <c r="AI1736" s="37" t="n">
        <v>0</v>
      </c>
      <c r="AJ1736" s="37" t="n">
        <v>4</v>
      </c>
      <c r="AK1736" s="38" t="n">
        <v>18500</v>
      </c>
      <c r="AL1736" s="38" t="n"/>
      <c r="AM1736" s="38" t="n"/>
      <c r="AN1736" s="27" t="inlineStr"/>
      <c r="AO1736" s="27" t="inlineStr"/>
    </row>
    <row r="1737">
      <c r="A1737" s="5" t="inlineStr">
        <is>
          <t>3000660</t>
        </is>
      </c>
      <c r="B1737" s="5" t="inlineStr">
        <is>
          <t>PANTALON JEAN C/LOGO YAC T54 DAMA</t>
        </is>
      </c>
      <c r="C1737" s="5" t="inlineStr"/>
      <c r="D1737" s="5" t="inlineStr">
        <is>
          <t>INDU</t>
        </is>
      </c>
      <c r="E1737" s="5" t="inlineStr">
        <is>
          <t>ZUNI</t>
        </is>
      </c>
      <c r="F1737" s="5" t="inlineStr">
        <is>
          <t>1060</t>
        </is>
      </c>
      <c r="G1737" s="5" t="inlineStr">
        <is>
          <t>6071</t>
        </is>
      </c>
      <c r="H1737" s="5" t="inlineStr">
        <is>
          <t>C/U</t>
        </is>
      </c>
      <c r="I1737" s="6" t="n">
        <v>4</v>
      </c>
      <c r="J1737" s="6" t="n">
        <v>0</v>
      </c>
      <c r="K1737" s="5" t="inlineStr">
        <is>
          <t>ARS</t>
        </is>
      </c>
      <c r="L1737" s="7" t="n">
        <v>0</v>
      </c>
      <c r="M1737" s="7" t="n">
        <v>74000</v>
      </c>
      <c r="O1737" s="11">
        <f>M1737/SUM($M$2:$M$2023)</f>
        <v/>
      </c>
      <c r="P1737" s="5">
        <f>IFERROR(M1737/I1737,0)</f>
        <v/>
      </c>
      <c r="R1737" s="8">
        <f>I1737-Q1737</f>
        <v/>
      </c>
      <c r="S1737" s="36">
        <f>P1737*R1737</f>
        <v/>
      </c>
      <c r="U1737" s="27" t="inlineStr">
        <is>
          <t>Stock SAP</t>
        </is>
      </c>
      <c r="V1737" s="27" t="inlineStr">
        <is>
          <t>Uniformes</t>
        </is>
      </c>
      <c r="W1737" s="27" t="inlineStr">
        <is>
          <t>Fuera del alcance</t>
        </is>
      </c>
      <c r="X1737" s="27" t="inlineStr"/>
      <c r="Y1737" s="27" t="inlineStr">
        <is>
          <t>No aplica: uniformes, clasificación que el inventario físico de Farmacia no releva</t>
        </is>
      </c>
      <c r="Z1737" s="28" t="inlineStr">
        <is>
          <t>Fuera del alcance del inventario físico</t>
        </is>
      </c>
      <c r="AA1737" s="27" t="inlineStr"/>
      <c r="AB1737" s="27" t="inlineStr"/>
      <c r="AC1737" s="27" t="inlineStr"/>
      <c r="AD1737" s="27" t="inlineStr"/>
      <c r="AE1737" s="27" t="inlineStr"/>
      <c r="AF1737" s="27" t="inlineStr"/>
      <c r="AG1737" s="27" t="inlineStr"/>
      <c r="AH1737" s="37" t="n">
        <v>4</v>
      </c>
      <c r="AI1737" s="37" t="n">
        <v>0</v>
      </c>
      <c r="AJ1737" s="37" t="n">
        <v>4</v>
      </c>
      <c r="AK1737" s="38" t="n">
        <v>18500</v>
      </c>
      <c r="AL1737" s="38" t="n"/>
      <c r="AM1737" s="38" t="n"/>
      <c r="AN1737" s="27" t="inlineStr"/>
      <c r="AO1737" s="27" t="inlineStr"/>
    </row>
    <row r="1738">
      <c r="A1738" s="5" t="inlineStr">
        <is>
          <t>3000699</t>
        </is>
      </c>
      <c r="B1738" s="5" t="inlineStr">
        <is>
          <t>Chaqueta Celeste ML yacimiento XS</t>
        </is>
      </c>
      <c r="C1738" s="5" t="inlineStr"/>
      <c r="D1738" s="5" t="inlineStr">
        <is>
          <t>INDU</t>
        </is>
      </c>
      <c r="E1738" s="5" t="inlineStr">
        <is>
          <t>ZUNI</t>
        </is>
      </c>
      <c r="F1738" s="5" t="inlineStr">
        <is>
          <t>1060</t>
        </is>
      </c>
      <c r="G1738" s="5" t="inlineStr">
        <is>
          <t>6010</t>
        </is>
      </c>
      <c r="H1738" s="5" t="inlineStr">
        <is>
          <t>C/U</t>
        </is>
      </c>
      <c r="I1738" s="6" t="n">
        <v>4</v>
      </c>
      <c r="J1738" s="6" t="n">
        <v>0</v>
      </c>
      <c r="K1738" s="5" t="inlineStr">
        <is>
          <t>ARS</t>
        </is>
      </c>
      <c r="L1738" s="7" t="n">
        <v>0</v>
      </c>
      <c r="M1738" s="7" t="n">
        <v>81542.86</v>
      </c>
      <c r="O1738" s="11">
        <f>M1738/SUM($M$2:$M$2023)</f>
        <v/>
      </c>
      <c r="P1738" s="5">
        <f>IFERROR(M1738/I1738,0)</f>
        <v/>
      </c>
      <c r="R1738" s="8">
        <f>I1738-Q1738</f>
        <v/>
      </c>
      <c r="S1738" s="36">
        <f>P1738*R1738</f>
        <v/>
      </c>
      <c r="U1738" s="27" t="inlineStr">
        <is>
          <t>Stock SAP</t>
        </is>
      </c>
      <c r="V1738" s="27" t="inlineStr">
        <is>
          <t>Uniformes</t>
        </is>
      </c>
      <c r="W1738" s="27" t="inlineStr">
        <is>
          <t>Fuera del alcance</t>
        </is>
      </c>
      <c r="X1738" s="27" t="inlineStr"/>
      <c r="Y1738" s="27" t="inlineStr">
        <is>
          <t>No aplica: uniformes, clasificación que el inventario físico de Farmacia no releva</t>
        </is>
      </c>
      <c r="Z1738" s="28" t="inlineStr">
        <is>
          <t>Fuera del alcance del inventario físico</t>
        </is>
      </c>
      <c r="AA1738" s="27" t="inlineStr"/>
      <c r="AB1738" s="27" t="inlineStr"/>
      <c r="AC1738" s="27" t="inlineStr"/>
      <c r="AD1738" s="27" t="inlineStr"/>
      <c r="AE1738" s="27" t="inlineStr"/>
      <c r="AF1738" s="27" t="inlineStr"/>
      <c r="AG1738" s="27" t="inlineStr"/>
      <c r="AH1738" s="37" t="n">
        <v>5</v>
      </c>
      <c r="AI1738" s="37" t="n">
        <v>0</v>
      </c>
      <c r="AJ1738" s="37" t="n">
        <v>5</v>
      </c>
      <c r="AK1738" s="38" t="n">
        <v>20385.714</v>
      </c>
      <c r="AL1738" s="38" t="n"/>
      <c r="AM1738" s="38" t="n"/>
      <c r="AN1738" s="27" t="inlineStr"/>
      <c r="AO1738" s="27"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t="inlineStr"/>
      <c r="D1739" s="5" t="inlineStr">
        <is>
          <t>INDU</t>
        </is>
      </c>
      <c r="E1739" s="5" t="inlineStr">
        <is>
          <t>ZUNI</t>
        </is>
      </c>
      <c r="F1739" s="5" t="inlineStr">
        <is>
          <t>1060</t>
        </is>
      </c>
      <c r="G1739" s="5" t="inlineStr">
        <is>
          <t>6010</t>
        </is>
      </c>
      <c r="H1739" s="5" t="inlineStr">
        <is>
          <t>C/U</t>
        </is>
      </c>
      <c r="I1739" s="6" t="n">
        <v>4</v>
      </c>
      <c r="J1739" s="6" t="n">
        <v>0</v>
      </c>
      <c r="K1739" s="5" t="inlineStr">
        <is>
          <t>ARS</t>
        </is>
      </c>
      <c r="L1739" s="7" t="n">
        <v>0</v>
      </c>
      <c r="M1739" s="7" t="n">
        <v>78000</v>
      </c>
      <c r="O1739" s="11">
        <f>M1739/SUM($M$2:$M$2023)</f>
        <v/>
      </c>
      <c r="P1739" s="5">
        <f>IFERROR(M1739/I1739,0)</f>
        <v/>
      </c>
      <c r="R1739" s="8">
        <f>I1739-Q1739</f>
        <v/>
      </c>
      <c r="S1739" s="36">
        <f>P1739*R1739</f>
        <v/>
      </c>
      <c r="U1739" s="27" t="inlineStr">
        <is>
          <t>Stock SAP</t>
        </is>
      </c>
      <c r="V1739" s="27" t="inlineStr">
        <is>
          <t>Uniformes</t>
        </is>
      </c>
      <c r="W1739" s="27" t="inlineStr">
        <is>
          <t>Fuera del alcance</t>
        </is>
      </c>
      <c r="X1739" s="27" t="inlineStr"/>
      <c r="Y1739" s="27" t="inlineStr">
        <is>
          <t>No aplica: uniformes, clasificación que el inventario físico de Farmacia no releva</t>
        </is>
      </c>
      <c r="Z1739" s="28" t="inlineStr">
        <is>
          <t>Fuera del alcance del inventario físico</t>
        </is>
      </c>
      <c r="AA1739" s="27" t="inlineStr"/>
      <c r="AB1739" s="27" t="inlineStr"/>
      <c r="AC1739" s="27" t="inlineStr"/>
      <c r="AD1739" s="27" t="inlineStr"/>
      <c r="AE1739" s="27" t="inlineStr"/>
      <c r="AF1739" s="27" t="inlineStr"/>
      <c r="AG1739" s="27" t="inlineStr"/>
      <c r="AH1739" s="37" t="n">
        <v>14</v>
      </c>
      <c r="AI1739" s="37" t="n">
        <v>0</v>
      </c>
      <c r="AJ1739" s="37" t="n">
        <v>14</v>
      </c>
      <c r="AK1739" s="38" t="n">
        <v>19500</v>
      </c>
      <c r="AL1739" s="38" t="n"/>
      <c r="AM1739" s="38" t="n"/>
      <c r="AN1739" s="27" t="inlineStr"/>
      <c r="AO1739" s="27"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t="inlineStr"/>
      <c r="D1740" s="5" t="inlineStr">
        <is>
          <t>INDU</t>
        </is>
      </c>
      <c r="E1740" s="5" t="inlineStr">
        <is>
          <t>ZUNI</t>
        </is>
      </c>
      <c r="F1740" s="5" t="inlineStr">
        <is>
          <t>1060</t>
        </is>
      </c>
      <c r="G1740" s="5" t="inlineStr">
        <is>
          <t>6010</t>
        </is>
      </c>
      <c r="H1740" s="5" t="inlineStr">
        <is>
          <t>C/U</t>
        </is>
      </c>
      <c r="I1740" s="6" t="n">
        <v>4</v>
      </c>
      <c r="J1740" s="6" t="n">
        <v>0</v>
      </c>
      <c r="K1740" s="5" t="inlineStr">
        <is>
          <t>ARS</t>
        </is>
      </c>
      <c r="L1740" s="7" t="n">
        <v>0</v>
      </c>
      <c r="M1740" s="7" t="n">
        <v>71435.46000000001</v>
      </c>
      <c r="O1740" s="11">
        <f>M1740/SUM($M$2:$M$2023)</f>
        <v/>
      </c>
      <c r="P1740" s="5">
        <f>IFERROR(M1740/I1740,0)</f>
        <v/>
      </c>
      <c r="R1740" s="8">
        <f>I1740-Q1740</f>
        <v/>
      </c>
      <c r="S1740" s="36">
        <f>P1740*R1740</f>
        <v/>
      </c>
      <c r="U1740" s="27" t="inlineStr">
        <is>
          <t>Stock SAP</t>
        </is>
      </c>
      <c r="V1740" s="27" t="inlineStr">
        <is>
          <t>Uniformes</t>
        </is>
      </c>
      <c r="W1740" s="27" t="inlineStr">
        <is>
          <t>Fuera del alcance</t>
        </is>
      </c>
      <c r="X1740" s="27" t="inlineStr"/>
      <c r="Y1740" s="27" t="inlineStr">
        <is>
          <t>No aplica: uniformes, clasificación que el inventario físico de Farmacia no releva</t>
        </is>
      </c>
      <c r="Z1740" s="28" t="inlineStr">
        <is>
          <t>Fuera del alcance del inventario físico</t>
        </is>
      </c>
      <c r="AA1740" s="27" t="inlineStr"/>
      <c r="AB1740" s="27" t="inlineStr"/>
      <c r="AC1740" s="27" t="inlineStr"/>
      <c r="AD1740" s="27" t="inlineStr"/>
      <c r="AE1740" s="27" t="inlineStr"/>
      <c r="AF1740" s="27" t="inlineStr"/>
      <c r="AG1740" s="27" t="inlineStr"/>
      <c r="AH1740" s="37" t="n">
        <v>42</v>
      </c>
      <c r="AI1740" s="37" t="n">
        <v>0</v>
      </c>
      <c r="AJ1740" s="37" t="n">
        <v>42</v>
      </c>
      <c r="AK1740" s="38" t="n">
        <v>17858.86547619048</v>
      </c>
      <c r="AL1740" s="38" t="n"/>
      <c r="AM1740" s="38" t="n"/>
      <c r="AN1740" s="27" t="inlineStr"/>
      <c r="AO1740" s="27"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t="inlineStr"/>
      <c r="D1741" s="5" t="inlineStr">
        <is>
          <t>INDU</t>
        </is>
      </c>
      <c r="E1741" s="5" t="inlineStr">
        <is>
          <t>ZUNI</t>
        </is>
      </c>
      <c r="F1741" s="5" t="inlineStr">
        <is>
          <t>1060</t>
        </is>
      </c>
      <c r="G1741" s="5" t="inlineStr">
        <is>
          <t>6010</t>
        </is>
      </c>
      <c r="H1741" s="5" t="inlineStr">
        <is>
          <t>C/U</t>
        </is>
      </c>
      <c r="I1741" s="6" t="n">
        <v>4</v>
      </c>
      <c r="J1741" s="6" t="n">
        <v>0</v>
      </c>
      <c r="K1741" s="5" t="inlineStr">
        <is>
          <t>ARS</t>
        </is>
      </c>
      <c r="L1741" s="7" t="n">
        <v>0</v>
      </c>
      <c r="M1741" s="7" t="n">
        <v>73769.91</v>
      </c>
      <c r="O1741" s="11">
        <f>M1741/SUM($M$2:$M$2023)</f>
        <v/>
      </c>
      <c r="P1741" s="5">
        <f>IFERROR(M1741/I1741,0)</f>
        <v/>
      </c>
      <c r="R1741" s="8">
        <f>I1741-Q1741</f>
        <v/>
      </c>
      <c r="S1741" s="36">
        <f>P1741*R1741</f>
        <v/>
      </c>
      <c r="U1741" s="27" t="inlineStr">
        <is>
          <t>Stock SAP</t>
        </is>
      </c>
      <c r="V1741" s="27" t="inlineStr">
        <is>
          <t>Uniformes</t>
        </is>
      </c>
      <c r="W1741" s="27" t="inlineStr">
        <is>
          <t>Fuera del alcance</t>
        </is>
      </c>
      <c r="X1741" s="27" t="inlineStr"/>
      <c r="Y1741" s="27" t="inlineStr">
        <is>
          <t>No aplica: uniformes, clasificación que el inventario físico de Farmacia no releva</t>
        </is>
      </c>
      <c r="Z1741" s="28" t="inlineStr">
        <is>
          <t>Fuera del alcance del inventario físico</t>
        </is>
      </c>
      <c r="AA1741" s="27" t="inlineStr"/>
      <c r="AB1741" s="27" t="inlineStr"/>
      <c r="AC1741" s="27" t="inlineStr"/>
      <c r="AD1741" s="27" t="inlineStr"/>
      <c r="AE1741" s="27" t="inlineStr"/>
      <c r="AF1741" s="27" t="inlineStr"/>
      <c r="AG1741" s="27" t="inlineStr"/>
      <c r="AH1741" s="37" t="n">
        <v>62</v>
      </c>
      <c r="AI1741" s="37" t="n">
        <v>0</v>
      </c>
      <c r="AJ1741" s="37" t="n">
        <v>62</v>
      </c>
      <c r="AK1741" s="38" t="n">
        <v>18442.4779032258</v>
      </c>
      <c r="AL1741" s="38" t="n"/>
      <c r="AM1741" s="38" t="n"/>
      <c r="AN1741" s="27" t="inlineStr"/>
      <c r="AO1741" s="27"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t="inlineStr"/>
      <c r="D1742" s="5" t="inlineStr">
        <is>
          <t>INDU</t>
        </is>
      </c>
      <c r="E1742" s="5" t="inlineStr">
        <is>
          <t>ZUNI</t>
        </is>
      </c>
      <c r="F1742" s="5" t="inlineStr">
        <is>
          <t>1060</t>
        </is>
      </c>
      <c r="G1742" s="5" t="inlineStr">
        <is>
          <t>6031</t>
        </is>
      </c>
      <c r="H1742" s="5" t="inlineStr">
        <is>
          <t>C/U</t>
        </is>
      </c>
      <c r="I1742" s="6" t="n">
        <v>4</v>
      </c>
      <c r="J1742" s="6" t="n">
        <v>0</v>
      </c>
      <c r="K1742" s="5" t="inlineStr">
        <is>
          <t>ARS</t>
        </is>
      </c>
      <c r="L1742" s="7" t="n">
        <v>0</v>
      </c>
      <c r="M1742" s="7" t="n">
        <v>488005.58</v>
      </c>
      <c r="O1742" s="11">
        <f>M1742/SUM($M$2:$M$2023)</f>
        <v/>
      </c>
      <c r="P1742" s="5">
        <f>IFERROR(M1742/I1742,0)</f>
        <v/>
      </c>
      <c r="R1742" s="8">
        <f>I1742-Q1742</f>
        <v/>
      </c>
      <c r="S1742" s="36">
        <f>P1742*R1742</f>
        <v/>
      </c>
      <c r="U1742" s="27" t="inlineStr">
        <is>
          <t>Stock SAP</t>
        </is>
      </c>
      <c r="V1742" s="27" t="inlineStr">
        <is>
          <t>Uniformes</t>
        </is>
      </c>
      <c r="W1742" s="27" t="inlineStr">
        <is>
          <t>Fuera del alcance</t>
        </is>
      </c>
      <c r="X1742" s="27" t="inlineStr"/>
      <c r="Y1742" s="27" t="inlineStr">
        <is>
          <t>No aplica: uniformes, clasificación que el inventario físico de Farmacia no releva</t>
        </is>
      </c>
      <c r="Z1742" s="28" t="inlineStr">
        <is>
          <t>Fuera del alcance del inventario físico</t>
        </is>
      </c>
      <c r="AA1742" s="27" t="inlineStr"/>
      <c r="AB1742" s="27" t="inlineStr"/>
      <c r="AC1742" s="27" t="inlineStr"/>
      <c r="AD1742" s="27" t="inlineStr"/>
      <c r="AE1742" s="27" t="inlineStr"/>
      <c r="AF1742" s="27" t="inlineStr"/>
      <c r="AG1742" s="27" t="inlineStr"/>
      <c r="AH1742" s="37" t="n">
        <v>27</v>
      </c>
      <c r="AI1742" s="37" t="n">
        <v>0</v>
      </c>
      <c r="AJ1742" s="37" t="n">
        <v>27</v>
      </c>
      <c r="AK1742" s="38" t="n">
        <v>122001.3948148148</v>
      </c>
      <c r="AL1742" s="38" t="n"/>
      <c r="AM1742" s="38" t="n"/>
      <c r="AN1742" s="27" t="inlineStr"/>
      <c r="AO1742" s="27"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t="inlineStr"/>
      <c r="D1743" s="5" t="inlineStr">
        <is>
          <t>INDU</t>
        </is>
      </c>
      <c r="E1743" s="5" t="inlineStr">
        <is>
          <t>ZUNI</t>
        </is>
      </c>
      <c r="F1743" s="5" t="inlineStr">
        <is>
          <t>1060</t>
        </is>
      </c>
      <c r="G1743" s="5" t="inlineStr">
        <is>
          <t>6010</t>
        </is>
      </c>
      <c r="H1743" s="5" t="inlineStr">
        <is>
          <t>C/U</t>
        </is>
      </c>
      <c r="I1743" s="6" t="n">
        <v>4</v>
      </c>
      <c r="J1743" s="6" t="n">
        <v>0</v>
      </c>
      <c r="K1743" s="5" t="inlineStr">
        <is>
          <t>ARS</t>
        </is>
      </c>
      <c r="L1743" s="7" t="n">
        <v>0</v>
      </c>
      <c r="M1743" s="7" t="n">
        <v>629911.5600000001</v>
      </c>
      <c r="O1743" s="11">
        <f>M1743/SUM($M$2:$M$2023)</f>
        <v/>
      </c>
      <c r="P1743" s="5">
        <f>IFERROR(M1743/I1743,0)</f>
        <v/>
      </c>
      <c r="R1743" s="8">
        <f>I1743-Q1743</f>
        <v/>
      </c>
      <c r="S1743" s="36">
        <f>P1743*R1743</f>
        <v/>
      </c>
      <c r="U1743" s="27" t="inlineStr">
        <is>
          <t>Stock SAP</t>
        </is>
      </c>
      <c r="V1743" s="27" t="inlineStr">
        <is>
          <t>Uniformes</t>
        </is>
      </c>
      <c r="W1743" s="27" t="inlineStr">
        <is>
          <t>Fuera del alcance</t>
        </is>
      </c>
      <c r="X1743" s="27" t="inlineStr"/>
      <c r="Y1743" s="27" t="inlineStr">
        <is>
          <t>No aplica: uniformes, clasificación que el inventario físico de Farmacia no releva</t>
        </is>
      </c>
      <c r="Z1743" s="28" t="inlineStr">
        <is>
          <t>Fuera del alcance del inventario físico</t>
        </is>
      </c>
      <c r="AA1743" s="27" t="inlineStr"/>
      <c r="AB1743" s="27" t="inlineStr"/>
      <c r="AC1743" s="27" t="inlineStr"/>
      <c r="AD1743" s="27" t="inlineStr"/>
      <c r="AE1743" s="27" t="inlineStr"/>
      <c r="AF1743" s="27" t="inlineStr"/>
      <c r="AG1743" s="27" t="inlineStr"/>
      <c r="AH1743" s="37" t="n">
        <v>4</v>
      </c>
      <c r="AI1743" s="37" t="n">
        <v>0</v>
      </c>
      <c r="AJ1743" s="37" t="n">
        <v>4</v>
      </c>
      <c r="AK1743" s="38" t="n">
        <v>157477.89</v>
      </c>
      <c r="AL1743" s="38" t="n"/>
      <c r="AM1743" s="38" t="n"/>
      <c r="AN1743" s="27" t="inlineStr"/>
      <c r="AO1743" s="27" t="inlineStr"/>
    </row>
    <row r="1744">
      <c r="A1744" s="5" t="inlineStr">
        <is>
          <t>3001329</t>
        </is>
      </c>
      <c r="B1744" s="5" t="inlineStr">
        <is>
          <t>BOTIN DE SEGURIDAD T47</t>
        </is>
      </c>
      <c r="C1744" s="5" t="inlineStr"/>
      <c r="D1744" s="5" t="inlineStr">
        <is>
          <t>INDU</t>
        </is>
      </c>
      <c r="E1744" s="5" t="inlineStr">
        <is>
          <t>ZUNI</t>
        </is>
      </c>
      <c r="F1744" s="5" t="inlineStr">
        <is>
          <t>1060</t>
        </is>
      </c>
      <c r="G1744" s="5" t="inlineStr">
        <is>
          <t>6010</t>
        </is>
      </c>
      <c r="H1744" s="5" t="inlineStr">
        <is>
          <t>C/U</t>
        </is>
      </c>
      <c r="I1744" s="6" t="n">
        <v>4</v>
      </c>
      <c r="J1744" s="6" t="n">
        <v>0</v>
      </c>
      <c r="K1744" s="5" t="inlineStr">
        <is>
          <t>ARS</t>
        </is>
      </c>
      <c r="L1744" s="7" t="n">
        <v>0</v>
      </c>
      <c r="M1744" s="7" t="n">
        <v>208848.17</v>
      </c>
      <c r="O1744" s="11">
        <f>M1744/SUM($M$2:$M$2023)</f>
        <v/>
      </c>
      <c r="P1744" s="5">
        <f>IFERROR(M1744/I1744,0)</f>
        <v/>
      </c>
      <c r="R1744" s="8">
        <f>I1744-Q1744</f>
        <v/>
      </c>
      <c r="S1744" s="36">
        <f>P1744*R1744</f>
        <v/>
      </c>
      <c r="U1744" s="27" t="inlineStr">
        <is>
          <t>Stock SAP</t>
        </is>
      </c>
      <c r="V1744" s="27" t="inlineStr">
        <is>
          <t>Uniformes</t>
        </is>
      </c>
      <c r="W1744" s="27" t="inlineStr">
        <is>
          <t>Fuera del alcance</t>
        </is>
      </c>
      <c r="X1744" s="27" t="inlineStr"/>
      <c r="Y1744" s="27" t="inlineStr">
        <is>
          <t>No aplica: uniformes, clasificación que el inventario físico de Farmacia no releva</t>
        </is>
      </c>
      <c r="Z1744" s="28" t="inlineStr">
        <is>
          <t>Fuera del alcance del inventario físico</t>
        </is>
      </c>
      <c r="AA1744" s="27" t="inlineStr"/>
      <c r="AB1744" s="27" t="inlineStr"/>
      <c r="AC1744" s="27" t="inlineStr"/>
      <c r="AD1744" s="27" t="inlineStr"/>
      <c r="AE1744" s="27" t="inlineStr"/>
      <c r="AF1744" s="27" t="inlineStr"/>
      <c r="AG1744" s="27" t="inlineStr"/>
      <c r="AH1744" s="37" t="n">
        <v>19</v>
      </c>
      <c r="AI1744" s="37" t="n">
        <v>0</v>
      </c>
      <c r="AJ1744" s="37" t="n">
        <v>19</v>
      </c>
      <c r="AK1744" s="38" t="n">
        <v>52212.04263157895</v>
      </c>
      <c r="AL1744" s="38" t="n"/>
      <c r="AM1744" s="38" t="n"/>
      <c r="AN1744" s="27" t="inlineStr"/>
      <c r="AO1744" s="27" t="inlineStr">
        <is>
          <t>El material ocupa 2 filas en la hoja 1060 NQN (lote/almacén). La cantidad SAP y la física de esta vista son el total del material.</t>
        </is>
      </c>
    </row>
    <row r="1745">
      <c r="A1745" s="5" t="inlineStr">
        <is>
          <t>3001442</t>
        </is>
      </c>
      <c r="B1745" s="5" t="inlineStr">
        <is>
          <t>CONJUNTO PRIMERA PIEL XS</t>
        </is>
      </c>
      <c r="C1745" s="5" t="inlineStr"/>
      <c r="D1745" s="5" t="inlineStr">
        <is>
          <t>INDU</t>
        </is>
      </c>
      <c r="E1745" s="5" t="inlineStr">
        <is>
          <t>ZUNI</t>
        </is>
      </c>
      <c r="F1745" s="5" t="inlineStr">
        <is>
          <t>1060</t>
        </is>
      </c>
      <c r="G1745" s="5" t="inlineStr">
        <is>
          <t>6031</t>
        </is>
      </c>
      <c r="H1745" s="5" t="inlineStr">
        <is>
          <t>C/U</t>
        </is>
      </c>
      <c r="I1745" s="6" t="n">
        <v>4</v>
      </c>
      <c r="J1745" s="6" t="n">
        <v>0</v>
      </c>
      <c r="K1745" s="5" t="inlineStr">
        <is>
          <t>ARS</t>
        </is>
      </c>
      <c r="L1745" s="7" t="n">
        <v>0</v>
      </c>
      <c r="M1745" s="7" t="n">
        <v>44332</v>
      </c>
      <c r="O1745" s="11">
        <f>M1745/SUM($M$2:$M$2023)</f>
        <v/>
      </c>
      <c r="P1745" s="5">
        <f>IFERROR(M1745/I1745,0)</f>
        <v/>
      </c>
      <c r="R1745" s="8">
        <f>I1745-Q1745</f>
        <v/>
      </c>
      <c r="S1745" s="36">
        <f>P1745*R1745</f>
        <v/>
      </c>
      <c r="U1745" s="27" t="inlineStr">
        <is>
          <t>Stock SAP</t>
        </is>
      </c>
      <c r="V1745" s="27" t="inlineStr">
        <is>
          <t>Uniformes</t>
        </is>
      </c>
      <c r="W1745" s="27" t="inlineStr">
        <is>
          <t>Fuera del alcance</t>
        </is>
      </c>
      <c r="X1745" s="27" t="inlineStr"/>
      <c r="Y1745" s="27" t="inlineStr">
        <is>
          <t>No aplica: uniformes, clasificación que el inventario físico de Farmacia no releva</t>
        </is>
      </c>
      <c r="Z1745" s="28" t="inlineStr">
        <is>
          <t>Fuera del alcance del inventario físico</t>
        </is>
      </c>
      <c r="AA1745" s="27" t="inlineStr"/>
      <c r="AB1745" s="27" t="inlineStr"/>
      <c r="AC1745" s="27" t="inlineStr"/>
      <c r="AD1745" s="27" t="inlineStr"/>
      <c r="AE1745" s="27" t="inlineStr"/>
      <c r="AF1745" s="27" t="inlineStr"/>
      <c r="AG1745" s="27" t="inlineStr"/>
      <c r="AH1745" s="37" t="n">
        <v>4</v>
      </c>
      <c r="AI1745" s="37" t="n">
        <v>0</v>
      </c>
      <c r="AJ1745" s="37" t="n">
        <v>4</v>
      </c>
      <c r="AK1745" s="38" t="n">
        <v>11083</v>
      </c>
      <c r="AL1745" s="38" t="n"/>
      <c r="AM1745" s="38" t="n"/>
      <c r="AN1745" s="27" t="inlineStr"/>
      <c r="AO1745" s="27" t="inlineStr"/>
    </row>
    <row r="1746">
      <c r="A1746" s="5" t="inlineStr">
        <is>
          <t>3001523</t>
        </is>
      </c>
      <c r="B1746" s="5" t="inlineStr">
        <is>
          <t>CAMISA JEAN CLASICA T38</t>
        </is>
      </c>
      <c r="C1746" s="5" t="inlineStr"/>
      <c r="D1746" s="5" t="inlineStr">
        <is>
          <t>INDU</t>
        </is>
      </c>
      <c r="E1746" s="5" t="inlineStr">
        <is>
          <t>ZUNI</t>
        </is>
      </c>
      <c r="F1746" s="5" t="inlineStr">
        <is>
          <t>1060</t>
        </is>
      </c>
      <c r="G1746" s="5" t="inlineStr">
        <is>
          <t>6010</t>
        </is>
      </c>
      <c r="H1746" s="5" t="inlineStr">
        <is>
          <t>C/U</t>
        </is>
      </c>
      <c r="I1746" s="6" t="n">
        <v>4</v>
      </c>
      <c r="J1746" s="6" t="n">
        <v>0</v>
      </c>
      <c r="K1746" s="5" t="inlineStr">
        <is>
          <t>ARS</t>
        </is>
      </c>
      <c r="L1746" s="7" t="n">
        <v>0</v>
      </c>
      <c r="M1746" s="7" t="n">
        <v>1500.08</v>
      </c>
      <c r="O1746" s="11">
        <f>M1746/SUM($M$2:$M$2023)</f>
        <v/>
      </c>
      <c r="P1746" s="5">
        <f>IFERROR(M1746/I1746,0)</f>
        <v/>
      </c>
      <c r="R1746" s="8">
        <f>I1746-Q1746</f>
        <v/>
      </c>
      <c r="S1746" s="36">
        <f>P1746*R1746</f>
        <v/>
      </c>
      <c r="U1746" s="27" t="inlineStr">
        <is>
          <t>Stock SAP</t>
        </is>
      </c>
      <c r="V1746" s="27" t="inlineStr">
        <is>
          <t>Uniformes</t>
        </is>
      </c>
      <c r="W1746" s="27" t="inlineStr">
        <is>
          <t>Fuera del alcance</t>
        </is>
      </c>
      <c r="X1746" s="27" t="inlineStr"/>
      <c r="Y1746" s="27" t="inlineStr">
        <is>
          <t>No aplica: uniformes, clasificación que el inventario físico de Farmacia no releva</t>
        </is>
      </c>
      <c r="Z1746" s="28" t="inlineStr">
        <is>
          <t>Fuera del alcance del inventario físico</t>
        </is>
      </c>
      <c r="AA1746" s="27" t="inlineStr"/>
      <c r="AB1746" s="27" t="inlineStr"/>
      <c r="AC1746" s="27" t="inlineStr"/>
      <c r="AD1746" s="27" t="inlineStr"/>
      <c r="AE1746" s="27" t="inlineStr"/>
      <c r="AF1746" s="27" t="inlineStr"/>
      <c r="AG1746" s="27" t="inlineStr"/>
      <c r="AH1746" s="37" t="n">
        <v>4</v>
      </c>
      <c r="AI1746" s="37" t="n">
        <v>0</v>
      </c>
      <c r="AJ1746" s="37" t="n">
        <v>4</v>
      </c>
      <c r="AK1746" s="38" t="n">
        <v>375.02</v>
      </c>
      <c r="AL1746" s="38" t="n"/>
      <c r="AM1746" s="38" t="n"/>
      <c r="AN1746" s="27" t="inlineStr"/>
      <c r="AO1746" s="27" t="inlineStr"/>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7" t="n">
        <v>0</v>
      </c>
      <c r="M1747" s="7" t="n">
        <v>820.5599999999999</v>
      </c>
      <c r="O1747" s="11">
        <f>M1747/SUM($M$2:$M$2023)</f>
        <v/>
      </c>
      <c r="P1747" s="5">
        <f>IFERROR(M1747/I1747,0)</f>
        <v/>
      </c>
      <c r="Q1747" s="39" t="n">
        <v>51</v>
      </c>
      <c r="R1747" s="8">
        <f>I1747-Q1747</f>
        <v/>
      </c>
      <c r="S1747" s="36">
        <f>P1747*R1747</f>
        <v/>
      </c>
      <c r="U1747" s="27" t="inlineStr">
        <is>
          <t>Stock SAP</t>
        </is>
      </c>
      <c r="V1747" s="27" t="inlineStr">
        <is>
          <t>Medicamentos</t>
        </is>
      </c>
      <c r="W1747" s="27" t="inlineStr">
        <is>
          <t>Dentro del alcance</t>
        </is>
      </c>
      <c r="X1747" s="30" t="inlineStr">
        <is>
          <t>Media</t>
        </is>
      </c>
      <c r="Y1747" s="27" t="inlineStr">
        <is>
          <t>Homologado – confianza Media – pendiente de validación</t>
        </is>
      </c>
      <c r="Z1747" s="25" t="inlineStr">
        <is>
          <t>Dar de alta en SAP</t>
        </is>
      </c>
      <c r="AA1747" s="27" t="inlineStr">
        <is>
          <t>534</t>
        </is>
      </c>
      <c r="AB1747" s="27" t="inlineStr">
        <is>
          <t>PINZA KOCHER</t>
        </is>
      </c>
      <c r="AC1747" s="27" t="inlineStr">
        <is>
          <t>Cruce por nomenclatura SAP</t>
        </is>
      </c>
      <c r="AD1747" s="27" t="inlineStr">
        <is>
          <t>No</t>
        </is>
      </c>
      <c r="AE1747" s="27" t="inlineStr"/>
      <c r="AF1747" s="27" t="inlineStr">
        <is>
          <t>No</t>
        </is>
      </c>
      <c r="AG1747" s="27" t="inlineStr"/>
      <c r="AH1747" s="37" t="n">
        <v>3</v>
      </c>
      <c r="AI1747" s="37" t="n">
        <v>51</v>
      </c>
      <c r="AJ1747" s="37" t="n">
        <v>-48</v>
      </c>
      <c r="AK1747" s="38" t="n">
        <v>273.52</v>
      </c>
      <c r="AL1747" s="38">
        <f>IF(OR($Z1747="Dar de baja en SAP",$Z1747="Dar de alta en SAP"),$AJ1747*$AK1747,"")</f>
        <v/>
      </c>
      <c r="AM1747" s="38">
        <f>$AI1747*$AK1747</f>
        <v/>
      </c>
      <c r="AN1747" s="27" t="inlineStr"/>
      <c r="AO1747" s="27"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7" t="n">
        <v>0</v>
      </c>
      <c r="M1748" s="7" t="n">
        <v>28207.85</v>
      </c>
      <c r="O1748" s="11">
        <f>M1748/SUM($M$2:$M$2023)</f>
        <v/>
      </c>
      <c r="P1748" s="5">
        <f>IFERROR(M1748/I1748,0)</f>
        <v/>
      </c>
      <c r="R1748" s="8">
        <f>I1748-Q1748</f>
        <v/>
      </c>
      <c r="S1748" s="36">
        <f>P1748*R1748</f>
        <v/>
      </c>
      <c r="U1748" s="27" t="inlineStr">
        <is>
          <t>Stock SAP</t>
        </is>
      </c>
      <c r="V1748" s="27" t="inlineStr">
        <is>
          <t>Medicamentos</t>
        </is>
      </c>
      <c r="W1748" s="27" t="inlineStr">
        <is>
          <t>Dentro del alcance</t>
        </is>
      </c>
      <c r="X1748" s="27" t="inlineStr"/>
      <c r="Y1748" s="27" t="inlineStr">
        <is>
          <t>Sin recuento físico en el inventario de Avain</t>
        </is>
      </c>
      <c r="Z1748" s="28" t="inlineStr">
        <is>
          <t>Sin recuento físico</t>
        </is>
      </c>
      <c r="AA1748" s="27" t="inlineStr"/>
      <c r="AB1748" s="27" t="inlineStr"/>
      <c r="AC1748" s="27" t="inlineStr"/>
      <c r="AD1748" s="27" t="inlineStr"/>
      <c r="AE1748" s="27" t="inlineStr"/>
      <c r="AF1748" s="27" t="inlineStr"/>
      <c r="AG1748" s="27" t="inlineStr"/>
      <c r="AH1748" s="37" t="n">
        <v>431</v>
      </c>
      <c r="AI1748" s="37" t="n">
        <v>0</v>
      </c>
      <c r="AJ1748" s="37" t="n">
        <v>431</v>
      </c>
      <c r="AK1748" s="38" t="n">
        <v>9402.615522041766</v>
      </c>
      <c r="AL1748" s="38" t="n"/>
      <c r="AM1748" s="38" t="n"/>
      <c r="AN1748" s="27" t="inlineStr"/>
      <c r="AO1748" s="27"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7" t="n">
        <v>0</v>
      </c>
      <c r="M1749" s="7" t="n">
        <v>296.04</v>
      </c>
      <c r="O1749" s="11">
        <f>M1749/SUM($M$2:$M$2023)</f>
        <v/>
      </c>
      <c r="P1749" s="5">
        <f>IFERROR(M1749/I1749,0)</f>
        <v/>
      </c>
      <c r="R1749" s="8">
        <f>I1749-Q1749</f>
        <v/>
      </c>
      <c r="S1749" s="36">
        <f>P1749*R1749</f>
        <v/>
      </c>
      <c r="U1749" s="27" t="inlineStr">
        <is>
          <t>Stock SAP</t>
        </is>
      </c>
      <c r="V1749" s="27" t="inlineStr">
        <is>
          <t>Medicamentos</t>
        </is>
      </c>
      <c r="W1749" s="27" t="inlineStr">
        <is>
          <t>Dentro del alcance</t>
        </is>
      </c>
      <c r="X1749" s="26" t="inlineStr">
        <is>
          <t>Baja</t>
        </is>
      </c>
      <c r="Y1749" s="27" t="inlineStr">
        <is>
          <t>Homologado – confianza Baja – pendiente de validación</t>
        </is>
      </c>
      <c r="Z1749" s="26" t="inlineStr">
        <is>
          <t>Dar de baja en SAP</t>
        </is>
      </c>
      <c r="AA1749" s="27" t="inlineStr">
        <is>
          <t>329</t>
        </is>
      </c>
      <c r="AB1749" s="27" t="inlineStr">
        <is>
          <t>LORAZEPAM SUBLINGUAL COMP</t>
        </is>
      </c>
      <c r="AC1749" s="27" t="inlineStr">
        <is>
          <t>Homologación por código Avain (master M09-004)</t>
        </is>
      </c>
      <c r="AD1749" s="27" t="inlineStr">
        <is>
          <t>No</t>
        </is>
      </c>
      <c r="AE1749" s="27" t="inlineStr"/>
      <c r="AF1749" s="27" t="inlineStr">
        <is>
          <t>Sí</t>
        </is>
      </c>
      <c r="AG1749" s="27" t="inlineStr">
        <is>
          <t>M09-004</t>
        </is>
      </c>
      <c r="AH1749" s="37" t="n">
        <v>3933</v>
      </c>
      <c r="AI1749" s="37" t="n">
        <v>200</v>
      </c>
      <c r="AJ1749" s="37" t="n">
        <v>3733</v>
      </c>
      <c r="AK1749" s="38" t="n">
        <v>98.6806381896771</v>
      </c>
      <c r="AL1749" s="38">
        <f>IF(OR($Z1749="Dar de baja en SAP",$Z1749="Dar de alta en SAP"),$AJ1749*$AK1749,"")</f>
        <v/>
      </c>
      <c r="AM1749" s="38">
        <f>$AI1749*$AK1749</f>
        <v/>
      </c>
      <c r="AN1749" s="27" t="inlineStr"/>
      <c r="AO1749" s="27"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7" t="n">
        <v>0</v>
      </c>
      <c r="M1750" s="7" t="n">
        <v>10897.71</v>
      </c>
      <c r="O1750" s="11">
        <f>M1750/SUM($M$2:$M$2023)</f>
        <v/>
      </c>
      <c r="P1750" s="5">
        <f>IFERROR(M1750/I1750,0)</f>
        <v/>
      </c>
      <c r="R1750" s="8">
        <f>I1750-Q1750</f>
        <v/>
      </c>
      <c r="S1750" s="36">
        <f>P1750*R1750</f>
        <v/>
      </c>
      <c r="U1750" s="27" t="inlineStr">
        <is>
          <t>Stock SAP</t>
        </is>
      </c>
      <c r="V1750" s="27" t="inlineStr">
        <is>
          <t>Medicamentos</t>
        </is>
      </c>
      <c r="W1750" s="27" t="inlineStr">
        <is>
          <t>Dentro del alcance</t>
        </is>
      </c>
      <c r="X1750" s="25" t="inlineStr">
        <is>
          <t>Alta</t>
        </is>
      </c>
      <c r="Y1750" s="27" t="inlineStr">
        <is>
          <t>Homologado – confianza Alta</t>
        </is>
      </c>
      <c r="Z1750" s="26" t="inlineStr">
        <is>
          <t>Dar de baja en SAP</t>
        </is>
      </c>
      <c r="AA1750" s="27" t="inlineStr">
        <is>
          <t>501</t>
        </is>
      </c>
      <c r="AB1750" s="27" t="inlineStr">
        <is>
          <t>CALADRYL</t>
        </is>
      </c>
      <c r="AC1750" s="27" t="inlineStr">
        <is>
          <t>Cruce por nomenclatura SAP</t>
        </is>
      </c>
      <c r="AD1750" s="27" t="inlineStr">
        <is>
          <t>No</t>
        </is>
      </c>
      <c r="AE1750" s="27" t="inlineStr"/>
      <c r="AF1750" s="27" t="inlineStr">
        <is>
          <t>No</t>
        </is>
      </c>
      <c r="AG1750" s="27" t="inlineStr"/>
      <c r="AH1750" s="37" t="n">
        <v>48</v>
      </c>
      <c r="AI1750" s="37" t="n">
        <v>3</v>
      </c>
      <c r="AJ1750" s="37" t="n">
        <v>45</v>
      </c>
      <c r="AK1750" s="38" t="n">
        <v>3632.57</v>
      </c>
      <c r="AL1750" s="38">
        <f>IF(OR($Z1750="Dar de baja en SAP",$Z1750="Dar de alta en SAP"),$AJ1750*$AK1750,"")</f>
        <v/>
      </c>
      <c r="AM1750" s="38">
        <f>$AI1750*$AK1750</f>
        <v/>
      </c>
      <c r="AN1750" s="27" t="inlineStr"/>
      <c r="AO1750"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7" t="n">
        <v>0</v>
      </c>
      <c r="M1751" s="7" t="n">
        <v>4492.64</v>
      </c>
      <c r="O1751" s="11">
        <f>M1751/SUM($M$2:$M$2023)</f>
        <v/>
      </c>
      <c r="P1751" s="5">
        <f>IFERROR(M1751/I1751,0)</f>
        <v/>
      </c>
      <c r="R1751" s="8">
        <f>I1751-Q1751</f>
        <v/>
      </c>
      <c r="S1751" s="36">
        <f>P1751*R1751</f>
        <v/>
      </c>
      <c r="U1751" s="27" t="inlineStr">
        <is>
          <t>Stock SAP</t>
        </is>
      </c>
      <c r="V1751" s="27" t="inlineStr">
        <is>
          <t>Medicamentos</t>
        </is>
      </c>
      <c r="W1751" s="27" t="inlineStr">
        <is>
          <t>Dentro del alcance</t>
        </is>
      </c>
      <c r="X1751" s="30" t="inlineStr">
        <is>
          <t>Media</t>
        </is>
      </c>
      <c r="Y1751" s="27" t="inlineStr">
        <is>
          <t>Homologado – confianza Media – pendiente de validación</t>
        </is>
      </c>
      <c r="Z1751" s="26" t="inlineStr">
        <is>
          <t>Dar de baja en SAP</t>
        </is>
      </c>
      <c r="AA1751" s="27" t="inlineStr">
        <is>
          <t>311</t>
        </is>
      </c>
      <c r="AB1751" s="27" t="inlineStr">
        <is>
          <t>ADENOSINA AMP</t>
        </is>
      </c>
      <c r="AC1751" s="27" t="inlineStr">
        <is>
          <t>Homologación por código Avain (master M03-004)</t>
        </is>
      </c>
      <c r="AD1751" s="27" t="inlineStr">
        <is>
          <t>No</t>
        </is>
      </c>
      <c r="AE1751" s="27" t="inlineStr"/>
      <c r="AF1751" s="27" t="inlineStr">
        <is>
          <t>Sí</t>
        </is>
      </c>
      <c r="AG1751" s="27" t="inlineStr">
        <is>
          <t>M03-004</t>
        </is>
      </c>
      <c r="AH1751" s="37" t="n">
        <v>1116</v>
      </c>
      <c r="AI1751" s="37" t="n">
        <v>0</v>
      </c>
      <c r="AJ1751" s="37" t="n">
        <v>1116</v>
      </c>
      <c r="AK1751" s="38" t="n">
        <v>1497.545044802867</v>
      </c>
      <c r="AL1751" s="38">
        <f>IF(OR($Z1751="Dar de baja en SAP",$Z1751="Dar de alta en SAP"),$AJ1751*$AK1751,"")</f>
        <v/>
      </c>
      <c r="AM1751" s="38">
        <f>$AI1751*$AK1751</f>
        <v/>
      </c>
      <c r="AN1751" s="27" t="inlineStr"/>
      <c r="AO1751"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7" t="n">
        <v>0</v>
      </c>
      <c r="M1752" s="7" t="n">
        <v>4492.64</v>
      </c>
      <c r="O1752" s="11">
        <f>M1752/SUM($M$2:$M$2023)</f>
        <v/>
      </c>
      <c r="P1752" s="5">
        <f>IFERROR(M1752/I1752,0)</f>
        <v/>
      </c>
      <c r="R1752" s="8">
        <f>I1752-Q1752</f>
        <v/>
      </c>
      <c r="S1752" s="36">
        <f>P1752*R1752</f>
        <v/>
      </c>
      <c r="U1752" s="27" t="inlineStr">
        <is>
          <t>Stock SAP</t>
        </is>
      </c>
      <c r="V1752" s="27" t="inlineStr">
        <is>
          <t>Medicamentos</t>
        </is>
      </c>
      <c r="W1752" s="27" t="inlineStr">
        <is>
          <t>Dentro del alcance</t>
        </is>
      </c>
      <c r="X1752" s="30" t="inlineStr">
        <is>
          <t>Media</t>
        </is>
      </c>
      <c r="Y1752" s="27" t="inlineStr">
        <is>
          <t>Homologado – confianza Media – pendiente de validación</t>
        </is>
      </c>
      <c r="Z1752" s="26" t="inlineStr">
        <is>
          <t>Dar de baja en SAP</t>
        </is>
      </c>
      <c r="AA1752" s="27" t="inlineStr">
        <is>
          <t>311</t>
        </is>
      </c>
      <c r="AB1752" s="27" t="inlineStr">
        <is>
          <t>ADENOSINA AMP</t>
        </is>
      </c>
      <c r="AC1752" s="27" t="inlineStr">
        <is>
          <t>Homologación por código Avain (master M03-004)</t>
        </is>
      </c>
      <c r="AD1752" s="27" t="inlineStr">
        <is>
          <t>No</t>
        </is>
      </c>
      <c r="AE1752" s="27" t="inlineStr"/>
      <c r="AF1752" s="27" t="inlineStr">
        <is>
          <t>Sí</t>
        </is>
      </c>
      <c r="AG1752" s="27" t="inlineStr">
        <is>
          <t>M03-004</t>
        </is>
      </c>
      <c r="AH1752" s="37" t="n">
        <v>1116</v>
      </c>
      <c r="AI1752" s="37" t="n">
        <v>0</v>
      </c>
      <c r="AJ1752" s="37" t="n">
        <v>1116</v>
      </c>
      <c r="AK1752" s="38" t="n">
        <v>1497.545044802867</v>
      </c>
      <c r="AL1752" s="38">
        <f>IF(OR($Z1752="Dar de baja en SAP",$Z1752="Dar de alta en SAP"),$AJ1752*$AK1752,"")</f>
        <v/>
      </c>
      <c r="AM1752" s="38">
        <f>$AI1752*$AK1752</f>
        <v/>
      </c>
      <c r="AN1752" s="27" t="inlineStr"/>
      <c r="AO1752" s="27"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7" t="n">
        <v>0</v>
      </c>
      <c r="M1753" s="7" t="n">
        <v>4289.46</v>
      </c>
      <c r="O1753" s="11">
        <f>M1753/SUM($M$2:$M$2023)</f>
        <v/>
      </c>
      <c r="P1753" s="5">
        <f>IFERROR(M1753/I1753,0)</f>
        <v/>
      </c>
      <c r="R1753" s="8">
        <f>I1753-Q1753</f>
        <v/>
      </c>
      <c r="S1753" s="36">
        <f>P1753*R1753</f>
        <v/>
      </c>
      <c r="U1753" s="27" t="inlineStr">
        <is>
          <t>Stock SAP</t>
        </is>
      </c>
      <c r="V1753" s="27" t="inlineStr">
        <is>
          <t>Medicamentos</t>
        </is>
      </c>
      <c r="W1753" s="27" t="inlineStr">
        <is>
          <t>Dentro del alcance</t>
        </is>
      </c>
      <c r="X1753" s="25" t="inlineStr">
        <is>
          <t>Alta</t>
        </is>
      </c>
      <c r="Y1753" s="27" t="inlineStr">
        <is>
          <t>Homologado – confianza Alta</t>
        </is>
      </c>
      <c r="Z1753" s="26" t="inlineStr">
        <is>
          <t>Dar de baja en SAP</t>
        </is>
      </c>
      <c r="AA1753" s="27" t="inlineStr">
        <is>
          <t>228</t>
        </is>
      </c>
      <c r="AB1753" s="27" t="inlineStr">
        <is>
          <t>TOBRAMICINA</t>
        </is>
      </c>
      <c r="AC1753" s="27" t="inlineStr">
        <is>
          <t>Cruce por nomenclatura SAP</t>
        </is>
      </c>
      <c r="AD1753" s="27" t="inlineStr">
        <is>
          <t>No</t>
        </is>
      </c>
      <c r="AE1753" s="27" t="inlineStr"/>
      <c r="AF1753" s="27" t="inlineStr">
        <is>
          <t>No</t>
        </is>
      </c>
      <c r="AG1753" s="27" t="inlineStr"/>
      <c r="AH1753" s="37" t="n">
        <v>227</v>
      </c>
      <c r="AI1753" s="37" t="n">
        <v>19</v>
      </c>
      <c r="AJ1753" s="37" t="n">
        <v>208</v>
      </c>
      <c r="AK1753" s="38" t="n">
        <v>1429.81845814978</v>
      </c>
      <c r="AL1753" s="38">
        <f>IF(OR($Z1753="Dar de baja en SAP",$Z1753="Dar de alta en SAP"),$AJ1753*$AK1753,"")</f>
        <v/>
      </c>
      <c r="AM1753" s="38">
        <f>$AI1753*$AK1753</f>
        <v/>
      </c>
      <c r="AN1753" s="27" t="inlineStr"/>
      <c r="AO1753" s="27"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7" t="n">
        <v>0</v>
      </c>
      <c r="M1754" s="7" t="n">
        <v>19214.09</v>
      </c>
      <c r="O1754" s="11">
        <f>M1754/SUM($M$2:$M$2023)</f>
        <v/>
      </c>
      <c r="P1754" s="5">
        <f>IFERROR(M1754/I1754,0)</f>
        <v/>
      </c>
      <c r="R1754" s="8">
        <f>I1754-Q1754</f>
        <v/>
      </c>
      <c r="S1754" s="36">
        <f>P1754*R1754</f>
        <v/>
      </c>
      <c r="U1754" s="27" t="inlineStr">
        <is>
          <t>Stock SAP</t>
        </is>
      </c>
      <c r="V1754" s="27" t="inlineStr">
        <is>
          <t>Medicamentos</t>
        </is>
      </c>
      <c r="W1754" s="27" t="inlineStr">
        <is>
          <t>Dentro del alcance</t>
        </is>
      </c>
      <c r="X1754" s="26" t="inlineStr">
        <is>
          <t>Baja</t>
        </is>
      </c>
      <c r="Y1754" s="27" t="inlineStr">
        <is>
          <t>Homologado – confianza Baja – pendiente de validación</t>
        </is>
      </c>
      <c r="Z1754" s="26" t="inlineStr">
        <is>
          <t>Dar de baja en SAP</t>
        </is>
      </c>
      <c r="AA1754" s="27" t="inlineStr">
        <is>
          <t>315</t>
        </is>
      </c>
      <c r="AB1754" s="27" t="inlineStr">
        <is>
          <t>Budesonide</t>
        </is>
      </c>
      <c r="AC1754" s="27" t="inlineStr">
        <is>
          <t>Cruce por nomenclatura SAP</t>
        </is>
      </c>
      <c r="AD1754" s="27" t="inlineStr">
        <is>
          <t>No</t>
        </is>
      </c>
      <c r="AE1754" s="27" t="inlineStr"/>
      <c r="AF1754" s="27" t="inlineStr">
        <is>
          <t>Sí</t>
        </is>
      </c>
      <c r="AG1754" s="27" t="inlineStr">
        <is>
          <t>M05-004</t>
        </is>
      </c>
      <c r="AH1754" s="37" t="n">
        <v>109</v>
      </c>
      <c r="AI1754" s="37" t="n">
        <v>0</v>
      </c>
      <c r="AJ1754" s="37" t="n">
        <v>109</v>
      </c>
      <c r="AK1754" s="38" t="n">
        <v>6404.695229357797</v>
      </c>
      <c r="AL1754" s="38">
        <f>IF(OR($Z1754="Dar de baja en SAP",$Z1754="Dar de alta en SAP"),$AJ1754*$AK1754,"")</f>
        <v/>
      </c>
      <c r="AM1754" s="38">
        <f>$AI1754*$AK1754</f>
        <v/>
      </c>
      <c r="AN1754" s="27" t="inlineStr"/>
      <c r="AO1754" s="27"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7" t="n">
        <v>0</v>
      </c>
      <c r="M1755" s="7" t="n">
        <v>13145.04</v>
      </c>
      <c r="O1755" s="11">
        <f>M1755/SUM($M$2:$M$2023)</f>
        <v/>
      </c>
      <c r="P1755" s="5">
        <f>IFERROR(M1755/I1755,0)</f>
        <v/>
      </c>
      <c r="R1755" s="8">
        <f>I1755-Q1755</f>
        <v/>
      </c>
      <c r="S1755" s="36">
        <f>P1755*R1755</f>
        <v/>
      </c>
      <c r="U1755" s="27" t="inlineStr">
        <is>
          <t>Stock SAP</t>
        </is>
      </c>
      <c r="V1755" s="27" t="inlineStr">
        <is>
          <t>Medicamentos</t>
        </is>
      </c>
      <c r="W1755" s="27" t="inlineStr">
        <is>
          <t>Dentro del alcance</t>
        </is>
      </c>
      <c r="X1755" s="27" t="inlineStr"/>
      <c r="Y1755" s="27" t="inlineStr">
        <is>
          <t>Sin recuento físico en el inventario de Avain</t>
        </is>
      </c>
      <c r="Z1755" s="28" t="inlineStr">
        <is>
          <t>Sin recuento físico</t>
        </is>
      </c>
      <c r="AA1755" s="27" t="inlineStr"/>
      <c r="AB1755" s="27" t="inlineStr"/>
      <c r="AC1755" s="27" t="inlineStr"/>
      <c r="AD1755" s="27" t="inlineStr"/>
      <c r="AE1755" s="27" t="inlineStr"/>
      <c r="AF1755" s="27" t="inlineStr"/>
      <c r="AG1755" s="27" t="inlineStr"/>
      <c r="AH1755" s="37" t="n">
        <v>968</v>
      </c>
      <c r="AI1755" s="37" t="n">
        <v>0</v>
      </c>
      <c r="AJ1755" s="37" t="n">
        <v>968</v>
      </c>
      <c r="AK1755" s="38" t="n">
        <v>4381.680010330579</v>
      </c>
      <c r="AL1755" s="38" t="n"/>
      <c r="AM1755" s="38" t="n"/>
      <c r="AN1755" s="27" t="inlineStr"/>
      <c r="AO1755" s="27"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7" t="n">
        <v>0</v>
      </c>
      <c r="M1756" s="7" t="n">
        <v>13145.04</v>
      </c>
      <c r="O1756" s="11">
        <f>M1756/SUM($M$2:$M$2023)</f>
        <v/>
      </c>
      <c r="P1756" s="5">
        <f>IFERROR(M1756/I1756,0)</f>
        <v/>
      </c>
      <c r="R1756" s="8">
        <f>I1756-Q1756</f>
        <v/>
      </c>
      <c r="S1756" s="36">
        <f>P1756*R1756</f>
        <v/>
      </c>
      <c r="U1756" s="27" t="inlineStr">
        <is>
          <t>Stock SAP</t>
        </is>
      </c>
      <c r="V1756" s="27" t="inlineStr">
        <is>
          <t>Medicamentos</t>
        </is>
      </c>
      <c r="W1756" s="27" t="inlineStr">
        <is>
          <t>Dentro del alcance</t>
        </is>
      </c>
      <c r="X1756" s="27" t="inlineStr"/>
      <c r="Y1756" s="27" t="inlineStr">
        <is>
          <t>Sin recuento físico en el inventario de Avain</t>
        </is>
      </c>
      <c r="Z1756" s="28" t="inlineStr">
        <is>
          <t>Sin recuento físico</t>
        </is>
      </c>
      <c r="AA1756" s="27" t="inlineStr"/>
      <c r="AB1756" s="27" t="inlineStr"/>
      <c r="AC1756" s="27" t="inlineStr"/>
      <c r="AD1756" s="27" t="inlineStr"/>
      <c r="AE1756" s="27" t="inlineStr"/>
      <c r="AF1756" s="27" t="inlineStr"/>
      <c r="AG1756" s="27" t="inlineStr"/>
      <c r="AH1756" s="37" t="n">
        <v>968</v>
      </c>
      <c r="AI1756" s="37" t="n">
        <v>0</v>
      </c>
      <c r="AJ1756" s="37" t="n">
        <v>968</v>
      </c>
      <c r="AK1756" s="38" t="n">
        <v>4381.680010330579</v>
      </c>
      <c r="AL1756" s="38" t="n"/>
      <c r="AM1756" s="38" t="n"/>
      <c r="AN1756" s="27" t="inlineStr"/>
      <c r="AO1756" s="27"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7" t="n">
        <v>0</v>
      </c>
      <c r="M1757" s="7" t="n">
        <v>2995.35</v>
      </c>
      <c r="O1757" s="11">
        <f>M1757/SUM($M$2:$M$2023)</f>
        <v/>
      </c>
      <c r="P1757" s="5">
        <f>IFERROR(M1757/I1757,0)</f>
        <v/>
      </c>
      <c r="R1757" s="8">
        <f>I1757-Q1757</f>
        <v/>
      </c>
      <c r="S1757" s="36">
        <f>P1757*R1757</f>
        <v/>
      </c>
      <c r="U1757" s="27" t="inlineStr">
        <is>
          <t>Stock SAP</t>
        </is>
      </c>
      <c r="V1757" s="27" t="inlineStr">
        <is>
          <t>Medicamentos</t>
        </is>
      </c>
      <c r="W1757" s="27" t="inlineStr">
        <is>
          <t>Dentro del alcance</t>
        </is>
      </c>
      <c r="X1757" s="27" t="inlineStr"/>
      <c r="Y1757" s="27" t="inlineStr">
        <is>
          <t>Sin recuento físico en el inventario de Avain</t>
        </is>
      </c>
      <c r="Z1757" s="28" t="inlineStr">
        <is>
          <t>Sin recuento físico</t>
        </is>
      </c>
      <c r="AA1757" s="27" t="inlineStr"/>
      <c r="AB1757" s="27" t="inlineStr"/>
      <c r="AC1757" s="27" t="inlineStr"/>
      <c r="AD1757" s="27" t="inlineStr"/>
      <c r="AE1757" s="27" t="inlineStr"/>
      <c r="AF1757" s="27" t="inlineStr"/>
      <c r="AG1757" s="27" t="inlineStr"/>
      <c r="AH1757" s="37" t="n">
        <v>3</v>
      </c>
      <c r="AI1757" s="37" t="n">
        <v>0</v>
      </c>
      <c r="AJ1757" s="37" t="n">
        <v>3</v>
      </c>
      <c r="AK1757" s="38" t="n">
        <v>998.4499999999999</v>
      </c>
      <c r="AL1757" s="38" t="n"/>
      <c r="AM1757" s="38" t="n"/>
      <c r="AN1757" s="27" t="inlineStr"/>
      <c r="AO1757" s="27" t="inlineStr"/>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7" t="n">
        <v>0</v>
      </c>
      <c r="M1758" s="7" t="n">
        <v>33889.56</v>
      </c>
      <c r="O1758" s="11">
        <f>M1758/SUM($M$2:$M$2023)</f>
        <v/>
      </c>
      <c r="P1758" s="5">
        <f>IFERROR(M1758/I1758,0)</f>
        <v/>
      </c>
      <c r="R1758" s="8">
        <f>I1758-Q1758</f>
        <v/>
      </c>
      <c r="S1758" s="36">
        <f>P1758*R1758</f>
        <v/>
      </c>
      <c r="U1758" s="27" t="inlineStr">
        <is>
          <t>Stock SAP</t>
        </is>
      </c>
      <c r="V1758" s="27" t="inlineStr">
        <is>
          <t>Medicamentos</t>
        </is>
      </c>
      <c r="W1758" s="27" t="inlineStr">
        <is>
          <t>Dentro del alcance</t>
        </is>
      </c>
      <c r="X1758" s="26" t="inlineStr">
        <is>
          <t>Baja</t>
        </is>
      </c>
      <c r="Y1758" s="27" t="inlineStr">
        <is>
          <t>Homologado – confianza Baja – pendiente de validación</t>
        </is>
      </c>
      <c r="Z1758" s="26" t="inlineStr">
        <is>
          <t>Dar de baja en SAP</t>
        </is>
      </c>
      <c r="AA1758" s="27" t="inlineStr">
        <is>
          <t>383</t>
        </is>
      </c>
      <c r="AB1758" s="27" t="inlineStr">
        <is>
          <t>GLUCOMETRO</t>
        </is>
      </c>
      <c r="AC1758" s="27" t="inlineStr">
        <is>
          <t>Homologación por código Avain (master E-182)</t>
        </is>
      </c>
      <c r="AD1758" s="27" t="inlineStr">
        <is>
          <t>No</t>
        </is>
      </c>
      <c r="AE1758" s="27" t="inlineStr"/>
      <c r="AF1758" s="27" t="inlineStr">
        <is>
          <t>Sí</t>
        </is>
      </c>
      <c r="AG1758" s="27" t="inlineStr">
        <is>
          <t>E-182</t>
        </is>
      </c>
      <c r="AH1758" s="37" t="n">
        <v>89</v>
      </c>
      <c r="AI1758" s="37" t="n">
        <v>19</v>
      </c>
      <c r="AJ1758" s="37" t="n">
        <v>70</v>
      </c>
      <c r="AK1758" s="38" t="n">
        <v>11296.52</v>
      </c>
      <c r="AL1758" s="38">
        <f>IF(OR($Z1758="Dar de baja en SAP",$Z1758="Dar de alta en SAP"),$AJ1758*$AK1758,"")</f>
        <v/>
      </c>
      <c r="AM1758" s="38">
        <f>$AI1758*$AK1758</f>
        <v/>
      </c>
      <c r="AN1758" s="27" t="inlineStr"/>
      <c r="AO1758" s="27"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7" t="n">
        <v>0</v>
      </c>
      <c r="M1759" s="7" t="n">
        <v>3321</v>
      </c>
      <c r="O1759" s="11">
        <f>M1759/SUM($M$2:$M$2023)</f>
        <v/>
      </c>
      <c r="P1759" s="5">
        <f>IFERROR(M1759/I1759,0)</f>
        <v/>
      </c>
      <c r="R1759" s="8">
        <f>I1759-Q1759</f>
        <v/>
      </c>
      <c r="S1759" s="36">
        <f>P1759*R1759</f>
        <v/>
      </c>
      <c r="U1759" s="27" t="inlineStr">
        <is>
          <t>Stock SAP</t>
        </is>
      </c>
      <c r="V1759" s="27" t="inlineStr">
        <is>
          <t>Medicamentos</t>
        </is>
      </c>
      <c r="W1759" s="27" t="inlineStr">
        <is>
          <t>Dentro del alcance</t>
        </is>
      </c>
      <c r="X1759" s="27" t="inlineStr"/>
      <c r="Y1759" s="27" t="inlineStr">
        <is>
          <t>Sin recuento físico en el inventario de Avain</t>
        </is>
      </c>
      <c r="Z1759" s="28" t="inlineStr">
        <is>
          <t>Sin recuento físico</t>
        </is>
      </c>
      <c r="AA1759" s="27" t="inlineStr"/>
      <c r="AB1759" s="27" t="inlineStr"/>
      <c r="AC1759" s="27" t="inlineStr"/>
      <c r="AD1759" s="27" t="inlineStr"/>
      <c r="AE1759" s="27" t="inlineStr"/>
      <c r="AF1759" s="27" t="inlineStr"/>
      <c r="AG1759" s="27" t="inlineStr"/>
      <c r="AH1759" s="37" t="n">
        <v>6</v>
      </c>
      <c r="AI1759" s="37" t="n">
        <v>0</v>
      </c>
      <c r="AJ1759" s="37" t="n">
        <v>6</v>
      </c>
      <c r="AK1759" s="38" t="n">
        <v>1107</v>
      </c>
      <c r="AL1759" s="38" t="n"/>
      <c r="AM1759" s="38" t="n"/>
      <c r="AN1759" s="27" t="inlineStr"/>
      <c r="AO1759" s="27"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7" t="n">
        <v>0</v>
      </c>
      <c r="M1760" s="7" t="n">
        <v>3321</v>
      </c>
      <c r="O1760" s="11">
        <f>M1760/SUM($M$2:$M$2023)</f>
        <v/>
      </c>
      <c r="P1760" s="5">
        <f>IFERROR(M1760/I1760,0)</f>
        <v/>
      </c>
      <c r="R1760" s="8">
        <f>I1760-Q1760</f>
        <v/>
      </c>
      <c r="S1760" s="36">
        <f>P1760*R1760</f>
        <v/>
      </c>
      <c r="U1760" s="27" t="inlineStr">
        <is>
          <t>Stock SAP</t>
        </is>
      </c>
      <c r="V1760" s="27" t="inlineStr">
        <is>
          <t>Medicamentos</t>
        </is>
      </c>
      <c r="W1760" s="27" t="inlineStr">
        <is>
          <t>Dentro del alcance</t>
        </is>
      </c>
      <c r="X1760" s="27" t="inlineStr"/>
      <c r="Y1760" s="27" t="inlineStr">
        <is>
          <t>Sin recuento físico en el inventario de Avain</t>
        </is>
      </c>
      <c r="Z1760" s="28" t="inlineStr">
        <is>
          <t>Sin recuento físico</t>
        </is>
      </c>
      <c r="AA1760" s="27" t="inlineStr"/>
      <c r="AB1760" s="27" t="inlineStr"/>
      <c r="AC1760" s="27" t="inlineStr"/>
      <c r="AD1760" s="27" t="inlineStr"/>
      <c r="AE1760" s="27" t="inlineStr"/>
      <c r="AF1760" s="27" t="inlineStr"/>
      <c r="AG1760" s="27" t="inlineStr"/>
      <c r="AH1760" s="37" t="n">
        <v>6</v>
      </c>
      <c r="AI1760" s="37" t="n">
        <v>0</v>
      </c>
      <c r="AJ1760" s="37" t="n">
        <v>6</v>
      </c>
      <c r="AK1760" s="38" t="n">
        <v>1107</v>
      </c>
      <c r="AL1760" s="38" t="n"/>
      <c r="AM1760" s="38" t="n"/>
      <c r="AN1760" s="27" t="inlineStr"/>
      <c r="AO1760" s="27"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7" t="n">
        <v>0</v>
      </c>
      <c r="M1761" s="7" t="n">
        <v>11676.17</v>
      </c>
      <c r="O1761" s="11">
        <f>M1761/SUM($M$2:$M$2023)</f>
        <v/>
      </c>
      <c r="P1761" s="5">
        <f>IFERROR(M1761/I1761,0)</f>
        <v/>
      </c>
      <c r="R1761" s="8">
        <f>I1761-Q1761</f>
        <v/>
      </c>
      <c r="S1761" s="36">
        <f>P1761*R1761</f>
        <v/>
      </c>
      <c r="U1761" s="27" t="inlineStr">
        <is>
          <t>Stock SAP</t>
        </is>
      </c>
      <c r="V1761" s="27" t="inlineStr">
        <is>
          <t>Medicamentos</t>
        </is>
      </c>
      <c r="W1761" s="27" t="inlineStr">
        <is>
          <t>Dentro del alcance</t>
        </is>
      </c>
      <c r="X1761" s="27" t="inlineStr"/>
      <c r="Y1761" s="27" t="inlineStr">
        <is>
          <t>Sin recuento físico en el inventario de Avain</t>
        </is>
      </c>
      <c r="Z1761" s="28" t="inlineStr">
        <is>
          <t>Sin recuento físico</t>
        </is>
      </c>
      <c r="AA1761" s="27" t="inlineStr"/>
      <c r="AB1761" s="27" t="inlineStr"/>
      <c r="AC1761" s="27" t="inlineStr"/>
      <c r="AD1761" s="27" t="inlineStr"/>
      <c r="AE1761" s="27" t="inlineStr"/>
      <c r="AF1761" s="27" t="inlineStr"/>
      <c r="AG1761" s="27" t="inlineStr"/>
      <c r="AH1761" s="37" t="n">
        <v>44</v>
      </c>
      <c r="AI1761" s="37" t="n">
        <v>0</v>
      </c>
      <c r="AJ1761" s="37" t="n">
        <v>44</v>
      </c>
      <c r="AK1761" s="38" t="n">
        <v>3892.056590909091</v>
      </c>
      <c r="AL1761" s="38" t="n"/>
      <c r="AM1761" s="38" t="n"/>
      <c r="AN1761" s="27" t="inlineStr"/>
      <c r="AO1761" s="27"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7" t="n">
        <v>0</v>
      </c>
      <c r="M1762" s="7" t="n">
        <v>11676.17</v>
      </c>
      <c r="O1762" s="11">
        <f>M1762/SUM($M$2:$M$2023)</f>
        <v/>
      </c>
      <c r="P1762" s="5">
        <f>IFERROR(M1762/I1762,0)</f>
        <v/>
      </c>
      <c r="R1762" s="8">
        <f>I1762-Q1762</f>
        <v/>
      </c>
      <c r="S1762" s="36">
        <f>P1762*R1762</f>
        <v/>
      </c>
      <c r="U1762" s="27" t="inlineStr">
        <is>
          <t>Stock SAP</t>
        </is>
      </c>
      <c r="V1762" s="27" t="inlineStr">
        <is>
          <t>Medicamentos</t>
        </is>
      </c>
      <c r="W1762" s="27" t="inlineStr">
        <is>
          <t>Dentro del alcance</t>
        </is>
      </c>
      <c r="X1762" s="27" t="inlineStr"/>
      <c r="Y1762" s="27" t="inlineStr">
        <is>
          <t>Sin recuento físico en el inventario de Avain</t>
        </is>
      </c>
      <c r="Z1762" s="28" t="inlineStr">
        <is>
          <t>Sin recuento físico</t>
        </is>
      </c>
      <c r="AA1762" s="27" t="inlineStr"/>
      <c r="AB1762" s="27" t="inlineStr"/>
      <c r="AC1762" s="27" t="inlineStr"/>
      <c r="AD1762" s="27" t="inlineStr"/>
      <c r="AE1762" s="27" t="inlineStr"/>
      <c r="AF1762" s="27" t="inlineStr"/>
      <c r="AG1762" s="27" t="inlineStr"/>
      <c r="AH1762" s="37" t="n">
        <v>44</v>
      </c>
      <c r="AI1762" s="37" t="n">
        <v>0</v>
      </c>
      <c r="AJ1762" s="37" t="n">
        <v>44</v>
      </c>
      <c r="AK1762" s="38" t="n">
        <v>3892.056590909091</v>
      </c>
      <c r="AL1762" s="38" t="n"/>
      <c r="AM1762" s="38" t="n"/>
      <c r="AN1762" s="27" t="inlineStr"/>
      <c r="AO1762" s="27"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7" t="n">
        <v>0</v>
      </c>
      <c r="M1763" s="7" t="n">
        <v>1964.95</v>
      </c>
      <c r="O1763" s="11">
        <f>M1763/SUM($M$2:$M$2023)</f>
        <v/>
      </c>
      <c r="P1763" s="5">
        <f>IFERROR(M1763/I1763,0)</f>
        <v/>
      </c>
      <c r="R1763" s="8">
        <f>I1763-Q1763</f>
        <v/>
      </c>
      <c r="S1763" s="36">
        <f>P1763*R1763</f>
        <v/>
      </c>
      <c r="U1763" s="27" t="inlineStr">
        <is>
          <t>Stock SAP</t>
        </is>
      </c>
      <c r="V1763" s="27" t="inlineStr">
        <is>
          <t>Medicamentos</t>
        </is>
      </c>
      <c r="W1763" s="27" t="inlineStr">
        <is>
          <t>Dentro del alcance</t>
        </is>
      </c>
      <c r="X1763" s="27" t="inlineStr"/>
      <c r="Y1763" s="27" t="inlineStr">
        <is>
          <t>Sin recuento físico en el inventario de Avain</t>
        </is>
      </c>
      <c r="Z1763" s="28" t="inlineStr">
        <is>
          <t>Sin recuento físico</t>
        </is>
      </c>
      <c r="AA1763" s="27" t="inlineStr"/>
      <c r="AB1763" s="27" t="inlineStr"/>
      <c r="AC1763" s="27" t="inlineStr"/>
      <c r="AD1763" s="27" t="inlineStr"/>
      <c r="AE1763" s="27" t="inlineStr"/>
      <c r="AF1763" s="27" t="inlineStr"/>
      <c r="AG1763" s="27" t="inlineStr"/>
      <c r="AH1763" s="37" t="n">
        <v>14</v>
      </c>
      <c r="AI1763" s="37" t="n">
        <v>0</v>
      </c>
      <c r="AJ1763" s="37" t="n">
        <v>14</v>
      </c>
      <c r="AK1763" s="38" t="n">
        <v>654.9821428571429</v>
      </c>
      <c r="AL1763" s="38" t="n"/>
      <c r="AM1763" s="38" t="n"/>
      <c r="AN1763" s="27" t="inlineStr"/>
      <c r="AO1763" s="27"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7" t="n">
        <v>0</v>
      </c>
      <c r="M1764" s="7" t="n">
        <v>6837.01</v>
      </c>
      <c r="O1764" s="11">
        <f>M1764/SUM($M$2:$M$2023)</f>
        <v/>
      </c>
      <c r="P1764" s="5">
        <f>IFERROR(M1764/I1764,0)</f>
        <v/>
      </c>
      <c r="R1764" s="8">
        <f>I1764-Q1764</f>
        <v/>
      </c>
      <c r="S1764" s="36">
        <f>P1764*R1764</f>
        <v/>
      </c>
      <c r="U1764" s="27" t="inlineStr">
        <is>
          <t>Stock SAP</t>
        </is>
      </c>
      <c r="V1764" s="27" t="inlineStr">
        <is>
          <t>Medicamentos</t>
        </is>
      </c>
      <c r="W1764" s="27" t="inlineStr">
        <is>
          <t>Dentro del alcance</t>
        </is>
      </c>
      <c r="X1764" s="27" t="inlineStr"/>
      <c r="Y1764" s="27" t="inlineStr">
        <is>
          <t>Sin recuento físico en el inventario de Avain</t>
        </is>
      </c>
      <c r="Z1764" s="28" t="inlineStr">
        <is>
          <t>Sin recuento físico</t>
        </is>
      </c>
      <c r="AA1764" s="27" t="inlineStr"/>
      <c r="AB1764" s="27" t="inlineStr"/>
      <c r="AC1764" s="27" t="inlineStr"/>
      <c r="AD1764" s="27" t="inlineStr"/>
      <c r="AE1764" s="27" t="inlineStr"/>
      <c r="AF1764" s="27" t="inlineStr"/>
      <c r="AG1764" s="27" t="inlineStr"/>
      <c r="AH1764" s="37" t="n">
        <v>53</v>
      </c>
      <c r="AI1764" s="37" t="n">
        <v>0</v>
      </c>
      <c r="AJ1764" s="37" t="n">
        <v>53</v>
      </c>
      <c r="AK1764" s="38" t="n">
        <v>2279.003773584906</v>
      </c>
      <c r="AL1764" s="38" t="n"/>
      <c r="AM1764" s="38" t="n"/>
      <c r="AN1764" s="27" t="inlineStr"/>
      <c r="AO1764" s="27"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7" t="n">
        <v>0</v>
      </c>
      <c r="M1765" s="7" t="n">
        <v>49648.14</v>
      </c>
      <c r="O1765" s="11">
        <f>M1765/SUM($M$2:$M$2023)</f>
        <v/>
      </c>
      <c r="P1765" s="5">
        <f>IFERROR(M1765/I1765,0)</f>
        <v/>
      </c>
      <c r="R1765" s="8">
        <f>I1765-Q1765</f>
        <v/>
      </c>
      <c r="S1765" s="36">
        <f>P1765*R1765</f>
        <v/>
      </c>
      <c r="U1765" s="27" t="inlineStr">
        <is>
          <t>Stock SAP</t>
        </is>
      </c>
      <c r="V1765" s="27" t="inlineStr">
        <is>
          <t>Medicamentos</t>
        </is>
      </c>
      <c r="W1765" s="27" t="inlineStr">
        <is>
          <t>Dentro del alcance</t>
        </is>
      </c>
      <c r="X1765" s="27" t="inlineStr"/>
      <c r="Y1765" s="27" t="inlineStr">
        <is>
          <t>Sin recuento físico en el inventario de Avain</t>
        </is>
      </c>
      <c r="Z1765" s="28" t="inlineStr">
        <is>
          <t>Sin recuento físico</t>
        </is>
      </c>
      <c r="AA1765" s="27" t="inlineStr"/>
      <c r="AB1765" s="27" t="inlineStr"/>
      <c r="AC1765" s="27" t="inlineStr"/>
      <c r="AD1765" s="27" t="inlineStr"/>
      <c r="AE1765" s="27" t="inlineStr"/>
      <c r="AF1765" s="27" t="inlineStr"/>
      <c r="AG1765" s="27" t="inlineStr"/>
      <c r="AH1765" s="37" t="n">
        <v>45</v>
      </c>
      <c r="AI1765" s="37" t="n">
        <v>0</v>
      </c>
      <c r="AJ1765" s="37" t="n">
        <v>45</v>
      </c>
      <c r="AK1765" s="38" t="n">
        <v>16549.38022222223</v>
      </c>
      <c r="AL1765" s="38" t="n"/>
      <c r="AM1765" s="38" t="n"/>
      <c r="AN1765" s="27" t="inlineStr"/>
      <c r="AO1765" s="27"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t="inlineStr"/>
      <c r="D1766" s="5" t="inlineStr">
        <is>
          <t>033</t>
        </is>
      </c>
      <c r="E1766" s="5" t="inlineStr">
        <is>
          <t>ZDES</t>
        </is>
      </c>
      <c r="F1766" s="5" t="inlineStr">
        <is>
          <t>1060</t>
        </is>
      </c>
      <c r="G1766" s="5" t="inlineStr">
        <is>
          <t>6021</t>
        </is>
      </c>
      <c r="H1766" s="5" t="inlineStr">
        <is>
          <t>C/U</t>
        </is>
      </c>
      <c r="I1766" s="6" t="n">
        <v>3</v>
      </c>
      <c r="J1766" s="6" t="n">
        <v>0</v>
      </c>
      <c r="K1766" s="5" t="inlineStr">
        <is>
          <t>ARS</t>
        </is>
      </c>
      <c r="L1766" s="7" t="n">
        <v>0</v>
      </c>
      <c r="M1766" s="7" t="n">
        <v>478555.2</v>
      </c>
      <c r="O1766" s="11">
        <f>M1766/SUM($M$2:$M$2023)</f>
        <v/>
      </c>
      <c r="P1766" s="5">
        <f>IFERROR(M1766/I1766,0)</f>
        <v/>
      </c>
      <c r="R1766" s="8">
        <f>I1766-Q1766</f>
        <v/>
      </c>
      <c r="S1766" s="36">
        <f>P1766*R1766</f>
        <v/>
      </c>
      <c r="U1766" s="27" t="inlineStr">
        <is>
          <t>Stock SAP</t>
        </is>
      </c>
      <c r="V1766" s="27" t="inlineStr">
        <is>
          <t>Descartables</t>
        </is>
      </c>
      <c r="W1766" s="27" t="inlineStr">
        <is>
          <t>Dentro del alcance</t>
        </is>
      </c>
      <c r="X1766" s="27" t="inlineStr"/>
      <c r="Y1766" s="27" t="inlineStr">
        <is>
          <t>Sin recuento físico en el inventario de Avain</t>
        </is>
      </c>
      <c r="Z1766" s="28" t="inlineStr">
        <is>
          <t>Sin recuento físico</t>
        </is>
      </c>
      <c r="AA1766" s="27" t="inlineStr"/>
      <c r="AB1766" s="27" t="inlineStr"/>
      <c r="AC1766" s="27" t="inlineStr"/>
      <c r="AD1766" s="27" t="inlineStr"/>
      <c r="AE1766" s="27" t="inlineStr"/>
      <c r="AF1766" s="27" t="inlineStr"/>
      <c r="AG1766" s="27" t="inlineStr"/>
      <c r="AH1766" s="37" t="n">
        <v>3</v>
      </c>
      <c r="AI1766" s="37" t="n">
        <v>0</v>
      </c>
      <c r="AJ1766" s="37" t="n">
        <v>3</v>
      </c>
      <c r="AK1766" s="38" t="n">
        <v>159518.4</v>
      </c>
      <c r="AL1766" s="38" t="n"/>
      <c r="AM1766" s="38" t="n"/>
      <c r="AN1766" s="27" t="inlineStr"/>
      <c r="AO1766" s="27" t="inlineStr"/>
    </row>
    <row r="1767">
      <c r="A1767" s="5" t="inlineStr">
        <is>
          <t>3000182</t>
        </is>
      </c>
      <c r="B1767" s="5" t="inlineStr">
        <is>
          <t>CHOMBA BLANCA DAMA TM</t>
        </is>
      </c>
      <c r="C1767" s="5" t="inlineStr"/>
      <c r="D1767" s="5" t="inlineStr">
        <is>
          <t>INDU</t>
        </is>
      </c>
      <c r="E1767" s="5" t="inlineStr">
        <is>
          <t>ZUNI</t>
        </is>
      </c>
      <c r="F1767" s="5" t="inlineStr">
        <is>
          <t>1060</t>
        </is>
      </c>
      <c r="G1767" s="5" t="inlineStr">
        <is>
          <t>6031</t>
        </is>
      </c>
      <c r="H1767" s="5" t="inlineStr">
        <is>
          <t>C/U</t>
        </is>
      </c>
      <c r="I1767" s="6" t="n">
        <v>3</v>
      </c>
      <c r="J1767" s="6" t="n">
        <v>0</v>
      </c>
      <c r="K1767" s="5" t="inlineStr">
        <is>
          <t>ARS</t>
        </is>
      </c>
      <c r="L1767" s="7" t="n">
        <v>0</v>
      </c>
      <c r="M1767" s="7" t="n">
        <v>26100</v>
      </c>
      <c r="O1767" s="11">
        <f>M1767/SUM($M$2:$M$2023)</f>
        <v/>
      </c>
      <c r="P1767" s="5">
        <f>IFERROR(M1767/I1767,0)</f>
        <v/>
      </c>
      <c r="R1767" s="8">
        <f>I1767-Q1767</f>
        <v/>
      </c>
      <c r="S1767" s="36">
        <f>P1767*R1767</f>
        <v/>
      </c>
      <c r="U1767" s="27" t="inlineStr">
        <is>
          <t>Stock SAP</t>
        </is>
      </c>
      <c r="V1767" s="27" t="inlineStr">
        <is>
          <t>Uniformes</t>
        </is>
      </c>
      <c r="W1767" s="27" t="inlineStr">
        <is>
          <t>Fuera del alcance</t>
        </is>
      </c>
      <c r="X1767" s="27" t="inlineStr"/>
      <c r="Y1767" s="27" t="inlineStr">
        <is>
          <t>No aplica: uniformes, clasificación que el inventario físico de Farmacia no releva</t>
        </is>
      </c>
      <c r="Z1767" s="28" t="inlineStr">
        <is>
          <t>Fuera del alcance del inventario físico</t>
        </is>
      </c>
      <c r="AA1767" s="27" t="inlineStr"/>
      <c r="AB1767" s="27" t="inlineStr"/>
      <c r="AC1767" s="27" t="inlineStr"/>
      <c r="AD1767" s="27" t="inlineStr"/>
      <c r="AE1767" s="27" t="inlineStr"/>
      <c r="AF1767" s="27" t="inlineStr"/>
      <c r="AG1767" s="27" t="inlineStr"/>
      <c r="AH1767" s="37" t="n">
        <v>3</v>
      </c>
      <c r="AI1767" s="37" t="n">
        <v>0</v>
      </c>
      <c r="AJ1767" s="37" t="n">
        <v>3</v>
      </c>
      <c r="AK1767" s="38" t="n">
        <v>8700</v>
      </c>
      <c r="AL1767" s="38" t="n"/>
      <c r="AM1767" s="38" t="n"/>
      <c r="AN1767" s="27" t="inlineStr"/>
      <c r="AO1767" s="27" t="inlineStr"/>
    </row>
    <row r="1768">
      <c r="A1768" s="5" t="inlineStr">
        <is>
          <t>3000246</t>
        </is>
      </c>
      <c r="B1768" s="5" t="inlineStr">
        <is>
          <t>BUZO POLAR AZUL L</t>
        </is>
      </c>
      <c r="C1768" s="5" t="inlineStr"/>
      <c r="D1768" s="5" t="inlineStr">
        <is>
          <t>INDU</t>
        </is>
      </c>
      <c r="E1768" s="5" t="inlineStr">
        <is>
          <t>ZUNI</t>
        </is>
      </c>
      <c r="F1768" s="5" t="inlineStr">
        <is>
          <t>1060</t>
        </is>
      </c>
      <c r="G1768" s="5" t="inlineStr">
        <is>
          <t>6110</t>
        </is>
      </c>
      <c r="H1768" s="5" t="inlineStr">
        <is>
          <t>C/U</t>
        </is>
      </c>
      <c r="I1768" s="6" t="n">
        <v>3</v>
      </c>
      <c r="J1768" s="6" t="n">
        <v>0</v>
      </c>
      <c r="K1768" s="5" t="inlineStr">
        <is>
          <t>ARS</t>
        </is>
      </c>
      <c r="L1768" s="7" t="n">
        <v>0</v>
      </c>
      <c r="M1768" s="7" t="n">
        <v>65156.02</v>
      </c>
      <c r="O1768" s="11">
        <f>M1768/SUM($M$2:$M$2023)</f>
        <v/>
      </c>
      <c r="P1768" s="5">
        <f>IFERROR(M1768/I1768,0)</f>
        <v/>
      </c>
      <c r="R1768" s="8">
        <f>I1768-Q1768</f>
        <v/>
      </c>
      <c r="S1768" s="36">
        <f>P1768*R1768</f>
        <v/>
      </c>
      <c r="U1768" s="27" t="inlineStr">
        <is>
          <t>Stock SAP</t>
        </is>
      </c>
      <c r="V1768" s="27" t="inlineStr">
        <is>
          <t>Uniformes</t>
        </is>
      </c>
      <c r="W1768" s="27" t="inlineStr">
        <is>
          <t>Fuera del alcance</t>
        </is>
      </c>
      <c r="X1768" s="27" t="inlineStr"/>
      <c r="Y1768" s="27" t="inlineStr">
        <is>
          <t>No aplica: uniformes, clasificación que el inventario físico de Farmacia no releva</t>
        </is>
      </c>
      <c r="Z1768" s="28" t="inlineStr">
        <is>
          <t>Fuera del alcance del inventario físico</t>
        </is>
      </c>
      <c r="AA1768" s="27" t="inlineStr"/>
      <c r="AB1768" s="27" t="inlineStr"/>
      <c r="AC1768" s="27" t="inlineStr"/>
      <c r="AD1768" s="27" t="inlineStr"/>
      <c r="AE1768" s="27" t="inlineStr"/>
      <c r="AF1768" s="27" t="inlineStr"/>
      <c r="AG1768" s="27" t="inlineStr"/>
      <c r="AH1768" s="37" t="n">
        <v>3</v>
      </c>
      <c r="AI1768" s="37" t="n">
        <v>0</v>
      </c>
      <c r="AJ1768" s="37" t="n">
        <v>3</v>
      </c>
      <c r="AK1768" s="38" t="n">
        <v>21718.67333333333</v>
      </c>
      <c r="AL1768" s="38" t="n"/>
      <c r="AM1768" s="38" t="n"/>
      <c r="AN1768" s="27" t="inlineStr"/>
      <c r="AO1768" s="27" t="inlineStr"/>
    </row>
    <row r="1769">
      <c r="A1769" s="5" t="inlineStr">
        <is>
          <t>3000303</t>
        </is>
      </c>
      <c r="B1769" s="5" t="inlineStr">
        <is>
          <t>CAMPERA SOFT SHELL GRIS ECA XXL</t>
        </is>
      </c>
      <c r="C1769" s="5" t="inlineStr"/>
      <c r="D1769" s="5" t="inlineStr">
        <is>
          <t>INDU</t>
        </is>
      </c>
      <c r="E1769" s="5" t="inlineStr">
        <is>
          <t>ZUNI</t>
        </is>
      </c>
      <c r="F1769" s="5" t="inlineStr">
        <is>
          <t>1060</t>
        </is>
      </c>
      <c r="G1769" s="5" t="inlineStr">
        <is>
          <t>6031</t>
        </is>
      </c>
      <c r="H1769" s="5" t="inlineStr">
        <is>
          <t>C/U</t>
        </is>
      </c>
      <c r="I1769" s="6" t="n">
        <v>3</v>
      </c>
      <c r="J1769" s="6" t="n">
        <v>0</v>
      </c>
      <c r="K1769" s="5" t="inlineStr">
        <is>
          <t>ARS</t>
        </is>
      </c>
      <c r="L1769" s="7" t="n">
        <v>0</v>
      </c>
      <c r="M1769" s="7" t="n">
        <v>134700</v>
      </c>
      <c r="O1769" s="11">
        <f>M1769/SUM($M$2:$M$2023)</f>
        <v/>
      </c>
      <c r="P1769" s="5">
        <f>IFERROR(M1769/I1769,0)</f>
        <v/>
      </c>
      <c r="R1769" s="8">
        <f>I1769-Q1769</f>
        <v/>
      </c>
      <c r="S1769" s="36">
        <f>P1769*R1769</f>
        <v/>
      </c>
      <c r="U1769" s="27" t="inlineStr">
        <is>
          <t>Stock SAP</t>
        </is>
      </c>
      <c r="V1769" s="27" t="inlineStr">
        <is>
          <t>Uniformes</t>
        </is>
      </c>
      <c r="W1769" s="27" t="inlineStr">
        <is>
          <t>Fuera del alcance</t>
        </is>
      </c>
      <c r="X1769" s="27" t="inlineStr"/>
      <c r="Y1769" s="27" t="inlineStr">
        <is>
          <t>No aplica: uniformes, clasificación que el inventario físico de Farmacia no releva</t>
        </is>
      </c>
      <c r="Z1769" s="28" t="inlineStr">
        <is>
          <t>Fuera del alcance del inventario físico</t>
        </is>
      </c>
      <c r="AA1769" s="27" t="inlineStr"/>
      <c r="AB1769" s="27" t="inlineStr"/>
      <c r="AC1769" s="27" t="inlineStr"/>
      <c r="AD1769" s="27" t="inlineStr"/>
      <c r="AE1769" s="27" t="inlineStr"/>
      <c r="AF1769" s="27" t="inlineStr"/>
      <c r="AG1769" s="27" t="inlineStr"/>
      <c r="AH1769" s="37" t="n">
        <v>3</v>
      </c>
      <c r="AI1769" s="37" t="n">
        <v>0</v>
      </c>
      <c r="AJ1769" s="37" t="n">
        <v>3</v>
      </c>
      <c r="AK1769" s="38" t="n">
        <v>44900</v>
      </c>
      <c r="AL1769" s="38" t="n"/>
      <c r="AM1769" s="38" t="n"/>
      <c r="AN1769" s="27" t="inlineStr"/>
      <c r="AO1769" s="27" t="inlineStr"/>
    </row>
    <row r="1770">
      <c r="A1770" s="5" t="inlineStr">
        <is>
          <t>3000329</t>
        </is>
      </c>
      <c r="B1770" s="5" t="inlineStr">
        <is>
          <t>AMBO AZUL C/LOGO EMERG S</t>
        </is>
      </c>
      <c r="C1770" s="5" t="inlineStr"/>
      <c r="D1770" s="5" t="inlineStr">
        <is>
          <t>INDU</t>
        </is>
      </c>
      <c r="E1770" s="5" t="inlineStr">
        <is>
          <t>ZUNI</t>
        </is>
      </c>
      <c r="F1770" s="5" t="inlineStr">
        <is>
          <t>1060</t>
        </is>
      </c>
      <c r="G1770" s="5" t="inlineStr">
        <is>
          <t>6031</t>
        </is>
      </c>
      <c r="H1770" s="5" t="inlineStr">
        <is>
          <t>C/U</t>
        </is>
      </c>
      <c r="I1770" s="6" t="n">
        <v>3</v>
      </c>
      <c r="J1770" s="6" t="n">
        <v>0</v>
      </c>
      <c r="K1770" s="5" t="inlineStr">
        <is>
          <t>ARS</t>
        </is>
      </c>
      <c r="L1770" s="7" t="n">
        <v>0</v>
      </c>
      <c r="M1770" s="7" t="n">
        <v>161700</v>
      </c>
      <c r="O1770" s="11">
        <f>M1770/SUM($M$2:$M$2023)</f>
        <v/>
      </c>
      <c r="P1770" s="5">
        <f>IFERROR(M1770/I1770,0)</f>
        <v/>
      </c>
      <c r="R1770" s="8">
        <f>I1770-Q1770</f>
        <v/>
      </c>
      <c r="S1770" s="36">
        <f>P1770*R1770</f>
        <v/>
      </c>
      <c r="U1770" s="27" t="inlineStr">
        <is>
          <t>Stock SAP</t>
        </is>
      </c>
      <c r="V1770" s="27" t="inlineStr">
        <is>
          <t>Uniformes</t>
        </is>
      </c>
      <c r="W1770" s="27" t="inlineStr">
        <is>
          <t>Fuera del alcance</t>
        </is>
      </c>
      <c r="X1770" s="27" t="inlineStr"/>
      <c r="Y1770" s="27" t="inlineStr">
        <is>
          <t>No aplica: uniformes, clasificación que el inventario físico de Farmacia no releva</t>
        </is>
      </c>
      <c r="Z1770" s="28" t="inlineStr">
        <is>
          <t>Fuera del alcance del inventario físico</t>
        </is>
      </c>
      <c r="AA1770" s="27" t="inlineStr"/>
      <c r="AB1770" s="27" t="inlineStr"/>
      <c r="AC1770" s="27" t="inlineStr"/>
      <c r="AD1770" s="27" t="inlineStr"/>
      <c r="AE1770" s="27" t="inlineStr"/>
      <c r="AF1770" s="27" t="inlineStr"/>
      <c r="AG1770" s="27" t="inlineStr"/>
      <c r="AH1770" s="37" t="n">
        <v>3</v>
      </c>
      <c r="AI1770" s="37" t="n">
        <v>0</v>
      </c>
      <c r="AJ1770" s="37" t="n">
        <v>3</v>
      </c>
      <c r="AK1770" s="38" t="n">
        <v>53900</v>
      </c>
      <c r="AL1770" s="38" t="n"/>
      <c r="AM1770" s="38" t="n"/>
      <c r="AN1770" s="27" t="inlineStr"/>
      <c r="AO1770" s="27" t="inlineStr"/>
    </row>
    <row r="1771">
      <c r="A1771" s="5" t="inlineStr">
        <is>
          <t>3000406</t>
        </is>
      </c>
      <c r="B1771" s="5" t="inlineStr">
        <is>
          <t>Faja Lumbar L</t>
        </is>
      </c>
      <c r="C1771" s="5" t="inlineStr"/>
      <c r="D1771" s="5" t="inlineStr">
        <is>
          <t>INDU</t>
        </is>
      </c>
      <c r="E1771" s="5" t="inlineStr">
        <is>
          <t>ZUNI</t>
        </is>
      </c>
      <c r="F1771" s="5" t="inlineStr">
        <is>
          <t>1060</t>
        </is>
      </c>
      <c r="G1771" s="5" t="inlineStr">
        <is>
          <t>6010</t>
        </is>
      </c>
      <c r="H1771" s="5" t="inlineStr">
        <is>
          <t>C/U</t>
        </is>
      </c>
      <c r="I1771" s="6" t="n">
        <v>3</v>
      </c>
      <c r="J1771" s="6" t="n">
        <v>0</v>
      </c>
      <c r="K1771" s="5" t="inlineStr">
        <is>
          <t>ARS</t>
        </is>
      </c>
      <c r="L1771" s="7" t="n">
        <v>0</v>
      </c>
      <c r="M1771" s="7" t="n">
        <v>34710</v>
      </c>
      <c r="O1771" s="11">
        <f>M1771/SUM($M$2:$M$2023)</f>
        <v/>
      </c>
      <c r="P1771" s="5">
        <f>IFERROR(M1771/I1771,0)</f>
        <v/>
      </c>
      <c r="R1771" s="8">
        <f>I1771-Q1771</f>
        <v/>
      </c>
      <c r="S1771" s="36">
        <f>P1771*R1771</f>
        <v/>
      </c>
      <c r="U1771" s="27" t="inlineStr">
        <is>
          <t>Stock SAP</t>
        </is>
      </c>
      <c r="V1771" s="27" t="inlineStr">
        <is>
          <t>Uniformes</t>
        </is>
      </c>
      <c r="W1771" s="27" t="inlineStr">
        <is>
          <t>Fuera del alcance</t>
        </is>
      </c>
      <c r="X1771" s="27" t="inlineStr"/>
      <c r="Y1771" s="27" t="inlineStr">
        <is>
          <t>No aplica: uniformes, clasificación que el inventario físico de Farmacia no releva</t>
        </is>
      </c>
      <c r="Z1771" s="28" t="inlineStr">
        <is>
          <t>Fuera del alcance del inventario físico</t>
        </is>
      </c>
      <c r="AA1771" s="27" t="inlineStr"/>
      <c r="AB1771" s="27" t="inlineStr"/>
      <c r="AC1771" s="27" t="inlineStr"/>
      <c r="AD1771" s="27" t="inlineStr"/>
      <c r="AE1771" s="27" t="inlineStr"/>
      <c r="AF1771" s="27" t="inlineStr"/>
      <c r="AG1771" s="27" t="inlineStr"/>
      <c r="AH1771" s="37" t="n">
        <v>3</v>
      </c>
      <c r="AI1771" s="37" t="n">
        <v>0</v>
      </c>
      <c r="AJ1771" s="37" t="n">
        <v>3</v>
      </c>
      <c r="AK1771" s="38" t="n">
        <v>11570</v>
      </c>
      <c r="AL1771" s="38" t="n"/>
      <c r="AM1771" s="38" t="n"/>
      <c r="AN1771" s="27" t="inlineStr"/>
      <c r="AO1771" s="27" t="inlineStr"/>
    </row>
    <row r="1772">
      <c r="A1772" s="5" t="inlineStr">
        <is>
          <t>3000423</t>
        </is>
      </c>
      <c r="B1772" s="5" t="inlineStr">
        <is>
          <t>CHOMBA CELESTE ENFERMO YACIMIENTOS TXL</t>
        </is>
      </c>
      <c r="C1772" s="5" t="inlineStr"/>
      <c r="D1772" s="5" t="inlineStr">
        <is>
          <t>INDU</t>
        </is>
      </c>
      <c r="E1772" s="5" t="inlineStr">
        <is>
          <t>ZUNI</t>
        </is>
      </c>
      <c r="F1772" s="5" t="inlineStr">
        <is>
          <t>1060</t>
        </is>
      </c>
      <c r="G1772" s="5" t="inlineStr">
        <is>
          <t>6010</t>
        </is>
      </c>
      <c r="H1772" s="5" t="inlineStr">
        <is>
          <t>C/U</t>
        </is>
      </c>
      <c r="I1772" s="6" t="n">
        <v>3</v>
      </c>
      <c r="J1772" s="6" t="n">
        <v>0</v>
      </c>
      <c r="K1772" s="5" t="inlineStr">
        <is>
          <t>ARS</t>
        </is>
      </c>
      <c r="L1772" s="7" t="n">
        <v>0</v>
      </c>
      <c r="M1772" s="7" t="n">
        <v>2208</v>
      </c>
      <c r="O1772" s="11">
        <f>M1772/SUM($M$2:$M$2023)</f>
        <v/>
      </c>
      <c r="P1772" s="5">
        <f>IFERROR(M1772/I1772,0)</f>
        <v/>
      </c>
      <c r="R1772" s="8">
        <f>I1772-Q1772</f>
        <v/>
      </c>
      <c r="S1772" s="36">
        <f>P1772*R1772</f>
        <v/>
      </c>
      <c r="U1772" s="27" t="inlineStr">
        <is>
          <t>Stock SAP</t>
        </is>
      </c>
      <c r="V1772" s="27" t="inlineStr">
        <is>
          <t>Uniformes</t>
        </is>
      </c>
      <c r="W1772" s="27" t="inlineStr">
        <is>
          <t>Fuera del alcance</t>
        </is>
      </c>
      <c r="X1772" s="27" t="inlineStr"/>
      <c r="Y1772" s="27" t="inlineStr">
        <is>
          <t>No aplica: uniformes, clasificación que el inventario físico de Farmacia no releva</t>
        </is>
      </c>
      <c r="Z1772" s="28" t="inlineStr">
        <is>
          <t>Fuera del alcance del inventario físico</t>
        </is>
      </c>
      <c r="AA1772" s="27" t="inlineStr"/>
      <c r="AB1772" s="27" t="inlineStr"/>
      <c r="AC1772" s="27" t="inlineStr"/>
      <c r="AD1772" s="27" t="inlineStr"/>
      <c r="AE1772" s="27" t="inlineStr"/>
      <c r="AF1772" s="27" t="inlineStr"/>
      <c r="AG1772" s="27" t="inlineStr"/>
      <c r="AH1772" s="37" t="n">
        <v>3</v>
      </c>
      <c r="AI1772" s="37" t="n">
        <v>0</v>
      </c>
      <c r="AJ1772" s="37" t="n">
        <v>3</v>
      </c>
      <c r="AK1772" s="38" t="n">
        <v>736</v>
      </c>
      <c r="AL1772" s="38" t="n"/>
      <c r="AM1772" s="38" t="n"/>
      <c r="AN1772" s="27" t="inlineStr"/>
      <c r="AO1772" s="27" t="inlineStr"/>
    </row>
    <row r="1773">
      <c r="A1773" s="5" t="inlineStr">
        <is>
          <t>3000463</t>
        </is>
      </c>
      <c r="B1773" s="5" t="inlineStr">
        <is>
          <t>CAMPERON TRUKER GRIS YAC TM</t>
        </is>
      </c>
      <c r="C1773" s="5" t="inlineStr"/>
      <c r="D1773" s="5" t="inlineStr">
        <is>
          <t>INDU</t>
        </is>
      </c>
      <c r="E1773" s="5" t="inlineStr">
        <is>
          <t>ZUNI</t>
        </is>
      </c>
      <c r="F1773" s="5" t="inlineStr">
        <is>
          <t>1060</t>
        </is>
      </c>
      <c r="G1773" s="5" t="inlineStr">
        <is>
          <t>6031</t>
        </is>
      </c>
      <c r="H1773" s="5" t="inlineStr">
        <is>
          <t>C/U</t>
        </is>
      </c>
      <c r="I1773" s="6" t="n">
        <v>3</v>
      </c>
      <c r="J1773" s="6" t="n">
        <v>0</v>
      </c>
      <c r="K1773" s="5" t="inlineStr">
        <is>
          <t>ARS</t>
        </is>
      </c>
      <c r="L1773" s="7" t="n">
        <v>0</v>
      </c>
      <c r="M1773" s="7" t="n">
        <v>117000</v>
      </c>
      <c r="O1773" s="11">
        <f>M1773/SUM($M$2:$M$2023)</f>
        <v/>
      </c>
      <c r="P1773" s="5">
        <f>IFERROR(M1773/I1773,0)</f>
        <v/>
      </c>
      <c r="R1773" s="8">
        <f>I1773-Q1773</f>
        <v/>
      </c>
      <c r="S1773" s="36">
        <f>P1773*R1773</f>
        <v/>
      </c>
      <c r="U1773" s="27" t="inlineStr">
        <is>
          <t>Stock SAP</t>
        </is>
      </c>
      <c r="V1773" s="27" t="inlineStr">
        <is>
          <t>Uniformes</t>
        </is>
      </c>
      <c r="W1773" s="27" t="inlineStr">
        <is>
          <t>Fuera del alcance</t>
        </is>
      </c>
      <c r="X1773" s="27" t="inlineStr"/>
      <c r="Y1773" s="27" t="inlineStr">
        <is>
          <t>No aplica: uniformes, clasificación que el inventario físico de Farmacia no releva</t>
        </is>
      </c>
      <c r="Z1773" s="28" t="inlineStr">
        <is>
          <t>Fuera del alcance del inventario físico</t>
        </is>
      </c>
      <c r="AA1773" s="27" t="inlineStr"/>
      <c r="AB1773" s="27" t="inlineStr"/>
      <c r="AC1773" s="27" t="inlineStr"/>
      <c r="AD1773" s="27" t="inlineStr"/>
      <c r="AE1773" s="27" t="inlineStr"/>
      <c r="AF1773" s="27" t="inlineStr"/>
      <c r="AG1773" s="27" t="inlineStr"/>
      <c r="AH1773" s="37" t="n">
        <v>3</v>
      </c>
      <c r="AI1773" s="37" t="n">
        <v>0</v>
      </c>
      <c r="AJ1773" s="37" t="n">
        <v>3</v>
      </c>
      <c r="AK1773" s="38" t="n">
        <v>39000</v>
      </c>
      <c r="AL1773" s="38" t="n"/>
      <c r="AM1773" s="38" t="n"/>
      <c r="AN1773" s="27" t="inlineStr"/>
      <c r="AO1773" s="27" t="inlineStr"/>
    </row>
    <row r="1774">
      <c r="A1774" s="5" t="inlineStr">
        <is>
          <t>3000497</t>
        </is>
      </c>
      <c r="B1774" s="5" t="inlineStr">
        <is>
          <t>PANTALON JEAN C/LOGO YAC T40</t>
        </is>
      </c>
      <c r="C1774" s="5" t="inlineStr"/>
      <c r="D1774" s="5" t="inlineStr">
        <is>
          <t>INDU</t>
        </is>
      </c>
      <c r="E1774" s="5" t="inlineStr">
        <is>
          <t>ZUNI</t>
        </is>
      </c>
      <c r="F1774" s="5" t="inlineStr">
        <is>
          <t>1060</t>
        </is>
      </c>
      <c r="G1774" s="5" t="inlineStr">
        <is>
          <t>6110</t>
        </is>
      </c>
      <c r="H1774" s="5" t="inlineStr">
        <is>
          <t>C/U</t>
        </is>
      </c>
      <c r="I1774" s="6" t="n">
        <v>3</v>
      </c>
      <c r="J1774" s="6" t="n">
        <v>0</v>
      </c>
      <c r="K1774" s="5" t="inlineStr">
        <is>
          <t>ARS</t>
        </is>
      </c>
      <c r="L1774" s="7" t="n">
        <v>0</v>
      </c>
      <c r="M1774" s="7" t="n">
        <v>53700</v>
      </c>
      <c r="O1774" s="11">
        <f>M1774/SUM($M$2:$M$2023)</f>
        <v/>
      </c>
      <c r="P1774" s="5">
        <f>IFERROR(M1774/I1774,0)</f>
        <v/>
      </c>
      <c r="R1774" s="8">
        <f>I1774-Q1774</f>
        <v/>
      </c>
      <c r="S1774" s="36">
        <f>P1774*R1774</f>
        <v/>
      </c>
      <c r="U1774" s="27" t="inlineStr">
        <is>
          <t>Stock SAP</t>
        </is>
      </c>
      <c r="V1774" s="27" t="inlineStr">
        <is>
          <t>Uniformes</t>
        </is>
      </c>
      <c r="W1774" s="27" t="inlineStr">
        <is>
          <t>Fuera del alcance</t>
        </is>
      </c>
      <c r="X1774" s="27" t="inlineStr"/>
      <c r="Y1774" s="27" t="inlineStr">
        <is>
          <t>No aplica: uniformes, clasificación que el inventario físico de Farmacia no releva</t>
        </is>
      </c>
      <c r="Z1774" s="28" t="inlineStr">
        <is>
          <t>Fuera del alcance del inventario físico</t>
        </is>
      </c>
      <c r="AA1774" s="27" t="inlineStr"/>
      <c r="AB1774" s="27" t="inlineStr"/>
      <c r="AC1774" s="27" t="inlineStr"/>
      <c r="AD1774" s="27" t="inlineStr"/>
      <c r="AE1774" s="27" t="inlineStr"/>
      <c r="AF1774" s="27" t="inlineStr"/>
      <c r="AG1774" s="27" t="inlineStr"/>
      <c r="AH1774" s="37" t="n">
        <v>56</v>
      </c>
      <c r="AI1774" s="37" t="n">
        <v>0</v>
      </c>
      <c r="AJ1774" s="37" t="n">
        <v>56</v>
      </c>
      <c r="AK1774" s="38" t="n">
        <v>17900</v>
      </c>
      <c r="AL1774" s="38" t="n"/>
      <c r="AM1774" s="38" t="n"/>
      <c r="AN1774" s="27" t="inlineStr"/>
      <c r="AO1774" s="27" t="inlineStr">
        <is>
          <t>El material ocupa 2 filas en la hoja 1060 NQN (lote/almacén). La cantidad SAP y la física de esta vista son el total del material.</t>
        </is>
      </c>
    </row>
    <row r="1775">
      <c r="A1775" s="5" t="inlineStr">
        <is>
          <t>3000499</t>
        </is>
      </c>
      <c r="B1775" s="5" t="inlineStr">
        <is>
          <t>PANTALON JEAN C/LOGO YAC T44</t>
        </is>
      </c>
      <c r="C1775" s="5" t="inlineStr"/>
      <c r="D1775" s="5" t="inlineStr">
        <is>
          <t>INDU</t>
        </is>
      </c>
      <c r="E1775" s="5" t="inlineStr">
        <is>
          <t>ZUNI</t>
        </is>
      </c>
      <c r="F1775" s="5" t="inlineStr">
        <is>
          <t>1060</t>
        </is>
      </c>
      <c r="G1775" s="5" t="inlineStr">
        <is>
          <t>6110</t>
        </is>
      </c>
      <c r="H1775" s="5" t="inlineStr">
        <is>
          <t>C/U</t>
        </is>
      </c>
      <c r="I1775" s="6" t="n">
        <v>3</v>
      </c>
      <c r="J1775" s="6" t="n">
        <v>0</v>
      </c>
      <c r="K1775" s="5" t="inlineStr">
        <is>
          <t>ARS</t>
        </is>
      </c>
      <c r="L1775" s="7" t="n">
        <v>0</v>
      </c>
      <c r="M1775" s="7" t="n">
        <v>53700</v>
      </c>
      <c r="O1775" s="11">
        <f>M1775/SUM($M$2:$M$2023)</f>
        <v/>
      </c>
      <c r="P1775" s="5">
        <f>IFERROR(M1775/I1775,0)</f>
        <v/>
      </c>
      <c r="R1775" s="8">
        <f>I1775-Q1775</f>
        <v/>
      </c>
      <c r="S1775" s="36">
        <f>P1775*R1775</f>
        <v/>
      </c>
      <c r="U1775" s="27" t="inlineStr">
        <is>
          <t>Stock SAP</t>
        </is>
      </c>
      <c r="V1775" s="27" t="inlineStr">
        <is>
          <t>Uniformes</t>
        </is>
      </c>
      <c r="W1775" s="27" t="inlineStr">
        <is>
          <t>Fuera del alcance</t>
        </is>
      </c>
      <c r="X1775" s="27" t="inlineStr"/>
      <c r="Y1775" s="27" t="inlineStr">
        <is>
          <t>No aplica: uniformes, clasificación que el inventario físico de Farmacia no releva</t>
        </is>
      </c>
      <c r="Z1775" s="28" t="inlineStr">
        <is>
          <t>Fuera del alcance del inventario físico</t>
        </is>
      </c>
      <c r="AA1775" s="27" t="inlineStr"/>
      <c r="AB1775" s="27" t="inlineStr"/>
      <c r="AC1775" s="27" t="inlineStr"/>
      <c r="AD1775" s="27" t="inlineStr"/>
      <c r="AE1775" s="27" t="inlineStr"/>
      <c r="AF1775" s="27" t="inlineStr"/>
      <c r="AG1775" s="27" t="inlineStr"/>
      <c r="AH1775" s="37" t="n">
        <v>21</v>
      </c>
      <c r="AI1775" s="37" t="n">
        <v>0</v>
      </c>
      <c r="AJ1775" s="37" t="n">
        <v>21</v>
      </c>
      <c r="AK1775" s="38" t="n">
        <v>17900</v>
      </c>
      <c r="AL1775" s="38" t="n"/>
      <c r="AM1775" s="38" t="n"/>
      <c r="AN1775" s="27" t="inlineStr"/>
      <c r="AO1775" s="27" t="inlineStr">
        <is>
          <t>El material ocupa 2 filas en la hoja 1060 NQN (lote/almacén). La cantidad SAP y la física de esta vista son el total del material.</t>
        </is>
      </c>
    </row>
    <row r="1776">
      <c r="A1776" s="5" t="inlineStr">
        <is>
          <t>3000505</t>
        </is>
      </c>
      <c r="B1776" s="5" t="inlineStr">
        <is>
          <t>PANTALON JEAN C/LOGO YAC T54</t>
        </is>
      </c>
      <c r="C1776" s="5" t="inlineStr"/>
      <c r="D1776" s="5" t="inlineStr">
        <is>
          <t>INDU</t>
        </is>
      </c>
      <c r="E1776" s="5" t="inlineStr">
        <is>
          <t>ZUNI</t>
        </is>
      </c>
      <c r="F1776" s="5" t="inlineStr">
        <is>
          <t>1060</t>
        </is>
      </c>
      <c r="G1776" s="5" t="inlineStr">
        <is>
          <t>6010</t>
        </is>
      </c>
      <c r="H1776" s="5" t="inlineStr">
        <is>
          <t>C/U</t>
        </is>
      </c>
      <c r="I1776" s="6" t="n">
        <v>3</v>
      </c>
      <c r="J1776" s="6" t="n">
        <v>0</v>
      </c>
      <c r="K1776" s="5" t="inlineStr">
        <is>
          <t>ARS</t>
        </is>
      </c>
      <c r="L1776" s="7" t="n">
        <v>0</v>
      </c>
      <c r="M1776" s="7" t="n">
        <v>53700</v>
      </c>
      <c r="O1776" s="11">
        <f>M1776/SUM($M$2:$M$2023)</f>
        <v/>
      </c>
      <c r="P1776" s="5">
        <f>IFERROR(M1776/I1776,0)</f>
        <v/>
      </c>
      <c r="R1776" s="8">
        <f>I1776-Q1776</f>
        <v/>
      </c>
      <c r="S1776" s="36">
        <f>P1776*R1776</f>
        <v/>
      </c>
      <c r="U1776" s="27" t="inlineStr">
        <is>
          <t>Stock SAP</t>
        </is>
      </c>
      <c r="V1776" s="27" t="inlineStr">
        <is>
          <t>Uniformes</t>
        </is>
      </c>
      <c r="W1776" s="27" t="inlineStr">
        <is>
          <t>Fuera del alcance</t>
        </is>
      </c>
      <c r="X1776" s="27" t="inlineStr"/>
      <c r="Y1776" s="27" t="inlineStr">
        <is>
          <t>No aplica: uniformes, clasificación que el inventario físico de Farmacia no releva</t>
        </is>
      </c>
      <c r="Z1776" s="28" t="inlineStr">
        <is>
          <t>Fuera del alcance del inventario físico</t>
        </is>
      </c>
      <c r="AA1776" s="27" t="inlineStr"/>
      <c r="AB1776" s="27" t="inlineStr"/>
      <c r="AC1776" s="27" t="inlineStr"/>
      <c r="AD1776" s="27" t="inlineStr"/>
      <c r="AE1776" s="27" t="inlineStr"/>
      <c r="AF1776" s="27" t="inlineStr"/>
      <c r="AG1776" s="27" t="inlineStr"/>
      <c r="AH1776" s="37" t="n">
        <v>20</v>
      </c>
      <c r="AI1776" s="37" t="n">
        <v>0</v>
      </c>
      <c r="AJ1776" s="37" t="n">
        <v>20</v>
      </c>
      <c r="AK1776" s="38" t="n">
        <v>17900</v>
      </c>
      <c r="AL1776" s="38" t="n"/>
      <c r="AM1776" s="38" t="n"/>
      <c r="AN1776" s="27" t="inlineStr"/>
      <c r="AO1776" s="27" t="inlineStr">
        <is>
          <t>El material ocupa 3 filas en la hoja 1060 NQN (lote/almacén). La cantidad SAP y la física de esta vista son el total del material.</t>
        </is>
      </c>
    </row>
    <row r="1777">
      <c r="A1777" s="5" t="inlineStr">
        <is>
          <t>3000509</t>
        </is>
      </c>
      <c r="B1777" s="5" t="inlineStr">
        <is>
          <t>PANTALON JEAN C/LOGO YAC T62</t>
        </is>
      </c>
      <c r="C1777" s="5" t="inlineStr"/>
      <c r="D1777" s="5" t="inlineStr">
        <is>
          <t>INDU</t>
        </is>
      </c>
      <c r="E1777" s="5" t="inlineStr">
        <is>
          <t>ZUNI</t>
        </is>
      </c>
      <c r="F1777" s="5" t="inlineStr">
        <is>
          <t>1060</t>
        </is>
      </c>
      <c r="G1777" s="5" t="inlineStr">
        <is>
          <t>6010</t>
        </is>
      </c>
      <c r="H1777" s="5" t="inlineStr">
        <is>
          <t>C/U</t>
        </is>
      </c>
      <c r="I1777" s="6" t="n">
        <v>3</v>
      </c>
      <c r="J1777" s="6" t="n">
        <v>0</v>
      </c>
      <c r="K1777" s="5" t="inlineStr">
        <is>
          <t>ARS</t>
        </is>
      </c>
      <c r="L1777" s="7" t="n">
        <v>0</v>
      </c>
      <c r="M1777" s="7" t="n">
        <v>53700</v>
      </c>
      <c r="O1777" s="11">
        <f>M1777/SUM($M$2:$M$2023)</f>
        <v/>
      </c>
      <c r="P1777" s="5">
        <f>IFERROR(M1777/I1777,0)</f>
        <v/>
      </c>
      <c r="R1777" s="8">
        <f>I1777-Q1777</f>
        <v/>
      </c>
      <c r="S1777" s="36">
        <f>P1777*R1777</f>
        <v/>
      </c>
      <c r="U1777" s="27" t="inlineStr">
        <is>
          <t>Stock SAP</t>
        </is>
      </c>
      <c r="V1777" s="27" t="inlineStr">
        <is>
          <t>Uniformes</t>
        </is>
      </c>
      <c r="W1777" s="27" t="inlineStr">
        <is>
          <t>Fuera del alcance</t>
        </is>
      </c>
      <c r="X1777" s="27" t="inlineStr"/>
      <c r="Y1777" s="27" t="inlineStr">
        <is>
          <t>No aplica: uniformes, clasificación que el inventario físico de Farmacia no releva</t>
        </is>
      </c>
      <c r="Z1777" s="28" t="inlineStr">
        <is>
          <t>Fuera del alcance del inventario físico</t>
        </is>
      </c>
      <c r="AA1777" s="27" t="inlineStr"/>
      <c r="AB1777" s="27" t="inlineStr"/>
      <c r="AC1777" s="27" t="inlineStr"/>
      <c r="AD1777" s="27" t="inlineStr"/>
      <c r="AE1777" s="27" t="inlineStr"/>
      <c r="AF1777" s="27" t="inlineStr"/>
      <c r="AG1777" s="27" t="inlineStr"/>
      <c r="AH1777" s="37" t="n">
        <v>3</v>
      </c>
      <c r="AI1777" s="37" t="n">
        <v>0</v>
      </c>
      <c r="AJ1777" s="37" t="n">
        <v>3</v>
      </c>
      <c r="AK1777" s="38" t="n">
        <v>17900</v>
      </c>
      <c r="AL1777" s="38" t="n"/>
      <c r="AM1777" s="38" t="n"/>
      <c r="AN1777" s="27" t="inlineStr"/>
      <c r="AO1777" s="27" t="inlineStr"/>
    </row>
    <row r="1778">
      <c r="A1778" s="5" t="inlineStr">
        <is>
          <t>3000567</t>
        </is>
      </c>
      <c r="B1778" s="5" t="inlineStr">
        <is>
          <t>CHOMBA CELESTE ENFERMO YACIMIENTOS T2XL</t>
        </is>
      </c>
      <c r="C1778" s="5" t="inlineStr"/>
      <c r="D1778" s="5" t="inlineStr">
        <is>
          <t>INDU</t>
        </is>
      </c>
      <c r="E1778" s="5" t="inlineStr">
        <is>
          <t>ZUNI</t>
        </is>
      </c>
      <c r="F1778" s="5" t="inlineStr">
        <is>
          <t>1060</t>
        </is>
      </c>
      <c r="G1778" s="5" t="inlineStr">
        <is>
          <t>6010</t>
        </is>
      </c>
      <c r="H1778" s="5" t="inlineStr">
        <is>
          <t>C/U</t>
        </is>
      </c>
      <c r="I1778" s="6" t="n">
        <v>3</v>
      </c>
      <c r="J1778" s="6" t="n">
        <v>0</v>
      </c>
      <c r="K1778" s="5" t="inlineStr">
        <is>
          <t>ARS</t>
        </is>
      </c>
      <c r="L1778" s="7" t="n">
        <v>0</v>
      </c>
      <c r="M1778" s="7" t="n">
        <v>31500</v>
      </c>
      <c r="O1778" s="11">
        <f>M1778/SUM($M$2:$M$2023)</f>
        <v/>
      </c>
      <c r="P1778" s="5">
        <f>IFERROR(M1778/I1778,0)</f>
        <v/>
      </c>
      <c r="R1778" s="8">
        <f>I1778-Q1778</f>
        <v/>
      </c>
      <c r="S1778" s="36">
        <f>P1778*R1778</f>
        <v/>
      </c>
      <c r="U1778" s="27" t="inlineStr">
        <is>
          <t>Stock SAP</t>
        </is>
      </c>
      <c r="V1778" s="27" t="inlineStr">
        <is>
          <t>Uniformes</t>
        </is>
      </c>
      <c r="W1778" s="27" t="inlineStr">
        <is>
          <t>Fuera del alcance</t>
        </is>
      </c>
      <c r="X1778" s="27" t="inlineStr"/>
      <c r="Y1778" s="27" t="inlineStr">
        <is>
          <t>No aplica: uniformes, clasificación que el inventario físico de Farmacia no releva</t>
        </is>
      </c>
      <c r="Z1778" s="28" t="inlineStr">
        <is>
          <t>Fuera del alcance del inventario físico</t>
        </is>
      </c>
      <c r="AA1778" s="27" t="inlineStr"/>
      <c r="AB1778" s="27" t="inlineStr"/>
      <c r="AC1778" s="27" t="inlineStr"/>
      <c r="AD1778" s="27" t="inlineStr"/>
      <c r="AE1778" s="27" t="inlineStr"/>
      <c r="AF1778" s="27" t="inlineStr"/>
      <c r="AG1778" s="27" t="inlineStr"/>
      <c r="AH1778" s="37" t="n">
        <v>3</v>
      </c>
      <c r="AI1778" s="37" t="n">
        <v>0</v>
      </c>
      <c r="AJ1778" s="37" t="n">
        <v>3</v>
      </c>
      <c r="AK1778" s="38" t="n">
        <v>10500</v>
      </c>
      <c r="AL1778" s="38" t="n"/>
      <c r="AM1778" s="38" t="n"/>
      <c r="AN1778" s="27" t="inlineStr"/>
      <c r="AO1778" s="27" t="inlineStr"/>
    </row>
    <row r="1779">
      <c r="A1779" s="5" t="inlineStr">
        <is>
          <t>3000650</t>
        </is>
      </c>
      <c r="B1779" s="5" t="inlineStr">
        <is>
          <t>PANTALON JEAN C/LOGO YAC T42 DAMA</t>
        </is>
      </c>
      <c r="C1779" s="5" t="inlineStr"/>
      <c r="D1779" s="5" t="inlineStr">
        <is>
          <t>INDU</t>
        </is>
      </c>
      <c r="E1779" s="5" t="inlineStr">
        <is>
          <t>ZUNI</t>
        </is>
      </c>
      <c r="F1779" s="5" t="inlineStr">
        <is>
          <t>1060</t>
        </is>
      </c>
      <c r="G1779" s="5" t="inlineStr">
        <is>
          <t>6110</t>
        </is>
      </c>
      <c r="H1779" s="5" t="inlineStr">
        <is>
          <t>C/U</t>
        </is>
      </c>
      <c r="I1779" s="6" t="n">
        <v>3</v>
      </c>
      <c r="J1779" s="6" t="n">
        <v>0</v>
      </c>
      <c r="K1779" s="5" t="inlineStr">
        <is>
          <t>ARS</t>
        </is>
      </c>
      <c r="L1779" s="7" t="n">
        <v>0</v>
      </c>
      <c r="M1779" s="7" t="n">
        <v>55500</v>
      </c>
      <c r="O1779" s="11">
        <f>M1779/SUM($M$2:$M$2023)</f>
        <v/>
      </c>
      <c r="P1779" s="5">
        <f>IFERROR(M1779/I1779,0)</f>
        <v/>
      </c>
      <c r="R1779" s="8">
        <f>I1779-Q1779</f>
        <v/>
      </c>
      <c r="S1779" s="36">
        <f>P1779*R1779</f>
        <v/>
      </c>
      <c r="U1779" s="27" t="inlineStr">
        <is>
          <t>Stock SAP</t>
        </is>
      </c>
      <c r="V1779" s="27" t="inlineStr">
        <is>
          <t>Uniformes</t>
        </is>
      </c>
      <c r="W1779" s="27" t="inlineStr">
        <is>
          <t>Fuera del alcance</t>
        </is>
      </c>
      <c r="X1779" s="27" t="inlineStr"/>
      <c r="Y1779" s="27" t="inlineStr">
        <is>
          <t>No aplica: uniformes, clasificación que el inventario físico de Farmacia no releva</t>
        </is>
      </c>
      <c r="Z1779" s="28" t="inlineStr">
        <is>
          <t>Fuera del alcance del inventario físico</t>
        </is>
      </c>
      <c r="AA1779" s="27" t="inlineStr"/>
      <c r="AB1779" s="27" t="inlineStr"/>
      <c r="AC1779" s="27" t="inlineStr"/>
      <c r="AD1779" s="27" t="inlineStr"/>
      <c r="AE1779" s="27" t="inlineStr"/>
      <c r="AF1779" s="27" t="inlineStr"/>
      <c r="AG1779" s="27" t="inlineStr"/>
      <c r="AH1779" s="37" t="n">
        <v>8</v>
      </c>
      <c r="AI1779" s="37" t="n">
        <v>0</v>
      </c>
      <c r="AJ1779" s="37" t="n">
        <v>8</v>
      </c>
      <c r="AK1779" s="38" t="n">
        <v>18500</v>
      </c>
      <c r="AL1779" s="38" t="n"/>
      <c r="AM1779" s="38" t="n"/>
      <c r="AN1779" s="27" t="inlineStr"/>
      <c r="AO1779" s="27" t="inlineStr">
        <is>
          <t>El material ocupa 2 filas en la hoja 1060 NQN (lote/almacén). La cantidad SAP y la física de esta vista son el total del material.</t>
        </is>
      </c>
    </row>
    <row r="1780">
      <c r="A1780" s="5" t="inlineStr">
        <is>
          <t>3000877</t>
        </is>
      </c>
      <c r="B1780" s="5" t="inlineStr">
        <is>
          <t>REMERA PRIMERA PIEL TALLE 48</t>
        </is>
      </c>
      <c r="C1780" s="5" t="inlineStr"/>
      <c r="D1780" s="5" t="inlineStr">
        <is>
          <t>INDU</t>
        </is>
      </c>
      <c r="E1780" s="5" t="inlineStr">
        <is>
          <t>ZUNI</t>
        </is>
      </c>
      <c r="F1780" s="5" t="inlineStr">
        <is>
          <t>1060</t>
        </is>
      </c>
      <c r="G1780" s="5" t="inlineStr">
        <is>
          <t>6070</t>
        </is>
      </c>
      <c r="H1780" s="5" t="inlineStr">
        <is>
          <t>C/U</t>
        </is>
      </c>
      <c r="I1780" s="6" t="n">
        <v>3</v>
      </c>
      <c r="J1780" s="6" t="n">
        <v>0</v>
      </c>
      <c r="K1780" s="5" t="inlineStr">
        <is>
          <t>ARS</t>
        </is>
      </c>
      <c r="L1780" s="7" t="n">
        <v>0</v>
      </c>
      <c r="M1780" s="7" t="n">
        <v>59700</v>
      </c>
      <c r="O1780" s="11">
        <f>M1780/SUM($M$2:$M$2023)</f>
        <v/>
      </c>
      <c r="P1780" s="5">
        <f>IFERROR(M1780/I1780,0)</f>
        <v/>
      </c>
      <c r="R1780" s="8">
        <f>I1780-Q1780</f>
        <v/>
      </c>
      <c r="S1780" s="36">
        <f>P1780*R1780</f>
        <v/>
      </c>
      <c r="U1780" s="27" t="inlineStr">
        <is>
          <t>Stock SAP</t>
        </is>
      </c>
      <c r="V1780" s="27" t="inlineStr">
        <is>
          <t>Uniformes</t>
        </is>
      </c>
      <c r="W1780" s="27" t="inlineStr">
        <is>
          <t>Fuera del alcance</t>
        </is>
      </c>
      <c r="X1780" s="27" t="inlineStr"/>
      <c r="Y1780" s="27" t="inlineStr">
        <is>
          <t>No aplica: uniformes, clasificación que el inventario físico de Farmacia no releva</t>
        </is>
      </c>
      <c r="Z1780" s="28" t="inlineStr">
        <is>
          <t>Fuera del alcance del inventario físico</t>
        </is>
      </c>
      <c r="AA1780" s="27" t="inlineStr"/>
      <c r="AB1780" s="27" t="inlineStr"/>
      <c r="AC1780" s="27" t="inlineStr"/>
      <c r="AD1780" s="27" t="inlineStr"/>
      <c r="AE1780" s="27" t="inlineStr"/>
      <c r="AF1780" s="27" t="inlineStr"/>
      <c r="AG1780" s="27" t="inlineStr"/>
      <c r="AH1780" s="37" t="n">
        <v>3</v>
      </c>
      <c r="AI1780" s="37" t="n">
        <v>0</v>
      </c>
      <c r="AJ1780" s="37" t="n">
        <v>3</v>
      </c>
      <c r="AK1780" s="38" t="n">
        <v>19900</v>
      </c>
      <c r="AL1780" s="38" t="n"/>
      <c r="AM1780" s="38" t="n"/>
      <c r="AN1780" s="27" t="inlineStr"/>
      <c r="AO1780" s="27" t="inlineStr"/>
    </row>
    <row r="1781">
      <c r="A1781" s="5" t="inlineStr">
        <is>
          <t>3000879</t>
        </is>
      </c>
      <c r="B1781" s="5" t="inlineStr">
        <is>
          <t>REMERA PRIMERA PIEL TALLE 52</t>
        </is>
      </c>
      <c r="C1781" s="5" t="inlineStr"/>
      <c r="D1781" s="5" t="inlineStr">
        <is>
          <t>INDU</t>
        </is>
      </c>
      <c r="E1781" s="5" t="inlineStr">
        <is>
          <t>ZUNI</t>
        </is>
      </c>
      <c r="F1781" s="5" t="inlineStr">
        <is>
          <t>1060</t>
        </is>
      </c>
      <c r="G1781" s="5" t="inlineStr">
        <is>
          <t>6070</t>
        </is>
      </c>
      <c r="H1781" s="5" t="inlineStr">
        <is>
          <t>C/U</t>
        </is>
      </c>
      <c r="I1781" s="6" t="n">
        <v>3</v>
      </c>
      <c r="J1781" s="6" t="n">
        <v>0</v>
      </c>
      <c r="K1781" s="5" t="inlineStr">
        <is>
          <t>ARS</t>
        </is>
      </c>
      <c r="L1781" s="7" t="n">
        <v>0</v>
      </c>
      <c r="M1781" s="7" t="n">
        <v>59700</v>
      </c>
      <c r="O1781" s="11">
        <f>M1781/SUM($M$2:$M$2023)</f>
        <v/>
      </c>
      <c r="P1781" s="5">
        <f>IFERROR(M1781/I1781,0)</f>
        <v/>
      </c>
      <c r="R1781" s="8">
        <f>I1781-Q1781</f>
        <v/>
      </c>
      <c r="S1781" s="36">
        <f>P1781*R1781</f>
        <v/>
      </c>
      <c r="U1781" s="27" t="inlineStr">
        <is>
          <t>Stock SAP</t>
        </is>
      </c>
      <c r="V1781" s="27" t="inlineStr">
        <is>
          <t>Uniformes</t>
        </is>
      </c>
      <c r="W1781" s="27" t="inlineStr">
        <is>
          <t>Fuera del alcance</t>
        </is>
      </c>
      <c r="X1781" s="27" t="inlineStr"/>
      <c r="Y1781" s="27" t="inlineStr">
        <is>
          <t>No aplica: uniformes, clasificación que el inventario físico de Farmacia no releva</t>
        </is>
      </c>
      <c r="Z1781" s="28" t="inlineStr">
        <is>
          <t>Fuera del alcance del inventario físico</t>
        </is>
      </c>
      <c r="AA1781" s="27" t="inlineStr"/>
      <c r="AB1781" s="27" t="inlineStr"/>
      <c r="AC1781" s="27" t="inlineStr"/>
      <c r="AD1781" s="27" t="inlineStr"/>
      <c r="AE1781" s="27" t="inlineStr"/>
      <c r="AF1781" s="27" t="inlineStr"/>
      <c r="AG1781" s="27" t="inlineStr"/>
      <c r="AH1781" s="37" t="n">
        <v>3</v>
      </c>
      <c r="AI1781" s="37" t="n">
        <v>0</v>
      </c>
      <c r="AJ1781" s="37" t="n">
        <v>3</v>
      </c>
      <c r="AK1781" s="38" t="n">
        <v>19900</v>
      </c>
      <c r="AL1781" s="38" t="n"/>
      <c r="AM1781" s="38" t="n"/>
      <c r="AN1781" s="27" t="inlineStr"/>
      <c r="AO1781" s="27" t="inlineStr"/>
    </row>
    <row r="1782">
      <c r="A1782" s="5" t="inlineStr">
        <is>
          <t>3001050</t>
        </is>
      </c>
      <c r="B1782" s="5" t="inlineStr">
        <is>
          <t>MAMELUCO IGNIFUGO NOMEX 4.5 OZ TALLE XL</t>
        </is>
      </c>
      <c r="C1782" s="5" t="inlineStr"/>
      <c r="D1782" s="5" t="inlineStr">
        <is>
          <t>INDU</t>
        </is>
      </c>
      <c r="E1782" s="5" t="inlineStr">
        <is>
          <t>ZUNI</t>
        </is>
      </c>
      <c r="F1782" s="5" t="inlineStr">
        <is>
          <t>1060</t>
        </is>
      </c>
      <c r="G1782" s="5" t="inlineStr">
        <is>
          <t>6031</t>
        </is>
      </c>
      <c r="H1782" s="5" t="inlineStr">
        <is>
          <t>C/U</t>
        </is>
      </c>
      <c r="I1782" s="6" t="n">
        <v>3</v>
      </c>
      <c r="J1782" s="6" t="n">
        <v>0</v>
      </c>
      <c r="K1782" s="5" t="inlineStr">
        <is>
          <t>ARS</t>
        </is>
      </c>
      <c r="L1782" s="7" t="n">
        <v>0</v>
      </c>
      <c r="M1782" s="7" t="n">
        <v>371025.65</v>
      </c>
      <c r="O1782" s="11">
        <f>M1782/SUM($M$2:$M$2023)</f>
        <v/>
      </c>
      <c r="P1782" s="5">
        <f>IFERROR(M1782/I1782,0)</f>
        <v/>
      </c>
      <c r="R1782" s="8">
        <f>I1782-Q1782</f>
        <v/>
      </c>
      <c r="S1782" s="36">
        <f>P1782*R1782</f>
        <v/>
      </c>
      <c r="U1782" s="27" t="inlineStr">
        <is>
          <t>Stock SAP</t>
        </is>
      </c>
      <c r="V1782" s="27" t="inlineStr">
        <is>
          <t>Uniformes</t>
        </is>
      </c>
      <c r="W1782" s="27" t="inlineStr">
        <is>
          <t>Fuera del alcance</t>
        </is>
      </c>
      <c r="X1782" s="27" t="inlineStr"/>
      <c r="Y1782" s="27" t="inlineStr">
        <is>
          <t>No aplica: uniformes, clasificación que el inventario físico de Farmacia no releva</t>
        </is>
      </c>
      <c r="Z1782" s="28" t="inlineStr">
        <is>
          <t>Fuera del alcance del inventario físico</t>
        </is>
      </c>
      <c r="AA1782" s="27" t="inlineStr"/>
      <c r="AB1782" s="27" t="inlineStr"/>
      <c r="AC1782" s="27" t="inlineStr"/>
      <c r="AD1782" s="27" t="inlineStr"/>
      <c r="AE1782" s="27" t="inlineStr"/>
      <c r="AF1782" s="27" t="inlineStr"/>
      <c r="AG1782" s="27" t="inlineStr"/>
      <c r="AH1782" s="37" t="n">
        <v>13</v>
      </c>
      <c r="AI1782" s="37" t="n">
        <v>0</v>
      </c>
      <c r="AJ1782" s="37" t="n">
        <v>13</v>
      </c>
      <c r="AK1782" s="38" t="n">
        <v>123675.2176923077</v>
      </c>
      <c r="AL1782" s="38" t="n"/>
      <c r="AM1782" s="38" t="n"/>
      <c r="AN1782" s="27" t="inlineStr"/>
      <c r="AO1782" s="27"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t="inlineStr"/>
      <c r="D1783" s="5" t="inlineStr">
        <is>
          <t>INDU</t>
        </is>
      </c>
      <c r="E1783" s="5" t="inlineStr">
        <is>
          <t>ZUNI</t>
        </is>
      </c>
      <c r="F1783" s="5" t="inlineStr">
        <is>
          <t>1060</t>
        </is>
      </c>
      <c r="G1783" s="5" t="inlineStr">
        <is>
          <t>6071</t>
        </is>
      </c>
      <c r="H1783" s="5" t="inlineStr">
        <is>
          <t>C/U</t>
        </is>
      </c>
      <c r="I1783" s="6" t="n">
        <v>3</v>
      </c>
      <c r="J1783" s="6" t="n">
        <v>0</v>
      </c>
      <c r="K1783" s="5" t="inlineStr">
        <is>
          <t>ARS</t>
        </is>
      </c>
      <c r="L1783" s="7" t="n">
        <v>0</v>
      </c>
      <c r="M1783" s="7" t="n">
        <v>55500</v>
      </c>
      <c r="O1783" s="11">
        <f>M1783/SUM($M$2:$M$2023)</f>
        <v/>
      </c>
      <c r="P1783" s="5">
        <f>IFERROR(M1783/I1783,0)</f>
        <v/>
      </c>
      <c r="R1783" s="8">
        <f>I1783-Q1783</f>
        <v/>
      </c>
      <c r="S1783" s="36">
        <f>P1783*R1783</f>
        <v/>
      </c>
      <c r="U1783" s="27" t="inlineStr">
        <is>
          <t>Stock SAP</t>
        </is>
      </c>
      <c r="V1783" s="27" t="inlineStr">
        <is>
          <t>Uniformes</t>
        </is>
      </c>
      <c r="W1783" s="27" t="inlineStr">
        <is>
          <t>Fuera del alcance</t>
        </is>
      </c>
      <c r="X1783" s="27" t="inlineStr"/>
      <c r="Y1783" s="27" t="inlineStr">
        <is>
          <t>No aplica: uniformes, clasificación que el inventario físico de Farmacia no releva</t>
        </is>
      </c>
      <c r="Z1783" s="28" t="inlineStr">
        <is>
          <t>Fuera del alcance del inventario físico</t>
        </is>
      </c>
      <c r="AA1783" s="27" t="inlineStr"/>
      <c r="AB1783" s="27" t="inlineStr"/>
      <c r="AC1783" s="27" t="inlineStr"/>
      <c r="AD1783" s="27" t="inlineStr"/>
      <c r="AE1783" s="27" t="inlineStr"/>
      <c r="AF1783" s="27" t="inlineStr"/>
      <c r="AG1783" s="27" t="inlineStr"/>
      <c r="AH1783" s="37" t="n">
        <v>3</v>
      </c>
      <c r="AI1783" s="37" t="n">
        <v>0</v>
      </c>
      <c r="AJ1783" s="37" t="n">
        <v>3</v>
      </c>
      <c r="AK1783" s="38" t="n">
        <v>18500</v>
      </c>
      <c r="AL1783" s="38" t="n"/>
      <c r="AM1783" s="38" t="n"/>
      <c r="AN1783" s="27" t="inlineStr"/>
      <c r="AO1783" s="27" t="inlineStr"/>
    </row>
    <row r="1784">
      <c r="A1784" s="5" t="inlineStr">
        <is>
          <t>3001115</t>
        </is>
      </c>
      <c r="B1784" s="5" t="inlineStr">
        <is>
          <t>CAMPERA POLAR NARANJA CON CAPUCHA T-XL</t>
        </is>
      </c>
      <c r="C1784" s="5" t="inlineStr"/>
      <c r="D1784" s="5" t="inlineStr">
        <is>
          <t>INDU</t>
        </is>
      </c>
      <c r="E1784" s="5" t="inlineStr">
        <is>
          <t>ZUNI</t>
        </is>
      </c>
      <c r="F1784" s="5" t="inlineStr">
        <is>
          <t>1060</t>
        </is>
      </c>
      <c r="G1784" s="5" t="inlineStr">
        <is>
          <t>6010</t>
        </is>
      </c>
      <c r="H1784" s="5" t="inlineStr">
        <is>
          <t>C/U</t>
        </is>
      </c>
      <c r="I1784" s="6" t="n">
        <v>3</v>
      </c>
      <c r="J1784" s="6" t="n">
        <v>0</v>
      </c>
      <c r="K1784" s="5" t="inlineStr">
        <is>
          <t>ARS</t>
        </is>
      </c>
      <c r="L1784" s="7" t="n">
        <v>0</v>
      </c>
      <c r="M1784" s="7" t="n">
        <v>393694.71</v>
      </c>
      <c r="O1784" s="11">
        <f>M1784/SUM($M$2:$M$2023)</f>
        <v/>
      </c>
      <c r="P1784" s="5">
        <f>IFERROR(M1784/I1784,0)</f>
        <v/>
      </c>
      <c r="R1784" s="8">
        <f>I1784-Q1784</f>
        <v/>
      </c>
      <c r="S1784" s="36">
        <f>P1784*R1784</f>
        <v/>
      </c>
      <c r="U1784" s="27" t="inlineStr">
        <is>
          <t>Stock SAP</t>
        </is>
      </c>
      <c r="V1784" s="27" t="inlineStr">
        <is>
          <t>Uniformes</t>
        </is>
      </c>
      <c r="W1784" s="27" t="inlineStr">
        <is>
          <t>Fuera del alcance</t>
        </is>
      </c>
      <c r="X1784" s="27" t="inlineStr"/>
      <c r="Y1784" s="27" t="inlineStr">
        <is>
          <t>No aplica: uniformes, clasificación que el inventario físico de Farmacia no releva</t>
        </is>
      </c>
      <c r="Z1784" s="28" t="inlineStr">
        <is>
          <t>Fuera del alcance del inventario físico</t>
        </is>
      </c>
      <c r="AA1784" s="27" t="inlineStr"/>
      <c r="AB1784" s="27" t="inlineStr"/>
      <c r="AC1784" s="27" t="inlineStr"/>
      <c r="AD1784" s="27" t="inlineStr"/>
      <c r="AE1784" s="27" t="inlineStr"/>
      <c r="AF1784" s="27" t="inlineStr"/>
      <c r="AG1784" s="27" t="inlineStr"/>
      <c r="AH1784" s="37" t="n">
        <v>3</v>
      </c>
      <c r="AI1784" s="37" t="n">
        <v>0</v>
      </c>
      <c r="AJ1784" s="37" t="n">
        <v>3</v>
      </c>
      <c r="AK1784" s="38" t="n">
        <v>131231.57</v>
      </c>
      <c r="AL1784" s="38" t="n"/>
      <c r="AM1784" s="38" t="n"/>
      <c r="AN1784" s="27" t="inlineStr"/>
      <c r="AO1784" s="27" t="inlineStr"/>
    </row>
    <row r="1785">
      <c r="A1785" s="5" t="inlineStr">
        <is>
          <t>3001306</t>
        </is>
      </c>
      <c r="B1785" s="5" t="inlineStr">
        <is>
          <t>BUZO ALGODON AZUL C/LOGO XXXL</t>
        </is>
      </c>
      <c r="C1785" s="5" t="inlineStr"/>
      <c r="D1785" s="5" t="inlineStr">
        <is>
          <t>INDU</t>
        </is>
      </c>
      <c r="E1785" s="5" t="inlineStr">
        <is>
          <t>ZUNI</t>
        </is>
      </c>
      <c r="F1785" s="5" t="inlineStr">
        <is>
          <t>1060</t>
        </is>
      </c>
      <c r="G1785" s="5" t="inlineStr">
        <is>
          <t>6031</t>
        </is>
      </c>
      <c r="H1785" s="5" t="inlineStr">
        <is>
          <t>C/U</t>
        </is>
      </c>
      <c r="I1785" s="6" t="n">
        <v>3</v>
      </c>
      <c r="J1785" s="6" t="n">
        <v>0</v>
      </c>
      <c r="K1785" s="5" t="inlineStr">
        <is>
          <t>ARS</t>
        </is>
      </c>
      <c r="L1785" s="7" t="n">
        <v>0</v>
      </c>
      <c r="M1785" s="7" t="n">
        <v>91604.10000000001</v>
      </c>
      <c r="O1785" s="11">
        <f>M1785/SUM($M$2:$M$2023)</f>
        <v/>
      </c>
      <c r="P1785" s="5">
        <f>IFERROR(M1785/I1785,0)</f>
        <v/>
      </c>
      <c r="R1785" s="8">
        <f>I1785-Q1785</f>
        <v/>
      </c>
      <c r="S1785" s="36">
        <f>P1785*R1785</f>
        <v/>
      </c>
      <c r="U1785" s="27" t="inlineStr">
        <is>
          <t>Stock SAP</t>
        </is>
      </c>
      <c r="V1785" s="27" t="inlineStr">
        <is>
          <t>Uniformes</t>
        </is>
      </c>
      <c r="W1785" s="27" t="inlineStr">
        <is>
          <t>Fuera del alcance</t>
        </is>
      </c>
      <c r="X1785" s="27" t="inlineStr"/>
      <c r="Y1785" s="27" t="inlineStr">
        <is>
          <t>No aplica: uniformes, clasificación que el inventario físico de Farmacia no releva</t>
        </is>
      </c>
      <c r="Z1785" s="28" t="inlineStr">
        <is>
          <t>Fuera del alcance del inventario físico</t>
        </is>
      </c>
      <c r="AA1785" s="27" t="inlineStr"/>
      <c r="AB1785" s="27" t="inlineStr"/>
      <c r="AC1785" s="27" t="inlineStr"/>
      <c r="AD1785" s="27" t="inlineStr"/>
      <c r="AE1785" s="27" t="inlineStr"/>
      <c r="AF1785" s="27" t="inlineStr"/>
      <c r="AG1785" s="27" t="inlineStr"/>
      <c r="AH1785" s="37" t="n">
        <v>15</v>
      </c>
      <c r="AI1785" s="37" t="n">
        <v>0</v>
      </c>
      <c r="AJ1785" s="37" t="n">
        <v>15</v>
      </c>
      <c r="AK1785" s="38" t="n">
        <v>30534.7</v>
      </c>
      <c r="AL1785" s="38" t="n"/>
      <c r="AM1785" s="38" t="n"/>
      <c r="AN1785" s="27" t="inlineStr"/>
      <c r="AO1785" s="27" t="inlineStr">
        <is>
          <t>El material ocupa 2 filas en la hoja 1060 NQN (lote/almacén). La cantidad SAP y la física de esta vista son el total del material.</t>
        </is>
      </c>
    </row>
    <row r="1786">
      <c r="A1786" s="5" t="inlineStr">
        <is>
          <t>3001325</t>
        </is>
      </c>
      <c r="B1786" s="5" t="inlineStr">
        <is>
          <t>CAMPERA IGNIFUGA C/LOGO L</t>
        </is>
      </c>
      <c r="C1786" s="5" t="inlineStr"/>
      <c r="D1786" s="5" t="inlineStr">
        <is>
          <t>INDU</t>
        </is>
      </c>
      <c r="E1786" s="5" t="inlineStr">
        <is>
          <t>ZUNI</t>
        </is>
      </c>
      <c r="F1786" s="5" t="inlineStr">
        <is>
          <t>1060</t>
        </is>
      </c>
      <c r="G1786" s="5" t="inlineStr">
        <is>
          <t>6031</t>
        </is>
      </c>
      <c r="H1786" s="5" t="inlineStr">
        <is>
          <t>C/U</t>
        </is>
      </c>
      <c r="I1786" s="6" t="n">
        <v>3</v>
      </c>
      <c r="J1786" s="6" t="n">
        <v>0</v>
      </c>
      <c r="K1786" s="5" t="inlineStr">
        <is>
          <t>ARS</t>
        </is>
      </c>
      <c r="L1786" s="7" t="n">
        <v>0</v>
      </c>
      <c r="M1786" s="7" t="n">
        <v>117000</v>
      </c>
      <c r="O1786" s="11">
        <f>M1786/SUM($M$2:$M$2023)</f>
        <v/>
      </c>
      <c r="P1786" s="5">
        <f>IFERROR(M1786/I1786,0)</f>
        <v/>
      </c>
      <c r="R1786" s="8">
        <f>I1786-Q1786</f>
        <v/>
      </c>
      <c r="S1786" s="36">
        <f>P1786*R1786</f>
        <v/>
      </c>
      <c r="U1786" s="27" t="inlineStr">
        <is>
          <t>Stock SAP</t>
        </is>
      </c>
      <c r="V1786" s="27" t="inlineStr">
        <is>
          <t>Uniformes</t>
        </is>
      </c>
      <c r="W1786" s="27" t="inlineStr">
        <is>
          <t>Fuera del alcance</t>
        </is>
      </c>
      <c r="X1786" s="27" t="inlineStr"/>
      <c r="Y1786" s="27" t="inlineStr">
        <is>
          <t>No aplica: uniformes, clasificación que el inventario físico de Farmacia no releva</t>
        </is>
      </c>
      <c r="Z1786" s="28" t="inlineStr">
        <is>
          <t>Fuera del alcance del inventario físico</t>
        </is>
      </c>
      <c r="AA1786" s="27" t="inlineStr"/>
      <c r="AB1786" s="27" t="inlineStr"/>
      <c r="AC1786" s="27" t="inlineStr"/>
      <c r="AD1786" s="27" t="inlineStr"/>
      <c r="AE1786" s="27" t="inlineStr"/>
      <c r="AF1786" s="27" t="inlineStr"/>
      <c r="AG1786" s="27" t="inlineStr"/>
      <c r="AH1786" s="37" t="n">
        <v>3</v>
      </c>
      <c r="AI1786" s="37" t="n">
        <v>0</v>
      </c>
      <c r="AJ1786" s="37" t="n">
        <v>3</v>
      </c>
      <c r="AK1786" s="38" t="n">
        <v>39000</v>
      </c>
      <c r="AL1786" s="38" t="n"/>
      <c r="AM1786" s="38" t="n"/>
      <c r="AN1786" s="27" t="inlineStr"/>
      <c r="AO1786" s="27" t="inlineStr"/>
    </row>
    <row r="1787">
      <c r="A1787" s="5" t="inlineStr">
        <is>
          <t>3001524</t>
        </is>
      </c>
      <c r="B1787" s="5" t="inlineStr">
        <is>
          <t>CAMISA JEAN CLASICA T40</t>
        </is>
      </c>
      <c r="C1787" s="5" t="inlineStr"/>
      <c r="D1787" s="5" t="inlineStr">
        <is>
          <t>INDU</t>
        </is>
      </c>
      <c r="E1787" s="5" t="inlineStr">
        <is>
          <t>ZUNI</t>
        </is>
      </c>
      <c r="F1787" s="5" t="inlineStr">
        <is>
          <t>1060</t>
        </is>
      </c>
      <c r="G1787" s="5" t="inlineStr">
        <is>
          <t>6010</t>
        </is>
      </c>
      <c r="H1787" s="5" t="inlineStr">
        <is>
          <t>C/U</t>
        </is>
      </c>
      <c r="I1787" s="6" t="n">
        <v>3</v>
      </c>
      <c r="J1787" s="6" t="n">
        <v>0</v>
      </c>
      <c r="K1787" s="5" t="inlineStr">
        <is>
          <t>ARS</t>
        </is>
      </c>
      <c r="L1787" s="7" t="n">
        <v>0</v>
      </c>
      <c r="M1787" s="7" t="n">
        <v>64500</v>
      </c>
      <c r="O1787" s="11">
        <f>M1787/SUM($M$2:$M$2023)</f>
        <v/>
      </c>
      <c r="P1787" s="5">
        <f>IFERROR(M1787/I1787,0)</f>
        <v/>
      </c>
      <c r="R1787" s="8">
        <f>I1787-Q1787</f>
        <v/>
      </c>
      <c r="S1787" s="36">
        <f>P1787*R1787</f>
        <v/>
      </c>
      <c r="U1787" s="27" t="inlineStr">
        <is>
          <t>Stock SAP</t>
        </is>
      </c>
      <c r="V1787" s="27" t="inlineStr">
        <is>
          <t>Uniformes</t>
        </is>
      </c>
      <c r="W1787" s="27" t="inlineStr">
        <is>
          <t>Fuera del alcance</t>
        </is>
      </c>
      <c r="X1787" s="27" t="inlineStr"/>
      <c r="Y1787" s="27" t="inlineStr">
        <is>
          <t>No aplica: uniformes, clasificación que el inventario físico de Farmacia no releva</t>
        </is>
      </c>
      <c r="Z1787" s="28" t="inlineStr">
        <is>
          <t>Fuera del alcance del inventario físico</t>
        </is>
      </c>
      <c r="AA1787" s="27" t="inlineStr"/>
      <c r="AB1787" s="27" t="inlineStr"/>
      <c r="AC1787" s="27" t="inlineStr"/>
      <c r="AD1787" s="27" t="inlineStr"/>
      <c r="AE1787" s="27" t="inlineStr"/>
      <c r="AF1787" s="27" t="inlineStr"/>
      <c r="AG1787" s="27" t="inlineStr"/>
      <c r="AH1787" s="37" t="n">
        <v>3</v>
      </c>
      <c r="AI1787" s="37" t="n">
        <v>0</v>
      </c>
      <c r="AJ1787" s="37" t="n">
        <v>3</v>
      </c>
      <c r="AK1787" s="38" t="n">
        <v>21500</v>
      </c>
      <c r="AL1787" s="38" t="n"/>
      <c r="AM1787" s="38" t="n"/>
      <c r="AN1787" s="27" t="inlineStr"/>
      <c r="AO1787" s="27" t="inlineStr"/>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7" t="n">
        <v>0</v>
      </c>
      <c r="M1788" s="7" t="n">
        <v>9592.049999999999</v>
      </c>
      <c r="O1788" s="11">
        <f>M1788/SUM($M$2:$M$2023)</f>
        <v/>
      </c>
      <c r="P1788" s="5">
        <f>IFERROR(M1788/I1788,0)</f>
        <v/>
      </c>
      <c r="R1788" s="8">
        <f>I1788-Q1788</f>
        <v/>
      </c>
      <c r="S1788" s="36">
        <f>P1788*R1788</f>
        <v/>
      </c>
      <c r="U1788" s="27" t="inlineStr">
        <is>
          <t>Stock SAP</t>
        </is>
      </c>
      <c r="V1788" s="27" t="inlineStr">
        <is>
          <t>Medicamentos</t>
        </is>
      </c>
      <c r="W1788" s="27" t="inlineStr">
        <is>
          <t>Dentro del alcance</t>
        </is>
      </c>
      <c r="X1788" s="27" t="inlineStr"/>
      <c r="Y1788" s="27" t="inlineStr">
        <is>
          <t>Sin recuento físico en el inventario de Avain</t>
        </is>
      </c>
      <c r="Z1788" s="28" t="inlineStr">
        <is>
          <t>Sin recuento físico</t>
        </is>
      </c>
      <c r="AA1788" s="27" t="inlineStr"/>
      <c r="AB1788" s="27" t="inlineStr"/>
      <c r="AC1788" s="27" t="inlineStr"/>
      <c r="AD1788" s="27" t="inlineStr"/>
      <c r="AE1788" s="27" t="inlineStr"/>
      <c r="AF1788" s="27" t="inlineStr"/>
      <c r="AG1788" s="27" t="inlineStr"/>
      <c r="AH1788" s="37" t="n">
        <v>59</v>
      </c>
      <c r="AI1788" s="37" t="n">
        <v>0</v>
      </c>
      <c r="AJ1788" s="37" t="n">
        <v>59</v>
      </c>
      <c r="AK1788" s="38" t="n">
        <v>4796.02406779661</v>
      </c>
      <c r="AL1788" s="38" t="n"/>
      <c r="AM1788" s="38" t="n"/>
      <c r="AN1788" s="27" t="inlineStr"/>
      <c r="AO1788" s="27"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7" t="n">
        <v>0</v>
      </c>
      <c r="M1789" s="7" t="n">
        <v>242.11</v>
      </c>
      <c r="O1789" s="11">
        <f>M1789/SUM($M$2:$M$2023)</f>
        <v/>
      </c>
      <c r="P1789" s="5">
        <f>IFERROR(M1789/I1789,0)</f>
        <v/>
      </c>
      <c r="R1789" s="8">
        <f>I1789-Q1789</f>
        <v/>
      </c>
      <c r="S1789" s="36">
        <f>P1789*R1789</f>
        <v/>
      </c>
      <c r="U1789" s="27" t="inlineStr">
        <is>
          <t>Stock SAP</t>
        </is>
      </c>
      <c r="V1789" s="27" t="inlineStr">
        <is>
          <t>Medicamentos</t>
        </is>
      </c>
      <c r="W1789" s="27" t="inlineStr">
        <is>
          <t>Dentro del alcance</t>
        </is>
      </c>
      <c r="X1789" s="25" t="inlineStr">
        <is>
          <t>Alta</t>
        </is>
      </c>
      <c r="Y1789" s="27" t="inlineStr">
        <is>
          <t>Homologado – confianza Alta</t>
        </is>
      </c>
      <c r="Z1789" s="26" t="inlineStr">
        <is>
          <t>Dar de baja en SAP</t>
        </is>
      </c>
      <c r="AA1789" s="27" t="inlineStr">
        <is>
          <t>23</t>
        </is>
      </c>
      <c r="AB1789" s="27" t="inlineStr">
        <is>
          <t>ASPIRINA</t>
        </is>
      </c>
      <c r="AC1789" s="27" t="inlineStr">
        <is>
          <t>Homologación por código Avain (master M01-001)</t>
        </is>
      </c>
      <c r="AD1789" s="27" t="inlineStr">
        <is>
          <t>No</t>
        </is>
      </c>
      <c r="AE1789" s="27" t="inlineStr"/>
      <c r="AF1789" s="27" t="inlineStr">
        <is>
          <t>Sí</t>
        </is>
      </c>
      <c r="AG1789" s="27" t="inlineStr">
        <is>
          <t>M01-001</t>
        </is>
      </c>
      <c r="AH1789" s="37" t="n">
        <v>5170</v>
      </c>
      <c r="AI1789" s="37" t="n">
        <v>570</v>
      </c>
      <c r="AJ1789" s="37" t="n">
        <v>4600</v>
      </c>
      <c r="AK1789" s="38" t="n">
        <v>121.0565531914893</v>
      </c>
      <c r="AL1789" s="38">
        <f>IF(OR($Z1789="Dar de baja en SAP",$Z1789="Dar de alta en SAP"),$AJ1789*$AK1789,"")</f>
        <v/>
      </c>
      <c r="AM1789" s="38">
        <f>$AI1789*$AK1789</f>
        <v/>
      </c>
      <c r="AN1789" s="27" t="inlineStr"/>
      <c r="AO1789"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7" t="n">
        <v>0</v>
      </c>
      <c r="M1790" s="7" t="n">
        <v>242.11</v>
      </c>
      <c r="O1790" s="11">
        <f>M1790/SUM($M$2:$M$2023)</f>
        <v/>
      </c>
      <c r="P1790" s="5">
        <f>IFERROR(M1790/I1790,0)</f>
        <v/>
      </c>
      <c r="R1790" s="8">
        <f>I1790-Q1790</f>
        <v/>
      </c>
      <c r="S1790" s="36">
        <f>P1790*R1790</f>
        <v/>
      </c>
      <c r="U1790" s="27" t="inlineStr">
        <is>
          <t>Stock SAP</t>
        </is>
      </c>
      <c r="V1790" s="27" t="inlineStr">
        <is>
          <t>Medicamentos</t>
        </is>
      </c>
      <c r="W1790" s="27" t="inlineStr">
        <is>
          <t>Dentro del alcance</t>
        </is>
      </c>
      <c r="X1790" s="25" t="inlineStr">
        <is>
          <t>Alta</t>
        </is>
      </c>
      <c r="Y1790" s="27" t="inlineStr">
        <is>
          <t>Homologado – confianza Alta</t>
        </is>
      </c>
      <c r="Z1790" s="26" t="inlineStr">
        <is>
          <t>Dar de baja en SAP</t>
        </is>
      </c>
      <c r="AA1790" s="27" t="inlineStr">
        <is>
          <t>23</t>
        </is>
      </c>
      <c r="AB1790" s="27" t="inlineStr">
        <is>
          <t>ASPIRINA</t>
        </is>
      </c>
      <c r="AC1790" s="27" t="inlineStr">
        <is>
          <t>Homologación por código Avain (master M01-001)</t>
        </is>
      </c>
      <c r="AD1790" s="27" t="inlineStr">
        <is>
          <t>No</t>
        </is>
      </c>
      <c r="AE1790" s="27" t="inlineStr"/>
      <c r="AF1790" s="27" t="inlineStr">
        <is>
          <t>Sí</t>
        </is>
      </c>
      <c r="AG1790" s="27" t="inlineStr">
        <is>
          <t>M01-001</t>
        </is>
      </c>
      <c r="AH1790" s="37" t="n">
        <v>5170</v>
      </c>
      <c r="AI1790" s="37" t="n">
        <v>570</v>
      </c>
      <c r="AJ1790" s="37" t="n">
        <v>4600</v>
      </c>
      <c r="AK1790" s="38" t="n">
        <v>121.0565531914893</v>
      </c>
      <c r="AL1790" s="38">
        <f>IF(OR($Z1790="Dar de baja en SAP",$Z1790="Dar de alta en SAP"),$AJ1790*$AK1790,"")</f>
        <v/>
      </c>
      <c r="AM1790" s="38">
        <f>$AI1790*$AK1790</f>
        <v/>
      </c>
      <c r="AN1790" s="27" t="inlineStr"/>
      <c r="AO1790"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7" t="n">
        <v>0</v>
      </c>
      <c r="M1791" s="7" t="n">
        <v>3282.67</v>
      </c>
      <c r="O1791" s="11">
        <f>M1791/SUM($M$2:$M$2023)</f>
        <v/>
      </c>
      <c r="P1791" s="5">
        <f>IFERROR(M1791/I1791,0)</f>
        <v/>
      </c>
      <c r="R1791" s="8">
        <f>I1791-Q1791</f>
        <v/>
      </c>
      <c r="S1791" s="36">
        <f>P1791*R1791</f>
        <v/>
      </c>
      <c r="U1791" s="27" t="inlineStr">
        <is>
          <t>Stock SAP</t>
        </is>
      </c>
      <c r="V1791" s="27" t="inlineStr">
        <is>
          <t>Medicamentos</t>
        </is>
      </c>
      <c r="W1791" s="27" t="inlineStr">
        <is>
          <t>Dentro del alcance</t>
        </is>
      </c>
      <c r="X1791" s="27" t="inlineStr"/>
      <c r="Y1791" s="27" t="inlineStr">
        <is>
          <t>Sin recuento físico en el inventario de Avain</t>
        </is>
      </c>
      <c r="Z1791" s="28" t="inlineStr">
        <is>
          <t>Sin recuento físico</t>
        </is>
      </c>
      <c r="AA1791" s="27" t="inlineStr"/>
      <c r="AB1791" s="27" t="inlineStr"/>
      <c r="AC1791" s="27" t="inlineStr"/>
      <c r="AD1791" s="27" t="inlineStr"/>
      <c r="AE1791" s="27" t="inlineStr"/>
      <c r="AF1791" s="27" t="inlineStr"/>
      <c r="AG1791" s="27" t="inlineStr"/>
      <c r="AH1791" s="37" t="n">
        <v>50</v>
      </c>
      <c r="AI1791" s="37" t="n">
        <v>0</v>
      </c>
      <c r="AJ1791" s="37" t="n">
        <v>50</v>
      </c>
      <c r="AK1791" s="38" t="n">
        <v>1641.3368</v>
      </c>
      <c r="AL1791" s="38" t="n"/>
      <c r="AM1791" s="38" t="n"/>
      <c r="AN1791" s="27" t="inlineStr"/>
      <c r="AO1791" s="27"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7" t="n">
        <v>0</v>
      </c>
      <c r="M1792" s="7" t="n">
        <v>2337.35</v>
      </c>
      <c r="O1792" s="11">
        <f>M1792/SUM($M$2:$M$2023)</f>
        <v/>
      </c>
      <c r="P1792" s="5">
        <f>IFERROR(M1792/I1792,0)</f>
        <v/>
      </c>
      <c r="R1792" s="8">
        <f>I1792-Q1792</f>
        <v/>
      </c>
      <c r="S1792" s="36">
        <f>P1792*R1792</f>
        <v/>
      </c>
      <c r="U1792" s="27" t="inlineStr">
        <is>
          <t>Stock SAP</t>
        </is>
      </c>
      <c r="V1792" s="27" t="inlineStr">
        <is>
          <t>Medicamentos</t>
        </is>
      </c>
      <c r="W1792" s="27" t="inlineStr">
        <is>
          <t>Dentro del alcance</t>
        </is>
      </c>
      <c r="X1792" s="27" t="inlineStr"/>
      <c r="Y1792" s="27" t="inlineStr">
        <is>
          <t>Sin recuento físico en el inventario de Avain</t>
        </is>
      </c>
      <c r="Z1792" s="28" t="inlineStr">
        <is>
          <t>Sin recuento físico</t>
        </is>
      </c>
      <c r="AA1792" s="27" t="inlineStr"/>
      <c r="AB1792" s="27" t="inlineStr"/>
      <c r="AC1792" s="27" t="inlineStr"/>
      <c r="AD1792" s="27" t="inlineStr"/>
      <c r="AE1792" s="27" t="inlineStr"/>
      <c r="AF1792" s="27" t="inlineStr"/>
      <c r="AG1792" s="27" t="inlineStr"/>
      <c r="AH1792" s="37" t="n">
        <v>132</v>
      </c>
      <c r="AI1792" s="37" t="n">
        <v>0</v>
      </c>
      <c r="AJ1792" s="37" t="n">
        <v>132</v>
      </c>
      <c r="AK1792" s="38" t="n">
        <v>1168.673333333333</v>
      </c>
      <c r="AL1792" s="38" t="n"/>
      <c r="AM1792" s="38" t="n"/>
      <c r="AN1792" s="27" t="inlineStr"/>
      <c r="AO1792" s="27"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7" t="n">
        <v>0</v>
      </c>
      <c r="M1793" s="7" t="n">
        <v>4734.3</v>
      </c>
      <c r="O1793" s="11">
        <f>M1793/SUM($M$2:$M$2023)</f>
        <v/>
      </c>
      <c r="P1793" s="5">
        <f>IFERROR(M1793/I1793,0)</f>
        <v/>
      </c>
      <c r="R1793" s="8">
        <f>I1793-Q1793</f>
        <v/>
      </c>
      <c r="S1793" s="36">
        <f>P1793*R1793</f>
        <v/>
      </c>
      <c r="U1793" s="27" t="inlineStr">
        <is>
          <t>Stock SAP</t>
        </is>
      </c>
      <c r="V1793" s="27" t="inlineStr">
        <is>
          <t>Medicamentos</t>
        </is>
      </c>
      <c r="W1793" s="27" t="inlineStr">
        <is>
          <t>Dentro del alcance</t>
        </is>
      </c>
      <c r="X1793" s="27" t="inlineStr"/>
      <c r="Y1793" s="27" t="inlineStr">
        <is>
          <t>Sin recuento físico en el inventario de Avain</t>
        </is>
      </c>
      <c r="Z1793" s="28" t="inlineStr">
        <is>
          <t>Sin recuento físico</t>
        </is>
      </c>
      <c r="AA1793" s="27" t="inlineStr"/>
      <c r="AB1793" s="27" t="inlineStr"/>
      <c r="AC1793" s="27" t="inlineStr"/>
      <c r="AD1793" s="27" t="inlineStr"/>
      <c r="AE1793" s="27" t="inlineStr"/>
      <c r="AF1793" s="27" t="inlineStr"/>
      <c r="AG1793" s="27" t="inlineStr"/>
      <c r="AH1793" s="37" t="n">
        <v>2</v>
      </c>
      <c r="AI1793" s="37" t="n">
        <v>0</v>
      </c>
      <c r="AJ1793" s="37" t="n">
        <v>2</v>
      </c>
      <c r="AK1793" s="38" t="n">
        <v>2367.15</v>
      </c>
      <c r="AL1793" s="38" t="n"/>
      <c r="AM1793" s="38" t="n"/>
      <c r="AN1793" s="27" t="inlineStr"/>
      <c r="AO1793" s="27" t="inlineStr"/>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7" t="n">
        <v>0</v>
      </c>
      <c r="M1794" s="7" t="n">
        <v>545.92</v>
      </c>
      <c r="O1794" s="11">
        <f>M1794/SUM($M$2:$M$2023)</f>
        <v/>
      </c>
      <c r="P1794" s="5">
        <f>IFERROR(M1794/I1794,0)</f>
        <v/>
      </c>
      <c r="R1794" s="8">
        <f>I1794-Q1794</f>
        <v/>
      </c>
      <c r="S1794" s="36">
        <f>P1794*R1794</f>
        <v/>
      </c>
      <c r="U1794" s="27" t="inlineStr">
        <is>
          <t>Stock SAP</t>
        </is>
      </c>
      <c r="V1794" s="27" t="inlineStr">
        <is>
          <t>Medicamentos</t>
        </is>
      </c>
      <c r="W1794" s="27" t="inlineStr">
        <is>
          <t>Dentro del alcance</t>
        </is>
      </c>
      <c r="X1794" s="27" t="inlineStr"/>
      <c r="Y1794" s="27" t="inlineStr">
        <is>
          <t>Sin recuento físico en el inventario de Avain</t>
        </is>
      </c>
      <c r="Z1794" s="28" t="inlineStr">
        <is>
          <t>Sin recuento físico</t>
        </is>
      </c>
      <c r="AA1794" s="27" t="inlineStr"/>
      <c r="AB1794" s="27" t="inlineStr"/>
      <c r="AC1794" s="27" t="inlineStr"/>
      <c r="AD1794" s="27" t="inlineStr"/>
      <c r="AE1794" s="27" t="inlineStr"/>
      <c r="AF1794" s="27" t="inlineStr"/>
      <c r="AG1794" s="27" t="inlineStr"/>
      <c r="AH1794" s="37" t="n">
        <v>1991</v>
      </c>
      <c r="AI1794" s="37" t="n">
        <v>0</v>
      </c>
      <c r="AJ1794" s="37" t="n">
        <v>1991</v>
      </c>
      <c r="AK1794" s="38" t="n">
        <v>272.9604068307383</v>
      </c>
      <c r="AL1794" s="38" t="n"/>
      <c r="AM1794" s="38" t="n"/>
      <c r="AN1794" s="27" t="inlineStr"/>
      <c r="AO1794" s="27"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7" t="n">
        <v>0</v>
      </c>
      <c r="M1795" s="7" t="n">
        <v>1888.87</v>
      </c>
      <c r="O1795" s="11">
        <f>M1795/SUM($M$2:$M$2023)</f>
        <v/>
      </c>
      <c r="P1795" s="5">
        <f>IFERROR(M1795/I1795,0)</f>
        <v/>
      </c>
      <c r="R1795" s="8">
        <f>I1795-Q1795</f>
        <v/>
      </c>
      <c r="S1795" s="36">
        <f>P1795*R1795</f>
        <v/>
      </c>
      <c r="U1795" s="27" t="inlineStr">
        <is>
          <t>Stock SAP</t>
        </is>
      </c>
      <c r="V1795" s="27" t="inlineStr">
        <is>
          <t>Medicamentos</t>
        </is>
      </c>
      <c r="W1795" s="27" t="inlineStr">
        <is>
          <t>Dentro del alcance</t>
        </is>
      </c>
      <c r="X1795" s="25" t="inlineStr">
        <is>
          <t>Alta</t>
        </is>
      </c>
      <c r="Y1795" s="27" t="inlineStr">
        <is>
          <t>Homologado – confianza Alta</t>
        </is>
      </c>
      <c r="Z1795" s="26" t="inlineStr">
        <is>
          <t>Dar de baja en SAP</t>
        </is>
      </c>
      <c r="AA1795" s="27" t="inlineStr">
        <is>
          <t>321</t>
        </is>
      </c>
      <c r="AB1795" s="27" t="inlineStr">
        <is>
          <t>FLUMAZENIL AMP</t>
        </is>
      </c>
      <c r="AC1795" s="27" t="inlineStr">
        <is>
          <t>Cruce por nomenclatura SAP</t>
        </is>
      </c>
      <c r="AD1795" s="27" t="inlineStr">
        <is>
          <t>No</t>
        </is>
      </c>
      <c r="AE1795" s="27" t="inlineStr"/>
      <c r="AF1795" s="27" t="inlineStr">
        <is>
          <t>No</t>
        </is>
      </c>
      <c r="AG1795" s="27" t="inlineStr"/>
      <c r="AH1795" s="37" t="n">
        <v>1326</v>
      </c>
      <c r="AI1795" s="37" t="n">
        <v>189</v>
      </c>
      <c r="AJ1795" s="37" t="n">
        <v>1137</v>
      </c>
      <c r="AK1795" s="38" t="n">
        <v>944.4367194570139</v>
      </c>
      <c r="AL1795" s="38">
        <f>IF(OR($Z1795="Dar de baja en SAP",$Z1795="Dar de alta en SAP"),$AJ1795*$AK1795,"")</f>
        <v/>
      </c>
      <c r="AM1795" s="38">
        <f>$AI1795*$AK1795</f>
        <v/>
      </c>
      <c r="AN1795" s="27" t="inlineStr"/>
      <c r="AO1795" s="27"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7" t="n">
        <v>0</v>
      </c>
      <c r="M1796" s="7" t="n">
        <v>440.89</v>
      </c>
      <c r="O1796" s="11">
        <f>M1796/SUM($M$2:$M$2023)</f>
        <v/>
      </c>
      <c r="P1796" s="5">
        <f>IFERROR(M1796/I1796,0)</f>
        <v/>
      </c>
      <c r="R1796" s="8">
        <f>I1796-Q1796</f>
        <v/>
      </c>
      <c r="S1796" s="36">
        <f>P1796*R1796</f>
        <v/>
      </c>
      <c r="U1796" s="27" t="inlineStr">
        <is>
          <t>Stock SAP</t>
        </is>
      </c>
      <c r="V1796" s="27" t="inlineStr">
        <is>
          <t>Medicamentos</t>
        </is>
      </c>
      <c r="W1796" s="27" t="inlineStr">
        <is>
          <t>Dentro del alcance</t>
        </is>
      </c>
      <c r="X1796" s="30" t="inlineStr">
        <is>
          <t>Media</t>
        </is>
      </c>
      <c r="Y1796" s="27" t="inlineStr">
        <is>
          <t>Homologado – confianza Media – pendiente de validación</t>
        </is>
      </c>
      <c r="Z1796" s="26" t="inlineStr">
        <is>
          <t>Dar de baja en SAP</t>
        </is>
      </c>
      <c r="AA1796" s="27" t="inlineStr">
        <is>
          <t>313 | 314</t>
        </is>
      </c>
      <c r="AB1796" s="27" t="inlineStr">
        <is>
          <t>ATENOLOL 50 MG COMP</t>
        </is>
      </c>
      <c r="AC1796" s="27" t="inlineStr">
        <is>
          <t>Homologación por nombre Avain (master M04-002)</t>
        </is>
      </c>
      <c r="AD1796" s="27" t="inlineStr">
        <is>
          <t>No</t>
        </is>
      </c>
      <c r="AE1796" s="27" t="inlineStr"/>
      <c r="AF1796" s="27" t="inlineStr">
        <is>
          <t>Sí</t>
        </is>
      </c>
      <c r="AG1796" s="27" t="inlineStr">
        <is>
          <t>M04-002</t>
        </is>
      </c>
      <c r="AH1796" s="37" t="n">
        <v>880</v>
      </c>
      <c r="AI1796" s="37" t="n">
        <v>0</v>
      </c>
      <c r="AJ1796" s="37" t="n">
        <v>880</v>
      </c>
      <c r="AK1796" s="38" t="n">
        <v>220.4454545454545</v>
      </c>
      <c r="AL1796" s="38">
        <f>IF(OR($Z1796="Dar de baja en SAP",$Z1796="Dar de alta en SAP"),$AJ1796*$AK1796,"")</f>
        <v/>
      </c>
      <c r="AM1796" s="38">
        <f>$AI1796*$AK1796</f>
        <v/>
      </c>
      <c r="AN1796" s="27" t="inlineStr"/>
      <c r="AO1796" s="27"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7" t="n">
        <v>0</v>
      </c>
      <c r="M1797" s="7" t="n">
        <v>46869.4</v>
      </c>
      <c r="O1797" s="11">
        <f>M1797/SUM($M$2:$M$2023)</f>
        <v/>
      </c>
      <c r="P1797" s="5">
        <f>IFERROR(M1797/I1797,0)</f>
        <v/>
      </c>
      <c r="R1797" s="8">
        <f>I1797-Q1797</f>
        <v/>
      </c>
      <c r="S1797" s="36">
        <f>P1797*R1797</f>
        <v/>
      </c>
      <c r="U1797" s="27" t="inlineStr">
        <is>
          <t>Stock SAP</t>
        </is>
      </c>
      <c r="V1797" s="27" t="inlineStr">
        <is>
          <t>Medicamentos</t>
        </is>
      </c>
      <c r="W1797" s="27" t="inlineStr">
        <is>
          <t>Dentro del alcance</t>
        </is>
      </c>
      <c r="X1797" s="27" t="inlineStr"/>
      <c r="Y1797" s="27" t="inlineStr">
        <is>
          <t>Sin recuento físico en el inventario de Avain</t>
        </is>
      </c>
      <c r="Z1797" s="28" t="inlineStr">
        <is>
          <t>Sin recuento físico</t>
        </is>
      </c>
      <c r="AA1797" s="27" t="inlineStr"/>
      <c r="AB1797" s="27" t="inlineStr"/>
      <c r="AC1797" s="27" t="inlineStr"/>
      <c r="AD1797" s="27" t="inlineStr"/>
      <c r="AE1797" s="27" t="inlineStr"/>
      <c r="AF1797" s="27" t="inlineStr"/>
      <c r="AG1797" s="27" t="inlineStr"/>
      <c r="AH1797" s="37" t="n">
        <v>150</v>
      </c>
      <c r="AI1797" s="37" t="n">
        <v>0</v>
      </c>
      <c r="AJ1797" s="37" t="n">
        <v>150</v>
      </c>
      <c r="AK1797" s="38" t="n">
        <v>23434.70193333333</v>
      </c>
      <c r="AL1797" s="38" t="n"/>
      <c r="AM1797" s="38" t="n"/>
      <c r="AN1797" s="27" t="inlineStr"/>
      <c r="AO1797" s="27"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7" t="n">
        <v>0</v>
      </c>
      <c r="M1798" s="7" t="n">
        <v>1309.96</v>
      </c>
      <c r="O1798" s="11">
        <f>M1798/SUM($M$2:$M$2023)</f>
        <v/>
      </c>
      <c r="P1798" s="5">
        <f>IFERROR(M1798/I1798,0)</f>
        <v/>
      </c>
      <c r="R1798" s="8">
        <f>I1798-Q1798</f>
        <v/>
      </c>
      <c r="S1798" s="36">
        <f>P1798*R1798</f>
        <v/>
      </c>
      <c r="U1798" s="27" t="inlineStr">
        <is>
          <t>Stock SAP</t>
        </is>
      </c>
      <c r="V1798" s="27" t="inlineStr">
        <is>
          <t>Medicamentos</t>
        </is>
      </c>
      <c r="W1798" s="27" t="inlineStr">
        <is>
          <t>Dentro del alcance</t>
        </is>
      </c>
      <c r="X1798" s="27" t="inlineStr"/>
      <c r="Y1798" s="27" t="inlineStr">
        <is>
          <t>Sin recuento físico en el inventario de Avain</t>
        </is>
      </c>
      <c r="Z1798" s="28" t="inlineStr">
        <is>
          <t>Sin recuento físico</t>
        </is>
      </c>
      <c r="AA1798" s="27" t="inlineStr"/>
      <c r="AB1798" s="27" t="inlineStr"/>
      <c r="AC1798" s="27" t="inlineStr"/>
      <c r="AD1798" s="27" t="inlineStr"/>
      <c r="AE1798" s="27" t="inlineStr"/>
      <c r="AF1798" s="27" t="inlineStr"/>
      <c r="AG1798" s="27" t="inlineStr"/>
      <c r="AH1798" s="37" t="n">
        <v>14</v>
      </c>
      <c r="AI1798" s="37" t="n">
        <v>0</v>
      </c>
      <c r="AJ1798" s="37" t="n">
        <v>14</v>
      </c>
      <c r="AK1798" s="38" t="n">
        <v>654.9821428571429</v>
      </c>
      <c r="AL1798" s="38" t="n"/>
      <c r="AM1798" s="38" t="n"/>
      <c r="AN1798" s="27" t="inlineStr"/>
      <c r="AO1798" s="27"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7" t="n">
        <v>0</v>
      </c>
      <c r="M1799" s="7" t="n">
        <v>4558.01</v>
      </c>
      <c r="O1799" s="11">
        <f>M1799/SUM($M$2:$M$2023)</f>
        <v/>
      </c>
      <c r="P1799" s="5">
        <f>IFERROR(M1799/I1799,0)</f>
        <v/>
      </c>
      <c r="R1799" s="8">
        <f>I1799-Q1799</f>
        <v/>
      </c>
      <c r="S1799" s="36">
        <f>P1799*R1799</f>
        <v/>
      </c>
      <c r="U1799" s="27" t="inlineStr">
        <is>
          <t>Stock SAP</t>
        </is>
      </c>
      <c r="V1799" s="27" t="inlineStr">
        <is>
          <t>Medicamentos</t>
        </is>
      </c>
      <c r="W1799" s="27" t="inlineStr">
        <is>
          <t>Dentro del alcance</t>
        </is>
      </c>
      <c r="X1799" s="27" t="inlineStr"/>
      <c r="Y1799" s="27" t="inlineStr">
        <is>
          <t>Sin recuento físico en el inventario de Avain</t>
        </is>
      </c>
      <c r="Z1799" s="28" t="inlineStr">
        <is>
          <t>Sin recuento físico</t>
        </is>
      </c>
      <c r="AA1799" s="27" t="inlineStr"/>
      <c r="AB1799" s="27" t="inlineStr"/>
      <c r="AC1799" s="27" t="inlineStr"/>
      <c r="AD1799" s="27" t="inlineStr"/>
      <c r="AE1799" s="27" t="inlineStr"/>
      <c r="AF1799" s="27" t="inlineStr"/>
      <c r="AG1799" s="27" t="inlineStr"/>
      <c r="AH1799" s="37" t="n">
        <v>53</v>
      </c>
      <c r="AI1799" s="37" t="n">
        <v>0</v>
      </c>
      <c r="AJ1799" s="37" t="n">
        <v>53</v>
      </c>
      <c r="AK1799" s="38" t="n">
        <v>2279.003773584906</v>
      </c>
      <c r="AL1799" s="38" t="n"/>
      <c r="AM1799" s="38" t="n"/>
      <c r="AN1799" s="27" t="inlineStr"/>
      <c r="AO1799" s="27" t="inlineStr">
        <is>
          <t>El material ocupa 6 filas en la hoja 1060 NQN (lote/almacén). La cantidad SAP y la física de esta vista son el total del material.</t>
        </is>
      </c>
    </row>
    <row r="1800">
      <c r="A1800" s="5" t="inlineStr">
        <is>
          <t>2000037</t>
        </is>
      </c>
      <c r="B1800" s="5" t="inlineStr">
        <is>
          <t>TERMOMETRO DIGITAL</t>
        </is>
      </c>
      <c r="C1800" s="5" t="inlineStr"/>
      <c r="D1800" s="5" t="inlineStr">
        <is>
          <t>033</t>
        </is>
      </c>
      <c r="E1800" s="5" t="inlineStr">
        <is>
          <t>ZDES</t>
        </is>
      </c>
      <c r="F1800" s="5" t="inlineStr">
        <is>
          <t>1060</t>
        </is>
      </c>
      <c r="G1800" s="5" t="inlineStr">
        <is>
          <t>6010</t>
        </is>
      </c>
      <c r="H1800" s="5" t="inlineStr">
        <is>
          <t>C/U</t>
        </is>
      </c>
      <c r="I1800" s="6" t="n">
        <v>2</v>
      </c>
      <c r="J1800" s="6" t="n">
        <v>0</v>
      </c>
      <c r="K1800" s="5" t="inlineStr">
        <is>
          <t>ARS</t>
        </is>
      </c>
      <c r="L1800" s="7" t="n">
        <v>0</v>
      </c>
      <c r="M1800" s="7" t="n">
        <v>6707.37</v>
      </c>
      <c r="O1800" s="11">
        <f>M1800/SUM($M$2:$M$2023)</f>
        <v/>
      </c>
      <c r="P1800" s="5">
        <f>IFERROR(M1800/I1800,0)</f>
        <v/>
      </c>
      <c r="R1800" s="8">
        <f>I1800-Q1800</f>
        <v/>
      </c>
      <c r="S1800" s="36">
        <f>P1800*R1800</f>
        <v/>
      </c>
      <c r="U1800" s="27" t="inlineStr">
        <is>
          <t>Stock SAP</t>
        </is>
      </c>
      <c r="V1800" s="27" t="inlineStr">
        <is>
          <t>Descartables</t>
        </is>
      </c>
      <c r="W1800" s="27" t="inlineStr">
        <is>
          <t>Dentro del alcance</t>
        </is>
      </c>
      <c r="X1800" s="25" t="inlineStr">
        <is>
          <t>Alta</t>
        </is>
      </c>
      <c r="Y1800" s="27" t="inlineStr">
        <is>
          <t>Homologado – confianza Alta</t>
        </is>
      </c>
      <c r="Z1800" s="26" t="inlineStr">
        <is>
          <t>Dar de baja en SAP</t>
        </is>
      </c>
      <c r="AA1800" s="27" t="inlineStr">
        <is>
          <t>423</t>
        </is>
      </c>
      <c r="AB1800" s="27" t="inlineStr">
        <is>
          <t>TERMOMETRO DIGITAL</t>
        </is>
      </c>
      <c r="AC1800" s="27" t="inlineStr">
        <is>
          <t>Homologación por código Avain (master E-208)</t>
        </is>
      </c>
      <c r="AD1800" s="27" t="inlineStr">
        <is>
          <t>No</t>
        </is>
      </c>
      <c r="AE1800" s="27" t="inlineStr"/>
      <c r="AF1800" s="27" t="inlineStr">
        <is>
          <t>Sí</t>
        </is>
      </c>
      <c r="AG1800" s="27" t="inlineStr">
        <is>
          <t>E-208</t>
        </is>
      </c>
      <c r="AH1800" s="37" t="n">
        <v>175</v>
      </c>
      <c r="AI1800" s="37" t="n">
        <v>37</v>
      </c>
      <c r="AJ1800" s="37" t="n">
        <v>138</v>
      </c>
      <c r="AK1800" s="38" t="n">
        <v>3353.684628571428</v>
      </c>
      <c r="AL1800" s="38">
        <f>IF(OR($Z1800="Dar de baja en SAP",$Z1800="Dar de alta en SAP"),$AJ1800*$AK1800,"")</f>
        <v/>
      </c>
      <c r="AM1800" s="38">
        <f>$AI1800*$AK1800</f>
        <v/>
      </c>
      <c r="AN1800" s="27" t="inlineStr"/>
      <c r="AO1800" s="27"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t="inlineStr"/>
      <c r="D1801" s="5" t="inlineStr">
        <is>
          <t>033</t>
        </is>
      </c>
      <c r="E1801" s="5" t="inlineStr">
        <is>
          <t>ZDES</t>
        </is>
      </c>
      <c r="F1801" s="5" t="inlineStr">
        <is>
          <t>1060</t>
        </is>
      </c>
      <c r="G1801" s="5" t="inlineStr">
        <is>
          <t>6021</t>
        </is>
      </c>
      <c r="H1801" s="5" t="inlineStr">
        <is>
          <t>C/U</t>
        </is>
      </c>
      <c r="I1801" s="6" t="n">
        <v>2</v>
      </c>
      <c r="J1801" s="6" t="n">
        <v>0</v>
      </c>
      <c r="K1801" s="5" t="inlineStr">
        <is>
          <t>ARS</t>
        </is>
      </c>
      <c r="L1801" s="7" t="n">
        <v>0</v>
      </c>
      <c r="M1801" s="7" t="n">
        <v>91828</v>
      </c>
      <c r="O1801" s="11">
        <f>M1801/SUM($M$2:$M$2023)</f>
        <v/>
      </c>
      <c r="P1801" s="5">
        <f>IFERROR(M1801/I1801,0)</f>
        <v/>
      </c>
      <c r="R1801" s="8">
        <f>I1801-Q1801</f>
        <v/>
      </c>
      <c r="S1801" s="36">
        <f>P1801*R1801</f>
        <v/>
      </c>
      <c r="U1801" s="27" t="inlineStr">
        <is>
          <t>Stock SAP</t>
        </is>
      </c>
      <c r="V1801" s="27" t="inlineStr">
        <is>
          <t>Descartables</t>
        </is>
      </c>
      <c r="W1801" s="27" t="inlineStr">
        <is>
          <t>Dentro del alcance</t>
        </is>
      </c>
      <c r="X1801" s="27" t="inlineStr"/>
      <c r="Y1801" s="27" t="inlineStr">
        <is>
          <t>Sin recuento físico en el inventario de Avain</t>
        </is>
      </c>
      <c r="Z1801" s="28" t="inlineStr">
        <is>
          <t>Sin recuento físico</t>
        </is>
      </c>
      <c r="AA1801" s="27" t="inlineStr"/>
      <c r="AB1801" s="27" t="inlineStr"/>
      <c r="AC1801" s="27" t="inlineStr"/>
      <c r="AD1801" s="27" t="inlineStr"/>
      <c r="AE1801" s="27" t="inlineStr"/>
      <c r="AF1801" s="27" t="inlineStr"/>
      <c r="AG1801" s="27" t="inlineStr"/>
      <c r="AH1801" s="37" t="n">
        <v>2</v>
      </c>
      <c r="AI1801" s="37" t="n">
        <v>0</v>
      </c>
      <c r="AJ1801" s="37" t="n">
        <v>2</v>
      </c>
      <c r="AK1801" s="38" t="n">
        <v>45914</v>
      </c>
      <c r="AL1801" s="38" t="n"/>
      <c r="AM1801" s="38" t="n"/>
      <c r="AN1801" s="27" t="inlineStr"/>
      <c r="AO1801" s="27" t="inlineStr">
        <is>
          <t>El material ocupa 2 filas en la hoja 1060 NQN (lote/almacén). La cantidad SAP y la física de esta vista son el total del material.</t>
        </is>
      </c>
    </row>
    <row r="1802">
      <c r="A1802" s="5" t="inlineStr">
        <is>
          <t>2000476</t>
        </is>
      </c>
      <c r="B1802" s="5" t="inlineStr">
        <is>
          <t>PORTA OBJETO</t>
        </is>
      </c>
      <c r="C1802" s="5" t="inlineStr"/>
      <c r="D1802" s="5" t="inlineStr">
        <is>
          <t>033</t>
        </is>
      </c>
      <c r="E1802" s="5" t="inlineStr">
        <is>
          <t>ZDES</t>
        </is>
      </c>
      <c r="F1802" s="5" t="inlineStr">
        <is>
          <t>1060</t>
        </is>
      </c>
      <c r="G1802" s="5" t="inlineStr">
        <is>
          <t>6021</t>
        </is>
      </c>
      <c r="H1802" s="5" t="inlineStr">
        <is>
          <t>C/U</t>
        </is>
      </c>
      <c r="I1802" s="6" t="n">
        <v>2</v>
      </c>
      <c r="J1802" s="6" t="n">
        <v>0</v>
      </c>
      <c r="K1802" s="5" t="inlineStr">
        <is>
          <t>ARS</t>
        </is>
      </c>
      <c r="L1802" s="7" t="n">
        <v>0</v>
      </c>
      <c r="M1802" s="7" t="n">
        <v>13594</v>
      </c>
      <c r="O1802" s="11">
        <f>M1802/SUM($M$2:$M$2023)</f>
        <v/>
      </c>
      <c r="P1802" s="5">
        <f>IFERROR(M1802/I1802,0)</f>
        <v/>
      </c>
      <c r="R1802" s="8">
        <f>I1802-Q1802</f>
        <v/>
      </c>
      <c r="S1802" s="36">
        <f>P1802*R1802</f>
        <v/>
      </c>
      <c r="U1802" s="27" t="inlineStr">
        <is>
          <t>Stock SAP</t>
        </is>
      </c>
      <c r="V1802" s="27" t="inlineStr">
        <is>
          <t>Descartables</t>
        </is>
      </c>
      <c r="W1802" s="27" t="inlineStr">
        <is>
          <t>Dentro del alcance</t>
        </is>
      </c>
      <c r="X1802" s="27" t="inlineStr"/>
      <c r="Y1802" s="27" t="inlineStr">
        <is>
          <t>Sin recuento físico en el inventario de Avain</t>
        </is>
      </c>
      <c r="Z1802" s="28" t="inlineStr">
        <is>
          <t>Sin recuento físico</t>
        </is>
      </c>
      <c r="AA1802" s="27" t="inlineStr"/>
      <c r="AB1802" s="27" t="inlineStr"/>
      <c r="AC1802" s="27" t="inlineStr"/>
      <c r="AD1802" s="27" t="inlineStr"/>
      <c r="AE1802" s="27" t="inlineStr"/>
      <c r="AF1802" s="27" t="inlineStr"/>
      <c r="AG1802" s="27" t="inlineStr"/>
      <c r="AH1802" s="37" t="n">
        <v>2</v>
      </c>
      <c r="AI1802" s="37" t="n">
        <v>0</v>
      </c>
      <c r="AJ1802" s="37" t="n">
        <v>2</v>
      </c>
      <c r="AK1802" s="38" t="n">
        <v>6797</v>
      </c>
      <c r="AL1802" s="38" t="n"/>
      <c r="AM1802" s="38" t="n"/>
      <c r="AN1802" s="27" t="inlineStr"/>
      <c r="AO1802" s="27" t="inlineStr"/>
    </row>
    <row r="1803">
      <c r="A1803" s="5" t="inlineStr">
        <is>
          <t>2000485</t>
        </is>
      </c>
      <c r="B1803" s="5" t="inlineStr">
        <is>
          <t>CAJA CURACIONES CHICA</t>
        </is>
      </c>
      <c r="C1803" s="5" t="inlineStr"/>
      <c r="D1803" s="5" t="inlineStr">
        <is>
          <t>033</t>
        </is>
      </c>
      <c r="E1803" s="5" t="inlineStr">
        <is>
          <t>ZDES</t>
        </is>
      </c>
      <c r="F1803" s="5" t="inlineStr">
        <is>
          <t>1060</t>
        </is>
      </c>
      <c r="G1803" s="5" t="inlineStr">
        <is>
          <t>6021</t>
        </is>
      </c>
      <c r="H1803" s="5" t="inlineStr">
        <is>
          <t>C/U</t>
        </is>
      </c>
      <c r="I1803" s="6" t="n">
        <v>2</v>
      </c>
      <c r="J1803" s="6" t="n">
        <v>0</v>
      </c>
      <c r="K1803" s="5" t="inlineStr">
        <is>
          <t>ARS</t>
        </is>
      </c>
      <c r="L1803" s="7" t="n">
        <v>0</v>
      </c>
      <c r="M1803" s="7" t="n">
        <v>1077452</v>
      </c>
      <c r="O1803" s="11">
        <f>M1803/SUM($M$2:$M$2023)</f>
        <v/>
      </c>
      <c r="P1803" s="5">
        <f>IFERROR(M1803/I1803,0)</f>
        <v/>
      </c>
      <c r="R1803" s="8">
        <f>I1803-Q1803</f>
        <v/>
      </c>
      <c r="S1803" s="36">
        <f>P1803*R1803</f>
        <v/>
      </c>
      <c r="U1803" s="27" t="inlineStr">
        <is>
          <t>Stock SAP</t>
        </is>
      </c>
      <c r="V1803" s="27" t="inlineStr">
        <is>
          <t>Descartables</t>
        </is>
      </c>
      <c r="W1803" s="27" t="inlineStr">
        <is>
          <t>Dentro del alcance</t>
        </is>
      </c>
      <c r="X1803" s="27" t="inlineStr"/>
      <c r="Y1803" s="27" t="inlineStr">
        <is>
          <t>Sin recuento físico en el inventario de Avain</t>
        </is>
      </c>
      <c r="Z1803" s="28" t="inlineStr">
        <is>
          <t>Sin recuento físico</t>
        </is>
      </c>
      <c r="AA1803" s="27" t="inlineStr"/>
      <c r="AB1803" s="27" t="inlineStr"/>
      <c r="AC1803" s="27" t="inlineStr"/>
      <c r="AD1803" s="27" t="inlineStr"/>
      <c r="AE1803" s="27" t="inlineStr"/>
      <c r="AF1803" s="27" t="inlineStr"/>
      <c r="AG1803" s="27" t="inlineStr"/>
      <c r="AH1803" s="37" t="n">
        <v>2</v>
      </c>
      <c r="AI1803" s="37" t="n">
        <v>0</v>
      </c>
      <c r="AJ1803" s="37" t="n">
        <v>2</v>
      </c>
      <c r="AK1803" s="38" t="n">
        <v>538726</v>
      </c>
      <c r="AL1803" s="38" t="n"/>
      <c r="AM1803" s="38" t="n"/>
      <c r="AN1803" s="27" t="inlineStr"/>
      <c r="AO1803" s="27" t="inlineStr"/>
    </row>
    <row r="1804">
      <c r="A1804" s="5" t="inlineStr">
        <is>
          <t>2000497</t>
        </is>
      </c>
      <c r="B1804" s="5" t="inlineStr">
        <is>
          <t>PIE DE SUERO</t>
        </is>
      </c>
      <c r="C1804" s="5" t="inlineStr"/>
      <c r="D1804" s="5" t="inlineStr">
        <is>
          <t>033</t>
        </is>
      </c>
      <c r="E1804" s="5" t="inlineStr">
        <is>
          <t>ZDES</t>
        </is>
      </c>
      <c r="F1804" s="5" t="inlineStr">
        <is>
          <t>1060</t>
        </is>
      </c>
      <c r="G1804" s="5" t="inlineStr">
        <is>
          <t>6021</t>
        </is>
      </c>
      <c r="H1804" s="5" t="inlineStr">
        <is>
          <t>C/U</t>
        </is>
      </c>
      <c r="I1804" s="6" t="n">
        <v>2</v>
      </c>
      <c r="J1804" s="6" t="n">
        <v>0</v>
      </c>
      <c r="K1804" s="5" t="inlineStr">
        <is>
          <t>ARS</t>
        </is>
      </c>
      <c r="L1804" s="7" t="n">
        <v>0</v>
      </c>
      <c r="M1804" s="7" t="n">
        <v>131200</v>
      </c>
      <c r="O1804" s="11">
        <f>M1804/SUM($M$2:$M$2023)</f>
        <v/>
      </c>
      <c r="P1804" s="5">
        <f>IFERROR(M1804/I1804,0)</f>
        <v/>
      </c>
      <c r="R1804" s="8">
        <f>I1804-Q1804</f>
        <v/>
      </c>
      <c r="S1804" s="36">
        <f>P1804*R1804</f>
        <v/>
      </c>
      <c r="U1804" s="27" t="inlineStr">
        <is>
          <t>Stock SAP</t>
        </is>
      </c>
      <c r="V1804" s="27" t="inlineStr">
        <is>
          <t>Descartables</t>
        </is>
      </c>
      <c r="W1804" s="27" t="inlineStr">
        <is>
          <t>Dentro del alcance</t>
        </is>
      </c>
      <c r="X1804" s="27" t="inlineStr"/>
      <c r="Y1804" s="27" t="inlineStr">
        <is>
          <t>Sin recuento físico en el inventario de Avain</t>
        </is>
      </c>
      <c r="Z1804" s="28" t="inlineStr">
        <is>
          <t>Sin recuento físico</t>
        </is>
      </c>
      <c r="AA1804" s="27" t="inlineStr"/>
      <c r="AB1804" s="27" t="inlineStr"/>
      <c r="AC1804" s="27" t="inlineStr"/>
      <c r="AD1804" s="27" t="inlineStr"/>
      <c r="AE1804" s="27" t="inlineStr"/>
      <c r="AF1804" s="27" t="inlineStr"/>
      <c r="AG1804" s="27" t="inlineStr"/>
      <c r="AH1804" s="37" t="n">
        <v>2</v>
      </c>
      <c r="AI1804" s="37" t="n">
        <v>0</v>
      </c>
      <c r="AJ1804" s="37" t="n">
        <v>2</v>
      </c>
      <c r="AK1804" s="38" t="n">
        <v>65600</v>
      </c>
      <c r="AL1804" s="38" t="n"/>
      <c r="AM1804" s="38" t="n"/>
      <c r="AN1804" s="27" t="inlineStr"/>
      <c r="AO1804" s="27" t="inlineStr"/>
    </row>
    <row r="1805">
      <c r="A1805" s="5" t="inlineStr">
        <is>
          <t>2000694</t>
        </is>
      </c>
      <c r="B1805" s="5" t="inlineStr">
        <is>
          <t>PINZA PARA ECG (JUEGO POR 4 UNIDADES)</t>
        </is>
      </c>
      <c r="C1805" s="5" t="inlineStr"/>
      <c r="D1805" s="5" t="inlineStr">
        <is>
          <t>033</t>
        </is>
      </c>
      <c r="E1805" s="5" t="inlineStr">
        <is>
          <t>ZDES</t>
        </is>
      </c>
      <c r="F1805" s="5" t="inlineStr">
        <is>
          <t>1060</t>
        </is>
      </c>
      <c r="G1805" s="5" t="inlineStr">
        <is>
          <t>6010</t>
        </is>
      </c>
      <c r="H1805" s="5" t="inlineStr">
        <is>
          <t>C/U</t>
        </is>
      </c>
      <c r="I1805" s="6" t="n">
        <v>2</v>
      </c>
      <c r="J1805" s="6" t="n">
        <v>0</v>
      </c>
      <c r="K1805" s="5" t="inlineStr">
        <is>
          <t>ARS</t>
        </is>
      </c>
      <c r="L1805" s="7" t="n">
        <v>0</v>
      </c>
      <c r="M1805" s="7" t="n">
        <v>25200</v>
      </c>
      <c r="O1805" s="11">
        <f>M1805/SUM($M$2:$M$2023)</f>
        <v/>
      </c>
      <c r="P1805" s="5">
        <f>IFERROR(M1805/I1805,0)</f>
        <v/>
      </c>
      <c r="R1805" s="8">
        <f>I1805-Q1805</f>
        <v/>
      </c>
      <c r="S1805" s="36">
        <f>P1805*R1805</f>
        <v/>
      </c>
      <c r="U1805" s="27" t="inlineStr">
        <is>
          <t>Stock SAP</t>
        </is>
      </c>
      <c r="V1805" s="27" t="inlineStr">
        <is>
          <t>Descartables</t>
        </is>
      </c>
      <c r="W1805" s="27" t="inlineStr">
        <is>
          <t>Dentro del alcance</t>
        </is>
      </c>
      <c r="X1805" s="27" t="inlineStr"/>
      <c r="Y1805" s="27" t="inlineStr">
        <is>
          <t>Sin recuento físico en el inventario de Avain</t>
        </is>
      </c>
      <c r="Z1805" s="28" t="inlineStr">
        <is>
          <t>Sin recuento físico</t>
        </is>
      </c>
      <c r="AA1805" s="27" t="inlineStr"/>
      <c r="AB1805" s="27" t="inlineStr"/>
      <c r="AC1805" s="27" t="inlineStr"/>
      <c r="AD1805" s="27" t="inlineStr"/>
      <c r="AE1805" s="27" t="inlineStr"/>
      <c r="AF1805" s="27" t="inlineStr"/>
      <c r="AG1805" s="27" t="inlineStr"/>
      <c r="AH1805" s="37" t="n">
        <v>2</v>
      </c>
      <c r="AI1805" s="37" t="n">
        <v>0</v>
      </c>
      <c r="AJ1805" s="37" t="n">
        <v>2</v>
      </c>
      <c r="AK1805" s="38" t="n">
        <v>12600</v>
      </c>
      <c r="AL1805" s="38" t="n"/>
      <c r="AM1805" s="38" t="n"/>
      <c r="AN1805" s="27" t="inlineStr"/>
      <c r="AO1805" s="27" t="inlineStr"/>
    </row>
    <row r="1806">
      <c r="A1806" s="5" t="inlineStr">
        <is>
          <t>3000134</t>
        </is>
      </c>
      <c r="B1806" s="5" t="inlineStr">
        <is>
          <t>PANTALON CARGO AZUL T58</t>
        </is>
      </c>
      <c r="C1806" s="5" t="inlineStr"/>
      <c r="D1806" s="5" t="inlineStr">
        <is>
          <t>INDU</t>
        </is>
      </c>
      <c r="E1806" s="5" t="inlineStr">
        <is>
          <t>ZUNI</t>
        </is>
      </c>
      <c r="F1806" s="5" t="inlineStr">
        <is>
          <t>1060</t>
        </is>
      </c>
      <c r="G1806" s="5" t="inlineStr">
        <is>
          <t>6031</t>
        </is>
      </c>
      <c r="H1806" s="5" t="inlineStr">
        <is>
          <t>C/U</t>
        </is>
      </c>
      <c r="I1806" s="6" t="n">
        <v>2</v>
      </c>
      <c r="J1806" s="6" t="n">
        <v>0</v>
      </c>
      <c r="K1806" s="5" t="inlineStr">
        <is>
          <t>ARS</t>
        </is>
      </c>
      <c r="L1806" s="7" t="n">
        <v>0</v>
      </c>
      <c r="M1806" s="7" t="n">
        <v>85448</v>
      </c>
      <c r="O1806" s="11">
        <f>M1806/SUM($M$2:$M$2023)</f>
        <v/>
      </c>
      <c r="P1806" s="5">
        <f>IFERROR(M1806/I1806,0)</f>
        <v/>
      </c>
      <c r="R1806" s="8">
        <f>I1806-Q1806</f>
        <v/>
      </c>
      <c r="S1806" s="36">
        <f>P1806*R1806</f>
        <v/>
      </c>
      <c r="U1806" s="27" t="inlineStr">
        <is>
          <t>Stock SAP</t>
        </is>
      </c>
      <c r="V1806" s="27" t="inlineStr">
        <is>
          <t>Uniformes</t>
        </is>
      </c>
      <c r="W1806" s="27" t="inlineStr">
        <is>
          <t>Fuera del alcance</t>
        </is>
      </c>
      <c r="X1806" s="27" t="inlineStr"/>
      <c r="Y1806" s="27" t="inlineStr">
        <is>
          <t>No aplica: uniformes, clasificación que el inventario físico de Farmacia no releva</t>
        </is>
      </c>
      <c r="Z1806" s="28" t="inlineStr">
        <is>
          <t>Fuera del alcance del inventario físico</t>
        </is>
      </c>
      <c r="AA1806" s="27" t="inlineStr"/>
      <c r="AB1806" s="27" t="inlineStr"/>
      <c r="AC1806" s="27" t="inlineStr"/>
      <c r="AD1806" s="27" t="inlineStr"/>
      <c r="AE1806" s="27" t="inlineStr"/>
      <c r="AF1806" s="27" t="inlineStr"/>
      <c r="AG1806" s="27" t="inlineStr"/>
      <c r="AH1806" s="37" t="n">
        <v>2</v>
      </c>
      <c r="AI1806" s="37" t="n">
        <v>0</v>
      </c>
      <c r="AJ1806" s="37" t="n">
        <v>2</v>
      </c>
      <c r="AK1806" s="38" t="n">
        <v>42724</v>
      </c>
      <c r="AL1806" s="38" t="n"/>
      <c r="AM1806" s="38" t="n"/>
      <c r="AN1806" s="27" t="inlineStr"/>
      <c r="AO1806" s="27" t="inlineStr"/>
    </row>
    <row r="1807">
      <c r="A1807" s="5" t="inlineStr">
        <is>
          <t>3000184</t>
        </is>
      </c>
      <c r="B1807" s="5" t="inlineStr">
        <is>
          <t>CHOMBA BLANCA DAMA TXL</t>
        </is>
      </c>
      <c r="C1807" s="5" t="inlineStr"/>
      <c r="D1807" s="5" t="inlineStr">
        <is>
          <t>INDU</t>
        </is>
      </c>
      <c r="E1807" s="5" t="inlineStr">
        <is>
          <t>ZUNI</t>
        </is>
      </c>
      <c r="F1807" s="5" t="inlineStr">
        <is>
          <t>1060</t>
        </is>
      </c>
      <c r="G1807" s="5" t="inlineStr">
        <is>
          <t>6031</t>
        </is>
      </c>
      <c r="H1807" s="5" t="inlineStr">
        <is>
          <t>C/U</t>
        </is>
      </c>
      <c r="I1807" s="6" t="n">
        <v>2</v>
      </c>
      <c r="J1807" s="6" t="n">
        <v>0</v>
      </c>
      <c r="K1807" s="5" t="inlineStr">
        <is>
          <t>ARS</t>
        </is>
      </c>
      <c r="L1807" s="7" t="n">
        <v>0</v>
      </c>
      <c r="M1807" s="7" t="n">
        <v>17400</v>
      </c>
      <c r="O1807" s="11">
        <f>M1807/SUM($M$2:$M$2023)</f>
        <v/>
      </c>
      <c r="P1807" s="5">
        <f>IFERROR(M1807/I1807,0)</f>
        <v/>
      </c>
      <c r="R1807" s="8">
        <f>I1807-Q1807</f>
        <v/>
      </c>
      <c r="S1807" s="36">
        <f>P1807*R1807</f>
        <v/>
      </c>
      <c r="U1807" s="27" t="inlineStr">
        <is>
          <t>Stock SAP</t>
        </is>
      </c>
      <c r="V1807" s="27" t="inlineStr">
        <is>
          <t>Uniformes</t>
        </is>
      </c>
      <c r="W1807" s="27" t="inlineStr">
        <is>
          <t>Fuera del alcance</t>
        </is>
      </c>
      <c r="X1807" s="27" t="inlineStr"/>
      <c r="Y1807" s="27" t="inlineStr">
        <is>
          <t>No aplica: uniformes, clasificación que el inventario físico de Farmacia no releva</t>
        </is>
      </c>
      <c r="Z1807" s="28" t="inlineStr">
        <is>
          <t>Fuera del alcance del inventario físico</t>
        </is>
      </c>
      <c r="AA1807" s="27" t="inlineStr"/>
      <c r="AB1807" s="27" t="inlineStr"/>
      <c r="AC1807" s="27" t="inlineStr"/>
      <c r="AD1807" s="27" t="inlineStr"/>
      <c r="AE1807" s="27" t="inlineStr"/>
      <c r="AF1807" s="27" t="inlineStr"/>
      <c r="AG1807" s="27" t="inlineStr"/>
      <c r="AH1807" s="37" t="n">
        <v>2</v>
      </c>
      <c r="AI1807" s="37" t="n">
        <v>0</v>
      </c>
      <c r="AJ1807" s="37" t="n">
        <v>2</v>
      </c>
      <c r="AK1807" s="38" t="n">
        <v>8700</v>
      </c>
      <c r="AL1807" s="38" t="n"/>
      <c r="AM1807" s="38" t="n"/>
      <c r="AN1807" s="27" t="inlineStr"/>
      <c r="AO1807" s="27" t="inlineStr"/>
    </row>
    <row r="1808">
      <c r="A1808" s="5" t="inlineStr">
        <is>
          <t>3000190</t>
        </is>
      </c>
      <c r="B1808" s="5" t="inlineStr">
        <is>
          <t>CHOMBA BLANCA HBRE TL</t>
        </is>
      </c>
      <c r="C1808" s="5" t="inlineStr"/>
      <c r="D1808" s="5" t="inlineStr">
        <is>
          <t>INDU</t>
        </is>
      </c>
      <c r="E1808" s="5" t="inlineStr">
        <is>
          <t>ZUNI</t>
        </is>
      </c>
      <c r="F1808" s="5" t="inlineStr">
        <is>
          <t>1060</t>
        </is>
      </c>
      <c r="G1808" s="5" t="inlineStr">
        <is>
          <t>6031</t>
        </is>
      </c>
      <c r="H1808" s="5" t="inlineStr">
        <is>
          <t>C/U</t>
        </is>
      </c>
      <c r="I1808" s="6" t="n">
        <v>2</v>
      </c>
      <c r="J1808" s="6" t="n">
        <v>0</v>
      </c>
      <c r="K1808" s="5" t="inlineStr">
        <is>
          <t>ARS</t>
        </is>
      </c>
      <c r="L1808" s="7" t="n">
        <v>0</v>
      </c>
      <c r="M1808" s="7" t="n">
        <v>19864.25</v>
      </c>
      <c r="O1808" s="11">
        <f>M1808/SUM($M$2:$M$2023)</f>
        <v/>
      </c>
      <c r="P1808" s="5">
        <f>IFERROR(M1808/I1808,0)</f>
        <v/>
      </c>
      <c r="R1808" s="8">
        <f>I1808-Q1808</f>
        <v/>
      </c>
      <c r="S1808" s="36">
        <f>P1808*R1808</f>
        <v/>
      </c>
      <c r="U1808" s="27" t="inlineStr">
        <is>
          <t>Stock SAP</t>
        </is>
      </c>
      <c r="V1808" s="27" t="inlineStr">
        <is>
          <t>Uniformes</t>
        </is>
      </c>
      <c r="W1808" s="27" t="inlineStr">
        <is>
          <t>Fuera del alcance</t>
        </is>
      </c>
      <c r="X1808" s="27" t="inlineStr"/>
      <c r="Y1808" s="27" t="inlineStr">
        <is>
          <t>No aplica: uniformes, clasificación que el inventario físico de Farmacia no releva</t>
        </is>
      </c>
      <c r="Z1808" s="28" t="inlineStr">
        <is>
          <t>Fuera del alcance del inventario físico</t>
        </is>
      </c>
      <c r="AA1808" s="27" t="inlineStr"/>
      <c r="AB1808" s="27" t="inlineStr"/>
      <c r="AC1808" s="27" t="inlineStr"/>
      <c r="AD1808" s="27" t="inlineStr"/>
      <c r="AE1808" s="27" t="inlineStr"/>
      <c r="AF1808" s="27" t="inlineStr"/>
      <c r="AG1808" s="27" t="inlineStr"/>
      <c r="AH1808" s="37" t="n">
        <v>18</v>
      </c>
      <c r="AI1808" s="37" t="n">
        <v>0</v>
      </c>
      <c r="AJ1808" s="37" t="n">
        <v>18</v>
      </c>
      <c r="AK1808" s="38" t="n">
        <v>9932.124444444444</v>
      </c>
      <c r="AL1808" s="38" t="n"/>
      <c r="AM1808" s="38" t="n"/>
      <c r="AN1808" s="27" t="inlineStr"/>
      <c r="AO1808" s="27" t="inlineStr">
        <is>
          <t>El material ocupa 2 filas en la hoja 1060 NQN (lote/almacén). La cantidad SAP y la física de esta vista son el total del material.</t>
        </is>
      </c>
    </row>
    <row r="1809">
      <c r="A1809" s="5" t="inlineStr">
        <is>
          <t>3000193</t>
        </is>
      </c>
      <c r="B1809" s="5" t="inlineStr">
        <is>
          <t>CHOMBA BLANCA HBRE T3XL</t>
        </is>
      </c>
      <c r="C1809" s="5" t="inlineStr"/>
      <c r="D1809" s="5" t="inlineStr">
        <is>
          <t>INDU</t>
        </is>
      </c>
      <c r="E1809" s="5" t="inlineStr">
        <is>
          <t>ZUNI</t>
        </is>
      </c>
      <c r="F1809" s="5" t="inlineStr">
        <is>
          <t>1060</t>
        </is>
      </c>
      <c r="G1809" s="5" t="inlineStr">
        <is>
          <t>6010</t>
        </is>
      </c>
      <c r="H1809" s="5" t="inlineStr">
        <is>
          <t>C/U</t>
        </is>
      </c>
      <c r="I1809" s="6" t="n">
        <v>2</v>
      </c>
      <c r="J1809" s="6" t="n">
        <v>0</v>
      </c>
      <c r="K1809" s="5" t="inlineStr">
        <is>
          <t>ARS</t>
        </is>
      </c>
      <c r="L1809" s="7" t="n">
        <v>0</v>
      </c>
      <c r="M1809" s="7" t="n">
        <v>19248.19</v>
      </c>
      <c r="O1809" s="11">
        <f>M1809/SUM($M$2:$M$2023)</f>
        <v/>
      </c>
      <c r="P1809" s="5">
        <f>IFERROR(M1809/I1809,0)</f>
        <v/>
      </c>
      <c r="R1809" s="8">
        <f>I1809-Q1809</f>
        <v/>
      </c>
      <c r="S1809" s="36">
        <f>P1809*R1809</f>
        <v/>
      </c>
      <c r="U1809" s="27" t="inlineStr">
        <is>
          <t>Stock SAP</t>
        </is>
      </c>
      <c r="V1809" s="27" t="inlineStr">
        <is>
          <t>Uniformes</t>
        </is>
      </c>
      <c r="W1809" s="27" t="inlineStr">
        <is>
          <t>Fuera del alcance</t>
        </is>
      </c>
      <c r="X1809" s="27" t="inlineStr"/>
      <c r="Y1809" s="27" t="inlineStr">
        <is>
          <t>No aplica: uniformes, clasificación que el inventario físico de Farmacia no releva</t>
        </is>
      </c>
      <c r="Z1809" s="28" t="inlineStr">
        <is>
          <t>Fuera del alcance del inventario físico</t>
        </is>
      </c>
      <c r="AA1809" s="27" t="inlineStr"/>
      <c r="AB1809" s="27" t="inlineStr"/>
      <c r="AC1809" s="27" t="inlineStr"/>
      <c r="AD1809" s="27" t="inlineStr"/>
      <c r="AE1809" s="27" t="inlineStr"/>
      <c r="AF1809" s="27" t="inlineStr"/>
      <c r="AG1809" s="27" t="inlineStr"/>
      <c r="AH1809" s="37" t="n">
        <v>3</v>
      </c>
      <c r="AI1809" s="37" t="n">
        <v>0</v>
      </c>
      <c r="AJ1809" s="37" t="n">
        <v>3</v>
      </c>
      <c r="AK1809" s="38" t="n">
        <v>9624.093333333332</v>
      </c>
      <c r="AL1809" s="38" t="n"/>
      <c r="AM1809" s="38" t="n"/>
      <c r="AN1809" s="27" t="inlineStr"/>
      <c r="AO1809" s="27" t="inlineStr">
        <is>
          <t>El material ocupa 2 filas en la hoja 1060 NQN (lote/almacén). La cantidad SAP y la física de esta vista son el total del material.</t>
        </is>
      </c>
    </row>
    <row r="1810">
      <c r="A1810" s="5" t="inlineStr">
        <is>
          <t>3000331</t>
        </is>
      </c>
      <c r="B1810" s="5" t="inlineStr">
        <is>
          <t>AMBO AZUL C/LOGO EMERG L</t>
        </is>
      </c>
      <c r="C1810" s="5" t="inlineStr"/>
      <c r="D1810" s="5" t="inlineStr">
        <is>
          <t>INDU</t>
        </is>
      </c>
      <c r="E1810" s="5" t="inlineStr">
        <is>
          <t>ZUNI</t>
        </is>
      </c>
      <c r="F1810" s="5" t="inlineStr">
        <is>
          <t>1060</t>
        </is>
      </c>
      <c r="G1810" s="5" t="inlineStr">
        <is>
          <t>6031</t>
        </is>
      </c>
      <c r="H1810" s="5" t="inlineStr">
        <is>
          <t>C/U</t>
        </is>
      </c>
      <c r="I1810" s="6" t="n">
        <v>2</v>
      </c>
      <c r="J1810" s="6" t="n">
        <v>0</v>
      </c>
      <c r="K1810" s="5" t="inlineStr">
        <is>
          <t>ARS</t>
        </is>
      </c>
      <c r="L1810" s="7" t="n">
        <v>0</v>
      </c>
      <c r="M1810" s="7" t="n">
        <v>107800</v>
      </c>
      <c r="O1810" s="11">
        <f>M1810/SUM($M$2:$M$2023)</f>
        <v/>
      </c>
      <c r="P1810" s="5">
        <f>IFERROR(M1810/I1810,0)</f>
        <v/>
      </c>
      <c r="R1810" s="8">
        <f>I1810-Q1810</f>
        <v/>
      </c>
      <c r="S1810" s="36">
        <f>P1810*R1810</f>
        <v/>
      </c>
      <c r="U1810" s="27" t="inlineStr">
        <is>
          <t>Stock SAP</t>
        </is>
      </c>
      <c r="V1810" s="27" t="inlineStr">
        <is>
          <t>Uniformes</t>
        </is>
      </c>
      <c r="W1810" s="27" t="inlineStr">
        <is>
          <t>Fuera del alcance</t>
        </is>
      </c>
      <c r="X1810" s="27" t="inlineStr"/>
      <c r="Y1810" s="27" t="inlineStr">
        <is>
          <t>No aplica: uniformes, clasificación que el inventario físico de Farmacia no releva</t>
        </is>
      </c>
      <c r="Z1810" s="28" t="inlineStr">
        <is>
          <t>Fuera del alcance del inventario físico</t>
        </is>
      </c>
      <c r="AA1810" s="27" t="inlineStr"/>
      <c r="AB1810" s="27" t="inlineStr"/>
      <c r="AC1810" s="27" t="inlineStr"/>
      <c r="AD1810" s="27" t="inlineStr"/>
      <c r="AE1810" s="27" t="inlineStr"/>
      <c r="AF1810" s="27" t="inlineStr"/>
      <c r="AG1810" s="27" t="inlineStr"/>
      <c r="AH1810" s="37" t="n">
        <v>2</v>
      </c>
      <c r="AI1810" s="37" t="n">
        <v>0</v>
      </c>
      <c r="AJ1810" s="37" t="n">
        <v>2</v>
      </c>
      <c r="AK1810" s="38" t="n">
        <v>53900</v>
      </c>
      <c r="AL1810" s="38" t="n"/>
      <c r="AM1810" s="38" t="n"/>
      <c r="AN1810" s="27" t="inlineStr"/>
      <c r="AO1810" s="27" t="inlineStr"/>
    </row>
    <row r="1811">
      <c r="A1811" s="5" t="inlineStr">
        <is>
          <t>3000410</t>
        </is>
      </c>
      <c r="B1811" s="5" t="inlineStr">
        <is>
          <t>Faja Lumbar XXL</t>
        </is>
      </c>
      <c r="C1811" s="5" t="inlineStr"/>
      <c r="D1811" s="5" t="inlineStr">
        <is>
          <t>INDU</t>
        </is>
      </c>
      <c r="E1811" s="5" t="inlineStr">
        <is>
          <t>ZUNI</t>
        </is>
      </c>
      <c r="F1811" s="5" t="inlineStr">
        <is>
          <t>1060</t>
        </is>
      </c>
      <c r="G1811" s="5" t="inlineStr">
        <is>
          <t>6010</t>
        </is>
      </c>
      <c r="H1811" s="5" t="inlineStr">
        <is>
          <t>C/U</t>
        </is>
      </c>
      <c r="I1811" s="6" t="n">
        <v>2</v>
      </c>
      <c r="J1811" s="6" t="n">
        <v>0</v>
      </c>
      <c r="K1811" s="5" t="inlineStr">
        <is>
          <t>ARS</t>
        </is>
      </c>
      <c r="L1811" s="7" t="n">
        <v>0</v>
      </c>
      <c r="M1811" s="7" t="n">
        <v>23140</v>
      </c>
      <c r="O1811" s="11">
        <f>M1811/SUM($M$2:$M$2023)</f>
        <v/>
      </c>
      <c r="P1811" s="5">
        <f>IFERROR(M1811/I1811,0)</f>
        <v/>
      </c>
      <c r="R1811" s="8">
        <f>I1811-Q1811</f>
        <v/>
      </c>
      <c r="S1811" s="36">
        <f>P1811*R1811</f>
        <v/>
      </c>
      <c r="U1811" s="27" t="inlineStr">
        <is>
          <t>Stock SAP</t>
        </is>
      </c>
      <c r="V1811" s="27" t="inlineStr">
        <is>
          <t>Uniformes</t>
        </is>
      </c>
      <c r="W1811" s="27" t="inlineStr">
        <is>
          <t>Fuera del alcance</t>
        </is>
      </c>
      <c r="X1811" s="27" t="inlineStr"/>
      <c r="Y1811" s="27" t="inlineStr">
        <is>
          <t>No aplica: uniformes, clasificación que el inventario físico de Farmacia no releva</t>
        </is>
      </c>
      <c r="Z1811" s="28" t="inlineStr">
        <is>
          <t>Fuera del alcance del inventario físico</t>
        </is>
      </c>
      <c r="AA1811" s="27" t="inlineStr"/>
      <c r="AB1811" s="27" t="inlineStr"/>
      <c r="AC1811" s="27" t="inlineStr"/>
      <c r="AD1811" s="27" t="inlineStr"/>
      <c r="AE1811" s="27" t="inlineStr"/>
      <c r="AF1811" s="27" t="inlineStr"/>
      <c r="AG1811" s="27" t="inlineStr"/>
      <c r="AH1811" s="37" t="n">
        <v>2</v>
      </c>
      <c r="AI1811" s="37" t="n">
        <v>0</v>
      </c>
      <c r="AJ1811" s="37" t="n">
        <v>2</v>
      </c>
      <c r="AK1811" s="38" t="n">
        <v>11570</v>
      </c>
      <c r="AL1811" s="38" t="n"/>
      <c r="AM1811" s="38" t="n"/>
      <c r="AN1811" s="27" t="inlineStr"/>
      <c r="AO1811" s="27" t="inlineStr"/>
    </row>
    <row r="1812">
      <c r="A1812" s="5" t="inlineStr">
        <is>
          <t>3000500</t>
        </is>
      </c>
      <c r="B1812" s="5" t="inlineStr">
        <is>
          <t>PANTALON JEAN C/LOGO YAC T46</t>
        </is>
      </c>
      <c r="C1812" s="5" t="inlineStr"/>
      <c r="D1812" s="5" t="inlineStr">
        <is>
          <t>INDU</t>
        </is>
      </c>
      <c r="E1812" s="5" t="inlineStr">
        <is>
          <t>ZUNI</t>
        </is>
      </c>
      <c r="F1812" s="5" t="inlineStr">
        <is>
          <t>1060</t>
        </is>
      </c>
      <c r="G1812" s="5" t="inlineStr">
        <is>
          <t>6110</t>
        </is>
      </c>
      <c r="H1812" s="5" t="inlineStr">
        <is>
          <t>C/U</t>
        </is>
      </c>
      <c r="I1812" s="6" t="n">
        <v>2</v>
      </c>
      <c r="J1812" s="6" t="n">
        <v>0</v>
      </c>
      <c r="K1812" s="5" t="inlineStr">
        <is>
          <t>ARS</t>
        </is>
      </c>
      <c r="L1812" s="7" t="n">
        <v>0</v>
      </c>
      <c r="M1812" s="7" t="n">
        <v>35800</v>
      </c>
      <c r="O1812" s="11">
        <f>M1812/SUM($M$2:$M$2023)</f>
        <v/>
      </c>
      <c r="P1812" s="5">
        <f>IFERROR(M1812/I1812,0)</f>
        <v/>
      </c>
      <c r="R1812" s="8">
        <f>I1812-Q1812</f>
        <v/>
      </c>
      <c r="S1812" s="36">
        <f>P1812*R1812</f>
        <v/>
      </c>
      <c r="U1812" s="27" t="inlineStr">
        <is>
          <t>Stock SAP</t>
        </is>
      </c>
      <c r="V1812" s="27" t="inlineStr">
        <is>
          <t>Uniformes</t>
        </is>
      </c>
      <c r="W1812" s="27" t="inlineStr">
        <is>
          <t>Fuera del alcance</t>
        </is>
      </c>
      <c r="X1812" s="27" t="inlineStr"/>
      <c r="Y1812" s="27" t="inlineStr">
        <is>
          <t>No aplica: uniformes, clasificación que el inventario físico de Farmacia no releva</t>
        </is>
      </c>
      <c r="Z1812" s="28" t="inlineStr">
        <is>
          <t>Fuera del alcance del inventario físico</t>
        </is>
      </c>
      <c r="AA1812" s="27" t="inlineStr"/>
      <c r="AB1812" s="27" t="inlineStr"/>
      <c r="AC1812" s="27" t="inlineStr"/>
      <c r="AD1812" s="27" t="inlineStr"/>
      <c r="AE1812" s="27" t="inlineStr"/>
      <c r="AF1812" s="27" t="inlineStr"/>
      <c r="AG1812" s="27" t="inlineStr"/>
      <c r="AH1812" s="37" t="n">
        <v>2</v>
      </c>
      <c r="AI1812" s="37" t="n">
        <v>0</v>
      </c>
      <c r="AJ1812" s="37" t="n">
        <v>2</v>
      </c>
      <c r="AK1812" s="38" t="n">
        <v>17900</v>
      </c>
      <c r="AL1812" s="38" t="n"/>
      <c r="AM1812" s="38" t="n"/>
      <c r="AN1812" s="27" t="inlineStr"/>
      <c r="AO1812" s="27" t="inlineStr"/>
    </row>
    <row r="1813">
      <c r="A1813" s="5" t="inlineStr">
        <is>
          <t>3000573</t>
        </is>
      </c>
      <c r="B1813" s="5" t="inlineStr">
        <is>
          <t>CAMISETA POLERA AZUL FRANCIA T 2XL</t>
        </is>
      </c>
      <c r="C1813" s="5" t="inlineStr"/>
      <c r="D1813" s="5" t="inlineStr">
        <is>
          <t>INDU</t>
        </is>
      </c>
      <c r="E1813" s="5" t="inlineStr">
        <is>
          <t>ZUNI</t>
        </is>
      </c>
      <c r="F1813" s="5" t="inlineStr">
        <is>
          <t>1060</t>
        </is>
      </c>
      <c r="G1813" s="5" t="inlineStr">
        <is>
          <t>6010</t>
        </is>
      </c>
      <c r="H1813" s="5" t="inlineStr">
        <is>
          <t>C/U</t>
        </is>
      </c>
      <c r="I1813" s="6" t="n">
        <v>2</v>
      </c>
      <c r="J1813" s="6" t="n">
        <v>0</v>
      </c>
      <c r="K1813" s="5" t="inlineStr">
        <is>
          <t>ARS</t>
        </is>
      </c>
      <c r="L1813" s="7" t="n">
        <v>0</v>
      </c>
      <c r="M1813" s="7" t="n">
        <v>22826</v>
      </c>
      <c r="O1813" s="11">
        <f>M1813/SUM($M$2:$M$2023)</f>
        <v/>
      </c>
      <c r="P1813" s="5">
        <f>IFERROR(M1813/I1813,0)</f>
        <v/>
      </c>
      <c r="R1813" s="8">
        <f>I1813-Q1813</f>
        <v/>
      </c>
      <c r="S1813" s="36">
        <f>P1813*R1813</f>
        <v/>
      </c>
      <c r="U1813" s="27" t="inlineStr">
        <is>
          <t>Stock SAP</t>
        </is>
      </c>
      <c r="V1813" s="27" t="inlineStr">
        <is>
          <t>Uniformes</t>
        </is>
      </c>
      <c r="W1813" s="27" t="inlineStr">
        <is>
          <t>Fuera del alcance</t>
        </is>
      </c>
      <c r="X1813" s="27" t="inlineStr"/>
      <c r="Y1813" s="27" t="inlineStr">
        <is>
          <t>No aplica: uniformes, clasificación que el inventario físico de Farmacia no releva</t>
        </is>
      </c>
      <c r="Z1813" s="28" t="inlineStr">
        <is>
          <t>Fuera del alcance del inventario físico</t>
        </is>
      </c>
      <c r="AA1813" s="27" t="inlineStr"/>
      <c r="AB1813" s="27" t="inlineStr"/>
      <c r="AC1813" s="27" t="inlineStr"/>
      <c r="AD1813" s="27" t="inlineStr"/>
      <c r="AE1813" s="27" t="inlineStr"/>
      <c r="AF1813" s="27" t="inlineStr"/>
      <c r="AG1813" s="27" t="inlineStr"/>
      <c r="AH1813" s="37" t="n">
        <v>2</v>
      </c>
      <c r="AI1813" s="37" t="n">
        <v>0</v>
      </c>
      <c r="AJ1813" s="37" t="n">
        <v>2</v>
      </c>
      <c r="AK1813" s="38" t="n">
        <v>11413</v>
      </c>
      <c r="AL1813" s="38" t="n"/>
      <c r="AM1813" s="38" t="n"/>
      <c r="AN1813" s="27" t="inlineStr"/>
      <c r="AO1813" s="27" t="inlineStr"/>
    </row>
    <row r="1814">
      <c r="A1814" s="5" t="inlineStr">
        <is>
          <t>3001054</t>
        </is>
      </c>
      <c r="B1814" s="5" t="inlineStr">
        <is>
          <t>MAMELUCO IGNIFUGO NOMEX 6 OZ TALLE XXXXL</t>
        </is>
      </c>
      <c r="C1814" s="5" t="inlineStr"/>
      <c r="D1814" s="5" t="inlineStr">
        <is>
          <t>INDU</t>
        </is>
      </c>
      <c r="E1814" s="5" t="inlineStr">
        <is>
          <t>ZUNI</t>
        </is>
      </c>
      <c r="F1814" s="5" t="inlineStr">
        <is>
          <t>1060</t>
        </is>
      </c>
      <c r="G1814" s="5" t="inlineStr">
        <is>
          <t>6010</t>
        </is>
      </c>
      <c r="H1814" s="5" t="inlineStr">
        <is>
          <t>C/U</t>
        </is>
      </c>
      <c r="I1814" s="6" t="n">
        <v>2</v>
      </c>
      <c r="J1814" s="6" t="n">
        <v>0</v>
      </c>
      <c r="K1814" s="5" t="inlineStr">
        <is>
          <t>ARS</t>
        </is>
      </c>
      <c r="L1814" s="7" t="n">
        <v>0</v>
      </c>
      <c r="M1814" s="7" t="n">
        <v>241360</v>
      </c>
      <c r="O1814" s="11">
        <f>M1814/SUM($M$2:$M$2023)</f>
        <v/>
      </c>
      <c r="P1814" s="5">
        <f>IFERROR(M1814/I1814,0)</f>
        <v/>
      </c>
      <c r="R1814" s="8">
        <f>I1814-Q1814</f>
        <v/>
      </c>
      <c r="S1814" s="36">
        <f>P1814*R1814</f>
        <v/>
      </c>
      <c r="U1814" s="27" t="inlineStr">
        <is>
          <t>Stock SAP</t>
        </is>
      </c>
      <c r="V1814" s="27" t="inlineStr">
        <is>
          <t>Uniformes</t>
        </is>
      </c>
      <c r="W1814" s="27" t="inlineStr">
        <is>
          <t>Fuera del alcance</t>
        </is>
      </c>
      <c r="X1814" s="27" t="inlineStr"/>
      <c r="Y1814" s="27" t="inlineStr">
        <is>
          <t>No aplica: uniformes, clasificación que el inventario físico de Farmacia no releva</t>
        </is>
      </c>
      <c r="Z1814" s="28" t="inlineStr">
        <is>
          <t>Fuera del alcance del inventario físico</t>
        </is>
      </c>
      <c r="AA1814" s="27" t="inlineStr"/>
      <c r="AB1814" s="27" t="inlineStr"/>
      <c r="AC1814" s="27" t="inlineStr"/>
      <c r="AD1814" s="27" t="inlineStr"/>
      <c r="AE1814" s="27" t="inlineStr"/>
      <c r="AF1814" s="27" t="inlineStr"/>
      <c r="AG1814" s="27" t="inlineStr"/>
      <c r="AH1814" s="37" t="n">
        <v>2</v>
      </c>
      <c r="AI1814" s="37" t="n">
        <v>0</v>
      </c>
      <c r="AJ1814" s="37" t="n">
        <v>2</v>
      </c>
      <c r="AK1814" s="38" t="n">
        <v>120680</v>
      </c>
      <c r="AL1814" s="38" t="n"/>
      <c r="AM1814" s="38" t="n"/>
      <c r="AN1814" s="27" t="inlineStr"/>
      <c r="AO1814" s="27" t="inlineStr"/>
    </row>
    <row r="1815">
      <c r="A1815" s="5" t="inlineStr">
        <is>
          <t>3001060</t>
        </is>
      </c>
      <c r="B1815" s="5" t="inlineStr">
        <is>
          <t>CAMPERA DE POLAR NARANJA CON CAPUCHA T-M</t>
        </is>
      </c>
      <c r="C1815" s="5" t="inlineStr"/>
      <c r="D1815" s="5" t="inlineStr">
        <is>
          <t>INDU</t>
        </is>
      </c>
      <c r="E1815" s="5" t="inlineStr">
        <is>
          <t>ZUNI</t>
        </is>
      </c>
      <c r="F1815" s="5" t="inlineStr">
        <is>
          <t>1060</t>
        </is>
      </c>
      <c r="G1815" s="5" t="inlineStr">
        <is>
          <t>6010</t>
        </is>
      </c>
      <c r="H1815" s="5" t="inlineStr">
        <is>
          <t>C/U</t>
        </is>
      </c>
      <c r="I1815" s="6" t="n">
        <v>2</v>
      </c>
      <c r="J1815" s="6" t="n">
        <v>0</v>
      </c>
      <c r="K1815" s="5" t="inlineStr">
        <is>
          <t>ARS</t>
        </is>
      </c>
      <c r="L1815" s="7" t="n">
        <v>0</v>
      </c>
      <c r="M1815" s="7" t="n">
        <v>262463.14</v>
      </c>
      <c r="O1815" s="11">
        <f>M1815/SUM($M$2:$M$2023)</f>
        <v/>
      </c>
      <c r="P1815" s="5">
        <f>IFERROR(M1815/I1815,0)</f>
        <v/>
      </c>
      <c r="R1815" s="8">
        <f>I1815-Q1815</f>
        <v/>
      </c>
      <c r="S1815" s="36">
        <f>P1815*R1815</f>
        <v/>
      </c>
      <c r="U1815" s="27" t="inlineStr">
        <is>
          <t>Stock SAP</t>
        </is>
      </c>
      <c r="V1815" s="27" t="inlineStr">
        <is>
          <t>Uniformes</t>
        </is>
      </c>
      <c r="W1815" s="27" t="inlineStr">
        <is>
          <t>Fuera del alcance</t>
        </is>
      </c>
      <c r="X1815" s="27" t="inlineStr"/>
      <c r="Y1815" s="27" t="inlineStr">
        <is>
          <t>No aplica: uniformes, clasificación que el inventario físico de Farmacia no releva</t>
        </is>
      </c>
      <c r="Z1815" s="28" t="inlineStr">
        <is>
          <t>Fuera del alcance del inventario físico</t>
        </is>
      </c>
      <c r="AA1815" s="27" t="inlineStr"/>
      <c r="AB1815" s="27" t="inlineStr"/>
      <c r="AC1815" s="27" t="inlineStr"/>
      <c r="AD1815" s="27" t="inlineStr"/>
      <c r="AE1815" s="27" t="inlineStr"/>
      <c r="AF1815" s="27" t="inlineStr"/>
      <c r="AG1815" s="27" t="inlineStr"/>
      <c r="AH1815" s="37" t="n">
        <v>2</v>
      </c>
      <c r="AI1815" s="37" t="n">
        <v>0</v>
      </c>
      <c r="AJ1815" s="37" t="n">
        <v>2</v>
      </c>
      <c r="AK1815" s="38" t="n">
        <v>131231.57</v>
      </c>
      <c r="AL1815" s="38" t="n"/>
      <c r="AM1815" s="38" t="n"/>
      <c r="AN1815" s="27" t="inlineStr"/>
      <c r="AO1815" s="27" t="inlineStr"/>
    </row>
    <row r="1816">
      <c r="A1816" s="5" t="inlineStr">
        <is>
          <t>3001299</t>
        </is>
      </c>
      <c r="B1816" s="5" t="inlineStr">
        <is>
          <t>BUZO ALGODON AZUL C/LOGO XS</t>
        </is>
      </c>
      <c r="C1816" s="5" t="inlineStr"/>
      <c r="D1816" s="5" t="inlineStr">
        <is>
          <t>INDU</t>
        </is>
      </c>
      <c r="E1816" s="5" t="inlineStr">
        <is>
          <t>ZUNI</t>
        </is>
      </c>
      <c r="F1816" s="5" t="inlineStr">
        <is>
          <t>1060</t>
        </is>
      </c>
      <c r="G1816" s="5" t="inlineStr">
        <is>
          <t>6031</t>
        </is>
      </c>
      <c r="H1816" s="5" t="inlineStr">
        <is>
          <t>C/U</t>
        </is>
      </c>
      <c r="I1816" s="6" t="n">
        <v>2</v>
      </c>
      <c r="J1816" s="6" t="n">
        <v>0</v>
      </c>
      <c r="K1816" s="5" t="inlineStr">
        <is>
          <t>ARS</t>
        </is>
      </c>
      <c r="L1816" s="7" t="n">
        <v>0</v>
      </c>
      <c r="M1816" s="7" t="n">
        <v>48607.33</v>
      </c>
      <c r="O1816" s="11">
        <f>M1816/SUM($M$2:$M$2023)</f>
        <v/>
      </c>
      <c r="P1816" s="5">
        <f>IFERROR(M1816/I1816,0)</f>
        <v/>
      </c>
      <c r="R1816" s="8">
        <f>I1816-Q1816</f>
        <v/>
      </c>
      <c r="S1816" s="36">
        <f>P1816*R1816</f>
        <v/>
      </c>
      <c r="U1816" s="27" t="inlineStr">
        <is>
          <t>Stock SAP</t>
        </is>
      </c>
      <c r="V1816" s="27" t="inlineStr">
        <is>
          <t>Uniformes</t>
        </is>
      </c>
      <c r="W1816" s="27" t="inlineStr">
        <is>
          <t>Fuera del alcance</t>
        </is>
      </c>
      <c r="X1816" s="27" t="inlineStr"/>
      <c r="Y1816" s="27" t="inlineStr">
        <is>
          <t>No aplica: uniformes, clasificación que el inventario físico de Farmacia no releva</t>
        </is>
      </c>
      <c r="Z1816" s="28" t="inlineStr">
        <is>
          <t>Fuera del alcance del inventario físico</t>
        </is>
      </c>
      <c r="AA1816" s="27" t="inlineStr"/>
      <c r="AB1816" s="27" t="inlineStr"/>
      <c r="AC1816" s="27" t="inlineStr"/>
      <c r="AD1816" s="27" t="inlineStr"/>
      <c r="AE1816" s="27" t="inlineStr"/>
      <c r="AF1816" s="27" t="inlineStr"/>
      <c r="AG1816" s="27" t="inlineStr"/>
      <c r="AH1816" s="37" t="n">
        <v>11</v>
      </c>
      <c r="AI1816" s="37" t="n">
        <v>0</v>
      </c>
      <c r="AJ1816" s="37" t="n">
        <v>11</v>
      </c>
      <c r="AK1816" s="38" t="n">
        <v>24303.66454545455</v>
      </c>
      <c r="AL1816" s="38" t="n"/>
      <c r="AM1816" s="38" t="n"/>
      <c r="AN1816" s="27" t="inlineStr"/>
      <c r="AO1816" s="27" t="inlineStr">
        <is>
          <t>El material ocupa 2 filas en la hoja 1060 NQN (lote/almacén). La cantidad SAP y la física de esta vista son el total del material.</t>
        </is>
      </c>
    </row>
    <row r="1817">
      <c r="A1817" s="5" t="inlineStr">
        <is>
          <t>3001432</t>
        </is>
      </c>
      <c r="B1817" s="5" t="inlineStr">
        <is>
          <t>CHOMBA NEGRA XS</t>
        </is>
      </c>
      <c r="C1817" s="5" t="inlineStr"/>
      <c r="D1817" s="5" t="inlineStr">
        <is>
          <t>INDU</t>
        </is>
      </c>
      <c r="E1817" s="5" t="inlineStr">
        <is>
          <t>ZUNI</t>
        </is>
      </c>
      <c r="F1817" s="5" t="inlineStr">
        <is>
          <t>1060</t>
        </is>
      </c>
      <c r="G1817" s="5" t="inlineStr">
        <is>
          <t>6031</t>
        </is>
      </c>
      <c r="H1817" s="5" t="inlineStr">
        <is>
          <t>C/U</t>
        </is>
      </c>
      <c r="I1817" s="6" t="n">
        <v>2</v>
      </c>
      <c r="J1817" s="6" t="n">
        <v>0</v>
      </c>
      <c r="K1817" s="5" t="inlineStr">
        <is>
          <t>ARS</t>
        </is>
      </c>
      <c r="L1817" s="7" t="n">
        <v>0</v>
      </c>
      <c r="M1817" s="7" t="n">
        <v>17400</v>
      </c>
      <c r="O1817" s="11">
        <f>M1817/SUM($M$2:$M$2023)</f>
        <v/>
      </c>
      <c r="P1817" s="5">
        <f>IFERROR(M1817/I1817,0)</f>
        <v/>
      </c>
      <c r="R1817" s="8">
        <f>I1817-Q1817</f>
        <v/>
      </c>
      <c r="S1817" s="36">
        <f>P1817*R1817</f>
        <v/>
      </c>
      <c r="U1817" s="27" t="inlineStr">
        <is>
          <t>Stock SAP</t>
        </is>
      </c>
      <c r="V1817" s="27" t="inlineStr">
        <is>
          <t>Uniformes</t>
        </is>
      </c>
      <c r="W1817" s="27" t="inlineStr">
        <is>
          <t>Fuera del alcance</t>
        </is>
      </c>
      <c r="X1817" s="27" t="inlineStr"/>
      <c r="Y1817" s="27" t="inlineStr">
        <is>
          <t>No aplica: uniformes, clasificación que el inventario físico de Farmacia no releva</t>
        </is>
      </c>
      <c r="Z1817" s="28" t="inlineStr">
        <is>
          <t>Fuera del alcance del inventario físico</t>
        </is>
      </c>
      <c r="AA1817" s="27" t="inlineStr"/>
      <c r="AB1817" s="27" t="inlineStr"/>
      <c r="AC1817" s="27" t="inlineStr"/>
      <c r="AD1817" s="27" t="inlineStr"/>
      <c r="AE1817" s="27" t="inlineStr"/>
      <c r="AF1817" s="27" t="inlineStr"/>
      <c r="AG1817" s="27" t="inlineStr"/>
      <c r="AH1817" s="37" t="n">
        <v>2</v>
      </c>
      <c r="AI1817" s="37" t="n">
        <v>0</v>
      </c>
      <c r="AJ1817" s="37" t="n">
        <v>2</v>
      </c>
      <c r="AK1817" s="38" t="n">
        <v>8700</v>
      </c>
      <c r="AL1817" s="38" t="n"/>
      <c r="AM1817" s="38" t="n"/>
      <c r="AN1817" s="27" t="inlineStr"/>
      <c r="AO1817" s="27" t="inlineStr"/>
    </row>
    <row r="1818">
      <c r="A1818" s="5" t="inlineStr">
        <is>
          <t>3001521</t>
        </is>
      </c>
      <c r="B1818" s="5" t="inlineStr">
        <is>
          <t>AMBO VERDE T. M</t>
        </is>
      </c>
      <c r="C1818" s="5" t="inlineStr"/>
      <c r="D1818" s="5" t="inlineStr">
        <is>
          <t>INDU</t>
        </is>
      </c>
      <c r="E1818" s="5" t="inlineStr">
        <is>
          <t>ZUNI</t>
        </is>
      </c>
      <c r="F1818" s="5" t="inlineStr">
        <is>
          <t>1060</t>
        </is>
      </c>
      <c r="G1818" s="5" t="inlineStr">
        <is>
          <t>6010</t>
        </is>
      </c>
      <c r="H1818" s="5" t="inlineStr">
        <is>
          <t>C/U</t>
        </is>
      </c>
      <c r="I1818" s="6" t="n">
        <v>2</v>
      </c>
      <c r="J1818" s="6" t="n">
        <v>0</v>
      </c>
      <c r="K1818" s="5" t="inlineStr">
        <is>
          <t>ARS</t>
        </is>
      </c>
      <c r="L1818" s="7" t="n">
        <v>0</v>
      </c>
      <c r="M1818" s="7" t="n">
        <v>55000</v>
      </c>
      <c r="O1818" s="11">
        <f>M1818/SUM($M$2:$M$2023)</f>
        <v/>
      </c>
      <c r="P1818" s="5">
        <f>IFERROR(M1818/I1818,0)</f>
        <v/>
      </c>
      <c r="R1818" s="8">
        <f>I1818-Q1818</f>
        <v/>
      </c>
      <c r="S1818" s="36">
        <f>P1818*R1818</f>
        <v/>
      </c>
      <c r="U1818" s="27" t="inlineStr">
        <is>
          <t>Stock SAP</t>
        </is>
      </c>
      <c r="V1818" s="27" t="inlineStr">
        <is>
          <t>Uniformes</t>
        </is>
      </c>
      <c r="W1818" s="27" t="inlineStr">
        <is>
          <t>Fuera del alcance</t>
        </is>
      </c>
      <c r="X1818" s="27" t="inlineStr"/>
      <c r="Y1818" s="27" t="inlineStr">
        <is>
          <t>No aplica: uniformes, clasificación que el inventario físico de Farmacia no releva</t>
        </is>
      </c>
      <c r="Z1818" s="28" t="inlineStr">
        <is>
          <t>Fuera del alcance del inventario físico</t>
        </is>
      </c>
      <c r="AA1818" s="27" t="inlineStr"/>
      <c r="AB1818" s="27" t="inlineStr"/>
      <c r="AC1818" s="27" t="inlineStr"/>
      <c r="AD1818" s="27" t="inlineStr"/>
      <c r="AE1818" s="27" t="inlineStr"/>
      <c r="AF1818" s="27" t="inlineStr"/>
      <c r="AG1818" s="27" t="inlineStr"/>
      <c r="AH1818" s="37" t="n">
        <v>2</v>
      </c>
      <c r="AI1818" s="37" t="n">
        <v>0</v>
      </c>
      <c r="AJ1818" s="37" t="n">
        <v>2</v>
      </c>
      <c r="AK1818" s="38" t="n">
        <v>27500</v>
      </c>
      <c r="AL1818" s="38" t="n"/>
      <c r="AM1818" s="38" t="n"/>
      <c r="AN1818" s="27" t="inlineStr"/>
      <c r="AO1818" s="27" t="inlineStr"/>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7" t="n">
        <v>0</v>
      </c>
      <c r="M1819" s="7" t="n">
        <v>48.35</v>
      </c>
      <c r="O1819" s="11">
        <f>M1819/SUM($M$2:$M$2023)</f>
        <v/>
      </c>
      <c r="P1819" s="5">
        <f>IFERROR(M1819/I1819,0)</f>
        <v/>
      </c>
      <c r="R1819" s="8">
        <f>I1819-Q1819</f>
        <v/>
      </c>
      <c r="S1819" s="36">
        <f>P1819*R1819</f>
        <v/>
      </c>
      <c r="U1819" s="27" t="inlineStr">
        <is>
          <t>Stock SAP</t>
        </is>
      </c>
      <c r="V1819" s="27" t="inlineStr">
        <is>
          <t>Medicamentos</t>
        </is>
      </c>
      <c r="W1819" s="27" t="inlineStr">
        <is>
          <t>Dentro del alcance</t>
        </is>
      </c>
      <c r="X1819" s="27" t="inlineStr"/>
      <c r="Y1819" s="27" t="inlineStr">
        <is>
          <t>Sin recuento físico en el inventario de Avain</t>
        </is>
      </c>
      <c r="Z1819" s="28" t="inlineStr">
        <is>
          <t>Sin recuento físico</t>
        </is>
      </c>
      <c r="AA1819" s="27" t="inlineStr"/>
      <c r="AB1819" s="27" t="inlineStr"/>
      <c r="AC1819" s="27" t="inlineStr"/>
      <c r="AD1819" s="27" t="inlineStr"/>
      <c r="AE1819" s="27" t="inlineStr"/>
      <c r="AF1819" s="27" t="inlineStr"/>
      <c r="AG1819" s="27" t="inlineStr"/>
      <c r="AH1819" s="37" t="n">
        <v>1</v>
      </c>
      <c r="AI1819" s="37" t="n">
        <v>0</v>
      </c>
      <c r="AJ1819" s="37" t="n">
        <v>1</v>
      </c>
      <c r="AK1819" s="38" t="n">
        <v>48.35</v>
      </c>
      <c r="AL1819" s="38" t="n"/>
      <c r="AM1819" s="38" t="n"/>
      <c r="AN1819" s="27" t="inlineStr"/>
      <c r="AO1819" s="27"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7" t="n">
        <v>0</v>
      </c>
      <c r="M1820" s="7" t="n">
        <v>4796.02</v>
      </c>
      <c r="O1820" s="11">
        <f>M1820/SUM($M$2:$M$2023)</f>
        <v/>
      </c>
      <c r="P1820" s="5">
        <f>IFERROR(M1820/I1820,0)</f>
        <v/>
      </c>
      <c r="R1820" s="8">
        <f>I1820-Q1820</f>
        <v/>
      </c>
      <c r="S1820" s="36">
        <f>P1820*R1820</f>
        <v/>
      </c>
      <c r="U1820" s="27" t="inlineStr">
        <is>
          <t>Stock SAP</t>
        </is>
      </c>
      <c r="V1820" s="27" t="inlineStr">
        <is>
          <t>Medicamentos</t>
        </is>
      </c>
      <c r="W1820" s="27" t="inlineStr">
        <is>
          <t>Dentro del alcance</t>
        </is>
      </c>
      <c r="X1820" s="27" t="inlineStr"/>
      <c r="Y1820" s="27" t="inlineStr">
        <is>
          <t>Sin recuento físico en el inventario de Avain</t>
        </is>
      </c>
      <c r="Z1820" s="28" t="inlineStr">
        <is>
          <t>Sin recuento físico</t>
        </is>
      </c>
      <c r="AA1820" s="27" t="inlineStr"/>
      <c r="AB1820" s="27" t="inlineStr"/>
      <c r="AC1820" s="27" t="inlineStr"/>
      <c r="AD1820" s="27" t="inlineStr"/>
      <c r="AE1820" s="27" t="inlineStr"/>
      <c r="AF1820" s="27" t="inlineStr"/>
      <c r="AG1820" s="27" t="inlineStr"/>
      <c r="AH1820" s="37" t="n">
        <v>59</v>
      </c>
      <c r="AI1820" s="37" t="n">
        <v>0</v>
      </c>
      <c r="AJ1820" s="37" t="n">
        <v>59</v>
      </c>
      <c r="AK1820" s="38" t="n">
        <v>4796.02406779661</v>
      </c>
      <c r="AL1820" s="38" t="n"/>
      <c r="AM1820" s="38" t="n"/>
      <c r="AN1820" s="27" t="inlineStr"/>
      <c r="AO1820" s="27"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7" t="n">
        <v>0</v>
      </c>
      <c r="M1821" s="7" t="n">
        <v>315.09</v>
      </c>
      <c r="O1821" s="11">
        <f>M1821/SUM($M$2:$M$2023)</f>
        <v/>
      </c>
      <c r="P1821" s="5">
        <f>IFERROR(M1821/I1821,0)</f>
        <v/>
      </c>
      <c r="R1821" s="8">
        <f>I1821-Q1821</f>
        <v/>
      </c>
      <c r="S1821" s="36">
        <f>P1821*R1821</f>
        <v/>
      </c>
      <c r="U1821" s="27" t="inlineStr">
        <is>
          <t>Stock SAP</t>
        </is>
      </c>
      <c r="V1821" s="27" t="inlineStr">
        <is>
          <t>Medicamentos</t>
        </is>
      </c>
      <c r="W1821" s="27" t="inlineStr">
        <is>
          <t>Dentro del alcance</t>
        </is>
      </c>
      <c r="X1821" s="27" t="inlineStr"/>
      <c r="Y1821" s="27" t="inlineStr">
        <is>
          <t>Sin recuento físico en el inventario de Avain</t>
        </is>
      </c>
      <c r="Z1821" s="28" t="inlineStr">
        <is>
          <t>Sin recuento físico</t>
        </is>
      </c>
      <c r="AA1821" s="27" t="inlineStr"/>
      <c r="AB1821" s="27" t="inlineStr"/>
      <c r="AC1821" s="27" t="inlineStr"/>
      <c r="AD1821" s="27" t="inlineStr"/>
      <c r="AE1821" s="27" t="inlineStr"/>
      <c r="AF1821" s="27" t="inlineStr"/>
      <c r="AG1821" s="27" t="inlineStr"/>
      <c r="AH1821" s="37" t="n">
        <v>552</v>
      </c>
      <c r="AI1821" s="37" t="n">
        <v>0</v>
      </c>
      <c r="AJ1821" s="37" t="n">
        <v>552</v>
      </c>
      <c r="AK1821" s="38" t="n">
        <v>315.0932971014492</v>
      </c>
      <c r="AL1821" s="38" t="n"/>
      <c r="AM1821" s="38" t="n"/>
      <c r="AN1821" s="27" t="inlineStr"/>
      <c r="AO1821" s="27"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7" t="n">
        <v>0</v>
      </c>
      <c r="M1822" s="7" t="n">
        <v>201.29</v>
      </c>
      <c r="O1822" s="11">
        <f>M1822/SUM($M$2:$M$2023)</f>
        <v/>
      </c>
      <c r="P1822" s="5">
        <f>IFERROR(M1822/I1822,0)</f>
        <v/>
      </c>
      <c r="R1822" s="8">
        <f>I1822-Q1822</f>
        <v/>
      </c>
      <c r="S1822" s="36">
        <f>P1822*R1822</f>
        <v/>
      </c>
      <c r="U1822" s="27" t="inlineStr">
        <is>
          <t>Stock SAP</t>
        </is>
      </c>
      <c r="V1822" s="27" t="inlineStr">
        <is>
          <t>Medicamentos</t>
        </is>
      </c>
      <c r="W1822" s="27" t="inlineStr">
        <is>
          <t>Dentro del alcance</t>
        </is>
      </c>
      <c r="X1822" s="30" t="inlineStr">
        <is>
          <t>Media</t>
        </is>
      </c>
      <c r="Y1822" s="27" t="inlineStr">
        <is>
          <t>Homologado – confianza Media – pendiente de validación</t>
        </is>
      </c>
      <c r="Z1822" s="26" t="inlineStr">
        <is>
          <t>Dar de baja en SAP</t>
        </is>
      </c>
      <c r="AA1822" s="27" t="inlineStr">
        <is>
          <t>249</t>
        </is>
      </c>
      <c r="AB1822" s="27" t="inlineStr">
        <is>
          <t>FENITOINA AMP</t>
        </is>
      </c>
      <c r="AC1822" s="27" t="inlineStr">
        <is>
          <t>Homologación por código Avain (master M09-002)</t>
        </is>
      </c>
      <c r="AD1822" s="27" t="inlineStr">
        <is>
          <t>No</t>
        </is>
      </c>
      <c r="AE1822" s="27" t="inlineStr"/>
      <c r="AF1822" s="27" t="inlineStr">
        <is>
          <t>Sí</t>
        </is>
      </c>
      <c r="AG1822" s="27" t="inlineStr">
        <is>
          <t>M09-002</t>
        </is>
      </c>
      <c r="AH1822" s="37" t="n">
        <v>2241</v>
      </c>
      <c r="AI1822" s="37" t="n">
        <v>92</v>
      </c>
      <c r="AJ1822" s="37" t="n">
        <v>2149</v>
      </c>
      <c r="AK1822" s="38" t="n">
        <v>201.2917983043284</v>
      </c>
      <c r="AL1822" s="38">
        <f>IF(OR($Z1822="Dar de baja en SAP",$Z1822="Dar de alta en SAP"),$AJ1822*$AK1822,"")</f>
        <v/>
      </c>
      <c r="AM1822" s="38">
        <f>$AI1822*$AK1822</f>
        <v/>
      </c>
      <c r="AN1822" s="27" t="inlineStr"/>
      <c r="AO1822"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7" t="n">
        <v>0</v>
      </c>
      <c r="M1823" s="7" t="n">
        <v>1188.43</v>
      </c>
      <c r="O1823" s="11">
        <f>M1823/SUM($M$2:$M$2023)</f>
        <v/>
      </c>
      <c r="P1823" s="5">
        <f>IFERROR(M1823/I1823,0)</f>
        <v/>
      </c>
      <c r="R1823" s="8">
        <f>I1823-Q1823</f>
        <v/>
      </c>
      <c r="S1823" s="36">
        <f>P1823*R1823</f>
        <v/>
      </c>
      <c r="U1823" s="27" t="inlineStr">
        <is>
          <t>Stock SAP</t>
        </is>
      </c>
      <c r="V1823" s="27" t="inlineStr">
        <is>
          <t>Medicamentos</t>
        </is>
      </c>
      <c r="W1823" s="27" t="inlineStr">
        <is>
          <t>Dentro del alcance</t>
        </is>
      </c>
      <c r="X1823" s="30" t="inlineStr">
        <is>
          <t>Media</t>
        </is>
      </c>
      <c r="Y1823" s="27" t="inlineStr">
        <is>
          <t>Homologado – confianza Media – pendiente de validación</t>
        </is>
      </c>
      <c r="Z1823" s="26" t="inlineStr">
        <is>
          <t>Dar de baja en SAP</t>
        </is>
      </c>
      <c r="AA1823" s="27" t="inlineStr">
        <is>
          <t>460</t>
        </is>
      </c>
      <c r="AB1823" s="27" t="inlineStr">
        <is>
          <t>GEL CONDUCTOR 500 GRS</t>
        </is>
      </c>
      <c r="AC1823" s="27" t="inlineStr">
        <is>
          <t>Cruce por nomenclatura SAP</t>
        </is>
      </c>
      <c r="AD1823" s="27" t="inlineStr">
        <is>
          <t>No</t>
        </is>
      </c>
      <c r="AE1823" s="27" t="inlineStr"/>
      <c r="AF1823" s="27" t="inlineStr">
        <is>
          <t>No</t>
        </is>
      </c>
      <c r="AG1823" s="27" t="inlineStr"/>
      <c r="AH1823" s="37" t="n">
        <v>106</v>
      </c>
      <c r="AI1823" s="37" t="n">
        <v>0</v>
      </c>
      <c r="AJ1823" s="37" t="n">
        <v>106</v>
      </c>
      <c r="AK1823" s="38" t="n">
        <v>1188.434056603773</v>
      </c>
      <c r="AL1823" s="38">
        <f>IF(OR($Z1823="Dar de baja en SAP",$Z1823="Dar de alta en SAP"),$AJ1823*$AK1823,"")</f>
        <v/>
      </c>
      <c r="AM1823" s="38">
        <f>$AI1823*$AK1823</f>
        <v/>
      </c>
      <c r="AN1823" s="27" t="inlineStr"/>
      <c r="AO1823" s="27"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7" t="n">
        <v>0</v>
      </c>
      <c r="M1824" s="7" t="n">
        <v>1188.43</v>
      </c>
      <c r="O1824" s="11">
        <f>M1824/SUM($M$2:$M$2023)</f>
        <v/>
      </c>
      <c r="P1824" s="5">
        <f>IFERROR(M1824/I1824,0)</f>
        <v/>
      </c>
      <c r="R1824" s="8">
        <f>I1824-Q1824</f>
        <v/>
      </c>
      <c r="S1824" s="36">
        <f>P1824*R1824</f>
        <v/>
      </c>
      <c r="U1824" s="27" t="inlineStr">
        <is>
          <t>Stock SAP</t>
        </is>
      </c>
      <c r="V1824" s="27" t="inlineStr">
        <is>
          <t>Medicamentos</t>
        </is>
      </c>
      <c r="W1824" s="27" t="inlineStr">
        <is>
          <t>Dentro del alcance</t>
        </is>
      </c>
      <c r="X1824" s="30" t="inlineStr">
        <is>
          <t>Media</t>
        </is>
      </c>
      <c r="Y1824" s="27" t="inlineStr">
        <is>
          <t>Homologado – confianza Media – pendiente de validación</t>
        </is>
      </c>
      <c r="Z1824" s="26" t="inlineStr">
        <is>
          <t>Dar de baja en SAP</t>
        </is>
      </c>
      <c r="AA1824" s="27" t="inlineStr">
        <is>
          <t>460</t>
        </is>
      </c>
      <c r="AB1824" s="27" t="inlineStr">
        <is>
          <t>GEL CONDUCTOR 500 GRS</t>
        </is>
      </c>
      <c r="AC1824" s="27" t="inlineStr">
        <is>
          <t>Cruce por nomenclatura SAP</t>
        </is>
      </c>
      <c r="AD1824" s="27" t="inlineStr">
        <is>
          <t>No</t>
        </is>
      </c>
      <c r="AE1824" s="27" t="inlineStr"/>
      <c r="AF1824" s="27" t="inlineStr">
        <is>
          <t>No</t>
        </is>
      </c>
      <c r="AG1824" s="27" t="inlineStr"/>
      <c r="AH1824" s="37" t="n">
        <v>106</v>
      </c>
      <c r="AI1824" s="37" t="n">
        <v>0</v>
      </c>
      <c r="AJ1824" s="37" t="n">
        <v>106</v>
      </c>
      <c r="AK1824" s="38" t="n">
        <v>1188.434056603773</v>
      </c>
      <c r="AL1824" s="38">
        <f>IF(OR($Z1824="Dar de baja en SAP",$Z1824="Dar de alta en SAP"),$AJ1824*$AK1824,"")</f>
        <v/>
      </c>
      <c r="AM1824" s="38">
        <f>$AI1824*$AK1824</f>
        <v/>
      </c>
      <c r="AN1824" s="27" t="inlineStr"/>
      <c r="AO1824" s="27"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7" t="n">
        <v>0</v>
      </c>
      <c r="M1825" s="7" t="n">
        <v>131.73</v>
      </c>
      <c r="O1825" s="11">
        <f>M1825/SUM($M$2:$M$2023)</f>
        <v/>
      </c>
      <c r="P1825" s="5">
        <f>IFERROR(M1825/I1825,0)</f>
        <v/>
      </c>
      <c r="R1825" s="8">
        <f>I1825-Q1825</f>
        <v/>
      </c>
      <c r="S1825" s="36">
        <f>P1825*R1825</f>
        <v/>
      </c>
      <c r="U1825" s="27" t="inlineStr">
        <is>
          <t>Stock SAP</t>
        </is>
      </c>
      <c r="V1825" s="27" t="inlineStr">
        <is>
          <t>Medicamentos</t>
        </is>
      </c>
      <c r="W1825" s="27" t="inlineStr">
        <is>
          <t>Dentro del alcance</t>
        </is>
      </c>
      <c r="X1825" s="27" t="inlineStr"/>
      <c r="Y1825" s="27" t="inlineStr">
        <is>
          <t>Sin recuento físico en el inventario de Avain</t>
        </is>
      </c>
      <c r="Z1825" s="28" t="inlineStr">
        <is>
          <t>Sin recuento físico</t>
        </is>
      </c>
      <c r="AA1825" s="27" t="inlineStr"/>
      <c r="AB1825" s="27" t="inlineStr"/>
      <c r="AC1825" s="27" t="inlineStr"/>
      <c r="AD1825" s="27" t="inlineStr"/>
      <c r="AE1825" s="27" t="inlineStr"/>
      <c r="AF1825" s="27" t="inlineStr"/>
      <c r="AG1825" s="27" t="inlineStr"/>
      <c r="AH1825" s="37" t="n">
        <v>3721</v>
      </c>
      <c r="AI1825" s="37" t="n">
        <v>0</v>
      </c>
      <c r="AJ1825" s="37" t="n">
        <v>3721</v>
      </c>
      <c r="AK1825" s="38" t="n">
        <v>131.734165546896</v>
      </c>
      <c r="AL1825" s="38" t="n"/>
      <c r="AM1825" s="38" t="n"/>
      <c r="AN1825" s="27" t="inlineStr"/>
      <c r="AO1825" s="27"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7" t="n">
        <v>0</v>
      </c>
      <c r="M1826" s="7" t="n">
        <v>272.96</v>
      </c>
      <c r="O1826" s="11">
        <f>M1826/SUM($M$2:$M$2023)</f>
        <v/>
      </c>
      <c r="P1826" s="5">
        <f>IFERROR(M1826/I1826,0)</f>
        <v/>
      </c>
      <c r="R1826" s="8">
        <f>I1826-Q1826</f>
        <v/>
      </c>
      <c r="S1826" s="36">
        <f>P1826*R1826</f>
        <v/>
      </c>
      <c r="U1826" s="27" t="inlineStr">
        <is>
          <t>Stock SAP</t>
        </is>
      </c>
      <c r="V1826" s="27" t="inlineStr">
        <is>
          <t>Medicamentos</t>
        </is>
      </c>
      <c r="W1826" s="27" t="inlineStr">
        <is>
          <t>Dentro del alcance</t>
        </is>
      </c>
      <c r="X1826" s="27" t="inlineStr"/>
      <c r="Y1826" s="27" t="inlineStr">
        <is>
          <t>Sin recuento físico en el inventario de Avain</t>
        </is>
      </c>
      <c r="Z1826" s="28" t="inlineStr">
        <is>
          <t>Sin recuento físico</t>
        </is>
      </c>
      <c r="AA1826" s="27" t="inlineStr"/>
      <c r="AB1826" s="27" t="inlineStr"/>
      <c r="AC1826" s="27" t="inlineStr"/>
      <c r="AD1826" s="27" t="inlineStr"/>
      <c r="AE1826" s="27" t="inlineStr"/>
      <c r="AF1826" s="27" t="inlineStr"/>
      <c r="AG1826" s="27" t="inlineStr"/>
      <c r="AH1826" s="37" t="n">
        <v>1991</v>
      </c>
      <c r="AI1826" s="37" t="n">
        <v>0</v>
      </c>
      <c r="AJ1826" s="37" t="n">
        <v>1991</v>
      </c>
      <c r="AK1826" s="38" t="n">
        <v>272.9604068307383</v>
      </c>
      <c r="AL1826" s="38" t="n"/>
      <c r="AM1826" s="38" t="n"/>
      <c r="AN1826" s="27" t="inlineStr"/>
      <c r="AO1826" s="27"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7" t="n">
        <v>0</v>
      </c>
      <c r="M1827" s="7" t="n">
        <v>6404.7</v>
      </c>
      <c r="O1827" s="11">
        <f>M1827/SUM($M$2:$M$2023)</f>
        <v/>
      </c>
      <c r="P1827" s="5">
        <f>IFERROR(M1827/I1827,0)</f>
        <v/>
      </c>
      <c r="R1827" s="8">
        <f>I1827-Q1827</f>
        <v/>
      </c>
      <c r="S1827" s="36">
        <f>P1827*R1827</f>
        <v/>
      </c>
      <c r="U1827" s="27" t="inlineStr">
        <is>
          <t>Stock SAP</t>
        </is>
      </c>
      <c r="V1827" s="27" t="inlineStr">
        <is>
          <t>Medicamentos</t>
        </is>
      </c>
      <c r="W1827" s="27" t="inlineStr">
        <is>
          <t>Dentro del alcance</t>
        </is>
      </c>
      <c r="X1827" s="26" t="inlineStr">
        <is>
          <t>Baja</t>
        </is>
      </c>
      <c r="Y1827" s="27" t="inlineStr">
        <is>
          <t>Homologado – confianza Baja – pendiente de validación</t>
        </is>
      </c>
      <c r="Z1827" s="26" t="inlineStr">
        <is>
          <t>Dar de baja en SAP</t>
        </is>
      </c>
      <c r="AA1827" s="27" t="inlineStr">
        <is>
          <t>315</t>
        </is>
      </c>
      <c r="AB1827" s="27" t="inlineStr">
        <is>
          <t>Budesonide</t>
        </is>
      </c>
      <c r="AC1827" s="27" t="inlineStr">
        <is>
          <t>Cruce por nomenclatura SAP</t>
        </is>
      </c>
      <c r="AD1827" s="27" t="inlineStr">
        <is>
          <t>No</t>
        </is>
      </c>
      <c r="AE1827" s="27" t="inlineStr"/>
      <c r="AF1827" s="27" t="inlineStr">
        <is>
          <t>Sí</t>
        </is>
      </c>
      <c r="AG1827" s="27" t="inlineStr">
        <is>
          <t>M05-004</t>
        </is>
      </c>
      <c r="AH1827" s="37" t="n">
        <v>109</v>
      </c>
      <c r="AI1827" s="37" t="n">
        <v>0</v>
      </c>
      <c r="AJ1827" s="37" t="n">
        <v>109</v>
      </c>
      <c r="AK1827" s="38" t="n">
        <v>6404.695229357797</v>
      </c>
      <c r="AL1827" s="38">
        <f>IF(OR($Z1827="Dar de baja en SAP",$Z1827="Dar de alta en SAP"),$AJ1827*$AK1827,"")</f>
        <v/>
      </c>
      <c r="AM1827" s="38">
        <f>$AI1827*$AK1827</f>
        <v/>
      </c>
      <c r="AN1827" s="27" t="inlineStr"/>
      <c r="AO1827" s="27"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7" t="n">
        <v>0</v>
      </c>
      <c r="M1828" s="7" t="n">
        <v>23434.7</v>
      </c>
      <c r="O1828" s="11">
        <f>M1828/SUM($M$2:$M$2023)</f>
        <v/>
      </c>
      <c r="P1828" s="5">
        <f>IFERROR(M1828/I1828,0)</f>
        <v/>
      </c>
      <c r="R1828" s="8">
        <f>I1828-Q1828</f>
        <v/>
      </c>
      <c r="S1828" s="36">
        <f>P1828*R1828</f>
        <v/>
      </c>
      <c r="U1828" s="27" t="inlineStr">
        <is>
          <t>Stock SAP</t>
        </is>
      </c>
      <c r="V1828" s="27" t="inlineStr">
        <is>
          <t>Medicamentos</t>
        </is>
      </c>
      <c r="W1828" s="27" t="inlineStr">
        <is>
          <t>Dentro del alcance</t>
        </is>
      </c>
      <c r="X1828" s="27" t="inlineStr"/>
      <c r="Y1828" s="27" t="inlineStr">
        <is>
          <t>Sin recuento físico en el inventario de Avain</t>
        </is>
      </c>
      <c r="Z1828" s="28" t="inlineStr">
        <is>
          <t>Sin recuento físico</t>
        </is>
      </c>
      <c r="AA1828" s="27" t="inlineStr"/>
      <c r="AB1828" s="27" t="inlineStr"/>
      <c r="AC1828" s="27" t="inlineStr"/>
      <c r="AD1828" s="27" t="inlineStr"/>
      <c r="AE1828" s="27" t="inlineStr"/>
      <c r="AF1828" s="27" t="inlineStr"/>
      <c r="AG1828" s="27" t="inlineStr"/>
      <c r="AH1828" s="37" t="n">
        <v>150</v>
      </c>
      <c r="AI1828" s="37" t="n">
        <v>0</v>
      </c>
      <c r="AJ1828" s="37" t="n">
        <v>150</v>
      </c>
      <c r="AK1828" s="38" t="n">
        <v>23434.70193333333</v>
      </c>
      <c r="AL1828" s="38" t="n"/>
      <c r="AM1828" s="38" t="n"/>
      <c r="AN1828" s="27" t="inlineStr"/>
      <c r="AO1828" s="27"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7" t="n">
        <v>0</v>
      </c>
      <c r="M1829" s="7" t="n">
        <v>181.76</v>
      </c>
      <c r="O1829" s="11">
        <f>M1829/SUM($M$2:$M$2023)</f>
        <v/>
      </c>
      <c r="P1829" s="5">
        <f>IFERROR(M1829/I1829,0)</f>
        <v/>
      </c>
      <c r="R1829" s="8">
        <f>I1829-Q1829</f>
        <v/>
      </c>
      <c r="S1829" s="36">
        <f>P1829*R1829</f>
        <v/>
      </c>
      <c r="U1829" s="27" t="inlineStr">
        <is>
          <t>Stock SAP</t>
        </is>
      </c>
      <c r="V1829" s="27" t="inlineStr">
        <is>
          <t>Medicamentos</t>
        </is>
      </c>
      <c r="W1829" s="27" t="inlineStr">
        <is>
          <t>Dentro del alcance</t>
        </is>
      </c>
      <c r="X1829" s="27" t="inlineStr"/>
      <c r="Y1829" s="27" t="inlineStr">
        <is>
          <t>Sin recuento físico en el inventario de Avain</t>
        </is>
      </c>
      <c r="Z1829" s="28" t="inlineStr">
        <is>
          <t>Sin recuento físico</t>
        </is>
      </c>
      <c r="AA1829" s="27" t="inlineStr"/>
      <c r="AB1829" s="27" t="inlineStr"/>
      <c r="AC1829" s="27" t="inlineStr"/>
      <c r="AD1829" s="27" t="inlineStr"/>
      <c r="AE1829" s="27" t="inlineStr"/>
      <c r="AF1829" s="27" t="inlineStr"/>
      <c r="AG1829" s="27" t="inlineStr"/>
      <c r="AH1829" s="37" t="n">
        <v>321</v>
      </c>
      <c r="AI1829" s="37" t="n">
        <v>0</v>
      </c>
      <c r="AJ1829" s="37" t="n">
        <v>321</v>
      </c>
      <c r="AK1829" s="38" t="n">
        <v>181.7584423676012</v>
      </c>
      <c r="AL1829" s="38" t="n"/>
      <c r="AM1829" s="38" t="n"/>
      <c r="AN1829" s="27" t="inlineStr"/>
      <c r="AO1829" s="27"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7" t="n">
        <v>0</v>
      </c>
      <c r="M1830" s="7" t="n">
        <v>609.04</v>
      </c>
      <c r="O1830" s="11">
        <f>M1830/SUM($M$2:$M$2023)</f>
        <v/>
      </c>
      <c r="P1830" s="5">
        <f>IFERROR(M1830/I1830,0)</f>
        <v/>
      </c>
      <c r="R1830" s="8">
        <f>I1830-Q1830</f>
        <v/>
      </c>
      <c r="S1830" s="36">
        <f>P1830*R1830</f>
        <v/>
      </c>
      <c r="U1830" s="27" t="inlineStr">
        <is>
          <t>Stock SAP</t>
        </is>
      </c>
      <c r="V1830" s="27" t="inlineStr">
        <is>
          <t>Medicamentos</t>
        </is>
      </c>
      <c r="W1830" s="27" t="inlineStr">
        <is>
          <t>Dentro del alcance</t>
        </is>
      </c>
      <c r="X1830" s="27" t="inlineStr"/>
      <c r="Y1830" s="27" t="inlineStr">
        <is>
          <t>Sin recuento físico en el inventario de Avain</t>
        </is>
      </c>
      <c r="Z1830" s="28" t="inlineStr">
        <is>
          <t>Sin recuento físico</t>
        </is>
      </c>
      <c r="AA1830" s="27" t="inlineStr"/>
      <c r="AB1830" s="27" t="inlineStr"/>
      <c r="AC1830" s="27" t="inlineStr"/>
      <c r="AD1830" s="27" t="inlineStr"/>
      <c r="AE1830" s="27" t="inlineStr"/>
      <c r="AF1830" s="27" t="inlineStr"/>
      <c r="AG1830" s="27" t="inlineStr"/>
      <c r="AH1830" s="37" t="n">
        <v>1</v>
      </c>
      <c r="AI1830" s="37" t="n">
        <v>0</v>
      </c>
      <c r="AJ1830" s="37" t="n">
        <v>1</v>
      </c>
      <c r="AK1830" s="38" t="n">
        <v>609.04</v>
      </c>
      <c r="AL1830" s="38" t="n"/>
      <c r="AM1830" s="38" t="n"/>
      <c r="AN1830" s="27" t="inlineStr"/>
      <c r="AO1830" s="27" t="inlineStr"/>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7" t="n">
        <v>0</v>
      </c>
      <c r="M1831" s="7" t="n">
        <v>666.4400000000001</v>
      </c>
      <c r="O1831" s="11">
        <f>M1831/SUM($M$2:$M$2023)</f>
        <v/>
      </c>
      <c r="P1831" s="5">
        <f>IFERROR(M1831/I1831,0)</f>
        <v/>
      </c>
      <c r="R1831" s="8">
        <f>I1831-Q1831</f>
        <v/>
      </c>
      <c r="S1831" s="36">
        <f>P1831*R1831</f>
        <v/>
      </c>
      <c r="U1831" s="27" t="inlineStr">
        <is>
          <t>Stock SAP</t>
        </is>
      </c>
      <c r="V1831" s="27" t="inlineStr">
        <is>
          <t>Medicamentos</t>
        </is>
      </c>
      <c r="W1831" s="27" t="inlineStr">
        <is>
          <t>Dentro del alcance</t>
        </is>
      </c>
      <c r="X1831" s="27" t="inlineStr"/>
      <c r="Y1831" s="27" t="inlineStr">
        <is>
          <t>Sin recuento físico en el inventario de Avain</t>
        </is>
      </c>
      <c r="Z1831" s="28" t="inlineStr">
        <is>
          <t>Sin recuento físico</t>
        </is>
      </c>
      <c r="AA1831" s="27" t="inlineStr"/>
      <c r="AB1831" s="27" t="inlineStr"/>
      <c r="AC1831" s="27" t="inlineStr"/>
      <c r="AD1831" s="27" t="inlineStr"/>
      <c r="AE1831" s="27" t="inlineStr"/>
      <c r="AF1831" s="27" t="inlineStr"/>
      <c r="AG1831" s="27" t="inlineStr"/>
      <c r="AH1831" s="37" t="n">
        <v>503</v>
      </c>
      <c r="AI1831" s="37" t="n">
        <v>0</v>
      </c>
      <c r="AJ1831" s="37" t="n">
        <v>503</v>
      </c>
      <c r="AK1831" s="38" t="n">
        <v>666.4431212723657</v>
      </c>
      <c r="AL1831" s="38" t="n"/>
      <c r="AM1831" s="38" t="n"/>
      <c r="AN1831" s="27" t="inlineStr"/>
      <c r="AO1831" s="27"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7" t="n">
        <v>0</v>
      </c>
      <c r="M1832" s="7" t="n">
        <v>666.4400000000001</v>
      </c>
      <c r="O1832" s="11">
        <f>M1832/SUM($M$2:$M$2023)</f>
        <v/>
      </c>
      <c r="P1832" s="5">
        <f>IFERROR(M1832/I1832,0)</f>
        <v/>
      </c>
      <c r="R1832" s="8">
        <f>I1832-Q1832</f>
        <v/>
      </c>
      <c r="S1832" s="36">
        <f>P1832*R1832</f>
        <v/>
      </c>
      <c r="U1832" s="27" t="inlineStr">
        <is>
          <t>Stock SAP</t>
        </is>
      </c>
      <c r="V1832" s="27" t="inlineStr">
        <is>
          <t>Medicamentos</t>
        </is>
      </c>
      <c r="W1832" s="27" t="inlineStr">
        <is>
          <t>Dentro del alcance</t>
        </is>
      </c>
      <c r="X1832" s="27" t="inlineStr"/>
      <c r="Y1832" s="27" t="inlineStr">
        <is>
          <t>Sin recuento físico en el inventario de Avain</t>
        </is>
      </c>
      <c r="Z1832" s="28" t="inlineStr">
        <is>
          <t>Sin recuento físico</t>
        </is>
      </c>
      <c r="AA1832" s="27" t="inlineStr"/>
      <c r="AB1832" s="27" t="inlineStr"/>
      <c r="AC1832" s="27" t="inlineStr"/>
      <c r="AD1832" s="27" t="inlineStr"/>
      <c r="AE1832" s="27" t="inlineStr"/>
      <c r="AF1832" s="27" t="inlineStr"/>
      <c r="AG1832" s="27" t="inlineStr"/>
      <c r="AH1832" s="37" t="n">
        <v>503</v>
      </c>
      <c r="AI1832" s="37" t="n">
        <v>0</v>
      </c>
      <c r="AJ1832" s="37" t="n">
        <v>503</v>
      </c>
      <c r="AK1832" s="38" t="n">
        <v>666.4431212723657</v>
      </c>
      <c r="AL1832" s="38" t="n"/>
      <c r="AM1832" s="38" t="n"/>
      <c r="AN1832" s="27" t="inlineStr"/>
      <c r="AO1832" s="27" t="inlineStr">
        <is>
          <t>El material ocupa 11 filas en la hoja 1060 NQN (lote/almacén). La cantidad SAP y la física de esta vista son el total del material.</t>
        </is>
      </c>
    </row>
    <row r="1833">
      <c r="A1833" s="5" t="inlineStr">
        <is>
          <t>1005146</t>
        </is>
      </c>
      <c r="B1833" s="5" t="inlineStr">
        <is>
          <t>ANPHOTEROL 200ML AEROSOL</t>
        </is>
      </c>
      <c r="C1833" s="5" t="inlineStr"/>
      <c r="D1833" s="5" t="inlineStr">
        <is>
          <t>033</t>
        </is>
      </c>
      <c r="E1833" s="5" t="inlineStr">
        <is>
          <t>ZMED</t>
        </is>
      </c>
      <c r="F1833" s="5" t="inlineStr">
        <is>
          <t>1060</t>
        </is>
      </c>
      <c r="G1833" s="5" t="inlineStr">
        <is>
          <t>6021</t>
        </is>
      </c>
      <c r="H1833" s="5" t="inlineStr">
        <is>
          <t>C/U</t>
        </is>
      </c>
      <c r="I1833" s="6" t="n">
        <v>1</v>
      </c>
      <c r="J1833" s="6" t="n">
        <v>0</v>
      </c>
      <c r="K1833" s="5" t="inlineStr">
        <is>
          <t>ARS</t>
        </is>
      </c>
      <c r="L1833" s="7" t="n">
        <v>0</v>
      </c>
      <c r="M1833" s="7" t="n">
        <v>442644.63</v>
      </c>
      <c r="O1833" s="11">
        <f>M1833/SUM($M$2:$M$2023)</f>
        <v/>
      </c>
      <c r="P1833" s="5">
        <f>IFERROR(M1833/I1833,0)</f>
        <v/>
      </c>
      <c r="Q1833" s="39" t="n">
        <v>33</v>
      </c>
      <c r="R1833" s="8">
        <f>I1833-Q1833</f>
        <v/>
      </c>
      <c r="S1833" s="36">
        <f>P1833*R1833</f>
        <v/>
      </c>
      <c r="U1833" s="27" t="inlineStr">
        <is>
          <t>Stock SAP</t>
        </is>
      </c>
      <c r="V1833" s="27" t="inlineStr">
        <is>
          <t>Medicamentos</t>
        </is>
      </c>
      <c r="W1833" s="27" t="inlineStr">
        <is>
          <t>Dentro del alcance</t>
        </is>
      </c>
      <c r="X1833" s="26" t="inlineStr">
        <is>
          <t>Baja</t>
        </is>
      </c>
      <c r="Y1833" s="27" t="inlineStr">
        <is>
          <t>Homologado – confianza Baja – pendiente de validación</t>
        </is>
      </c>
      <c r="Z1833" s="25" t="inlineStr">
        <is>
          <t>Dar de alta en SAP</t>
        </is>
      </c>
      <c r="AA1833" s="27" t="inlineStr">
        <is>
          <t>505</t>
        </is>
      </c>
      <c r="AB1833" s="27" t="inlineStr">
        <is>
          <t>SALBUTAMOL AEROSOL</t>
        </is>
      </c>
      <c r="AC1833" s="27" t="inlineStr">
        <is>
          <t>Cruce por nomenclatura SAP</t>
        </is>
      </c>
      <c r="AD1833" s="27" t="inlineStr">
        <is>
          <t>No</t>
        </is>
      </c>
      <c r="AE1833" s="27" t="inlineStr"/>
      <c r="AF1833" s="27" t="inlineStr">
        <is>
          <t>No</t>
        </is>
      </c>
      <c r="AG1833" s="27" t="inlineStr"/>
      <c r="AH1833" s="37" t="n">
        <v>1</v>
      </c>
      <c r="AI1833" s="37" t="n">
        <v>33</v>
      </c>
      <c r="AJ1833" s="37" t="n">
        <v>-32</v>
      </c>
      <c r="AK1833" s="38" t="n">
        <v>442644.63</v>
      </c>
      <c r="AL1833" s="38">
        <f>IF(OR($Z1833="Dar de baja en SAP",$Z1833="Dar de alta en SAP"),$AJ1833*$AK1833,"")</f>
        <v/>
      </c>
      <c r="AM1833" s="38">
        <f>$AI1833*$AK1833</f>
        <v/>
      </c>
      <c r="AN1833" s="29" t="inlineStr">
        <is>
          <t>Valorización a validar: VU atípico ($442,644.63 contra una mediana de $2,000.00 en la base). Sugiere distinta unidad de medida (SAP por caja o envase y el recuento por unidad). La diferencia económica de esta fila no debe tomarse como definitiva.</t>
        </is>
      </c>
      <c r="AO1833" s="27"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t="inlineStr"/>
      <c r="D1834" s="5" t="inlineStr">
        <is>
          <t>033</t>
        </is>
      </c>
      <c r="E1834" s="5" t="inlineStr">
        <is>
          <t>ZDES</t>
        </is>
      </c>
      <c r="F1834" s="5" t="inlineStr">
        <is>
          <t>1060</t>
        </is>
      </c>
      <c r="G1834" s="5" t="inlineStr">
        <is>
          <t>6021</t>
        </is>
      </c>
      <c r="H1834" s="5" t="inlineStr">
        <is>
          <t>C/U</t>
        </is>
      </c>
      <c r="I1834" s="6" t="n">
        <v>1</v>
      </c>
      <c r="J1834" s="6" t="n">
        <v>0</v>
      </c>
      <c r="K1834" s="5" t="inlineStr">
        <is>
          <t>ARS</t>
        </is>
      </c>
      <c r="L1834" s="7" t="n">
        <v>0</v>
      </c>
      <c r="M1834" s="7" t="n">
        <v>29800</v>
      </c>
      <c r="O1834" s="11">
        <f>M1834/SUM($M$2:$M$2023)</f>
        <v/>
      </c>
      <c r="P1834" s="5">
        <f>IFERROR(M1834/I1834,0)</f>
        <v/>
      </c>
      <c r="R1834" s="8">
        <f>I1834-Q1834</f>
        <v/>
      </c>
      <c r="S1834" s="36">
        <f>P1834*R1834</f>
        <v/>
      </c>
      <c r="U1834" s="27" t="inlineStr">
        <is>
          <t>Stock SAP</t>
        </is>
      </c>
      <c r="V1834" s="27" t="inlineStr">
        <is>
          <t>Descartables</t>
        </is>
      </c>
      <c r="W1834" s="27" t="inlineStr">
        <is>
          <t>Dentro del alcance</t>
        </is>
      </c>
      <c r="X1834" s="27" t="inlineStr"/>
      <c r="Y1834" s="27" t="inlineStr">
        <is>
          <t>Sin recuento físico en el inventario de Avain</t>
        </is>
      </c>
      <c r="Z1834" s="28" t="inlineStr">
        <is>
          <t>Sin recuento físico</t>
        </is>
      </c>
      <c r="AA1834" s="27" t="inlineStr"/>
      <c r="AB1834" s="27" t="inlineStr"/>
      <c r="AC1834" s="27" t="inlineStr"/>
      <c r="AD1834" s="27" t="inlineStr"/>
      <c r="AE1834" s="27" t="inlineStr"/>
      <c r="AF1834" s="27" t="inlineStr"/>
      <c r="AG1834" s="27" t="inlineStr"/>
      <c r="AH1834" s="37" t="n">
        <v>1</v>
      </c>
      <c r="AI1834" s="37" t="n">
        <v>0</v>
      </c>
      <c r="AJ1834" s="37" t="n">
        <v>1</v>
      </c>
      <c r="AK1834" s="38" t="n">
        <v>29800</v>
      </c>
      <c r="AL1834" s="38" t="n"/>
      <c r="AM1834" s="38" t="n"/>
      <c r="AN1834" s="27" t="inlineStr"/>
      <c r="AO1834" s="27" t="inlineStr"/>
    </row>
    <row r="1835">
      <c r="A1835" s="5" t="inlineStr">
        <is>
          <t>2000391</t>
        </is>
      </c>
      <c r="B1835" s="5" t="inlineStr">
        <is>
          <t>RESUCITADOR  NEO</t>
        </is>
      </c>
      <c r="C1835" s="5" t="inlineStr"/>
      <c r="D1835" s="5" t="inlineStr">
        <is>
          <t>033</t>
        </is>
      </c>
      <c r="E1835" s="5" t="inlineStr">
        <is>
          <t>ZDES</t>
        </is>
      </c>
      <c r="F1835" s="5" t="inlineStr">
        <is>
          <t>1060</t>
        </is>
      </c>
      <c r="G1835" s="5" t="inlineStr">
        <is>
          <t>6022</t>
        </is>
      </c>
      <c r="H1835" s="5" t="inlineStr">
        <is>
          <t>C/U</t>
        </is>
      </c>
      <c r="I1835" s="6" t="n">
        <v>1</v>
      </c>
      <c r="J1835" s="6" t="n">
        <v>0</v>
      </c>
      <c r="K1835" s="5" t="inlineStr">
        <is>
          <t>ARS</t>
        </is>
      </c>
      <c r="L1835" s="7" t="n">
        <v>0</v>
      </c>
      <c r="M1835" s="7" t="n">
        <v>3224.83</v>
      </c>
      <c r="O1835" s="11">
        <f>M1835/SUM($M$2:$M$2023)</f>
        <v/>
      </c>
      <c r="P1835" s="5">
        <f>IFERROR(M1835/I1835,0)</f>
        <v/>
      </c>
      <c r="R1835" s="8">
        <f>I1835-Q1835</f>
        <v/>
      </c>
      <c r="S1835" s="36">
        <f>P1835*R1835</f>
        <v/>
      </c>
      <c r="U1835" s="27" t="inlineStr">
        <is>
          <t>Stock SAP</t>
        </is>
      </c>
      <c r="V1835" s="27" t="inlineStr">
        <is>
          <t>Descartables</t>
        </is>
      </c>
      <c r="W1835" s="27" t="inlineStr">
        <is>
          <t>Dentro del alcance</t>
        </is>
      </c>
      <c r="X1835" s="27" t="inlineStr"/>
      <c r="Y1835" s="27" t="inlineStr">
        <is>
          <t>Sin recuento físico en el inventario de Avain</t>
        </is>
      </c>
      <c r="Z1835" s="28" t="inlineStr">
        <is>
          <t>Sin recuento físico</t>
        </is>
      </c>
      <c r="AA1835" s="27" t="inlineStr"/>
      <c r="AB1835" s="27" t="inlineStr"/>
      <c r="AC1835" s="27" t="inlineStr"/>
      <c r="AD1835" s="27" t="inlineStr"/>
      <c r="AE1835" s="27" t="inlineStr"/>
      <c r="AF1835" s="27" t="inlineStr"/>
      <c r="AG1835" s="27" t="inlineStr"/>
      <c r="AH1835" s="37" t="n">
        <v>1</v>
      </c>
      <c r="AI1835" s="37" t="n">
        <v>0</v>
      </c>
      <c r="AJ1835" s="37" t="n">
        <v>1</v>
      </c>
      <c r="AK1835" s="38" t="n">
        <v>3224.83</v>
      </c>
      <c r="AL1835" s="38" t="n"/>
      <c r="AM1835" s="38" t="n"/>
      <c r="AN1835" s="27" t="inlineStr"/>
      <c r="AO1835" s="27" t="inlineStr"/>
    </row>
    <row r="1836">
      <c r="A1836" s="5" t="inlineStr">
        <is>
          <t>2000456</t>
        </is>
      </c>
      <c r="B1836" s="5" t="inlineStr">
        <is>
          <t>HOJA DE BISTURI Nº 15</t>
        </is>
      </c>
      <c r="C1836" s="5" t="inlineStr"/>
      <c r="D1836" s="5" t="inlineStr">
        <is>
          <t>033</t>
        </is>
      </c>
      <c r="E1836" s="5" t="inlineStr">
        <is>
          <t>ZDES</t>
        </is>
      </c>
      <c r="F1836" s="5" t="inlineStr">
        <is>
          <t>1060</t>
        </is>
      </c>
      <c r="G1836" s="5" t="inlineStr">
        <is>
          <t>6021</t>
        </is>
      </c>
      <c r="H1836" s="5" t="inlineStr">
        <is>
          <t>C/U</t>
        </is>
      </c>
      <c r="I1836" s="6" t="n">
        <v>1</v>
      </c>
      <c r="J1836" s="6" t="n">
        <v>0</v>
      </c>
      <c r="K1836" s="5" t="inlineStr">
        <is>
          <t>ARS</t>
        </is>
      </c>
      <c r="L1836" s="7" t="n">
        <v>0</v>
      </c>
      <c r="M1836" s="7" t="n">
        <v>64.45</v>
      </c>
      <c r="O1836" s="11">
        <f>M1836/SUM($M$2:$M$2023)</f>
        <v/>
      </c>
      <c r="P1836" s="5">
        <f>IFERROR(M1836/I1836,0)</f>
        <v/>
      </c>
      <c r="Q1836" s="39" t="n">
        <v>0</v>
      </c>
      <c r="R1836" s="8">
        <f>I1836-Q1836</f>
        <v/>
      </c>
      <c r="S1836" s="36">
        <f>P1836*R1836</f>
        <v/>
      </c>
      <c r="U1836" s="27" t="inlineStr">
        <is>
          <t>Stock SAP</t>
        </is>
      </c>
      <c r="V1836" s="27" t="inlineStr">
        <is>
          <t>Descartables</t>
        </is>
      </c>
      <c r="W1836" s="27" t="inlineStr">
        <is>
          <t>Dentro del alcance</t>
        </is>
      </c>
      <c r="X1836" s="25" t="inlineStr">
        <is>
          <t>Alta</t>
        </is>
      </c>
      <c r="Y1836" s="27" t="inlineStr">
        <is>
          <t>Homologado – confianza Alta</t>
        </is>
      </c>
      <c r="Z1836" s="26" t="inlineStr">
        <is>
          <t>Dar de baja en SAP</t>
        </is>
      </c>
      <c r="AA1836" s="27" t="inlineStr">
        <is>
          <t>475</t>
        </is>
      </c>
      <c r="AB1836" s="27" t="inlineStr">
        <is>
          <t>HOJA DE BISTURI Nº15</t>
        </is>
      </c>
      <c r="AC1836" s="27" t="inlineStr">
        <is>
          <t>Cruce por nomenclatura SAP</t>
        </is>
      </c>
      <c r="AD1836" s="27" t="inlineStr">
        <is>
          <t>No</t>
        </is>
      </c>
      <c r="AE1836" s="27" t="inlineStr"/>
      <c r="AF1836" s="27" t="inlineStr">
        <is>
          <t>Sí</t>
        </is>
      </c>
      <c r="AG1836" s="27" t="inlineStr"/>
      <c r="AH1836" s="37" t="n">
        <v>1</v>
      </c>
      <c r="AI1836" s="37" t="n">
        <v>0</v>
      </c>
      <c r="AJ1836" s="37" t="n">
        <v>1</v>
      </c>
      <c r="AK1836" s="38" t="n">
        <v>64.45</v>
      </c>
      <c r="AL1836" s="38">
        <f>IF(OR($Z1836="Dar de baja en SAP",$Z1836="Dar de alta en SAP"),$AJ1836*$AK1836,"")</f>
        <v/>
      </c>
      <c r="AM1836" s="38">
        <f>$AI1836*$AK1836</f>
        <v/>
      </c>
      <c r="AN1836" s="27" t="inlineStr"/>
      <c r="AO1836" s="27"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t="inlineStr"/>
      <c r="D1837" s="5" t="inlineStr">
        <is>
          <t>033</t>
        </is>
      </c>
      <c r="E1837" s="5" t="inlineStr">
        <is>
          <t>ZDES</t>
        </is>
      </c>
      <c r="F1837" s="5" t="inlineStr">
        <is>
          <t>1060</t>
        </is>
      </c>
      <c r="G1837" s="5" t="inlineStr">
        <is>
          <t>6022</t>
        </is>
      </c>
      <c r="H1837" s="5" t="inlineStr">
        <is>
          <t>C/U</t>
        </is>
      </c>
      <c r="I1837" s="6" t="n">
        <v>1</v>
      </c>
      <c r="J1837" s="6" t="n">
        <v>0</v>
      </c>
      <c r="K1837" s="5" t="inlineStr">
        <is>
          <t>ARS</t>
        </is>
      </c>
      <c r="L1837" s="7" t="n">
        <v>0</v>
      </c>
      <c r="M1837" s="7" t="n">
        <v>24.99</v>
      </c>
      <c r="O1837" s="11">
        <f>M1837/SUM($M$2:$M$2023)</f>
        <v/>
      </c>
      <c r="P1837" s="5">
        <f>IFERROR(M1837/I1837,0)</f>
        <v/>
      </c>
      <c r="Q1837" s="39" t="n">
        <v>41</v>
      </c>
      <c r="R1837" s="8">
        <f>I1837-Q1837</f>
        <v/>
      </c>
      <c r="S1837" s="36">
        <f>P1837*R1837</f>
        <v/>
      </c>
      <c r="U1837" s="27" t="inlineStr">
        <is>
          <t>Stock SAP</t>
        </is>
      </c>
      <c r="V1837" s="27" t="inlineStr">
        <is>
          <t>Descartables</t>
        </is>
      </c>
      <c r="W1837" s="27" t="inlineStr">
        <is>
          <t>Dentro del alcance</t>
        </is>
      </c>
      <c r="X1837" s="30" t="inlineStr">
        <is>
          <t>Media</t>
        </is>
      </c>
      <c r="Y1837" s="27" t="inlineStr">
        <is>
          <t>Homologado – confianza Media – pendiente de validación</t>
        </is>
      </c>
      <c r="Z1837" s="25" t="inlineStr">
        <is>
          <t>Dar de alta en SAP</t>
        </is>
      </c>
      <c r="AA1837" s="27" t="inlineStr">
        <is>
          <t>386</t>
        </is>
      </c>
      <c r="AB1837" s="27" t="inlineStr">
        <is>
          <t>Sabanas</t>
        </is>
      </c>
      <c r="AC1837" s="27" t="inlineStr">
        <is>
          <t>Cruce por nomenclatura SAP</t>
        </is>
      </c>
      <c r="AD1837" s="27" t="inlineStr">
        <is>
          <t>No</t>
        </is>
      </c>
      <c r="AE1837" s="27" t="inlineStr"/>
      <c r="AF1837" s="27" t="inlineStr">
        <is>
          <t>Sí</t>
        </is>
      </c>
      <c r="AG1837" s="27" t="inlineStr"/>
      <c r="AH1837" s="37" t="n">
        <v>1</v>
      </c>
      <c r="AI1837" s="37" t="n">
        <v>41</v>
      </c>
      <c r="AJ1837" s="37" t="n">
        <v>-40</v>
      </c>
      <c r="AK1837" s="38" t="n">
        <v>24.99</v>
      </c>
      <c r="AL1837" s="38">
        <f>IF(OR($Z1837="Dar de baja en SAP",$Z1837="Dar de alta en SAP"),$AJ1837*$AK1837,"")</f>
        <v/>
      </c>
      <c r="AM1837" s="38">
        <f>$AI1837*$AK1837</f>
        <v/>
      </c>
      <c r="AN1837" s="27" t="inlineStr"/>
      <c r="AO1837" s="27"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t="inlineStr"/>
      <c r="D1838" s="5" t="inlineStr">
        <is>
          <t>033</t>
        </is>
      </c>
      <c r="E1838" s="5" t="inlineStr">
        <is>
          <t>ZDES</t>
        </is>
      </c>
      <c r="F1838" s="5" t="inlineStr">
        <is>
          <t>1060</t>
        </is>
      </c>
      <c r="G1838" s="5" t="inlineStr">
        <is>
          <t>6021</t>
        </is>
      </c>
      <c r="H1838" s="5" t="inlineStr">
        <is>
          <t>C/U</t>
        </is>
      </c>
      <c r="I1838" s="6" t="n">
        <v>1</v>
      </c>
      <c r="J1838" s="6" t="n">
        <v>0</v>
      </c>
      <c r="K1838" s="5" t="inlineStr">
        <is>
          <t>ARS</t>
        </is>
      </c>
      <c r="L1838" s="7" t="n">
        <v>0</v>
      </c>
      <c r="M1838" s="7" t="n">
        <v>273.52</v>
      </c>
      <c r="O1838" s="11">
        <f>M1838/SUM($M$2:$M$2023)</f>
        <v/>
      </c>
      <c r="P1838" s="5">
        <f>IFERROR(M1838/I1838,0)</f>
        <v/>
      </c>
      <c r="R1838" s="8">
        <f>I1838-Q1838</f>
        <v/>
      </c>
      <c r="S1838" s="36">
        <f>P1838*R1838</f>
        <v/>
      </c>
      <c r="U1838" s="27" t="inlineStr">
        <is>
          <t>Stock SAP</t>
        </is>
      </c>
      <c r="V1838" s="27" t="inlineStr">
        <is>
          <t>Descartables</t>
        </is>
      </c>
      <c r="W1838" s="27" t="inlineStr">
        <is>
          <t>Dentro del alcance</t>
        </is>
      </c>
      <c r="X1838" s="27" t="inlineStr"/>
      <c r="Y1838" s="27" t="inlineStr">
        <is>
          <t>Sin recuento físico en el inventario de Avain</t>
        </is>
      </c>
      <c r="Z1838" s="28" t="inlineStr">
        <is>
          <t>Sin recuento físico</t>
        </is>
      </c>
      <c r="AA1838" s="27" t="inlineStr"/>
      <c r="AB1838" s="27" t="inlineStr"/>
      <c r="AC1838" s="27" t="inlineStr"/>
      <c r="AD1838" s="27" t="inlineStr"/>
      <c r="AE1838" s="27" t="inlineStr"/>
      <c r="AF1838" s="27" t="inlineStr"/>
      <c r="AG1838" s="27" t="inlineStr"/>
      <c r="AH1838" s="37" t="n">
        <v>1</v>
      </c>
      <c r="AI1838" s="37" t="n">
        <v>0</v>
      </c>
      <c r="AJ1838" s="37" t="n">
        <v>1</v>
      </c>
      <c r="AK1838" s="38" t="n">
        <v>273.52</v>
      </c>
      <c r="AL1838" s="38" t="n"/>
      <c r="AM1838" s="38" t="n"/>
      <c r="AN1838" s="27" t="inlineStr"/>
      <c r="AO1838" s="27" t="inlineStr"/>
    </row>
    <row r="1839">
      <c r="A1839" s="5" t="inlineStr">
        <is>
          <t>2001386</t>
        </is>
      </c>
      <c r="B1839" s="5" t="inlineStr">
        <is>
          <t>PORTA BISTURI N°3</t>
        </is>
      </c>
      <c r="C1839" s="5" t="inlineStr"/>
      <c r="D1839" s="5" t="inlineStr">
        <is>
          <t>033</t>
        </is>
      </c>
      <c r="E1839" s="5" t="inlineStr">
        <is>
          <t>ZDES</t>
        </is>
      </c>
      <c r="F1839" s="5" t="inlineStr">
        <is>
          <t>1060</t>
        </is>
      </c>
      <c r="G1839" s="5" t="inlineStr">
        <is>
          <t>6022</t>
        </is>
      </c>
      <c r="H1839" s="5" t="inlineStr">
        <is>
          <t>C/U</t>
        </is>
      </c>
      <c r="I1839" s="6" t="n">
        <v>1</v>
      </c>
      <c r="J1839" s="6" t="n">
        <v>0</v>
      </c>
      <c r="K1839" s="5" t="inlineStr">
        <is>
          <t>ARS</t>
        </is>
      </c>
      <c r="L1839" s="7" t="n">
        <v>0</v>
      </c>
      <c r="M1839" s="7" t="n">
        <v>189</v>
      </c>
      <c r="O1839" s="11">
        <f>M1839/SUM($M$2:$M$2023)</f>
        <v/>
      </c>
      <c r="P1839" s="5">
        <f>IFERROR(M1839/I1839,0)</f>
        <v/>
      </c>
      <c r="R1839" s="8">
        <f>I1839-Q1839</f>
        <v/>
      </c>
      <c r="S1839" s="36">
        <f>P1839*R1839</f>
        <v/>
      </c>
      <c r="U1839" s="27" t="inlineStr">
        <is>
          <t>Stock SAP</t>
        </is>
      </c>
      <c r="V1839" s="27" t="inlineStr">
        <is>
          <t>Descartables</t>
        </is>
      </c>
      <c r="W1839" s="27" t="inlineStr">
        <is>
          <t>Dentro del alcance</t>
        </is>
      </c>
      <c r="X1839" s="27" t="inlineStr"/>
      <c r="Y1839" s="27" t="inlineStr">
        <is>
          <t>Sin recuento físico en el inventario de Avain</t>
        </is>
      </c>
      <c r="Z1839" s="28" t="inlineStr">
        <is>
          <t>Sin recuento físico</t>
        </is>
      </c>
      <c r="AA1839" s="27" t="inlineStr"/>
      <c r="AB1839" s="27" t="inlineStr"/>
      <c r="AC1839" s="27" t="inlineStr"/>
      <c r="AD1839" s="27" t="inlineStr"/>
      <c r="AE1839" s="27" t="inlineStr"/>
      <c r="AF1839" s="27" t="inlineStr"/>
      <c r="AG1839" s="27" t="inlineStr"/>
      <c r="AH1839" s="37" t="n">
        <v>1</v>
      </c>
      <c r="AI1839" s="37" t="n">
        <v>0</v>
      </c>
      <c r="AJ1839" s="37" t="n">
        <v>1</v>
      </c>
      <c r="AK1839" s="38" t="n">
        <v>189</v>
      </c>
      <c r="AL1839" s="38" t="n"/>
      <c r="AM1839" s="38" t="n"/>
      <c r="AN1839" s="27" t="inlineStr"/>
      <c r="AO1839" s="27" t="inlineStr"/>
    </row>
    <row r="1840">
      <c r="A1840" s="5" t="inlineStr">
        <is>
          <t>2001644</t>
        </is>
      </c>
      <c r="B1840" s="5" t="inlineStr">
        <is>
          <t>TORSO MANIQUI P/PRACTICAS</t>
        </is>
      </c>
      <c r="C1840" s="5" t="inlineStr"/>
      <c r="D1840" s="5" t="inlineStr">
        <is>
          <t>MDES</t>
        </is>
      </c>
      <c r="E1840" s="5" t="inlineStr">
        <is>
          <t>ZDES</t>
        </is>
      </c>
      <c r="F1840" s="5" t="inlineStr">
        <is>
          <t>1060</t>
        </is>
      </c>
      <c r="G1840" s="5" t="inlineStr">
        <is>
          <t>6010</t>
        </is>
      </c>
      <c r="H1840" s="5" t="inlineStr">
        <is>
          <t>C/U</t>
        </is>
      </c>
      <c r="I1840" s="6" t="n">
        <v>1</v>
      </c>
      <c r="J1840" s="6" t="n">
        <v>0</v>
      </c>
      <c r="K1840" s="5" t="inlineStr">
        <is>
          <t>ARS</t>
        </is>
      </c>
      <c r="L1840" s="7" t="n">
        <v>0</v>
      </c>
      <c r="M1840" s="7" t="n">
        <v>520361.99</v>
      </c>
      <c r="O1840" s="11">
        <f>M1840/SUM($M$2:$M$2023)</f>
        <v/>
      </c>
      <c r="P1840" s="5">
        <f>IFERROR(M1840/I1840,0)</f>
        <v/>
      </c>
      <c r="R1840" s="8">
        <f>I1840-Q1840</f>
        <v/>
      </c>
      <c r="S1840" s="36">
        <f>P1840*R1840</f>
        <v/>
      </c>
      <c r="U1840" s="27" t="inlineStr">
        <is>
          <t>Stock SAP</t>
        </is>
      </c>
      <c r="V1840" s="27" t="inlineStr">
        <is>
          <t>Descartables</t>
        </is>
      </c>
      <c r="W1840" s="27" t="inlineStr">
        <is>
          <t>Dentro del alcance</t>
        </is>
      </c>
      <c r="X1840" s="27" t="inlineStr"/>
      <c r="Y1840" s="27" t="inlineStr">
        <is>
          <t>Sin recuento físico en el inventario de Avain</t>
        </is>
      </c>
      <c r="Z1840" s="28" t="inlineStr">
        <is>
          <t>Sin recuento físico</t>
        </is>
      </c>
      <c r="AA1840" s="27" t="inlineStr"/>
      <c r="AB1840" s="27" t="inlineStr"/>
      <c r="AC1840" s="27" t="inlineStr"/>
      <c r="AD1840" s="27" t="inlineStr"/>
      <c r="AE1840" s="27" t="inlineStr"/>
      <c r="AF1840" s="27" t="inlineStr"/>
      <c r="AG1840" s="27" t="inlineStr"/>
      <c r="AH1840" s="37" t="n">
        <v>1</v>
      </c>
      <c r="AI1840" s="37" t="n">
        <v>0</v>
      </c>
      <c r="AJ1840" s="37" t="n">
        <v>1</v>
      </c>
      <c r="AK1840" s="38" t="n">
        <v>520361.99</v>
      </c>
      <c r="AL1840" s="38" t="n"/>
      <c r="AM1840" s="38" t="n"/>
      <c r="AN1840" s="27" t="inlineStr"/>
      <c r="AO1840" s="27" t="inlineStr"/>
    </row>
    <row r="1841">
      <c r="A1841" s="5" t="inlineStr">
        <is>
          <t>3000129</t>
        </is>
      </c>
      <c r="B1841" s="5" t="inlineStr">
        <is>
          <t>PANTALON CARGO AZUL T48</t>
        </is>
      </c>
      <c r="C1841" s="5" t="inlineStr"/>
      <c r="D1841" s="5" t="inlineStr">
        <is>
          <t>INDU</t>
        </is>
      </c>
      <c r="E1841" s="5" t="inlineStr">
        <is>
          <t>ZUNI</t>
        </is>
      </c>
      <c r="F1841" s="5" t="inlineStr">
        <is>
          <t>1060</t>
        </is>
      </c>
      <c r="G1841" s="5" t="inlineStr">
        <is>
          <t>6031</t>
        </is>
      </c>
      <c r="H1841" s="5" t="inlineStr">
        <is>
          <t>C/U</t>
        </is>
      </c>
      <c r="I1841" s="6" t="n">
        <v>1</v>
      </c>
      <c r="J1841" s="6" t="n">
        <v>0</v>
      </c>
      <c r="K1841" s="5" t="inlineStr">
        <is>
          <t>ARS</t>
        </is>
      </c>
      <c r="L1841" s="7" t="n">
        <v>0</v>
      </c>
      <c r="M1841" s="7" t="n">
        <v>35603.91</v>
      </c>
      <c r="O1841" s="11">
        <f>M1841/SUM($M$2:$M$2023)</f>
        <v/>
      </c>
      <c r="P1841" s="5">
        <f>IFERROR(M1841/I1841,0)</f>
        <v/>
      </c>
      <c r="R1841" s="8">
        <f>I1841-Q1841</f>
        <v/>
      </c>
      <c r="S1841" s="36">
        <f>P1841*R1841</f>
        <v/>
      </c>
      <c r="U1841" s="27" t="inlineStr">
        <is>
          <t>Stock SAP</t>
        </is>
      </c>
      <c r="V1841" s="27" t="inlineStr">
        <is>
          <t>Uniformes</t>
        </is>
      </c>
      <c r="W1841" s="27" t="inlineStr">
        <is>
          <t>Fuera del alcance</t>
        </is>
      </c>
      <c r="X1841" s="27" t="inlineStr"/>
      <c r="Y1841" s="27" t="inlineStr">
        <is>
          <t>No aplica: uniformes, clasificación que el inventario físico de Farmacia no releva</t>
        </is>
      </c>
      <c r="Z1841" s="28" t="inlineStr">
        <is>
          <t>Fuera del alcance del inventario físico</t>
        </is>
      </c>
      <c r="AA1841" s="27" t="inlineStr"/>
      <c r="AB1841" s="27" t="inlineStr"/>
      <c r="AC1841" s="27" t="inlineStr"/>
      <c r="AD1841" s="27" t="inlineStr"/>
      <c r="AE1841" s="27" t="inlineStr"/>
      <c r="AF1841" s="27" t="inlineStr"/>
      <c r="AG1841" s="27" t="inlineStr"/>
      <c r="AH1841" s="37" t="n">
        <v>1</v>
      </c>
      <c r="AI1841" s="37" t="n">
        <v>0</v>
      </c>
      <c r="AJ1841" s="37" t="n">
        <v>1</v>
      </c>
      <c r="AK1841" s="38" t="n">
        <v>35603.91</v>
      </c>
      <c r="AL1841" s="38" t="n"/>
      <c r="AM1841" s="38" t="n"/>
      <c r="AN1841" s="27" t="inlineStr"/>
      <c r="AO1841" s="27" t="inlineStr"/>
    </row>
    <row r="1842">
      <c r="A1842" s="5" t="inlineStr">
        <is>
          <t>3000185</t>
        </is>
      </c>
      <c r="B1842" s="5" t="inlineStr">
        <is>
          <t>CHOMBA BLANCA DAMA T2XL</t>
        </is>
      </c>
      <c r="C1842" s="5" t="inlineStr"/>
      <c r="D1842" s="5" t="inlineStr">
        <is>
          <t>INDU</t>
        </is>
      </c>
      <c r="E1842" s="5" t="inlineStr">
        <is>
          <t>ZUNI</t>
        </is>
      </c>
      <c r="F1842" s="5" t="inlineStr">
        <is>
          <t>1060</t>
        </is>
      </c>
      <c r="G1842" s="5" t="inlineStr">
        <is>
          <t>6031</t>
        </is>
      </c>
      <c r="H1842" s="5" t="inlineStr">
        <is>
          <t>C/U</t>
        </is>
      </c>
      <c r="I1842" s="6" t="n">
        <v>1</v>
      </c>
      <c r="J1842" s="6" t="n">
        <v>0</v>
      </c>
      <c r="K1842" s="5" t="inlineStr">
        <is>
          <t>ARS</t>
        </is>
      </c>
      <c r="L1842" s="7" t="n">
        <v>0</v>
      </c>
      <c r="M1842" s="7" t="n">
        <v>8700</v>
      </c>
      <c r="O1842" s="11">
        <f>M1842/SUM($M$2:$M$2023)</f>
        <v/>
      </c>
      <c r="P1842" s="5">
        <f>IFERROR(M1842/I1842,0)</f>
        <v/>
      </c>
      <c r="R1842" s="8">
        <f>I1842-Q1842</f>
        <v/>
      </c>
      <c r="S1842" s="36">
        <f>P1842*R1842</f>
        <v/>
      </c>
      <c r="U1842" s="27" t="inlineStr">
        <is>
          <t>Stock SAP</t>
        </is>
      </c>
      <c r="V1842" s="27" t="inlineStr">
        <is>
          <t>Uniformes</t>
        </is>
      </c>
      <c r="W1842" s="27" t="inlineStr">
        <is>
          <t>Fuera del alcance</t>
        </is>
      </c>
      <c r="X1842" s="27" t="inlineStr"/>
      <c r="Y1842" s="27" t="inlineStr">
        <is>
          <t>No aplica: uniformes, clasificación que el inventario físico de Farmacia no releva</t>
        </is>
      </c>
      <c r="Z1842" s="28" t="inlineStr">
        <is>
          <t>Fuera del alcance del inventario físico</t>
        </is>
      </c>
      <c r="AA1842" s="27" t="inlineStr"/>
      <c r="AB1842" s="27" t="inlineStr"/>
      <c r="AC1842" s="27" t="inlineStr"/>
      <c r="AD1842" s="27" t="inlineStr"/>
      <c r="AE1842" s="27" t="inlineStr"/>
      <c r="AF1842" s="27" t="inlineStr"/>
      <c r="AG1842" s="27" t="inlineStr"/>
      <c r="AH1842" s="37" t="n">
        <v>1</v>
      </c>
      <c r="AI1842" s="37" t="n">
        <v>0</v>
      </c>
      <c r="AJ1842" s="37" t="n">
        <v>1</v>
      </c>
      <c r="AK1842" s="38" t="n">
        <v>8700</v>
      </c>
      <c r="AL1842" s="38" t="n"/>
      <c r="AM1842" s="38" t="n"/>
      <c r="AN1842" s="27" t="inlineStr"/>
      <c r="AO1842" s="27" t="inlineStr"/>
    </row>
    <row r="1843">
      <c r="A1843" s="5" t="inlineStr">
        <is>
          <t>3000186</t>
        </is>
      </c>
      <c r="B1843" s="5" t="inlineStr">
        <is>
          <t>CHOMBA BLANCA DAMA T3XL</t>
        </is>
      </c>
      <c r="C1843" s="5" t="inlineStr"/>
      <c r="D1843" s="5" t="inlineStr">
        <is>
          <t>INDU</t>
        </is>
      </c>
      <c r="E1843" s="5" t="inlineStr">
        <is>
          <t>ZUNI</t>
        </is>
      </c>
      <c r="F1843" s="5" t="inlineStr">
        <is>
          <t>1060</t>
        </is>
      </c>
      <c r="G1843" s="5" t="inlineStr">
        <is>
          <t>6031</t>
        </is>
      </c>
      <c r="H1843" s="5" t="inlineStr">
        <is>
          <t>C/U</t>
        </is>
      </c>
      <c r="I1843" s="6" t="n">
        <v>1</v>
      </c>
      <c r="J1843" s="6" t="n">
        <v>0</v>
      </c>
      <c r="K1843" s="5" t="inlineStr">
        <is>
          <t>ARS</t>
        </is>
      </c>
      <c r="L1843" s="7" t="n">
        <v>0</v>
      </c>
      <c r="M1843" s="7" t="n">
        <v>8700</v>
      </c>
      <c r="O1843" s="11">
        <f>M1843/SUM($M$2:$M$2023)</f>
        <v/>
      </c>
      <c r="P1843" s="5">
        <f>IFERROR(M1843/I1843,0)</f>
        <v/>
      </c>
      <c r="R1843" s="8">
        <f>I1843-Q1843</f>
        <v/>
      </c>
      <c r="S1843" s="36">
        <f>P1843*R1843</f>
        <v/>
      </c>
      <c r="U1843" s="27" t="inlineStr">
        <is>
          <t>Stock SAP</t>
        </is>
      </c>
      <c r="V1843" s="27" t="inlineStr">
        <is>
          <t>Uniformes</t>
        </is>
      </c>
      <c r="W1843" s="27" t="inlineStr">
        <is>
          <t>Fuera del alcance</t>
        </is>
      </c>
      <c r="X1843" s="27" t="inlineStr"/>
      <c r="Y1843" s="27" t="inlineStr">
        <is>
          <t>No aplica: uniformes, clasificación que el inventario físico de Farmacia no releva</t>
        </is>
      </c>
      <c r="Z1843" s="28" t="inlineStr">
        <is>
          <t>Fuera del alcance del inventario físico</t>
        </is>
      </c>
      <c r="AA1843" s="27" t="inlineStr"/>
      <c r="AB1843" s="27" t="inlineStr"/>
      <c r="AC1843" s="27" t="inlineStr"/>
      <c r="AD1843" s="27" t="inlineStr"/>
      <c r="AE1843" s="27" t="inlineStr"/>
      <c r="AF1843" s="27" t="inlineStr"/>
      <c r="AG1843" s="27" t="inlineStr"/>
      <c r="AH1843" s="37" t="n">
        <v>1</v>
      </c>
      <c r="AI1843" s="37" t="n">
        <v>0</v>
      </c>
      <c r="AJ1843" s="37" t="n">
        <v>1</v>
      </c>
      <c r="AK1843" s="38" t="n">
        <v>8700</v>
      </c>
      <c r="AL1843" s="38" t="n"/>
      <c r="AM1843" s="38" t="n"/>
      <c r="AN1843" s="27" t="inlineStr"/>
      <c r="AO1843" s="27" t="inlineStr"/>
    </row>
    <row r="1844">
      <c r="A1844" s="5" t="inlineStr">
        <is>
          <t>3000189</t>
        </is>
      </c>
      <c r="B1844" s="5" t="inlineStr">
        <is>
          <t>CHOMBA BLANCA HBRE TM</t>
        </is>
      </c>
      <c r="C1844" s="5" t="inlineStr"/>
      <c r="D1844" s="5" t="inlineStr">
        <is>
          <t>INDU</t>
        </is>
      </c>
      <c r="E1844" s="5" t="inlineStr">
        <is>
          <t>ZUNI</t>
        </is>
      </c>
      <c r="F1844" s="5" t="inlineStr">
        <is>
          <t>1060</t>
        </is>
      </c>
      <c r="G1844" s="5" t="inlineStr">
        <is>
          <t>6031</t>
        </is>
      </c>
      <c r="H1844" s="5" t="inlineStr">
        <is>
          <t>C/U</t>
        </is>
      </c>
      <c r="I1844" s="6" t="n">
        <v>1</v>
      </c>
      <c r="J1844" s="6" t="n">
        <v>0</v>
      </c>
      <c r="K1844" s="5" t="inlineStr">
        <is>
          <t>ARS</t>
        </is>
      </c>
      <c r="L1844" s="7" t="n">
        <v>0</v>
      </c>
      <c r="M1844" s="7" t="n">
        <v>9993.73</v>
      </c>
      <c r="O1844" s="11">
        <f>M1844/SUM($M$2:$M$2023)</f>
        <v/>
      </c>
      <c r="P1844" s="5">
        <f>IFERROR(M1844/I1844,0)</f>
        <v/>
      </c>
      <c r="R1844" s="8">
        <f>I1844-Q1844</f>
        <v/>
      </c>
      <c r="S1844" s="36">
        <f>P1844*R1844</f>
        <v/>
      </c>
      <c r="U1844" s="27" t="inlineStr">
        <is>
          <t>Stock SAP</t>
        </is>
      </c>
      <c r="V1844" s="27" t="inlineStr">
        <is>
          <t>Uniformes</t>
        </is>
      </c>
      <c r="W1844" s="27" t="inlineStr">
        <is>
          <t>Fuera del alcance</t>
        </is>
      </c>
      <c r="X1844" s="27" t="inlineStr"/>
      <c r="Y1844" s="27" t="inlineStr">
        <is>
          <t>No aplica: uniformes, clasificación que el inventario físico de Farmacia no releva</t>
        </is>
      </c>
      <c r="Z1844" s="28" t="inlineStr">
        <is>
          <t>Fuera del alcance del inventario físico</t>
        </is>
      </c>
      <c r="AA1844" s="27" t="inlineStr"/>
      <c r="AB1844" s="27" t="inlineStr"/>
      <c r="AC1844" s="27" t="inlineStr"/>
      <c r="AD1844" s="27" t="inlineStr"/>
      <c r="AE1844" s="27" t="inlineStr"/>
      <c r="AF1844" s="27" t="inlineStr"/>
      <c r="AG1844" s="27" t="inlineStr"/>
      <c r="AH1844" s="37" t="n">
        <v>15</v>
      </c>
      <c r="AI1844" s="37" t="n">
        <v>0</v>
      </c>
      <c r="AJ1844" s="37" t="n">
        <v>15</v>
      </c>
      <c r="AK1844" s="38" t="n">
        <v>9993.730666666668</v>
      </c>
      <c r="AL1844" s="38" t="n"/>
      <c r="AM1844" s="38" t="n"/>
      <c r="AN1844" s="27" t="inlineStr"/>
      <c r="AO1844" s="27" t="inlineStr">
        <is>
          <t>El material ocupa 2 filas en la hoja 1060 NQN (lote/almacén). La cantidad SAP y la física de esta vista son el total del material.</t>
        </is>
      </c>
    </row>
    <row r="1845">
      <c r="A1845" s="5" t="inlineStr">
        <is>
          <t>3000193</t>
        </is>
      </c>
      <c r="B1845" s="5" t="inlineStr">
        <is>
          <t>CHOMBA BLANCA HBRE T3XL</t>
        </is>
      </c>
      <c r="C1845" s="5" t="inlineStr"/>
      <c r="D1845" s="5" t="inlineStr">
        <is>
          <t>INDU</t>
        </is>
      </c>
      <c r="E1845" s="5" t="inlineStr">
        <is>
          <t>ZUNI</t>
        </is>
      </c>
      <c r="F1845" s="5" t="inlineStr">
        <is>
          <t>1060</t>
        </is>
      </c>
      <c r="G1845" s="5" t="inlineStr">
        <is>
          <t>6031</t>
        </is>
      </c>
      <c r="H1845" s="5" t="inlineStr">
        <is>
          <t>C/U</t>
        </is>
      </c>
      <c r="I1845" s="6" t="n">
        <v>1</v>
      </c>
      <c r="J1845" s="6" t="n">
        <v>0</v>
      </c>
      <c r="K1845" s="5" t="inlineStr">
        <is>
          <t>ARS</t>
        </is>
      </c>
      <c r="L1845" s="7" t="n">
        <v>0</v>
      </c>
      <c r="M1845" s="7" t="n">
        <v>9624.09</v>
      </c>
      <c r="O1845" s="11">
        <f>M1845/SUM($M$2:$M$2023)</f>
        <v/>
      </c>
      <c r="P1845" s="5">
        <f>IFERROR(M1845/I1845,0)</f>
        <v/>
      </c>
      <c r="R1845" s="8">
        <f>I1845-Q1845</f>
        <v/>
      </c>
      <c r="S1845" s="36">
        <f>P1845*R1845</f>
        <v/>
      </c>
      <c r="U1845" s="27" t="inlineStr">
        <is>
          <t>Stock SAP</t>
        </is>
      </c>
      <c r="V1845" s="27" t="inlineStr">
        <is>
          <t>Uniformes</t>
        </is>
      </c>
      <c r="W1845" s="27" t="inlineStr">
        <is>
          <t>Fuera del alcance</t>
        </is>
      </c>
      <c r="X1845" s="27" t="inlineStr"/>
      <c r="Y1845" s="27" t="inlineStr">
        <is>
          <t>No aplica: uniformes, clasificación que el inventario físico de Farmacia no releva</t>
        </is>
      </c>
      <c r="Z1845" s="28" t="inlineStr">
        <is>
          <t>Fuera del alcance del inventario físico</t>
        </is>
      </c>
      <c r="AA1845" s="27" t="inlineStr"/>
      <c r="AB1845" s="27" t="inlineStr"/>
      <c r="AC1845" s="27" t="inlineStr"/>
      <c r="AD1845" s="27" t="inlineStr"/>
      <c r="AE1845" s="27" t="inlineStr"/>
      <c r="AF1845" s="27" t="inlineStr"/>
      <c r="AG1845" s="27" t="inlineStr"/>
      <c r="AH1845" s="37" t="n">
        <v>3</v>
      </c>
      <c r="AI1845" s="37" t="n">
        <v>0</v>
      </c>
      <c r="AJ1845" s="37" t="n">
        <v>3</v>
      </c>
      <c r="AK1845" s="38" t="n">
        <v>9624.093333333332</v>
      </c>
      <c r="AL1845" s="38" t="n"/>
      <c r="AM1845" s="38" t="n"/>
      <c r="AN1845" s="27" t="inlineStr"/>
      <c r="AO1845" s="27" t="inlineStr">
        <is>
          <t>El material ocupa 2 filas en la hoja 1060 NQN (lote/almacén). La cantidad SAP y la física de esta vista son el total del material.</t>
        </is>
      </c>
    </row>
    <row r="1846">
      <c r="A1846" s="5" t="inlineStr">
        <is>
          <t>3000203</t>
        </is>
      </c>
      <c r="B1846" s="5" t="inlineStr">
        <is>
          <t>AMBOS BLANCOS MEDICO TXL</t>
        </is>
      </c>
      <c r="C1846" s="5" t="inlineStr"/>
      <c r="D1846" s="5" t="inlineStr">
        <is>
          <t>INDU</t>
        </is>
      </c>
      <c r="E1846" s="5" t="inlineStr">
        <is>
          <t>ZUNI</t>
        </is>
      </c>
      <c r="F1846" s="5" t="inlineStr">
        <is>
          <t>1060</t>
        </is>
      </c>
      <c r="G1846" s="5" t="inlineStr">
        <is>
          <t>6031</t>
        </is>
      </c>
      <c r="H1846" s="5" t="inlineStr">
        <is>
          <t>C/U</t>
        </is>
      </c>
      <c r="I1846" s="6" t="n">
        <v>1</v>
      </c>
      <c r="J1846" s="6" t="n">
        <v>0</v>
      </c>
      <c r="K1846" s="5" t="inlineStr">
        <is>
          <t>ARS</t>
        </is>
      </c>
      <c r="L1846" s="7" t="n">
        <v>0</v>
      </c>
      <c r="M1846" s="7" t="n">
        <v>53900</v>
      </c>
      <c r="O1846" s="11">
        <f>M1846/SUM($M$2:$M$2023)</f>
        <v/>
      </c>
      <c r="P1846" s="5">
        <f>IFERROR(M1846/I1846,0)</f>
        <v/>
      </c>
      <c r="R1846" s="8">
        <f>I1846-Q1846</f>
        <v/>
      </c>
      <c r="S1846" s="36">
        <f>P1846*R1846</f>
        <v/>
      </c>
      <c r="U1846" s="27" t="inlineStr">
        <is>
          <t>Stock SAP</t>
        </is>
      </c>
      <c r="V1846" s="27" t="inlineStr">
        <is>
          <t>Uniformes</t>
        </is>
      </c>
      <c r="W1846" s="27" t="inlineStr">
        <is>
          <t>Fuera del alcance</t>
        </is>
      </c>
      <c r="X1846" s="27" t="inlineStr"/>
      <c r="Y1846" s="27" t="inlineStr">
        <is>
          <t>No aplica: uniformes, clasificación que el inventario físico de Farmacia no releva</t>
        </is>
      </c>
      <c r="Z1846" s="28" t="inlineStr">
        <is>
          <t>Fuera del alcance del inventario físico</t>
        </is>
      </c>
      <c r="AA1846" s="27" t="inlineStr"/>
      <c r="AB1846" s="27" t="inlineStr"/>
      <c r="AC1846" s="27" t="inlineStr"/>
      <c r="AD1846" s="27" t="inlineStr"/>
      <c r="AE1846" s="27" t="inlineStr"/>
      <c r="AF1846" s="27" t="inlineStr"/>
      <c r="AG1846" s="27" t="inlineStr"/>
      <c r="AH1846" s="37" t="n">
        <v>1</v>
      </c>
      <c r="AI1846" s="37" t="n">
        <v>0</v>
      </c>
      <c r="AJ1846" s="37" t="n">
        <v>1</v>
      </c>
      <c r="AK1846" s="38" t="n">
        <v>53900</v>
      </c>
      <c r="AL1846" s="38" t="n"/>
      <c r="AM1846" s="38" t="n"/>
      <c r="AN1846" s="27" t="inlineStr"/>
      <c r="AO1846" s="27" t="inlineStr"/>
    </row>
    <row r="1847">
      <c r="A1847" s="5" t="inlineStr">
        <is>
          <t>3000217</t>
        </is>
      </c>
      <c r="B1847" s="5" t="inlineStr">
        <is>
          <t>BOTIN DE SEGURIDAD T38</t>
        </is>
      </c>
      <c r="C1847" s="5" t="inlineStr"/>
      <c r="D1847" s="5" t="inlineStr">
        <is>
          <t>INDU</t>
        </is>
      </c>
      <c r="E1847" s="5" t="inlineStr">
        <is>
          <t>ZUNI</t>
        </is>
      </c>
      <c r="F1847" s="5" t="inlineStr">
        <is>
          <t>1060</t>
        </is>
      </c>
      <c r="G1847" s="5" t="inlineStr">
        <is>
          <t>6031</t>
        </is>
      </c>
      <c r="H1847" s="5" t="inlineStr">
        <is>
          <t>C/U</t>
        </is>
      </c>
      <c r="I1847" s="6" t="n">
        <v>1</v>
      </c>
      <c r="J1847" s="6" t="n">
        <v>0</v>
      </c>
      <c r="K1847" s="5" t="inlineStr">
        <is>
          <t>ARS</t>
        </is>
      </c>
      <c r="L1847" s="7" t="n">
        <v>0</v>
      </c>
      <c r="M1847" s="7" t="n">
        <v>48871.77</v>
      </c>
      <c r="O1847" s="11">
        <f>M1847/SUM($M$2:$M$2023)</f>
        <v/>
      </c>
      <c r="P1847" s="5">
        <f>IFERROR(M1847/I1847,0)</f>
        <v/>
      </c>
      <c r="R1847" s="8">
        <f>I1847-Q1847</f>
        <v/>
      </c>
      <c r="S1847" s="36">
        <f>P1847*R1847</f>
        <v/>
      </c>
      <c r="U1847" s="27" t="inlineStr">
        <is>
          <t>Stock SAP</t>
        </is>
      </c>
      <c r="V1847" s="27" t="inlineStr">
        <is>
          <t>Uniformes</t>
        </is>
      </c>
      <c r="W1847" s="27" t="inlineStr">
        <is>
          <t>Fuera del alcance</t>
        </is>
      </c>
      <c r="X1847" s="27" t="inlineStr"/>
      <c r="Y1847" s="27" t="inlineStr">
        <is>
          <t>No aplica: uniformes, clasificación que el inventario físico de Farmacia no releva</t>
        </is>
      </c>
      <c r="Z1847" s="28" t="inlineStr">
        <is>
          <t>Fuera del alcance del inventario físico</t>
        </is>
      </c>
      <c r="AA1847" s="27" t="inlineStr"/>
      <c r="AB1847" s="27" t="inlineStr"/>
      <c r="AC1847" s="27" t="inlineStr"/>
      <c r="AD1847" s="27" t="inlineStr"/>
      <c r="AE1847" s="27" t="inlineStr"/>
      <c r="AF1847" s="27" t="inlineStr"/>
      <c r="AG1847" s="27" t="inlineStr"/>
      <c r="AH1847" s="37" t="n">
        <v>27</v>
      </c>
      <c r="AI1847" s="37" t="n">
        <v>0</v>
      </c>
      <c r="AJ1847" s="37" t="n">
        <v>27</v>
      </c>
      <c r="AK1847" s="38" t="n">
        <v>48871.76777777778</v>
      </c>
      <c r="AL1847" s="38" t="n"/>
      <c r="AM1847" s="38" t="n"/>
      <c r="AN1847" s="27" t="inlineStr"/>
      <c r="AO1847" s="27" t="inlineStr">
        <is>
          <t>El material ocupa 2 filas en la hoja 1060 NQN (lote/almacén). La cantidad SAP y la física de esta vista son el total del material.</t>
        </is>
      </c>
    </row>
    <row r="1848">
      <c r="A1848" s="5" t="inlineStr">
        <is>
          <t>3000220</t>
        </is>
      </c>
      <c r="B1848" s="5" t="inlineStr">
        <is>
          <t>ZAPATOS DE SEGURIDAD T42</t>
        </is>
      </c>
      <c r="C1848" s="5" t="inlineStr"/>
      <c r="D1848" s="5" t="inlineStr">
        <is>
          <t>INDU</t>
        </is>
      </c>
      <c r="E1848" s="5" t="inlineStr">
        <is>
          <t>ZUNI</t>
        </is>
      </c>
      <c r="F1848" s="5" t="inlineStr">
        <is>
          <t>1060</t>
        </is>
      </c>
      <c r="G1848" s="5" t="inlineStr">
        <is>
          <t>6031</t>
        </is>
      </c>
      <c r="H1848" s="5" t="inlineStr">
        <is>
          <t>C/U</t>
        </is>
      </c>
      <c r="I1848" s="6" t="n">
        <v>1</v>
      </c>
      <c r="J1848" s="6" t="n">
        <v>0</v>
      </c>
      <c r="K1848" s="5" t="inlineStr">
        <is>
          <t>ARS</t>
        </is>
      </c>
      <c r="L1848" s="7" t="n">
        <v>0</v>
      </c>
      <c r="M1848" s="7" t="n">
        <v>90229.13</v>
      </c>
      <c r="O1848" s="11">
        <f>M1848/SUM($M$2:$M$2023)</f>
        <v/>
      </c>
      <c r="P1848" s="5">
        <f>IFERROR(M1848/I1848,0)</f>
        <v/>
      </c>
      <c r="R1848" s="8">
        <f>I1848-Q1848</f>
        <v/>
      </c>
      <c r="S1848" s="36">
        <f>P1848*R1848</f>
        <v/>
      </c>
      <c r="U1848" s="27" t="inlineStr">
        <is>
          <t>Stock SAP</t>
        </is>
      </c>
      <c r="V1848" s="27" t="inlineStr">
        <is>
          <t>Uniformes</t>
        </is>
      </c>
      <c r="W1848" s="27" t="inlineStr">
        <is>
          <t>Fuera del alcance</t>
        </is>
      </c>
      <c r="X1848" s="27" t="inlineStr"/>
      <c r="Y1848" s="27" t="inlineStr">
        <is>
          <t>No aplica: uniformes, clasificación que el inventario físico de Farmacia no releva</t>
        </is>
      </c>
      <c r="Z1848" s="28" t="inlineStr">
        <is>
          <t>Fuera del alcance del inventario físico</t>
        </is>
      </c>
      <c r="AA1848" s="27" t="inlineStr"/>
      <c r="AB1848" s="27" t="inlineStr"/>
      <c r="AC1848" s="27" t="inlineStr"/>
      <c r="AD1848" s="27" t="inlineStr"/>
      <c r="AE1848" s="27" t="inlineStr"/>
      <c r="AF1848" s="27" t="inlineStr"/>
      <c r="AG1848" s="27" t="inlineStr"/>
      <c r="AH1848" s="37" t="n">
        <v>1</v>
      </c>
      <c r="AI1848" s="37" t="n">
        <v>0</v>
      </c>
      <c r="AJ1848" s="37" t="n">
        <v>1</v>
      </c>
      <c r="AK1848" s="38" t="n">
        <v>90229.13</v>
      </c>
      <c r="AL1848" s="38" t="n"/>
      <c r="AM1848" s="38" t="n"/>
      <c r="AN1848" s="27" t="inlineStr"/>
      <c r="AO1848" s="27" t="inlineStr"/>
    </row>
    <row r="1849">
      <c r="A1849" s="5" t="inlineStr">
        <is>
          <t>3000221</t>
        </is>
      </c>
      <c r="B1849" s="5" t="inlineStr">
        <is>
          <t>ZAPATOS DE SEGURIDAD T43</t>
        </is>
      </c>
      <c r="C1849" s="5" t="inlineStr"/>
      <c r="D1849" s="5" t="inlineStr">
        <is>
          <t>INDU</t>
        </is>
      </c>
      <c r="E1849" s="5" t="inlineStr">
        <is>
          <t>ZUNI</t>
        </is>
      </c>
      <c r="F1849" s="5" t="inlineStr">
        <is>
          <t>1060</t>
        </is>
      </c>
      <c r="G1849" s="5" t="inlineStr">
        <is>
          <t>6031</t>
        </is>
      </c>
      <c r="H1849" s="5" t="inlineStr">
        <is>
          <t>C/U</t>
        </is>
      </c>
      <c r="I1849" s="6" t="n">
        <v>1</v>
      </c>
      <c r="J1849" s="6" t="n">
        <v>0</v>
      </c>
      <c r="K1849" s="5" t="inlineStr">
        <is>
          <t>ARS</t>
        </is>
      </c>
      <c r="L1849" s="7" t="n">
        <v>0</v>
      </c>
      <c r="M1849" s="7" t="n">
        <v>92936</v>
      </c>
      <c r="O1849" s="11">
        <f>M1849/SUM($M$2:$M$2023)</f>
        <v/>
      </c>
      <c r="P1849" s="5">
        <f>IFERROR(M1849/I1849,0)</f>
        <v/>
      </c>
      <c r="R1849" s="8">
        <f>I1849-Q1849</f>
        <v/>
      </c>
      <c r="S1849" s="36">
        <f>P1849*R1849</f>
        <v/>
      </c>
      <c r="U1849" s="27" t="inlineStr">
        <is>
          <t>Stock SAP</t>
        </is>
      </c>
      <c r="V1849" s="27" t="inlineStr">
        <is>
          <t>Uniformes</t>
        </is>
      </c>
      <c r="W1849" s="27" t="inlineStr">
        <is>
          <t>Fuera del alcance</t>
        </is>
      </c>
      <c r="X1849" s="27" t="inlineStr"/>
      <c r="Y1849" s="27" t="inlineStr">
        <is>
          <t>No aplica: uniformes, clasificación que el inventario físico de Farmacia no releva</t>
        </is>
      </c>
      <c r="Z1849" s="28" t="inlineStr">
        <is>
          <t>Fuera del alcance del inventario físico</t>
        </is>
      </c>
      <c r="AA1849" s="27" t="inlineStr"/>
      <c r="AB1849" s="27" t="inlineStr"/>
      <c r="AC1849" s="27" t="inlineStr"/>
      <c r="AD1849" s="27" t="inlineStr"/>
      <c r="AE1849" s="27" t="inlineStr"/>
      <c r="AF1849" s="27" t="inlineStr"/>
      <c r="AG1849" s="27" t="inlineStr"/>
      <c r="AH1849" s="37" t="n">
        <v>1</v>
      </c>
      <c r="AI1849" s="37" t="n">
        <v>0</v>
      </c>
      <c r="AJ1849" s="37" t="n">
        <v>1</v>
      </c>
      <c r="AK1849" s="38" t="n">
        <v>92936</v>
      </c>
      <c r="AL1849" s="38" t="n"/>
      <c r="AM1849" s="38" t="n"/>
      <c r="AN1849" s="27" t="inlineStr"/>
      <c r="AO1849" s="27" t="inlineStr"/>
    </row>
    <row r="1850">
      <c r="A1850" s="5" t="inlineStr">
        <is>
          <t>3000222</t>
        </is>
      </c>
      <c r="B1850" s="5" t="inlineStr">
        <is>
          <t>ZAPATOS DE SEGURIDAD T44</t>
        </is>
      </c>
      <c r="C1850" s="5" t="inlineStr"/>
      <c r="D1850" s="5" t="inlineStr">
        <is>
          <t>INDU</t>
        </is>
      </c>
      <c r="E1850" s="5" t="inlineStr">
        <is>
          <t>ZUNI</t>
        </is>
      </c>
      <c r="F1850" s="5" t="inlineStr">
        <is>
          <t>1060</t>
        </is>
      </c>
      <c r="G1850" s="5" t="inlineStr">
        <is>
          <t>6031</t>
        </is>
      </c>
      <c r="H1850" s="5" t="inlineStr">
        <is>
          <t>C/U</t>
        </is>
      </c>
      <c r="I1850" s="6" t="n">
        <v>1</v>
      </c>
      <c r="J1850" s="6" t="n">
        <v>0</v>
      </c>
      <c r="K1850" s="5" t="inlineStr">
        <is>
          <t>ARS</t>
        </is>
      </c>
      <c r="L1850" s="7" t="n">
        <v>0</v>
      </c>
      <c r="M1850" s="7" t="n">
        <v>99250.74000000001</v>
      </c>
      <c r="O1850" s="11">
        <f>M1850/SUM($M$2:$M$2023)</f>
        <v/>
      </c>
      <c r="P1850" s="5">
        <f>IFERROR(M1850/I1850,0)</f>
        <v/>
      </c>
      <c r="R1850" s="8">
        <f>I1850-Q1850</f>
        <v/>
      </c>
      <c r="S1850" s="36">
        <f>P1850*R1850</f>
        <v/>
      </c>
      <c r="U1850" s="27" t="inlineStr">
        <is>
          <t>Stock SAP</t>
        </is>
      </c>
      <c r="V1850" s="27" t="inlineStr">
        <is>
          <t>Uniformes</t>
        </is>
      </c>
      <c r="W1850" s="27" t="inlineStr">
        <is>
          <t>Fuera del alcance</t>
        </is>
      </c>
      <c r="X1850" s="27" t="inlineStr"/>
      <c r="Y1850" s="27" t="inlineStr">
        <is>
          <t>No aplica: uniformes, clasificación que el inventario físico de Farmacia no releva</t>
        </is>
      </c>
      <c r="Z1850" s="28" t="inlineStr">
        <is>
          <t>Fuera del alcance del inventario físico</t>
        </is>
      </c>
      <c r="AA1850" s="27" t="inlineStr"/>
      <c r="AB1850" s="27" t="inlineStr"/>
      <c r="AC1850" s="27" t="inlineStr"/>
      <c r="AD1850" s="27" t="inlineStr"/>
      <c r="AE1850" s="27" t="inlineStr"/>
      <c r="AF1850" s="27" t="inlineStr"/>
      <c r="AG1850" s="27" t="inlineStr"/>
      <c r="AH1850" s="37" t="n">
        <v>1</v>
      </c>
      <c r="AI1850" s="37" t="n">
        <v>0</v>
      </c>
      <c r="AJ1850" s="37" t="n">
        <v>1</v>
      </c>
      <c r="AK1850" s="38" t="n">
        <v>99250.74000000001</v>
      </c>
      <c r="AL1850" s="38" t="n"/>
      <c r="AM1850" s="38" t="n"/>
      <c r="AN1850" s="27" t="inlineStr"/>
      <c r="AO1850" s="27" t="inlineStr"/>
    </row>
    <row r="1851">
      <c r="A1851" s="5" t="inlineStr">
        <is>
          <t>3000223</t>
        </is>
      </c>
      <c r="B1851" s="5" t="inlineStr">
        <is>
          <t>ZAPATOS DE SEGURIDAD T45</t>
        </is>
      </c>
      <c r="C1851" s="5" t="inlineStr"/>
      <c r="D1851" s="5" t="inlineStr">
        <is>
          <t>INDU</t>
        </is>
      </c>
      <c r="E1851" s="5" t="inlineStr">
        <is>
          <t>ZUNI</t>
        </is>
      </c>
      <c r="F1851" s="5" t="inlineStr">
        <is>
          <t>1060</t>
        </is>
      </c>
      <c r="G1851" s="5" t="inlineStr">
        <is>
          <t>6031</t>
        </is>
      </c>
      <c r="H1851" s="5" t="inlineStr">
        <is>
          <t>C/U</t>
        </is>
      </c>
      <c r="I1851" s="6" t="n">
        <v>1</v>
      </c>
      <c r="J1851" s="6" t="n">
        <v>0</v>
      </c>
      <c r="K1851" s="5" t="inlineStr">
        <is>
          <t>ARS</t>
        </is>
      </c>
      <c r="L1851" s="7" t="n">
        <v>0</v>
      </c>
      <c r="M1851" s="7" t="n">
        <v>99250.74000000001</v>
      </c>
      <c r="O1851" s="11">
        <f>M1851/SUM($M$2:$M$2023)</f>
        <v/>
      </c>
      <c r="P1851" s="5">
        <f>IFERROR(M1851/I1851,0)</f>
        <v/>
      </c>
      <c r="R1851" s="8">
        <f>I1851-Q1851</f>
        <v/>
      </c>
      <c r="S1851" s="36">
        <f>P1851*R1851</f>
        <v/>
      </c>
      <c r="U1851" s="27" t="inlineStr">
        <is>
          <t>Stock SAP</t>
        </is>
      </c>
      <c r="V1851" s="27" t="inlineStr">
        <is>
          <t>Uniformes</t>
        </is>
      </c>
      <c r="W1851" s="27" t="inlineStr">
        <is>
          <t>Fuera del alcance</t>
        </is>
      </c>
      <c r="X1851" s="27" t="inlineStr"/>
      <c r="Y1851" s="27" t="inlineStr">
        <is>
          <t>No aplica: uniformes, clasificación que el inventario físico de Farmacia no releva</t>
        </is>
      </c>
      <c r="Z1851" s="28" t="inlineStr">
        <is>
          <t>Fuera del alcance del inventario físico</t>
        </is>
      </c>
      <c r="AA1851" s="27" t="inlineStr"/>
      <c r="AB1851" s="27" t="inlineStr"/>
      <c r="AC1851" s="27" t="inlineStr"/>
      <c r="AD1851" s="27" t="inlineStr"/>
      <c r="AE1851" s="27" t="inlineStr"/>
      <c r="AF1851" s="27" t="inlineStr"/>
      <c r="AG1851" s="27" t="inlineStr"/>
      <c r="AH1851" s="37" t="n">
        <v>1</v>
      </c>
      <c r="AI1851" s="37" t="n">
        <v>0</v>
      </c>
      <c r="AJ1851" s="37" t="n">
        <v>1</v>
      </c>
      <c r="AK1851" s="38" t="n">
        <v>99250.74000000001</v>
      </c>
      <c r="AL1851" s="38" t="n"/>
      <c r="AM1851" s="38" t="n"/>
      <c r="AN1851" s="27" t="inlineStr"/>
      <c r="AO1851" s="27" t="inlineStr"/>
    </row>
    <row r="1852">
      <c r="A1852" s="5" t="inlineStr">
        <is>
          <t>3000388</t>
        </is>
      </c>
      <c r="B1852" s="5" t="inlineStr">
        <is>
          <t>CHOMBA BLANCA HBRE T4XL</t>
        </is>
      </c>
      <c r="C1852" s="5" t="inlineStr"/>
      <c r="D1852" s="5" t="inlineStr">
        <is>
          <t>INDU</t>
        </is>
      </c>
      <c r="E1852" s="5" t="inlineStr">
        <is>
          <t>ZUNI</t>
        </is>
      </c>
      <c r="F1852" s="5" t="inlineStr">
        <is>
          <t>1060</t>
        </is>
      </c>
      <c r="G1852" s="5" t="inlineStr">
        <is>
          <t>6010</t>
        </is>
      </c>
      <c r="H1852" s="5" t="inlineStr">
        <is>
          <t>C/U</t>
        </is>
      </c>
      <c r="I1852" s="6" t="n">
        <v>1</v>
      </c>
      <c r="J1852" s="6" t="n">
        <v>0</v>
      </c>
      <c r="K1852" s="5" t="inlineStr">
        <is>
          <t>ARS</t>
        </is>
      </c>
      <c r="L1852" s="7" t="n">
        <v>0</v>
      </c>
      <c r="M1852" s="7" t="n">
        <v>8700</v>
      </c>
      <c r="O1852" s="11">
        <f>M1852/SUM($M$2:$M$2023)</f>
        <v/>
      </c>
      <c r="P1852" s="5">
        <f>IFERROR(M1852/I1852,0)</f>
        <v/>
      </c>
      <c r="R1852" s="8">
        <f>I1852-Q1852</f>
        <v/>
      </c>
      <c r="S1852" s="36">
        <f>P1852*R1852</f>
        <v/>
      </c>
      <c r="U1852" s="27" t="inlineStr">
        <is>
          <t>Stock SAP</t>
        </is>
      </c>
      <c r="V1852" s="27" t="inlineStr">
        <is>
          <t>Uniformes</t>
        </is>
      </c>
      <c r="W1852" s="27" t="inlineStr">
        <is>
          <t>Fuera del alcance</t>
        </is>
      </c>
      <c r="X1852" s="27" t="inlineStr"/>
      <c r="Y1852" s="27" t="inlineStr">
        <is>
          <t>No aplica: uniformes, clasificación que el inventario físico de Farmacia no releva</t>
        </is>
      </c>
      <c r="Z1852" s="28" t="inlineStr">
        <is>
          <t>Fuera del alcance del inventario físico</t>
        </is>
      </c>
      <c r="AA1852" s="27" t="inlineStr"/>
      <c r="AB1852" s="27" t="inlineStr"/>
      <c r="AC1852" s="27" t="inlineStr"/>
      <c r="AD1852" s="27" t="inlineStr"/>
      <c r="AE1852" s="27" t="inlineStr"/>
      <c r="AF1852" s="27" t="inlineStr"/>
      <c r="AG1852" s="27" t="inlineStr"/>
      <c r="AH1852" s="37" t="n">
        <v>1</v>
      </c>
      <c r="AI1852" s="37" t="n">
        <v>0</v>
      </c>
      <c r="AJ1852" s="37" t="n">
        <v>1</v>
      </c>
      <c r="AK1852" s="38" t="n">
        <v>8700</v>
      </c>
      <c r="AL1852" s="38" t="n"/>
      <c r="AM1852" s="38" t="n"/>
      <c r="AN1852" s="27" t="inlineStr"/>
      <c r="AO1852" s="27" t="inlineStr"/>
    </row>
    <row r="1853">
      <c r="A1853" s="5" t="inlineStr">
        <is>
          <t>3000658</t>
        </is>
      </c>
      <c r="B1853" s="5" t="inlineStr">
        <is>
          <t>PANTALON JEAN C/LOGO YAC T50 DAMA</t>
        </is>
      </c>
      <c r="C1853" s="5" t="inlineStr"/>
      <c r="D1853" s="5" t="inlineStr">
        <is>
          <t>INDU</t>
        </is>
      </c>
      <c r="E1853" s="5" t="inlineStr">
        <is>
          <t>ZUNI</t>
        </is>
      </c>
      <c r="F1853" s="5" t="inlineStr">
        <is>
          <t>1060</t>
        </is>
      </c>
      <c r="G1853" s="5" t="inlineStr">
        <is>
          <t>6071</t>
        </is>
      </c>
      <c r="H1853" s="5" t="inlineStr">
        <is>
          <t>C/U</t>
        </is>
      </c>
      <c r="I1853" s="6" t="n">
        <v>1</v>
      </c>
      <c r="J1853" s="6" t="n">
        <v>0</v>
      </c>
      <c r="K1853" s="5" t="inlineStr">
        <is>
          <t>ARS</t>
        </is>
      </c>
      <c r="L1853" s="7" t="n">
        <v>0</v>
      </c>
      <c r="M1853" s="7" t="n">
        <v>18500</v>
      </c>
      <c r="O1853" s="11">
        <f>M1853/SUM($M$2:$M$2023)</f>
        <v/>
      </c>
      <c r="P1853" s="5">
        <f>IFERROR(M1853/I1853,0)</f>
        <v/>
      </c>
      <c r="R1853" s="8">
        <f>I1853-Q1853</f>
        <v/>
      </c>
      <c r="S1853" s="36">
        <f>P1853*R1853</f>
        <v/>
      </c>
      <c r="U1853" s="27" t="inlineStr">
        <is>
          <t>Stock SAP</t>
        </is>
      </c>
      <c r="V1853" s="27" t="inlineStr">
        <is>
          <t>Uniformes</t>
        </is>
      </c>
      <c r="W1853" s="27" t="inlineStr">
        <is>
          <t>Fuera del alcance</t>
        </is>
      </c>
      <c r="X1853" s="27" t="inlineStr"/>
      <c r="Y1853" s="27" t="inlineStr">
        <is>
          <t>No aplica: uniformes, clasificación que el inventario físico de Farmacia no releva</t>
        </is>
      </c>
      <c r="Z1853" s="28" t="inlineStr">
        <is>
          <t>Fuera del alcance del inventario físico</t>
        </is>
      </c>
      <c r="AA1853" s="27" t="inlineStr"/>
      <c r="AB1853" s="27" t="inlineStr"/>
      <c r="AC1853" s="27" t="inlineStr"/>
      <c r="AD1853" s="27" t="inlineStr"/>
      <c r="AE1853" s="27" t="inlineStr"/>
      <c r="AF1853" s="27" t="inlineStr"/>
      <c r="AG1853" s="27" t="inlineStr"/>
      <c r="AH1853" s="37" t="n">
        <v>1</v>
      </c>
      <c r="AI1853" s="37" t="n">
        <v>0</v>
      </c>
      <c r="AJ1853" s="37" t="n">
        <v>1</v>
      </c>
      <c r="AK1853" s="38" t="n">
        <v>18500</v>
      </c>
      <c r="AL1853" s="38" t="n"/>
      <c r="AM1853" s="38" t="n"/>
      <c r="AN1853" s="27" t="inlineStr"/>
      <c r="AO1853" s="27" t="inlineStr"/>
    </row>
    <row r="1854">
      <c r="A1854" s="5" t="inlineStr">
        <is>
          <t>3000699</t>
        </is>
      </c>
      <c r="B1854" s="5" t="inlineStr">
        <is>
          <t>Chaqueta Celeste ML yacimiento XS</t>
        </is>
      </c>
      <c r="C1854" s="5" t="inlineStr"/>
      <c r="D1854" s="5" t="inlineStr">
        <is>
          <t>INDU</t>
        </is>
      </c>
      <c r="E1854" s="5" t="inlineStr">
        <is>
          <t>ZUNI</t>
        </is>
      </c>
      <c r="F1854" s="5" t="inlineStr">
        <is>
          <t>1060</t>
        </is>
      </c>
      <c r="G1854" s="5" t="inlineStr">
        <is>
          <t>6031</t>
        </is>
      </c>
      <c r="H1854" s="5" t="inlineStr">
        <is>
          <t>C/U</t>
        </is>
      </c>
      <c r="I1854" s="6" t="n">
        <v>1</v>
      </c>
      <c r="J1854" s="6" t="n">
        <v>0</v>
      </c>
      <c r="K1854" s="5" t="inlineStr">
        <is>
          <t>ARS</t>
        </is>
      </c>
      <c r="L1854" s="7" t="n">
        <v>0</v>
      </c>
      <c r="M1854" s="7" t="n">
        <v>20385.71</v>
      </c>
      <c r="O1854" s="11">
        <f>M1854/SUM($M$2:$M$2023)</f>
        <v/>
      </c>
      <c r="P1854" s="5">
        <f>IFERROR(M1854/I1854,0)</f>
        <v/>
      </c>
      <c r="R1854" s="8">
        <f>I1854-Q1854</f>
        <v/>
      </c>
      <c r="S1854" s="36">
        <f>P1854*R1854</f>
        <v/>
      </c>
      <c r="U1854" s="27" t="inlineStr">
        <is>
          <t>Stock SAP</t>
        </is>
      </c>
      <c r="V1854" s="27" t="inlineStr">
        <is>
          <t>Uniformes</t>
        </is>
      </c>
      <c r="W1854" s="27" t="inlineStr">
        <is>
          <t>Fuera del alcance</t>
        </is>
      </c>
      <c r="X1854" s="27" t="inlineStr"/>
      <c r="Y1854" s="27" t="inlineStr">
        <is>
          <t>No aplica: uniformes, clasificación que el inventario físico de Farmacia no releva</t>
        </is>
      </c>
      <c r="Z1854" s="28" t="inlineStr">
        <is>
          <t>Fuera del alcance del inventario físico</t>
        </is>
      </c>
      <c r="AA1854" s="27" t="inlineStr"/>
      <c r="AB1854" s="27" t="inlineStr"/>
      <c r="AC1854" s="27" t="inlineStr"/>
      <c r="AD1854" s="27" t="inlineStr"/>
      <c r="AE1854" s="27" t="inlineStr"/>
      <c r="AF1854" s="27" t="inlineStr"/>
      <c r="AG1854" s="27" t="inlineStr"/>
      <c r="AH1854" s="37" t="n">
        <v>5</v>
      </c>
      <c r="AI1854" s="37" t="n">
        <v>0</v>
      </c>
      <c r="AJ1854" s="37" t="n">
        <v>5</v>
      </c>
      <c r="AK1854" s="38" t="n">
        <v>20385.714</v>
      </c>
      <c r="AL1854" s="38" t="n"/>
      <c r="AM1854" s="38" t="n"/>
      <c r="AN1854" s="27" t="inlineStr"/>
      <c r="AO1854" s="27" t="inlineStr">
        <is>
          <t>El material ocupa 2 filas en la hoja 1060 NQN (lote/almacén). La cantidad SAP y la física de esta vista son el total del material.</t>
        </is>
      </c>
    </row>
    <row r="1855">
      <c r="A1855" s="5" t="inlineStr">
        <is>
          <t>3000828</t>
        </is>
      </c>
      <c r="B1855" s="5" t="inlineStr">
        <is>
          <t>ZAPATOS DE SEGURIDAD T38</t>
        </is>
      </c>
      <c r="C1855" s="5" t="inlineStr"/>
      <c r="D1855" s="5" t="inlineStr">
        <is>
          <t>INDU</t>
        </is>
      </c>
      <c r="E1855" s="5" t="inlineStr">
        <is>
          <t>ZUNI</t>
        </is>
      </c>
      <c r="F1855" s="5" t="inlineStr">
        <is>
          <t>1060</t>
        </is>
      </c>
      <c r="G1855" s="5" t="inlineStr">
        <is>
          <t>6031</t>
        </is>
      </c>
      <c r="H1855" s="5" t="inlineStr">
        <is>
          <t>C/U</t>
        </is>
      </c>
      <c r="I1855" s="6" t="n">
        <v>1</v>
      </c>
      <c r="J1855" s="6" t="n">
        <v>0</v>
      </c>
      <c r="K1855" s="5" t="inlineStr">
        <is>
          <t>ARS</t>
        </is>
      </c>
      <c r="L1855" s="7" t="n">
        <v>0</v>
      </c>
      <c r="M1855" s="7" t="n">
        <v>99250.74000000001</v>
      </c>
      <c r="O1855" s="11">
        <f>M1855/SUM($M$2:$M$2023)</f>
        <v/>
      </c>
      <c r="P1855" s="5">
        <f>IFERROR(M1855/I1855,0)</f>
        <v/>
      </c>
      <c r="R1855" s="8">
        <f>I1855-Q1855</f>
        <v/>
      </c>
      <c r="S1855" s="36">
        <f>P1855*R1855</f>
        <v/>
      </c>
      <c r="U1855" s="27" t="inlineStr">
        <is>
          <t>Stock SAP</t>
        </is>
      </c>
      <c r="V1855" s="27" t="inlineStr">
        <is>
          <t>Uniformes</t>
        </is>
      </c>
      <c r="W1855" s="27" t="inlineStr">
        <is>
          <t>Fuera del alcance</t>
        </is>
      </c>
      <c r="X1855" s="27" t="inlineStr"/>
      <c r="Y1855" s="27" t="inlineStr">
        <is>
          <t>No aplica: uniformes, clasificación que el inventario físico de Farmacia no releva</t>
        </is>
      </c>
      <c r="Z1855" s="28" t="inlineStr">
        <is>
          <t>Fuera del alcance del inventario físico</t>
        </is>
      </c>
      <c r="AA1855" s="27" t="inlineStr"/>
      <c r="AB1855" s="27" t="inlineStr"/>
      <c r="AC1855" s="27" t="inlineStr"/>
      <c r="AD1855" s="27" t="inlineStr"/>
      <c r="AE1855" s="27" t="inlineStr"/>
      <c r="AF1855" s="27" t="inlineStr"/>
      <c r="AG1855" s="27" t="inlineStr"/>
      <c r="AH1855" s="37" t="n">
        <v>1</v>
      </c>
      <c r="AI1855" s="37" t="n">
        <v>0</v>
      </c>
      <c r="AJ1855" s="37" t="n">
        <v>1</v>
      </c>
      <c r="AK1855" s="38" t="n">
        <v>99250.74000000001</v>
      </c>
      <c r="AL1855" s="38" t="n"/>
      <c r="AM1855" s="38" t="n"/>
      <c r="AN1855" s="27" t="inlineStr"/>
      <c r="AO1855" s="27" t="inlineStr"/>
    </row>
    <row r="1856">
      <c r="A1856" s="5" t="inlineStr">
        <is>
          <t>3000904</t>
        </is>
      </c>
      <c r="B1856" s="5" t="inlineStr">
        <is>
          <t>LOGO</t>
        </is>
      </c>
      <c r="C1856" s="5" t="inlineStr"/>
      <c r="D1856" s="5" t="inlineStr">
        <is>
          <t>INDU</t>
        </is>
      </c>
      <c r="E1856" s="5" t="inlineStr">
        <is>
          <t>ZUNI</t>
        </is>
      </c>
      <c r="F1856" s="5" t="inlineStr">
        <is>
          <t>1060</t>
        </is>
      </c>
      <c r="G1856" s="5" t="inlineStr">
        <is>
          <t>6031</t>
        </is>
      </c>
      <c r="H1856" s="5" t="inlineStr">
        <is>
          <t>C/U</t>
        </is>
      </c>
      <c r="I1856" s="6" t="n">
        <v>1</v>
      </c>
      <c r="J1856" s="6" t="n">
        <v>0</v>
      </c>
      <c r="K1856" s="5" t="inlineStr">
        <is>
          <t>ARS</t>
        </is>
      </c>
      <c r="L1856" s="7" t="n">
        <v>0</v>
      </c>
      <c r="M1856" s="7" t="n">
        <v>9917.360000000001</v>
      </c>
      <c r="O1856" s="11">
        <f>M1856/SUM($M$2:$M$2023)</f>
        <v/>
      </c>
      <c r="P1856" s="5">
        <f>IFERROR(M1856/I1856,0)</f>
        <v/>
      </c>
      <c r="R1856" s="8">
        <f>I1856-Q1856</f>
        <v/>
      </c>
      <c r="S1856" s="36">
        <f>P1856*R1856</f>
        <v/>
      </c>
      <c r="U1856" s="27" t="inlineStr">
        <is>
          <t>Stock SAP</t>
        </is>
      </c>
      <c r="V1856" s="27" t="inlineStr">
        <is>
          <t>Uniformes</t>
        </is>
      </c>
      <c r="W1856" s="27" t="inlineStr">
        <is>
          <t>Fuera del alcance</t>
        </is>
      </c>
      <c r="X1856" s="27" t="inlineStr"/>
      <c r="Y1856" s="27" t="inlineStr">
        <is>
          <t>No aplica: uniformes, clasificación que el inventario físico de Farmacia no releva</t>
        </is>
      </c>
      <c r="Z1856" s="28" t="inlineStr">
        <is>
          <t>Fuera del alcance del inventario físico</t>
        </is>
      </c>
      <c r="AA1856" s="27" t="inlineStr"/>
      <c r="AB1856" s="27" t="inlineStr"/>
      <c r="AC1856" s="27" t="inlineStr"/>
      <c r="AD1856" s="27" t="inlineStr"/>
      <c r="AE1856" s="27" t="inlineStr"/>
      <c r="AF1856" s="27" t="inlineStr"/>
      <c r="AG1856" s="27" t="inlineStr"/>
      <c r="AH1856" s="37" t="n">
        <v>1</v>
      </c>
      <c r="AI1856" s="37" t="n">
        <v>0</v>
      </c>
      <c r="AJ1856" s="37" t="n">
        <v>1</v>
      </c>
      <c r="AK1856" s="38" t="n">
        <v>9917.360000000001</v>
      </c>
      <c r="AL1856" s="38" t="n"/>
      <c r="AM1856" s="38" t="n"/>
      <c r="AN1856" s="27" t="inlineStr"/>
      <c r="AO1856" s="27" t="inlineStr"/>
    </row>
    <row r="1857">
      <c r="A1857" s="5" t="inlineStr">
        <is>
          <t>3000942</t>
        </is>
      </c>
      <c r="B1857" s="5" t="inlineStr">
        <is>
          <t>CHAQUETA CELESTE MCORTA YACIMIENTO T S</t>
        </is>
      </c>
      <c r="C1857" s="5" t="inlineStr"/>
      <c r="D1857" s="5" t="inlineStr">
        <is>
          <t>INDU</t>
        </is>
      </c>
      <c r="E1857" s="5" t="inlineStr">
        <is>
          <t>ZUNI</t>
        </is>
      </c>
      <c r="F1857" s="5" t="inlineStr">
        <is>
          <t>1060</t>
        </is>
      </c>
      <c r="G1857" s="5" t="inlineStr">
        <is>
          <t>6071</t>
        </is>
      </c>
      <c r="H1857" s="5" t="inlineStr">
        <is>
          <t>C/U</t>
        </is>
      </c>
      <c r="I1857" s="6" t="n">
        <v>1</v>
      </c>
      <c r="J1857" s="6" t="n">
        <v>0</v>
      </c>
      <c r="K1857" s="5" t="inlineStr">
        <is>
          <t>ARS</t>
        </is>
      </c>
      <c r="L1857" s="7" t="n">
        <v>0</v>
      </c>
      <c r="M1857" s="7" t="n">
        <v>19500</v>
      </c>
      <c r="O1857" s="11">
        <f>M1857/SUM($M$2:$M$2023)</f>
        <v/>
      </c>
      <c r="P1857" s="5">
        <f>IFERROR(M1857/I1857,0)</f>
        <v/>
      </c>
      <c r="R1857" s="8">
        <f>I1857-Q1857</f>
        <v/>
      </c>
      <c r="S1857" s="36">
        <f>P1857*R1857</f>
        <v/>
      </c>
      <c r="U1857" s="27" t="inlineStr">
        <is>
          <t>Stock SAP</t>
        </is>
      </c>
      <c r="V1857" s="27" t="inlineStr">
        <is>
          <t>Uniformes</t>
        </is>
      </c>
      <c r="W1857" s="27" t="inlineStr">
        <is>
          <t>Fuera del alcance</t>
        </is>
      </c>
      <c r="X1857" s="27" t="inlineStr"/>
      <c r="Y1857" s="27" t="inlineStr">
        <is>
          <t>No aplica: uniformes, clasificación que el inventario físico de Farmacia no releva</t>
        </is>
      </c>
      <c r="Z1857" s="28" t="inlineStr">
        <is>
          <t>Fuera del alcance del inventario físico</t>
        </is>
      </c>
      <c r="AA1857" s="27" t="inlineStr"/>
      <c r="AB1857" s="27" t="inlineStr"/>
      <c r="AC1857" s="27" t="inlineStr"/>
      <c r="AD1857" s="27" t="inlineStr"/>
      <c r="AE1857" s="27" t="inlineStr"/>
      <c r="AF1857" s="27" t="inlineStr"/>
      <c r="AG1857" s="27" t="inlineStr"/>
      <c r="AH1857" s="37" t="n">
        <v>1</v>
      </c>
      <c r="AI1857" s="37" t="n">
        <v>0</v>
      </c>
      <c r="AJ1857" s="37" t="n">
        <v>1</v>
      </c>
      <c r="AK1857" s="38" t="n">
        <v>19500</v>
      </c>
      <c r="AL1857" s="38" t="n"/>
      <c r="AM1857" s="38" t="n"/>
      <c r="AN1857" s="27" t="inlineStr"/>
      <c r="AO1857" s="27" t="inlineStr"/>
    </row>
    <row r="1858">
      <c r="A1858" s="5" t="inlineStr">
        <is>
          <t>3000943</t>
        </is>
      </c>
      <c r="B1858" s="5" t="inlineStr">
        <is>
          <t>CHAQUETA CELESTE MCORTA YACIMIENTO T XS</t>
        </is>
      </c>
      <c r="C1858" s="5" t="inlineStr"/>
      <c r="D1858" s="5" t="inlineStr">
        <is>
          <t>INDU</t>
        </is>
      </c>
      <c r="E1858" s="5" t="inlineStr">
        <is>
          <t>ZUNI</t>
        </is>
      </c>
      <c r="F1858" s="5" t="inlineStr">
        <is>
          <t>1060</t>
        </is>
      </c>
      <c r="G1858" s="5" t="inlineStr">
        <is>
          <t>6010</t>
        </is>
      </c>
      <c r="H1858" s="5" t="inlineStr">
        <is>
          <t>C/U</t>
        </is>
      </c>
      <c r="I1858" s="6" t="n">
        <v>1</v>
      </c>
      <c r="J1858" s="6" t="n">
        <v>0</v>
      </c>
      <c r="K1858" s="5" t="inlineStr">
        <is>
          <t>ARS</t>
        </is>
      </c>
      <c r="L1858" s="7" t="n">
        <v>0</v>
      </c>
      <c r="M1858" s="7" t="n">
        <v>19500</v>
      </c>
      <c r="O1858" s="11">
        <f>M1858/SUM($M$2:$M$2023)</f>
        <v/>
      </c>
      <c r="P1858" s="5">
        <f>IFERROR(M1858/I1858,0)</f>
        <v/>
      </c>
      <c r="R1858" s="8">
        <f>I1858-Q1858</f>
        <v/>
      </c>
      <c r="S1858" s="36">
        <f>P1858*R1858</f>
        <v/>
      </c>
      <c r="U1858" s="27" t="inlineStr">
        <is>
          <t>Stock SAP</t>
        </is>
      </c>
      <c r="V1858" s="27" t="inlineStr">
        <is>
          <t>Uniformes</t>
        </is>
      </c>
      <c r="W1858" s="27" t="inlineStr">
        <is>
          <t>Fuera del alcance</t>
        </is>
      </c>
      <c r="X1858" s="27" t="inlineStr"/>
      <c r="Y1858" s="27" t="inlineStr">
        <is>
          <t>No aplica: uniformes, clasificación que el inventario físico de Farmacia no releva</t>
        </is>
      </c>
      <c r="Z1858" s="28" t="inlineStr">
        <is>
          <t>Fuera del alcance del inventario físico</t>
        </is>
      </c>
      <c r="AA1858" s="27" t="inlineStr"/>
      <c r="AB1858" s="27" t="inlineStr"/>
      <c r="AC1858" s="27" t="inlineStr"/>
      <c r="AD1858" s="27" t="inlineStr"/>
      <c r="AE1858" s="27" t="inlineStr"/>
      <c r="AF1858" s="27" t="inlineStr"/>
      <c r="AG1858" s="27" t="inlineStr"/>
      <c r="AH1858" s="37" t="n">
        <v>1</v>
      </c>
      <c r="AI1858" s="37" t="n">
        <v>0</v>
      </c>
      <c r="AJ1858" s="37" t="n">
        <v>1</v>
      </c>
      <c r="AK1858" s="38" t="n">
        <v>19500</v>
      </c>
      <c r="AL1858" s="38" t="n"/>
      <c r="AM1858" s="38" t="n"/>
      <c r="AN1858" s="27" t="inlineStr"/>
      <c r="AO1858" s="27" t="inlineStr"/>
    </row>
    <row r="1859">
      <c r="A1859" s="5" t="inlineStr">
        <is>
          <t>3001433</t>
        </is>
      </c>
      <c r="B1859" s="5" t="inlineStr">
        <is>
          <t>CHOMBA NEGRA S</t>
        </is>
      </c>
      <c r="C1859" s="5" t="inlineStr"/>
      <c r="D1859" s="5" t="inlineStr">
        <is>
          <t>INDU</t>
        </is>
      </c>
      <c r="E1859" s="5" t="inlineStr">
        <is>
          <t>ZUNI</t>
        </is>
      </c>
      <c r="F1859" s="5" t="inlineStr">
        <is>
          <t>1060</t>
        </is>
      </c>
      <c r="G1859" s="5" t="inlineStr">
        <is>
          <t>6031</t>
        </is>
      </c>
      <c r="H1859" s="5" t="inlineStr">
        <is>
          <t>C/U</t>
        </is>
      </c>
      <c r="I1859" s="6" t="n">
        <v>1</v>
      </c>
      <c r="J1859" s="6" t="n">
        <v>0</v>
      </c>
      <c r="K1859" s="5" t="inlineStr">
        <is>
          <t>ARS</t>
        </is>
      </c>
      <c r="L1859" s="7" t="n">
        <v>0</v>
      </c>
      <c r="M1859" s="7" t="n">
        <v>9979.51</v>
      </c>
      <c r="O1859" s="11">
        <f>M1859/SUM($M$2:$M$2023)</f>
        <v/>
      </c>
      <c r="P1859" s="5">
        <f>IFERROR(M1859/I1859,0)</f>
        <v/>
      </c>
      <c r="R1859" s="8">
        <f>I1859-Q1859</f>
        <v/>
      </c>
      <c r="S1859" s="36">
        <f>P1859*R1859</f>
        <v/>
      </c>
      <c r="U1859" s="27" t="inlineStr">
        <is>
          <t>Stock SAP</t>
        </is>
      </c>
      <c r="V1859" s="27" t="inlineStr">
        <is>
          <t>Uniformes</t>
        </is>
      </c>
      <c r="W1859" s="27" t="inlineStr">
        <is>
          <t>Fuera del alcance</t>
        </is>
      </c>
      <c r="X1859" s="27" t="inlineStr"/>
      <c r="Y1859" s="27" t="inlineStr">
        <is>
          <t>No aplica: uniformes, clasificación que el inventario físico de Farmacia no releva</t>
        </is>
      </c>
      <c r="Z1859" s="28" t="inlineStr">
        <is>
          <t>Fuera del alcance del inventario físico</t>
        </is>
      </c>
      <c r="AA1859" s="27" t="inlineStr"/>
      <c r="AB1859" s="27" t="inlineStr"/>
      <c r="AC1859" s="27" t="inlineStr"/>
      <c r="AD1859" s="27" t="inlineStr"/>
      <c r="AE1859" s="27" t="inlineStr"/>
      <c r="AF1859" s="27" t="inlineStr"/>
      <c r="AG1859" s="27" t="inlineStr"/>
      <c r="AH1859" s="37" t="n">
        <v>13</v>
      </c>
      <c r="AI1859" s="37" t="n">
        <v>0</v>
      </c>
      <c r="AJ1859" s="37" t="n">
        <v>13</v>
      </c>
      <c r="AK1859" s="38" t="n">
        <v>9979.513846153846</v>
      </c>
      <c r="AL1859" s="38" t="n"/>
      <c r="AM1859" s="38" t="n"/>
      <c r="AN1859" s="27" t="inlineStr"/>
      <c r="AO1859" s="27" t="inlineStr">
        <is>
          <t>El material ocupa 2 filas en la hoja 1060 NQN (lote/almacén). La cantidad SAP y la física de esta vista son el total del material.</t>
        </is>
      </c>
    </row>
    <row r="1860">
      <c r="A1860" s="5" t="inlineStr">
        <is>
          <t>3001437</t>
        </is>
      </c>
      <c r="B1860" s="5" t="inlineStr">
        <is>
          <t>CHOMBA NEGRA XL</t>
        </is>
      </c>
      <c r="C1860" s="5" t="inlineStr"/>
      <c r="D1860" s="5" t="inlineStr">
        <is>
          <t>INDU</t>
        </is>
      </c>
      <c r="E1860" s="5" t="inlineStr">
        <is>
          <t>ZUNI</t>
        </is>
      </c>
      <c r="F1860" s="5" t="inlineStr">
        <is>
          <t>1060</t>
        </is>
      </c>
      <c r="G1860" s="5" t="inlineStr">
        <is>
          <t>6031</t>
        </is>
      </c>
      <c r="H1860" s="5" t="inlineStr">
        <is>
          <t>C/U</t>
        </is>
      </c>
      <c r="I1860" s="6" t="n">
        <v>1</v>
      </c>
      <c r="J1860" s="6" t="n">
        <v>0</v>
      </c>
      <c r="K1860" s="5" t="inlineStr">
        <is>
          <t>ARS</t>
        </is>
      </c>
      <c r="L1860" s="7" t="n">
        <v>0</v>
      </c>
      <c r="M1860" s="7" t="n">
        <v>9960.129999999999</v>
      </c>
      <c r="O1860" s="11">
        <f>M1860/SUM($M$2:$M$2023)</f>
        <v/>
      </c>
      <c r="P1860" s="5">
        <f>IFERROR(M1860/I1860,0)</f>
        <v/>
      </c>
      <c r="R1860" s="8">
        <f>I1860-Q1860</f>
        <v/>
      </c>
      <c r="S1860" s="36">
        <f>P1860*R1860</f>
        <v/>
      </c>
      <c r="U1860" s="27" t="inlineStr">
        <is>
          <t>Stock SAP</t>
        </is>
      </c>
      <c r="V1860" s="27" t="inlineStr">
        <is>
          <t>Uniformes</t>
        </is>
      </c>
      <c r="W1860" s="27" t="inlineStr">
        <is>
          <t>Fuera del alcance</t>
        </is>
      </c>
      <c r="X1860" s="27" t="inlineStr"/>
      <c r="Y1860" s="27" t="inlineStr">
        <is>
          <t>No aplica: uniformes, clasificación que el inventario físico de Farmacia no releva</t>
        </is>
      </c>
      <c r="Z1860" s="28" t="inlineStr">
        <is>
          <t>Fuera del alcance del inventario físico</t>
        </is>
      </c>
      <c r="AA1860" s="27" t="inlineStr"/>
      <c r="AB1860" s="27" t="inlineStr"/>
      <c r="AC1860" s="27" t="inlineStr"/>
      <c r="AD1860" s="27" t="inlineStr"/>
      <c r="AE1860" s="27" t="inlineStr"/>
      <c r="AF1860" s="27" t="inlineStr"/>
      <c r="AG1860" s="27" t="inlineStr"/>
      <c r="AH1860" s="37" t="n">
        <v>21</v>
      </c>
      <c r="AI1860" s="37" t="n">
        <v>0</v>
      </c>
      <c r="AJ1860" s="37" t="n">
        <v>21</v>
      </c>
      <c r="AK1860" s="38" t="n">
        <v>9960.127142857144</v>
      </c>
      <c r="AL1860" s="38" t="n"/>
      <c r="AM1860" s="38" t="n"/>
      <c r="AN1860" s="27" t="inlineStr"/>
      <c r="AO1860" s="27" t="inlineStr">
        <is>
          <t>El material ocupa 2 filas en la hoja 1060 NQN (lote/almacén). La cantidad SAP y la física de esta vista son el total del material.</t>
        </is>
      </c>
    </row>
    <row r="1861">
      <c r="A1861" s="5" t="inlineStr">
        <is>
          <t>3001438</t>
        </is>
      </c>
      <c r="B1861" s="5" t="inlineStr">
        <is>
          <t>CHOMBA NEGRA XXL</t>
        </is>
      </c>
      <c r="C1861" s="5" t="inlineStr"/>
      <c r="D1861" s="5" t="inlineStr">
        <is>
          <t>INDU</t>
        </is>
      </c>
      <c r="E1861" s="5" t="inlineStr">
        <is>
          <t>ZUNI</t>
        </is>
      </c>
      <c r="F1861" s="5" t="inlineStr">
        <is>
          <t>1060</t>
        </is>
      </c>
      <c r="G1861" s="5" t="inlineStr">
        <is>
          <t>6031</t>
        </is>
      </c>
      <c r="H1861" s="5" t="inlineStr">
        <is>
          <t>C/U</t>
        </is>
      </c>
      <c r="I1861" s="6" t="n">
        <v>1</v>
      </c>
      <c r="J1861" s="6" t="n">
        <v>0</v>
      </c>
      <c r="K1861" s="5" t="inlineStr">
        <is>
          <t>ARS</t>
        </is>
      </c>
      <c r="L1861" s="7" t="n">
        <v>0</v>
      </c>
      <c r="M1861" s="7" t="n">
        <v>10016.83</v>
      </c>
      <c r="O1861" s="11">
        <f>M1861/SUM($M$2:$M$2023)</f>
        <v/>
      </c>
      <c r="P1861" s="5">
        <f>IFERROR(M1861/I1861,0)</f>
        <v/>
      </c>
      <c r="R1861" s="8">
        <f>I1861-Q1861</f>
        <v/>
      </c>
      <c r="S1861" s="36">
        <f>P1861*R1861</f>
        <v/>
      </c>
      <c r="U1861" s="27" t="inlineStr">
        <is>
          <t>Stock SAP</t>
        </is>
      </c>
      <c r="V1861" s="27" t="inlineStr">
        <is>
          <t>Uniformes</t>
        </is>
      </c>
      <c r="W1861" s="27" t="inlineStr">
        <is>
          <t>Fuera del alcance</t>
        </is>
      </c>
      <c r="X1861" s="27" t="inlineStr"/>
      <c r="Y1861" s="27" t="inlineStr">
        <is>
          <t>No aplica: uniformes, clasificación que el inventario físico de Farmacia no releva</t>
        </is>
      </c>
      <c r="Z1861" s="28" t="inlineStr">
        <is>
          <t>Fuera del alcance del inventario físico</t>
        </is>
      </c>
      <c r="AA1861" s="27" t="inlineStr"/>
      <c r="AB1861" s="27" t="inlineStr"/>
      <c r="AC1861" s="27" t="inlineStr"/>
      <c r="AD1861" s="27" t="inlineStr"/>
      <c r="AE1861" s="27" t="inlineStr"/>
      <c r="AF1861" s="27" t="inlineStr"/>
      <c r="AG1861" s="27" t="inlineStr"/>
      <c r="AH1861" s="37" t="n">
        <v>20</v>
      </c>
      <c r="AI1861" s="37" t="n">
        <v>0</v>
      </c>
      <c r="AJ1861" s="37" t="n">
        <v>20</v>
      </c>
      <c r="AK1861" s="38" t="n">
        <v>10016.833</v>
      </c>
      <c r="AL1861" s="38" t="n"/>
      <c r="AM1861" s="38" t="n"/>
      <c r="AN1861" s="27" t="inlineStr"/>
      <c r="AO1861" s="27" t="inlineStr">
        <is>
          <t>El material ocupa 2 filas en la hoja 1060 NQN (lote/almacén). La cantidad SAP y la física de esta vista son el total del material.</t>
        </is>
      </c>
    </row>
    <row r="1862">
      <c r="A1862" s="5" t="inlineStr">
        <is>
          <t>3001439</t>
        </is>
      </c>
      <c r="B1862" s="5" t="inlineStr">
        <is>
          <t>CHOMBA NEGRA XXXL</t>
        </is>
      </c>
      <c r="C1862" s="5" t="inlineStr"/>
      <c r="D1862" s="5" t="inlineStr">
        <is>
          <t>INDU</t>
        </is>
      </c>
      <c r="E1862" s="5" t="inlineStr">
        <is>
          <t>ZUNI</t>
        </is>
      </c>
      <c r="F1862" s="5" t="inlineStr">
        <is>
          <t>1060</t>
        </is>
      </c>
      <c r="G1862" s="5" t="inlineStr">
        <is>
          <t>6031</t>
        </is>
      </c>
      <c r="H1862" s="5" t="inlineStr">
        <is>
          <t>C/U</t>
        </is>
      </c>
      <c r="I1862" s="6" t="n">
        <v>1</v>
      </c>
      <c r="J1862" s="6" t="n">
        <v>0</v>
      </c>
      <c r="K1862" s="5" t="inlineStr">
        <is>
          <t>ARS</t>
        </is>
      </c>
      <c r="L1862" s="7" t="n">
        <v>0</v>
      </c>
      <c r="M1862" s="7" t="n">
        <v>9872.889999999999</v>
      </c>
      <c r="O1862" s="11">
        <f>M1862/SUM($M$2:$M$2023)</f>
        <v/>
      </c>
      <c r="P1862" s="5">
        <f>IFERROR(M1862/I1862,0)</f>
        <v/>
      </c>
      <c r="R1862" s="8">
        <f>I1862-Q1862</f>
        <v/>
      </c>
      <c r="S1862" s="36">
        <f>P1862*R1862</f>
        <v/>
      </c>
      <c r="U1862" s="27" t="inlineStr">
        <is>
          <t>Stock SAP</t>
        </is>
      </c>
      <c r="V1862" s="27" t="inlineStr">
        <is>
          <t>Uniformes</t>
        </is>
      </c>
      <c r="W1862" s="27" t="inlineStr">
        <is>
          <t>Fuera del alcance</t>
        </is>
      </c>
      <c r="X1862" s="27" t="inlineStr"/>
      <c r="Y1862" s="27" t="inlineStr">
        <is>
          <t>No aplica: uniformes, clasificación que el inventario físico de Farmacia no releva</t>
        </is>
      </c>
      <c r="Z1862" s="28" t="inlineStr">
        <is>
          <t>Fuera del alcance del inventario físico</t>
        </is>
      </c>
      <c r="AA1862" s="27" t="inlineStr"/>
      <c r="AB1862" s="27" t="inlineStr"/>
      <c r="AC1862" s="27" t="inlineStr"/>
      <c r="AD1862" s="27" t="inlineStr"/>
      <c r="AE1862" s="27" t="inlineStr"/>
      <c r="AF1862" s="27" t="inlineStr"/>
      <c r="AG1862" s="27" t="inlineStr"/>
      <c r="AH1862" s="37" t="n">
        <v>12</v>
      </c>
      <c r="AI1862" s="37" t="n">
        <v>0</v>
      </c>
      <c r="AJ1862" s="37" t="n">
        <v>12</v>
      </c>
      <c r="AK1862" s="38" t="n">
        <v>9872.887499999999</v>
      </c>
      <c r="AL1862" s="38" t="n"/>
      <c r="AM1862" s="38" t="n"/>
      <c r="AN1862" s="27" t="inlineStr"/>
      <c r="AO1862" s="27" t="inlineStr">
        <is>
          <t>El material ocupa 2 filas en la hoja 1060 NQN (lote/almacén). La cantidad SAP y la física de esta vista son el total del material.</t>
        </is>
      </c>
    </row>
    <row r="1863">
      <c r="A1863" s="5" t="inlineStr">
        <is>
          <t>3001493</t>
        </is>
      </c>
      <c r="B1863" s="5" t="inlineStr">
        <is>
          <t>CAMISA HOMBRE</t>
        </is>
      </c>
      <c r="C1863" s="5" t="inlineStr"/>
      <c r="D1863" s="5" t="inlineStr">
        <is>
          <t>INDU</t>
        </is>
      </c>
      <c r="E1863" s="5" t="inlineStr">
        <is>
          <t>ZUNI</t>
        </is>
      </c>
      <c r="F1863" s="5" t="inlineStr">
        <is>
          <t>1060</t>
        </is>
      </c>
      <c r="G1863" s="5" t="inlineStr">
        <is>
          <t>6031</t>
        </is>
      </c>
      <c r="H1863" s="5" t="inlineStr">
        <is>
          <t>C/U</t>
        </is>
      </c>
      <c r="I1863" s="6" t="n">
        <v>1</v>
      </c>
      <c r="J1863" s="6" t="n">
        <v>0</v>
      </c>
      <c r="K1863" s="5" t="inlineStr">
        <is>
          <t>ARS</t>
        </is>
      </c>
      <c r="L1863" s="7" t="n">
        <v>0</v>
      </c>
      <c r="M1863" s="7" t="n">
        <v>61983.47</v>
      </c>
      <c r="O1863" s="11">
        <f>M1863/SUM($M$2:$M$2023)</f>
        <v/>
      </c>
      <c r="P1863" s="5">
        <f>IFERROR(M1863/I1863,0)</f>
        <v/>
      </c>
      <c r="R1863" s="8">
        <f>I1863-Q1863</f>
        <v/>
      </c>
      <c r="S1863" s="36">
        <f>P1863*R1863</f>
        <v/>
      </c>
      <c r="U1863" s="27" t="inlineStr">
        <is>
          <t>Stock SAP</t>
        </is>
      </c>
      <c r="V1863" s="27" t="inlineStr">
        <is>
          <t>Uniformes</t>
        </is>
      </c>
      <c r="W1863" s="27" t="inlineStr">
        <is>
          <t>Fuera del alcance</t>
        </is>
      </c>
      <c r="X1863" s="27" t="inlineStr"/>
      <c r="Y1863" s="27" t="inlineStr">
        <is>
          <t>No aplica: uniformes, clasificación que el inventario físico de Farmacia no releva</t>
        </is>
      </c>
      <c r="Z1863" s="28" t="inlineStr">
        <is>
          <t>Fuera del alcance del inventario físico</t>
        </is>
      </c>
      <c r="AA1863" s="27" t="inlineStr"/>
      <c r="AB1863" s="27" t="inlineStr"/>
      <c r="AC1863" s="27" t="inlineStr"/>
      <c r="AD1863" s="27" t="inlineStr"/>
      <c r="AE1863" s="27" t="inlineStr"/>
      <c r="AF1863" s="27" t="inlineStr"/>
      <c r="AG1863" s="27" t="inlineStr"/>
      <c r="AH1863" s="37" t="n">
        <v>1</v>
      </c>
      <c r="AI1863" s="37" t="n">
        <v>0</v>
      </c>
      <c r="AJ1863" s="37" t="n">
        <v>1</v>
      </c>
      <c r="AK1863" s="38" t="n">
        <v>61983.47</v>
      </c>
      <c r="AL1863" s="38" t="n"/>
      <c r="AM1863" s="38" t="n"/>
      <c r="AN1863" s="27" t="inlineStr"/>
      <c r="AO1863" s="27" t="inlineStr"/>
    </row>
    <row r="1864">
      <c r="A1864" s="5" t="inlineStr">
        <is>
          <t>3001494</t>
        </is>
      </c>
      <c r="B1864" s="5" t="inlineStr">
        <is>
          <t>CHOMBA HOMBRE</t>
        </is>
      </c>
      <c r="C1864" s="5" t="inlineStr"/>
      <c r="D1864" s="5" t="inlineStr">
        <is>
          <t>INDU</t>
        </is>
      </c>
      <c r="E1864" s="5" t="inlineStr">
        <is>
          <t>ZUNI</t>
        </is>
      </c>
      <c r="F1864" s="5" t="inlineStr">
        <is>
          <t>1060</t>
        </is>
      </c>
      <c r="G1864" s="5" t="inlineStr">
        <is>
          <t>6031</t>
        </is>
      </c>
      <c r="H1864" s="5" t="inlineStr">
        <is>
          <t>C/U</t>
        </is>
      </c>
      <c r="I1864" s="6" t="n">
        <v>1</v>
      </c>
      <c r="J1864" s="6" t="n">
        <v>0</v>
      </c>
      <c r="K1864" s="5" t="inlineStr">
        <is>
          <t>ARS</t>
        </is>
      </c>
      <c r="L1864" s="7" t="n">
        <v>0</v>
      </c>
      <c r="M1864" s="7" t="n">
        <v>45454.55</v>
      </c>
      <c r="O1864" s="11">
        <f>M1864/SUM($M$2:$M$2023)</f>
        <v/>
      </c>
      <c r="P1864" s="5">
        <f>IFERROR(M1864/I1864,0)</f>
        <v/>
      </c>
      <c r="R1864" s="8">
        <f>I1864-Q1864</f>
        <v/>
      </c>
      <c r="S1864" s="36">
        <f>P1864*R1864</f>
        <v/>
      </c>
      <c r="U1864" s="27" t="inlineStr">
        <is>
          <t>Stock SAP</t>
        </is>
      </c>
      <c r="V1864" s="27" t="inlineStr">
        <is>
          <t>Uniformes</t>
        </is>
      </c>
      <c r="W1864" s="27" t="inlineStr">
        <is>
          <t>Fuera del alcance</t>
        </is>
      </c>
      <c r="X1864" s="27" t="inlineStr"/>
      <c r="Y1864" s="27" t="inlineStr">
        <is>
          <t>No aplica: uniformes, clasificación que el inventario físico de Farmacia no releva</t>
        </is>
      </c>
      <c r="Z1864" s="28" t="inlineStr">
        <is>
          <t>Fuera del alcance del inventario físico</t>
        </is>
      </c>
      <c r="AA1864" s="27" t="inlineStr"/>
      <c r="AB1864" s="27" t="inlineStr"/>
      <c r="AC1864" s="27" t="inlineStr"/>
      <c r="AD1864" s="27" t="inlineStr"/>
      <c r="AE1864" s="27" t="inlineStr"/>
      <c r="AF1864" s="27" t="inlineStr"/>
      <c r="AG1864" s="27" t="inlineStr"/>
      <c r="AH1864" s="37" t="n">
        <v>1</v>
      </c>
      <c r="AI1864" s="37" t="n">
        <v>0</v>
      </c>
      <c r="AJ1864" s="37" t="n">
        <v>1</v>
      </c>
      <c r="AK1864" s="38" t="n">
        <v>45454.55</v>
      </c>
      <c r="AL1864" s="38" t="n"/>
      <c r="AM1864" s="38" t="n"/>
      <c r="AN1864" s="27" t="inlineStr"/>
      <c r="AO1864" s="27" t="inlineStr"/>
    </row>
    <row r="1865">
      <c r="A1865" s="5" t="inlineStr">
        <is>
          <t>3001500</t>
        </is>
      </c>
      <c r="B1865" s="5" t="inlineStr">
        <is>
          <t>Sweatter San Nicolas</t>
        </is>
      </c>
      <c r="C1865" s="5" t="inlineStr"/>
      <c r="D1865" s="5" t="inlineStr">
        <is>
          <t>INDU</t>
        </is>
      </c>
      <c r="E1865" s="5" t="inlineStr">
        <is>
          <t>ZUNI</t>
        </is>
      </c>
      <c r="F1865" s="5" t="inlineStr">
        <is>
          <t>1060</t>
        </is>
      </c>
      <c r="G1865" s="5" t="inlineStr">
        <is>
          <t>6031</t>
        </is>
      </c>
      <c r="H1865" s="5" t="inlineStr">
        <is>
          <t>C/U</t>
        </is>
      </c>
      <c r="I1865" s="6" t="n">
        <v>1</v>
      </c>
      <c r="J1865" s="6" t="n">
        <v>0</v>
      </c>
      <c r="K1865" s="5" t="inlineStr">
        <is>
          <t>ARS</t>
        </is>
      </c>
      <c r="L1865" s="7" t="n">
        <v>0</v>
      </c>
      <c r="M1865" s="7" t="n">
        <v>61983.47</v>
      </c>
      <c r="O1865" s="11">
        <f>M1865/SUM($M$2:$M$2023)</f>
        <v/>
      </c>
      <c r="P1865" s="5">
        <f>IFERROR(M1865/I1865,0)</f>
        <v/>
      </c>
      <c r="R1865" s="8">
        <f>I1865-Q1865</f>
        <v/>
      </c>
      <c r="S1865" s="36">
        <f>P1865*R1865</f>
        <v/>
      </c>
      <c r="U1865" s="27" t="inlineStr">
        <is>
          <t>Stock SAP</t>
        </is>
      </c>
      <c r="V1865" s="27" t="inlineStr">
        <is>
          <t>Uniformes</t>
        </is>
      </c>
      <c r="W1865" s="27" t="inlineStr">
        <is>
          <t>Fuera del alcance</t>
        </is>
      </c>
      <c r="X1865" s="27" t="inlineStr"/>
      <c r="Y1865" s="27" t="inlineStr">
        <is>
          <t>No aplica: uniformes, clasificación que el inventario físico de Farmacia no releva</t>
        </is>
      </c>
      <c r="Z1865" s="28" t="inlineStr">
        <is>
          <t>Fuera del alcance del inventario físico</t>
        </is>
      </c>
      <c r="AA1865" s="27" t="inlineStr"/>
      <c r="AB1865" s="27" t="inlineStr"/>
      <c r="AC1865" s="27" t="inlineStr"/>
      <c r="AD1865" s="27" t="inlineStr"/>
      <c r="AE1865" s="27" t="inlineStr"/>
      <c r="AF1865" s="27" t="inlineStr"/>
      <c r="AG1865" s="27" t="inlineStr"/>
      <c r="AH1865" s="37" t="n">
        <v>1</v>
      </c>
      <c r="AI1865" s="37" t="n">
        <v>0</v>
      </c>
      <c r="AJ1865" s="37" t="n">
        <v>1</v>
      </c>
      <c r="AK1865" s="38" t="n">
        <v>61983.47</v>
      </c>
      <c r="AL1865" s="38" t="n"/>
      <c r="AM1865" s="38" t="n"/>
      <c r="AN1865" s="27" t="inlineStr"/>
      <c r="AO1865" s="27" t="inlineStr"/>
    </row>
    <row r="1866">
      <c r="A1866" s="5" t="inlineStr">
        <is>
          <t>1000002</t>
        </is>
      </c>
      <c r="B1866" s="5" t="inlineStr">
        <is>
          <t>ADRENALINA 1MG AMPOLLA DE 1 ML INYEC</t>
        </is>
      </c>
      <c r="C1866" s="5" t="inlineStr"/>
      <c r="D1866" s="5" t="inlineStr">
        <is>
          <t>033</t>
        </is>
      </c>
      <c r="E1866" s="5" t="inlineStr">
        <is>
          <t>ZMED</t>
        </is>
      </c>
      <c r="F1866" s="5" t="inlineStr">
        <is>
          <t>1060</t>
        </is>
      </c>
      <c r="G1866" s="5" t="inlineStr"/>
      <c r="H1866" s="5" t="inlineStr">
        <is>
          <t>C/U</t>
        </is>
      </c>
      <c r="I1866" s="6" t="n">
        <v>0</v>
      </c>
      <c r="J1866" s="6" t="n">
        <v>300</v>
      </c>
      <c r="K1866" s="5" t="inlineStr">
        <is>
          <t>ARS</t>
        </is>
      </c>
      <c r="L1866" s="7" t="n">
        <v>86206.78999999999</v>
      </c>
      <c r="M1866" s="7" t="n">
        <v>0</v>
      </c>
      <c r="O1866" s="11">
        <f>M1866/SUM($M$2:$M$2023)</f>
        <v/>
      </c>
      <c r="P1866" s="5">
        <f>IFERROR(M1866/I1866,0)</f>
        <v/>
      </c>
      <c r="R1866" s="8">
        <f>I1866-Q1866</f>
        <v/>
      </c>
      <c r="S1866" s="36">
        <f>P1866*R1866</f>
        <v/>
      </c>
      <c r="U1866" s="27" t="inlineStr">
        <is>
          <t>Stock SAP</t>
        </is>
      </c>
      <c r="V1866" s="27" t="inlineStr">
        <is>
          <t>Medicamentos</t>
        </is>
      </c>
      <c r="W1866" s="27" t="inlineStr">
        <is>
          <t>Dentro del alcance</t>
        </is>
      </c>
      <c r="X1866" s="26" t="inlineStr">
        <is>
          <t>Baja</t>
        </is>
      </c>
      <c r="Y1866" s="27" t="inlineStr">
        <is>
          <t>Homologado – confianza Baja – pendiente de validación</t>
        </is>
      </c>
      <c r="Z1866" s="26" t="inlineStr">
        <is>
          <t>Dar de baja en SAP</t>
        </is>
      </c>
      <c r="AA1866" s="27" t="inlineStr">
        <is>
          <t>MED-006; 2</t>
        </is>
      </c>
      <c r="AB1866" s="27" t="inlineStr">
        <is>
          <t>Adrenalina 1mg/mL; ADRENALINA INY</t>
        </is>
      </c>
      <c r="AC1866" s="27" t="inlineStr">
        <is>
          <t>Cruce por nomenclatura SAP; Homologación por código Avain (master M03-001)</t>
        </is>
      </c>
      <c r="AD1866" s="27" t="inlineStr">
        <is>
          <t>No</t>
        </is>
      </c>
      <c r="AE1866" s="27" t="inlineStr"/>
      <c r="AF1866" s="27" t="inlineStr">
        <is>
          <t>Sí</t>
        </is>
      </c>
      <c r="AG1866" s="27" t="inlineStr">
        <is>
          <t>M03-001</t>
        </is>
      </c>
      <c r="AH1866" s="37" t="n">
        <v>5588</v>
      </c>
      <c r="AI1866" s="37" t="n">
        <v>603</v>
      </c>
      <c r="AJ1866" s="37" t="n">
        <v>4985</v>
      </c>
      <c r="AK1866" s="38" t="n">
        <v>287.3559699355764</v>
      </c>
      <c r="AL1866" s="38">
        <f>IF(OR($Z1866="Dar de baja en SAP",$Z1866="Dar de alta en SAP"),$AJ1866*$AK1866,"")</f>
        <v/>
      </c>
      <c r="AM1866" s="38">
        <f>$AI1866*$AK1866</f>
        <v/>
      </c>
      <c r="AN1866" s="27" t="inlineStr"/>
      <c r="AO1866" s="27"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t="inlineStr"/>
      <c r="D1867" s="5" t="inlineStr">
        <is>
          <t>033</t>
        </is>
      </c>
      <c r="E1867" s="5" t="inlineStr">
        <is>
          <t>ZMED</t>
        </is>
      </c>
      <c r="F1867" s="5" t="inlineStr">
        <is>
          <t>1060</t>
        </is>
      </c>
      <c r="G1867" s="5" t="inlineStr"/>
      <c r="H1867" s="5" t="inlineStr">
        <is>
          <t>C/U</t>
        </is>
      </c>
      <c r="I1867" s="6" t="n">
        <v>0</v>
      </c>
      <c r="J1867" s="6" t="n">
        <v>40</v>
      </c>
      <c r="K1867" s="5" t="inlineStr">
        <is>
          <t>ARS</t>
        </is>
      </c>
      <c r="L1867" s="7" t="n">
        <v>580</v>
      </c>
      <c r="M1867" s="7" t="n">
        <v>0</v>
      </c>
      <c r="O1867" s="11">
        <f>M1867/SUM($M$2:$M$2023)</f>
        <v/>
      </c>
      <c r="P1867" s="5">
        <f>IFERROR(M1867/I1867,0)</f>
        <v/>
      </c>
      <c r="R1867" s="8">
        <f>I1867-Q1867</f>
        <v/>
      </c>
      <c r="S1867" s="36">
        <f>P1867*R1867</f>
        <v/>
      </c>
      <c r="U1867" s="27" t="inlineStr">
        <is>
          <t>Stock SAP</t>
        </is>
      </c>
      <c r="V1867" s="27" t="inlineStr">
        <is>
          <t>Medicamentos</t>
        </is>
      </c>
      <c r="W1867" s="27" t="inlineStr">
        <is>
          <t>Dentro del alcance</t>
        </is>
      </c>
      <c r="X1867" s="27" t="inlineStr"/>
      <c r="Y1867" s="27" t="inlineStr">
        <is>
          <t>Sin recuento físico en el inventario de Avain</t>
        </is>
      </c>
      <c r="Z1867" s="28" t="inlineStr">
        <is>
          <t>Sin recuento físico</t>
        </is>
      </c>
      <c r="AA1867" s="27" t="inlineStr"/>
      <c r="AB1867" s="27" t="inlineStr"/>
      <c r="AC1867" s="27" t="inlineStr"/>
      <c r="AD1867" s="27" t="inlineStr"/>
      <c r="AE1867" s="27" t="inlineStr"/>
      <c r="AF1867" s="27" t="inlineStr"/>
      <c r="AG1867" s="27" t="inlineStr"/>
      <c r="AH1867" s="37" t="n">
        <v>0</v>
      </c>
      <c r="AI1867" s="37" t="n">
        <v>0</v>
      </c>
      <c r="AJ1867" s="37" t="n">
        <v>0</v>
      </c>
      <c r="AK1867" s="38" t="n">
        <v>0</v>
      </c>
      <c r="AL1867" s="38" t="n"/>
      <c r="AM1867" s="38" t="n"/>
      <c r="AN1867" s="27" t="inlineStr"/>
      <c r="AO1867" s="27" t="inlineStr"/>
    </row>
    <row r="1868">
      <c r="A1868" s="5" t="inlineStr">
        <is>
          <t>1000005</t>
        </is>
      </c>
      <c r="B1868" s="5" t="inlineStr">
        <is>
          <t>AMIODARONA 150MG AMPOLLA DE 3 ML INYEC</t>
        </is>
      </c>
      <c r="C1868" s="5" t="inlineStr"/>
      <c r="D1868" s="5" t="inlineStr">
        <is>
          <t>033</t>
        </is>
      </c>
      <c r="E1868" s="5" t="inlineStr">
        <is>
          <t>ZMED</t>
        </is>
      </c>
      <c r="F1868" s="5" t="inlineStr">
        <is>
          <t>1060</t>
        </is>
      </c>
      <c r="G1868" s="5" t="inlineStr"/>
      <c r="H1868" s="5" t="inlineStr">
        <is>
          <t>C/U</t>
        </is>
      </c>
      <c r="I1868" s="6" t="n">
        <v>0</v>
      </c>
      <c r="J1868" s="6" t="n">
        <v>400</v>
      </c>
      <c r="K1868" s="5" t="inlineStr">
        <is>
          <t>ARS</t>
        </is>
      </c>
      <c r="L1868" s="7" t="n">
        <v>378888.05</v>
      </c>
      <c r="M1868" s="7" t="n">
        <v>0</v>
      </c>
      <c r="O1868" s="11">
        <f>M1868/SUM($M$2:$M$2023)</f>
        <v/>
      </c>
      <c r="P1868" s="5">
        <f>IFERROR(M1868/I1868,0)</f>
        <v/>
      </c>
      <c r="R1868" s="8">
        <f>I1868-Q1868</f>
        <v/>
      </c>
      <c r="S1868" s="36">
        <f>P1868*R1868</f>
        <v/>
      </c>
      <c r="U1868" s="27" t="inlineStr">
        <is>
          <t>Stock SAP</t>
        </is>
      </c>
      <c r="V1868" s="27" t="inlineStr">
        <is>
          <t>Medicamentos</t>
        </is>
      </c>
      <c r="W1868" s="27" t="inlineStr">
        <is>
          <t>Dentro del alcance</t>
        </is>
      </c>
      <c r="X1868" s="30" t="inlineStr">
        <is>
          <t>Media</t>
        </is>
      </c>
      <c r="Y1868" s="27" t="inlineStr">
        <is>
          <t>Homologado – confianza Media – pendiente de validación</t>
        </is>
      </c>
      <c r="Z1868" s="26" t="inlineStr">
        <is>
          <t>Dar de baja en SAP</t>
        </is>
      </c>
      <c r="AA1868" s="27" t="inlineStr">
        <is>
          <t>342</t>
        </is>
      </c>
      <c r="AB1868" s="27" t="inlineStr">
        <is>
          <t>AMIODARONA AMP</t>
        </is>
      </c>
      <c r="AC1868" s="27" t="inlineStr">
        <is>
          <t>Homologación por código Avain (master M03-003)</t>
        </is>
      </c>
      <c r="AD1868" s="27" t="inlineStr">
        <is>
          <t>No</t>
        </is>
      </c>
      <c r="AE1868" s="27" t="inlineStr"/>
      <c r="AF1868" s="27" t="inlineStr">
        <is>
          <t>Sí</t>
        </is>
      </c>
      <c r="AG1868" s="27" t="inlineStr">
        <is>
          <t>M03-003</t>
        </is>
      </c>
      <c r="AH1868" s="37" t="n">
        <v>3456</v>
      </c>
      <c r="AI1868" s="37" t="n">
        <v>55</v>
      </c>
      <c r="AJ1868" s="37" t="n">
        <v>3401</v>
      </c>
      <c r="AK1868" s="38" t="n">
        <v>947.2201012731473</v>
      </c>
      <c r="AL1868" s="38">
        <f>IF(OR($Z1868="Dar de baja en SAP",$Z1868="Dar de alta en SAP"),$AJ1868*$AK1868,"")</f>
        <v/>
      </c>
      <c r="AM1868" s="38">
        <f>$AI1868*$AK1868</f>
        <v/>
      </c>
      <c r="AN1868" s="29" t="inlineStr">
        <is>
          <t>Valorización a validar: relación de cantidades 63 a 1 entre SAP y el recuento físico. Sugiere distinta unidad de medida (SAP por caja o envase y el recuento por unidad). La diferencia económica de esta fila no debe tomarse como definitiva.</t>
        </is>
      </c>
      <c r="AO1868" s="27"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t="inlineStr"/>
      <c r="D1869" s="5" t="inlineStr">
        <is>
          <t>033</t>
        </is>
      </c>
      <c r="E1869" s="5" t="inlineStr">
        <is>
          <t>ZMED</t>
        </is>
      </c>
      <c r="F1869" s="5" t="inlineStr">
        <is>
          <t>1060</t>
        </is>
      </c>
      <c r="G1869" s="5" t="inlineStr"/>
      <c r="H1869" s="5" t="inlineStr">
        <is>
          <t>C/U</t>
        </is>
      </c>
      <c r="I1869" s="6" t="n">
        <v>0</v>
      </c>
      <c r="J1869" s="6" t="n">
        <v>1</v>
      </c>
      <c r="K1869" s="5" t="inlineStr">
        <is>
          <t>ARS</t>
        </is>
      </c>
      <c r="L1869" s="7" t="n">
        <v>0</v>
      </c>
      <c r="M1869" s="7" t="n">
        <v>0</v>
      </c>
      <c r="O1869" s="11">
        <f>M1869/SUM($M$2:$M$2023)</f>
        <v/>
      </c>
      <c r="P1869" s="5">
        <f>IFERROR(M1869/I1869,0)</f>
        <v/>
      </c>
      <c r="R1869" s="8">
        <f>I1869-Q1869</f>
        <v/>
      </c>
      <c r="S1869" s="36">
        <f>P1869*R1869</f>
        <v/>
      </c>
      <c r="U1869" s="27" t="inlineStr">
        <is>
          <t>Stock SAP</t>
        </is>
      </c>
      <c r="V1869" s="27" t="inlineStr">
        <is>
          <t>Medicamentos</t>
        </is>
      </c>
      <c r="W1869" s="27" t="inlineStr">
        <is>
          <t>Dentro del alcance</t>
        </is>
      </c>
      <c r="X1869" s="27" t="inlineStr"/>
      <c r="Y1869" s="27" t="inlineStr">
        <is>
          <t>Sin recuento físico en el inventario de Avain</t>
        </is>
      </c>
      <c r="Z1869" s="28" t="inlineStr">
        <is>
          <t>Sin recuento físico</t>
        </is>
      </c>
      <c r="AA1869" s="27" t="inlineStr"/>
      <c r="AB1869" s="27" t="inlineStr"/>
      <c r="AC1869" s="27" t="inlineStr"/>
      <c r="AD1869" s="27" t="inlineStr"/>
      <c r="AE1869" s="27" t="inlineStr"/>
      <c r="AF1869" s="27" t="inlineStr"/>
      <c r="AG1869" s="27" t="inlineStr"/>
      <c r="AH1869" s="37" t="n">
        <v>1</v>
      </c>
      <c r="AI1869" s="37" t="n">
        <v>0</v>
      </c>
      <c r="AJ1869" s="37" t="n">
        <v>1</v>
      </c>
      <c r="AK1869" s="38" t="n">
        <v>48.35</v>
      </c>
      <c r="AL1869" s="38" t="n"/>
      <c r="AM1869" s="38" t="n"/>
      <c r="AN1869" s="27" t="inlineStr"/>
      <c r="AO1869" s="27" t="inlineStr">
        <is>
          <t>El material ocupa 2 filas en la hoja 1060 NQN (lote/almacén). La cantidad SAP y la física de esta vista son el total del material.</t>
        </is>
      </c>
    </row>
    <row r="1870">
      <c r="A1870" s="5" t="inlineStr">
        <is>
          <t>1000007</t>
        </is>
      </c>
      <c r="B1870" s="5" t="inlineStr">
        <is>
          <t>ATROPINA 1MG AMPOLLA DE 1ML</t>
        </is>
      </c>
      <c r="C1870" s="5" t="inlineStr"/>
      <c r="D1870" s="5" t="inlineStr">
        <is>
          <t>033</t>
        </is>
      </c>
      <c r="E1870" s="5" t="inlineStr">
        <is>
          <t>ZMED</t>
        </is>
      </c>
      <c r="F1870" s="5" t="inlineStr">
        <is>
          <t>1060</t>
        </is>
      </c>
      <c r="G1870" s="5" t="inlineStr"/>
      <c r="H1870" s="5" t="inlineStr">
        <is>
          <t>C/U</t>
        </is>
      </c>
      <c r="I1870" s="6" t="n">
        <v>0</v>
      </c>
      <c r="J1870" s="6" t="n">
        <v>300</v>
      </c>
      <c r="K1870" s="5" t="inlineStr">
        <is>
          <t>ARS</t>
        </is>
      </c>
      <c r="L1870" s="7" t="n">
        <v>58936.33</v>
      </c>
      <c r="M1870" s="7" t="n">
        <v>0</v>
      </c>
      <c r="O1870" s="11">
        <f>M1870/SUM($M$2:$M$2023)</f>
        <v/>
      </c>
      <c r="P1870" s="5">
        <f>IFERROR(M1870/I1870,0)</f>
        <v/>
      </c>
      <c r="R1870" s="8">
        <f>I1870-Q1870</f>
        <v/>
      </c>
      <c r="S1870" s="36">
        <f>P1870*R1870</f>
        <v/>
      </c>
      <c r="U1870" s="27" t="inlineStr">
        <is>
          <t>Stock SAP</t>
        </is>
      </c>
      <c r="V1870" s="27" t="inlineStr">
        <is>
          <t>Medicamentos</t>
        </is>
      </c>
      <c r="W1870" s="27" t="inlineStr">
        <is>
          <t>Dentro del alcance</t>
        </is>
      </c>
      <c r="X1870" s="30" t="inlineStr">
        <is>
          <t>Media</t>
        </is>
      </c>
      <c r="Y1870" s="27" t="inlineStr">
        <is>
          <t>Homologado – confianza Media – pendiente de validación</t>
        </is>
      </c>
      <c r="Z1870" s="26" t="inlineStr">
        <is>
          <t>Dar de baja en SAP</t>
        </is>
      </c>
      <c r="AA1870" s="27" t="inlineStr">
        <is>
          <t>26</t>
        </is>
      </c>
      <c r="AB1870" s="27" t="inlineStr">
        <is>
          <t>ATROPINA AMP</t>
        </is>
      </c>
      <c r="AC1870" s="27" t="inlineStr">
        <is>
          <t>Homologación por código Avain (master M03-002)</t>
        </is>
      </c>
      <c r="AD1870" s="27" t="inlineStr">
        <is>
          <t>No</t>
        </is>
      </c>
      <c r="AE1870" s="27" t="inlineStr"/>
      <c r="AF1870" s="27" t="inlineStr">
        <is>
          <t>Sí</t>
        </is>
      </c>
      <c r="AG1870" s="27" t="inlineStr">
        <is>
          <t>M03-002</t>
        </is>
      </c>
      <c r="AH1870" s="37" t="n">
        <v>4703</v>
      </c>
      <c r="AI1870" s="37" t="n">
        <v>243</v>
      </c>
      <c r="AJ1870" s="37" t="n">
        <v>4460</v>
      </c>
      <c r="AK1870" s="38" t="n">
        <v>196.4544375930257</v>
      </c>
      <c r="AL1870" s="38">
        <f>IF(OR($Z1870="Dar de baja en SAP",$Z1870="Dar de alta en SAP"),$AJ1870*$AK1870,"")</f>
        <v/>
      </c>
      <c r="AM1870" s="38">
        <f>$AI1870*$AK1870</f>
        <v/>
      </c>
      <c r="AN1870" s="27" t="inlineStr"/>
      <c r="AO1870" s="27"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t="inlineStr"/>
      <c r="D1871" s="5" t="inlineStr">
        <is>
          <t>033</t>
        </is>
      </c>
      <c r="E1871" s="5" t="inlineStr">
        <is>
          <t>ZMED</t>
        </is>
      </c>
      <c r="F1871" s="5" t="inlineStr">
        <is>
          <t>1060</t>
        </is>
      </c>
      <c r="G1871" s="5" t="inlineStr"/>
      <c r="H1871" s="5" t="inlineStr">
        <is>
          <t>C/U</t>
        </is>
      </c>
      <c r="I1871" s="6" t="n">
        <v>0</v>
      </c>
      <c r="J1871" s="6" t="n">
        <v>100</v>
      </c>
      <c r="K1871" s="5" t="inlineStr">
        <is>
          <t>ARS</t>
        </is>
      </c>
      <c r="L1871" s="7" t="n">
        <v>28767.15</v>
      </c>
      <c r="M1871" s="7" t="n">
        <v>0</v>
      </c>
      <c r="O1871" s="11">
        <f>M1871/SUM($M$2:$M$2023)</f>
        <v/>
      </c>
      <c r="P1871" s="5">
        <f>IFERROR(M1871/I1871,0)</f>
        <v/>
      </c>
      <c r="R1871" s="8">
        <f>I1871-Q1871</f>
        <v/>
      </c>
      <c r="S1871" s="36">
        <f>P1871*R1871</f>
        <v/>
      </c>
      <c r="U1871" s="27" t="inlineStr">
        <is>
          <t>Stock SAP</t>
        </is>
      </c>
      <c r="V1871" s="27" t="inlineStr">
        <is>
          <t>Medicamentos</t>
        </is>
      </c>
      <c r="W1871" s="27" t="inlineStr">
        <is>
          <t>Dentro del alcance</t>
        </is>
      </c>
      <c r="X1871" s="25" t="inlineStr">
        <is>
          <t>Alta</t>
        </is>
      </c>
      <c r="Y1871" s="27" t="inlineStr">
        <is>
          <t>Homologado – confianza Alta</t>
        </is>
      </c>
      <c r="Z1871" s="26" t="inlineStr">
        <is>
          <t>Dar de baja en SAP</t>
        </is>
      </c>
      <c r="AA1871" s="27" t="inlineStr">
        <is>
          <t>244</t>
        </is>
      </c>
      <c r="AB1871" s="27" t="inlineStr">
        <is>
          <t>DIFENHIDRAMINA 10 MG X 1 ML AMP</t>
        </is>
      </c>
      <c r="AC1871" s="27" t="inlineStr">
        <is>
          <t>Cruce por nomenclatura SAP</t>
        </is>
      </c>
      <c r="AD1871" s="27" t="inlineStr">
        <is>
          <t>No</t>
        </is>
      </c>
      <c r="AE1871" s="27" t="inlineStr"/>
      <c r="AF1871" s="27" t="inlineStr">
        <is>
          <t>Sí</t>
        </is>
      </c>
      <c r="AG1871" s="27" t="inlineStr">
        <is>
          <t>M07-001</t>
        </is>
      </c>
      <c r="AH1871" s="37" t="n">
        <v>2650</v>
      </c>
      <c r="AI1871" s="37" t="n">
        <v>0</v>
      </c>
      <c r="AJ1871" s="37" t="n">
        <v>2650</v>
      </c>
      <c r="AK1871" s="38" t="n">
        <v>287.6714792452831</v>
      </c>
      <c r="AL1871" s="38">
        <f>IF(OR($Z1871="Dar de baja en SAP",$Z1871="Dar de alta en SAP"),$AJ1871*$AK1871,"")</f>
        <v/>
      </c>
      <c r="AM1871" s="38">
        <f>$AI1871*$AK1871</f>
        <v/>
      </c>
      <c r="AN1871" s="27" t="inlineStr"/>
      <c r="AO1871" s="27"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t="inlineStr"/>
      <c r="D1872" s="5" t="inlineStr">
        <is>
          <t>033</t>
        </is>
      </c>
      <c r="E1872" s="5" t="inlineStr">
        <is>
          <t>ZMED</t>
        </is>
      </c>
      <c r="F1872" s="5" t="inlineStr">
        <is>
          <t>1060</t>
        </is>
      </c>
      <c r="G1872" s="5" t="inlineStr"/>
      <c r="H1872" s="5" t="inlineStr">
        <is>
          <t>C/U</t>
        </is>
      </c>
      <c r="I1872" s="6" t="n">
        <v>0</v>
      </c>
      <c r="J1872" s="6" t="n">
        <v>100</v>
      </c>
      <c r="K1872" s="5" t="inlineStr">
        <is>
          <t>ARS</t>
        </is>
      </c>
      <c r="L1872" s="7" t="n">
        <v>1225</v>
      </c>
      <c r="M1872" s="7" t="n">
        <v>0</v>
      </c>
      <c r="O1872" s="11">
        <f>M1872/SUM($M$2:$M$2023)</f>
        <v/>
      </c>
      <c r="P1872" s="5">
        <f>IFERROR(M1872/I1872,0)</f>
        <v/>
      </c>
      <c r="R1872" s="8">
        <f>I1872-Q1872</f>
        <v/>
      </c>
      <c r="S1872" s="36">
        <f>P1872*R1872</f>
        <v/>
      </c>
      <c r="U1872" s="27" t="inlineStr">
        <is>
          <t>Stock SAP</t>
        </is>
      </c>
      <c r="V1872" s="27" t="inlineStr">
        <is>
          <t>Medicamentos</t>
        </is>
      </c>
      <c r="W1872" s="27" t="inlineStr">
        <is>
          <t>Dentro del alcance</t>
        </is>
      </c>
      <c r="X1872" s="27" t="inlineStr"/>
      <c r="Y1872" s="27" t="inlineStr">
        <is>
          <t>Sin recuento físico en el inventario de Avain</t>
        </is>
      </c>
      <c r="Z1872" s="28" t="inlineStr">
        <is>
          <t>Sin recuento físico</t>
        </is>
      </c>
      <c r="AA1872" s="27" t="inlineStr"/>
      <c r="AB1872" s="27" t="inlineStr"/>
      <c r="AC1872" s="27" t="inlineStr"/>
      <c r="AD1872" s="27" t="inlineStr"/>
      <c r="AE1872" s="27" t="inlineStr"/>
      <c r="AF1872" s="27" t="inlineStr"/>
      <c r="AG1872" s="27" t="inlineStr"/>
      <c r="AH1872" s="37" t="n">
        <v>0</v>
      </c>
      <c r="AI1872" s="37" t="n">
        <v>0</v>
      </c>
      <c r="AJ1872" s="37" t="n">
        <v>0</v>
      </c>
      <c r="AK1872" s="38" t="n">
        <v>0</v>
      </c>
      <c r="AL1872" s="38" t="n"/>
      <c r="AM1872" s="38" t="n"/>
      <c r="AN1872" s="27" t="inlineStr"/>
      <c r="AO1872" s="27" t="inlineStr"/>
    </row>
    <row r="1873">
      <c r="A1873" s="5" t="inlineStr">
        <is>
          <t>1000010</t>
        </is>
      </c>
      <c r="B1873" s="5" t="inlineStr">
        <is>
          <t>HIDROCORTISONA 500MG  AMPOLLA</t>
        </is>
      </c>
      <c r="C1873" s="5" t="inlineStr"/>
      <c r="D1873" s="5" t="inlineStr">
        <is>
          <t>033</t>
        </is>
      </c>
      <c r="E1873" s="5" t="inlineStr">
        <is>
          <t>ZMED</t>
        </is>
      </c>
      <c r="F1873" s="5" t="inlineStr">
        <is>
          <t>1060</t>
        </is>
      </c>
      <c r="G1873" s="5" t="inlineStr"/>
      <c r="H1873" s="5" t="inlineStr">
        <is>
          <t>C/U</t>
        </is>
      </c>
      <c r="I1873" s="6" t="n">
        <v>0</v>
      </c>
      <c r="J1873" s="6" t="n">
        <v>200</v>
      </c>
      <c r="K1873" s="5" t="inlineStr">
        <is>
          <t>ARS</t>
        </is>
      </c>
      <c r="L1873" s="7" t="n">
        <v>217478.38</v>
      </c>
      <c r="M1873" s="7" t="n">
        <v>0</v>
      </c>
      <c r="O1873" s="11">
        <f>M1873/SUM($M$2:$M$2023)</f>
        <v/>
      </c>
      <c r="P1873" s="5">
        <f>IFERROR(M1873/I1873,0)</f>
        <v/>
      </c>
      <c r="R1873" s="8">
        <f>I1873-Q1873</f>
        <v/>
      </c>
      <c r="S1873" s="36">
        <f>P1873*R1873</f>
        <v/>
      </c>
      <c r="U1873" s="27" t="inlineStr">
        <is>
          <t>Stock SAP</t>
        </is>
      </c>
      <c r="V1873" s="27" t="inlineStr">
        <is>
          <t>Medicamentos</t>
        </is>
      </c>
      <c r="W1873" s="27" t="inlineStr">
        <is>
          <t>Dentro del alcance</t>
        </is>
      </c>
      <c r="X1873" s="25" t="inlineStr">
        <is>
          <t>Alta</t>
        </is>
      </c>
      <c r="Y1873" s="27" t="inlineStr">
        <is>
          <t>Homologado – confianza Alta</t>
        </is>
      </c>
      <c r="Z1873" s="26" t="inlineStr">
        <is>
          <t>Dar de baja en SAP</t>
        </is>
      </c>
      <c r="AA1873" s="27" t="inlineStr">
        <is>
          <t>130</t>
        </is>
      </c>
      <c r="AB1873" s="27" t="inlineStr">
        <is>
          <t>HIDROCORTISONA 500 MG AMP</t>
        </is>
      </c>
      <c r="AC1873" s="27" t="inlineStr">
        <is>
          <t>Homologación por código Avain (master M06-003)</t>
        </is>
      </c>
      <c r="AD1873" s="27" t="inlineStr">
        <is>
          <t>No</t>
        </is>
      </c>
      <c r="AE1873" s="27" t="inlineStr"/>
      <c r="AF1873" s="27" t="inlineStr">
        <is>
          <t>Sí</t>
        </is>
      </c>
      <c r="AG1873" s="27" t="inlineStr">
        <is>
          <t>M06-003</t>
        </is>
      </c>
      <c r="AH1873" s="37" t="n">
        <v>2010</v>
      </c>
      <c r="AI1873" s="37" t="n">
        <v>343</v>
      </c>
      <c r="AJ1873" s="37" t="n">
        <v>1667</v>
      </c>
      <c r="AK1873" s="38" t="n">
        <v>2174.783781094527</v>
      </c>
      <c r="AL1873" s="38">
        <f>IF(OR($Z1873="Dar de baja en SAP",$Z1873="Dar de alta en SAP"),$AJ1873*$AK1873,"")</f>
        <v/>
      </c>
      <c r="AM1873" s="38">
        <f>$AI1873*$AK1873</f>
        <v/>
      </c>
      <c r="AN1873" s="27" t="inlineStr"/>
      <c r="AO1873" s="27"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t="inlineStr"/>
      <c r="D1874" s="5" t="inlineStr">
        <is>
          <t>033</t>
        </is>
      </c>
      <c r="E1874" s="5" t="inlineStr">
        <is>
          <t>ZMED</t>
        </is>
      </c>
      <c r="F1874" s="5" t="inlineStr">
        <is>
          <t>1060</t>
        </is>
      </c>
      <c r="G1874" s="5" t="inlineStr"/>
      <c r="H1874" s="5" t="inlineStr">
        <is>
          <t>C/U</t>
        </is>
      </c>
      <c r="I1874" s="6" t="n">
        <v>0</v>
      </c>
      <c r="J1874" s="6" t="n">
        <v>225</v>
      </c>
      <c r="K1874" s="5" t="inlineStr">
        <is>
          <t>ARS</t>
        </is>
      </c>
      <c r="L1874" s="7" t="n">
        <v>37181.85</v>
      </c>
      <c r="M1874" s="7" t="n">
        <v>0</v>
      </c>
      <c r="O1874" s="11">
        <f>M1874/SUM($M$2:$M$2023)</f>
        <v/>
      </c>
      <c r="P1874" s="5">
        <f>IFERROR(M1874/I1874,0)</f>
        <v/>
      </c>
      <c r="R1874" s="8">
        <f>I1874-Q1874</f>
        <v/>
      </c>
      <c r="S1874" s="36">
        <f>P1874*R1874</f>
        <v/>
      </c>
      <c r="U1874" s="27" t="inlineStr">
        <is>
          <t>Stock SAP</t>
        </is>
      </c>
      <c r="V1874" s="27" t="inlineStr">
        <is>
          <t>Medicamentos</t>
        </is>
      </c>
      <c r="W1874" s="27" t="inlineStr">
        <is>
          <t>Dentro del alcance</t>
        </is>
      </c>
      <c r="X1874" s="27" t="inlineStr"/>
      <c r="Y1874" s="27" t="inlineStr">
        <is>
          <t>Sin recuento físico en el inventario de Avain</t>
        </is>
      </c>
      <c r="Z1874" s="28" t="inlineStr">
        <is>
          <t>Sin recuento físico</t>
        </is>
      </c>
      <c r="AA1874" s="27" t="inlineStr"/>
      <c r="AB1874" s="27" t="inlineStr"/>
      <c r="AC1874" s="27" t="inlineStr"/>
      <c r="AD1874" s="27" t="inlineStr"/>
      <c r="AE1874" s="27" t="inlineStr"/>
      <c r="AF1874" s="27" t="inlineStr"/>
      <c r="AG1874" s="27" t="inlineStr"/>
      <c r="AH1874" s="37" t="n">
        <v>5390</v>
      </c>
      <c r="AI1874" s="37" t="n">
        <v>0</v>
      </c>
      <c r="AJ1874" s="37" t="n">
        <v>5390</v>
      </c>
      <c r="AK1874" s="38" t="n">
        <v>165.252680890538</v>
      </c>
      <c r="AL1874" s="38" t="n"/>
      <c r="AM1874" s="38" t="n"/>
      <c r="AN1874" s="27" t="inlineStr"/>
      <c r="AO1874" s="27"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t="inlineStr"/>
      <c r="D1875" s="5" t="inlineStr">
        <is>
          <t>033</t>
        </is>
      </c>
      <c r="E1875" s="5" t="inlineStr">
        <is>
          <t>ZMED</t>
        </is>
      </c>
      <c r="F1875" s="5" t="inlineStr">
        <is>
          <t>1060</t>
        </is>
      </c>
      <c r="G1875" s="5" t="inlineStr"/>
      <c r="H1875" s="5" t="inlineStr">
        <is>
          <t>C/U</t>
        </is>
      </c>
      <c r="I1875" s="6" t="n">
        <v>0</v>
      </c>
      <c r="J1875" s="6" t="n">
        <v>100</v>
      </c>
      <c r="K1875" s="5" t="inlineStr">
        <is>
          <t>ARS</t>
        </is>
      </c>
      <c r="L1875" s="7" t="n">
        <v>6629.56</v>
      </c>
      <c r="M1875" s="7" t="n">
        <v>0</v>
      </c>
      <c r="O1875" s="11">
        <f>M1875/SUM($M$2:$M$2023)</f>
        <v/>
      </c>
      <c r="P1875" s="5">
        <f>IFERROR(M1875/I1875,0)</f>
        <v/>
      </c>
      <c r="R1875" s="8">
        <f>I1875-Q1875</f>
        <v/>
      </c>
      <c r="S1875" s="36">
        <f>P1875*R1875</f>
        <v/>
      </c>
      <c r="U1875" s="27" t="inlineStr">
        <is>
          <t>Stock SAP</t>
        </is>
      </c>
      <c r="V1875" s="27" t="inlineStr">
        <is>
          <t>Medicamentos</t>
        </is>
      </c>
      <c r="W1875" s="27" t="inlineStr">
        <is>
          <t>Dentro del alcance</t>
        </is>
      </c>
      <c r="X1875" s="30" t="inlineStr">
        <is>
          <t>Media</t>
        </is>
      </c>
      <c r="Y1875" s="27" t="inlineStr">
        <is>
          <t>Homologado – confianza Media – pendiente de validación</t>
        </is>
      </c>
      <c r="Z1875" s="26" t="inlineStr">
        <is>
          <t>Dar de baja en SAP</t>
        </is>
      </c>
      <c r="AA1875" s="27" t="inlineStr">
        <is>
          <t>5</t>
        </is>
      </c>
      <c r="AB1875" s="27" t="inlineStr">
        <is>
          <t>AGUA DESTILADA AMP</t>
        </is>
      </c>
      <c r="AC1875" s="27" t="inlineStr">
        <is>
          <t>Homologación por código Avain (master M13-006)</t>
        </is>
      </c>
      <c r="AD1875" s="27" t="inlineStr">
        <is>
          <t>No</t>
        </is>
      </c>
      <c r="AE1875" s="27" t="inlineStr"/>
      <c r="AF1875" s="27" t="inlineStr">
        <is>
          <t>Sí</t>
        </is>
      </c>
      <c r="AG1875" s="27" t="inlineStr">
        <is>
          <t>M13-006</t>
        </is>
      </c>
      <c r="AH1875" s="37" t="n">
        <v>1434</v>
      </c>
      <c r="AI1875" s="37" t="n">
        <v>31</v>
      </c>
      <c r="AJ1875" s="37" t="n">
        <v>1403</v>
      </c>
      <c r="AK1875" s="38" t="n">
        <v>66.29564156206415</v>
      </c>
      <c r="AL1875" s="38">
        <f>IF(OR($Z1875="Dar de baja en SAP",$Z1875="Dar de alta en SAP"),$AJ1875*$AK1875,"")</f>
        <v/>
      </c>
      <c r="AM1875" s="38">
        <f>$AI1875*$AK1875</f>
        <v/>
      </c>
      <c r="AN1875" s="27" t="inlineStr"/>
      <c r="AO1875" s="27"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t="inlineStr"/>
      <c r="D1876" s="5" t="inlineStr">
        <is>
          <t>033</t>
        </is>
      </c>
      <c r="E1876" s="5" t="inlineStr">
        <is>
          <t>ZMED</t>
        </is>
      </c>
      <c r="F1876" s="5" t="inlineStr">
        <is>
          <t>1060</t>
        </is>
      </c>
      <c r="G1876" s="5" t="inlineStr"/>
      <c r="H1876" s="5" t="inlineStr">
        <is>
          <t>C/U</t>
        </is>
      </c>
      <c r="I1876" s="6" t="n">
        <v>0</v>
      </c>
      <c r="J1876" s="6" t="n">
        <v>10</v>
      </c>
      <c r="K1876" s="5" t="inlineStr">
        <is>
          <t>ARS</t>
        </is>
      </c>
      <c r="L1876" s="7" t="n">
        <v>4292.36</v>
      </c>
      <c r="M1876" s="7" t="n">
        <v>0</v>
      </c>
      <c r="O1876" s="11">
        <f>M1876/SUM($M$2:$M$2023)</f>
        <v/>
      </c>
      <c r="P1876" s="5">
        <f>IFERROR(M1876/I1876,0)</f>
        <v/>
      </c>
      <c r="R1876" s="8">
        <f>I1876-Q1876</f>
        <v/>
      </c>
      <c r="S1876" s="36">
        <f>P1876*R1876</f>
        <v/>
      </c>
      <c r="U1876" s="27" t="inlineStr">
        <is>
          <t>Stock SAP</t>
        </is>
      </c>
      <c r="V1876" s="27" t="inlineStr">
        <is>
          <t>Medicamentos</t>
        </is>
      </c>
      <c r="W1876" s="27" t="inlineStr">
        <is>
          <t>Dentro del alcance</t>
        </is>
      </c>
      <c r="X1876" s="27" t="inlineStr"/>
      <c r="Y1876" s="27" t="inlineStr">
        <is>
          <t>Sin recuento físico en el inventario de Avain</t>
        </is>
      </c>
      <c r="Z1876" s="28" t="inlineStr">
        <is>
          <t>Sin recuento físico</t>
        </is>
      </c>
      <c r="AA1876" s="27" t="inlineStr"/>
      <c r="AB1876" s="27" t="inlineStr"/>
      <c r="AC1876" s="27" t="inlineStr"/>
      <c r="AD1876" s="27" t="inlineStr"/>
      <c r="AE1876" s="27" t="inlineStr"/>
      <c r="AF1876" s="27" t="inlineStr"/>
      <c r="AG1876" s="27" t="inlineStr"/>
      <c r="AH1876" s="37" t="n">
        <v>610</v>
      </c>
      <c r="AI1876" s="37" t="n">
        <v>0</v>
      </c>
      <c r="AJ1876" s="37" t="n">
        <v>610</v>
      </c>
      <c r="AK1876" s="38" t="n">
        <v>429.2364426229508</v>
      </c>
      <c r="AL1876" s="38" t="n"/>
      <c r="AM1876" s="38" t="n"/>
      <c r="AN1876" s="27" t="inlineStr"/>
      <c r="AO1876" s="27"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t="inlineStr"/>
      <c r="D1877" s="5" t="inlineStr">
        <is>
          <t>033</t>
        </is>
      </c>
      <c r="E1877" s="5" t="inlineStr">
        <is>
          <t>ZMED</t>
        </is>
      </c>
      <c r="F1877" s="5" t="inlineStr">
        <is>
          <t>1060</t>
        </is>
      </c>
      <c r="G1877" s="5" t="inlineStr"/>
      <c r="H1877" s="5" t="inlineStr">
        <is>
          <t>C/U</t>
        </is>
      </c>
      <c r="I1877" s="6" t="n">
        <v>0</v>
      </c>
      <c r="J1877" s="6" t="n">
        <v>100</v>
      </c>
      <c r="K1877" s="5" t="inlineStr">
        <is>
          <t>ARS</t>
        </is>
      </c>
      <c r="L1877" s="7" t="n">
        <v>22121.31</v>
      </c>
      <c r="M1877" s="7" t="n">
        <v>0</v>
      </c>
      <c r="O1877" s="11">
        <f>M1877/SUM($M$2:$M$2023)</f>
        <v/>
      </c>
      <c r="P1877" s="5">
        <f>IFERROR(M1877/I1877,0)</f>
        <v/>
      </c>
      <c r="R1877" s="8">
        <f>I1877-Q1877</f>
        <v/>
      </c>
      <c r="S1877" s="36">
        <f>P1877*R1877</f>
        <v/>
      </c>
      <c r="U1877" s="27" t="inlineStr">
        <is>
          <t>Stock SAP</t>
        </is>
      </c>
      <c r="V1877" s="27" t="inlineStr">
        <is>
          <t>Medicamentos</t>
        </is>
      </c>
      <c r="W1877" s="27" t="inlineStr">
        <is>
          <t>Dentro del alcance</t>
        </is>
      </c>
      <c r="X1877" s="30" t="inlineStr">
        <is>
          <t>Media</t>
        </is>
      </c>
      <c r="Y1877" s="27" t="inlineStr">
        <is>
          <t>Homologado – confianza Media – pendiente de validación</t>
        </is>
      </c>
      <c r="Z1877" s="26" t="inlineStr">
        <is>
          <t>Dar de baja en SAP</t>
        </is>
      </c>
      <c r="AA1877" s="27" t="inlineStr">
        <is>
          <t>77</t>
        </is>
      </c>
      <c r="AB1877" s="27" t="inlineStr">
        <is>
          <t>DIAZEPAM AMP</t>
        </is>
      </c>
      <c r="AC1877" s="27" t="inlineStr">
        <is>
          <t>Cruce por nomenclatura SAP</t>
        </is>
      </c>
      <c r="AD1877" s="27" t="inlineStr">
        <is>
          <t>No</t>
        </is>
      </c>
      <c r="AE1877" s="27" t="inlineStr"/>
      <c r="AF1877" s="27" t="inlineStr">
        <is>
          <t>Sí</t>
        </is>
      </c>
      <c r="AG1877" s="27" t="inlineStr"/>
      <c r="AH1877" s="37" t="n">
        <v>2096</v>
      </c>
      <c r="AI1877" s="37" t="n">
        <v>122</v>
      </c>
      <c r="AJ1877" s="37" t="n">
        <v>1974</v>
      </c>
      <c r="AK1877" s="38" t="n">
        <v>221.2131011450382</v>
      </c>
      <c r="AL1877" s="38">
        <f>IF(OR($Z1877="Dar de baja en SAP",$Z1877="Dar de alta en SAP"),$AJ1877*$AK1877,"")</f>
        <v/>
      </c>
      <c r="AM1877" s="38">
        <f>$AI1877*$AK1877</f>
        <v/>
      </c>
      <c r="AN1877" s="27" t="inlineStr"/>
      <c r="AO1877" s="27"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t="inlineStr"/>
      <c r="D1878" s="5" t="inlineStr">
        <is>
          <t>033</t>
        </is>
      </c>
      <c r="E1878" s="5" t="inlineStr">
        <is>
          <t>ZMED</t>
        </is>
      </c>
      <c r="F1878" s="5" t="inlineStr">
        <is>
          <t>1060</t>
        </is>
      </c>
      <c r="G1878" s="5" t="inlineStr"/>
      <c r="H1878" s="5" t="inlineStr">
        <is>
          <t>C/U</t>
        </is>
      </c>
      <c r="I1878" s="6" t="n">
        <v>0</v>
      </c>
      <c r="J1878" s="6" t="n">
        <v>200</v>
      </c>
      <c r="K1878" s="5" t="inlineStr">
        <is>
          <t>ARS</t>
        </is>
      </c>
      <c r="L1878" s="7" t="n">
        <v>59945.31</v>
      </c>
      <c r="M1878" s="7" t="n">
        <v>0</v>
      </c>
      <c r="O1878" s="11">
        <f>M1878/SUM($M$2:$M$2023)</f>
        <v/>
      </c>
      <c r="P1878" s="5">
        <f>IFERROR(M1878/I1878,0)</f>
        <v/>
      </c>
      <c r="R1878" s="8">
        <f>I1878-Q1878</f>
        <v/>
      </c>
      <c r="S1878" s="36">
        <f>P1878*R1878</f>
        <v/>
      </c>
      <c r="U1878" s="27" t="inlineStr">
        <is>
          <t>Stock SAP</t>
        </is>
      </c>
      <c r="V1878" s="27" t="inlineStr">
        <is>
          <t>Medicamentos</t>
        </is>
      </c>
      <c r="W1878" s="27" t="inlineStr">
        <is>
          <t>Dentro del alcance</t>
        </is>
      </c>
      <c r="X1878" s="30" t="inlineStr">
        <is>
          <t>Media</t>
        </is>
      </c>
      <c r="Y1878" s="27" t="inlineStr">
        <is>
          <t>Homologado – confianza Media – pendiente de validación</t>
        </is>
      </c>
      <c r="Z1878" s="26" t="inlineStr">
        <is>
          <t>Dar de baja en SAP</t>
        </is>
      </c>
      <c r="AA1878" s="27" t="inlineStr">
        <is>
          <t>93</t>
        </is>
      </c>
      <c r="AB1878" s="27" t="inlineStr">
        <is>
          <t>DIPIRONA AMP</t>
        </is>
      </c>
      <c r="AC1878" s="27" t="inlineStr">
        <is>
          <t>Homologación por código Avain (master M01-010)</t>
        </is>
      </c>
      <c r="AD1878" s="27" t="inlineStr">
        <is>
          <t>No</t>
        </is>
      </c>
      <c r="AE1878" s="27" t="inlineStr"/>
      <c r="AF1878" s="27" t="inlineStr">
        <is>
          <t>Sí</t>
        </is>
      </c>
      <c r="AG1878" s="27" t="inlineStr">
        <is>
          <t>M01-010</t>
        </is>
      </c>
      <c r="AH1878" s="37" t="n">
        <v>2880</v>
      </c>
      <c r="AI1878" s="37" t="n">
        <v>110</v>
      </c>
      <c r="AJ1878" s="37" t="n">
        <v>2770</v>
      </c>
      <c r="AK1878" s="38" t="n">
        <v>299.7265277777778</v>
      </c>
      <c r="AL1878" s="38">
        <f>IF(OR($Z1878="Dar de baja en SAP",$Z1878="Dar de alta en SAP"),$AJ1878*$AK1878,"")</f>
        <v/>
      </c>
      <c r="AM1878" s="38">
        <f>$AI1878*$AK1878</f>
        <v/>
      </c>
      <c r="AN1878" s="27" t="inlineStr"/>
      <c r="AO1878" s="27"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t="inlineStr"/>
      <c r="D1879" s="5" t="inlineStr">
        <is>
          <t>033</t>
        </is>
      </c>
      <c r="E1879" s="5" t="inlineStr">
        <is>
          <t>ZMED</t>
        </is>
      </c>
      <c r="F1879" s="5" t="inlineStr">
        <is>
          <t>1060</t>
        </is>
      </c>
      <c r="G1879" s="5" t="inlineStr"/>
      <c r="H1879" s="5" t="inlineStr">
        <is>
          <t>C/U</t>
        </is>
      </c>
      <c r="I1879" s="6" t="n">
        <v>0</v>
      </c>
      <c r="J1879" s="6" t="n">
        <v>60</v>
      </c>
      <c r="K1879" s="5" t="inlineStr">
        <is>
          <t>ARS</t>
        </is>
      </c>
      <c r="L1879" s="7" t="n">
        <v>13949.4</v>
      </c>
      <c r="M1879" s="7" t="n">
        <v>0</v>
      </c>
      <c r="O1879" s="11">
        <f>M1879/SUM($M$2:$M$2023)</f>
        <v/>
      </c>
      <c r="P1879" s="5">
        <f>IFERROR(M1879/I1879,0)</f>
        <v/>
      </c>
      <c r="R1879" s="8">
        <f>I1879-Q1879</f>
        <v/>
      </c>
      <c r="S1879" s="36">
        <f>P1879*R1879</f>
        <v/>
      </c>
      <c r="U1879" s="27" t="inlineStr">
        <is>
          <t>Stock SAP</t>
        </is>
      </c>
      <c r="V1879" s="27" t="inlineStr">
        <is>
          <t>Medicamentos</t>
        </is>
      </c>
      <c r="W1879" s="27" t="inlineStr">
        <is>
          <t>Dentro del alcance</t>
        </is>
      </c>
      <c r="X1879" s="27" t="inlineStr"/>
      <c r="Y1879" s="27" t="inlineStr">
        <is>
          <t>Sin recuento físico en el inventario de Avain</t>
        </is>
      </c>
      <c r="Z1879" s="28" t="inlineStr">
        <is>
          <t>Sin recuento físico</t>
        </is>
      </c>
      <c r="AA1879" s="27" t="inlineStr"/>
      <c r="AB1879" s="27" t="inlineStr"/>
      <c r="AC1879" s="27" t="inlineStr"/>
      <c r="AD1879" s="27" t="inlineStr"/>
      <c r="AE1879" s="27" t="inlineStr"/>
      <c r="AF1879" s="27" t="inlineStr"/>
      <c r="AG1879" s="27" t="inlineStr"/>
      <c r="AH1879" s="37" t="n">
        <v>0</v>
      </c>
      <c r="AI1879" s="37" t="n">
        <v>0</v>
      </c>
      <c r="AJ1879" s="37" t="n">
        <v>0</v>
      </c>
      <c r="AK1879" s="38" t="n">
        <v>0</v>
      </c>
      <c r="AL1879" s="38" t="n"/>
      <c r="AM1879" s="38" t="n"/>
      <c r="AN1879" s="27" t="inlineStr"/>
      <c r="AO1879" s="27" t="inlineStr"/>
    </row>
    <row r="1880">
      <c r="A1880" s="5" t="inlineStr">
        <is>
          <t>1000030</t>
        </is>
      </c>
      <c r="B1880" s="5" t="inlineStr">
        <is>
          <t>PARACETAMOL COMPRIMIDOS POR 500MG</t>
        </is>
      </c>
      <c r="C1880" s="5" t="inlineStr"/>
      <c r="D1880" s="5" t="inlineStr">
        <is>
          <t>033</t>
        </is>
      </c>
      <c r="E1880" s="5" t="inlineStr">
        <is>
          <t>ZMED</t>
        </is>
      </c>
      <c r="F1880" s="5" t="inlineStr">
        <is>
          <t>1060</t>
        </is>
      </c>
      <c r="G1880" s="5" t="inlineStr"/>
      <c r="H1880" s="5" t="inlineStr">
        <is>
          <t>C/U</t>
        </is>
      </c>
      <c r="I1880" s="6" t="n">
        <v>0</v>
      </c>
      <c r="J1880" s="6" t="n">
        <v>200</v>
      </c>
      <c r="K1880" s="5" t="inlineStr">
        <is>
          <t>ARS</t>
        </is>
      </c>
      <c r="L1880" s="7" t="n">
        <v>6076.81</v>
      </c>
      <c r="M1880" s="7" t="n">
        <v>0</v>
      </c>
      <c r="O1880" s="11">
        <f>M1880/SUM($M$2:$M$2023)</f>
        <v/>
      </c>
      <c r="P1880" s="5">
        <f>IFERROR(M1880/I1880,0)</f>
        <v/>
      </c>
      <c r="R1880" s="8">
        <f>I1880-Q1880</f>
        <v/>
      </c>
      <c r="S1880" s="36">
        <f>P1880*R1880</f>
        <v/>
      </c>
      <c r="U1880" s="27" t="inlineStr">
        <is>
          <t>Stock SAP</t>
        </is>
      </c>
      <c r="V1880" s="27" t="inlineStr">
        <is>
          <t>Medicamentos</t>
        </is>
      </c>
      <c r="W1880" s="27" t="inlineStr">
        <is>
          <t>Dentro del alcance</t>
        </is>
      </c>
      <c r="X1880" s="27" t="inlineStr"/>
      <c r="Y1880" s="27" t="inlineStr">
        <is>
          <t>Sin recuento físico en el inventario de Avain</t>
        </is>
      </c>
      <c r="Z1880" s="28" t="inlineStr">
        <is>
          <t>Sin recuento físico</t>
        </is>
      </c>
      <c r="AA1880" s="27" t="inlineStr"/>
      <c r="AB1880" s="27" t="inlineStr"/>
      <c r="AC1880" s="27" t="inlineStr"/>
      <c r="AD1880" s="27" t="inlineStr"/>
      <c r="AE1880" s="27" t="inlineStr"/>
      <c r="AF1880" s="27" t="inlineStr"/>
      <c r="AG1880" s="27" t="inlineStr"/>
      <c r="AH1880" s="37" t="n">
        <v>12310</v>
      </c>
      <c r="AI1880" s="37" t="n">
        <v>0</v>
      </c>
      <c r="AJ1880" s="37" t="n">
        <v>12310</v>
      </c>
      <c r="AK1880" s="38" t="n">
        <v>30.38403818034119</v>
      </c>
      <c r="AL1880" s="38" t="n"/>
      <c r="AM1880" s="38" t="n"/>
      <c r="AN1880" s="27" t="inlineStr"/>
      <c r="AO1880" s="27"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t="inlineStr"/>
      <c r="D1881" s="5" t="inlineStr">
        <is>
          <t>033</t>
        </is>
      </c>
      <c r="E1881" s="5" t="inlineStr">
        <is>
          <t>ZMED</t>
        </is>
      </c>
      <c r="F1881" s="5" t="inlineStr">
        <is>
          <t>1060</t>
        </is>
      </c>
      <c r="G1881" s="5" t="inlineStr"/>
      <c r="H1881" s="5" t="inlineStr">
        <is>
          <t>C/U</t>
        </is>
      </c>
      <c r="I1881" s="6" t="n">
        <v>0</v>
      </c>
      <c r="J1881" s="6" t="n">
        <v>130</v>
      </c>
      <c r="K1881" s="5" t="inlineStr">
        <is>
          <t>ARS</t>
        </is>
      </c>
      <c r="L1881" s="7" t="n">
        <v>126967.52</v>
      </c>
      <c r="M1881" s="7" t="n">
        <v>0</v>
      </c>
      <c r="O1881" s="11">
        <f>M1881/SUM($M$2:$M$2023)</f>
        <v/>
      </c>
      <c r="P1881" s="5">
        <f>IFERROR(M1881/I1881,0)</f>
        <v/>
      </c>
      <c r="R1881" s="8">
        <f>I1881-Q1881</f>
        <v/>
      </c>
      <c r="S1881" s="36">
        <f>P1881*R1881</f>
        <v/>
      </c>
      <c r="U1881" s="27" t="inlineStr">
        <is>
          <t>Stock SAP</t>
        </is>
      </c>
      <c r="V1881" s="27" t="inlineStr">
        <is>
          <t>Medicamentos</t>
        </is>
      </c>
      <c r="W1881" s="27" t="inlineStr">
        <is>
          <t>Dentro del alcance</t>
        </is>
      </c>
      <c r="X1881" s="26" t="inlineStr">
        <is>
          <t>Baja</t>
        </is>
      </c>
      <c r="Y1881" s="27" t="inlineStr">
        <is>
          <t>Homologado – confianza Baja – pendiente de validación</t>
        </is>
      </c>
      <c r="Z1881" s="26" t="inlineStr">
        <is>
          <t>Dar de baja en SAP</t>
        </is>
      </c>
      <c r="AA1881" s="27" t="inlineStr">
        <is>
          <t>211</t>
        </is>
      </c>
      <c r="AB1881" s="27" t="inlineStr">
        <is>
          <t>SOLUCION DEXTROSA</t>
        </is>
      </c>
      <c r="AC1881" s="27" t="inlineStr">
        <is>
          <t>Homologación por código Avain (master M13-002)</t>
        </is>
      </c>
      <c r="AD1881" s="27" t="inlineStr">
        <is>
          <t>No</t>
        </is>
      </c>
      <c r="AE1881" s="27" t="inlineStr"/>
      <c r="AF1881" s="27" t="inlineStr">
        <is>
          <t>Sí</t>
        </is>
      </c>
      <c r="AG1881" s="27" t="inlineStr">
        <is>
          <t>M13-002</t>
        </is>
      </c>
      <c r="AH1881" s="37" t="n">
        <v>1553</v>
      </c>
      <c r="AI1881" s="37" t="n">
        <v>273</v>
      </c>
      <c r="AJ1881" s="37" t="n">
        <v>1280</v>
      </c>
      <c r="AK1881" s="38" t="n">
        <v>976.6731938184158</v>
      </c>
      <c r="AL1881" s="38">
        <f>IF(OR($Z1881="Dar de baja en SAP",$Z1881="Dar de alta en SAP"),$AJ1881*$AK1881,"")</f>
        <v/>
      </c>
      <c r="AM1881" s="38">
        <f>$AI1881*$AK1881</f>
        <v/>
      </c>
      <c r="AN1881" s="27" t="inlineStr"/>
      <c r="AO1881" s="27"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t="inlineStr"/>
      <c r="D1882" s="5" t="inlineStr">
        <is>
          <t>033</t>
        </is>
      </c>
      <c r="E1882" s="5" t="inlineStr">
        <is>
          <t>ZMED</t>
        </is>
      </c>
      <c r="F1882" s="5" t="inlineStr">
        <is>
          <t>1060</t>
        </is>
      </c>
      <c r="G1882" s="5" t="inlineStr"/>
      <c r="H1882" s="5" t="inlineStr">
        <is>
          <t>C/U</t>
        </is>
      </c>
      <c r="I1882" s="6" t="n">
        <v>0</v>
      </c>
      <c r="J1882" s="6" t="n">
        <v>50</v>
      </c>
      <c r="K1882" s="5" t="inlineStr">
        <is>
          <t>ARS</t>
        </is>
      </c>
      <c r="L1882" s="7" t="n">
        <v>78115.06</v>
      </c>
      <c r="M1882" s="7" t="n">
        <v>0</v>
      </c>
      <c r="O1882" s="11">
        <f>M1882/SUM($M$2:$M$2023)</f>
        <v/>
      </c>
      <c r="P1882" s="5">
        <f>IFERROR(M1882/I1882,0)</f>
        <v/>
      </c>
      <c r="R1882" s="8">
        <f>I1882-Q1882</f>
        <v/>
      </c>
      <c r="S1882" s="36">
        <f>P1882*R1882</f>
        <v/>
      </c>
      <c r="U1882" s="27" t="inlineStr">
        <is>
          <t>Stock SAP</t>
        </is>
      </c>
      <c r="V1882" s="27" t="inlineStr">
        <is>
          <t>Medicamentos</t>
        </is>
      </c>
      <c r="W1882" s="27" t="inlineStr">
        <is>
          <t>Dentro del alcance</t>
        </is>
      </c>
      <c r="X1882" s="30" t="inlineStr">
        <is>
          <t>Media</t>
        </is>
      </c>
      <c r="Y1882" s="27" t="inlineStr">
        <is>
          <t>Homologado – confianza Media – pendiente de validación</t>
        </is>
      </c>
      <c r="Z1882" s="26" t="inlineStr">
        <is>
          <t>Dar de baja en SAP</t>
        </is>
      </c>
      <c r="AA1882" s="27" t="inlineStr">
        <is>
          <t>216</t>
        </is>
      </c>
      <c r="AB1882" s="27" t="inlineStr">
        <is>
          <t>SOLUCIÓN RINGER LACTATO</t>
        </is>
      </c>
      <c r="AC1882" s="27" t="inlineStr">
        <is>
          <t>Homologación por código Avain (master M13-003)</t>
        </is>
      </c>
      <c r="AD1882" s="27" t="inlineStr">
        <is>
          <t>No</t>
        </is>
      </c>
      <c r="AE1882" s="27" t="inlineStr"/>
      <c r="AF1882" s="27" t="inlineStr">
        <is>
          <t>Sí</t>
        </is>
      </c>
      <c r="AG1882" s="27" t="inlineStr">
        <is>
          <t>M13-003</t>
        </is>
      </c>
      <c r="AH1882" s="37" t="n">
        <v>1813</v>
      </c>
      <c r="AI1882" s="37" t="n">
        <v>228</v>
      </c>
      <c r="AJ1882" s="37" t="n">
        <v>1585</v>
      </c>
      <c r="AK1882" s="38" t="n">
        <v>1562.301268615554</v>
      </c>
      <c r="AL1882" s="38">
        <f>IF(OR($Z1882="Dar de baja en SAP",$Z1882="Dar de alta en SAP"),$AJ1882*$AK1882,"")</f>
        <v/>
      </c>
      <c r="AM1882" s="38">
        <f>$AI1882*$AK1882</f>
        <v/>
      </c>
      <c r="AN1882" s="27" t="inlineStr"/>
      <c r="AO1882" s="27"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t="inlineStr"/>
      <c r="D1883" s="5" t="inlineStr">
        <is>
          <t>033</t>
        </is>
      </c>
      <c r="E1883" s="5" t="inlineStr">
        <is>
          <t>ZMED</t>
        </is>
      </c>
      <c r="F1883" s="5" t="inlineStr">
        <is>
          <t>1060</t>
        </is>
      </c>
      <c r="G1883" s="5" t="inlineStr"/>
      <c r="H1883" s="5" t="inlineStr">
        <is>
          <t>C/U</t>
        </is>
      </c>
      <c r="I1883" s="6" t="n">
        <v>0</v>
      </c>
      <c r="J1883" s="6" t="n">
        <v>22</v>
      </c>
      <c r="K1883" s="5" t="inlineStr">
        <is>
          <t>ARS</t>
        </is>
      </c>
      <c r="L1883" s="7" t="n">
        <v>206857.54</v>
      </c>
      <c r="M1883" s="7" t="n">
        <v>0</v>
      </c>
      <c r="O1883" s="11">
        <f>M1883/SUM($M$2:$M$2023)</f>
        <v/>
      </c>
      <c r="P1883" s="5">
        <f>IFERROR(M1883/I1883,0)</f>
        <v/>
      </c>
      <c r="R1883" s="8">
        <f>I1883-Q1883</f>
        <v/>
      </c>
      <c r="S1883" s="36">
        <f>P1883*R1883</f>
        <v/>
      </c>
      <c r="U1883" s="27" t="inlineStr">
        <is>
          <t>Stock SAP</t>
        </is>
      </c>
      <c r="V1883" s="27" t="inlineStr">
        <is>
          <t>Medicamentos</t>
        </is>
      </c>
      <c r="W1883" s="27" t="inlineStr">
        <is>
          <t>Dentro del alcance</t>
        </is>
      </c>
      <c r="X1883" s="27" t="inlineStr"/>
      <c r="Y1883" s="27" t="inlineStr">
        <is>
          <t>Sin recuento físico en el inventario de Avain</t>
        </is>
      </c>
      <c r="Z1883" s="28" t="inlineStr">
        <is>
          <t>Sin recuento físico</t>
        </is>
      </c>
      <c r="AA1883" s="27" t="inlineStr"/>
      <c r="AB1883" s="27" t="inlineStr"/>
      <c r="AC1883" s="27" t="inlineStr"/>
      <c r="AD1883" s="27" t="inlineStr"/>
      <c r="AE1883" s="27" t="inlineStr"/>
      <c r="AF1883" s="27" t="inlineStr"/>
      <c r="AG1883" s="27" t="inlineStr"/>
      <c r="AH1883" s="37" t="n">
        <v>431</v>
      </c>
      <c r="AI1883" s="37" t="n">
        <v>0</v>
      </c>
      <c r="AJ1883" s="37" t="n">
        <v>431</v>
      </c>
      <c r="AK1883" s="38" t="n">
        <v>9402.615522041766</v>
      </c>
      <c r="AL1883" s="38" t="n"/>
      <c r="AM1883" s="38" t="n"/>
      <c r="AN1883" s="27" t="inlineStr"/>
      <c r="AO1883" s="27" t="inlineStr">
        <is>
          <t>El material ocupa 14 filas en la hoja 1060 NQN (lote/almacén). La cantidad SAP y la física de esta vista son el total del material.</t>
        </is>
      </c>
    </row>
    <row r="1884">
      <c r="A1884" s="5" t="inlineStr">
        <is>
          <t>1000043</t>
        </is>
      </c>
      <c r="B1884" s="5" t="inlineStr">
        <is>
          <t>ALCOHOL EN GEL X 250ML</t>
        </is>
      </c>
      <c r="C1884" s="5" t="inlineStr"/>
      <c r="D1884" s="5" t="inlineStr">
        <is>
          <t>033</t>
        </is>
      </c>
      <c r="E1884" s="5" t="inlineStr">
        <is>
          <t>ZMED</t>
        </is>
      </c>
      <c r="F1884" s="5" t="inlineStr">
        <is>
          <t>1060</t>
        </is>
      </c>
      <c r="G1884" s="5" t="inlineStr"/>
      <c r="H1884" s="5" t="inlineStr">
        <is>
          <t>C/U</t>
        </is>
      </c>
      <c r="I1884" s="6" t="n">
        <v>0</v>
      </c>
      <c r="J1884" s="6" t="n">
        <v>20</v>
      </c>
      <c r="K1884" s="5" t="inlineStr">
        <is>
          <t>ARS</t>
        </is>
      </c>
      <c r="L1884" s="7" t="n">
        <v>16042.23</v>
      </c>
      <c r="M1884" s="7" t="n">
        <v>0</v>
      </c>
      <c r="O1884" s="11">
        <f>M1884/SUM($M$2:$M$2023)</f>
        <v/>
      </c>
      <c r="P1884" s="5">
        <f>IFERROR(M1884/I1884,0)</f>
        <v/>
      </c>
      <c r="R1884" s="8">
        <f>I1884-Q1884</f>
        <v/>
      </c>
      <c r="S1884" s="36">
        <f>P1884*R1884</f>
        <v/>
      </c>
      <c r="U1884" s="27" t="inlineStr">
        <is>
          <t>Stock SAP</t>
        </is>
      </c>
      <c r="V1884" s="27" t="inlineStr">
        <is>
          <t>Medicamentos</t>
        </is>
      </c>
      <c r="W1884" s="27" t="inlineStr">
        <is>
          <t>Dentro del alcance</t>
        </is>
      </c>
      <c r="X1884" s="27" t="inlineStr"/>
      <c r="Y1884" s="27" t="inlineStr">
        <is>
          <t>Sin recuento físico en el inventario de Avain</t>
        </is>
      </c>
      <c r="Z1884" s="28" t="inlineStr">
        <is>
          <t>Sin recuento físico</t>
        </is>
      </c>
      <c r="AA1884" s="27" t="inlineStr"/>
      <c r="AB1884" s="27" t="inlineStr"/>
      <c r="AC1884" s="27" t="inlineStr"/>
      <c r="AD1884" s="27" t="inlineStr"/>
      <c r="AE1884" s="27" t="inlineStr"/>
      <c r="AF1884" s="27" t="inlineStr"/>
      <c r="AG1884" s="27" t="inlineStr"/>
      <c r="AH1884" s="37" t="n">
        <v>337</v>
      </c>
      <c r="AI1884" s="37" t="n">
        <v>0</v>
      </c>
      <c r="AJ1884" s="37" t="n">
        <v>337</v>
      </c>
      <c r="AK1884" s="38" t="n">
        <v>802.1114540059347</v>
      </c>
      <c r="AL1884" s="38" t="n"/>
      <c r="AM1884" s="38" t="n"/>
      <c r="AN1884" s="27" t="inlineStr"/>
      <c r="AO1884" s="27" t="inlineStr">
        <is>
          <t>El material ocupa 7 filas en la hoja 1060 NQN (lote/almacén). La cantidad SAP y la física de esta vista son el total del material.</t>
        </is>
      </c>
    </row>
    <row r="1885">
      <c r="A1885" s="5" t="inlineStr">
        <is>
          <t>1000045</t>
        </is>
      </c>
      <c r="B1885" s="5" t="inlineStr">
        <is>
          <t>DICLOFENAC 75MG AMPOLLA 3ML</t>
        </is>
      </c>
      <c r="C1885" s="5" t="inlineStr"/>
      <c r="D1885" s="5" t="inlineStr">
        <is>
          <t>033</t>
        </is>
      </c>
      <c r="E1885" s="5" t="inlineStr">
        <is>
          <t>ZMED</t>
        </is>
      </c>
      <c r="F1885" s="5" t="inlineStr">
        <is>
          <t>1060</t>
        </is>
      </c>
      <c r="G1885" s="5" t="inlineStr"/>
      <c r="H1885" s="5" t="inlineStr">
        <is>
          <t>C/U</t>
        </is>
      </c>
      <c r="I1885" s="6" t="n">
        <v>0</v>
      </c>
      <c r="J1885" s="6" t="n">
        <v>300</v>
      </c>
      <c r="K1885" s="5" t="inlineStr">
        <is>
          <t>ARS</t>
        </is>
      </c>
      <c r="L1885" s="7" t="n">
        <v>70841.19</v>
      </c>
      <c r="M1885" s="7" t="n">
        <v>0</v>
      </c>
      <c r="O1885" s="11">
        <f>M1885/SUM($M$2:$M$2023)</f>
        <v/>
      </c>
      <c r="P1885" s="5">
        <f>IFERROR(M1885/I1885,0)</f>
        <v/>
      </c>
      <c r="R1885" s="8">
        <f>I1885-Q1885</f>
        <v/>
      </c>
      <c r="S1885" s="36">
        <f>P1885*R1885</f>
        <v/>
      </c>
      <c r="U1885" s="27" t="inlineStr">
        <is>
          <t>Stock SAP</t>
        </is>
      </c>
      <c r="V1885" s="27" t="inlineStr">
        <is>
          <t>Medicamentos</t>
        </is>
      </c>
      <c r="W1885" s="27" t="inlineStr">
        <is>
          <t>Dentro del alcance</t>
        </is>
      </c>
      <c r="X1885" s="30" t="inlineStr">
        <is>
          <t>Media</t>
        </is>
      </c>
      <c r="Y1885" s="27" t="inlineStr">
        <is>
          <t>Homologado – confianza Media – pendiente de validación</t>
        </is>
      </c>
      <c r="Z1885" s="26" t="inlineStr">
        <is>
          <t>Dar de baja en SAP</t>
        </is>
      </c>
      <c r="AA1885" s="27" t="inlineStr">
        <is>
          <t>80</t>
        </is>
      </c>
      <c r="AB1885" s="27" t="inlineStr">
        <is>
          <t>DICLOFENAC AMP</t>
        </is>
      </c>
      <c r="AC1885" s="27" t="inlineStr">
        <is>
          <t>Cruce por nomenclatura SAP</t>
        </is>
      </c>
      <c r="AD1885" s="27" t="inlineStr">
        <is>
          <t>No</t>
        </is>
      </c>
      <c r="AE1885" s="27" t="inlineStr"/>
      <c r="AF1885" s="27" t="inlineStr">
        <is>
          <t>Sí</t>
        </is>
      </c>
      <c r="AG1885" s="27" t="inlineStr"/>
      <c r="AH1885" s="37" t="n">
        <v>11285</v>
      </c>
      <c r="AI1885" s="37" t="n">
        <v>33</v>
      </c>
      <c r="AJ1885" s="37" t="n">
        <v>11252</v>
      </c>
      <c r="AK1885" s="38" t="n">
        <v>236.1373017279574</v>
      </c>
      <c r="AL1885" s="38">
        <f>IF(OR($Z1885="Dar de baja en SAP",$Z1885="Dar de alta en SAP"),$AJ1885*$AK1885,"")</f>
        <v/>
      </c>
      <c r="AM1885" s="38">
        <f>$AI1885*$AK1885</f>
        <v/>
      </c>
      <c r="AN1885" s="29" t="inlineStr">
        <is>
          <t>Valorización a validar: relación de cantidades 342 a 1 entre SAP y el recuento físico. Sugiere distinta unidad de medida (SAP por caja o envase y el recuento por unidad). La diferencia económica de esta fila no debe tomarse como definitiva.</t>
        </is>
      </c>
      <c r="AO1885" s="27"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t="inlineStr"/>
      <c r="D1886" s="5" t="inlineStr">
        <is>
          <t>033</t>
        </is>
      </c>
      <c r="E1886" s="5" t="inlineStr">
        <is>
          <t>ZMED</t>
        </is>
      </c>
      <c r="F1886" s="5" t="inlineStr">
        <is>
          <t>1060</t>
        </is>
      </c>
      <c r="G1886" s="5" t="inlineStr"/>
      <c r="H1886" s="5" t="inlineStr">
        <is>
          <t>C/U</t>
        </is>
      </c>
      <c r="I1886" s="6" t="n">
        <v>0</v>
      </c>
      <c r="J1886" s="6" t="n">
        <v>20</v>
      </c>
      <c r="K1886" s="5" t="inlineStr">
        <is>
          <t>ARS</t>
        </is>
      </c>
      <c r="L1886" s="7" t="n">
        <v>3172</v>
      </c>
      <c r="M1886" s="7" t="n">
        <v>0</v>
      </c>
      <c r="O1886" s="11">
        <f>M1886/SUM($M$2:$M$2023)</f>
        <v/>
      </c>
      <c r="P1886" s="5">
        <f>IFERROR(M1886/I1886,0)</f>
        <v/>
      </c>
      <c r="R1886" s="8">
        <f>I1886-Q1886</f>
        <v/>
      </c>
      <c r="S1886" s="36">
        <f>P1886*R1886</f>
        <v/>
      </c>
      <c r="U1886" s="27" t="inlineStr">
        <is>
          <t>Stock SAP</t>
        </is>
      </c>
      <c r="V1886" s="27" t="inlineStr">
        <is>
          <t>Medicamentos</t>
        </is>
      </c>
      <c r="W1886" s="27" t="inlineStr">
        <is>
          <t>Dentro del alcance</t>
        </is>
      </c>
      <c r="X1886" s="27" t="inlineStr"/>
      <c r="Y1886" s="27" t="inlineStr">
        <is>
          <t>Sin recuento físico en el inventario de Avain</t>
        </is>
      </c>
      <c r="Z1886" s="28" t="inlineStr">
        <is>
          <t>Sin recuento físico</t>
        </is>
      </c>
      <c r="AA1886" s="27" t="inlineStr"/>
      <c r="AB1886" s="27" t="inlineStr"/>
      <c r="AC1886" s="27" t="inlineStr"/>
      <c r="AD1886" s="27" t="inlineStr"/>
      <c r="AE1886" s="27" t="inlineStr"/>
      <c r="AF1886" s="27" t="inlineStr"/>
      <c r="AG1886" s="27" t="inlineStr"/>
      <c r="AH1886" s="37" t="n">
        <v>60</v>
      </c>
      <c r="AI1886" s="37" t="n">
        <v>0</v>
      </c>
      <c r="AJ1886" s="37" t="n">
        <v>60</v>
      </c>
      <c r="AK1886" s="38" t="n">
        <v>158.6</v>
      </c>
      <c r="AL1886" s="38" t="n"/>
      <c r="AM1886" s="38" t="n"/>
      <c r="AN1886" s="27" t="inlineStr"/>
      <c r="AO1886" s="27"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t="inlineStr"/>
      <c r="D1887" s="5" t="inlineStr">
        <is>
          <t>033</t>
        </is>
      </c>
      <c r="E1887" s="5" t="inlineStr">
        <is>
          <t>ZMED</t>
        </is>
      </c>
      <c r="F1887" s="5" t="inlineStr">
        <is>
          <t>1060</t>
        </is>
      </c>
      <c r="G1887" s="5" t="inlineStr"/>
      <c r="H1887" s="5" t="inlineStr">
        <is>
          <t>C/U</t>
        </is>
      </c>
      <c r="I1887" s="6" t="n">
        <v>0</v>
      </c>
      <c r="J1887" s="6" t="n">
        <v>15</v>
      </c>
      <c r="K1887" s="5" t="inlineStr">
        <is>
          <t>ARS</t>
        </is>
      </c>
      <c r="L1887" s="7" t="n">
        <v>8138.71</v>
      </c>
      <c r="M1887" s="7" t="n">
        <v>0</v>
      </c>
      <c r="O1887" s="11">
        <f>M1887/SUM($M$2:$M$2023)</f>
        <v/>
      </c>
      <c r="P1887" s="5">
        <f>IFERROR(M1887/I1887,0)</f>
        <v/>
      </c>
      <c r="R1887" s="8">
        <f>I1887-Q1887</f>
        <v/>
      </c>
      <c r="S1887" s="36">
        <f>P1887*R1887</f>
        <v/>
      </c>
      <c r="U1887" s="27" t="inlineStr">
        <is>
          <t>Stock SAP</t>
        </is>
      </c>
      <c r="V1887" s="27" t="inlineStr">
        <is>
          <t>Medicamentos</t>
        </is>
      </c>
      <c r="W1887" s="27" t="inlineStr">
        <is>
          <t>Dentro del alcance</t>
        </is>
      </c>
      <c r="X1887" s="27" t="inlineStr"/>
      <c r="Y1887" s="27" t="inlineStr">
        <is>
          <t>Sin recuento físico en el inventario de Avain</t>
        </is>
      </c>
      <c r="Z1887" s="28" t="inlineStr">
        <is>
          <t>Sin recuento físico</t>
        </is>
      </c>
      <c r="AA1887" s="27" t="inlineStr"/>
      <c r="AB1887" s="27" t="inlineStr"/>
      <c r="AC1887" s="27" t="inlineStr"/>
      <c r="AD1887" s="27" t="inlineStr"/>
      <c r="AE1887" s="27" t="inlineStr"/>
      <c r="AF1887" s="27" t="inlineStr"/>
      <c r="AG1887" s="27" t="inlineStr"/>
      <c r="AH1887" s="37" t="n">
        <v>536</v>
      </c>
      <c r="AI1887" s="37" t="n">
        <v>0</v>
      </c>
      <c r="AJ1887" s="37" t="n">
        <v>536</v>
      </c>
      <c r="AK1887" s="38" t="n">
        <v>542.5805037313434</v>
      </c>
      <c r="AL1887" s="38" t="n"/>
      <c r="AM1887" s="38" t="n"/>
      <c r="AN1887" s="27" t="inlineStr"/>
      <c r="AO1887" s="27" t="inlineStr">
        <is>
          <t>El material ocupa 7 filas en la hoja 1060 NQN (lote/almacén). La cantidad SAP y la física de esta vista son el total del material.</t>
        </is>
      </c>
    </row>
    <row r="1888">
      <c r="A1888" s="5" t="inlineStr">
        <is>
          <t>1000053</t>
        </is>
      </c>
      <c r="B1888" s="5" t="inlineStr">
        <is>
          <t>ALCOHOL AL 96% X 1000ML</t>
        </is>
      </c>
      <c r="C1888" s="5" t="inlineStr"/>
      <c r="D1888" s="5" t="inlineStr">
        <is>
          <t>033</t>
        </is>
      </c>
      <c r="E1888" s="5" t="inlineStr">
        <is>
          <t>ZMED</t>
        </is>
      </c>
      <c r="F1888" s="5" t="inlineStr">
        <is>
          <t>1060</t>
        </is>
      </c>
      <c r="G1888" s="5" t="inlineStr"/>
      <c r="H1888" s="5" t="inlineStr">
        <is>
          <t>C/U</t>
        </is>
      </c>
      <c r="I1888" s="6" t="n">
        <v>0</v>
      </c>
      <c r="J1888" s="6" t="n">
        <v>68</v>
      </c>
      <c r="K1888" s="5" t="inlineStr">
        <is>
          <t>ARS</t>
        </is>
      </c>
      <c r="L1888" s="7" t="n">
        <v>97015.63</v>
      </c>
      <c r="M1888" s="7" t="n">
        <v>0</v>
      </c>
      <c r="O1888" s="11">
        <f>M1888/SUM($M$2:$M$2023)</f>
        <v/>
      </c>
      <c r="P1888" s="5">
        <f>IFERROR(M1888/I1888,0)</f>
        <v/>
      </c>
      <c r="R1888" s="8">
        <f>I1888-Q1888</f>
        <v/>
      </c>
      <c r="S1888" s="36">
        <f>P1888*R1888</f>
        <v/>
      </c>
      <c r="U1888" s="27" t="inlineStr">
        <is>
          <t>Stock SAP</t>
        </is>
      </c>
      <c r="V1888" s="27" t="inlineStr">
        <is>
          <t>Medicamentos</t>
        </is>
      </c>
      <c r="W1888" s="27" t="inlineStr">
        <is>
          <t>Dentro del alcance</t>
        </is>
      </c>
      <c r="X1888" s="26" t="inlineStr">
        <is>
          <t>Baja</t>
        </is>
      </c>
      <c r="Y1888" s="27" t="inlineStr">
        <is>
          <t>Homologado – confianza Baja – pendiente de validación</t>
        </is>
      </c>
      <c r="Z1888" s="26" t="inlineStr">
        <is>
          <t>Dar de baja en SAP</t>
        </is>
      </c>
      <c r="AA1888" s="27" t="inlineStr">
        <is>
          <t>255</t>
        </is>
      </c>
      <c r="AB1888" s="27" t="inlineStr">
        <is>
          <t>ALCOHOL ETILICO 96% X 1 LTS</t>
        </is>
      </c>
      <c r="AC1888" s="27" t="inlineStr">
        <is>
          <t>Homologación por código Avain (master D-174)</t>
        </is>
      </c>
      <c r="AD1888" s="27" t="inlineStr">
        <is>
          <t>No</t>
        </is>
      </c>
      <c r="AE1888" s="27" t="inlineStr"/>
      <c r="AF1888" s="27" t="inlineStr">
        <is>
          <t>Sí</t>
        </is>
      </c>
      <c r="AG1888" s="27" t="inlineStr">
        <is>
          <t>D-174</t>
        </is>
      </c>
      <c r="AH1888" s="37" t="n">
        <v>727</v>
      </c>
      <c r="AI1888" s="37" t="n">
        <v>4</v>
      </c>
      <c r="AJ1888" s="37" t="n">
        <v>723</v>
      </c>
      <c r="AK1888" s="38" t="n">
        <v>1426.700385144429</v>
      </c>
      <c r="AL1888" s="38">
        <f>IF(OR($Z1888="Dar de baja en SAP",$Z1888="Dar de alta en SAP"),$AJ1888*$AK1888,"")</f>
        <v/>
      </c>
      <c r="AM1888" s="38">
        <f>$AI1888*$AK1888</f>
        <v/>
      </c>
      <c r="AN1888" s="29" t="inlineStr">
        <is>
          <t>Valorización a validar: relación de cantidades 182 a 1 entre SAP y el recuento físico. Sugiere distinta unidad de medida (SAP por caja o envase y el recuento por unidad). La diferencia económica de esta fila no debe tomarse como definitiva.</t>
        </is>
      </c>
      <c r="AO1888" s="27"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t="inlineStr"/>
      <c r="D1889" s="5" t="inlineStr">
        <is>
          <t>033</t>
        </is>
      </c>
      <c r="E1889" s="5" t="inlineStr">
        <is>
          <t>ZMED</t>
        </is>
      </c>
      <c r="F1889" s="5" t="inlineStr">
        <is>
          <t>1060</t>
        </is>
      </c>
      <c r="G1889" s="5" t="inlineStr"/>
      <c r="H1889" s="5" t="inlineStr">
        <is>
          <t>C/U</t>
        </is>
      </c>
      <c r="I1889" s="6" t="n">
        <v>0</v>
      </c>
      <c r="J1889" s="6" t="n">
        <v>255</v>
      </c>
      <c r="K1889" s="5" t="inlineStr">
        <is>
          <t>ARS</t>
        </is>
      </c>
      <c r="L1889" s="7" t="n">
        <v>1681.38</v>
      </c>
      <c r="M1889" s="7" t="n">
        <v>0</v>
      </c>
      <c r="O1889" s="11">
        <f>M1889/SUM($M$2:$M$2023)</f>
        <v/>
      </c>
      <c r="P1889" s="5">
        <f>IFERROR(M1889/I1889,0)</f>
        <v/>
      </c>
      <c r="R1889" s="8">
        <f>I1889-Q1889</f>
        <v/>
      </c>
      <c r="S1889" s="36">
        <f>P1889*R1889</f>
        <v/>
      </c>
      <c r="U1889" s="27" t="inlineStr">
        <is>
          <t>Stock SAP</t>
        </is>
      </c>
      <c r="V1889" s="27" t="inlineStr">
        <is>
          <t>Medicamentos</t>
        </is>
      </c>
      <c r="W1889" s="27" t="inlineStr">
        <is>
          <t>Dentro del alcance</t>
        </is>
      </c>
      <c r="X1889" s="27" t="inlineStr"/>
      <c r="Y1889" s="27" t="inlineStr">
        <is>
          <t>Sin recuento físico en el inventario de Avain</t>
        </is>
      </c>
      <c r="Z1889" s="28" t="inlineStr">
        <is>
          <t>Sin recuento físico</t>
        </is>
      </c>
      <c r="AA1889" s="27" t="inlineStr"/>
      <c r="AB1889" s="27" t="inlineStr"/>
      <c r="AC1889" s="27" t="inlineStr"/>
      <c r="AD1889" s="27" t="inlineStr"/>
      <c r="AE1889" s="27" t="inlineStr"/>
      <c r="AF1889" s="27" t="inlineStr"/>
      <c r="AG1889" s="27" t="inlineStr"/>
      <c r="AH1889" s="37" t="n">
        <v>137</v>
      </c>
      <c r="AI1889" s="37" t="n">
        <v>0</v>
      </c>
      <c r="AJ1889" s="37" t="n">
        <v>137</v>
      </c>
      <c r="AK1889" s="38" t="n">
        <v>112.0916788321168</v>
      </c>
      <c r="AL1889" s="38" t="n"/>
      <c r="AM1889" s="38" t="n"/>
      <c r="AN1889" s="27" t="inlineStr"/>
      <c r="AO1889" s="27" t="inlineStr">
        <is>
          <t>El material ocupa 3 filas en la hoja 1060 NQN (lote/almacén). La cantidad SAP y la física de esta vista son el total del material.</t>
        </is>
      </c>
    </row>
    <row r="1890">
      <c r="A1890" s="5" t="inlineStr">
        <is>
          <t>1000058</t>
        </is>
      </c>
      <c r="B1890" s="5" t="inlineStr">
        <is>
          <t>ALCOHOL EN GEL X 500ML</t>
        </is>
      </c>
      <c r="C1890" s="5" t="inlineStr"/>
      <c r="D1890" s="5" t="inlineStr">
        <is>
          <t>033</t>
        </is>
      </c>
      <c r="E1890" s="5" t="inlineStr">
        <is>
          <t>ZMED</t>
        </is>
      </c>
      <c r="F1890" s="5" t="inlineStr">
        <is>
          <t>1060</t>
        </is>
      </c>
      <c r="G1890" s="5" t="inlineStr"/>
      <c r="H1890" s="5" t="inlineStr">
        <is>
          <t>C/U</t>
        </is>
      </c>
      <c r="I1890" s="6" t="n">
        <v>0</v>
      </c>
      <c r="J1890" s="6" t="n">
        <v>204</v>
      </c>
      <c r="K1890" s="5" t="inlineStr">
        <is>
          <t>ARS</t>
        </is>
      </c>
      <c r="L1890" s="7" t="n">
        <v>0</v>
      </c>
      <c r="M1890" s="7" t="n">
        <v>0</v>
      </c>
      <c r="O1890" s="11">
        <f>M1890/SUM($M$2:$M$2023)</f>
        <v/>
      </c>
      <c r="P1890" s="5">
        <f>IFERROR(M1890/I1890,0)</f>
        <v/>
      </c>
      <c r="R1890" s="8">
        <f>I1890-Q1890</f>
        <v/>
      </c>
      <c r="S1890" s="36">
        <f>P1890*R1890</f>
        <v/>
      </c>
      <c r="U1890" s="27" t="inlineStr">
        <is>
          <t>Stock SAP</t>
        </is>
      </c>
      <c r="V1890" s="27" t="inlineStr">
        <is>
          <t>Medicamentos</t>
        </is>
      </c>
      <c r="W1890" s="27" t="inlineStr">
        <is>
          <t>Dentro del alcance</t>
        </is>
      </c>
      <c r="X1890" s="25" t="inlineStr">
        <is>
          <t>Alta</t>
        </is>
      </c>
      <c r="Y1890" s="27" t="inlineStr">
        <is>
          <t>Homologado – confianza Alta</t>
        </is>
      </c>
      <c r="Z1890" s="26" t="inlineStr">
        <is>
          <t>Dar de baja en SAP</t>
        </is>
      </c>
      <c r="AA1890" s="27" t="inlineStr">
        <is>
          <t>463</t>
        </is>
      </c>
      <c r="AB1890" s="27" t="inlineStr">
        <is>
          <t>Alcohol en gel x500ml</t>
        </is>
      </c>
      <c r="AC1890" s="27" t="inlineStr">
        <is>
          <t>Cruce por nomenclatura SAP</t>
        </is>
      </c>
      <c r="AD1890" s="27" t="inlineStr">
        <is>
          <t>No</t>
        </is>
      </c>
      <c r="AE1890" s="27" t="inlineStr"/>
      <c r="AF1890" s="27" t="inlineStr">
        <is>
          <t>No</t>
        </is>
      </c>
      <c r="AG1890" s="27" t="inlineStr"/>
      <c r="AH1890" s="37" t="n">
        <v>1598</v>
      </c>
      <c r="AI1890" s="37" t="n">
        <v>1</v>
      </c>
      <c r="AJ1890" s="37" t="n">
        <v>1597</v>
      </c>
      <c r="AK1890" s="38" t="n">
        <v>217.1202878598248</v>
      </c>
      <c r="AL1890" s="38">
        <f>IF(OR($Z1890="Dar de baja en SAP",$Z1890="Dar de alta en SAP"),$AJ1890*$AK1890,"")</f>
        <v/>
      </c>
      <c r="AM1890" s="38">
        <f>$AI1890*$AK1890</f>
        <v/>
      </c>
      <c r="AN1890" s="29" t="inlineStr">
        <is>
          <t>Valorización a validar: relación de cantidades 1,598 a 1 entre SAP y el recuento físico. Sugiere distinta unidad de medida (SAP por caja o envase y el recuento por unidad). La diferencia económica de esta fila no debe tomarse como definitiva.</t>
        </is>
      </c>
      <c r="AO1890" s="27"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t="inlineStr"/>
      <c r="D1891" s="5" t="inlineStr">
        <is>
          <t>033</t>
        </is>
      </c>
      <c r="E1891" s="5" t="inlineStr">
        <is>
          <t>ZMED</t>
        </is>
      </c>
      <c r="F1891" s="5" t="inlineStr">
        <is>
          <t>1060</t>
        </is>
      </c>
      <c r="G1891" s="5" t="inlineStr"/>
      <c r="H1891" s="5" t="inlineStr">
        <is>
          <t>C/U</t>
        </is>
      </c>
      <c r="I1891" s="6" t="n">
        <v>0</v>
      </c>
      <c r="J1891" s="6" t="n">
        <v>100</v>
      </c>
      <c r="K1891" s="5" t="inlineStr">
        <is>
          <t>ARS</t>
        </is>
      </c>
      <c r="L1891" s="7" t="n">
        <v>17757.64</v>
      </c>
      <c r="M1891" s="7" t="n">
        <v>0</v>
      </c>
      <c r="O1891" s="11">
        <f>M1891/SUM($M$2:$M$2023)</f>
        <v/>
      </c>
      <c r="P1891" s="5">
        <f>IFERROR(M1891/I1891,0)</f>
        <v/>
      </c>
      <c r="R1891" s="8">
        <f>I1891-Q1891</f>
        <v/>
      </c>
      <c r="S1891" s="36">
        <f>P1891*R1891</f>
        <v/>
      </c>
      <c r="U1891" s="27" t="inlineStr">
        <is>
          <t>Stock SAP</t>
        </is>
      </c>
      <c r="V1891" s="27" t="inlineStr">
        <is>
          <t>Medicamentos</t>
        </is>
      </c>
      <c r="W1891" s="27" t="inlineStr">
        <is>
          <t>Dentro del alcance</t>
        </is>
      </c>
      <c r="X1891" s="27" t="inlineStr"/>
      <c r="Y1891" s="27" t="inlineStr">
        <is>
          <t>Sin recuento físico en el inventario de Avain</t>
        </is>
      </c>
      <c r="Z1891" s="28" t="inlineStr">
        <is>
          <t>Sin recuento físico</t>
        </is>
      </c>
      <c r="AA1891" s="27" t="inlineStr"/>
      <c r="AB1891" s="27" t="inlineStr"/>
      <c r="AC1891" s="27" t="inlineStr"/>
      <c r="AD1891" s="27" t="inlineStr"/>
      <c r="AE1891" s="27" t="inlineStr"/>
      <c r="AF1891" s="27" t="inlineStr"/>
      <c r="AG1891" s="27" t="inlineStr"/>
      <c r="AH1891" s="37" t="n">
        <v>600</v>
      </c>
      <c r="AI1891" s="37" t="n">
        <v>0</v>
      </c>
      <c r="AJ1891" s="37" t="n">
        <v>600</v>
      </c>
      <c r="AK1891" s="38" t="n">
        <v>177.5763666666666</v>
      </c>
      <c r="AL1891" s="38" t="n"/>
      <c r="AM1891" s="38" t="n"/>
      <c r="AN1891" s="27" t="inlineStr"/>
      <c r="AO1891" s="27"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t="inlineStr"/>
      <c r="D1892" s="5" t="inlineStr">
        <is>
          <t>033</t>
        </is>
      </c>
      <c r="E1892" s="5" t="inlineStr">
        <is>
          <t>ZMED</t>
        </is>
      </c>
      <c r="F1892" s="5" t="inlineStr">
        <is>
          <t>1060</t>
        </is>
      </c>
      <c r="G1892" s="5" t="inlineStr"/>
      <c r="H1892" s="5" t="inlineStr">
        <is>
          <t>C/U</t>
        </is>
      </c>
      <c r="I1892" s="6" t="n">
        <v>0</v>
      </c>
      <c r="J1892" s="6" t="n">
        <v>310</v>
      </c>
      <c r="K1892" s="5" t="inlineStr">
        <is>
          <t>ARS</t>
        </is>
      </c>
      <c r="L1892" s="7" t="n">
        <v>4884.92</v>
      </c>
      <c r="M1892" s="7" t="n">
        <v>0</v>
      </c>
      <c r="O1892" s="11">
        <f>M1892/SUM($M$2:$M$2023)</f>
        <v/>
      </c>
      <c r="P1892" s="5">
        <f>IFERROR(M1892/I1892,0)</f>
        <v/>
      </c>
      <c r="R1892" s="8">
        <f>I1892-Q1892</f>
        <v/>
      </c>
      <c r="S1892" s="36">
        <f>P1892*R1892</f>
        <v/>
      </c>
      <c r="U1892" s="27" t="inlineStr">
        <is>
          <t>Stock SAP</t>
        </is>
      </c>
      <c r="V1892" s="27" t="inlineStr">
        <is>
          <t>Medicamentos</t>
        </is>
      </c>
      <c r="W1892" s="27" t="inlineStr">
        <is>
          <t>Dentro del alcance</t>
        </is>
      </c>
      <c r="X1892" s="30" t="inlineStr">
        <is>
          <t>Media</t>
        </is>
      </c>
      <c r="Y1892" s="27" t="inlineStr">
        <is>
          <t>Homologado – confianza Media – pendiente de validación</t>
        </is>
      </c>
      <c r="Z1892" s="26" t="inlineStr">
        <is>
          <t>Dar de baja en SAP</t>
        </is>
      </c>
      <c r="AA1892" s="27" t="inlineStr">
        <is>
          <t>101</t>
        </is>
      </c>
      <c r="AB1892" s="27" t="inlineStr">
        <is>
          <t>ENALAPRIL COMP</t>
        </is>
      </c>
      <c r="AC1892" s="27" t="inlineStr">
        <is>
          <t>Cruce por nomenclatura SAP</t>
        </is>
      </c>
      <c r="AD1892" s="27" t="inlineStr">
        <is>
          <t>Sí</t>
        </is>
      </c>
      <c r="AE1892" s="27" t="inlineStr">
        <is>
          <t>1000066, 1000343</t>
        </is>
      </c>
      <c r="AF1892" s="27" t="inlineStr">
        <is>
          <t>Sí</t>
        </is>
      </c>
      <c r="AG1892" s="27" t="inlineStr">
        <is>
          <t>M04-003</t>
        </is>
      </c>
      <c r="AH1892" s="37" t="n">
        <v>8770</v>
      </c>
      <c r="AI1892" s="37" t="n">
        <v>580</v>
      </c>
      <c r="AJ1892" s="37" t="n">
        <v>8190</v>
      </c>
      <c r="AK1892" s="38" t="n">
        <v>16.2830661345496</v>
      </c>
      <c r="AL1892" s="38">
        <f>IF(OR($Z1892="Dar de baja en SAP",$Z1892="Dar de alta en SAP"),$AJ1892*$AK1892,"")</f>
        <v/>
      </c>
      <c r="AM1892" s="38">
        <f>$AI1892*$AK1892</f>
        <v/>
      </c>
      <c r="AN1892" s="27" t="inlineStr"/>
      <c r="AO1892" s="27"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t="inlineStr"/>
      <c r="D1893" s="5" t="inlineStr">
        <is>
          <t>033</t>
        </is>
      </c>
      <c r="E1893" s="5" t="inlineStr">
        <is>
          <t>ZMED</t>
        </is>
      </c>
      <c r="F1893" s="5" t="inlineStr">
        <is>
          <t>1060</t>
        </is>
      </c>
      <c r="G1893" s="5" t="inlineStr"/>
      <c r="H1893" s="5" t="inlineStr">
        <is>
          <t>C/U</t>
        </is>
      </c>
      <c r="I1893" s="6" t="n">
        <v>0</v>
      </c>
      <c r="J1893" s="6" t="n">
        <v>25</v>
      </c>
      <c r="K1893" s="5" t="inlineStr">
        <is>
          <t>ARS</t>
        </is>
      </c>
      <c r="L1893" s="7" t="n">
        <v>420257.04</v>
      </c>
      <c r="M1893" s="7" t="n">
        <v>0</v>
      </c>
      <c r="O1893" s="11">
        <f>M1893/SUM($M$2:$M$2023)</f>
        <v/>
      </c>
      <c r="P1893" s="5">
        <f>IFERROR(M1893/I1893,0)</f>
        <v/>
      </c>
      <c r="R1893" s="8">
        <f>I1893-Q1893</f>
        <v/>
      </c>
      <c r="S1893" s="36">
        <f>P1893*R1893</f>
        <v/>
      </c>
      <c r="U1893" s="27" t="inlineStr">
        <is>
          <t>Stock SAP</t>
        </is>
      </c>
      <c r="V1893" s="27" t="inlineStr">
        <is>
          <t>Medicamentos</t>
        </is>
      </c>
      <c r="W1893" s="27" t="inlineStr">
        <is>
          <t>Dentro del alcance</t>
        </is>
      </c>
      <c r="X1893" s="27" t="inlineStr"/>
      <c r="Y1893" s="27" t="inlineStr">
        <is>
          <t>Sin recuento físico en el inventario de Avain</t>
        </is>
      </c>
      <c r="Z1893" s="28" t="inlineStr">
        <is>
          <t>Sin recuento físico</t>
        </is>
      </c>
      <c r="AA1893" s="27" t="inlineStr"/>
      <c r="AB1893" s="27" t="inlineStr"/>
      <c r="AC1893" s="27" t="inlineStr"/>
      <c r="AD1893" s="27" t="inlineStr"/>
      <c r="AE1893" s="27" t="inlineStr"/>
      <c r="AF1893" s="27" t="inlineStr"/>
      <c r="AG1893" s="27" t="inlineStr"/>
      <c r="AH1893" s="37" t="n">
        <v>31</v>
      </c>
      <c r="AI1893" s="37" t="n">
        <v>0</v>
      </c>
      <c r="AJ1893" s="37" t="n">
        <v>31</v>
      </c>
      <c r="AK1893" s="38" t="n">
        <v>16810.28161290323</v>
      </c>
      <c r="AL1893" s="38" t="n"/>
      <c r="AM1893" s="38" t="n"/>
      <c r="AN1893" s="27" t="inlineStr"/>
      <c r="AO1893" s="27"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t="inlineStr"/>
      <c r="D1894" s="5" t="inlineStr">
        <is>
          <t>033</t>
        </is>
      </c>
      <c r="E1894" s="5" t="inlineStr">
        <is>
          <t>ZMED</t>
        </is>
      </c>
      <c r="F1894" s="5" t="inlineStr">
        <is>
          <t>1060</t>
        </is>
      </c>
      <c r="G1894" s="5" t="inlineStr"/>
      <c r="H1894" s="5" t="inlineStr">
        <is>
          <t>C/U</t>
        </is>
      </c>
      <c r="I1894" s="6" t="n">
        <v>0</v>
      </c>
      <c r="J1894" s="6" t="n">
        <v>100</v>
      </c>
      <c r="K1894" s="5" t="inlineStr">
        <is>
          <t>ARS</t>
        </is>
      </c>
      <c r="L1894" s="7" t="n">
        <v>34762.66</v>
      </c>
      <c r="M1894" s="7" t="n">
        <v>0</v>
      </c>
      <c r="O1894" s="11">
        <f>M1894/SUM($M$2:$M$2023)</f>
        <v/>
      </c>
      <c r="P1894" s="5">
        <f>IFERROR(M1894/I1894,0)</f>
        <v/>
      </c>
      <c r="R1894" s="8">
        <f>I1894-Q1894</f>
        <v/>
      </c>
      <c r="S1894" s="36">
        <f>P1894*R1894</f>
        <v/>
      </c>
      <c r="U1894" s="27" t="inlineStr">
        <is>
          <t>Stock SAP</t>
        </is>
      </c>
      <c r="V1894" s="27" t="inlineStr">
        <is>
          <t>Medicamentos</t>
        </is>
      </c>
      <c r="W1894" s="27" t="inlineStr">
        <is>
          <t>Dentro del alcance</t>
        </is>
      </c>
      <c r="X1894" s="27" t="inlineStr"/>
      <c r="Y1894" s="27" t="inlineStr">
        <is>
          <t>Sin recuento físico en el inventario de Avain</t>
        </is>
      </c>
      <c r="Z1894" s="28" t="inlineStr">
        <is>
          <t>Sin recuento físico</t>
        </is>
      </c>
      <c r="AA1894" s="27" t="inlineStr"/>
      <c r="AB1894" s="27" t="inlineStr"/>
      <c r="AC1894" s="27" t="inlineStr"/>
      <c r="AD1894" s="27" t="inlineStr"/>
      <c r="AE1894" s="27" t="inlineStr"/>
      <c r="AF1894" s="27" t="inlineStr"/>
      <c r="AG1894" s="27" t="inlineStr"/>
      <c r="AH1894" s="37" t="n">
        <v>3545</v>
      </c>
      <c r="AI1894" s="37" t="n">
        <v>0</v>
      </c>
      <c r="AJ1894" s="37" t="n">
        <v>3545</v>
      </c>
      <c r="AK1894" s="38" t="n">
        <v>347.6266121297602</v>
      </c>
      <c r="AL1894" s="38" t="n"/>
      <c r="AM1894" s="38" t="n"/>
      <c r="AN1894" s="27" t="inlineStr"/>
      <c r="AO1894" s="27"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t="inlineStr"/>
      <c r="D1895" s="5" t="inlineStr">
        <is>
          <t>033</t>
        </is>
      </c>
      <c r="E1895" s="5" t="inlineStr">
        <is>
          <t>ZMED</t>
        </is>
      </c>
      <c r="F1895" s="5" t="inlineStr">
        <is>
          <t>1060</t>
        </is>
      </c>
      <c r="G1895" s="5" t="inlineStr"/>
      <c r="H1895" s="5" t="inlineStr">
        <is>
          <t>C/U</t>
        </is>
      </c>
      <c r="I1895" s="6" t="n">
        <v>0</v>
      </c>
      <c r="J1895" s="6" t="n">
        <v>100</v>
      </c>
      <c r="K1895" s="5" t="inlineStr">
        <is>
          <t>ARS</t>
        </is>
      </c>
      <c r="L1895" s="7" t="n">
        <v>32951.22</v>
      </c>
      <c r="M1895" s="7" t="n">
        <v>0</v>
      </c>
      <c r="O1895" s="11">
        <f>M1895/SUM($M$2:$M$2023)</f>
        <v/>
      </c>
      <c r="P1895" s="5">
        <f>IFERROR(M1895/I1895,0)</f>
        <v/>
      </c>
      <c r="R1895" s="8">
        <f>I1895-Q1895</f>
        <v/>
      </c>
      <c r="S1895" s="36">
        <f>P1895*R1895</f>
        <v/>
      </c>
      <c r="U1895" s="27" t="inlineStr">
        <is>
          <t>Stock SAP</t>
        </is>
      </c>
      <c r="V1895" s="27" t="inlineStr">
        <is>
          <t>Medicamentos</t>
        </is>
      </c>
      <c r="W1895" s="27" t="inlineStr">
        <is>
          <t>Dentro del alcance</t>
        </is>
      </c>
      <c r="X1895" s="25" t="inlineStr">
        <is>
          <t>Alta</t>
        </is>
      </c>
      <c r="Y1895" s="27" t="inlineStr">
        <is>
          <t>Homologado – confianza Alta</t>
        </is>
      </c>
      <c r="Z1895" s="26" t="inlineStr">
        <is>
          <t>Dar de baja en SAP</t>
        </is>
      </c>
      <c r="AA1895" s="27" t="inlineStr">
        <is>
          <t>150; 502</t>
        </is>
      </c>
      <c r="AB1895" s="27" t="inlineStr">
        <is>
          <t>LIDOCAINA 2 % SIN EPINEFRINA X 5 ML; LIDOCAINA 2% C/EPINEFRINA</t>
        </is>
      </c>
      <c r="AC1895" s="27" t="inlineStr">
        <is>
          <t>Cruce por nomenclatura SAP; Homologación por código Avain (master M15-001)</t>
        </is>
      </c>
      <c r="AD1895" s="27" t="inlineStr">
        <is>
          <t>No</t>
        </is>
      </c>
      <c r="AE1895" s="27" t="inlineStr"/>
      <c r="AF1895" s="27" t="inlineStr">
        <is>
          <t>Sí</t>
        </is>
      </c>
      <c r="AG1895" s="27" t="inlineStr">
        <is>
          <t>M15-001</t>
        </is>
      </c>
      <c r="AH1895" s="37" t="n">
        <v>677</v>
      </c>
      <c r="AI1895" s="37" t="n">
        <v>126</v>
      </c>
      <c r="AJ1895" s="37" t="n">
        <v>551</v>
      </c>
      <c r="AK1895" s="38" t="n">
        <v>329.5122304283604</v>
      </c>
      <c r="AL1895" s="38">
        <f>IF(OR($Z1895="Dar de baja en SAP",$Z1895="Dar de alta en SAP"),$AJ1895*$AK1895,"")</f>
        <v/>
      </c>
      <c r="AM1895" s="38">
        <f>$AI1895*$AK1895</f>
        <v/>
      </c>
      <c r="AN1895" s="27" t="inlineStr"/>
      <c r="AO1895" s="27"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t="inlineStr"/>
      <c r="D1896" s="5" t="inlineStr">
        <is>
          <t>033</t>
        </is>
      </c>
      <c r="E1896" s="5" t="inlineStr">
        <is>
          <t>ZMED</t>
        </is>
      </c>
      <c r="F1896" s="5" t="inlineStr">
        <is>
          <t>1060</t>
        </is>
      </c>
      <c r="G1896" s="5" t="inlineStr"/>
      <c r="H1896" s="5" t="inlineStr">
        <is>
          <t>C/U</t>
        </is>
      </c>
      <c r="I1896" s="6" t="n">
        <v>0</v>
      </c>
      <c r="J1896" s="6" t="n">
        <v>100</v>
      </c>
      <c r="K1896" s="5" t="inlineStr">
        <is>
          <t>ARS</t>
        </is>
      </c>
      <c r="L1896" s="7" t="n">
        <v>108168.57</v>
      </c>
      <c r="M1896" s="7" t="n">
        <v>0</v>
      </c>
      <c r="O1896" s="11">
        <f>M1896/SUM($M$2:$M$2023)</f>
        <v/>
      </c>
      <c r="P1896" s="5">
        <f>IFERROR(M1896/I1896,0)</f>
        <v/>
      </c>
      <c r="R1896" s="8">
        <f>I1896-Q1896</f>
        <v/>
      </c>
      <c r="S1896" s="36">
        <f>P1896*R1896</f>
        <v/>
      </c>
      <c r="U1896" s="27" t="inlineStr">
        <is>
          <t>Stock SAP</t>
        </is>
      </c>
      <c r="V1896" s="27" t="inlineStr">
        <is>
          <t>Medicamentos</t>
        </is>
      </c>
      <c r="W1896" s="27" t="inlineStr">
        <is>
          <t>Dentro del alcance</t>
        </is>
      </c>
      <c r="X1896" s="30" t="inlineStr">
        <is>
          <t>Media</t>
        </is>
      </c>
      <c r="Y1896" s="27" t="inlineStr">
        <is>
          <t>Homologado – confianza Media – pendiente de validación</t>
        </is>
      </c>
      <c r="Z1896" s="26" t="inlineStr">
        <is>
          <t>Dar de baja en SAP</t>
        </is>
      </c>
      <c r="AA1896" s="27" t="inlineStr">
        <is>
          <t>212</t>
        </is>
      </c>
      <c r="AB1896" s="27" t="inlineStr">
        <is>
          <t>SOLUCIÓN FISIOLÓGICA</t>
        </is>
      </c>
      <c r="AC1896" s="27" t="inlineStr">
        <is>
          <t>Homologación por código Avain (master M13-001)</t>
        </is>
      </c>
      <c r="AD1896" s="27" t="inlineStr">
        <is>
          <t>No</t>
        </is>
      </c>
      <c r="AE1896" s="27" t="inlineStr"/>
      <c r="AF1896" s="27" t="inlineStr">
        <is>
          <t>Sí</t>
        </is>
      </c>
      <c r="AG1896" s="27" t="inlineStr">
        <is>
          <t>M13-001</t>
        </is>
      </c>
      <c r="AH1896" s="37" t="n">
        <v>3471</v>
      </c>
      <c r="AI1896" s="37" t="n">
        <v>0</v>
      </c>
      <c r="AJ1896" s="37" t="n">
        <v>3471</v>
      </c>
      <c r="AK1896" s="38" t="n">
        <v>1081.685701526937</v>
      </c>
      <c r="AL1896" s="38">
        <f>IF(OR($Z1896="Dar de baja en SAP",$Z1896="Dar de alta en SAP"),$AJ1896*$AK1896,"")</f>
        <v/>
      </c>
      <c r="AM1896" s="38">
        <f>$AI1896*$AK1896</f>
        <v/>
      </c>
      <c r="AN1896" s="27" t="inlineStr"/>
      <c r="AO1896" s="27"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t="inlineStr"/>
      <c r="D1897" s="5" t="inlineStr">
        <is>
          <t>033</t>
        </is>
      </c>
      <c r="E1897" s="5" t="inlineStr">
        <is>
          <t>ZMED</t>
        </is>
      </c>
      <c r="F1897" s="5" t="inlineStr">
        <is>
          <t>1060</t>
        </is>
      </c>
      <c r="G1897" s="5" t="inlineStr"/>
      <c r="H1897" s="5" t="inlineStr">
        <is>
          <t>C/U</t>
        </is>
      </c>
      <c r="I1897" s="6" t="n">
        <v>0</v>
      </c>
      <c r="J1897" s="6" t="n">
        <v>50</v>
      </c>
      <c r="K1897" s="5" t="inlineStr">
        <is>
          <t>ARS</t>
        </is>
      </c>
      <c r="L1897" s="7" t="n">
        <v>15754.67</v>
      </c>
      <c r="M1897" s="7" t="n">
        <v>0</v>
      </c>
      <c r="O1897" s="11">
        <f>M1897/SUM($M$2:$M$2023)</f>
        <v/>
      </c>
      <c r="P1897" s="5">
        <f>IFERROR(M1897/I1897,0)</f>
        <v/>
      </c>
      <c r="R1897" s="8">
        <f>I1897-Q1897</f>
        <v/>
      </c>
      <c r="S1897" s="36">
        <f>P1897*R1897</f>
        <v/>
      </c>
      <c r="U1897" s="27" t="inlineStr">
        <is>
          <t>Stock SAP</t>
        </is>
      </c>
      <c r="V1897" s="27" t="inlineStr">
        <is>
          <t>Medicamentos</t>
        </is>
      </c>
      <c r="W1897" s="27" t="inlineStr">
        <is>
          <t>Dentro del alcance</t>
        </is>
      </c>
      <c r="X1897" s="27" t="inlineStr"/>
      <c r="Y1897" s="27" t="inlineStr">
        <is>
          <t>Sin recuento físico en el inventario de Avain</t>
        </is>
      </c>
      <c r="Z1897" s="28" t="inlineStr">
        <is>
          <t>Sin recuento físico</t>
        </is>
      </c>
      <c r="AA1897" s="27" t="inlineStr"/>
      <c r="AB1897" s="27" t="inlineStr"/>
      <c r="AC1897" s="27" t="inlineStr"/>
      <c r="AD1897" s="27" t="inlineStr"/>
      <c r="AE1897" s="27" t="inlineStr"/>
      <c r="AF1897" s="27" t="inlineStr"/>
      <c r="AG1897" s="27" t="inlineStr"/>
      <c r="AH1897" s="37" t="n">
        <v>552</v>
      </c>
      <c r="AI1897" s="37" t="n">
        <v>0</v>
      </c>
      <c r="AJ1897" s="37" t="n">
        <v>552</v>
      </c>
      <c r="AK1897" s="38" t="n">
        <v>315.0932971014492</v>
      </c>
      <c r="AL1897" s="38" t="n"/>
      <c r="AM1897" s="38" t="n"/>
      <c r="AN1897" s="27" t="inlineStr"/>
      <c r="AO1897" s="27"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t="inlineStr"/>
      <c r="D1898" s="5" t="inlineStr">
        <is>
          <t>033</t>
        </is>
      </c>
      <c r="E1898" s="5" t="inlineStr">
        <is>
          <t>ZMED</t>
        </is>
      </c>
      <c r="F1898" s="5" t="inlineStr">
        <is>
          <t>1060</t>
        </is>
      </c>
      <c r="G1898" s="5" t="inlineStr"/>
      <c r="H1898" s="5" t="inlineStr">
        <is>
          <t>C/U</t>
        </is>
      </c>
      <c r="I1898" s="6" t="n">
        <v>0</v>
      </c>
      <c r="J1898" s="6" t="n">
        <v>300</v>
      </c>
      <c r="K1898" s="5" t="inlineStr">
        <is>
          <t>ARS</t>
        </is>
      </c>
      <c r="L1898" s="7" t="n">
        <v>99285.75999999999</v>
      </c>
      <c r="M1898" s="7" t="n">
        <v>0</v>
      </c>
      <c r="O1898" s="11">
        <f>M1898/SUM($M$2:$M$2023)</f>
        <v/>
      </c>
      <c r="P1898" s="5">
        <f>IFERROR(M1898/I1898,0)</f>
        <v/>
      </c>
      <c r="R1898" s="8">
        <f>I1898-Q1898</f>
        <v/>
      </c>
      <c r="S1898" s="36">
        <f>P1898*R1898</f>
        <v/>
      </c>
      <c r="U1898" s="27" t="inlineStr">
        <is>
          <t>Stock SAP</t>
        </is>
      </c>
      <c r="V1898" s="27" t="inlineStr">
        <is>
          <t>Medicamentos</t>
        </is>
      </c>
      <c r="W1898" s="27" t="inlineStr">
        <is>
          <t>Dentro del alcance</t>
        </is>
      </c>
      <c r="X1898" s="30" t="inlineStr">
        <is>
          <t>Media</t>
        </is>
      </c>
      <c r="Y1898" s="27" t="inlineStr">
        <is>
          <t>Homologado – confianza Media – pendiente de validación</t>
        </is>
      </c>
      <c r="Z1898" s="26" t="inlineStr">
        <is>
          <t>Dar de baja en SAP</t>
        </is>
      </c>
      <c r="AA1898" s="27" t="inlineStr">
        <is>
          <t>73</t>
        </is>
      </c>
      <c r="AB1898" s="27" t="inlineStr">
        <is>
          <t>DEXAMETASONA AMP</t>
        </is>
      </c>
      <c r="AC1898" s="27" t="inlineStr">
        <is>
          <t>Cruce por nomenclatura SAP</t>
        </is>
      </c>
      <c r="AD1898" s="27" t="inlineStr">
        <is>
          <t>Sí</t>
        </is>
      </c>
      <c r="AE1898" s="27" t="inlineStr">
        <is>
          <t>1000094, 1000478</t>
        </is>
      </c>
      <c r="AF1898" s="27" t="inlineStr">
        <is>
          <t>No</t>
        </is>
      </c>
      <c r="AG1898" s="27" t="inlineStr"/>
      <c r="AH1898" s="37" t="n">
        <v>6527</v>
      </c>
      <c r="AI1898" s="37" t="n">
        <v>193</v>
      </c>
      <c r="AJ1898" s="37" t="n">
        <v>6334</v>
      </c>
      <c r="AK1898" s="38" t="n">
        <v>330.9525386854604</v>
      </c>
      <c r="AL1898" s="38">
        <f>IF(OR($Z1898="Dar de baja en SAP",$Z1898="Dar de alta en SAP"),$AJ1898*$AK1898,"")</f>
        <v/>
      </c>
      <c r="AM1898" s="38">
        <f>$AI1898*$AK1898</f>
        <v/>
      </c>
      <c r="AN1898" s="27" t="inlineStr"/>
      <c r="AO1898" s="27"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t="inlineStr"/>
      <c r="D1899" s="5" t="inlineStr">
        <is>
          <t>033</t>
        </is>
      </c>
      <c r="E1899" s="5" t="inlineStr">
        <is>
          <t>ZMED</t>
        </is>
      </c>
      <c r="F1899" s="5" t="inlineStr">
        <is>
          <t>1060</t>
        </is>
      </c>
      <c r="G1899" s="5" t="inlineStr"/>
      <c r="H1899" s="5" t="inlineStr">
        <is>
          <t>C/U</t>
        </is>
      </c>
      <c r="I1899" s="6" t="n">
        <v>0</v>
      </c>
      <c r="J1899" s="6" t="n">
        <v>20</v>
      </c>
      <c r="K1899" s="5" t="inlineStr">
        <is>
          <t>ARS</t>
        </is>
      </c>
      <c r="L1899" s="7" t="n">
        <v>22811.06</v>
      </c>
      <c r="M1899" s="7" t="n">
        <v>0</v>
      </c>
      <c r="O1899" s="11">
        <f>M1899/SUM($M$2:$M$2023)</f>
        <v/>
      </c>
      <c r="P1899" s="5">
        <f>IFERROR(M1899/I1899,0)</f>
        <v/>
      </c>
      <c r="R1899" s="8">
        <f>I1899-Q1899</f>
        <v/>
      </c>
      <c r="S1899" s="36">
        <f>P1899*R1899</f>
        <v/>
      </c>
      <c r="U1899" s="27" t="inlineStr">
        <is>
          <t>Stock SAP</t>
        </is>
      </c>
      <c r="V1899" s="27" t="inlineStr">
        <is>
          <t>Medicamentos</t>
        </is>
      </c>
      <c r="W1899" s="27" t="inlineStr">
        <is>
          <t>Dentro del alcance</t>
        </is>
      </c>
      <c r="X1899" s="25" t="inlineStr">
        <is>
          <t>Alta</t>
        </is>
      </c>
      <c r="Y1899" s="27" t="inlineStr">
        <is>
          <t>Homologado – confianza Alta</t>
        </is>
      </c>
      <c r="Z1899" s="26" t="inlineStr">
        <is>
          <t>Dar de baja en SAP</t>
        </is>
      </c>
      <c r="AA1899" s="27" t="inlineStr">
        <is>
          <t>305</t>
        </is>
      </c>
      <c r="AB1899" s="27" t="inlineStr">
        <is>
          <t>LIDOCAINA EN JALEA</t>
        </is>
      </c>
      <c r="AC1899" s="27" t="inlineStr">
        <is>
          <t>Cruce por nomenclatura SAP</t>
        </is>
      </c>
      <c r="AD1899" s="27" t="inlineStr">
        <is>
          <t>No</t>
        </is>
      </c>
      <c r="AE1899" s="27" t="inlineStr"/>
      <c r="AF1899" s="27" t="inlineStr">
        <is>
          <t>Sí</t>
        </is>
      </c>
      <c r="AG1899" s="27" t="inlineStr"/>
      <c r="AH1899" s="37" t="n">
        <v>546</v>
      </c>
      <c r="AI1899" s="37" t="n">
        <v>61</v>
      </c>
      <c r="AJ1899" s="37" t="n">
        <v>485</v>
      </c>
      <c r="AK1899" s="38" t="n">
        <v>1140.553095238095</v>
      </c>
      <c r="AL1899" s="38">
        <f>IF(OR($Z1899="Dar de baja en SAP",$Z1899="Dar de alta en SAP"),$AJ1899*$AK1899,"")</f>
        <v/>
      </c>
      <c r="AM1899" s="38">
        <f>$AI1899*$AK1899</f>
        <v/>
      </c>
      <c r="AN1899" s="27" t="inlineStr"/>
      <c r="AO1899" s="27"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t="inlineStr"/>
      <c r="D1900" s="5" t="inlineStr">
        <is>
          <t>033</t>
        </is>
      </c>
      <c r="E1900" s="5" t="inlineStr">
        <is>
          <t>ZMED</t>
        </is>
      </c>
      <c r="F1900" s="5" t="inlineStr">
        <is>
          <t>1060</t>
        </is>
      </c>
      <c r="G1900" s="5" t="inlineStr"/>
      <c r="H1900" s="5" t="inlineStr">
        <is>
          <t>C/U</t>
        </is>
      </c>
      <c r="I1900" s="6" t="n">
        <v>0</v>
      </c>
      <c r="J1900" s="6" t="n">
        <v>150</v>
      </c>
      <c r="K1900" s="5" t="inlineStr">
        <is>
          <t>ARS</t>
        </is>
      </c>
      <c r="L1900" s="7" t="n">
        <v>78002.84</v>
      </c>
      <c r="M1900" s="7" t="n">
        <v>0</v>
      </c>
      <c r="O1900" s="11">
        <f>M1900/SUM($M$2:$M$2023)</f>
        <v/>
      </c>
      <c r="P1900" s="5">
        <f>IFERROR(M1900/I1900,0)</f>
        <v/>
      </c>
      <c r="R1900" s="8">
        <f>I1900-Q1900</f>
        <v/>
      </c>
      <c r="S1900" s="36">
        <f>P1900*R1900</f>
        <v/>
      </c>
      <c r="U1900" s="27" t="inlineStr">
        <is>
          <t>Stock SAP</t>
        </is>
      </c>
      <c r="V1900" s="27" t="inlineStr">
        <is>
          <t>Medicamentos</t>
        </is>
      </c>
      <c r="W1900" s="27" t="inlineStr">
        <is>
          <t>Dentro del alcance</t>
        </is>
      </c>
      <c r="X1900" s="26" t="inlineStr">
        <is>
          <t>Baja</t>
        </is>
      </c>
      <c r="Y1900" s="27" t="inlineStr">
        <is>
          <t>Homologado – confianza Baja – pendiente de validación</t>
        </is>
      </c>
      <c r="Z1900" s="26" t="inlineStr">
        <is>
          <t>Dar de baja en SAP</t>
        </is>
      </c>
      <c r="AA1900" s="27" t="inlineStr">
        <is>
          <t>330</t>
        </is>
      </c>
      <c r="AB1900" s="27" t="inlineStr">
        <is>
          <t>MIDAZOLAM 5MG AMP</t>
        </is>
      </c>
      <c r="AC1900" s="27" t="inlineStr">
        <is>
          <t>Homologación por código Avain (master M02-001)</t>
        </is>
      </c>
      <c r="AD1900" s="27" t="inlineStr">
        <is>
          <t>No</t>
        </is>
      </c>
      <c r="AE1900" s="27" t="inlineStr"/>
      <c r="AF1900" s="27" t="inlineStr">
        <is>
          <t>Sí</t>
        </is>
      </c>
      <c r="AG1900" s="27" t="inlineStr">
        <is>
          <t>M02-001</t>
        </is>
      </c>
      <c r="AH1900" s="37" t="n">
        <v>1060</v>
      </c>
      <c r="AI1900" s="37" t="n">
        <v>96</v>
      </c>
      <c r="AJ1900" s="37" t="n">
        <v>964</v>
      </c>
      <c r="AK1900" s="38" t="n">
        <v>520.0189716981132</v>
      </c>
      <c r="AL1900" s="38">
        <f>IF(OR($Z1900="Dar de baja en SAP",$Z1900="Dar de alta en SAP"),$AJ1900*$AK1900,"")</f>
        <v/>
      </c>
      <c r="AM1900" s="38">
        <f>$AI1900*$AK1900</f>
        <v/>
      </c>
      <c r="AN1900" s="27" t="inlineStr"/>
      <c r="AO1900" s="27"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t="inlineStr"/>
      <c r="D1901" s="5" t="inlineStr">
        <is>
          <t>033</t>
        </is>
      </c>
      <c r="E1901" s="5" t="inlineStr">
        <is>
          <t>ZMED</t>
        </is>
      </c>
      <c r="F1901" s="5" t="inlineStr">
        <is>
          <t>1060</t>
        </is>
      </c>
      <c r="G1901" s="5" t="inlineStr"/>
      <c r="H1901" s="5" t="inlineStr">
        <is>
          <t>C/U</t>
        </is>
      </c>
      <c r="I1901" s="6" t="n">
        <v>0</v>
      </c>
      <c r="J1901" s="6" t="n">
        <v>200</v>
      </c>
      <c r="K1901" s="5" t="inlineStr">
        <is>
          <t>ARS</t>
        </is>
      </c>
      <c r="L1901" s="7" t="n">
        <v>22556.7</v>
      </c>
      <c r="M1901" s="7" t="n">
        <v>0</v>
      </c>
      <c r="O1901" s="11">
        <f>M1901/SUM($M$2:$M$2023)</f>
        <v/>
      </c>
      <c r="P1901" s="5">
        <f>IFERROR(M1901/I1901,0)</f>
        <v/>
      </c>
      <c r="R1901" s="8">
        <f>I1901-Q1901</f>
        <v/>
      </c>
      <c r="S1901" s="36">
        <f>P1901*R1901</f>
        <v/>
      </c>
      <c r="U1901" s="27" t="inlineStr">
        <is>
          <t>Stock SAP</t>
        </is>
      </c>
      <c r="V1901" s="27" t="inlineStr">
        <is>
          <t>Medicamentos</t>
        </is>
      </c>
      <c r="W1901" s="27" t="inlineStr">
        <is>
          <t>Dentro del alcance</t>
        </is>
      </c>
      <c r="X1901" s="30" t="inlineStr">
        <is>
          <t>Media</t>
        </is>
      </c>
      <c r="Y1901" s="27" t="inlineStr">
        <is>
          <t>Homologado – confianza Media – pendiente de validación</t>
        </is>
      </c>
      <c r="Z1901" s="26" t="inlineStr">
        <is>
          <t>Dar de baja en SAP</t>
        </is>
      </c>
      <c r="AA1901" s="27" t="inlineStr">
        <is>
          <t>116</t>
        </is>
      </c>
      <c r="AB1901" s="27" t="inlineStr">
        <is>
          <t>FUROSEMIDA AMP</t>
        </is>
      </c>
      <c r="AC1901" s="27" t="inlineStr">
        <is>
          <t>Homologación por código Avain (master M12-001)</t>
        </is>
      </c>
      <c r="AD1901" s="27" t="inlineStr">
        <is>
          <t>No</t>
        </is>
      </c>
      <c r="AE1901" s="27" t="inlineStr"/>
      <c r="AF1901" s="27" t="inlineStr">
        <is>
          <t>Sí</t>
        </is>
      </c>
      <c r="AG1901" s="27" t="inlineStr">
        <is>
          <t>M12-001</t>
        </is>
      </c>
      <c r="AH1901" s="37" t="n">
        <v>3270</v>
      </c>
      <c r="AI1901" s="37" t="n">
        <v>117</v>
      </c>
      <c r="AJ1901" s="37" t="n">
        <v>3153</v>
      </c>
      <c r="AK1901" s="38" t="n">
        <v>225.5669633027522</v>
      </c>
      <c r="AL1901" s="38">
        <f>IF(OR($Z1901="Dar de baja en SAP",$Z1901="Dar de alta en SAP"),$AJ1901*$AK1901,"")</f>
        <v/>
      </c>
      <c r="AM1901" s="38">
        <f>$AI1901*$AK1901</f>
        <v/>
      </c>
      <c r="AN1901" s="27" t="inlineStr"/>
      <c r="AO1901" s="27"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t="inlineStr"/>
      <c r="D1902" s="5" t="inlineStr">
        <is>
          <t>033</t>
        </is>
      </c>
      <c r="E1902" s="5" t="inlineStr">
        <is>
          <t>ZMED</t>
        </is>
      </c>
      <c r="F1902" s="5" t="inlineStr">
        <is>
          <t>1060</t>
        </is>
      </c>
      <c r="G1902" s="5" t="inlineStr"/>
      <c r="H1902" s="5" t="inlineStr">
        <is>
          <t>C/U</t>
        </is>
      </c>
      <c r="I1902" s="6" t="n">
        <v>0</v>
      </c>
      <c r="J1902" s="6" t="n">
        <v>200</v>
      </c>
      <c r="K1902" s="5" t="inlineStr">
        <is>
          <t>ARS</t>
        </is>
      </c>
      <c r="L1902" s="7" t="n">
        <v>40258.36</v>
      </c>
      <c r="M1902" s="7" t="n">
        <v>0</v>
      </c>
      <c r="O1902" s="11">
        <f>M1902/SUM($M$2:$M$2023)</f>
        <v/>
      </c>
      <c r="P1902" s="5">
        <f>IFERROR(M1902/I1902,0)</f>
        <v/>
      </c>
      <c r="R1902" s="8">
        <f>I1902-Q1902</f>
        <v/>
      </c>
      <c r="S1902" s="36">
        <f>P1902*R1902</f>
        <v/>
      </c>
      <c r="U1902" s="27" t="inlineStr">
        <is>
          <t>Stock SAP</t>
        </is>
      </c>
      <c r="V1902" s="27" t="inlineStr">
        <is>
          <t>Medicamentos</t>
        </is>
      </c>
      <c r="W1902" s="27" t="inlineStr">
        <is>
          <t>Dentro del alcance</t>
        </is>
      </c>
      <c r="X1902" s="30" t="inlineStr">
        <is>
          <t>Media</t>
        </is>
      </c>
      <c r="Y1902" s="27" t="inlineStr">
        <is>
          <t>Homologado – confianza Media – pendiente de validación</t>
        </is>
      </c>
      <c r="Z1902" s="26" t="inlineStr">
        <is>
          <t>Dar de baja en SAP</t>
        </is>
      </c>
      <c r="AA1902" s="27" t="inlineStr">
        <is>
          <t>249</t>
        </is>
      </c>
      <c r="AB1902" s="27" t="inlineStr">
        <is>
          <t>FENITOINA AMP</t>
        </is>
      </c>
      <c r="AC1902" s="27" t="inlineStr">
        <is>
          <t>Homologación por código Avain (master M09-002)</t>
        </is>
      </c>
      <c r="AD1902" s="27" t="inlineStr">
        <is>
          <t>No</t>
        </is>
      </c>
      <c r="AE1902" s="27" t="inlineStr"/>
      <c r="AF1902" s="27" t="inlineStr">
        <is>
          <t>Sí</t>
        </is>
      </c>
      <c r="AG1902" s="27" t="inlineStr">
        <is>
          <t>M09-002</t>
        </is>
      </c>
      <c r="AH1902" s="37" t="n">
        <v>2241</v>
      </c>
      <c r="AI1902" s="37" t="n">
        <v>92</v>
      </c>
      <c r="AJ1902" s="37" t="n">
        <v>2149</v>
      </c>
      <c r="AK1902" s="38" t="n">
        <v>201.2917983043284</v>
      </c>
      <c r="AL1902" s="38">
        <f>IF(OR($Z1902="Dar de baja en SAP",$Z1902="Dar de alta en SAP"),$AJ1902*$AK1902,"")</f>
        <v/>
      </c>
      <c r="AM1902" s="38">
        <f>$AI1902*$AK1902</f>
        <v/>
      </c>
      <c r="AN1902" s="27" t="inlineStr"/>
      <c r="AO1902" s="27"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t="inlineStr"/>
      <c r="D1903" s="5" t="inlineStr">
        <is>
          <t>033</t>
        </is>
      </c>
      <c r="E1903" s="5" t="inlineStr">
        <is>
          <t>ZMED</t>
        </is>
      </c>
      <c r="F1903" s="5" t="inlineStr">
        <is>
          <t>1060</t>
        </is>
      </c>
      <c r="G1903" s="5" t="inlineStr"/>
      <c r="H1903" s="5" t="inlineStr">
        <is>
          <t>C/U</t>
        </is>
      </c>
      <c r="I1903" s="6" t="n">
        <v>0</v>
      </c>
      <c r="J1903" s="6" t="n">
        <v>50</v>
      </c>
      <c r="K1903" s="5" t="inlineStr">
        <is>
          <t>ARS</t>
        </is>
      </c>
      <c r="L1903" s="7" t="n">
        <v>17925.97</v>
      </c>
      <c r="M1903" s="7" t="n">
        <v>0</v>
      </c>
      <c r="O1903" s="11">
        <f>M1903/SUM($M$2:$M$2023)</f>
        <v/>
      </c>
      <c r="P1903" s="5">
        <f>IFERROR(M1903/I1903,0)</f>
        <v/>
      </c>
      <c r="R1903" s="8">
        <f>I1903-Q1903</f>
        <v/>
      </c>
      <c r="S1903" s="36">
        <f>P1903*R1903</f>
        <v/>
      </c>
      <c r="U1903" s="27" t="inlineStr">
        <is>
          <t>Stock SAP</t>
        </is>
      </c>
      <c r="V1903" s="27" t="inlineStr">
        <is>
          <t>Medicamentos</t>
        </is>
      </c>
      <c r="W1903" s="27" t="inlineStr">
        <is>
          <t>Dentro del alcance</t>
        </is>
      </c>
      <c r="X1903" s="30" t="inlineStr">
        <is>
          <t>Media</t>
        </is>
      </c>
      <c r="Y1903" s="27" t="inlineStr">
        <is>
          <t>Homologado – confianza Media – pendiente de validación</t>
        </is>
      </c>
      <c r="Z1903" s="26" t="inlineStr">
        <is>
          <t>Dar de baja en SAP</t>
        </is>
      </c>
      <c r="AA1903" s="27" t="inlineStr">
        <is>
          <t>272</t>
        </is>
      </c>
      <c r="AB1903" s="27" t="inlineStr">
        <is>
          <t>NALBUFINA AMP</t>
        </is>
      </c>
      <c r="AC1903" s="27" t="inlineStr">
        <is>
          <t>Homologación por código Avain (master M02-004)</t>
        </is>
      </c>
      <c r="AD1903" s="27" t="inlineStr">
        <is>
          <t>No</t>
        </is>
      </c>
      <c r="AE1903" s="27" t="inlineStr"/>
      <c r="AF1903" s="27" t="inlineStr">
        <is>
          <t>Sí</t>
        </is>
      </c>
      <c r="AG1903" s="27" t="inlineStr">
        <is>
          <t>M02-004</t>
        </is>
      </c>
      <c r="AH1903" s="37" t="n">
        <v>1375</v>
      </c>
      <c r="AI1903" s="37" t="n">
        <v>0</v>
      </c>
      <c r="AJ1903" s="37" t="n">
        <v>1375</v>
      </c>
      <c r="AK1903" s="38" t="n">
        <v>358.5194763636364</v>
      </c>
      <c r="AL1903" s="38">
        <f>IF(OR($Z1903="Dar de baja en SAP",$Z1903="Dar de alta en SAP"),$AJ1903*$AK1903,"")</f>
        <v/>
      </c>
      <c r="AM1903" s="38">
        <f>$AI1903*$AK1903</f>
        <v/>
      </c>
      <c r="AN1903" s="27" t="inlineStr"/>
      <c r="AO1903" s="27"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t="inlineStr"/>
      <c r="D1904" s="5" t="inlineStr">
        <is>
          <t>033</t>
        </is>
      </c>
      <c r="E1904" s="5" t="inlineStr">
        <is>
          <t>ZMED</t>
        </is>
      </c>
      <c r="F1904" s="5" t="inlineStr">
        <is>
          <t>1060</t>
        </is>
      </c>
      <c r="G1904" s="5" t="inlineStr"/>
      <c r="H1904" s="5" t="inlineStr">
        <is>
          <t>C/U</t>
        </is>
      </c>
      <c r="I1904" s="6" t="n">
        <v>0</v>
      </c>
      <c r="J1904" s="6" t="n">
        <v>300</v>
      </c>
      <c r="K1904" s="5" t="inlineStr">
        <is>
          <t>ARS</t>
        </is>
      </c>
      <c r="L1904" s="7" t="n">
        <v>26012.26</v>
      </c>
      <c r="M1904" s="7" t="n">
        <v>0</v>
      </c>
      <c r="O1904" s="11">
        <f>M1904/SUM($M$2:$M$2023)</f>
        <v/>
      </c>
      <c r="P1904" s="5">
        <f>IFERROR(M1904/I1904,0)</f>
        <v/>
      </c>
      <c r="R1904" s="8">
        <f>I1904-Q1904</f>
        <v/>
      </c>
      <c r="S1904" s="36">
        <f>P1904*R1904</f>
        <v/>
      </c>
      <c r="U1904" s="27" t="inlineStr">
        <is>
          <t>Stock SAP</t>
        </is>
      </c>
      <c r="V1904" s="27" t="inlineStr">
        <is>
          <t>Medicamentos</t>
        </is>
      </c>
      <c r="W1904" s="27" t="inlineStr">
        <is>
          <t>Dentro del alcance</t>
        </is>
      </c>
      <c r="X1904" s="30" t="inlineStr">
        <is>
          <t>Media</t>
        </is>
      </c>
      <c r="Y1904" s="27" t="inlineStr">
        <is>
          <t>Homologado – confianza Media – pendiente de validación</t>
        </is>
      </c>
      <c r="Z1904" s="26" t="inlineStr">
        <is>
          <t>Dar de baja en SAP</t>
        </is>
      </c>
      <c r="AA1904" s="27" t="inlineStr">
        <is>
          <t>160</t>
        </is>
      </c>
      <c r="AB1904" s="27" t="inlineStr">
        <is>
          <t>METOCLOPRAMIDA AMP</t>
        </is>
      </c>
      <c r="AC1904" s="27" t="inlineStr">
        <is>
          <t>Cruce por nomenclatura SAP</t>
        </is>
      </c>
      <c r="AD1904" s="27" t="inlineStr">
        <is>
          <t>No</t>
        </is>
      </c>
      <c r="AE1904" s="27" t="inlineStr"/>
      <c r="AF1904" s="27" t="inlineStr">
        <is>
          <t>Sí</t>
        </is>
      </c>
      <c r="AG1904" s="27" t="inlineStr"/>
      <c r="AH1904" s="37" t="n">
        <v>5600</v>
      </c>
      <c r="AI1904" s="37" t="n">
        <v>146</v>
      </c>
      <c r="AJ1904" s="37" t="n">
        <v>5454</v>
      </c>
      <c r="AK1904" s="38" t="n">
        <v>260.1225857142858</v>
      </c>
      <c r="AL1904" s="38">
        <f>IF(OR($Z1904="Dar de baja en SAP",$Z1904="Dar de alta en SAP"),$AJ1904*$AK1904,"")</f>
        <v/>
      </c>
      <c r="AM1904" s="38">
        <f>$AI1904*$AK1904</f>
        <v/>
      </c>
      <c r="AN1904" s="27" t="inlineStr"/>
      <c r="AO1904" s="27"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t="inlineStr"/>
      <c r="D1905" s="5" t="inlineStr">
        <is>
          <t>033</t>
        </is>
      </c>
      <c r="E1905" s="5" t="inlineStr">
        <is>
          <t>ZMED</t>
        </is>
      </c>
      <c r="F1905" s="5" t="inlineStr">
        <is>
          <t>1060</t>
        </is>
      </c>
      <c r="G1905" s="5" t="inlineStr"/>
      <c r="H1905" s="5" t="inlineStr">
        <is>
          <t>C/U</t>
        </is>
      </c>
      <c r="I1905" s="6" t="n">
        <v>0</v>
      </c>
      <c r="J1905" s="6" t="n">
        <v>68</v>
      </c>
      <c r="K1905" s="5" t="inlineStr">
        <is>
          <t>ARS</t>
        </is>
      </c>
      <c r="L1905" s="7" t="n">
        <v>150725.22</v>
      </c>
      <c r="M1905" s="7" t="n">
        <v>0</v>
      </c>
      <c r="O1905" s="11">
        <f>M1905/SUM($M$2:$M$2023)</f>
        <v/>
      </c>
      <c r="P1905" s="5">
        <f>IFERROR(M1905/I1905,0)</f>
        <v/>
      </c>
      <c r="R1905" s="8">
        <f>I1905-Q1905</f>
        <v/>
      </c>
      <c r="S1905" s="36">
        <f>P1905*R1905</f>
        <v/>
      </c>
      <c r="U1905" s="27" t="inlineStr">
        <is>
          <t>Stock SAP</t>
        </is>
      </c>
      <c r="V1905" s="27" t="inlineStr">
        <is>
          <t>Medicamentos</t>
        </is>
      </c>
      <c r="W1905" s="27" t="inlineStr">
        <is>
          <t>Dentro del alcance</t>
        </is>
      </c>
      <c r="X1905" s="30" t="inlineStr">
        <is>
          <t>Media</t>
        </is>
      </c>
      <c r="Y1905" s="27" t="inlineStr">
        <is>
          <t>Homologado – confianza Media – pendiente de validación</t>
        </is>
      </c>
      <c r="Z1905" s="26" t="inlineStr">
        <is>
          <t>Dar de baja en SAP</t>
        </is>
      </c>
      <c r="AA1905" s="27" t="inlineStr">
        <is>
          <t>199</t>
        </is>
      </c>
      <c r="AB1905" s="27" t="inlineStr">
        <is>
          <t>RIFAMICINA SV 1% X 30ML</t>
        </is>
      </c>
      <c r="AC1905" s="27" t="inlineStr">
        <is>
          <t>Cruce por nomenclatura SAP</t>
        </is>
      </c>
      <c r="AD1905" s="27" t="inlineStr">
        <is>
          <t>No</t>
        </is>
      </c>
      <c r="AE1905" s="27" t="inlineStr"/>
      <c r="AF1905" s="27" t="inlineStr">
        <is>
          <t>No</t>
        </is>
      </c>
      <c r="AG1905" s="27" t="inlineStr"/>
      <c r="AH1905" s="37" t="n">
        <v>325</v>
      </c>
      <c r="AI1905" s="37" t="n">
        <v>12</v>
      </c>
      <c r="AJ1905" s="37" t="n">
        <v>313</v>
      </c>
      <c r="AK1905" s="38" t="n">
        <v>2216.547323076923</v>
      </c>
      <c r="AL1905" s="38">
        <f>IF(OR($Z1905="Dar de baja en SAP",$Z1905="Dar de alta en SAP"),$AJ1905*$AK1905,"")</f>
        <v/>
      </c>
      <c r="AM1905" s="38">
        <f>$AI1905*$AK1905</f>
        <v/>
      </c>
      <c r="AN1905" s="27" t="inlineStr"/>
      <c r="AO1905" s="27"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t="inlineStr"/>
      <c r="D1906" s="5" t="inlineStr">
        <is>
          <t>033</t>
        </is>
      </c>
      <c r="E1906" s="5" t="inlineStr">
        <is>
          <t>ZMED</t>
        </is>
      </c>
      <c r="F1906" s="5" t="inlineStr">
        <is>
          <t>1060</t>
        </is>
      </c>
      <c r="G1906" s="5" t="inlineStr"/>
      <c r="H1906" s="5" t="inlineStr">
        <is>
          <t>C/U</t>
        </is>
      </c>
      <c r="I1906" s="6" t="n">
        <v>0</v>
      </c>
      <c r="J1906" s="6" t="n">
        <v>100</v>
      </c>
      <c r="K1906" s="5" t="inlineStr">
        <is>
          <t>ARS</t>
        </is>
      </c>
      <c r="L1906" s="7" t="n">
        <v>1160</v>
      </c>
      <c r="M1906" s="7" t="n">
        <v>0</v>
      </c>
      <c r="O1906" s="11">
        <f>M1906/SUM($M$2:$M$2023)</f>
        <v/>
      </c>
      <c r="P1906" s="5">
        <f>IFERROR(M1906/I1906,0)</f>
        <v/>
      </c>
      <c r="R1906" s="8">
        <f>I1906-Q1906</f>
        <v/>
      </c>
      <c r="S1906" s="36">
        <f>P1906*R1906</f>
        <v/>
      </c>
      <c r="U1906" s="27" t="inlineStr">
        <is>
          <t>Stock SAP</t>
        </is>
      </c>
      <c r="V1906" s="27" t="inlineStr">
        <is>
          <t>Medicamentos</t>
        </is>
      </c>
      <c r="W1906" s="27" t="inlineStr">
        <is>
          <t>Dentro del alcance</t>
        </is>
      </c>
      <c r="X1906" s="27" t="inlineStr"/>
      <c r="Y1906" s="27" t="inlineStr">
        <is>
          <t>Sin recuento físico en el inventario de Avain</t>
        </is>
      </c>
      <c r="Z1906" s="28" t="inlineStr">
        <is>
          <t>Sin recuento físico</t>
        </is>
      </c>
      <c r="AA1906" s="27" t="inlineStr"/>
      <c r="AB1906" s="27" t="inlineStr"/>
      <c r="AC1906" s="27" t="inlineStr"/>
      <c r="AD1906" s="27" t="inlineStr"/>
      <c r="AE1906" s="27" t="inlineStr"/>
      <c r="AF1906" s="27" t="inlineStr"/>
      <c r="AG1906" s="27" t="inlineStr"/>
      <c r="AH1906" s="37" t="n">
        <v>0</v>
      </c>
      <c r="AI1906" s="37" t="n">
        <v>0</v>
      </c>
      <c r="AJ1906" s="37" t="n">
        <v>0</v>
      </c>
      <c r="AK1906" s="38" t="n">
        <v>0</v>
      </c>
      <c r="AL1906" s="38" t="n"/>
      <c r="AM1906" s="38" t="n"/>
      <c r="AN1906" s="27" t="inlineStr"/>
      <c r="AO1906" s="27" t="inlineStr"/>
    </row>
    <row r="1907">
      <c r="A1907" s="5" t="inlineStr">
        <is>
          <t>1000122</t>
        </is>
      </c>
      <c r="B1907" s="5" t="inlineStr">
        <is>
          <t>METOCLOPRAMIDA DE 10MG SL</t>
        </is>
      </c>
      <c r="C1907" s="5" t="inlineStr"/>
      <c r="D1907" s="5" t="inlineStr">
        <is>
          <t>033</t>
        </is>
      </c>
      <c r="E1907" s="5" t="inlineStr">
        <is>
          <t>ZMED</t>
        </is>
      </c>
      <c r="F1907" s="5" t="inlineStr">
        <is>
          <t>1060</t>
        </is>
      </c>
      <c r="G1907" s="5" t="inlineStr"/>
      <c r="H1907" s="5" t="inlineStr">
        <is>
          <t>C/U</t>
        </is>
      </c>
      <c r="I1907" s="6" t="n">
        <v>0</v>
      </c>
      <c r="J1907" s="6" t="n">
        <v>350</v>
      </c>
      <c r="K1907" s="5" t="inlineStr">
        <is>
          <t>ARS</t>
        </is>
      </c>
      <c r="L1907" s="7" t="n">
        <v>124720.87</v>
      </c>
      <c r="M1907" s="7" t="n">
        <v>0</v>
      </c>
      <c r="O1907" s="11">
        <f>M1907/SUM($M$2:$M$2023)</f>
        <v/>
      </c>
      <c r="P1907" s="5">
        <f>IFERROR(M1907/I1907,0)</f>
        <v/>
      </c>
      <c r="R1907" s="8">
        <f>I1907-Q1907</f>
        <v/>
      </c>
      <c r="S1907" s="36">
        <f>P1907*R1907</f>
        <v/>
      </c>
      <c r="U1907" s="27" t="inlineStr">
        <is>
          <t>Stock SAP</t>
        </is>
      </c>
      <c r="V1907" s="27" t="inlineStr">
        <is>
          <t>Medicamentos</t>
        </is>
      </c>
      <c r="W1907" s="27" t="inlineStr">
        <is>
          <t>Dentro del alcance</t>
        </is>
      </c>
      <c r="X1907" s="27" t="inlineStr"/>
      <c r="Y1907" s="27" t="inlineStr">
        <is>
          <t>Sin recuento físico en el inventario de Avain</t>
        </is>
      </c>
      <c r="Z1907" s="28" t="inlineStr">
        <is>
          <t>Sin recuento físico</t>
        </is>
      </c>
      <c r="AA1907" s="27" t="inlineStr"/>
      <c r="AB1907" s="27" t="inlineStr"/>
      <c r="AC1907" s="27" t="inlineStr"/>
      <c r="AD1907" s="27" t="inlineStr"/>
      <c r="AE1907" s="27" t="inlineStr"/>
      <c r="AF1907" s="27" t="inlineStr"/>
      <c r="AG1907" s="27" t="inlineStr"/>
      <c r="AH1907" s="37" t="n">
        <v>175</v>
      </c>
      <c r="AI1907" s="37" t="n">
        <v>0</v>
      </c>
      <c r="AJ1907" s="37" t="n">
        <v>175</v>
      </c>
      <c r="AK1907" s="38" t="n">
        <v>356.3453714285715</v>
      </c>
      <c r="AL1907" s="38" t="n"/>
      <c r="AM1907" s="38" t="n"/>
      <c r="AN1907" s="27" t="inlineStr"/>
      <c r="AO1907" s="27" t="inlineStr">
        <is>
          <t>El material ocupa 4 filas en la hoja 1060 NQN (lote/almacén). La cantidad SAP y la física de esta vista son el total del material.</t>
        </is>
      </c>
    </row>
    <row r="1908">
      <c r="A1908" s="5" t="inlineStr">
        <is>
          <t>1000124</t>
        </is>
      </c>
      <c r="B1908" s="5" t="inlineStr">
        <is>
          <t>IBUPROFENO COMP 600MG</t>
        </is>
      </c>
      <c r="C1908" s="5" t="inlineStr"/>
      <c r="D1908" s="5" t="inlineStr">
        <is>
          <t>033</t>
        </is>
      </c>
      <c r="E1908" s="5" t="inlineStr">
        <is>
          <t>ZMED</t>
        </is>
      </c>
      <c r="F1908" s="5" t="inlineStr">
        <is>
          <t>1060</t>
        </is>
      </c>
      <c r="G1908" s="5" t="inlineStr"/>
      <c r="H1908" s="5" t="inlineStr">
        <is>
          <t>C/U</t>
        </is>
      </c>
      <c r="I1908" s="6" t="n">
        <v>0</v>
      </c>
      <c r="J1908" s="6" t="n">
        <v>200</v>
      </c>
      <c r="K1908" s="5" t="inlineStr">
        <is>
          <t>ARS</t>
        </is>
      </c>
      <c r="L1908" s="7" t="n">
        <v>29644.4</v>
      </c>
      <c r="M1908" s="7" t="n">
        <v>0</v>
      </c>
      <c r="O1908" s="11">
        <f>M1908/SUM($M$2:$M$2023)</f>
        <v/>
      </c>
      <c r="P1908" s="5">
        <f>IFERROR(M1908/I1908,0)</f>
        <v/>
      </c>
      <c r="R1908" s="8">
        <f>I1908-Q1908</f>
        <v/>
      </c>
      <c r="S1908" s="36">
        <f>P1908*R1908</f>
        <v/>
      </c>
      <c r="U1908" s="27" t="inlineStr">
        <is>
          <t>Stock SAP</t>
        </is>
      </c>
      <c r="V1908" s="27" t="inlineStr">
        <is>
          <t>Medicamentos</t>
        </is>
      </c>
      <c r="W1908" s="27" t="inlineStr">
        <is>
          <t>Dentro del alcance</t>
        </is>
      </c>
      <c r="X1908" s="30" t="inlineStr">
        <is>
          <t>Media</t>
        </is>
      </c>
      <c r="Y1908" s="27" t="inlineStr">
        <is>
          <t>Homologado – confianza Media – pendiente de validación</t>
        </is>
      </c>
      <c r="Z1908" s="26" t="inlineStr">
        <is>
          <t>Dar de baja en SAP</t>
        </is>
      </c>
      <c r="AA1908" s="27" t="inlineStr">
        <is>
          <t>396</t>
        </is>
      </c>
      <c r="AB1908" s="27" t="inlineStr">
        <is>
          <t>IBUPROFENO 600MG COMP RECUBIERTOS</t>
        </is>
      </c>
      <c r="AC1908" s="27" t="inlineStr">
        <is>
          <t>Homologación por código Avain (master M01-005)</t>
        </is>
      </c>
      <c r="AD1908" s="27" t="inlineStr">
        <is>
          <t>No</t>
        </is>
      </c>
      <c r="AE1908" s="27" t="inlineStr"/>
      <c r="AF1908" s="27" t="inlineStr">
        <is>
          <t>Sí</t>
        </is>
      </c>
      <c r="AG1908" s="27" t="inlineStr">
        <is>
          <t>M01-005</t>
        </is>
      </c>
      <c r="AH1908" s="37" t="n">
        <v>21380</v>
      </c>
      <c r="AI1908" s="37" t="n">
        <v>690</v>
      </c>
      <c r="AJ1908" s="37" t="n">
        <v>20690</v>
      </c>
      <c r="AK1908" s="38" t="n">
        <v>148.2219789522919</v>
      </c>
      <c r="AL1908" s="38">
        <f>IF(OR($Z1908="Dar de baja en SAP",$Z1908="Dar de alta en SAP"),$AJ1908*$AK1908,"")</f>
        <v/>
      </c>
      <c r="AM1908" s="38">
        <f>$AI1908*$AK1908</f>
        <v/>
      </c>
      <c r="AN1908" s="27" t="inlineStr"/>
      <c r="AO1908" s="27"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t="inlineStr"/>
      <c r="D1909" s="5" t="inlineStr">
        <is>
          <t>033</t>
        </is>
      </c>
      <c r="E1909" s="5" t="inlineStr">
        <is>
          <t>ZMED</t>
        </is>
      </c>
      <c r="F1909" s="5" t="inlineStr">
        <is>
          <t>1060</t>
        </is>
      </c>
      <c r="G1909" s="5" t="inlineStr"/>
      <c r="H1909" s="5" t="inlineStr">
        <is>
          <t>C/U</t>
        </is>
      </c>
      <c r="I1909" s="6" t="n">
        <v>0</v>
      </c>
      <c r="J1909" s="6" t="n">
        <v>570</v>
      </c>
      <c r="K1909" s="5" t="inlineStr">
        <is>
          <t>ARS</t>
        </is>
      </c>
      <c r="L1909" s="7" t="n">
        <v>33634.44</v>
      </c>
      <c r="M1909" s="7" t="n">
        <v>0</v>
      </c>
      <c r="O1909" s="11">
        <f>M1909/SUM($M$2:$M$2023)</f>
        <v/>
      </c>
      <c r="P1909" s="5">
        <f>IFERROR(M1909/I1909,0)</f>
        <v/>
      </c>
      <c r="R1909" s="8">
        <f>I1909-Q1909</f>
        <v/>
      </c>
      <c r="S1909" s="36">
        <f>P1909*R1909</f>
        <v/>
      </c>
      <c r="U1909" s="27" t="inlineStr">
        <is>
          <t>Stock SAP</t>
        </is>
      </c>
      <c r="V1909" s="27" t="inlineStr">
        <is>
          <t>Medicamentos</t>
        </is>
      </c>
      <c r="W1909" s="27" t="inlineStr">
        <is>
          <t>Dentro del alcance</t>
        </is>
      </c>
      <c r="X1909" s="25" t="inlineStr">
        <is>
          <t>Alta</t>
        </is>
      </c>
      <c r="Y1909" s="27" t="inlineStr">
        <is>
          <t>Homologado – confianza Alta</t>
        </is>
      </c>
      <c r="Z1909" s="26" t="inlineStr">
        <is>
          <t>Dar de baja en SAP</t>
        </is>
      </c>
      <c r="AA1909" s="27" t="inlineStr">
        <is>
          <t>83</t>
        </is>
      </c>
      <c r="AB1909" s="27" t="inlineStr">
        <is>
          <t>DICLOFENAC 75 COMP</t>
        </is>
      </c>
      <c r="AC1909" s="27" t="inlineStr">
        <is>
          <t>Homologación por código Avain (master M01-002)</t>
        </is>
      </c>
      <c r="AD1909" s="27" t="inlineStr">
        <is>
          <t>No</t>
        </is>
      </c>
      <c r="AE1909" s="27" t="inlineStr"/>
      <c r="AF1909" s="27" t="inlineStr">
        <is>
          <t>Sí</t>
        </is>
      </c>
      <c r="AG1909" s="27" t="inlineStr">
        <is>
          <t>M01-002</t>
        </is>
      </c>
      <c r="AH1909" s="37" t="n">
        <v>10995</v>
      </c>
      <c r="AI1909" s="37" t="n">
        <v>9</v>
      </c>
      <c r="AJ1909" s="37" t="n">
        <v>10986</v>
      </c>
      <c r="AK1909" s="38" t="n">
        <v>59.00779899954525</v>
      </c>
      <c r="AL1909" s="38">
        <f>IF(OR($Z1909="Dar de baja en SAP",$Z1909="Dar de alta en SAP"),$AJ1909*$AK1909,"")</f>
        <v/>
      </c>
      <c r="AM1909" s="38">
        <f>$AI1909*$AK1909</f>
        <v/>
      </c>
      <c r="AN1909" s="29" t="inlineStr">
        <is>
          <t>Valorización a validar: relación de cantidades 1,222 a 1 entre SAP y el recuento físico. Sugiere distinta unidad de medida (SAP por caja o envase y el recuento por unidad). La diferencia económica de esta fila no debe tomarse como definitiva.</t>
        </is>
      </c>
      <c r="AO1909" s="27"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t="inlineStr"/>
      <c r="D1910" s="5" t="inlineStr">
        <is>
          <t>033</t>
        </is>
      </c>
      <c r="E1910" s="5" t="inlineStr">
        <is>
          <t>ZMED</t>
        </is>
      </c>
      <c r="F1910" s="5" t="inlineStr">
        <is>
          <t>1060</t>
        </is>
      </c>
      <c r="G1910" s="5" t="inlineStr"/>
      <c r="H1910" s="5" t="inlineStr">
        <is>
          <t>C/U</t>
        </is>
      </c>
      <c r="I1910" s="6" t="n">
        <v>0</v>
      </c>
      <c r="J1910" s="6" t="n">
        <v>12</v>
      </c>
      <c r="K1910" s="5" t="inlineStr">
        <is>
          <t>ARS</t>
        </is>
      </c>
      <c r="L1910" s="7" t="n">
        <v>201046.61</v>
      </c>
      <c r="M1910" s="7" t="n">
        <v>0</v>
      </c>
      <c r="O1910" s="11">
        <f>M1910/SUM($M$2:$M$2023)</f>
        <v/>
      </c>
      <c r="P1910" s="5">
        <f>IFERROR(M1910/I1910,0)</f>
        <v/>
      </c>
      <c r="R1910" s="8">
        <f>I1910-Q1910</f>
        <v/>
      </c>
      <c r="S1910" s="36">
        <f>P1910*R1910</f>
        <v/>
      </c>
      <c r="U1910" s="27" t="inlineStr">
        <is>
          <t>Stock SAP</t>
        </is>
      </c>
      <c r="V1910" s="27" t="inlineStr">
        <is>
          <t>Medicamentos</t>
        </is>
      </c>
      <c r="W1910" s="27" t="inlineStr">
        <is>
          <t>Dentro del alcance</t>
        </is>
      </c>
      <c r="X1910" s="27" t="inlineStr"/>
      <c r="Y1910" s="27" t="inlineStr">
        <is>
          <t>Sin recuento físico en el inventario de Avain</t>
        </is>
      </c>
      <c r="Z1910" s="28" t="inlineStr">
        <is>
          <t>Sin recuento físico</t>
        </is>
      </c>
      <c r="AA1910" s="27" t="inlineStr"/>
      <c r="AB1910" s="27" t="inlineStr"/>
      <c r="AC1910" s="27" t="inlineStr"/>
      <c r="AD1910" s="27" t="inlineStr"/>
      <c r="AE1910" s="27" t="inlineStr"/>
      <c r="AF1910" s="27" t="inlineStr"/>
      <c r="AG1910" s="27" t="inlineStr"/>
      <c r="AH1910" s="37" t="n">
        <v>50</v>
      </c>
      <c r="AI1910" s="37" t="n">
        <v>0</v>
      </c>
      <c r="AJ1910" s="37" t="n">
        <v>50</v>
      </c>
      <c r="AK1910" s="38" t="n">
        <v>16753.884</v>
      </c>
      <c r="AL1910" s="38" t="n"/>
      <c r="AM1910" s="38" t="n"/>
      <c r="AN1910" s="27" t="inlineStr"/>
      <c r="AO1910" s="27" t="inlineStr">
        <is>
          <t>El material ocupa 5 filas en la hoja 1060 NQN (lote/almacén). La cantidad SAP y la física de esta vista son el total del material.</t>
        </is>
      </c>
    </row>
    <row r="1911">
      <c r="A1911" s="5" t="inlineStr">
        <is>
          <t>1000128</t>
        </is>
      </c>
      <c r="B1911" s="5" t="inlineStr">
        <is>
          <t>TRAMADOL GOTAS</t>
        </is>
      </c>
      <c r="C1911" s="5" t="inlineStr"/>
      <c r="D1911" s="5" t="inlineStr">
        <is>
          <t>033</t>
        </is>
      </c>
      <c r="E1911" s="5" t="inlineStr">
        <is>
          <t>ZMED</t>
        </is>
      </c>
      <c r="F1911" s="5" t="inlineStr">
        <is>
          <t>1060</t>
        </is>
      </c>
      <c r="G1911" s="5" t="inlineStr"/>
      <c r="H1911" s="5" t="inlineStr">
        <is>
          <t>C/U</t>
        </is>
      </c>
      <c r="I1911" s="6" t="n">
        <v>0</v>
      </c>
      <c r="J1911" s="6" t="n">
        <v>1</v>
      </c>
      <c r="K1911" s="5" t="inlineStr">
        <is>
          <t>ARS</t>
        </is>
      </c>
      <c r="L1911" s="7" t="n">
        <v>1132.41</v>
      </c>
      <c r="M1911" s="7" t="n">
        <v>0</v>
      </c>
      <c r="O1911" s="11">
        <f>M1911/SUM($M$2:$M$2023)</f>
        <v/>
      </c>
      <c r="P1911" s="5">
        <f>IFERROR(M1911/I1911,0)</f>
        <v/>
      </c>
      <c r="R1911" s="8">
        <f>I1911-Q1911</f>
        <v/>
      </c>
      <c r="S1911" s="36">
        <f>P1911*R1911</f>
        <v/>
      </c>
      <c r="U1911" s="27" t="inlineStr">
        <is>
          <t>Stock SAP</t>
        </is>
      </c>
      <c r="V1911" s="27" t="inlineStr">
        <is>
          <t>Medicamentos</t>
        </is>
      </c>
      <c r="W1911" s="27" t="inlineStr">
        <is>
          <t>Dentro del alcance</t>
        </is>
      </c>
      <c r="X1911" s="27" t="inlineStr"/>
      <c r="Y1911" s="27" t="inlineStr">
        <is>
          <t>Sin recuento físico en el inventario de Avain</t>
        </is>
      </c>
      <c r="Z1911" s="28" t="inlineStr">
        <is>
          <t>Sin recuento físico</t>
        </is>
      </c>
      <c r="AA1911" s="27" t="inlineStr"/>
      <c r="AB1911" s="27" t="inlineStr"/>
      <c r="AC1911" s="27" t="inlineStr"/>
      <c r="AD1911" s="27" t="inlineStr"/>
      <c r="AE1911" s="27" t="inlineStr"/>
      <c r="AF1911" s="27" t="inlineStr"/>
      <c r="AG1911" s="27" t="inlineStr"/>
      <c r="AH1911" s="37" t="n">
        <v>200</v>
      </c>
      <c r="AI1911" s="37" t="n">
        <v>0</v>
      </c>
      <c r="AJ1911" s="37" t="n">
        <v>200</v>
      </c>
      <c r="AK1911" s="38" t="n">
        <v>1132.41365</v>
      </c>
      <c r="AL1911" s="38" t="n"/>
      <c r="AM1911" s="38" t="n"/>
      <c r="AN1911" s="27" t="inlineStr"/>
      <c r="AO1911" s="27" t="inlineStr">
        <is>
          <t>El material ocupa 2 filas en la hoja 1060 NQN (lote/almacén). La cantidad SAP y la física de esta vista son el total del material.</t>
        </is>
      </c>
    </row>
    <row r="1912">
      <c r="A1912" s="5" t="inlineStr">
        <is>
          <t>1000129</t>
        </is>
      </c>
      <c r="B1912" s="5" t="inlineStr">
        <is>
          <t>KETOROLAC 10MG SUBLINGUAL</t>
        </is>
      </c>
      <c r="C1912" s="5" t="inlineStr"/>
      <c r="D1912" s="5" t="inlineStr">
        <is>
          <t>033</t>
        </is>
      </c>
      <c r="E1912" s="5" t="inlineStr">
        <is>
          <t>ZMED</t>
        </is>
      </c>
      <c r="F1912" s="5" t="inlineStr">
        <is>
          <t>1060</t>
        </is>
      </c>
      <c r="G1912" s="5" t="inlineStr"/>
      <c r="H1912" s="5" t="inlineStr">
        <is>
          <t>C/U</t>
        </is>
      </c>
      <c r="I1912" s="6" t="n">
        <v>0</v>
      </c>
      <c r="J1912" s="6" t="n">
        <v>10</v>
      </c>
      <c r="K1912" s="5" t="inlineStr">
        <is>
          <t>ARS</t>
        </is>
      </c>
      <c r="L1912" s="7" t="n">
        <v>48.27</v>
      </c>
      <c r="M1912" s="7" t="n">
        <v>0</v>
      </c>
      <c r="O1912" s="11">
        <f>M1912/SUM($M$2:$M$2023)</f>
        <v/>
      </c>
      <c r="P1912" s="5">
        <f>IFERROR(M1912/I1912,0)</f>
        <v/>
      </c>
      <c r="Q1912" s="39" t="n">
        <v>61</v>
      </c>
      <c r="R1912" s="8">
        <f>I1912-Q1912</f>
        <v/>
      </c>
      <c r="S1912" s="36">
        <f>P1912*R1912</f>
        <v/>
      </c>
      <c r="U1912" s="27" t="inlineStr">
        <is>
          <t>Stock SAP</t>
        </is>
      </c>
      <c r="V1912" s="27" t="inlineStr">
        <is>
          <t>Medicamentos</t>
        </is>
      </c>
      <c r="W1912" s="27" t="inlineStr">
        <is>
          <t>Dentro del alcance</t>
        </is>
      </c>
      <c r="X1912" s="26" t="inlineStr">
        <is>
          <t>Baja</t>
        </is>
      </c>
      <c r="Y1912" s="27" t="inlineStr">
        <is>
          <t>Homologado – confianza Baja – pendiente de validación</t>
        </is>
      </c>
      <c r="Z1912" s="25" t="inlineStr">
        <is>
          <t>Dar de alta en SAP</t>
        </is>
      </c>
      <c r="AA1912" s="27" t="inlineStr">
        <is>
          <t>147; 148</t>
        </is>
      </c>
      <c r="AB1912" s="27" t="inlineStr">
        <is>
          <t>KETOROLAC; KETOROLAC SL</t>
        </is>
      </c>
      <c r="AC1912" s="27" t="inlineStr">
        <is>
          <t>Cruce por nomenclatura SAP; Homologación por código Avain (master M01-006)</t>
        </is>
      </c>
      <c r="AD1912" s="27" t="inlineStr">
        <is>
          <t>Sí</t>
        </is>
      </c>
      <c r="AE1912" s="27" t="inlineStr">
        <is>
          <t>1000129, 1000196</t>
        </is>
      </c>
      <c r="AF1912" s="27" t="inlineStr">
        <is>
          <t>Sí</t>
        </is>
      </c>
      <c r="AG1912" s="27" t="inlineStr">
        <is>
          <t>M01-006</t>
        </is>
      </c>
      <c r="AH1912" s="37" t="n">
        <v>0</v>
      </c>
      <c r="AI1912" s="37" t="n">
        <v>61</v>
      </c>
      <c r="AJ1912" s="37" t="n">
        <v>-61</v>
      </c>
      <c r="AK1912" s="38" t="n">
        <v>0</v>
      </c>
      <c r="AL1912" s="38">
        <f>IF(OR($Z1912="Dar de baja en SAP",$Z1912="Dar de alta en SAP"),$AJ1912*$AK1912,"")</f>
        <v/>
      </c>
      <c r="AM1912" s="38">
        <f>$AI1912*$AK1912</f>
        <v/>
      </c>
      <c r="AN1912" s="27" t="inlineStr"/>
      <c r="AO1912" s="27"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t="inlineStr"/>
      <c r="D1913" s="5" t="inlineStr">
        <is>
          <t>033</t>
        </is>
      </c>
      <c r="E1913" s="5" t="inlineStr">
        <is>
          <t>ZMED</t>
        </is>
      </c>
      <c r="F1913" s="5" t="inlineStr">
        <is>
          <t>1060</t>
        </is>
      </c>
      <c r="G1913" s="5" t="inlineStr"/>
      <c r="H1913" s="5" t="inlineStr">
        <is>
          <t>C/U</t>
        </is>
      </c>
      <c r="I1913" s="6" t="n">
        <v>0</v>
      </c>
      <c r="J1913" s="6" t="n">
        <v>1</v>
      </c>
      <c r="K1913" s="5" t="inlineStr">
        <is>
          <t>ARS</t>
        </is>
      </c>
      <c r="L1913" s="7" t="n">
        <v>21655.57</v>
      </c>
      <c r="M1913" s="7" t="n">
        <v>0</v>
      </c>
      <c r="O1913" s="11">
        <f>M1913/SUM($M$2:$M$2023)</f>
        <v/>
      </c>
      <c r="P1913" s="5">
        <f>IFERROR(M1913/I1913,0)</f>
        <v/>
      </c>
      <c r="R1913" s="8">
        <f>I1913-Q1913</f>
        <v/>
      </c>
      <c r="S1913" s="36">
        <f>P1913*R1913</f>
        <v/>
      </c>
      <c r="U1913" s="27" t="inlineStr">
        <is>
          <t>Stock SAP</t>
        </is>
      </c>
      <c r="V1913" s="27" t="inlineStr">
        <is>
          <t>Medicamentos</t>
        </is>
      </c>
      <c r="W1913" s="27" t="inlineStr">
        <is>
          <t>Dentro del alcance</t>
        </is>
      </c>
      <c r="X1913" s="30" t="inlineStr">
        <is>
          <t>Media</t>
        </is>
      </c>
      <c r="Y1913" s="27" t="inlineStr">
        <is>
          <t>Homologado – confianza Media – pendiente de validación</t>
        </is>
      </c>
      <c r="Z1913" s="26" t="inlineStr">
        <is>
          <t>Dar de baja en SAP</t>
        </is>
      </c>
      <c r="AA1913" s="27" t="inlineStr">
        <is>
          <t>34</t>
        </is>
      </c>
      <c r="AB1913" s="27" t="inlineStr">
        <is>
          <t>BROMURO DE IPRATROPIO</t>
        </is>
      </c>
      <c r="AC1913" s="27" t="inlineStr">
        <is>
          <t>Homologación por código Avain (master M05-003)</t>
        </is>
      </c>
      <c r="AD1913" s="27" t="inlineStr">
        <is>
          <t>No</t>
        </is>
      </c>
      <c r="AE1913" s="27" t="inlineStr"/>
      <c r="AF1913" s="27" t="inlineStr">
        <is>
          <t>Sí</t>
        </is>
      </c>
      <c r="AG1913" s="27" t="inlineStr">
        <is>
          <t>M05-003</t>
        </is>
      </c>
      <c r="AH1913" s="37" t="n">
        <v>37</v>
      </c>
      <c r="AI1913" s="37" t="n">
        <v>34</v>
      </c>
      <c r="AJ1913" s="37" t="n">
        <v>3</v>
      </c>
      <c r="AK1913" s="38" t="n">
        <v>21655.5672972973</v>
      </c>
      <c r="AL1913" s="38">
        <f>IF(OR($Z1913="Dar de baja en SAP",$Z1913="Dar de alta en SAP"),$AJ1913*$AK1913,"")</f>
        <v/>
      </c>
      <c r="AM1913" s="38">
        <f>$AI1913*$AK1913</f>
        <v/>
      </c>
      <c r="AN1913" s="27" t="inlineStr"/>
      <c r="AO1913" s="27"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t="inlineStr"/>
      <c r="D1914" s="5" t="inlineStr">
        <is>
          <t>033</t>
        </is>
      </c>
      <c r="E1914" s="5" t="inlineStr">
        <is>
          <t>ZMED</t>
        </is>
      </c>
      <c r="F1914" s="5" t="inlineStr">
        <is>
          <t>1060</t>
        </is>
      </c>
      <c r="G1914" s="5" t="inlineStr"/>
      <c r="H1914" s="5" t="inlineStr">
        <is>
          <t>C/U</t>
        </is>
      </c>
      <c r="I1914" s="6" t="n">
        <v>0</v>
      </c>
      <c r="J1914" s="6" t="n">
        <v>30</v>
      </c>
      <c r="K1914" s="5" t="inlineStr">
        <is>
          <t>ARS</t>
        </is>
      </c>
      <c r="L1914" s="7" t="n">
        <v>2869.5</v>
      </c>
      <c r="M1914" s="7" t="n">
        <v>0</v>
      </c>
      <c r="O1914" s="11">
        <f>M1914/SUM($M$2:$M$2023)</f>
        <v/>
      </c>
      <c r="P1914" s="5">
        <f>IFERROR(M1914/I1914,0)</f>
        <v/>
      </c>
      <c r="R1914" s="8">
        <f>I1914-Q1914</f>
        <v/>
      </c>
      <c r="S1914" s="36">
        <f>P1914*R1914</f>
        <v/>
      </c>
      <c r="U1914" s="27" t="inlineStr">
        <is>
          <t>Stock SAP</t>
        </is>
      </c>
      <c r="V1914" s="27" t="inlineStr">
        <is>
          <t>Medicamentos</t>
        </is>
      </c>
      <c r="W1914" s="27" t="inlineStr">
        <is>
          <t>Dentro del alcance</t>
        </is>
      </c>
      <c r="X1914" s="27" t="inlineStr"/>
      <c r="Y1914" s="27" t="inlineStr">
        <is>
          <t>Sin recuento físico en el inventario de Avain</t>
        </is>
      </c>
      <c r="Z1914" s="28" t="inlineStr">
        <is>
          <t>Sin recuento físico</t>
        </is>
      </c>
      <c r="AA1914" s="27" t="inlineStr"/>
      <c r="AB1914" s="27" t="inlineStr"/>
      <c r="AC1914" s="27" t="inlineStr"/>
      <c r="AD1914" s="27" t="inlineStr"/>
      <c r="AE1914" s="27" t="inlineStr"/>
      <c r="AF1914" s="27" t="inlineStr"/>
      <c r="AG1914" s="27" t="inlineStr"/>
      <c r="AH1914" s="37" t="n">
        <v>0</v>
      </c>
      <c r="AI1914" s="37" t="n">
        <v>0</v>
      </c>
      <c r="AJ1914" s="37" t="n">
        <v>0</v>
      </c>
      <c r="AK1914" s="38" t="n">
        <v>0</v>
      </c>
      <c r="AL1914" s="38" t="n"/>
      <c r="AM1914" s="38" t="n"/>
      <c r="AN1914" s="27" t="inlineStr"/>
      <c r="AO1914" s="27" t="inlineStr"/>
    </row>
    <row r="1915">
      <c r="A1915" s="5" t="inlineStr">
        <is>
          <t>1000136</t>
        </is>
      </c>
      <c r="B1915" s="5" t="inlineStr">
        <is>
          <t>ASPIRINA DE 100 MG</t>
        </is>
      </c>
      <c r="C1915" s="5" t="inlineStr"/>
      <c r="D1915" s="5" t="inlineStr">
        <is>
          <t>033</t>
        </is>
      </c>
      <c r="E1915" s="5" t="inlineStr">
        <is>
          <t>ZMED</t>
        </is>
      </c>
      <c r="F1915" s="5" t="inlineStr">
        <is>
          <t>1060</t>
        </is>
      </c>
      <c r="G1915" s="5" t="inlineStr"/>
      <c r="H1915" s="5" t="inlineStr">
        <is>
          <t>C/U</t>
        </is>
      </c>
      <c r="I1915" s="6" t="n">
        <v>0</v>
      </c>
      <c r="J1915" s="6" t="n">
        <v>200</v>
      </c>
      <c r="K1915" s="5" t="inlineStr">
        <is>
          <t>ARS</t>
        </is>
      </c>
      <c r="L1915" s="7" t="n">
        <v>24211.31</v>
      </c>
      <c r="M1915" s="7" t="n">
        <v>0</v>
      </c>
      <c r="O1915" s="11">
        <f>M1915/SUM($M$2:$M$2023)</f>
        <v/>
      </c>
      <c r="P1915" s="5">
        <f>IFERROR(M1915/I1915,0)</f>
        <v/>
      </c>
      <c r="R1915" s="8">
        <f>I1915-Q1915</f>
        <v/>
      </c>
      <c r="S1915" s="36">
        <f>P1915*R1915</f>
        <v/>
      </c>
      <c r="U1915" s="27" t="inlineStr">
        <is>
          <t>Stock SAP</t>
        </is>
      </c>
      <c r="V1915" s="27" t="inlineStr">
        <is>
          <t>Medicamentos</t>
        </is>
      </c>
      <c r="W1915" s="27" t="inlineStr">
        <is>
          <t>Dentro del alcance</t>
        </is>
      </c>
      <c r="X1915" s="25" t="inlineStr">
        <is>
          <t>Alta</t>
        </is>
      </c>
      <c r="Y1915" s="27" t="inlineStr">
        <is>
          <t>Homologado – confianza Alta</t>
        </is>
      </c>
      <c r="Z1915" s="26" t="inlineStr">
        <is>
          <t>Dar de baja en SAP</t>
        </is>
      </c>
      <c r="AA1915" s="27" t="inlineStr">
        <is>
          <t>23</t>
        </is>
      </c>
      <c r="AB1915" s="27" t="inlineStr">
        <is>
          <t>ASPIRINA</t>
        </is>
      </c>
      <c r="AC1915" s="27" t="inlineStr">
        <is>
          <t>Homologación por código Avain (master M01-001)</t>
        </is>
      </c>
      <c r="AD1915" s="27" t="inlineStr">
        <is>
          <t>No</t>
        </is>
      </c>
      <c r="AE1915" s="27" t="inlineStr"/>
      <c r="AF1915" s="27" t="inlineStr">
        <is>
          <t>Sí</t>
        </is>
      </c>
      <c r="AG1915" s="27" t="inlineStr">
        <is>
          <t>M01-001</t>
        </is>
      </c>
      <c r="AH1915" s="37" t="n">
        <v>5170</v>
      </c>
      <c r="AI1915" s="37" t="n">
        <v>570</v>
      </c>
      <c r="AJ1915" s="37" t="n">
        <v>4600</v>
      </c>
      <c r="AK1915" s="38" t="n">
        <v>121.0565531914893</v>
      </c>
      <c r="AL1915" s="38">
        <f>IF(OR($Z1915="Dar de baja en SAP",$Z1915="Dar de alta en SAP"),$AJ1915*$AK1915,"")</f>
        <v/>
      </c>
      <c r="AM1915" s="38">
        <f>$AI1915*$AK1915</f>
        <v/>
      </c>
      <c r="AN1915" s="27" t="inlineStr"/>
      <c r="AO1915" s="27"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t="inlineStr"/>
      <c r="D1916" s="5" t="inlineStr">
        <is>
          <t>033</t>
        </is>
      </c>
      <c r="E1916" s="5" t="inlineStr">
        <is>
          <t>ZMED</t>
        </is>
      </c>
      <c r="F1916" s="5" t="inlineStr">
        <is>
          <t>1060</t>
        </is>
      </c>
      <c r="G1916" s="5" t="inlineStr"/>
      <c r="H1916" s="5" t="inlineStr">
        <is>
          <t>C/U</t>
        </is>
      </c>
      <c r="I1916" s="6" t="n">
        <v>0</v>
      </c>
      <c r="J1916" s="6" t="n">
        <v>300</v>
      </c>
      <c r="K1916" s="5" t="inlineStr">
        <is>
          <t>ARS</t>
        </is>
      </c>
      <c r="L1916" s="7" t="n">
        <v>5039.14</v>
      </c>
      <c r="M1916" s="7" t="n">
        <v>0</v>
      </c>
      <c r="O1916" s="11">
        <f>M1916/SUM($M$2:$M$2023)</f>
        <v/>
      </c>
      <c r="P1916" s="5">
        <f>IFERROR(M1916/I1916,0)</f>
        <v/>
      </c>
      <c r="R1916" s="8">
        <f>I1916-Q1916</f>
        <v/>
      </c>
      <c r="S1916" s="36">
        <f>P1916*R1916</f>
        <v/>
      </c>
      <c r="U1916" s="27" t="inlineStr">
        <is>
          <t>Stock SAP</t>
        </is>
      </c>
      <c r="V1916" s="27" t="inlineStr">
        <is>
          <t>Medicamentos</t>
        </is>
      </c>
      <c r="W1916" s="27" t="inlineStr">
        <is>
          <t>Dentro del alcance</t>
        </is>
      </c>
      <c r="X1916" s="26" t="inlineStr">
        <is>
          <t>Baja</t>
        </is>
      </c>
      <c r="Y1916" s="27" t="inlineStr">
        <is>
          <t>Homologado – confianza Baja – pendiente de validación</t>
        </is>
      </c>
      <c r="Z1916" s="26" t="inlineStr">
        <is>
          <t>Dar de baja en SAP</t>
        </is>
      </c>
      <c r="AA1916" s="27" t="inlineStr">
        <is>
          <t>319</t>
        </is>
      </c>
      <c r="AB1916" s="27" t="inlineStr">
        <is>
          <t>HIOSCINA SIMPLE COMP</t>
        </is>
      </c>
      <c r="AC1916" s="27" t="inlineStr">
        <is>
          <t>Cruce por nomenclatura SAP</t>
        </is>
      </c>
      <c r="AD1916" s="27" t="inlineStr">
        <is>
          <t>No</t>
        </is>
      </c>
      <c r="AE1916" s="27" t="inlineStr"/>
      <c r="AF1916" s="27" t="inlineStr">
        <is>
          <t>No</t>
        </is>
      </c>
      <c r="AG1916" s="27" t="inlineStr"/>
      <c r="AH1916" s="37" t="n">
        <v>810</v>
      </c>
      <c r="AI1916" s="37" t="n">
        <v>380</v>
      </c>
      <c r="AJ1916" s="37" t="n">
        <v>430</v>
      </c>
      <c r="AK1916" s="38" t="n">
        <v>16.79712345679012</v>
      </c>
      <c r="AL1916" s="38">
        <f>IF(OR($Z1916="Dar de baja en SAP",$Z1916="Dar de alta en SAP"),$AJ1916*$AK1916,"")</f>
        <v/>
      </c>
      <c r="AM1916" s="38">
        <f>$AI1916*$AK1916</f>
        <v/>
      </c>
      <c r="AN1916" s="27" t="inlineStr"/>
      <c r="AO1916" s="27"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t="inlineStr"/>
      <c r="D1917" s="5" t="inlineStr">
        <is>
          <t>033</t>
        </is>
      </c>
      <c r="E1917" s="5" t="inlineStr">
        <is>
          <t>ZMED</t>
        </is>
      </c>
      <c r="F1917" s="5" t="inlineStr">
        <is>
          <t>1060</t>
        </is>
      </c>
      <c r="G1917" s="5" t="inlineStr"/>
      <c r="H1917" s="5" t="inlineStr">
        <is>
          <t>C/U</t>
        </is>
      </c>
      <c r="I1917" s="6" t="n">
        <v>0</v>
      </c>
      <c r="J1917" s="6" t="n">
        <v>900</v>
      </c>
      <c r="K1917" s="5" t="inlineStr">
        <is>
          <t>ARS</t>
        </is>
      </c>
      <c r="L1917" s="7" t="n">
        <v>39993.67</v>
      </c>
      <c r="M1917" s="7" t="n">
        <v>0</v>
      </c>
      <c r="O1917" s="11">
        <f>M1917/SUM($M$2:$M$2023)</f>
        <v/>
      </c>
      <c r="P1917" s="5">
        <f>IFERROR(M1917/I1917,0)</f>
        <v/>
      </c>
      <c r="R1917" s="8">
        <f>I1917-Q1917</f>
        <v/>
      </c>
      <c r="S1917" s="36">
        <f>P1917*R1917</f>
        <v/>
      </c>
      <c r="U1917" s="27" t="inlineStr">
        <is>
          <t>Stock SAP</t>
        </is>
      </c>
      <c r="V1917" s="27" t="inlineStr">
        <is>
          <t>Medicamentos</t>
        </is>
      </c>
      <c r="W1917" s="27" t="inlineStr">
        <is>
          <t>Dentro del alcance</t>
        </is>
      </c>
      <c r="X1917" s="25" t="inlineStr">
        <is>
          <t>Alta</t>
        </is>
      </c>
      <c r="Y1917" s="27" t="inlineStr">
        <is>
          <t>Homologado – confianza Alta</t>
        </is>
      </c>
      <c r="Z1917" s="26" t="inlineStr">
        <is>
          <t>Dar de baja en SAP</t>
        </is>
      </c>
      <c r="AA1917" s="27" t="inlineStr">
        <is>
          <t>153</t>
        </is>
      </c>
      <c r="AB1917" s="27" t="inlineStr">
        <is>
          <t>LORATADINA COMP</t>
        </is>
      </c>
      <c r="AC1917" s="27" t="inlineStr">
        <is>
          <t>Cruce por nomenclatura SAP</t>
        </is>
      </c>
      <c r="AD1917" s="27" t="inlineStr">
        <is>
          <t>No</t>
        </is>
      </c>
      <c r="AE1917" s="27" t="inlineStr"/>
      <c r="AF1917" s="27" t="inlineStr">
        <is>
          <t>Sí</t>
        </is>
      </c>
      <c r="AG1917" s="27" t="inlineStr"/>
      <c r="AH1917" s="37" t="n">
        <v>7695</v>
      </c>
      <c r="AI1917" s="37" t="n">
        <v>150</v>
      </c>
      <c r="AJ1917" s="37" t="n">
        <v>7545</v>
      </c>
      <c r="AK1917" s="38" t="n">
        <v>44.43740480831708</v>
      </c>
      <c r="AL1917" s="38">
        <f>IF(OR($Z1917="Dar de baja en SAP",$Z1917="Dar de alta en SAP"),$AJ1917*$AK1917,"")</f>
        <v/>
      </c>
      <c r="AM1917" s="38">
        <f>$AI1917*$AK1917</f>
        <v/>
      </c>
      <c r="AN1917" s="29" t="inlineStr">
        <is>
          <t>Valorización a validar: relación de cantidades 51 a 1 entre SAP y el recuento físico. Sugiere distinta unidad de medida (SAP por caja o envase y el recuento por unidad). La diferencia económica de esta fila no debe tomarse como definitiva.</t>
        </is>
      </c>
      <c r="AO1917" s="27"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t="inlineStr"/>
      <c r="D1918" s="5" t="inlineStr">
        <is>
          <t>033</t>
        </is>
      </c>
      <c r="E1918" s="5" t="inlineStr">
        <is>
          <t>ZMED</t>
        </is>
      </c>
      <c r="F1918" s="5" t="inlineStr">
        <is>
          <t>1060</t>
        </is>
      </c>
      <c r="G1918" s="5" t="inlineStr"/>
      <c r="H1918" s="5" t="inlineStr">
        <is>
          <t>C/U</t>
        </is>
      </c>
      <c r="I1918" s="6" t="n">
        <v>0</v>
      </c>
      <c r="J1918" s="6" t="n">
        <v>200</v>
      </c>
      <c r="K1918" s="5" t="inlineStr">
        <is>
          <t>ARS</t>
        </is>
      </c>
      <c r="L1918" s="7" t="n">
        <v>50065.2</v>
      </c>
      <c r="M1918" s="7" t="n">
        <v>0</v>
      </c>
      <c r="O1918" s="11">
        <f>M1918/SUM($M$2:$M$2023)</f>
        <v/>
      </c>
      <c r="P1918" s="5">
        <f>IFERROR(M1918/I1918,0)</f>
        <v/>
      </c>
      <c r="R1918" s="8">
        <f>I1918-Q1918</f>
        <v/>
      </c>
      <c r="S1918" s="36">
        <f>P1918*R1918</f>
        <v/>
      </c>
      <c r="U1918" s="27" t="inlineStr">
        <is>
          <t>Stock SAP</t>
        </is>
      </c>
      <c r="V1918" s="27" t="inlineStr">
        <is>
          <t>Medicamentos</t>
        </is>
      </c>
      <c r="W1918" s="27" t="inlineStr">
        <is>
          <t>Dentro del alcance</t>
        </is>
      </c>
      <c r="X1918" s="25" t="inlineStr">
        <is>
          <t>Alta</t>
        </is>
      </c>
      <c r="Y1918" s="27" t="inlineStr">
        <is>
          <t>Homologado – confianza Alta</t>
        </is>
      </c>
      <c r="Z1918" s="26" t="inlineStr">
        <is>
          <t>Dar de baja en SAP</t>
        </is>
      </c>
      <c r="AA1918" s="27" t="inlineStr">
        <is>
          <t>399</t>
        </is>
      </c>
      <c r="AB1918" s="27" t="inlineStr">
        <is>
          <t>ATENOLOL 100 MG COMPRIMIDOS</t>
        </is>
      </c>
      <c r="AC1918" s="27" t="inlineStr">
        <is>
          <t>Cruce por nomenclatura SAP</t>
        </is>
      </c>
      <c r="AD1918" s="27" t="inlineStr">
        <is>
          <t>No</t>
        </is>
      </c>
      <c r="AE1918" s="27" t="inlineStr"/>
      <c r="AF1918" s="27" t="inlineStr">
        <is>
          <t>No</t>
        </is>
      </c>
      <c r="AG1918" s="27" t="inlineStr"/>
      <c r="AH1918" s="37" t="n">
        <v>1866</v>
      </c>
      <c r="AI1918" s="37" t="n">
        <v>28</v>
      </c>
      <c r="AJ1918" s="37" t="n">
        <v>1838</v>
      </c>
      <c r="AK1918" s="38" t="n">
        <v>250.3259807073954</v>
      </c>
      <c r="AL1918" s="38">
        <f>IF(OR($Z1918="Dar de baja en SAP",$Z1918="Dar de alta en SAP"),$AJ1918*$AK1918,"")</f>
        <v/>
      </c>
      <c r="AM1918" s="38">
        <f>$AI1918*$AK1918</f>
        <v/>
      </c>
      <c r="AN1918" s="29" t="inlineStr">
        <is>
          <t>Valorización a validar: relación de cantidades 67 a 1 entre SAP y el recuento físico. Sugiere distinta unidad de medida (SAP por caja o envase y el recuento por unidad). La diferencia económica de esta fila no debe tomarse como definitiva.</t>
        </is>
      </c>
      <c r="AO1918" s="27"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t="inlineStr"/>
      <c r="D1919" s="5" t="inlineStr">
        <is>
          <t>033</t>
        </is>
      </c>
      <c r="E1919" s="5" t="inlineStr">
        <is>
          <t>ZMED</t>
        </is>
      </c>
      <c r="F1919" s="5" t="inlineStr">
        <is>
          <t>1060</t>
        </is>
      </c>
      <c r="G1919" s="5" t="inlineStr"/>
      <c r="H1919" s="5" t="inlineStr">
        <is>
          <t>C/U</t>
        </is>
      </c>
      <c r="I1919" s="6" t="n">
        <v>0</v>
      </c>
      <c r="J1919" s="6" t="n">
        <v>100</v>
      </c>
      <c r="K1919" s="5" t="inlineStr">
        <is>
          <t>ARS</t>
        </is>
      </c>
      <c r="L1919" s="7" t="n">
        <v>30814.18</v>
      </c>
      <c r="M1919" s="7" t="n">
        <v>0</v>
      </c>
      <c r="O1919" s="11">
        <f>M1919/SUM($M$2:$M$2023)</f>
        <v/>
      </c>
      <c r="P1919" s="5">
        <f>IFERROR(M1919/I1919,0)</f>
        <v/>
      </c>
      <c r="R1919" s="8">
        <f>I1919-Q1919</f>
        <v/>
      </c>
      <c r="S1919" s="36">
        <f>P1919*R1919</f>
        <v/>
      </c>
      <c r="U1919" s="27" t="inlineStr">
        <is>
          <t>Stock SAP</t>
        </is>
      </c>
      <c r="V1919" s="27" t="inlineStr">
        <is>
          <t>Medicamentos</t>
        </is>
      </c>
      <c r="W1919" s="27" t="inlineStr">
        <is>
          <t>Dentro del alcance</t>
        </is>
      </c>
      <c r="X1919" s="27" t="inlineStr"/>
      <c r="Y1919" s="27" t="inlineStr">
        <is>
          <t>Sin recuento físico en el inventario de Avain</t>
        </is>
      </c>
      <c r="Z1919" s="28" t="inlineStr">
        <is>
          <t>Sin recuento físico</t>
        </is>
      </c>
      <c r="AA1919" s="27" t="inlineStr"/>
      <c r="AB1919" s="27" t="inlineStr"/>
      <c r="AC1919" s="27" t="inlineStr"/>
      <c r="AD1919" s="27" t="inlineStr"/>
      <c r="AE1919" s="27" t="inlineStr"/>
      <c r="AF1919" s="27" t="inlineStr"/>
      <c r="AG1919" s="27" t="inlineStr"/>
      <c r="AH1919" s="37" t="n">
        <v>2100</v>
      </c>
      <c r="AI1919" s="37" t="n">
        <v>0</v>
      </c>
      <c r="AJ1919" s="37" t="n">
        <v>2100</v>
      </c>
      <c r="AK1919" s="38" t="n">
        <v>308.1418095238096</v>
      </c>
      <c r="AL1919" s="38" t="n"/>
      <c r="AM1919" s="38" t="n"/>
      <c r="AN1919" s="27" t="inlineStr"/>
      <c r="AO1919" s="27" t="inlineStr">
        <is>
          <t>El material ocupa 14 filas en la hoja 1060 NQN (lote/almacén). La cantidad SAP y la física de esta vista son el total del material.</t>
        </is>
      </c>
    </row>
    <row r="1920">
      <c r="A1920" s="5" t="inlineStr">
        <is>
          <t>1000176</t>
        </is>
      </c>
      <c r="B1920" s="5" t="inlineStr">
        <is>
          <t>CURA PLUS COMPRIMIDO</t>
        </is>
      </c>
      <c r="C1920" s="5" t="inlineStr"/>
      <c r="D1920" s="5" t="inlineStr">
        <is>
          <t>033</t>
        </is>
      </c>
      <c r="E1920" s="5" t="inlineStr">
        <is>
          <t>ZMED</t>
        </is>
      </c>
      <c r="F1920" s="5" t="inlineStr">
        <is>
          <t>1060</t>
        </is>
      </c>
      <c r="G1920" s="5" t="inlineStr"/>
      <c r="H1920" s="5" t="inlineStr">
        <is>
          <t>C/U</t>
        </is>
      </c>
      <c r="I1920" s="6" t="n">
        <v>0</v>
      </c>
      <c r="J1920" s="6" t="n">
        <v>1060</v>
      </c>
      <c r="K1920" s="5" t="inlineStr">
        <is>
          <t>ARS</t>
        </is>
      </c>
      <c r="L1920" s="7" t="n">
        <v>11464.32</v>
      </c>
      <c r="M1920" s="7" t="n">
        <v>0</v>
      </c>
      <c r="O1920" s="11">
        <f>M1920/SUM($M$2:$M$2023)</f>
        <v/>
      </c>
      <c r="P1920" s="5">
        <f>IFERROR(M1920/I1920,0)</f>
        <v/>
      </c>
      <c r="R1920" s="8">
        <f>I1920-Q1920</f>
        <v/>
      </c>
      <c r="S1920" s="36">
        <f>P1920*R1920</f>
        <v/>
      </c>
      <c r="U1920" s="27" t="inlineStr">
        <is>
          <t>Stock SAP</t>
        </is>
      </c>
      <c r="V1920" s="27" t="inlineStr">
        <is>
          <t>Medicamentos</t>
        </is>
      </c>
      <c r="W1920" s="27" t="inlineStr">
        <is>
          <t>Dentro del alcance</t>
        </is>
      </c>
      <c r="X1920" s="27" t="inlineStr"/>
      <c r="Y1920" s="27" t="inlineStr">
        <is>
          <t>Sin recuento físico en el inventario de Avain</t>
        </is>
      </c>
      <c r="Z1920" s="28" t="inlineStr">
        <is>
          <t>Sin recuento físico</t>
        </is>
      </c>
      <c r="AA1920" s="27" t="inlineStr"/>
      <c r="AB1920" s="27" t="inlineStr"/>
      <c r="AC1920" s="27" t="inlineStr"/>
      <c r="AD1920" s="27" t="inlineStr"/>
      <c r="AE1920" s="27" t="inlineStr"/>
      <c r="AF1920" s="27" t="inlineStr"/>
      <c r="AG1920" s="27" t="inlineStr"/>
      <c r="AH1920" s="37" t="n">
        <v>0</v>
      </c>
      <c r="AI1920" s="37" t="n">
        <v>0</v>
      </c>
      <c r="AJ1920" s="37" t="n">
        <v>0</v>
      </c>
      <c r="AK1920" s="38" t="n">
        <v>0</v>
      </c>
      <c r="AL1920" s="38" t="n"/>
      <c r="AM1920" s="38" t="n"/>
      <c r="AN1920" s="27" t="inlineStr"/>
      <c r="AO1920" s="27" t="inlineStr"/>
    </row>
    <row r="1921">
      <c r="A1921" s="5" t="inlineStr">
        <is>
          <t>1000177</t>
        </is>
      </c>
      <c r="B1921" s="5" t="inlineStr">
        <is>
          <t>DIPIRONA COMPRIMIDO</t>
        </is>
      </c>
      <c r="C1921" s="5" t="inlineStr"/>
      <c r="D1921" s="5" t="inlineStr">
        <is>
          <t>033</t>
        </is>
      </c>
      <c r="E1921" s="5" t="inlineStr">
        <is>
          <t>ZMED</t>
        </is>
      </c>
      <c r="F1921" s="5" t="inlineStr">
        <is>
          <t>1060</t>
        </is>
      </c>
      <c r="G1921" s="5" t="inlineStr"/>
      <c r="H1921" s="5" t="inlineStr">
        <is>
          <t>C/U</t>
        </is>
      </c>
      <c r="I1921" s="6" t="n">
        <v>0</v>
      </c>
      <c r="J1921" s="6" t="n">
        <v>250</v>
      </c>
      <c r="K1921" s="5" t="inlineStr">
        <is>
          <t>ARS</t>
        </is>
      </c>
      <c r="L1921" s="7" t="n">
        <v>69037.2</v>
      </c>
      <c r="M1921" s="7" t="n">
        <v>0</v>
      </c>
      <c r="O1921" s="11">
        <f>M1921/SUM($M$2:$M$2023)</f>
        <v/>
      </c>
      <c r="P1921" s="5">
        <f>IFERROR(M1921/I1921,0)</f>
        <v/>
      </c>
      <c r="R1921" s="8">
        <f>I1921-Q1921</f>
        <v/>
      </c>
      <c r="S1921" s="36">
        <f>P1921*R1921</f>
        <v/>
      </c>
      <c r="U1921" s="27" t="inlineStr">
        <is>
          <t>Stock SAP</t>
        </is>
      </c>
      <c r="V1921" s="27" t="inlineStr">
        <is>
          <t>Medicamentos</t>
        </is>
      </c>
      <c r="W1921" s="27" t="inlineStr">
        <is>
          <t>Dentro del alcance</t>
        </is>
      </c>
      <c r="X1921" s="25" t="inlineStr">
        <is>
          <t>Alta</t>
        </is>
      </c>
      <c r="Y1921" s="27" t="inlineStr">
        <is>
          <t>Homologado – confianza Alta</t>
        </is>
      </c>
      <c r="Z1921" s="26" t="inlineStr">
        <is>
          <t>Dar de baja en SAP</t>
        </is>
      </c>
      <c r="AA1921" s="27" t="inlineStr">
        <is>
          <t>515</t>
        </is>
      </c>
      <c r="AB1921" s="27" t="inlineStr">
        <is>
          <t>DIPIRONA COMP</t>
        </is>
      </c>
      <c r="AC1921" s="27" t="inlineStr">
        <is>
          <t>Cruce por nomenclatura SAP</t>
        </is>
      </c>
      <c r="AD1921" s="27" t="inlineStr">
        <is>
          <t>No</t>
        </is>
      </c>
      <c r="AE1921" s="27" t="inlineStr"/>
      <c r="AF1921" s="27" t="inlineStr">
        <is>
          <t>No</t>
        </is>
      </c>
      <c r="AG1921" s="27" t="inlineStr"/>
      <c r="AH1921" s="37" t="n">
        <v>850</v>
      </c>
      <c r="AI1921" s="37" t="n">
        <v>260</v>
      </c>
      <c r="AJ1921" s="37" t="n">
        <v>590</v>
      </c>
      <c r="AK1921" s="38" t="n">
        <v>276.1488</v>
      </c>
      <c r="AL1921" s="38">
        <f>IF(OR($Z1921="Dar de baja en SAP",$Z1921="Dar de alta en SAP"),$AJ1921*$AK1921,"")</f>
        <v/>
      </c>
      <c r="AM1921" s="38">
        <f>$AI1921*$AK1921</f>
        <v/>
      </c>
      <c r="AN1921" s="27" t="inlineStr"/>
      <c r="AO1921" s="27"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t="inlineStr"/>
      <c r="D1922" s="5" t="inlineStr">
        <is>
          <t>033</t>
        </is>
      </c>
      <c r="E1922" s="5" t="inlineStr">
        <is>
          <t>ZMED</t>
        </is>
      </c>
      <c r="F1922" s="5" t="inlineStr">
        <is>
          <t>1060</t>
        </is>
      </c>
      <c r="G1922" s="5" t="inlineStr"/>
      <c r="H1922" s="5" t="inlineStr">
        <is>
          <t>C/U</t>
        </is>
      </c>
      <c r="I1922" s="6" t="n">
        <v>0</v>
      </c>
      <c r="J1922" s="6" t="n">
        <v>320</v>
      </c>
      <c r="K1922" s="5" t="inlineStr">
        <is>
          <t>ARS</t>
        </is>
      </c>
      <c r="L1922" s="7" t="n">
        <v>139779.6</v>
      </c>
      <c r="M1922" s="7" t="n">
        <v>0</v>
      </c>
      <c r="O1922" s="11">
        <f>M1922/SUM($M$2:$M$2023)</f>
        <v/>
      </c>
      <c r="P1922" s="5">
        <f>IFERROR(M1922/I1922,0)</f>
        <v/>
      </c>
      <c r="R1922" s="8">
        <f>I1922-Q1922</f>
        <v/>
      </c>
      <c r="S1922" s="36">
        <f>P1922*R1922</f>
        <v/>
      </c>
      <c r="U1922" s="27" t="inlineStr">
        <is>
          <t>Stock SAP</t>
        </is>
      </c>
      <c r="V1922" s="27" t="inlineStr">
        <is>
          <t>Medicamentos</t>
        </is>
      </c>
      <c r="W1922" s="27" t="inlineStr">
        <is>
          <t>Dentro del alcance</t>
        </is>
      </c>
      <c r="X1922" s="27" t="inlineStr"/>
      <c r="Y1922" s="27" t="inlineStr">
        <is>
          <t>Sin recuento físico en el inventario de Avain</t>
        </is>
      </c>
      <c r="Z1922" s="28" t="inlineStr">
        <is>
          <t>Sin recuento físico</t>
        </is>
      </c>
      <c r="AA1922" s="27" t="inlineStr"/>
      <c r="AB1922" s="27" t="inlineStr"/>
      <c r="AC1922" s="27" t="inlineStr"/>
      <c r="AD1922" s="27" t="inlineStr"/>
      <c r="AE1922" s="27" t="inlineStr"/>
      <c r="AF1922" s="27" t="inlineStr"/>
      <c r="AG1922" s="27" t="inlineStr"/>
      <c r="AH1922" s="37" t="n">
        <v>534</v>
      </c>
      <c r="AI1922" s="37" t="n">
        <v>0</v>
      </c>
      <c r="AJ1922" s="37" t="n">
        <v>534</v>
      </c>
      <c r="AK1922" s="38" t="n">
        <v>436.8112172284644</v>
      </c>
      <c r="AL1922" s="38" t="n"/>
      <c r="AM1922" s="38" t="n"/>
      <c r="AN1922" s="27" t="inlineStr"/>
      <c r="AO1922" s="27"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t="inlineStr"/>
      <c r="D1923" s="5" t="inlineStr">
        <is>
          <t>033</t>
        </is>
      </c>
      <c r="E1923" s="5" t="inlineStr">
        <is>
          <t>ZMED</t>
        </is>
      </c>
      <c r="F1923" s="5" t="inlineStr">
        <is>
          <t>1060</t>
        </is>
      </c>
      <c r="G1923" s="5" t="inlineStr"/>
      <c r="H1923" s="5" t="inlineStr">
        <is>
          <t>C/U</t>
        </is>
      </c>
      <c r="I1923" s="6" t="n">
        <v>0</v>
      </c>
      <c r="J1923" s="6" t="n">
        <v>300</v>
      </c>
      <c r="K1923" s="5" t="inlineStr">
        <is>
          <t>ARS</t>
        </is>
      </c>
      <c r="L1923" s="7" t="n">
        <v>1906.4</v>
      </c>
      <c r="M1923" s="7" t="n">
        <v>0</v>
      </c>
      <c r="O1923" s="11">
        <f>M1923/SUM($M$2:$M$2023)</f>
        <v/>
      </c>
      <c r="P1923" s="5">
        <f>IFERROR(M1923/I1923,0)</f>
        <v/>
      </c>
      <c r="R1923" s="8">
        <f>I1923-Q1923</f>
        <v/>
      </c>
      <c r="S1923" s="36">
        <f>P1923*R1923</f>
        <v/>
      </c>
      <c r="U1923" s="27" t="inlineStr">
        <is>
          <t>Stock SAP</t>
        </is>
      </c>
      <c r="V1923" s="27" t="inlineStr">
        <is>
          <t>Medicamentos</t>
        </is>
      </c>
      <c r="W1923" s="27" t="inlineStr">
        <is>
          <t>Dentro del alcance</t>
        </is>
      </c>
      <c r="X1923" s="27" t="inlineStr"/>
      <c r="Y1923" s="27" t="inlineStr">
        <is>
          <t>Sin recuento físico en el inventario de Avain</t>
        </is>
      </c>
      <c r="Z1923" s="28" t="inlineStr">
        <is>
          <t>Sin recuento físico</t>
        </is>
      </c>
      <c r="AA1923" s="27" t="inlineStr"/>
      <c r="AB1923" s="27" t="inlineStr"/>
      <c r="AC1923" s="27" t="inlineStr"/>
      <c r="AD1923" s="27" t="inlineStr"/>
      <c r="AE1923" s="27" t="inlineStr"/>
      <c r="AF1923" s="27" t="inlineStr"/>
      <c r="AG1923" s="27" t="inlineStr"/>
      <c r="AH1923" s="37" t="n">
        <v>0</v>
      </c>
      <c r="AI1923" s="37" t="n">
        <v>0</v>
      </c>
      <c r="AJ1923" s="37" t="n">
        <v>0</v>
      </c>
      <c r="AK1923" s="38" t="n">
        <v>0</v>
      </c>
      <c r="AL1923" s="38" t="n"/>
      <c r="AM1923" s="38" t="n"/>
      <c r="AN1923" s="27" t="inlineStr"/>
      <c r="AO1923" s="27" t="inlineStr"/>
    </row>
    <row r="1924">
      <c r="A1924" s="5" t="inlineStr">
        <is>
          <t>1000181</t>
        </is>
      </c>
      <c r="B1924" s="5" t="inlineStr">
        <is>
          <t>LOPERAMIDA COMPRIMIDO</t>
        </is>
      </c>
      <c r="C1924" s="5" t="inlineStr"/>
      <c r="D1924" s="5" t="inlineStr">
        <is>
          <t>033</t>
        </is>
      </c>
      <c r="E1924" s="5" t="inlineStr">
        <is>
          <t>ZMED</t>
        </is>
      </c>
      <c r="F1924" s="5" t="inlineStr">
        <is>
          <t>1060</t>
        </is>
      </c>
      <c r="G1924" s="5" t="inlineStr"/>
      <c r="H1924" s="5" t="inlineStr">
        <is>
          <t>C/U</t>
        </is>
      </c>
      <c r="I1924" s="6" t="n">
        <v>0</v>
      </c>
      <c r="J1924" s="6" t="n">
        <v>300</v>
      </c>
      <c r="K1924" s="5" t="inlineStr">
        <is>
          <t>ARS</t>
        </is>
      </c>
      <c r="L1924" s="7" t="n">
        <v>6142.58</v>
      </c>
      <c r="M1924" s="7" t="n">
        <v>0</v>
      </c>
      <c r="O1924" s="11">
        <f>M1924/SUM($M$2:$M$2023)</f>
        <v/>
      </c>
      <c r="P1924" s="5">
        <f>IFERROR(M1924/I1924,0)</f>
        <v/>
      </c>
      <c r="R1924" s="8">
        <f>I1924-Q1924</f>
        <v/>
      </c>
      <c r="S1924" s="36">
        <f>P1924*R1924</f>
        <v/>
      </c>
      <c r="U1924" s="27" t="inlineStr">
        <is>
          <t>Stock SAP</t>
        </is>
      </c>
      <c r="V1924" s="27" t="inlineStr">
        <is>
          <t>Medicamentos</t>
        </is>
      </c>
      <c r="W1924" s="27" t="inlineStr">
        <is>
          <t>Dentro del alcance</t>
        </is>
      </c>
      <c r="X1924" s="27" t="inlineStr"/>
      <c r="Y1924" s="27" t="inlineStr">
        <is>
          <t>Sin recuento físico en el inventario de Avain</t>
        </is>
      </c>
      <c r="Z1924" s="28" t="inlineStr">
        <is>
          <t>Sin recuento físico</t>
        </is>
      </c>
      <c r="AA1924" s="27" t="inlineStr"/>
      <c r="AB1924" s="27" t="inlineStr"/>
      <c r="AC1924" s="27" t="inlineStr"/>
      <c r="AD1924" s="27" t="inlineStr"/>
      <c r="AE1924" s="27" t="inlineStr"/>
      <c r="AF1924" s="27" t="inlineStr"/>
      <c r="AG1924" s="27" t="inlineStr"/>
      <c r="AH1924" s="37" t="n">
        <v>5720</v>
      </c>
      <c r="AI1924" s="37" t="n">
        <v>0</v>
      </c>
      <c r="AJ1924" s="37" t="n">
        <v>5720</v>
      </c>
      <c r="AK1924" s="38" t="n">
        <v>20.47527272727273</v>
      </c>
      <c r="AL1924" s="38" t="n"/>
      <c r="AM1924" s="38" t="n"/>
      <c r="AN1924" s="27" t="inlineStr"/>
      <c r="AO1924" s="27" t="inlineStr">
        <is>
          <t>El material ocupa 13 filas en la hoja 1060 NQN (lote/almacén). La cantidad SAP y la física de esta vista son el total del material.</t>
        </is>
      </c>
    </row>
    <row r="1925">
      <c r="A1925" s="5" t="inlineStr">
        <is>
          <t>1000182</t>
        </is>
      </c>
      <c r="B1925" s="5" t="inlineStr">
        <is>
          <t>METOCLOPRAMIDA COMPRIMIDO</t>
        </is>
      </c>
      <c r="C1925" s="5" t="inlineStr"/>
      <c r="D1925" s="5" t="inlineStr">
        <is>
          <t>033</t>
        </is>
      </c>
      <c r="E1925" s="5" t="inlineStr">
        <is>
          <t>ZMED</t>
        </is>
      </c>
      <c r="F1925" s="5" t="inlineStr">
        <is>
          <t>1060</t>
        </is>
      </c>
      <c r="G1925" s="5" t="inlineStr"/>
      <c r="H1925" s="5" t="inlineStr">
        <is>
          <t>C/U</t>
        </is>
      </c>
      <c r="I1925" s="6" t="n">
        <v>0</v>
      </c>
      <c r="J1925" s="6" t="n">
        <v>250</v>
      </c>
      <c r="K1925" s="5" t="inlineStr">
        <is>
          <t>ARS</t>
        </is>
      </c>
      <c r="L1925" s="7" t="n">
        <v>42346.83</v>
      </c>
      <c r="M1925" s="7" t="n">
        <v>0</v>
      </c>
      <c r="O1925" s="11">
        <f>M1925/SUM($M$2:$M$2023)</f>
        <v/>
      </c>
      <c r="P1925" s="5">
        <f>IFERROR(M1925/I1925,0)</f>
        <v/>
      </c>
      <c r="R1925" s="8">
        <f>I1925-Q1925</f>
        <v/>
      </c>
      <c r="S1925" s="36">
        <f>P1925*R1925</f>
        <v/>
      </c>
      <c r="U1925" s="27" t="inlineStr">
        <is>
          <t>Stock SAP</t>
        </is>
      </c>
      <c r="V1925" s="27" t="inlineStr">
        <is>
          <t>Medicamentos</t>
        </is>
      </c>
      <c r="W1925" s="27" t="inlineStr">
        <is>
          <t>Dentro del alcance</t>
        </is>
      </c>
      <c r="X1925" s="26" t="inlineStr">
        <is>
          <t>Baja</t>
        </is>
      </c>
      <c r="Y1925" s="27" t="inlineStr">
        <is>
          <t>Homologado – confianza Baja – pendiente de validación</t>
        </is>
      </c>
      <c r="Z1925" s="26" t="inlineStr">
        <is>
          <t>Dar de baja en SAP</t>
        </is>
      </c>
      <c r="AA1925" s="27" t="inlineStr">
        <is>
          <t>397</t>
        </is>
      </c>
      <c r="AB1925" s="27" t="inlineStr">
        <is>
          <t>METOCLOPRAMIDA COMP SUBLINGUALES</t>
        </is>
      </c>
      <c r="AC1925" s="27" t="inlineStr">
        <is>
          <t>Cruce por nomenclatura SAP</t>
        </is>
      </c>
      <c r="AD1925" s="27" t="inlineStr">
        <is>
          <t>No</t>
        </is>
      </c>
      <c r="AE1925" s="27" t="inlineStr"/>
      <c r="AF1925" s="27" t="inlineStr">
        <is>
          <t>No</t>
        </is>
      </c>
      <c r="AG1925" s="27" t="inlineStr"/>
      <c r="AH1925" s="37" t="n">
        <v>410</v>
      </c>
      <c r="AI1925" s="37" t="n">
        <v>60</v>
      </c>
      <c r="AJ1925" s="37" t="n">
        <v>350</v>
      </c>
      <c r="AK1925" s="38" t="n">
        <v>169.3873170731707</v>
      </c>
      <c r="AL1925" s="38">
        <f>IF(OR($Z1925="Dar de baja en SAP",$Z1925="Dar de alta en SAP"),$AJ1925*$AK1925,"")</f>
        <v/>
      </c>
      <c r="AM1925" s="38">
        <f>$AI1925*$AK1925</f>
        <v/>
      </c>
      <c r="AN1925" s="27" t="inlineStr"/>
      <c r="AO1925" s="27"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t="inlineStr"/>
      <c r="D1926" s="5" t="inlineStr">
        <is>
          <t>033</t>
        </is>
      </c>
      <c r="E1926" s="5" t="inlineStr">
        <is>
          <t>ZMED</t>
        </is>
      </c>
      <c r="F1926" s="5" t="inlineStr">
        <is>
          <t>1060</t>
        </is>
      </c>
      <c r="G1926" s="5" t="inlineStr"/>
      <c r="H1926" s="5" t="inlineStr">
        <is>
          <t>C/U</t>
        </is>
      </c>
      <c r="I1926" s="6" t="n">
        <v>0</v>
      </c>
      <c r="J1926" s="6" t="n">
        <v>480</v>
      </c>
      <c r="K1926" s="5" t="inlineStr">
        <is>
          <t>ARS</t>
        </is>
      </c>
      <c r="L1926" s="7" t="n">
        <v>122251.59</v>
      </c>
      <c r="M1926" s="7" t="n">
        <v>0</v>
      </c>
      <c r="O1926" s="11">
        <f>M1926/SUM($M$2:$M$2023)</f>
        <v/>
      </c>
      <c r="P1926" s="5">
        <f>IFERROR(M1926/I1926,0)</f>
        <v/>
      </c>
      <c r="R1926" s="8">
        <f>I1926-Q1926</f>
        <v/>
      </c>
      <c r="S1926" s="36">
        <f>P1926*R1926</f>
        <v/>
      </c>
      <c r="U1926" s="27" t="inlineStr">
        <is>
          <t>Stock SAP</t>
        </is>
      </c>
      <c r="V1926" s="27" t="inlineStr">
        <is>
          <t>Medicamentos</t>
        </is>
      </c>
      <c r="W1926" s="27" t="inlineStr">
        <is>
          <t>Dentro del alcance</t>
        </is>
      </c>
      <c r="X1926" s="30" t="inlineStr">
        <is>
          <t>Media</t>
        </is>
      </c>
      <c r="Y1926" s="27" t="inlineStr">
        <is>
          <t>Homologado – confianza Media – pendiente de validación</t>
        </is>
      </c>
      <c r="Z1926" s="26" t="inlineStr">
        <is>
          <t>Dar de baja en SAP</t>
        </is>
      </c>
      <c r="AA1926" s="27" t="inlineStr">
        <is>
          <t>165</t>
        </is>
      </c>
      <c r="AB1926" s="27" t="inlineStr">
        <is>
          <t>MYLANTA</t>
        </is>
      </c>
      <c r="AC1926" s="27" t="inlineStr">
        <is>
          <t>Cruce por nomenclatura SAP</t>
        </is>
      </c>
      <c r="AD1926" s="27" t="inlineStr">
        <is>
          <t>Sí</t>
        </is>
      </c>
      <c r="AE1926" s="27" t="inlineStr">
        <is>
          <t>1000183, 1000188</t>
        </is>
      </c>
      <c r="AF1926" s="27" t="inlineStr">
        <is>
          <t>Sí</t>
        </is>
      </c>
      <c r="AG1926" s="27" t="inlineStr"/>
      <c r="AH1926" s="37" t="n">
        <v>5398</v>
      </c>
      <c r="AI1926" s="37" t="n">
        <v>0</v>
      </c>
      <c r="AJ1926" s="37" t="n">
        <v>5398</v>
      </c>
      <c r="AK1926" s="38" t="n">
        <v>254.690802148944</v>
      </c>
      <c r="AL1926" s="38">
        <f>IF(OR($Z1926="Dar de baja en SAP",$Z1926="Dar de alta en SAP"),$AJ1926*$AK1926,"")</f>
        <v/>
      </c>
      <c r="AM1926" s="38">
        <f>$AI1926*$AK1926</f>
        <v/>
      </c>
      <c r="AN1926" s="27" t="inlineStr"/>
      <c r="AO1926" s="27"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t="inlineStr"/>
      <c r="D1927" s="5" t="inlineStr">
        <is>
          <t>033</t>
        </is>
      </c>
      <c r="E1927" s="5" t="inlineStr">
        <is>
          <t>ZMED</t>
        </is>
      </c>
      <c r="F1927" s="5" t="inlineStr">
        <is>
          <t>1060</t>
        </is>
      </c>
      <c r="G1927" s="5" t="inlineStr"/>
      <c r="H1927" s="5" t="inlineStr">
        <is>
          <t>C/U</t>
        </is>
      </c>
      <c r="I1927" s="6" t="n">
        <v>0</v>
      </c>
      <c r="J1927" s="6" t="n">
        <v>300</v>
      </c>
      <c r="K1927" s="5" t="inlineStr">
        <is>
          <t>ARS</t>
        </is>
      </c>
      <c r="L1927" s="7" t="n">
        <v>1363.15</v>
      </c>
      <c r="M1927" s="7" t="n">
        <v>0</v>
      </c>
      <c r="O1927" s="11">
        <f>M1927/SUM($M$2:$M$2023)</f>
        <v/>
      </c>
      <c r="P1927" s="5">
        <f>IFERROR(M1927/I1927,0)</f>
        <v/>
      </c>
      <c r="R1927" s="8">
        <f>I1927-Q1927</f>
        <v/>
      </c>
      <c r="S1927" s="36">
        <f>P1927*R1927</f>
        <v/>
      </c>
      <c r="U1927" s="27" t="inlineStr">
        <is>
          <t>Stock SAP</t>
        </is>
      </c>
      <c r="V1927" s="27" t="inlineStr">
        <is>
          <t>Medicamentos</t>
        </is>
      </c>
      <c r="W1927" s="27" t="inlineStr">
        <is>
          <t>Dentro del alcance</t>
        </is>
      </c>
      <c r="X1927" s="27" t="inlineStr"/>
      <c r="Y1927" s="27" t="inlineStr">
        <is>
          <t>Sin recuento físico en el inventario de Avain</t>
        </is>
      </c>
      <c r="Z1927" s="28" t="inlineStr">
        <is>
          <t>Sin recuento físico</t>
        </is>
      </c>
      <c r="AA1927" s="27" t="inlineStr"/>
      <c r="AB1927" s="27" t="inlineStr"/>
      <c r="AC1927" s="27" t="inlineStr"/>
      <c r="AD1927" s="27" t="inlineStr"/>
      <c r="AE1927" s="27" t="inlineStr"/>
      <c r="AF1927" s="27" t="inlineStr"/>
      <c r="AG1927" s="27" t="inlineStr"/>
      <c r="AH1927" s="37" t="n">
        <v>40</v>
      </c>
      <c r="AI1927" s="37" t="n">
        <v>0</v>
      </c>
      <c r="AJ1927" s="37" t="n">
        <v>40</v>
      </c>
      <c r="AK1927" s="38" t="n">
        <v>4.54375</v>
      </c>
      <c r="AL1927" s="38" t="n"/>
      <c r="AM1927" s="38" t="n"/>
      <c r="AN1927" s="27" t="inlineStr"/>
      <c r="AO1927" s="27" t="inlineStr">
        <is>
          <t>El material ocupa 2 filas en la hoja 1060 NQN (lote/almacén). La cantidad SAP y la física de esta vista son el total del material.</t>
        </is>
      </c>
    </row>
    <row r="1928">
      <c r="A1928" s="5" t="inlineStr">
        <is>
          <t>1000185</t>
        </is>
      </c>
      <c r="B1928" s="5" t="inlineStr">
        <is>
          <t>PLATSUL  X 100 CREMA</t>
        </is>
      </c>
      <c r="C1928" s="5" t="inlineStr"/>
      <c r="D1928" s="5" t="inlineStr">
        <is>
          <t>033</t>
        </is>
      </c>
      <c r="E1928" s="5" t="inlineStr">
        <is>
          <t>ZMED</t>
        </is>
      </c>
      <c r="F1928" s="5" t="inlineStr">
        <is>
          <t>1060</t>
        </is>
      </c>
      <c r="G1928" s="5" t="inlineStr"/>
      <c r="H1928" s="5" t="inlineStr">
        <is>
          <t>C/U</t>
        </is>
      </c>
      <c r="I1928" s="6" t="n">
        <v>0</v>
      </c>
      <c r="J1928" s="6" t="n">
        <v>20</v>
      </c>
      <c r="K1928" s="5" t="inlineStr">
        <is>
          <t>ARS</t>
        </is>
      </c>
      <c r="L1928" s="7" t="n">
        <v>135571.43</v>
      </c>
      <c r="M1928" s="7" t="n">
        <v>0</v>
      </c>
      <c r="O1928" s="11">
        <f>M1928/SUM($M$2:$M$2023)</f>
        <v/>
      </c>
      <c r="P1928" s="5">
        <f>IFERROR(M1928/I1928,0)</f>
        <v/>
      </c>
      <c r="R1928" s="8">
        <f>I1928-Q1928</f>
        <v/>
      </c>
      <c r="S1928" s="36">
        <f>P1928*R1928</f>
        <v/>
      </c>
      <c r="U1928" s="27" t="inlineStr">
        <is>
          <t>Stock SAP</t>
        </is>
      </c>
      <c r="V1928" s="27" t="inlineStr">
        <is>
          <t>Medicamentos</t>
        </is>
      </c>
      <c r="W1928" s="27" t="inlineStr">
        <is>
          <t>Dentro del alcance</t>
        </is>
      </c>
      <c r="X1928" s="27" t="inlineStr"/>
      <c r="Y1928" s="27" t="inlineStr">
        <is>
          <t>Sin recuento físico en el inventario de Avain</t>
        </is>
      </c>
      <c r="Z1928" s="28" t="inlineStr">
        <is>
          <t>Sin recuento físico</t>
        </is>
      </c>
      <c r="AA1928" s="27" t="inlineStr"/>
      <c r="AB1928" s="27" t="inlineStr"/>
      <c r="AC1928" s="27" t="inlineStr"/>
      <c r="AD1928" s="27" t="inlineStr"/>
      <c r="AE1928" s="27" t="inlineStr"/>
      <c r="AF1928" s="27" t="inlineStr"/>
      <c r="AG1928" s="27" t="inlineStr"/>
      <c r="AH1928" s="37" t="n">
        <v>50</v>
      </c>
      <c r="AI1928" s="37" t="n">
        <v>0</v>
      </c>
      <c r="AJ1928" s="37" t="n">
        <v>50</v>
      </c>
      <c r="AK1928" s="38" t="n">
        <v>6778.5714</v>
      </c>
      <c r="AL1928" s="38" t="n"/>
      <c r="AM1928" s="38" t="n"/>
      <c r="AN1928" s="27" t="inlineStr"/>
      <c r="AO1928" s="27" t="inlineStr">
        <is>
          <t>El material ocupa 2 filas en la hoja 1060 NQN (lote/almacén). La cantidad SAP y la física de esta vista son el total del material.</t>
        </is>
      </c>
    </row>
    <row r="1929">
      <c r="A1929" s="5" t="inlineStr">
        <is>
          <t>1000186</t>
        </is>
      </c>
      <c r="B1929" s="5" t="inlineStr">
        <is>
          <t>XYLOPROCTO POMADA CREMA</t>
        </is>
      </c>
      <c r="C1929" s="5" t="inlineStr"/>
      <c r="D1929" s="5" t="inlineStr">
        <is>
          <t>033</t>
        </is>
      </c>
      <c r="E1929" s="5" t="inlineStr">
        <is>
          <t>ZMED</t>
        </is>
      </c>
      <c r="F1929" s="5" t="inlineStr">
        <is>
          <t>1060</t>
        </is>
      </c>
      <c r="G1929" s="5" t="inlineStr"/>
      <c r="H1929" s="5" t="inlineStr">
        <is>
          <t>C/U</t>
        </is>
      </c>
      <c r="I1929" s="6" t="n">
        <v>0</v>
      </c>
      <c r="J1929" s="6" t="n">
        <v>20</v>
      </c>
      <c r="K1929" s="5" t="inlineStr">
        <is>
          <t>ARS</t>
        </is>
      </c>
      <c r="L1929" s="7" t="n">
        <v>3651.6</v>
      </c>
      <c r="M1929" s="7" t="n">
        <v>0</v>
      </c>
      <c r="O1929" s="11">
        <f>M1929/SUM($M$2:$M$2023)</f>
        <v/>
      </c>
      <c r="P1929" s="5">
        <f>IFERROR(M1929/I1929,0)</f>
        <v/>
      </c>
      <c r="R1929" s="8">
        <f>I1929-Q1929</f>
        <v/>
      </c>
      <c r="S1929" s="36">
        <f>P1929*R1929</f>
        <v/>
      </c>
      <c r="U1929" s="27" t="inlineStr">
        <is>
          <t>Stock SAP</t>
        </is>
      </c>
      <c r="V1929" s="27" t="inlineStr">
        <is>
          <t>Medicamentos</t>
        </is>
      </c>
      <c r="W1929" s="27" t="inlineStr">
        <is>
          <t>Dentro del alcance</t>
        </is>
      </c>
      <c r="X1929" s="27" t="inlineStr"/>
      <c r="Y1929" s="27" t="inlineStr">
        <is>
          <t>Sin recuento físico en el inventario de Avain</t>
        </is>
      </c>
      <c r="Z1929" s="28" t="inlineStr">
        <is>
          <t>Sin recuento físico</t>
        </is>
      </c>
      <c r="AA1929" s="27" t="inlineStr"/>
      <c r="AB1929" s="27" t="inlineStr"/>
      <c r="AC1929" s="27" t="inlineStr"/>
      <c r="AD1929" s="27" t="inlineStr"/>
      <c r="AE1929" s="27" t="inlineStr"/>
      <c r="AF1929" s="27" t="inlineStr"/>
      <c r="AG1929" s="27" t="inlineStr"/>
      <c r="AH1929" s="37" t="n">
        <v>0</v>
      </c>
      <c r="AI1929" s="37" t="n">
        <v>0</v>
      </c>
      <c r="AJ1929" s="37" t="n">
        <v>0</v>
      </c>
      <c r="AK1929" s="38" t="n">
        <v>0</v>
      </c>
      <c r="AL1929" s="38" t="n"/>
      <c r="AM1929" s="38" t="n"/>
      <c r="AN1929" s="27" t="inlineStr"/>
      <c r="AO1929" s="27" t="inlineStr"/>
    </row>
    <row r="1930">
      <c r="A1930" s="5" t="inlineStr">
        <is>
          <t>1000187</t>
        </is>
      </c>
      <c r="B1930" s="5" t="inlineStr">
        <is>
          <t>CALADRYL SOLUCION</t>
        </is>
      </c>
      <c r="C1930" s="5" t="inlineStr"/>
      <c r="D1930" s="5" t="inlineStr">
        <is>
          <t>033</t>
        </is>
      </c>
      <c r="E1930" s="5" t="inlineStr">
        <is>
          <t>ZMED</t>
        </is>
      </c>
      <c r="F1930" s="5" t="inlineStr">
        <is>
          <t>1060</t>
        </is>
      </c>
      <c r="G1930" s="5" t="inlineStr"/>
      <c r="H1930" s="5" t="inlineStr">
        <is>
          <t>C/U</t>
        </is>
      </c>
      <c r="I1930" s="6" t="n">
        <v>0</v>
      </c>
      <c r="J1930" s="6" t="n">
        <v>30</v>
      </c>
      <c r="K1930" s="5" t="inlineStr">
        <is>
          <t>ARS</t>
        </is>
      </c>
      <c r="L1930" s="7" t="n">
        <v>108977.1</v>
      </c>
      <c r="M1930" s="7" t="n">
        <v>0</v>
      </c>
      <c r="O1930" s="11">
        <f>M1930/SUM($M$2:$M$2023)</f>
        <v/>
      </c>
      <c r="P1930" s="5">
        <f>IFERROR(M1930/I1930,0)</f>
        <v/>
      </c>
      <c r="R1930" s="8">
        <f>I1930-Q1930</f>
        <v/>
      </c>
      <c r="S1930" s="36">
        <f>P1930*R1930</f>
        <v/>
      </c>
      <c r="U1930" s="27" t="inlineStr">
        <is>
          <t>Stock SAP</t>
        </is>
      </c>
      <c r="V1930" s="27" t="inlineStr">
        <is>
          <t>Medicamentos</t>
        </is>
      </c>
      <c r="W1930" s="27" t="inlineStr">
        <is>
          <t>Dentro del alcance</t>
        </is>
      </c>
      <c r="X1930" s="25" t="inlineStr">
        <is>
          <t>Alta</t>
        </is>
      </c>
      <c r="Y1930" s="27" t="inlineStr">
        <is>
          <t>Homologado – confianza Alta</t>
        </is>
      </c>
      <c r="Z1930" s="26" t="inlineStr">
        <is>
          <t>Dar de baja en SAP</t>
        </is>
      </c>
      <c r="AA1930" s="27" t="inlineStr">
        <is>
          <t>501</t>
        </is>
      </c>
      <c r="AB1930" s="27" t="inlineStr">
        <is>
          <t>CALADRYL</t>
        </is>
      </c>
      <c r="AC1930" s="27" t="inlineStr">
        <is>
          <t>Cruce por nomenclatura SAP</t>
        </is>
      </c>
      <c r="AD1930" s="27" t="inlineStr">
        <is>
          <t>No</t>
        </is>
      </c>
      <c r="AE1930" s="27" t="inlineStr"/>
      <c r="AF1930" s="27" t="inlineStr">
        <is>
          <t>No</t>
        </is>
      </c>
      <c r="AG1930" s="27" t="inlineStr"/>
      <c r="AH1930" s="37" t="n">
        <v>48</v>
      </c>
      <c r="AI1930" s="37" t="n">
        <v>3</v>
      </c>
      <c r="AJ1930" s="37" t="n">
        <v>45</v>
      </c>
      <c r="AK1930" s="38" t="n">
        <v>3632.57</v>
      </c>
      <c r="AL1930" s="38">
        <f>IF(OR($Z1930="Dar de baja en SAP",$Z1930="Dar de alta en SAP"),$AJ1930*$AK1930,"")</f>
        <v/>
      </c>
      <c r="AM1930" s="38">
        <f>$AI1930*$AK1930</f>
        <v/>
      </c>
      <c r="AN1930" s="27" t="inlineStr"/>
      <c r="AO1930" s="27"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t="inlineStr"/>
      <c r="D1931" s="5" t="inlineStr">
        <is>
          <t>033</t>
        </is>
      </c>
      <c r="E1931" s="5" t="inlineStr">
        <is>
          <t>ZMED</t>
        </is>
      </c>
      <c r="F1931" s="5" t="inlineStr">
        <is>
          <t>1060</t>
        </is>
      </c>
      <c r="G1931" s="5" t="inlineStr"/>
      <c r="H1931" s="5" t="inlineStr">
        <is>
          <t>C/U</t>
        </is>
      </c>
      <c r="I1931" s="6" t="n">
        <v>0</v>
      </c>
      <c r="J1931" s="6" t="n">
        <v>30</v>
      </c>
      <c r="K1931" s="5" t="inlineStr">
        <is>
          <t>ARS</t>
        </is>
      </c>
      <c r="L1931" s="7" t="n">
        <v>14169</v>
      </c>
      <c r="M1931" s="7" t="n">
        <v>0</v>
      </c>
      <c r="O1931" s="11">
        <f>M1931/SUM($M$2:$M$2023)</f>
        <v/>
      </c>
      <c r="P1931" s="5">
        <f>IFERROR(M1931/I1931,0)</f>
        <v/>
      </c>
      <c r="R1931" s="8">
        <f>I1931-Q1931</f>
        <v/>
      </c>
      <c r="S1931" s="36">
        <f>P1931*R1931</f>
        <v/>
      </c>
      <c r="U1931" s="27" t="inlineStr">
        <is>
          <t>Stock SAP</t>
        </is>
      </c>
      <c r="V1931" s="27" t="inlineStr">
        <is>
          <t>Medicamentos</t>
        </is>
      </c>
      <c r="W1931" s="27" t="inlineStr">
        <is>
          <t>Dentro del alcance</t>
        </is>
      </c>
      <c r="X1931" s="27" t="inlineStr"/>
      <c r="Y1931" s="27" t="inlineStr">
        <is>
          <t>Sin recuento físico en el inventario de Avain</t>
        </is>
      </c>
      <c r="Z1931" s="28" t="inlineStr">
        <is>
          <t>Sin recuento físico</t>
        </is>
      </c>
      <c r="AA1931" s="27" t="inlineStr"/>
      <c r="AB1931" s="27" t="inlineStr"/>
      <c r="AC1931" s="27" t="inlineStr"/>
      <c r="AD1931" s="27" t="inlineStr"/>
      <c r="AE1931" s="27" t="inlineStr"/>
      <c r="AF1931" s="27" t="inlineStr"/>
      <c r="AG1931" s="27" t="inlineStr"/>
      <c r="AH1931" s="37" t="n">
        <v>0</v>
      </c>
      <c r="AI1931" s="37" t="n">
        <v>0</v>
      </c>
      <c r="AJ1931" s="37" t="n">
        <v>0</v>
      </c>
      <c r="AK1931" s="38" t="n">
        <v>0</v>
      </c>
      <c r="AL1931" s="38" t="n"/>
      <c r="AM1931" s="38" t="n"/>
      <c r="AN1931" s="27" t="inlineStr"/>
      <c r="AO1931" s="27" t="inlineStr"/>
    </row>
    <row r="1932">
      <c r="A1932" s="5" t="inlineStr">
        <is>
          <t>1000191</t>
        </is>
      </c>
      <c r="B1932" s="5" t="inlineStr">
        <is>
          <t>GOTAS LUBRICANTES GLICERINA 1% 10ML</t>
        </is>
      </c>
      <c r="C1932" s="5" t="inlineStr"/>
      <c r="D1932" s="5" t="inlineStr">
        <is>
          <t>033</t>
        </is>
      </c>
      <c r="E1932" s="5" t="inlineStr">
        <is>
          <t>ZMED</t>
        </is>
      </c>
      <c r="F1932" s="5" t="inlineStr">
        <is>
          <t>1060</t>
        </is>
      </c>
      <c r="G1932" s="5" t="inlineStr"/>
      <c r="H1932" s="5" t="inlineStr">
        <is>
          <t>C/U</t>
        </is>
      </c>
      <c r="I1932" s="6" t="n">
        <v>0</v>
      </c>
      <c r="J1932" s="6" t="n">
        <v>40</v>
      </c>
      <c r="K1932" s="5" t="inlineStr">
        <is>
          <t>ARS</t>
        </is>
      </c>
      <c r="L1932" s="7" t="n">
        <v>7960</v>
      </c>
      <c r="M1932" s="7" t="n">
        <v>0</v>
      </c>
      <c r="O1932" s="11">
        <f>M1932/SUM($M$2:$M$2023)</f>
        <v/>
      </c>
      <c r="P1932" s="5">
        <f>IFERROR(M1932/I1932,0)</f>
        <v/>
      </c>
      <c r="R1932" s="8">
        <f>I1932-Q1932</f>
        <v/>
      </c>
      <c r="S1932" s="36">
        <f>P1932*R1932</f>
        <v/>
      </c>
      <c r="U1932" s="27" t="inlineStr">
        <is>
          <t>Stock SAP</t>
        </is>
      </c>
      <c r="V1932" s="27" t="inlineStr">
        <is>
          <t>Medicamentos</t>
        </is>
      </c>
      <c r="W1932" s="27" t="inlineStr">
        <is>
          <t>Dentro del alcance</t>
        </is>
      </c>
      <c r="X1932" s="27" t="inlineStr"/>
      <c r="Y1932" s="27" t="inlineStr">
        <is>
          <t>Sin recuento físico en el inventario de Avain</t>
        </is>
      </c>
      <c r="Z1932" s="28" t="inlineStr">
        <is>
          <t>Sin recuento físico</t>
        </is>
      </c>
      <c r="AA1932" s="27" t="inlineStr"/>
      <c r="AB1932" s="27" t="inlineStr"/>
      <c r="AC1932" s="27" t="inlineStr"/>
      <c r="AD1932" s="27" t="inlineStr"/>
      <c r="AE1932" s="27" t="inlineStr"/>
      <c r="AF1932" s="27" t="inlineStr"/>
      <c r="AG1932" s="27" t="inlineStr"/>
      <c r="AH1932" s="37" t="n">
        <v>0</v>
      </c>
      <c r="AI1932" s="37" t="n">
        <v>0</v>
      </c>
      <c r="AJ1932" s="37" t="n">
        <v>0</v>
      </c>
      <c r="AK1932" s="38" t="n">
        <v>0</v>
      </c>
      <c r="AL1932" s="38" t="n"/>
      <c r="AM1932" s="38" t="n"/>
      <c r="AN1932" s="27" t="inlineStr"/>
      <c r="AO1932" s="27" t="inlineStr"/>
    </row>
    <row r="1933">
      <c r="A1933" s="5" t="inlineStr">
        <is>
          <t>1000193</t>
        </is>
      </c>
      <c r="B1933" s="5" t="inlineStr">
        <is>
          <t>MIGRAL COMPRIMIDO</t>
        </is>
      </c>
      <c r="C1933" s="5" t="inlineStr"/>
      <c r="D1933" s="5" t="inlineStr">
        <is>
          <t>033</t>
        </is>
      </c>
      <c r="E1933" s="5" t="inlineStr">
        <is>
          <t>ZMED</t>
        </is>
      </c>
      <c r="F1933" s="5" t="inlineStr">
        <is>
          <t>1060</t>
        </is>
      </c>
      <c r="G1933" s="5" t="inlineStr"/>
      <c r="H1933" s="5" t="inlineStr">
        <is>
          <t>C/U</t>
        </is>
      </c>
      <c r="I1933" s="6" t="n">
        <v>0</v>
      </c>
      <c r="J1933" s="6" t="n">
        <v>250</v>
      </c>
      <c r="K1933" s="5" t="inlineStr">
        <is>
          <t>ARS</t>
        </is>
      </c>
      <c r="L1933" s="7" t="n">
        <v>32933.54</v>
      </c>
      <c r="M1933" s="7" t="n">
        <v>0</v>
      </c>
      <c r="O1933" s="11">
        <f>M1933/SUM($M$2:$M$2023)</f>
        <v/>
      </c>
      <c r="P1933" s="5">
        <f>IFERROR(M1933/I1933,0)</f>
        <v/>
      </c>
      <c r="R1933" s="8">
        <f>I1933-Q1933</f>
        <v/>
      </c>
      <c r="S1933" s="36">
        <f>P1933*R1933</f>
        <v/>
      </c>
      <c r="U1933" s="27" t="inlineStr">
        <is>
          <t>Stock SAP</t>
        </is>
      </c>
      <c r="V1933" s="27" t="inlineStr">
        <is>
          <t>Medicamentos</t>
        </is>
      </c>
      <c r="W1933" s="27" t="inlineStr">
        <is>
          <t>Dentro del alcance</t>
        </is>
      </c>
      <c r="X1933" s="27" t="inlineStr"/>
      <c r="Y1933" s="27" t="inlineStr">
        <is>
          <t>Sin recuento físico en el inventario de Avain</t>
        </is>
      </c>
      <c r="Z1933" s="28" t="inlineStr">
        <is>
          <t>Sin recuento físico</t>
        </is>
      </c>
      <c r="AA1933" s="27" t="inlineStr"/>
      <c r="AB1933" s="27" t="inlineStr"/>
      <c r="AC1933" s="27" t="inlineStr"/>
      <c r="AD1933" s="27" t="inlineStr"/>
      <c r="AE1933" s="27" t="inlineStr"/>
      <c r="AF1933" s="27" t="inlineStr"/>
      <c r="AG1933" s="27" t="inlineStr"/>
      <c r="AH1933" s="37" t="n">
        <v>3721</v>
      </c>
      <c r="AI1933" s="37" t="n">
        <v>0</v>
      </c>
      <c r="AJ1933" s="37" t="n">
        <v>3721</v>
      </c>
      <c r="AK1933" s="38" t="n">
        <v>131.734165546896</v>
      </c>
      <c r="AL1933" s="38" t="n"/>
      <c r="AM1933" s="38" t="n"/>
      <c r="AN1933" s="27" t="inlineStr"/>
      <c r="AO1933" s="27" t="inlineStr">
        <is>
          <t>El material ocupa 13 filas en la hoja 1060 NQN (lote/almacén). La cantidad SAP y la física de esta vista son el total del material.</t>
        </is>
      </c>
    </row>
    <row r="1934">
      <c r="A1934" s="5" t="inlineStr">
        <is>
          <t>1000194</t>
        </is>
      </c>
      <c r="B1934" s="5" t="inlineStr">
        <is>
          <t>CAINA GOTAS</t>
        </is>
      </c>
      <c r="C1934" s="5" t="inlineStr"/>
      <c r="D1934" s="5" t="inlineStr">
        <is>
          <t>033</t>
        </is>
      </c>
      <c r="E1934" s="5" t="inlineStr">
        <is>
          <t>ZMED</t>
        </is>
      </c>
      <c r="F1934" s="5" t="inlineStr">
        <is>
          <t>1060</t>
        </is>
      </c>
      <c r="G1934" s="5" t="inlineStr"/>
      <c r="H1934" s="5" t="inlineStr">
        <is>
          <t>C/U</t>
        </is>
      </c>
      <c r="I1934" s="6" t="n">
        <v>0</v>
      </c>
      <c r="J1934" s="6" t="n">
        <v>70</v>
      </c>
      <c r="K1934" s="5" t="inlineStr">
        <is>
          <t>ARS</t>
        </is>
      </c>
      <c r="L1934" s="7" t="n">
        <v>174684.35</v>
      </c>
      <c r="M1934" s="7" t="n">
        <v>0</v>
      </c>
      <c r="O1934" s="11">
        <f>M1934/SUM($M$2:$M$2023)</f>
        <v/>
      </c>
      <c r="P1934" s="5">
        <f>IFERROR(M1934/I1934,0)</f>
        <v/>
      </c>
      <c r="R1934" s="8">
        <f>I1934-Q1934</f>
        <v/>
      </c>
      <c r="S1934" s="36">
        <f>P1934*R1934</f>
        <v/>
      </c>
      <c r="U1934" s="27" t="inlineStr">
        <is>
          <t>Stock SAP</t>
        </is>
      </c>
      <c r="V1934" s="27" t="inlineStr">
        <is>
          <t>Medicamentos</t>
        </is>
      </c>
      <c r="W1934" s="27" t="inlineStr">
        <is>
          <t>Dentro del alcance</t>
        </is>
      </c>
      <c r="X1934" s="27" t="inlineStr"/>
      <c r="Y1934" s="27" t="inlineStr">
        <is>
          <t>Sin recuento físico en el inventario de Avain</t>
        </is>
      </c>
      <c r="Z1934" s="28" t="inlineStr">
        <is>
          <t>Sin recuento físico</t>
        </is>
      </c>
      <c r="AA1934" s="27" t="inlineStr"/>
      <c r="AB1934" s="27" t="inlineStr"/>
      <c r="AC1934" s="27" t="inlineStr"/>
      <c r="AD1934" s="27" t="inlineStr"/>
      <c r="AE1934" s="27" t="inlineStr"/>
      <c r="AF1934" s="27" t="inlineStr"/>
      <c r="AG1934" s="27" t="inlineStr"/>
      <c r="AH1934" s="37" t="n">
        <v>191</v>
      </c>
      <c r="AI1934" s="37" t="n">
        <v>0</v>
      </c>
      <c r="AJ1934" s="37" t="n">
        <v>191</v>
      </c>
      <c r="AK1934" s="38" t="n">
        <v>2495.490732984293</v>
      </c>
      <c r="AL1934" s="38" t="n"/>
      <c r="AM1934" s="38" t="n"/>
      <c r="AN1934" s="27" t="inlineStr"/>
      <c r="AO1934" s="27" t="inlineStr">
        <is>
          <t>El material ocupa 8 filas en la hoja 1060 NQN (lote/almacén). La cantidad SAP y la física de esta vista son el total del material.</t>
        </is>
      </c>
    </row>
    <row r="1935">
      <c r="A1935" s="5" t="inlineStr">
        <is>
          <t>1000199</t>
        </is>
      </c>
      <c r="B1935" s="5" t="inlineStr">
        <is>
          <t>GLUCONATO DE CALCIO</t>
        </is>
      </c>
      <c r="C1935" s="5" t="inlineStr"/>
      <c r="D1935" s="5" t="inlineStr">
        <is>
          <t>033</t>
        </is>
      </c>
      <c r="E1935" s="5" t="inlineStr">
        <is>
          <t>ZMED</t>
        </is>
      </c>
      <c r="F1935" s="5" t="inlineStr">
        <is>
          <t>1060</t>
        </is>
      </c>
      <c r="G1935" s="5" t="inlineStr"/>
      <c r="H1935" s="5" t="inlineStr">
        <is>
          <t>C/U</t>
        </is>
      </c>
      <c r="I1935" s="6" t="n">
        <v>0</v>
      </c>
      <c r="J1935" s="6" t="n">
        <v>29</v>
      </c>
      <c r="K1935" s="5" t="inlineStr">
        <is>
          <t>ARS</t>
        </is>
      </c>
      <c r="L1935" s="7" t="n">
        <v>37795.53</v>
      </c>
      <c r="M1935" s="7" t="n">
        <v>0</v>
      </c>
      <c r="O1935" s="11">
        <f>M1935/SUM($M$2:$M$2023)</f>
        <v/>
      </c>
      <c r="P1935" s="5">
        <f>IFERROR(M1935/I1935,0)</f>
        <v/>
      </c>
      <c r="R1935" s="8">
        <f>I1935-Q1935</f>
        <v/>
      </c>
      <c r="S1935" s="36">
        <f>P1935*R1935</f>
        <v/>
      </c>
      <c r="U1935" s="27" t="inlineStr">
        <is>
          <t>Stock SAP</t>
        </is>
      </c>
      <c r="V1935" s="27" t="inlineStr">
        <is>
          <t>Medicamentos</t>
        </is>
      </c>
      <c r="W1935" s="27" t="inlineStr">
        <is>
          <t>Dentro del alcance</t>
        </is>
      </c>
      <c r="X1935" s="25" t="inlineStr">
        <is>
          <t>Alta</t>
        </is>
      </c>
      <c r="Y1935" s="27" t="inlineStr">
        <is>
          <t>Homologado – confianza Alta</t>
        </is>
      </c>
      <c r="Z1935" s="26" t="inlineStr">
        <is>
          <t>Dar de baja en SAP</t>
        </is>
      </c>
      <c r="AA1935" s="27" t="inlineStr">
        <is>
          <t>122</t>
        </is>
      </c>
      <c r="AB1935" s="27" t="inlineStr">
        <is>
          <t>GLUCONATO DE CALCIO AMP</t>
        </is>
      </c>
      <c r="AC1935" s="27" t="inlineStr">
        <is>
          <t>Cruce por nomenclatura SAP</t>
        </is>
      </c>
      <c r="AD1935" s="27" t="inlineStr">
        <is>
          <t>No</t>
        </is>
      </c>
      <c r="AE1935" s="27" t="inlineStr"/>
      <c r="AF1935" s="27" t="inlineStr">
        <is>
          <t>Sí</t>
        </is>
      </c>
      <c r="AG1935" s="27" t="inlineStr">
        <is>
          <t>M03-006</t>
        </is>
      </c>
      <c r="AH1935" s="37" t="n">
        <v>3010</v>
      </c>
      <c r="AI1935" s="37" t="n">
        <v>290</v>
      </c>
      <c r="AJ1935" s="37" t="n">
        <v>2720</v>
      </c>
      <c r="AK1935" s="38" t="n">
        <v>1303.294033222591</v>
      </c>
      <c r="AL1935" s="38">
        <f>IF(OR($Z1935="Dar de baja en SAP",$Z1935="Dar de alta en SAP"),$AJ1935*$AK1935,"")</f>
        <v/>
      </c>
      <c r="AM1935" s="38">
        <f>$AI1935*$AK1935</f>
        <v/>
      </c>
      <c r="AN1935" s="27" t="inlineStr"/>
      <c r="AO1935" s="27"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t="inlineStr"/>
      <c r="D1936" s="5" t="inlineStr">
        <is>
          <t>033</t>
        </is>
      </c>
      <c r="E1936" s="5" t="inlineStr">
        <is>
          <t>ZMED</t>
        </is>
      </c>
      <c r="F1936" s="5" t="inlineStr">
        <is>
          <t>1060</t>
        </is>
      </c>
      <c r="G1936" s="5" t="inlineStr"/>
      <c r="H1936" s="5" t="inlineStr">
        <is>
          <t>C/U</t>
        </is>
      </c>
      <c r="I1936" s="6" t="n">
        <v>0</v>
      </c>
      <c r="J1936" s="6" t="n">
        <v>100</v>
      </c>
      <c r="K1936" s="5" t="inlineStr">
        <is>
          <t>ARS</t>
        </is>
      </c>
      <c r="L1936" s="7" t="n">
        <v>4774</v>
      </c>
      <c r="M1936" s="7" t="n">
        <v>0</v>
      </c>
      <c r="O1936" s="11">
        <f>M1936/SUM($M$2:$M$2023)</f>
        <v/>
      </c>
      <c r="P1936" s="5">
        <f>IFERROR(M1936/I1936,0)</f>
        <v/>
      </c>
      <c r="R1936" s="8">
        <f>I1936-Q1936</f>
        <v/>
      </c>
      <c r="S1936" s="36">
        <f>P1936*R1936</f>
        <v/>
      </c>
      <c r="U1936" s="27" t="inlineStr">
        <is>
          <t>Stock SAP</t>
        </is>
      </c>
      <c r="V1936" s="27" t="inlineStr">
        <is>
          <t>Medicamentos</t>
        </is>
      </c>
      <c r="W1936" s="27" t="inlineStr">
        <is>
          <t>Dentro del alcance</t>
        </is>
      </c>
      <c r="X1936" s="27" t="inlineStr"/>
      <c r="Y1936" s="27" t="inlineStr">
        <is>
          <t>Sin recuento físico en el inventario de Avain</t>
        </is>
      </c>
      <c r="Z1936" s="28" t="inlineStr">
        <is>
          <t>Sin recuento físico</t>
        </is>
      </c>
      <c r="AA1936" s="27" t="inlineStr"/>
      <c r="AB1936" s="27" t="inlineStr"/>
      <c r="AC1936" s="27" t="inlineStr"/>
      <c r="AD1936" s="27" t="inlineStr"/>
      <c r="AE1936" s="27" t="inlineStr"/>
      <c r="AF1936" s="27" t="inlineStr"/>
      <c r="AG1936" s="27" t="inlineStr"/>
      <c r="AH1936" s="37" t="n">
        <v>0</v>
      </c>
      <c r="AI1936" s="37" t="n">
        <v>0</v>
      </c>
      <c r="AJ1936" s="37" t="n">
        <v>0</v>
      </c>
      <c r="AK1936" s="38" t="n">
        <v>0</v>
      </c>
      <c r="AL1936" s="38" t="n"/>
      <c r="AM1936" s="38" t="n"/>
      <c r="AN1936" s="27" t="inlineStr"/>
      <c r="AO1936" s="27" t="inlineStr"/>
    </row>
    <row r="1937">
      <c r="A1937" s="5" t="inlineStr">
        <is>
          <t>1000205</t>
        </is>
      </c>
      <c r="B1937" s="5" t="inlineStr">
        <is>
          <t>BAÑO OCULAR POEN 80 ML</t>
        </is>
      </c>
      <c r="C1937" s="5" t="inlineStr"/>
      <c r="D1937" s="5" t="inlineStr">
        <is>
          <t>033</t>
        </is>
      </c>
      <c r="E1937" s="5" t="inlineStr">
        <is>
          <t>ZMED</t>
        </is>
      </c>
      <c r="F1937" s="5" t="inlineStr">
        <is>
          <t>1060</t>
        </is>
      </c>
      <c r="G1937" s="5" t="inlineStr"/>
      <c r="H1937" s="5" t="inlineStr">
        <is>
          <t>C/U</t>
        </is>
      </c>
      <c r="I1937" s="6" t="n">
        <v>0</v>
      </c>
      <c r="J1937" s="6" t="n">
        <v>40</v>
      </c>
      <c r="K1937" s="5" t="inlineStr">
        <is>
          <t>ARS</t>
        </is>
      </c>
      <c r="L1937" s="7" t="n">
        <v>189377.36</v>
      </c>
      <c r="M1937" s="7" t="n">
        <v>0</v>
      </c>
      <c r="O1937" s="11">
        <f>M1937/SUM($M$2:$M$2023)</f>
        <v/>
      </c>
      <c r="P1937" s="5">
        <f>IFERROR(M1937/I1937,0)</f>
        <v/>
      </c>
      <c r="R1937" s="8">
        <f>I1937-Q1937</f>
        <v/>
      </c>
      <c r="S1937" s="36">
        <f>P1937*R1937</f>
        <v/>
      </c>
      <c r="U1937" s="27" t="inlineStr">
        <is>
          <t>Stock SAP</t>
        </is>
      </c>
      <c r="V1937" s="27" t="inlineStr">
        <is>
          <t>Medicamentos</t>
        </is>
      </c>
      <c r="W1937" s="27" t="inlineStr">
        <is>
          <t>Dentro del alcance</t>
        </is>
      </c>
      <c r="X1937" s="27" t="inlineStr"/>
      <c r="Y1937" s="27" t="inlineStr">
        <is>
          <t>Sin recuento físico en el inventario de Avain</t>
        </is>
      </c>
      <c r="Z1937" s="28" t="inlineStr">
        <is>
          <t>Sin recuento físico</t>
        </is>
      </c>
      <c r="AA1937" s="27" t="inlineStr"/>
      <c r="AB1937" s="27" t="inlineStr"/>
      <c r="AC1937" s="27" t="inlineStr"/>
      <c r="AD1937" s="27" t="inlineStr"/>
      <c r="AE1937" s="27" t="inlineStr"/>
      <c r="AF1937" s="27" t="inlineStr"/>
      <c r="AG1937" s="27" t="inlineStr"/>
      <c r="AH1937" s="37" t="n">
        <v>698</v>
      </c>
      <c r="AI1937" s="37" t="n">
        <v>0</v>
      </c>
      <c r="AJ1937" s="37" t="n">
        <v>698</v>
      </c>
      <c r="AK1937" s="38" t="n">
        <v>4734.434011461318</v>
      </c>
      <c r="AL1937" s="38" t="n"/>
      <c r="AM1937" s="38" t="n"/>
      <c r="AN1937" s="27" t="inlineStr"/>
      <c r="AO1937" s="27"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t="inlineStr"/>
      <c r="D1938" s="5" t="inlineStr">
        <is>
          <t>033</t>
        </is>
      </c>
      <c r="E1938" s="5" t="inlineStr">
        <is>
          <t>ZMED</t>
        </is>
      </c>
      <c r="F1938" s="5" t="inlineStr">
        <is>
          <t>1060</t>
        </is>
      </c>
      <c r="G1938" s="5" t="inlineStr"/>
      <c r="H1938" s="5" t="inlineStr">
        <is>
          <t>C/U</t>
        </is>
      </c>
      <c r="I1938" s="6" t="n">
        <v>0</v>
      </c>
      <c r="J1938" s="6" t="n">
        <v>20</v>
      </c>
      <c r="K1938" s="5" t="inlineStr">
        <is>
          <t>ARS</t>
        </is>
      </c>
      <c r="L1938" s="7" t="n">
        <v>14135.75</v>
      </c>
      <c r="M1938" s="7" t="n">
        <v>0</v>
      </c>
      <c r="O1938" s="11">
        <f>M1938/SUM($M$2:$M$2023)</f>
        <v/>
      </c>
      <c r="P1938" s="5">
        <f>IFERROR(M1938/I1938,0)</f>
        <v/>
      </c>
      <c r="R1938" s="8">
        <f>I1938-Q1938</f>
        <v/>
      </c>
      <c r="S1938" s="36">
        <f>P1938*R1938</f>
        <v/>
      </c>
      <c r="U1938" s="27" t="inlineStr">
        <is>
          <t>Stock SAP</t>
        </is>
      </c>
      <c r="V1938" s="27" t="inlineStr">
        <is>
          <t>Medicamentos</t>
        </is>
      </c>
      <c r="W1938" s="27" t="inlineStr">
        <is>
          <t>Dentro del alcance</t>
        </is>
      </c>
      <c r="X1938" s="27" t="inlineStr"/>
      <c r="Y1938" s="27" t="inlineStr">
        <is>
          <t>Sin recuento físico en el inventario de Avain</t>
        </is>
      </c>
      <c r="Z1938" s="28" t="inlineStr">
        <is>
          <t>Sin recuento físico</t>
        </is>
      </c>
      <c r="AA1938" s="27" t="inlineStr"/>
      <c r="AB1938" s="27" t="inlineStr"/>
      <c r="AC1938" s="27" t="inlineStr"/>
      <c r="AD1938" s="27" t="inlineStr"/>
      <c r="AE1938" s="27" t="inlineStr"/>
      <c r="AF1938" s="27" t="inlineStr"/>
      <c r="AG1938" s="27" t="inlineStr"/>
      <c r="AH1938" s="37" t="n">
        <v>112</v>
      </c>
      <c r="AI1938" s="37" t="n">
        <v>0</v>
      </c>
      <c r="AJ1938" s="37" t="n">
        <v>112</v>
      </c>
      <c r="AK1938" s="38" t="n">
        <v>706.7877678571429</v>
      </c>
      <c r="AL1938" s="38" t="n"/>
      <c r="AM1938" s="38" t="n"/>
      <c r="AN1938" s="27" t="inlineStr"/>
      <c r="AO1938" s="27"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t="inlineStr"/>
      <c r="D1939" s="5" t="inlineStr">
        <is>
          <t>033</t>
        </is>
      </c>
      <c r="E1939" s="5" t="inlineStr">
        <is>
          <t>ZMED</t>
        </is>
      </c>
      <c r="F1939" s="5" t="inlineStr">
        <is>
          <t>1060</t>
        </is>
      </c>
      <c r="G1939" s="5" t="inlineStr"/>
      <c r="H1939" s="5" t="inlineStr">
        <is>
          <t>C/U</t>
        </is>
      </c>
      <c r="I1939" s="6" t="n">
        <v>0</v>
      </c>
      <c r="J1939" s="6" t="n">
        <v>100</v>
      </c>
      <c r="K1939" s="5" t="inlineStr">
        <is>
          <t>ARS</t>
        </is>
      </c>
      <c r="L1939" s="7" t="n">
        <v>11856.67</v>
      </c>
      <c r="M1939" s="7" t="n">
        <v>0</v>
      </c>
      <c r="O1939" s="11">
        <f>M1939/SUM($M$2:$M$2023)</f>
        <v/>
      </c>
      <c r="P1939" s="5">
        <f>IFERROR(M1939/I1939,0)</f>
        <v/>
      </c>
      <c r="R1939" s="8">
        <f>I1939-Q1939</f>
        <v/>
      </c>
      <c r="S1939" s="36">
        <f>P1939*R1939</f>
        <v/>
      </c>
      <c r="U1939" s="27" t="inlineStr">
        <is>
          <t>Stock SAP</t>
        </is>
      </c>
      <c r="V1939" s="27" t="inlineStr">
        <is>
          <t>Medicamentos</t>
        </is>
      </c>
      <c r="W1939" s="27" t="inlineStr">
        <is>
          <t>Dentro del alcance</t>
        </is>
      </c>
      <c r="X1939" s="25" t="inlineStr">
        <is>
          <t>Alta</t>
        </is>
      </c>
      <c r="Y1939" s="27" t="inlineStr">
        <is>
          <t>Homologado – confianza Alta</t>
        </is>
      </c>
      <c r="Z1939" s="26" t="inlineStr">
        <is>
          <t>Dar de baja en SAP</t>
        </is>
      </c>
      <c r="AA1939" s="27" t="inlineStr">
        <is>
          <t>504</t>
        </is>
      </c>
      <c r="AB1939" s="27" t="inlineStr">
        <is>
          <t>Hioscina+Dipirona</t>
        </is>
      </c>
      <c r="AC1939" s="27" t="inlineStr">
        <is>
          <t>Homologación por código Avain (master M08-005)</t>
        </is>
      </c>
      <c r="AD1939" s="27" t="inlineStr">
        <is>
          <t>No</t>
        </is>
      </c>
      <c r="AE1939" s="27" t="inlineStr"/>
      <c r="AF1939" s="27" t="inlineStr">
        <is>
          <t>Sí</t>
        </is>
      </c>
      <c r="AG1939" s="27" t="inlineStr">
        <is>
          <t>M08-005</t>
        </is>
      </c>
      <c r="AH1939" s="37" t="n">
        <v>1100</v>
      </c>
      <c r="AI1939" s="37" t="n">
        <v>250</v>
      </c>
      <c r="AJ1939" s="37" t="n">
        <v>850</v>
      </c>
      <c r="AK1939" s="38" t="n">
        <v>118.5666727272727</v>
      </c>
      <c r="AL1939" s="38">
        <f>IF(OR($Z1939="Dar de baja en SAP",$Z1939="Dar de alta en SAP"),$AJ1939*$AK1939,"")</f>
        <v/>
      </c>
      <c r="AM1939" s="38">
        <f>$AI1939*$AK1939</f>
        <v/>
      </c>
      <c r="AN1939" s="27" t="inlineStr"/>
      <c r="AO1939" s="27"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t="inlineStr"/>
      <c r="D1940" s="5" t="inlineStr">
        <is>
          <t>033</t>
        </is>
      </c>
      <c r="E1940" s="5" t="inlineStr">
        <is>
          <t>ZMED</t>
        </is>
      </c>
      <c r="F1940" s="5" t="inlineStr">
        <is>
          <t>1060</t>
        </is>
      </c>
      <c r="G1940" s="5" t="inlineStr"/>
      <c r="H1940" s="5" t="inlineStr">
        <is>
          <t>C/U</t>
        </is>
      </c>
      <c r="I1940" s="6" t="n">
        <v>0</v>
      </c>
      <c r="J1940" s="6" t="n">
        <v>185</v>
      </c>
      <c r="K1940" s="5" t="inlineStr">
        <is>
          <t>ARS</t>
        </is>
      </c>
      <c r="L1940" s="7" t="n">
        <v>6360.93</v>
      </c>
      <c r="M1940" s="7" t="n">
        <v>0</v>
      </c>
      <c r="O1940" s="11">
        <f>M1940/SUM($M$2:$M$2023)</f>
        <v/>
      </c>
      <c r="P1940" s="5">
        <f>IFERROR(M1940/I1940,0)</f>
        <v/>
      </c>
      <c r="R1940" s="8">
        <f>I1940-Q1940</f>
        <v/>
      </c>
      <c r="S1940" s="36">
        <f>P1940*R1940</f>
        <v/>
      </c>
      <c r="U1940" s="27" t="inlineStr">
        <is>
          <t>Stock SAP</t>
        </is>
      </c>
      <c r="V1940" s="27" t="inlineStr">
        <is>
          <t>Medicamentos</t>
        </is>
      </c>
      <c r="W1940" s="27" t="inlineStr">
        <is>
          <t>Dentro del alcance</t>
        </is>
      </c>
      <c r="X1940" s="27" t="inlineStr"/>
      <c r="Y1940" s="27" t="inlineStr">
        <is>
          <t>Sin recuento físico en el inventario de Avain</t>
        </is>
      </c>
      <c r="Z1940" s="28" t="inlineStr">
        <is>
          <t>Sin recuento físico</t>
        </is>
      </c>
      <c r="AA1940" s="27" t="inlineStr"/>
      <c r="AB1940" s="27" t="inlineStr"/>
      <c r="AC1940" s="27" t="inlineStr"/>
      <c r="AD1940" s="27" t="inlineStr"/>
      <c r="AE1940" s="27" t="inlineStr"/>
      <c r="AF1940" s="27" t="inlineStr"/>
      <c r="AG1940" s="27" t="inlineStr"/>
      <c r="AH1940" s="37" t="n">
        <v>168</v>
      </c>
      <c r="AI1940" s="37" t="n">
        <v>0</v>
      </c>
      <c r="AJ1940" s="37" t="n">
        <v>168</v>
      </c>
      <c r="AK1940" s="38" t="n">
        <v>34.38339285714286</v>
      </c>
      <c r="AL1940" s="38" t="n"/>
      <c r="AM1940" s="38" t="n"/>
      <c r="AN1940" s="27" t="inlineStr"/>
      <c r="AO1940" s="27" t="inlineStr">
        <is>
          <t>El material ocupa 2 filas en la hoja 1060 NQN (lote/almacén). La cantidad SAP y la física de esta vista son el total del material.</t>
        </is>
      </c>
    </row>
    <row r="1941">
      <c r="A1941" s="5" t="inlineStr">
        <is>
          <t>1000324</t>
        </is>
      </c>
      <c r="B1941" s="5" t="inlineStr">
        <is>
          <t>GOTABIOTIC POEN</t>
        </is>
      </c>
      <c r="C1941" s="5" t="inlineStr"/>
      <c r="D1941" s="5" t="inlineStr">
        <is>
          <t>033</t>
        </is>
      </c>
      <c r="E1941" s="5" t="inlineStr">
        <is>
          <t>ZMED</t>
        </is>
      </c>
      <c r="F1941" s="5" t="inlineStr">
        <is>
          <t>1060</t>
        </is>
      </c>
      <c r="G1941" s="5" t="inlineStr"/>
      <c r="H1941" s="5" t="inlineStr">
        <is>
          <t>C/U</t>
        </is>
      </c>
      <c r="I1941" s="6" t="n">
        <v>0</v>
      </c>
      <c r="J1941" s="6" t="n">
        <v>40</v>
      </c>
      <c r="K1941" s="5" t="inlineStr">
        <is>
          <t>ARS</t>
        </is>
      </c>
      <c r="L1941" s="7" t="n">
        <v>184526.95</v>
      </c>
      <c r="M1941" s="7" t="n">
        <v>0</v>
      </c>
      <c r="O1941" s="11">
        <f>M1941/SUM($M$2:$M$2023)</f>
        <v/>
      </c>
      <c r="P1941" s="5">
        <f>IFERROR(M1941/I1941,0)</f>
        <v/>
      </c>
      <c r="R1941" s="8">
        <f>I1941-Q1941</f>
        <v/>
      </c>
      <c r="S1941" s="36">
        <f>P1941*R1941</f>
        <v/>
      </c>
      <c r="U1941" s="27" t="inlineStr">
        <is>
          <t>Stock SAP</t>
        </is>
      </c>
      <c r="V1941" s="27" t="inlineStr">
        <is>
          <t>Medicamentos</t>
        </is>
      </c>
      <c r="W1941" s="27" t="inlineStr">
        <is>
          <t>Dentro del alcance</t>
        </is>
      </c>
      <c r="X1941" s="27" t="inlineStr"/>
      <c r="Y1941" s="27" t="inlineStr">
        <is>
          <t>Sin recuento físico en el inventario de Avain</t>
        </is>
      </c>
      <c r="Z1941" s="28" t="inlineStr">
        <is>
          <t>Sin recuento físico</t>
        </is>
      </c>
      <c r="AA1941" s="27" t="inlineStr"/>
      <c r="AB1941" s="27" t="inlineStr"/>
      <c r="AC1941" s="27" t="inlineStr"/>
      <c r="AD1941" s="27" t="inlineStr"/>
      <c r="AE1941" s="27" t="inlineStr"/>
      <c r="AF1941" s="27" t="inlineStr"/>
      <c r="AG1941" s="27" t="inlineStr"/>
      <c r="AH1941" s="37" t="n">
        <v>55</v>
      </c>
      <c r="AI1941" s="37" t="n">
        <v>0</v>
      </c>
      <c r="AJ1941" s="37" t="n">
        <v>55</v>
      </c>
      <c r="AK1941" s="38" t="n">
        <v>4613.173636363636</v>
      </c>
      <c r="AL1941" s="38" t="n"/>
      <c r="AM1941" s="38" t="n"/>
      <c r="AN1941" s="27" t="inlineStr"/>
      <c r="AO1941" s="27" t="inlineStr">
        <is>
          <t>El material ocupa 2 filas en la hoja 1060 NQN (lote/almacén). La cantidad SAP y la física de esta vista son el total del material.</t>
        </is>
      </c>
    </row>
    <row r="1942">
      <c r="A1942" s="5" t="inlineStr">
        <is>
          <t>1000330</t>
        </is>
      </c>
      <c r="B1942" s="5" t="inlineStr">
        <is>
          <t>ANGINOTRAC COMPRIMIDO</t>
        </is>
      </c>
      <c r="C1942" s="5" t="inlineStr"/>
      <c r="D1942" s="5" t="inlineStr">
        <is>
          <t>033</t>
        </is>
      </c>
      <c r="E1942" s="5" t="inlineStr">
        <is>
          <t>ZMED</t>
        </is>
      </c>
      <c r="F1942" s="5" t="inlineStr">
        <is>
          <t>1060</t>
        </is>
      </c>
      <c r="G1942" s="5" t="inlineStr"/>
      <c r="H1942" s="5" t="inlineStr">
        <is>
          <t>C/U</t>
        </is>
      </c>
      <c r="I1942" s="6" t="n">
        <v>0</v>
      </c>
      <c r="J1942" s="6" t="n">
        <v>150</v>
      </c>
      <c r="K1942" s="5" t="inlineStr">
        <is>
          <t>ARS</t>
        </is>
      </c>
      <c r="L1942" s="7" t="n">
        <v>113728.94</v>
      </c>
      <c r="M1942" s="7" t="n">
        <v>0</v>
      </c>
      <c r="O1942" s="11">
        <f>M1942/SUM($M$2:$M$2023)</f>
        <v/>
      </c>
      <c r="P1942" s="5">
        <f>IFERROR(M1942/I1942,0)</f>
        <v/>
      </c>
      <c r="R1942" s="8">
        <f>I1942-Q1942</f>
        <v/>
      </c>
      <c r="S1942" s="36">
        <f>P1942*R1942</f>
        <v/>
      </c>
      <c r="U1942" s="27" t="inlineStr">
        <is>
          <t>Stock SAP</t>
        </is>
      </c>
      <c r="V1942" s="27" t="inlineStr">
        <is>
          <t>Medicamentos</t>
        </is>
      </c>
      <c r="W1942" s="27" t="inlineStr">
        <is>
          <t>Dentro del alcance</t>
        </is>
      </c>
      <c r="X1942" s="30" t="inlineStr">
        <is>
          <t>Media</t>
        </is>
      </c>
      <c r="Y1942" s="27" t="inlineStr">
        <is>
          <t>Homologado – confianza Media – pendiente de validación</t>
        </is>
      </c>
      <c r="Z1942" s="26" t="inlineStr">
        <is>
          <t>Dar de baja en SAP</t>
        </is>
      </c>
      <c r="AA1942" s="27" t="inlineStr">
        <is>
          <t>271</t>
        </is>
      </c>
      <c r="AB1942" s="27" t="inlineStr">
        <is>
          <t>ANGINOTRAT</t>
        </is>
      </c>
      <c r="AC1942" s="27" t="inlineStr">
        <is>
          <t>Cruce por nomenclatura SAP</t>
        </is>
      </c>
      <c r="AD1942" s="27" t="inlineStr">
        <is>
          <t>No</t>
        </is>
      </c>
      <c r="AE1942" s="27" t="inlineStr"/>
      <c r="AF1942" s="27" t="inlineStr">
        <is>
          <t>No</t>
        </is>
      </c>
      <c r="AG1942" s="27" t="inlineStr"/>
      <c r="AH1942" s="37" t="n">
        <v>854</v>
      </c>
      <c r="AI1942" s="37" t="n">
        <v>0</v>
      </c>
      <c r="AJ1942" s="37" t="n">
        <v>854</v>
      </c>
      <c r="AK1942" s="38" t="n">
        <v>758.1929391100703</v>
      </c>
      <c r="AL1942" s="38">
        <f>IF(OR($Z1942="Dar de baja en SAP",$Z1942="Dar de alta en SAP"),$AJ1942*$AK1942,"")</f>
        <v/>
      </c>
      <c r="AM1942" s="38">
        <f>$AI1942*$AK1942</f>
        <v/>
      </c>
      <c r="AN1942" s="27" t="inlineStr"/>
      <c r="AO1942" s="27"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t="inlineStr"/>
      <c r="D1943" s="5" t="inlineStr">
        <is>
          <t>033</t>
        </is>
      </c>
      <c r="E1943" s="5" t="inlineStr">
        <is>
          <t>ZMED</t>
        </is>
      </c>
      <c r="F1943" s="5" t="inlineStr">
        <is>
          <t>1060</t>
        </is>
      </c>
      <c r="G1943" s="5" t="inlineStr"/>
      <c r="H1943" s="5" t="inlineStr">
        <is>
          <t>C/U</t>
        </is>
      </c>
      <c r="I1943" s="6" t="n">
        <v>0</v>
      </c>
      <c r="J1943" s="6" t="n">
        <v>100</v>
      </c>
      <c r="K1943" s="5" t="inlineStr">
        <is>
          <t>ARS</t>
        </is>
      </c>
      <c r="L1943" s="7" t="n">
        <v>17857.6</v>
      </c>
      <c r="M1943" s="7" t="n">
        <v>0</v>
      </c>
      <c r="O1943" s="11">
        <f>M1943/SUM($M$2:$M$2023)</f>
        <v/>
      </c>
      <c r="P1943" s="5">
        <f>IFERROR(M1943/I1943,0)</f>
        <v/>
      </c>
      <c r="R1943" s="8">
        <f>I1943-Q1943</f>
        <v/>
      </c>
      <c r="S1943" s="36">
        <f>P1943*R1943</f>
        <v/>
      </c>
      <c r="U1943" s="27" t="inlineStr">
        <is>
          <t>Stock SAP</t>
        </is>
      </c>
      <c r="V1943" s="27" t="inlineStr">
        <is>
          <t>Medicamentos</t>
        </is>
      </c>
      <c r="W1943" s="27" t="inlineStr">
        <is>
          <t>Dentro del alcance</t>
        </is>
      </c>
      <c r="X1943" s="27" t="inlineStr"/>
      <c r="Y1943" s="27" t="inlineStr">
        <is>
          <t>Sin recuento físico en el inventario de Avain</t>
        </is>
      </c>
      <c r="Z1943" s="28" t="inlineStr">
        <is>
          <t>Sin recuento físico</t>
        </is>
      </c>
      <c r="AA1943" s="27" t="inlineStr"/>
      <c r="AB1943" s="27" t="inlineStr"/>
      <c r="AC1943" s="27" t="inlineStr"/>
      <c r="AD1943" s="27" t="inlineStr"/>
      <c r="AE1943" s="27" t="inlineStr"/>
      <c r="AF1943" s="27" t="inlineStr"/>
      <c r="AG1943" s="27" t="inlineStr"/>
      <c r="AH1943" s="37" t="n">
        <v>96</v>
      </c>
      <c r="AI1943" s="37" t="n">
        <v>0</v>
      </c>
      <c r="AJ1943" s="37" t="n">
        <v>96</v>
      </c>
      <c r="AK1943" s="38" t="n">
        <v>178.5760416666667</v>
      </c>
      <c r="AL1943" s="38" t="n"/>
      <c r="AM1943" s="38" t="n"/>
      <c r="AN1943" s="27" t="inlineStr"/>
      <c r="AO1943" s="27"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t="inlineStr"/>
      <c r="D1944" s="5" t="inlineStr">
        <is>
          <t>033</t>
        </is>
      </c>
      <c r="E1944" s="5" t="inlineStr">
        <is>
          <t>ZMED</t>
        </is>
      </c>
      <c r="F1944" s="5" t="inlineStr">
        <is>
          <t>1060</t>
        </is>
      </c>
      <c r="G1944" s="5" t="inlineStr"/>
      <c r="H1944" s="5" t="inlineStr">
        <is>
          <t>C/U</t>
        </is>
      </c>
      <c r="I1944" s="6" t="n">
        <v>0</v>
      </c>
      <c r="J1944" s="6" t="n">
        <v>300</v>
      </c>
      <c r="K1944" s="5" t="inlineStr">
        <is>
          <t>ARS</t>
        </is>
      </c>
      <c r="L1944" s="7" t="n">
        <v>8682</v>
      </c>
      <c r="M1944" s="7" t="n">
        <v>0</v>
      </c>
      <c r="O1944" s="11">
        <f>M1944/SUM($M$2:$M$2023)</f>
        <v/>
      </c>
      <c r="P1944" s="5">
        <f>IFERROR(M1944/I1944,0)</f>
        <v/>
      </c>
      <c r="R1944" s="8">
        <f>I1944-Q1944</f>
        <v/>
      </c>
      <c r="S1944" s="36">
        <f>P1944*R1944</f>
        <v/>
      </c>
      <c r="U1944" s="27" t="inlineStr">
        <is>
          <t>Stock SAP</t>
        </is>
      </c>
      <c r="V1944" s="27" t="inlineStr">
        <is>
          <t>Medicamentos</t>
        </is>
      </c>
      <c r="W1944" s="27" t="inlineStr">
        <is>
          <t>Dentro del alcance</t>
        </is>
      </c>
      <c r="X1944" s="27" t="inlineStr"/>
      <c r="Y1944" s="27" t="inlineStr">
        <is>
          <t>Sin recuento físico en el inventario de Avain</t>
        </is>
      </c>
      <c r="Z1944" s="28" t="inlineStr">
        <is>
          <t>Sin recuento físico</t>
        </is>
      </c>
      <c r="AA1944" s="27" t="inlineStr"/>
      <c r="AB1944" s="27" t="inlineStr"/>
      <c r="AC1944" s="27" t="inlineStr"/>
      <c r="AD1944" s="27" t="inlineStr"/>
      <c r="AE1944" s="27" t="inlineStr"/>
      <c r="AF1944" s="27" t="inlineStr"/>
      <c r="AG1944" s="27" t="inlineStr"/>
      <c r="AH1944" s="37" t="n">
        <v>0</v>
      </c>
      <c r="AI1944" s="37" t="n">
        <v>0</v>
      </c>
      <c r="AJ1944" s="37" t="n">
        <v>0</v>
      </c>
      <c r="AK1944" s="38" t="n">
        <v>0</v>
      </c>
      <c r="AL1944" s="38" t="n"/>
      <c r="AM1944" s="38" t="n"/>
      <c r="AN1944" s="27" t="inlineStr"/>
      <c r="AO1944" s="27" t="inlineStr"/>
    </row>
    <row r="1945">
      <c r="A1945" s="5" t="inlineStr">
        <is>
          <t>1000353</t>
        </is>
      </c>
      <c r="B1945" s="5" t="inlineStr">
        <is>
          <t>LORATADINA+BETAMETASONA(HISTAMINOCORTERO</t>
        </is>
      </c>
      <c r="C1945" s="5" t="inlineStr"/>
      <c r="D1945" s="5" t="inlineStr">
        <is>
          <t>033</t>
        </is>
      </c>
      <c r="E1945" s="5" t="inlineStr">
        <is>
          <t>ZMED</t>
        </is>
      </c>
      <c r="F1945" s="5" t="inlineStr">
        <is>
          <t>1060</t>
        </is>
      </c>
      <c r="G1945" s="5" t="inlineStr"/>
      <c r="H1945" s="5" t="inlineStr">
        <is>
          <t>C/U</t>
        </is>
      </c>
      <c r="I1945" s="6" t="n">
        <v>0</v>
      </c>
      <c r="J1945" s="6" t="n">
        <v>200</v>
      </c>
      <c r="K1945" s="5" t="inlineStr">
        <is>
          <t>ARS</t>
        </is>
      </c>
      <c r="L1945" s="7" t="n">
        <v>5410</v>
      </c>
      <c r="M1945" s="7" t="n">
        <v>0</v>
      </c>
      <c r="O1945" s="11">
        <f>M1945/SUM($M$2:$M$2023)</f>
        <v/>
      </c>
      <c r="P1945" s="5">
        <f>IFERROR(M1945/I1945,0)</f>
        <v/>
      </c>
      <c r="R1945" s="8">
        <f>I1945-Q1945</f>
        <v/>
      </c>
      <c r="S1945" s="36">
        <f>P1945*R1945</f>
        <v/>
      </c>
      <c r="U1945" s="27" t="inlineStr">
        <is>
          <t>Stock SAP</t>
        </is>
      </c>
      <c r="V1945" s="27" t="inlineStr">
        <is>
          <t>Medicamentos</t>
        </is>
      </c>
      <c r="W1945" s="27" t="inlineStr">
        <is>
          <t>Dentro del alcance</t>
        </is>
      </c>
      <c r="X1945" s="27" t="inlineStr"/>
      <c r="Y1945" s="27" t="inlineStr">
        <is>
          <t>Sin recuento físico en el inventario de Avain</t>
        </is>
      </c>
      <c r="Z1945" s="28" t="inlineStr">
        <is>
          <t>Sin recuento físico</t>
        </is>
      </c>
      <c r="AA1945" s="27" t="inlineStr"/>
      <c r="AB1945" s="27" t="inlineStr"/>
      <c r="AC1945" s="27" t="inlineStr"/>
      <c r="AD1945" s="27" t="inlineStr"/>
      <c r="AE1945" s="27" t="inlineStr"/>
      <c r="AF1945" s="27" t="inlineStr"/>
      <c r="AG1945" s="27" t="inlineStr"/>
      <c r="AH1945" s="37" t="n">
        <v>0</v>
      </c>
      <c r="AI1945" s="37" t="n">
        <v>0</v>
      </c>
      <c r="AJ1945" s="37" t="n">
        <v>0</v>
      </c>
      <c r="AK1945" s="38" t="n">
        <v>0</v>
      </c>
      <c r="AL1945" s="38" t="n"/>
      <c r="AM1945" s="38" t="n"/>
      <c r="AN1945" s="27" t="inlineStr"/>
      <c r="AO1945" s="27" t="inlineStr"/>
    </row>
    <row r="1946">
      <c r="A1946" s="5" t="inlineStr">
        <is>
          <t>1000426</t>
        </is>
      </c>
      <c r="B1946" s="5" t="inlineStr">
        <is>
          <t>DECADRON 8MG / 2ML F. AMP</t>
        </is>
      </c>
      <c r="C1946" s="5" t="inlineStr"/>
      <c r="D1946" s="5" t="inlineStr">
        <is>
          <t>033</t>
        </is>
      </c>
      <c r="E1946" s="5" t="inlineStr">
        <is>
          <t>ZMED</t>
        </is>
      </c>
      <c r="F1946" s="5" t="inlineStr">
        <is>
          <t>1060</t>
        </is>
      </c>
      <c r="G1946" s="5" t="inlineStr"/>
      <c r="H1946" s="5" t="inlineStr">
        <is>
          <t>C/U</t>
        </is>
      </c>
      <c r="I1946" s="6" t="n">
        <v>0</v>
      </c>
      <c r="J1946" s="6" t="n">
        <v>2</v>
      </c>
      <c r="K1946" s="5" t="inlineStr">
        <is>
          <t>ARS</t>
        </is>
      </c>
      <c r="L1946" s="7" t="n">
        <v>8763.360000000001</v>
      </c>
      <c r="M1946" s="7" t="n">
        <v>0</v>
      </c>
      <c r="O1946" s="11">
        <f>M1946/SUM($M$2:$M$2023)</f>
        <v/>
      </c>
      <c r="P1946" s="5">
        <f>IFERROR(M1946/I1946,0)</f>
        <v/>
      </c>
      <c r="R1946" s="8">
        <f>I1946-Q1946</f>
        <v/>
      </c>
      <c r="S1946" s="36">
        <f>P1946*R1946</f>
        <v/>
      </c>
      <c r="U1946" s="27" t="inlineStr">
        <is>
          <t>Stock SAP</t>
        </is>
      </c>
      <c r="V1946" s="27" t="inlineStr">
        <is>
          <t>Medicamentos</t>
        </is>
      </c>
      <c r="W1946" s="27" t="inlineStr">
        <is>
          <t>Dentro del alcance</t>
        </is>
      </c>
      <c r="X1946" s="27" t="inlineStr"/>
      <c r="Y1946" s="27" t="inlineStr">
        <is>
          <t>Sin recuento físico en el inventario de Avain</t>
        </is>
      </c>
      <c r="Z1946" s="28" t="inlineStr">
        <is>
          <t>Sin recuento físico</t>
        </is>
      </c>
      <c r="AA1946" s="27" t="inlineStr"/>
      <c r="AB1946" s="27" t="inlineStr"/>
      <c r="AC1946" s="27" t="inlineStr"/>
      <c r="AD1946" s="27" t="inlineStr"/>
      <c r="AE1946" s="27" t="inlineStr"/>
      <c r="AF1946" s="27" t="inlineStr"/>
      <c r="AG1946" s="27" t="inlineStr"/>
      <c r="AH1946" s="37" t="n">
        <v>968</v>
      </c>
      <c r="AI1946" s="37" t="n">
        <v>0</v>
      </c>
      <c r="AJ1946" s="37" t="n">
        <v>968</v>
      </c>
      <c r="AK1946" s="38" t="n">
        <v>4381.680010330579</v>
      </c>
      <c r="AL1946" s="38" t="n"/>
      <c r="AM1946" s="38" t="n"/>
      <c r="AN1946" s="27" t="inlineStr"/>
      <c r="AO1946" s="27"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t="inlineStr"/>
      <c r="D1947" s="5" t="inlineStr">
        <is>
          <t>033</t>
        </is>
      </c>
      <c r="E1947" s="5" t="inlineStr">
        <is>
          <t>ZMED</t>
        </is>
      </c>
      <c r="F1947" s="5" t="inlineStr">
        <is>
          <t>1060</t>
        </is>
      </c>
      <c r="G1947" s="5" t="inlineStr"/>
      <c r="H1947" s="5" t="inlineStr">
        <is>
          <t>C/U</t>
        </is>
      </c>
      <c r="I1947" s="6" t="n">
        <v>0</v>
      </c>
      <c r="J1947" s="6" t="n">
        <v>200</v>
      </c>
      <c r="K1947" s="5" t="inlineStr">
        <is>
          <t>ARS</t>
        </is>
      </c>
      <c r="L1947" s="7" t="n">
        <v>0</v>
      </c>
      <c r="M1947" s="7" t="n">
        <v>0</v>
      </c>
      <c r="O1947" s="11">
        <f>M1947/SUM($M$2:$M$2023)</f>
        <v/>
      </c>
      <c r="P1947" s="5">
        <f>IFERROR(M1947/I1947,0)</f>
        <v/>
      </c>
      <c r="R1947" s="8">
        <f>I1947-Q1947</f>
        <v/>
      </c>
      <c r="S1947" s="36">
        <f>P1947*R1947</f>
        <v/>
      </c>
      <c r="U1947" s="27" t="inlineStr">
        <is>
          <t>Stock SAP</t>
        </is>
      </c>
      <c r="V1947" s="27" t="inlineStr">
        <is>
          <t>Medicamentos</t>
        </is>
      </c>
      <c r="W1947" s="27" t="inlineStr">
        <is>
          <t>Dentro del alcance</t>
        </is>
      </c>
      <c r="X1947" s="26" t="inlineStr">
        <is>
          <t>Baja</t>
        </is>
      </c>
      <c r="Y1947" s="27" t="inlineStr">
        <is>
          <t>Homologado – confianza Baja – pendiente de validación</t>
        </is>
      </c>
      <c r="Z1947" s="26" t="inlineStr">
        <is>
          <t>Dar de baja en SAP</t>
        </is>
      </c>
      <c r="AA1947" s="27" t="inlineStr">
        <is>
          <t>65</t>
        </is>
      </c>
      <c r="AB1947" s="27" t="inlineStr">
        <is>
          <t>DECADRON</t>
        </is>
      </c>
      <c r="AC1947" s="27" t="inlineStr">
        <is>
          <t>Homologación por código Avain (master M06-001)</t>
        </is>
      </c>
      <c r="AD1947" s="27" t="inlineStr">
        <is>
          <t>No</t>
        </is>
      </c>
      <c r="AE1947" s="27" t="inlineStr"/>
      <c r="AF1947" s="27" t="inlineStr">
        <is>
          <t>Sí</t>
        </is>
      </c>
      <c r="AG1947" s="27" t="inlineStr">
        <is>
          <t>M06-001</t>
        </is>
      </c>
      <c r="AH1947" s="37" t="n">
        <v>2330</v>
      </c>
      <c r="AI1947" s="37" t="n">
        <v>16</v>
      </c>
      <c r="AJ1947" s="37" t="n">
        <v>2314</v>
      </c>
      <c r="AK1947" s="38" t="n">
        <v>117.868356223176</v>
      </c>
      <c r="AL1947" s="38">
        <f>IF(OR($Z1947="Dar de baja en SAP",$Z1947="Dar de alta en SAP"),$AJ1947*$AK1947,"")</f>
        <v/>
      </c>
      <c r="AM1947" s="38">
        <f>$AI1947*$AK1947</f>
        <v/>
      </c>
      <c r="AN1947" s="29" t="inlineStr">
        <is>
          <t>Valorización a validar: relación de cantidades 146 a 1 entre SAP y el recuento físico. Sugiere distinta unidad de medida (SAP por caja o envase y el recuento por unidad). La diferencia económica de esta fila no debe tomarse como definitiva.</t>
        </is>
      </c>
      <c r="AO1947" s="27"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t="inlineStr"/>
      <c r="D1948" s="5" t="inlineStr">
        <is>
          <t>033</t>
        </is>
      </c>
      <c r="E1948" s="5" t="inlineStr">
        <is>
          <t>ZDES</t>
        </is>
      </c>
      <c r="F1948" s="5" t="inlineStr">
        <is>
          <t>1060</t>
        </is>
      </c>
      <c r="G1948" s="5" t="inlineStr"/>
      <c r="H1948" s="5" t="inlineStr">
        <is>
          <t>C/U</t>
        </is>
      </c>
      <c r="I1948" s="6" t="n">
        <v>0</v>
      </c>
      <c r="J1948" s="6" t="n">
        <v>200</v>
      </c>
      <c r="K1948" s="5" t="inlineStr">
        <is>
          <t>ARS</t>
        </is>
      </c>
      <c r="L1948" s="7" t="n">
        <v>50959.73</v>
      </c>
      <c r="M1948" s="7" t="n">
        <v>0</v>
      </c>
      <c r="O1948" s="11">
        <f>M1948/SUM($M$2:$M$2023)</f>
        <v/>
      </c>
      <c r="P1948" s="5">
        <f>IFERROR(M1948/I1948,0)</f>
        <v/>
      </c>
      <c r="R1948" s="8">
        <f>I1948-Q1948</f>
        <v/>
      </c>
      <c r="S1948" s="36">
        <f>P1948*R1948</f>
        <v/>
      </c>
      <c r="U1948" s="27" t="inlineStr">
        <is>
          <t>Stock SAP</t>
        </is>
      </c>
      <c r="V1948" s="27" t="inlineStr">
        <is>
          <t>Descartables</t>
        </is>
      </c>
      <c r="W1948" s="27" t="inlineStr">
        <is>
          <t>Dentro del alcance</t>
        </is>
      </c>
      <c r="X1948" s="25" t="inlineStr">
        <is>
          <t>Alta</t>
        </is>
      </c>
      <c r="Y1948" s="27" t="inlineStr">
        <is>
          <t>Homologado – confianza Alta</t>
        </is>
      </c>
      <c r="Z1948" s="26" t="inlineStr">
        <is>
          <t>Dar de baja en SAP</t>
        </is>
      </c>
      <c r="AA1948" s="27" t="inlineStr">
        <is>
          <t>264</t>
        </is>
      </c>
      <c r="AB1948" s="27" t="inlineStr">
        <is>
          <t>Abocath n° 14</t>
        </is>
      </c>
      <c r="AC1948" s="27" t="inlineStr">
        <is>
          <t>Homologación por código Avain (master D-125)</t>
        </is>
      </c>
      <c r="AD1948" s="27" t="inlineStr">
        <is>
          <t>No</t>
        </is>
      </c>
      <c r="AE1948" s="27" t="inlineStr"/>
      <c r="AF1948" s="27" t="inlineStr">
        <is>
          <t>Sí</t>
        </is>
      </c>
      <c r="AG1948" s="27" t="inlineStr">
        <is>
          <t>D-125</t>
        </is>
      </c>
      <c r="AH1948" s="37" t="n">
        <v>550</v>
      </c>
      <c r="AI1948" s="37" t="n">
        <v>94</v>
      </c>
      <c r="AJ1948" s="37" t="n">
        <v>456</v>
      </c>
      <c r="AK1948" s="38" t="n">
        <v>254.7986727272728</v>
      </c>
      <c r="AL1948" s="38">
        <f>IF(OR($Z1948="Dar de baja en SAP",$Z1948="Dar de alta en SAP"),$AJ1948*$AK1948,"")</f>
        <v/>
      </c>
      <c r="AM1948" s="38">
        <f>$AI1948*$AK1948</f>
        <v/>
      </c>
      <c r="AN1948" s="27" t="inlineStr"/>
      <c r="AO1948" s="27"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t="inlineStr"/>
      <c r="D1949" s="5" t="inlineStr">
        <is>
          <t>033</t>
        </is>
      </c>
      <c r="E1949" s="5" t="inlineStr">
        <is>
          <t>ZDES</t>
        </is>
      </c>
      <c r="F1949" s="5" t="inlineStr">
        <is>
          <t>1060</t>
        </is>
      </c>
      <c r="G1949" s="5" t="inlineStr"/>
      <c r="H1949" s="5" t="inlineStr">
        <is>
          <t>C/U</t>
        </is>
      </c>
      <c r="I1949" s="6" t="n">
        <v>0</v>
      </c>
      <c r="J1949" s="6" t="n">
        <v>200</v>
      </c>
      <c r="K1949" s="5" t="inlineStr">
        <is>
          <t>ARS</t>
        </is>
      </c>
      <c r="L1949" s="7" t="n">
        <v>46285.44</v>
      </c>
      <c r="M1949" s="7" t="n">
        <v>0</v>
      </c>
      <c r="O1949" s="11">
        <f>M1949/SUM($M$2:$M$2023)</f>
        <v/>
      </c>
      <c r="P1949" s="5">
        <f>IFERROR(M1949/I1949,0)</f>
        <v/>
      </c>
      <c r="R1949" s="8">
        <f>I1949-Q1949</f>
        <v/>
      </c>
      <c r="S1949" s="36">
        <f>P1949*R1949</f>
        <v/>
      </c>
      <c r="U1949" s="27" t="inlineStr">
        <is>
          <t>Stock SAP</t>
        </is>
      </c>
      <c r="V1949" s="27" t="inlineStr">
        <is>
          <t>Descartables</t>
        </is>
      </c>
      <c r="W1949" s="27" t="inlineStr">
        <is>
          <t>Dentro del alcance</t>
        </is>
      </c>
      <c r="X1949" s="25" t="inlineStr">
        <is>
          <t>Alta</t>
        </is>
      </c>
      <c r="Y1949" s="27" t="inlineStr">
        <is>
          <t>Homologado – confianza Alta</t>
        </is>
      </c>
      <c r="Z1949" s="26" t="inlineStr">
        <is>
          <t>Dar de baja en SAP</t>
        </is>
      </c>
      <c r="AA1949" s="27" t="inlineStr">
        <is>
          <t>268</t>
        </is>
      </c>
      <c r="AB1949" s="27" t="inlineStr">
        <is>
          <t>Abocath n° 16</t>
        </is>
      </c>
      <c r="AC1949" s="27" t="inlineStr">
        <is>
          <t>Homologación por código Avain (master D-126)</t>
        </is>
      </c>
      <c r="AD1949" s="27" t="inlineStr">
        <is>
          <t>No</t>
        </is>
      </c>
      <c r="AE1949" s="27" t="inlineStr"/>
      <c r="AF1949" s="27" t="inlineStr">
        <is>
          <t>Sí</t>
        </is>
      </c>
      <c r="AG1949" s="27" t="inlineStr">
        <is>
          <t>D-126</t>
        </is>
      </c>
      <c r="AH1949" s="37" t="n">
        <v>535</v>
      </c>
      <c r="AI1949" s="37" t="n">
        <v>241</v>
      </c>
      <c r="AJ1949" s="37" t="n">
        <v>294</v>
      </c>
      <c r="AK1949" s="38" t="n">
        <v>231.427214953271</v>
      </c>
      <c r="AL1949" s="38">
        <f>IF(OR($Z1949="Dar de baja en SAP",$Z1949="Dar de alta en SAP"),$AJ1949*$AK1949,"")</f>
        <v/>
      </c>
      <c r="AM1949" s="38">
        <f>$AI1949*$AK1949</f>
        <v/>
      </c>
      <c r="AN1949" s="27" t="inlineStr"/>
      <c r="AO1949" s="27"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t="inlineStr"/>
      <c r="D1950" s="5" t="inlineStr">
        <is>
          <t>033</t>
        </is>
      </c>
      <c r="E1950" s="5" t="inlineStr">
        <is>
          <t>ZDES</t>
        </is>
      </c>
      <c r="F1950" s="5" t="inlineStr">
        <is>
          <t>1060</t>
        </is>
      </c>
      <c r="G1950" s="5" t="inlineStr"/>
      <c r="H1950" s="5" t="inlineStr">
        <is>
          <t>C/U</t>
        </is>
      </c>
      <c r="I1950" s="6" t="n">
        <v>0</v>
      </c>
      <c r="J1950" s="6" t="n">
        <v>300</v>
      </c>
      <c r="K1950" s="5" t="inlineStr">
        <is>
          <t>ARS</t>
        </is>
      </c>
      <c r="L1950" s="7" t="n">
        <v>36353.91</v>
      </c>
      <c r="M1950" s="7" t="n">
        <v>0</v>
      </c>
      <c r="O1950" s="11">
        <f>M1950/SUM($M$2:$M$2023)</f>
        <v/>
      </c>
      <c r="P1950" s="5">
        <f>IFERROR(M1950/I1950,0)</f>
        <v/>
      </c>
      <c r="R1950" s="8">
        <f>I1950-Q1950</f>
        <v/>
      </c>
      <c r="S1950" s="36">
        <f>P1950*R1950</f>
        <v/>
      </c>
      <c r="U1950" s="27" t="inlineStr">
        <is>
          <t>Stock SAP</t>
        </is>
      </c>
      <c r="V1950" s="27" t="inlineStr">
        <is>
          <t>Descartables</t>
        </is>
      </c>
      <c r="W1950" s="27" t="inlineStr">
        <is>
          <t>Dentro del alcance</t>
        </is>
      </c>
      <c r="X1950" s="25" t="inlineStr">
        <is>
          <t>Alta</t>
        </is>
      </c>
      <c r="Y1950" s="27" t="inlineStr">
        <is>
          <t>Homologado – confianza Alta</t>
        </is>
      </c>
      <c r="Z1950" s="26" t="inlineStr">
        <is>
          <t>Dar de baja en SAP</t>
        </is>
      </c>
      <c r="AA1950" s="27" t="inlineStr">
        <is>
          <t>265</t>
        </is>
      </c>
      <c r="AB1950" s="27" t="inlineStr">
        <is>
          <t>Abocath n° 18</t>
        </is>
      </c>
      <c r="AC1950" s="27" t="inlineStr">
        <is>
          <t>Homologación por código Avain (master D-127)</t>
        </is>
      </c>
      <c r="AD1950" s="27" t="inlineStr">
        <is>
          <t>No</t>
        </is>
      </c>
      <c r="AE1950" s="27" t="inlineStr"/>
      <c r="AF1950" s="27" t="inlineStr">
        <is>
          <t>Sí</t>
        </is>
      </c>
      <c r="AG1950" s="27" t="inlineStr">
        <is>
          <t>D-127</t>
        </is>
      </c>
      <c r="AH1950" s="37" t="n">
        <v>2400</v>
      </c>
      <c r="AI1950" s="37" t="n">
        <v>141</v>
      </c>
      <c r="AJ1950" s="37" t="n">
        <v>2259</v>
      </c>
      <c r="AK1950" s="38" t="n">
        <v>181.7695708333333</v>
      </c>
      <c r="AL1950" s="38">
        <f>IF(OR($Z1950="Dar de baja en SAP",$Z1950="Dar de alta en SAP"),$AJ1950*$AK1950,"")</f>
        <v/>
      </c>
      <c r="AM1950" s="38">
        <f>$AI1950*$AK1950</f>
        <v/>
      </c>
      <c r="AN1950" s="27" t="inlineStr"/>
      <c r="AO1950" s="27"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t="inlineStr"/>
      <c r="D1951" s="5" t="inlineStr">
        <is>
          <t>033</t>
        </is>
      </c>
      <c r="E1951" s="5" t="inlineStr">
        <is>
          <t>ZDES</t>
        </is>
      </c>
      <c r="F1951" s="5" t="inlineStr">
        <is>
          <t>1060</t>
        </is>
      </c>
      <c r="G1951" s="5" t="inlineStr"/>
      <c r="H1951" s="5" t="inlineStr">
        <is>
          <t>C/U</t>
        </is>
      </c>
      <c r="I1951" s="6" t="n">
        <v>0</v>
      </c>
      <c r="J1951" s="6" t="n">
        <v>200</v>
      </c>
      <c r="K1951" s="5" t="inlineStr">
        <is>
          <t>ARS</t>
        </is>
      </c>
      <c r="L1951" s="7" t="n">
        <v>34211.79</v>
      </c>
      <c r="M1951" s="7" t="n">
        <v>0</v>
      </c>
      <c r="O1951" s="11">
        <f>M1951/SUM($M$2:$M$2023)</f>
        <v/>
      </c>
      <c r="P1951" s="5">
        <f>IFERROR(M1951/I1951,0)</f>
        <v/>
      </c>
      <c r="R1951" s="8">
        <f>I1951-Q1951</f>
        <v/>
      </c>
      <c r="S1951" s="36">
        <f>P1951*R1951</f>
        <v/>
      </c>
      <c r="U1951" s="27" t="inlineStr">
        <is>
          <t>Stock SAP</t>
        </is>
      </c>
      <c r="V1951" s="27" t="inlineStr">
        <is>
          <t>Descartables</t>
        </is>
      </c>
      <c r="W1951" s="27" t="inlineStr">
        <is>
          <t>Dentro del alcance</t>
        </is>
      </c>
      <c r="X1951" s="25" t="inlineStr">
        <is>
          <t>Alta</t>
        </is>
      </c>
      <c r="Y1951" s="27" t="inlineStr">
        <is>
          <t>Homologado – confianza Alta</t>
        </is>
      </c>
      <c r="Z1951" s="26" t="inlineStr">
        <is>
          <t>Dar de baja en SAP</t>
        </is>
      </c>
      <c r="AA1951" s="27" t="inlineStr">
        <is>
          <t>266</t>
        </is>
      </c>
      <c r="AB1951" s="27" t="inlineStr">
        <is>
          <t>Abocath n° 20</t>
        </is>
      </c>
      <c r="AC1951" s="27" t="inlineStr">
        <is>
          <t>Homologación por código Avain (master D-128)</t>
        </is>
      </c>
      <c r="AD1951" s="27" t="inlineStr">
        <is>
          <t>No</t>
        </is>
      </c>
      <c r="AE1951" s="27" t="inlineStr"/>
      <c r="AF1951" s="27" t="inlineStr">
        <is>
          <t>Sí</t>
        </is>
      </c>
      <c r="AG1951" s="27" t="inlineStr">
        <is>
          <t>D-128</t>
        </is>
      </c>
      <c r="AH1951" s="37" t="n">
        <v>2519</v>
      </c>
      <c r="AI1951" s="37" t="n">
        <v>182</v>
      </c>
      <c r="AJ1951" s="37" t="n">
        <v>2337</v>
      </c>
      <c r="AK1951" s="38" t="n">
        <v>171.0589440254069</v>
      </c>
      <c r="AL1951" s="38">
        <f>IF(OR($Z1951="Dar de baja en SAP",$Z1951="Dar de alta en SAP"),$AJ1951*$AK1951,"")</f>
        <v/>
      </c>
      <c r="AM1951" s="38">
        <f>$AI1951*$AK1951</f>
        <v/>
      </c>
      <c r="AN1951" s="27" t="inlineStr"/>
      <c r="AO1951" s="27"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t="inlineStr"/>
      <c r="D1952" s="5" t="inlineStr">
        <is>
          <t>033</t>
        </is>
      </c>
      <c r="E1952" s="5" t="inlineStr">
        <is>
          <t>ZDES</t>
        </is>
      </c>
      <c r="F1952" s="5" t="inlineStr">
        <is>
          <t>1060</t>
        </is>
      </c>
      <c r="G1952" s="5" t="inlineStr"/>
      <c r="H1952" s="5" t="inlineStr">
        <is>
          <t>C/U</t>
        </is>
      </c>
      <c r="I1952" s="6" t="n">
        <v>0</v>
      </c>
      <c r="J1952" s="6" t="n">
        <v>200</v>
      </c>
      <c r="K1952" s="5" t="inlineStr">
        <is>
          <t>ARS</t>
        </is>
      </c>
      <c r="L1952" s="7" t="n">
        <v>59386.96</v>
      </c>
      <c r="M1952" s="7" t="n">
        <v>0</v>
      </c>
      <c r="O1952" s="11">
        <f>M1952/SUM($M$2:$M$2023)</f>
        <v/>
      </c>
      <c r="P1952" s="5">
        <f>IFERROR(M1952/I1952,0)</f>
        <v/>
      </c>
      <c r="R1952" s="8">
        <f>I1952-Q1952</f>
        <v/>
      </c>
      <c r="S1952" s="36">
        <f>P1952*R1952</f>
        <v/>
      </c>
      <c r="U1952" s="27" t="inlineStr">
        <is>
          <t>Stock SAP</t>
        </is>
      </c>
      <c r="V1952" s="27" t="inlineStr">
        <is>
          <t>Descartables</t>
        </is>
      </c>
      <c r="W1952" s="27" t="inlineStr">
        <is>
          <t>Dentro del alcance</t>
        </is>
      </c>
      <c r="X1952" s="26" t="inlineStr">
        <is>
          <t>Baja</t>
        </is>
      </c>
      <c r="Y1952" s="27" t="inlineStr">
        <is>
          <t>Homologado – confianza Baja – pendiente de validación</t>
        </is>
      </c>
      <c r="Z1952" s="26" t="inlineStr">
        <is>
          <t>Dar de baja en SAP</t>
        </is>
      </c>
      <c r="AA1952" s="27" t="inlineStr">
        <is>
          <t>522</t>
        </is>
      </c>
      <c r="AB1952" s="27" t="inlineStr">
        <is>
          <t>Abbocath n° 22</t>
        </is>
      </c>
      <c r="AC1952" s="27" t="inlineStr">
        <is>
          <t>Homologación por código Avain (master D-129)</t>
        </is>
      </c>
      <c r="AD1952" s="27" t="inlineStr">
        <is>
          <t>No</t>
        </is>
      </c>
      <c r="AE1952" s="27" t="inlineStr"/>
      <c r="AF1952" s="27" t="inlineStr">
        <is>
          <t>Sí</t>
        </is>
      </c>
      <c r="AG1952" s="27" t="inlineStr">
        <is>
          <t>D-129</t>
        </is>
      </c>
      <c r="AH1952" s="37" t="n">
        <v>300</v>
      </c>
      <c r="AI1952" s="37" t="n">
        <v>90</v>
      </c>
      <c r="AJ1952" s="37" t="n">
        <v>210</v>
      </c>
      <c r="AK1952" s="38" t="n">
        <v>296.9348</v>
      </c>
      <c r="AL1952" s="38">
        <f>IF(OR($Z1952="Dar de baja en SAP",$Z1952="Dar de alta en SAP"),$AJ1952*$AK1952,"")</f>
        <v/>
      </c>
      <c r="AM1952" s="38">
        <f>$AI1952*$AK1952</f>
        <v/>
      </c>
      <c r="AN1952" s="27" t="inlineStr"/>
      <c r="AO1952" s="27"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t="inlineStr"/>
      <c r="D1953" s="5" t="inlineStr">
        <is>
          <t>033</t>
        </is>
      </c>
      <c r="E1953" s="5" t="inlineStr">
        <is>
          <t>ZDES</t>
        </is>
      </c>
      <c r="F1953" s="5" t="inlineStr">
        <is>
          <t>1060</t>
        </is>
      </c>
      <c r="G1953" s="5" t="inlineStr"/>
      <c r="H1953" s="5" t="inlineStr">
        <is>
          <t>C/U</t>
        </is>
      </c>
      <c r="I1953" s="6" t="n">
        <v>0</v>
      </c>
      <c r="J1953" s="6" t="n">
        <v>400</v>
      </c>
      <c r="K1953" s="5" t="inlineStr">
        <is>
          <t>ARS</t>
        </is>
      </c>
      <c r="L1953" s="7" t="n">
        <v>10193.5</v>
      </c>
      <c r="M1953" s="7" t="n">
        <v>0</v>
      </c>
      <c r="O1953" s="11">
        <f>M1953/SUM($M$2:$M$2023)</f>
        <v/>
      </c>
      <c r="P1953" s="5">
        <f>IFERROR(M1953/I1953,0)</f>
        <v/>
      </c>
      <c r="R1953" s="8">
        <f>I1953-Q1953</f>
        <v/>
      </c>
      <c r="S1953" s="36">
        <f>P1953*R1953</f>
        <v/>
      </c>
      <c r="U1953" s="27" t="inlineStr">
        <is>
          <t>Stock SAP</t>
        </is>
      </c>
      <c r="V1953" s="27" t="inlineStr">
        <is>
          <t>Descartables</t>
        </is>
      </c>
      <c r="W1953" s="27" t="inlineStr">
        <is>
          <t>Dentro del alcance</t>
        </is>
      </c>
      <c r="X1953" s="26" t="inlineStr">
        <is>
          <t>Baja</t>
        </is>
      </c>
      <c r="Y1953" s="27" t="inlineStr">
        <is>
          <t>Homologado – confianza Baja – pendiente de validación</t>
        </is>
      </c>
      <c r="Z1953" s="26" t="inlineStr">
        <is>
          <t>Dar de baja en SAP</t>
        </is>
      </c>
      <c r="AA1953" s="27" t="inlineStr">
        <is>
          <t>356</t>
        </is>
      </c>
      <c r="AB1953" s="27" t="inlineStr">
        <is>
          <t>AGUJA 16X5</t>
        </is>
      </c>
      <c r="AC1953" s="27" t="inlineStr">
        <is>
          <t>Homologación por código Avain (master D-140)</t>
        </is>
      </c>
      <c r="AD1953" s="27" t="inlineStr">
        <is>
          <t>No</t>
        </is>
      </c>
      <c r="AE1953" s="27" t="inlineStr"/>
      <c r="AF1953" s="27" t="inlineStr">
        <is>
          <t>Sí</t>
        </is>
      </c>
      <c r="AG1953" s="27" t="inlineStr">
        <is>
          <t>D-140</t>
        </is>
      </c>
      <c r="AH1953" s="37" t="n">
        <v>3641</v>
      </c>
      <c r="AI1953" s="37" t="n">
        <v>895</v>
      </c>
      <c r="AJ1953" s="37" t="n">
        <v>2746</v>
      </c>
      <c r="AK1953" s="38" t="n">
        <v>25.48375171656138</v>
      </c>
      <c r="AL1953" s="38">
        <f>IF(OR($Z1953="Dar de baja en SAP",$Z1953="Dar de alta en SAP"),$AJ1953*$AK1953,"")</f>
        <v/>
      </c>
      <c r="AM1953" s="38">
        <f>$AI1953*$AK1953</f>
        <v/>
      </c>
      <c r="AN1953" s="27" t="inlineStr"/>
      <c r="AO1953" s="27"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t="inlineStr"/>
      <c r="D1954" s="5" t="inlineStr">
        <is>
          <t>033</t>
        </is>
      </c>
      <c r="E1954" s="5" t="inlineStr">
        <is>
          <t>ZDES</t>
        </is>
      </c>
      <c r="F1954" s="5" t="inlineStr">
        <is>
          <t>1060</t>
        </is>
      </c>
      <c r="G1954" s="5" t="inlineStr"/>
      <c r="H1954" s="5" t="inlineStr">
        <is>
          <t>C/U</t>
        </is>
      </c>
      <c r="I1954" s="6" t="n">
        <v>0</v>
      </c>
      <c r="J1954" s="6" t="n">
        <v>400</v>
      </c>
      <c r="K1954" s="5" t="inlineStr">
        <is>
          <t>ARS</t>
        </is>
      </c>
      <c r="L1954" s="7" t="n">
        <v>9227.440000000001</v>
      </c>
      <c r="M1954" s="7" t="n">
        <v>0</v>
      </c>
      <c r="O1954" s="11">
        <f>M1954/SUM($M$2:$M$2023)</f>
        <v/>
      </c>
      <c r="P1954" s="5">
        <f>IFERROR(M1954/I1954,0)</f>
        <v/>
      </c>
      <c r="R1954" s="8">
        <f>I1954-Q1954</f>
        <v/>
      </c>
      <c r="S1954" s="36">
        <f>P1954*R1954</f>
        <v/>
      </c>
      <c r="U1954" s="27" t="inlineStr">
        <is>
          <t>Stock SAP</t>
        </is>
      </c>
      <c r="V1954" s="27" t="inlineStr">
        <is>
          <t>Descartables</t>
        </is>
      </c>
      <c r="W1954" s="27" t="inlineStr">
        <is>
          <t>Dentro del alcance</t>
        </is>
      </c>
      <c r="X1954" s="25" t="inlineStr">
        <is>
          <t>Alta</t>
        </is>
      </c>
      <c r="Y1954" s="27" t="inlineStr">
        <is>
          <t>Homologado – confianza Alta</t>
        </is>
      </c>
      <c r="Z1954" s="26" t="inlineStr">
        <is>
          <t>Dar de baja en SAP</t>
        </is>
      </c>
      <c r="AA1954" s="27" t="inlineStr">
        <is>
          <t>273</t>
        </is>
      </c>
      <c r="AB1954" s="27" t="inlineStr">
        <is>
          <t>Aguja 25/8</t>
        </is>
      </c>
      <c r="AC1954" s="27" t="inlineStr">
        <is>
          <t>Homologación por código Avain (master D-138)</t>
        </is>
      </c>
      <c r="AD1954" s="27" t="inlineStr">
        <is>
          <t>No</t>
        </is>
      </c>
      <c r="AE1954" s="27" t="inlineStr"/>
      <c r="AF1954" s="27" t="inlineStr">
        <is>
          <t>Sí</t>
        </is>
      </c>
      <c r="AG1954" s="27" t="inlineStr">
        <is>
          <t>D-138</t>
        </is>
      </c>
      <c r="AH1954" s="37" t="n">
        <v>12581</v>
      </c>
      <c r="AI1954" s="37" t="n">
        <v>3188</v>
      </c>
      <c r="AJ1954" s="37" t="n">
        <v>9393</v>
      </c>
      <c r="AK1954" s="38" t="n">
        <v>23.06859391145378</v>
      </c>
      <c r="AL1954" s="38">
        <f>IF(OR($Z1954="Dar de baja en SAP",$Z1954="Dar de alta en SAP"),$AJ1954*$AK1954,"")</f>
        <v/>
      </c>
      <c r="AM1954" s="38">
        <f>$AI1954*$AK1954</f>
        <v/>
      </c>
      <c r="AN1954" s="27" t="inlineStr"/>
      <c r="AO1954" s="27"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t="inlineStr"/>
      <c r="D1955" s="5" t="inlineStr">
        <is>
          <t>033</t>
        </is>
      </c>
      <c r="E1955" s="5" t="inlineStr">
        <is>
          <t>ZDES</t>
        </is>
      </c>
      <c r="F1955" s="5" t="inlineStr">
        <is>
          <t>1060</t>
        </is>
      </c>
      <c r="G1955" s="5" t="inlineStr"/>
      <c r="H1955" s="5" t="inlineStr">
        <is>
          <t>C/U</t>
        </is>
      </c>
      <c r="I1955" s="6" t="n">
        <v>0</v>
      </c>
      <c r="J1955" s="6" t="n">
        <v>50</v>
      </c>
      <c r="K1955" s="5" t="inlineStr">
        <is>
          <t>ARS</t>
        </is>
      </c>
      <c r="L1955" s="7" t="n">
        <v>957350</v>
      </c>
      <c r="M1955" s="7" t="n">
        <v>0</v>
      </c>
      <c r="O1955" s="11">
        <f>M1955/SUM($M$2:$M$2023)</f>
        <v/>
      </c>
      <c r="P1955" s="5">
        <f>IFERROR(M1955/I1955,0)</f>
        <v/>
      </c>
      <c r="R1955" s="8">
        <f>I1955-Q1955</f>
        <v/>
      </c>
      <c r="S1955" s="36">
        <f>P1955*R1955</f>
        <v/>
      </c>
      <c r="U1955" s="27" t="inlineStr">
        <is>
          <t>Stock SAP</t>
        </is>
      </c>
      <c r="V1955" s="27" t="inlineStr">
        <is>
          <t>Descartables</t>
        </is>
      </c>
      <c r="W1955" s="27" t="inlineStr">
        <is>
          <t>Dentro del alcance</t>
        </is>
      </c>
      <c r="X1955" s="27" t="inlineStr"/>
      <c r="Y1955" s="27" t="inlineStr">
        <is>
          <t>Sin recuento físico en el inventario de Avain</t>
        </is>
      </c>
      <c r="Z1955" s="28" t="inlineStr">
        <is>
          <t>Sin recuento físico</t>
        </is>
      </c>
      <c r="AA1955" s="27" t="inlineStr"/>
      <c r="AB1955" s="27" t="inlineStr"/>
      <c r="AC1955" s="27" t="inlineStr"/>
      <c r="AD1955" s="27" t="inlineStr"/>
      <c r="AE1955" s="27" t="inlineStr"/>
      <c r="AF1955" s="27" t="inlineStr"/>
      <c r="AG1955" s="27" t="inlineStr"/>
      <c r="AH1955" s="37" t="n">
        <v>10</v>
      </c>
      <c r="AI1955" s="37" t="n">
        <v>0</v>
      </c>
      <c r="AJ1955" s="37" t="n">
        <v>10</v>
      </c>
      <c r="AK1955" s="38" t="n">
        <v>19147</v>
      </c>
      <c r="AL1955" s="38" t="n"/>
      <c r="AM1955" s="38" t="n"/>
      <c r="AN1955" s="27" t="inlineStr"/>
      <c r="AO1955" s="27" t="inlineStr">
        <is>
          <t>El material ocupa 2 filas en la hoja 1060 NQN (lote/almacén). La cantidad SAP y la física de esta vista son el total del material.</t>
        </is>
      </c>
    </row>
    <row r="1956">
      <c r="A1956" s="5" t="inlineStr">
        <is>
          <t>2000011</t>
        </is>
      </c>
      <c r="B1956" s="5" t="inlineStr">
        <is>
          <t>BAJALENGUAS DE MADERA</t>
        </is>
      </c>
      <c r="C1956" s="5" t="inlineStr"/>
      <c r="D1956" s="5" t="inlineStr">
        <is>
          <t>033</t>
        </is>
      </c>
      <c r="E1956" s="5" t="inlineStr">
        <is>
          <t>ZDES</t>
        </is>
      </c>
      <c r="F1956" s="5" t="inlineStr">
        <is>
          <t>1060</t>
        </is>
      </c>
      <c r="G1956" s="5" t="inlineStr"/>
      <c r="H1956" s="5" t="inlineStr">
        <is>
          <t>C/U</t>
        </is>
      </c>
      <c r="I1956" s="6" t="n">
        <v>0</v>
      </c>
      <c r="J1956" s="6" t="n">
        <v>3000</v>
      </c>
      <c r="K1956" s="5" t="inlineStr">
        <is>
          <t>ARS</t>
        </is>
      </c>
      <c r="L1956" s="7" t="n">
        <v>47799.96</v>
      </c>
      <c r="M1956" s="7" t="n">
        <v>0</v>
      </c>
      <c r="O1956" s="11">
        <f>M1956/SUM($M$2:$M$2023)</f>
        <v/>
      </c>
      <c r="P1956" s="5">
        <f>IFERROR(M1956/I1956,0)</f>
        <v/>
      </c>
      <c r="R1956" s="8">
        <f>I1956-Q1956</f>
        <v/>
      </c>
      <c r="S1956" s="36">
        <f>P1956*R1956</f>
        <v/>
      </c>
      <c r="U1956" s="27" t="inlineStr">
        <is>
          <t>Stock SAP</t>
        </is>
      </c>
      <c r="V1956" s="27" t="inlineStr">
        <is>
          <t>Descartables</t>
        </is>
      </c>
      <c r="W1956" s="27" t="inlineStr">
        <is>
          <t>Dentro del alcance</t>
        </is>
      </c>
      <c r="X1956" s="26" t="inlineStr">
        <is>
          <t>Baja</t>
        </is>
      </c>
      <c r="Y1956" s="27" t="inlineStr">
        <is>
          <t>Homologado – confianza Baja – pendiente de validación</t>
        </is>
      </c>
      <c r="Z1956" s="26" t="inlineStr">
        <is>
          <t>Dar de baja en SAP</t>
        </is>
      </c>
      <c r="AA1956" s="27" t="inlineStr">
        <is>
          <t>351</t>
        </is>
      </c>
      <c r="AB1956" s="27" t="inlineStr">
        <is>
          <t>baja lenguas</t>
        </is>
      </c>
      <c r="AC1956" s="27" t="inlineStr">
        <is>
          <t>Cruce por nomenclatura SAP</t>
        </is>
      </c>
      <c r="AD1956" s="27" t="inlineStr">
        <is>
          <t>No</t>
        </is>
      </c>
      <c r="AE1956" s="27" t="inlineStr"/>
      <c r="AF1956" s="27" t="inlineStr">
        <is>
          <t>No</t>
        </is>
      </c>
      <c r="AG1956" s="27" t="inlineStr"/>
      <c r="AH1956" s="37" t="n">
        <v>11160</v>
      </c>
      <c r="AI1956" s="37" t="n">
        <v>1700</v>
      </c>
      <c r="AJ1956" s="37" t="n">
        <v>9460</v>
      </c>
      <c r="AK1956" s="38" t="n">
        <v>15.93332168458781</v>
      </c>
      <c r="AL1956" s="38">
        <f>IF(OR($Z1956="Dar de baja en SAP",$Z1956="Dar de alta en SAP"),$AJ1956*$AK1956,"")</f>
        <v/>
      </c>
      <c r="AM1956" s="38">
        <f>$AI1956*$AK1956</f>
        <v/>
      </c>
      <c r="AN1956" s="27" t="inlineStr"/>
      <c r="AO1956" s="27"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t="inlineStr"/>
      <c r="D1957" s="5" t="inlineStr">
        <is>
          <t>033</t>
        </is>
      </c>
      <c r="E1957" s="5" t="inlineStr">
        <is>
          <t>ZDES</t>
        </is>
      </c>
      <c r="F1957" s="5" t="inlineStr">
        <is>
          <t>1060</t>
        </is>
      </c>
      <c r="G1957" s="5" t="inlineStr"/>
      <c r="H1957" s="5" t="inlineStr">
        <is>
          <t>C/U</t>
        </is>
      </c>
      <c r="I1957" s="6" t="n">
        <v>0</v>
      </c>
      <c r="J1957" s="6" t="n">
        <v>10</v>
      </c>
      <c r="K1957" s="5" t="inlineStr">
        <is>
          <t>ARS</t>
        </is>
      </c>
      <c r="L1957" s="7" t="n">
        <v>5385.9</v>
      </c>
      <c r="M1957" s="7" t="n">
        <v>0</v>
      </c>
      <c r="O1957" s="11">
        <f>M1957/SUM($M$2:$M$2023)</f>
        <v/>
      </c>
      <c r="P1957" s="5">
        <f>IFERROR(M1957/I1957,0)</f>
        <v/>
      </c>
      <c r="R1957" s="8">
        <f>I1957-Q1957</f>
        <v/>
      </c>
      <c r="S1957" s="36">
        <f>P1957*R1957</f>
        <v/>
      </c>
      <c r="U1957" s="27" t="inlineStr">
        <is>
          <t>Stock SAP</t>
        </is>
      </c>
      <c r="V1957" s="27" t="inlineStr">
        <is>
          <t>Descartables</t>
        </is>
      </c>
      <c r="W1957" s="27" t="inlineStr">
        <is>
          <t>Dentro del alcance</t>
        </is>
      </c>
      <c r="X1957" s="27" t="inlineStr"/>
      <c r="Y1957" s="27" t="inlineStr">
        <is>
          <t>Sin recuento físico en el inventario de Avain</t>
        </is>
      </c>
      <c r="Z1957" s="28" t="inlineStr">
        <is>
          <t>Sin recuento físico</t>
        </is>
      </c>
      <c r="AA1957" s="27" t="inlineStr"/>
      <c r="AB1957" s="27" t="inlineStr"/>
      <c r="AC1957" s="27" t="inlineStr"/>
      <c r="AD1957" s="27" t="inlineStr"/>
      <c r="AE1957" s="27" t="inlineStr"/>
      <c r="AF1957" s="27" t="inlineStr"/>
      <c r="AG1957" s="27" t="inlineStr"/>
      <c r="AH1957" s="37" t="n">
        <v>8</v>
      </c>
      <c r="AI1957" s="37" t="n">
        <v>0</v>
      </c>
      <c r="AJ1957" s="37" t="n">
        <v>8</v>
      </c>
      <c r="AK1957" s="38" t="n">
        <v>538.59</v>
      </c>
      <c r="AL1957" s="38" t="n"/>
      <c r="AM1957" s="38" t="n"/>
      <c r="AN1957" s="27" t="inlineStr"/>
      <c r="AO1957" s="27" t="inlineStr">
        <is>
          <t>El material ocupa 2 filas en la hoja 1060 NQN (lote/almacén). La cantidad SAP y la física de esta vista son el total del material.</t>
        </is>
      </c>
    </row>
    <row r="1958">
      <c r="A1958" s="5" t="inlineStr">
        <is>
          <t>2000016</t>
        </is>
      </c>
      <c r="B1958" s="5" t="inlineStr">
        <is>
          <t>ESTETOSCOPIO ADULTO</t>
        </is>
      </c>
      <c r="C1958" s="5" t="inlineStr"/>
      <c r="D1958" s="5" t="inlineStr">
        <is>
          <t>033</t>
        </is>
      </c>
      <c r="E1958" s="5" t="inlineStr">
        <is>
          <t>ZDES</t>
        </is>
      </c>
      <c r="F1958" s="5" t="inlineStr">
        <is>
          <t>1060</t>
        </is>
      </c>
      <c r="G1958" s="5" t="inlineStr"/>
      <c r="H1958" s="5" t="inlineStr">
        <is>
          <t>C/U</t>
        </is>
      </c>
      <c r="I1958" s="6" t="n">
        <v>0</v>
      </c>
      <c r="J1958" s="6" t="n">
        <v>20</v>
      </c>
      <c r="K1958" s="5" t="inlineStr">
        <is>
          <t>ARS</t>
        </is>
      </c>
      <c r="L1958" s="7" t="n">
        <v>3218.4</v>
      </c>
      <c r="M1958" s="7" t="n">
        <v>0</v>
      </c>
      <c r="O1958" s="11">
        <f>M1958/SUM($M$2:$M$2023)</f>
        <v/>
      </c>
      <c r="P1958" s="5">
        <f>IFERROR(M1958/I1958,0)</f>
        <v/>
      </c>
      <c r="Q1958" s="39" t="n">
        <v>21</v>
      </c>
      <c r="R1958" s="8">
        <f>I1958-Q1958</f>
        <v/>
      </c>
      <c r="S1958" s="36">
        <f>P1958*R1958</f>
        <v/>
      </c>
      <c r="U1958" s="27" t="inlineStr">
        <is>
          <t>Stock SAP</t>
        </is>
      </c>
      <c r="V1958" s="27" t="inlineStr">
        <is>
          <t>Descartables</t>
        </is>
      </c>
      <c r="W1958" s="27" t="inlineStr">
        <is>
          <t>Dentro del alcance</t>
        </is>
      </c>
      <c r="X1958" s="25" t="inlineStr">
        <is>
          <t>Alta</t>
        </is>
      </c>
      <c r="Y1958" s="27" t="inlineStr">
        <is>
          <t>Homologado – confianza Alta</t>
        </is>
      </c>
      <c r="Z1958" s="25" t="inlineStr">
        <is>
          <t>Dar de alta en SAP</t>
        </is>
      </c>
      <c r="AA1958" s="27" t="inlineStr">
        <is>
          <t>522</t>
        </is>
      </c>
      <c r="AB1958" s="27" t="inlineStr">
        <is>
          <t>ESTETOSCOPIO</t>
        </is>
      </c>
      <c r="AC1958" s="27" t="inlineStr">
        <is>
          <t>Cruce por nomenclatura SAP</t>
        </is>
      </c>
      <c r="AD1958" s="27" t="inlineStr">
        <is>
          <t>No</t>
        </is>
      </c>
      <c r="AE1958" s="27" t="inlineStr"/>
      <c r="AF1958" s="27" t="inlineStr">
        <is>
          <t>Sí</t>
        </is>
      </c>
      <c r="AG1958" s="27" t="inlineStr"/>
      <c r="AH1958" s="37" t="n">
        <v>0</v>
      </c>
      <c r="AI1958" s="37" t="n">
        <v>21</v>
      </c>
      <c r="AJ1958" s="37" t="n">
        <v>-21</v>
      </c>
      <c r="AK1958" s="38" t="n">
        <v>0</v>
      </c>
      <c r="AL1958" s="38">
        <f>IF(OR($Z1958="Dar de baja en SAP",$Z1958="Dar de alta en SAP"),$AJ1958*$AK1958,"")</f>
        <v/>
      </c>
      <c r="AM1958" s="38">
        <f>$AI1958*$AK1958</f>
        <v/>
      </c>
      <c r="AN1958" s="27" t="inlineStr"/>
      <c r="AO1958" s="27"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t="inlineStr"/>
      <c r="D1959" s="5" t="inlineStr">
        <is>
          <t>033</t>
        </is>
      </c>
      <c r="E1959" s="5" t="inlineStr">
        <is>
          <t>ZDES</t>
        </is>
      </c>
      <c r="F1959" s="5" t="inlineStr">
        <is>
          <t>1060</t>
        </is>
      </c>
      <c r="G1959" s="5" t="inlineStr"/>
      <c r="H1959" s="5" t="inlineStr">
        <is>
          <t>C/U</t>
        </is>
      </c>
      <c r="I1959" s="6" t="n">
        <v>0</v>
      </c>
      <c r="J1959" s="6" t="n">
        <v>20</v>
      </c>
      <c r="K1959" s="5" t="inlineStr">
        <is>
          <t>ARS</t>
        </is>
      </c>
      <c r="L1959" s="7" t="n">
        <v>4145.2</v>
      </c>
      <c r="M1959" s="7" t="n">
        <v>0</v>
      </c>
      <c r="O1959" s="11">
        <f>M1959/SUM($M$2:$M$2023)</f>
        <v/>
      </c>
      <c r="P1959" s="5">
        <f>IFERROR(M1959/I1959,0)</f>
        <v/>
      </c>
      <c r="R1959" s="8">
        <f>I1959-Q1959</f>
        <v/>
      </c>
      <c r="S1959" s="36">
        <f>P1959*R1959</f>
        <v/>
      </c>
      <c r="U1959" s="27" t="inlineStr">
        <is>
          <t>Stock SAP</t>
        </is>
      </c>
      <c r="V1959" s="27" t="inlineStr">
        <is>
          <t>Descartables</t>
        </is>
      </c>
      <c r="W1959" s="27" t="inlineStr">
        <is>
          <t>Dentro del alcance</t>
        </is>
      </c>
      <c r="X1959" s="27" t="inlineStr"/>
      <c r="Y1959" s="27" t="inlineStr">
        <is>
          <t>Sin recuento físico en el inventario de Avain</t>
        </is>
      </c>
      <c r="Z1959" s="28" t="inlineStr">
        <is>
          <t>Sin recuento físico</t>
        </is>
      </c>
      <c r="AA1959" s="27" t="inlineStr"/>
      <c r="AB1959" s="27" t="inlineStr"/>
      <c r="AC1959" s="27" t="inlineStr"/>
      <c r="AD1959" s="27" t="inlineStr"/>
      <c r="AE1959" s="27" t="inlineStr"/>
      <c r="AF1959" s="27" t="inlineStr"/>
      <c r="AG1959" s="27" t="inlineStr"/>
      <c r="AH1959" s="37" t="n">
        <v>0</v>
      </c>
      <c r="AI1959" s="37" t="n">
        <v>0</v>
      </c>
      <c r="AJ1959" s="37" t="n">
        <v>0</v>
      </c>
      <c r="AK1959" s="38" t="n">
        <v>0</v>
      </c>
      <c r="AL1959" s="38" t="n"/>
      <c r="AM1959" s="38" t="n"/>
      <c r="AN1959" s="27" t="inlineStr"/>
      <c r="AO1959" s="27" t="inlineStr"/>
    </row>
    <row r="1960">
      <c r="A1960" s="5" t="inlineStr">
        <is>
          <t>2000026</t>
        </is>
      </c>
      <c r="B1960" s="5" t="inlineStr">
        <is>
          <t>JERINGA TUBERCULINA X 1 CC</t>
        </is>
      </c>
      <c r="C1960" s="5" t="inlineStr"/>
      <c r="D1960" s="5" t="inlineStr">
        <is>
          <t>033</t>
        </is>
      </c>
      <c r="E1960" s="5" t="inlineStr">
        <is>
          <t>ZDES</t>
        </is>
      </c>
      <c r="F1960" s="5" t="inlineStr">
        <is>
          <t>1060</t>
        </is>
      </c>
      <c r="G1960" s="5" t="inlineStr"/>
      <c r="H1960" s="5" t="inlineStr">
        <is>
          <t>C/U</t>
        </is>
      </c>
      <c r="I1960" s="6" t="n">
        <v>0</v>
      </c>
      <c r="J1960" s="6" t="n">
        <v>100</v>
      </c>
      <c r="K1960" s="5" t="inlineStr">
        <is>
          <t>ARS</t>
        </is>
      </c>
      <c r="L1960" s="7" t="n">
        <v>0</v>
      </c>
      <c r="M1960" s="7" t="n">
        <v>0</v>
      </c>
      <c r="O1960" s="11">
        <f>M1960/SUM($M$2:$M$2023)</f>
        <v/>
      </c>
      <c r="P1960" s="5">
        <f>IFERROR(M1960/I1960,0)</f>
        <v/>
      </c>
      <c r="R1960" s="8">
        <f>I1960-Q1960</f>
        <v/>
      </c>
      <c r="S1960" s="36">
        <f>P1960*R1960</f>
        <v/>
      </c>
      <c r="U1960" s="27" t="inlineStr">
        <is>
          <t>Stock SAP</t>
        </is>
      </c>
      <c r="V1960" s="27" t="inlineStr">
        <is>
          <t>Descartables</t>
        </is>
      </c>
      <c r="W1960" s="27" t="inlineStr">
        <is>
          <t>Dentro del alcance</t>
        </is>
      </c>
      <c r="X1960" s="30" t="inlineStr">
        <is>
          <t>Media</t>
        </is>
      </c>
      <c r="Y1960" s="27" t="inlineStr">
        <is>
          <t>Homologado – confianza Media – pendiente de validación</t>
        </is>
      </c>
      <c r="Z1960" s="26" t="inlineStr">
        <is>
          <t>Dar de baja en SAP</t>
        </is>
      </c>
      <c r="AA1960" s="27" t="inlineStr">
        <is>
          <t>302</t>
        </is>
      </c>
      <c r="AB1960" s="27" t="inlineStr">
        <is>
          <t>JERINGAS 1 ML</t>
        </is>
      </c>
      <c r="AC1960" s="27" t="inlineStr">
        <is>
          <t>Homologación por código Avain (master D-134)</t>
        </is>
      </c>
      <c r="AD1960" s="27" t="inlineStr">
        <is>
          <t>Sí</t>
        </is>
      </c>
      <c r="AE1960" s="27" t="inlineStr">
        <is>
          <t>2000026, 2000451</t>
        </is>
      </c>
      <c r="AF1960" s="27" t="inlineStr">
        <is>
          <t>Sí</t>
        </is>
      </c>
      <c r="AG1960" s="27" t="inlineStr">
        <is>
          <t>D-134</t>
        </is>
      </c>
      <c r="AH1960" s="37" t="n">
        <v>2200</v>
      </c>
      <c r="AI1960" s="37" t="n">
        <v>523</v>
      </c>
      <c r="AJ1960" s="37" t="n">
        <v>1677</v>
      </c>
      <c r="AK1960" s="38" t="n">
        <v>39.43093636363636</v>
      </c>
      <c r="AL1960" s="38">
        <f>IF(OR($Z1960="Dar de baja en SAP",$Z1960="Dar de alta en SAP"),$AJ1960*$AK1960,"")</f>
        <v/>
      </c>
      <c r="AM1960" s="38">
        <f>$AI1960*$AK1960</f>
        <v/>
      </c>
      <c r="AN1960" s="27" t="inlineStr"/>
      <c r="AO1960" s="27"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t="inlineStr"/>
      <c r="D1961" s="5" t="inlineStr">
        <is>
          <t>033</t>
        </is>
      </c>
      <c r="E1961" s="5" t="inlineStr">
        <is>
          <t>ZDES</t>
        </is>
      </c>
      <c r="F1961" s="5" t="inlineStr">
        <is>
          <t>1060</t>
        </is>
      </c>
      <c r="G1961" s="5" t="inlineStr"/>
      <c r="H1961" s="5" t="inlineStr">
        <is>
          <t>C/U</t>
        </is>
      </c>
      <c r="I1961" s="6" t="n">
        <v>0</v>
      </c>
      <c r="J1961" s="6" t="n">
        <v>500</v>
      </c>
      <c r="K1961" s="5" t="inlineStr">
        <is>
          <t>ARS</t>
        </is>
      </c>
      <c r="L1961" s="7" t="n">
        <v>9716.49</v>
      </c>
      <c r="M1961" s="7" t="n">
        <v>0</v>
      </c>
      <c r="O1961" s="11">
        <f>M1961/SUM($M$2:$M$2023)</f>
        <v/>
      </c>
      <c r="P1961" s="5">
        <f>IFERROR(M1961/I1961,0)</f>
        <v/>
      </c>
      <c r="R1961" s="8">
        <f>I1961-Q1961</f>
        <v/>
      </c>
      <c r="S1961" s="36">
        <f>P1961*R1961</f>
        <v/>
      </c>
      <c r="U1961" s="27" t="inlineStr">
        <is>
          <t>Stock SAP</t>
        </is>
      </c>
      <c r="V1961" s="27" t="inlineStr">
        <is>
          <t>Descartables</t>
        </is>
      </c>
      <c r="W1961" s="27" t="inlineStr">
        <is>
          <t>Dentro del alcance</t>
        </is>
      </c>
      <c r="X1961" s="25" t="inlineStr">
        <is>
          <t>Alta</t>
        </is>
      </c>
      <c r="Y1961" s="27" t="inlineStr">
        <is>
          <t>Homologado – confianza Alta</t>
        </is>
      </c>
      <c r="Z1961" s="26" t="inlineStr">
        <is>
          <t>Dar de baja en SAP</t>
        </is>
      </c>
      <c r="AA1961" s="27" t="inlineStr">
        <is>
          <t>254</t>
        </is>
      </c>
      <c r="AB1961" s="27" t="inlineStr">
        <is>
          <t>JERINGAS 5 ML</t>
        </is>
      </c>
      <c r="AC1961" s="27" t="inlineStr">
        <is>
          <t>Homologación por código Avain (master D-135)</t>
        </is>
      </c>
      <c r="AD1961" s="27" t="inlineStr">
        <is>
          <t>No</t>
        </is>
      </c>
      <c r="AE1961" s="27" t="inlineStr"/>
      <c r="AF1961" s="27" t="inlineStr">
        <is>
          <t>Sí</t>
        </is>
      </c>
      <c r="AG1961" s="27" t="inlineStr">
        <is>
          <t>D-135</t>
        </is>
      </c>
      <c r="AH1961" s="37" t="n">
        <v>29110</v>
      </c>
      <c r="AI1961" s="37" t="n">
        <v>830</v>
      </c>
      <c r="AJ1961" s="37" t="n">
        <v>28280</v>
      </c>
      <c r="AK1961" s="38" t="n">
        <v>19.43298522844383</v>
      </c>
      <c r="AL1961" s="38">
        <f>IF(OR($Z1961="Dar de baja en SAP",$Z1961="Dar de alta en SAP"),$AJ1961*$AK1961,"")</f>
        <v/>
      </c>
      <c r="AM1961" s="38">
        <f>$AI1961*$AK1961</f>
        <v/>
      </c>
      <c r="AN1961" s="27" t="inlineStr"/>
      <c r="AO1961" s="27"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t="inlineStr"/>
      <c r="D1962" s="5" t="inlineStr">
        <is>
          <t>033</t>
        </is>
      </c>
      <c r="E1962" s="5" t="inlineStr">
        <is>
          <t>ZDES</t>
        </is>
      </c>
      <c r="F1962" s="5" t="inlineStr">
        <is>
          <t>1060</t>
        </is>
      </c>
      <c r="G1962" s="5" t="inlineStr"/>
      <c r="H1962" s="5" t="inlineStr">
        <is>
          <t>C/U</t>
        </is>
      </c>
      <c r="I1962" s="6" t="n">
        <v>0</v>
      </c>
      <c r="J1962" s="6" t="n">
        <v>1200</v>
      </c>
      <c r="K1962" s="5" t="inlineStr">
        <is>
          <t>ARS</t>
        </is>
      </c>
      <c r="L1962" s="7" t="n">
        <v>7349.99</v>
      </c>
      <c r="M1962" s="7" t="n">
        <v>0</v>
      </c>
      <c r="O1962" s="11">
        <f>M1962/SUM($M$2:$M$2023)</f>
        <v/>
      </c>
      <c r="P1962" s="5">
        <f>IFERROR(M1962/I1962,0)</f>
        <v/>
      </c>
      <c r="R1962" s="8">
        <f>I1962-Q1962</f>
        <v/>
      </c>
      <c r="S1962" s="36">
        <f>P1962*R1962</f>
        <v/>
      </c>
      <c r="U1962" s="27" t="inlineStr">
        <is>
          <t>Stock SAP</t>
        </is>
      </c>
      <c r="V1962" s="27" t="inlineStr">
        <is>
          <t>Descartables</t>
        </is>
      </c>
      <c r="W1962" s="27" t="inlineStr">
        <is>
          <t>Dentro del alcance</t>
        </is>
      </c>
      <c r="X1962" s="25" t="inlineStr">
        <is>
          <t>Alta</t>
        </is>
      </c>
      <c r="Y1962" s="27" t="inlineStr">
        <is>
          <t>Homologado – confianza Alta</t>
        </is>
      </c>
      <c r="Z1962" s="26" t="inlineStr">
        <is>
          <t>Dar de baja en SAP</t>
        </is>
      </c>
      <c r="AA1962" s="27" t="inlineStr">
        <is>
          <t>246</t>
        </is>
      </c>
      <c r="AB1962" s="27" t="inlineStr">
        <is>
          <t>JERINGAS 10 ML</t>
        </is>
      </c>
      <c r="AC1962" s="27" t="inlineStr">
        <is>
          <t>Homologación por código Avain (master D-136)</t>
        </is>
      </c>
      <c r="AD1962" s="27" t="inlineStr">
        <is>
          <t>No</t>
        </is>
      </c>
      <c r="AE1962" s="27" t="inlineStr"/>
      <c r="AF1962" s="27" t="inlineStr">
        <is>
          <t>Sí</t>
        </is>
      </c>
      <c r="AG1962" s="27" t="inlineStr">
        <is>
          <t>D-136</t>
        </is>
      </c>
      <c r="AH1962" s="37" t="n">
        <v>20310</v>
      </c>
      <c r="AI1962" s="37" t="n">
        <v>2150</v>
      </c>
      <c r="AJ1962" s="37" t="n">
        <v>18160</v>
      </c>
      <c r="AK1962" s="38" t="n">
        <v>36.74992959133432</v>
      </c>
      <c r="AL1962" s="38">
        <f>IF(OR($Z1962="Dar de baja en SAP",$Z1962="Dar de alta en SAP"),$AJ1962*$AK1962,"")</f>
        <v/>
      </c>
      <c r="AM1962" s="38">
        <f>$AI1962*$AK1962</f>
        <v/>
      </c>
      <c r="AN1962" s="27" t="inlineStr"/>
      <c r="AO1962" s="27"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t="inlineStr"/>
      <c r="D1963" s="5" t="inlineStr">
        <is>
          <t>033</t>
        </is>
      </c>
      <c r="E1963" s="5" t="inlineStr">
        <is>
          <t>ZDES</t>
        </is>
      </c>
      <c r="F1963" s="5" t="inlineStr">
        <is>
          <t>1060</t>
        </is>
      </c>
      <c r="G1963" s="5" t="inlineStr"/>
      <c r="H1963" s="5" t="inlineStr">
        <is>
          <t>C/U</t>
        </is>
      </c>
      <c r="I1963" s="6" t="n">
        <v>0</v>
      </c>
      <c r="J1963" s="6" t="n">
        <v>200</v>
      </c>
      <c r="K1963" s="5" t="inlineStr">
        <is>
          <t>ARS</t>
        </is>
      </c>
      <c r="L1963" s="7" t="n">
        <v>31201.43</v>
      </c>
      <c r="M1963" s="7" t="n">
        <v>0</v>
      </c>
      <c r="O1963" s="11">
        <f>M1963/SUM($M$2:$M$2023)</f>
        <v/>
      </c>
      <c r="P1963" s="5">
        <f>IFERROR(M1963/I1963,0)</f>
        <v/>
      </c>
      <c r="R1963" s="8">
        <f>I1963-Q1963</f>
        <v/>
      </c>
      <c r="S1963" s="36">
        <f>P1963*R1963</f>
        <v/>
      </c>
      <c r="U1963" s="27" t="inlineStr">
        <is>
          <t>Stock SAP</t>
        </is>
      </c>
      <c r="V1963" s="27" t="inlineStr">
        <is>
          <t>Descartables</t>
        </is>
      </c>
      <c r="W1963" s="27" t="inlineStr">
        <is>
          <t>Dentro del alcance</t>
        </is>
      </c>
      <c r="X1963" s="26" t="inlineStr">
        <is>
          <t>Baja</t>
        </is>
      </c>
      <c r="Y1963" s="27" t="inlineStr">
        <is>
          <t>Homologado – confianza Baja – pendiente de validación</t>
        </is>
      </c>
      <c r="Z1963" s="26" t="inlineStr">
        <is>
          <t>Dar de baja en SAP</t>
        </is>
      </c>
      <c r="AA1963" s="27" t="inlineStr">
        <is>
          <t>523</t>
        </is>
      </c>
      <c r="AB1963" s="27" t="inlineStr">
        <is>
          <t>JERINGAS 20 ML</t>
        </is>
      </c>
      <c r="AC1963" s="27" t="inlineStr">
        <is>
          <t>Homologación por código Avain (master D-137)</t>
        </is>
      </c>
      <c r="AD1963" s="27" t="inlineStr">
        <is>
          <t>No</t>
        </is>
      </c>
      <c r="AE1963" s="27" t="inlineStr"/>
      <c r="AF1963" s="27" t="inlineStr">
        <is>
          <t>Sí</t>
        </is>
      </c>
      <c r="AG1963" s="27" t="inlineStr">
        <is>
          <t>D-137</t>
        </is>
      </c>
      <c r="AH1963" s="37" t="n">
        <v>500</v>
      </c>
      <c r="AI1963" s="37" t="n">
        <v>58</v>
      </c>
      <c r="AJ1963" s="37" t="n">
        <v>442</v>
      </c>
      <c r="AK1963" s="38" t="n">
        <v>156.00714</v>
      </c>
      <c r="AL1963" s="38">
        <f>IF(OR($Z1963="Dar de baja en SAP",$Z1963="Dar de alta en SAP"),$AJ1963*$AK1963,"")</f>
        <v/>
      </c>
      <c r="AM1963" s="38">
        <f>$AI1963*$AK1963</f>
        <v/>
      </c>
      <c r="AN1963" s="27" t="inlineStr"/>
      <c r="AO1963" s="27"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t="inlineStr"/>
      <c r="D1964" s="5" t="inlineStr">
        <is>
          <t>033</t>
        </is>
      </c>
      <c r="E1964" s="5" t="inlineStr">
        <is>
          <t>ZDES</t>
        </is>
      </c>
      <c r="F1964" s="5" t="inlineStr">
        <is>
          <t>1060</t>
        </is>
      </c>
      <c r="G1964" s="5" t="inlineStr"/>
      <c r="H1964" s="5" t="inlineStr">
        <is>
          <t>C/U</t>
        </is>
      </c>
      <c r="I1964" s="6" t="n">
        <v>0</v>
      </c>
      <c r="J1964" s="6" t="n">
        <v>60</v>
      </c>
      <c r="K1964" s="5" t="inlineStr">
        <is>
          <t>ARS</t>
        </is>
      </c>
      <c r="L1964" s="7" t="n">
        <v>14844.38</v>
      </c>
      <c r="M1964" s="7" t="n">
        <v>0</v>
      </c>
      <c r="O1964" s="11">
        <f>M1964/SUM($M$2:$M$2023)</f>
        <v/>
      </c>
      <c r="P1964" s="5">
        <f>IFERROR(M1964/I1964,0)</f>
        <v/>
      </c>
      <c r="R1964" s="8">
        <f>I1964-Q1964</f>
        <v/>
      </c>
      <c r="S1964" s="36">
        <f>P1964*R1964</f>
        <v/>
      </c>
      <c r="U1964" s="27" t="inlineStr">
        <is>
          <t>Stock SAP</t>
        </is>
      </c>
      <c r="V1964" s="27" t="inlineStr">
        <is>
          <t>Descartables</t>
        </is>
      </c>
      <c r="W1964" s="27" t="inlineStr">
        <is>
          <t>Dentro del alcance</t>
        </is>
      </c>
      <c r="X1964" s="27" t="inlineStr"/>
      <c r="Y1964" s="27" t="inlineStr">
        <is>
          <t>Sin recuento físico en el inventario de Avain</t>
        </is>
      </c>
      <c r="Z1964" s="28" t="inlineStr">
        <is>
          <t>Sin recuento físico</t>
        </is>
      </c>
      <c r="AA1964" s="27" t="inlineStr"/>
      <c r="AB1964" s="27" t="inlineStr"/>
      <c r="AC1964" s="27" t="inlineStr"/>
      <c r="AD1964" s="27" t="inlineStr"/>
      <c r="AE1964" s="27" t="inlineStr"/>
      <c r="AF1964" s="27" t="inlineStr"/>
      <c r="AG1964" s="27" t="inlineStr"/>
      <c r="AH1964" s="37" t="n">
        <v>700</v>
      </c>
      <c r="AI1964" s="37" t="n">
        <v>0</v>
      </c>
      <c r="AJ1964" s="37" t="n">
        <v>700</v>
      </c>
      <c r="AK1964" s="38" t="n">
        <v>247.4063142857143</v>
      </c>
      <c r="AL1964" s="38" t="n"/>
      <c r="AM1964" s="38" t="n"/>
      <c r="AN1964" s="27" t="inlineStr"/>
      <c r="AO1964" s="27" t="inlineStr">
        <is>
          <t>El material ocupa 3 filas en la hoja 1060 NQN (lote/almacén). La cantidad SAP y la física de esta vista son el total del material.</t>
        </is>
      </c>
    </row>
    <row r="1965">
      <c r="A1965" s="5" t="inlineStr">
        <is>
          <t>2000033</t>
        </is>
      </c>
      <c r="B1965" s="5" t="inlineStr">
        <is>
          <t>STERI STRIP 3M REF 1547</t>
        </is>
      </c>
      <c r="C1965" s="5" t="inlineStr"/>
      <c r="D1965" s="5" t="inlineStr">
        <is>
          <t>033</t>
        </is>
      </c>
      <c r="E1965" s="5" t="inlineStr">
        <is>
          <t>ZDES</t>
        </is>
      </c>
      <c r="F1965" s="5" t="inlineStr">
        <is>
          <t>1060</t>
        </is>
      </c>
      <c r="G1965" s="5" t="inlineStr"/>
      <c r="H1965" s="5" t="inlineStr">
        <is>
          <t>C/U</t>
        </is>
      </c>
      <c r="I1965" s="6" t="n">
        <v>0</v>
      </c>
      <c r="J1965" s="6" t="n">
        <v>100</v>
      </c>
      <c r="K1965" s="5" t="inlineStr">
        <is>
          <t>ARS</t>
        </is>
      </c>
      <c r="L1965" s="7" t="n">
        <v>11572.02</v>
      </c>
      <c r="M1965" s="7" t="n">
        <v>0</v>
      </c>
      <c r="O1965" s="11">
        <f>M1965/SUM($M$2:$M$2023)</f>
        <v/>
      </c>
      <c r="P1965" s="5">
        <f>IFERROR(M1965/I1965,0)</f>
        <v/>
      </c>
      <c r="R1965" s="8">
        <f>I1965-Q1965</f>
        <v/>
      </c>
      <c r="S1965" s="36">
        <f>P1965*R1965</f>
        <v/>
      </c>
      <c r="U1965" s="27" t="inlineStr">
        <is>
          <t>Stock SAP</t>
        </is>
      </c>
      <c r="V1965" s="27" t="inlineStr">
        <is>
          <t>Descartables</t>
        </is>
      </c>
      <c r="W1965" s="27" t="inlineStr">
        <is>
          <t>Dentro del alcance</t>
        </is>
      </c>
      <c r="X1965" s="26" t="inlineStr">
        <is>
          <t>Baja</t>
        </is>
      </c>
      <c r="Y1965" s="27" t="inlineStr">
        <is>
          <t>Homologado – confianza Baja – pendiente de validación</t>
        </is>
      </c>
      <c r="Z1965" s="26" t="inlineStr">
        <is>
          <t>Dar de baja en SAP</t>
        </is>
      </c>
      <c r="AA1965" s="27" t="inlineStr">
        <is>
          <t>536</t>
        </is>
      </c>
      <c r="AB1965" s="27" t="inlineStr">
        <is>
          <t>SUT.CUTANEA</t>
        </is>
      </c>
      <c r="AC1965" s="27" t="inlineStr">
        <is>
          <t>Homologación por código Avain (master D-147)</t>
        </is>
      </c>
      <c r="AD1965" s="27" t="inlineStr">
        <is>
          <t>No</t>
        </is>
      </c>
      <c r="AE1965" s="27" t="inlineStr"/>
      <c r="AF1965" s="27" t="inlineStr">
        <is>
          <t>Sí</t>
        </is>
      </c>
      <c r="AG1965" s="27" t="inlineStr">
        <is>
          <t>D-147</t>
        </is>
      </c>
      <c r="AH1965" s="37" t="n">
        <v>216</v>
      </c>
      <c r="AI1965" s="37" t="n">
        <v>0</v>
      </c>
      <c r="AJ1965" s="37" t="n">
        <v>216</v>
      </c>
      <c r="AK1965" s="38" t="n">
        <v>115.7201388888889</v>
      </c>
      <c r="AL1965" s="38">
        <f>IF(OR($Z1965="Dar de baja en SAP",$Z1965="Dar de alta en SAP"),$AJ1965*$AK1965,"")</f>
        <v/>
      </c>
      <c r="AM1965" s="38">
        <f>$AI1965*$AK1965</f>
        <v/>
      </c>
      <c r="AN1965" s="27" t="inlineStr"/>
      <c r="AO1965" s="27"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t="inlineStr"/>
      <c r="D1966" s="5" t="inlineStr">
        <is>
          <t>033</t>
        </is>
      </c>
      <c r="E1966" s="5" t="inlineStr">
        <is>
          <t>ZDES</t>
        </is>
      </c>
      <c r="F1966" s="5" t="inlineStr">
        <is>
          <t>1060</t>
        </is>
      </c>
      <c r="G1966" s="5" t="inlineStr"/>
      <c r="H1966" s="5" t="inlineStr">
        <is>
          <t>C/U</t>
        </is>
      </c>
      <c r="I1966" s="6" t="n">
        <v>0</v>
      </c>
      <c r="J1966" s="6" t="n">
        <v>20</v>
      </c>
      <c r="K1966" s="5" t="inlineStr">
        <is>
          <t>ARS</t>
        </is>
      </c>
      <c r="L1966" s="7" t="n">
        <v>153694.57</v>
      </c>
      <c r="M1966" s="7" t="n">
        <v>0</v>
      </c>
      <c r="O1966" s="11">
        <f>M1966/SUM($M$2:$M$2023)</f>
        <v/>
      </c>
      <c r="P1966" s="5">
        <f>IFERROR(M1966/I1966,0)</f>
        <v/>
      </c>
      <c r="R1966" s="8">
        <f>I1966-Q1966</f>
        <v/>
      </c>
      <c r="S1966" s="36">
        <f>P1966*R1966</f>
        <v/>
      </c>
      <c r="U1966" s="27" t="inlineStr">
        <is>
          <t>Stock SAP</t>
        </is>
      </c>
      <c r="V1966" s="27" t="inlineStr">
        <is>
          <t>Descartables</t>
        </is>
      </c>
      <c r="W1966" s="27" t="inlineStr">
        <is>
          <t>Dentro del alcance</t>
        </is>
      </c>
      <c r="X1966" s="25" t="inlineStr">
        <is>
          <t>Alta</t>
        </is>
      </c>
      <c r="Y1966" s="27" t="inlineStr">
        <is>
          <t>Homologado – confianza Alta</t>
        </is>
      </c>
      <c r="Z1966" s="26" t="inlineStr">
        <is>
          <t>Dar de baja en SAP</t>
        </is>
      </c>
      <c r="AA1966" s="27" t="inlineStr">
        <is>
          <t>524</t>
        </is>
      </c>
      <c r="AB1966" s="27" t="inlineStr">
        <is>
          <t>TENSIOMETRO</t>
        </is>
      </c>
      <c r="AC1966" s="27" t="inlineStr">
        <is>
          <t>Cruce por nomenclatura SAP</t>
        </is>
      </c>
      <c r="AD1966" s="27" t="inlineStr">
        <is>
          <t>Sí</t>
        </is>
      </c>
      <c r="AE1966" s="27" t="inlineStr">
        <is>
          <t>2000035, 2001121</t>
        </is>
      </c>
      <c r="AF1966" s="27" t="inlineStr">
        <is>
          <t>Sí</t>
        </is>
      </c>
      <c r="AG1966" s="27" t="inlineStr"/>
      <c r="AH1966" s="37" t="n">
        <v>155</v>
      </c>
      <c r="AI1966" s="37" t="n">
        <v>1</v>
      </c>
      <c r="AJ1966" s="37" t="n">
        <v>154</v>
      </c>
      <c r="AK1966" s="38" t="n">
        <v>7684.728322580646</v>
      </c>
      <c r="AL1966" s="38">
        <f>IF(OR($Z1966="Dar de baja en SAP",$Z1966="Dar de alta en SAP"),$AJ1966*$AK1966,"")</f>
        <v/>
      </c>
      <c r="AM1966" s="38">
        <f>$AI1966*$AK1966</f>
        <v/>
      </c>
      <c r="AN1966" s="29" t="inlineStr">
        <is>
          <t>Valorización a validar: relación de cantidades 155 a 1 entre SAP y el recuento físico. Sugiere distinta unidad de medida (SAP por caja o envase y el recuento por unidad). La diferencia económica de esta fila no debe tomarse como definitiva.</t>
        </is>
      </c>
      <c r="AO1966" s="27"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t="inlineStr"/>
      <c r="D1967" s="5" t="inlineStr">
        <is>
          <t>033</t>
        </is>
      </c>
      <c r="E1967" s="5" t="inlineStr">
        <is>
          <t>ZDES</t>
        </is>
      </c>
      <c r="F1967" s="5" t="inlineStr">
        <is>
          <t>1060</t>
        </is>
      </c>
      <c r="G1967" s="5" t="inlineStr"/>
      <c r="H1967" s="5" t="inlineStr">
        <is>
          <t>C/U</t>
        </is>
      </c>
      <c r="I1967" s="6" t="n">
        <v>0</v>
      </c>
      <c r="J1967" s="6" t="n">
        <v>20</v>
      </c>
      <c r="K1967" s="5" t="inlineStr">
        <is>
          <t>ARS</t>
        </is>
      </c>
      <c r="L1967" s="7" t="n">
        <v>11980</v>
      </c>
      <c r="M1967" s="7" t="n">
        <v>0</v>
      </c>
      <c r="O1967" s="11">
        <f>M1967/SUM($M$2:$M$2023)</f>
        <v/>
      </c>
      <c r="P1967" s="5">
        <f>IFERROR(M1967/I1967,0)</f>
        <v/>
      </c>
      <c r="Q1967" s="39" t="n">
        <v>2</v>
      </c>
      <c r="R1967" s="8">
        <f>I1967-Q1967</f>
        <v/>
      </c>
      <c r="S1967" s="36">
        <f>P1967*R1967</f>
        <v/>
      </c>
      <c r="U1967" s="27" t="inlineStr">
        <is>
          <t>Stock SAP</t>
        </is>
      </c>
      <c r="V1967" s="27" t="inlineStr">
        <is>
          <t>Descartables</t>
        </is>
      </c>
      <c r="W1967" s="27" t="inlineStr">
        <is>
          <t>Dentro del alcance</t>
        </is>
      </c>
      <c r="X1967" s="26" t="inlineStr">
        <is>
          <t>Baja</t>
        </is>
      </c>
      <c r="Y1967" s="27" t="inlineStr">
        <is>
          <t>Homologado – confianza Baja – pendiente de validación</t>
        </is>
      </c>
      <c r="Z1967" s="25" t="inlineStr">
        <is>
          <t>Dar de alta en SAP</t>
        </is>
      </c>
      <c r="AA1967" s="27" t="inlineStr">
        <is>
          <t>500</t>
        </is>
      </c>
      <c r="AB1967" s="27" t="inlineStr">
        <is>
          <t>AMBU PEDIATRICO</t>
        </is>
      </c>
      <c r="AC1967" s="27" t="inlineStr">
        <is>
          <t>Cruce por nomenclatura SAP</t>
        </is>
      </c>
      <c r="AD1967" s="27" t="inlineStr">
        <is>
          <t>Sí</t>
        </is>
      </c>
      <c r="AE1967" s="27" t="inlineStr">
        <is>
          <t>2000036, 2000017</t>
        </is>
      </c>
      <c r="AF1967" s="27" t="inlineStr">
        <is>
          <t>Sí</t>
        </is>
      </c>
      <c r="AG1967" s="27" t="inlineStr"/>
      <c r="AH1967" s="37" t="n">
        <v>0</v>
      </c>
      <c r="AI1967" s="37" t="n">
        <v>2</v>
      </c>
      <c r="AJ1967" s="37" t="n">
        <v>-2</v>
      </c>
      <c r="AK1967" s="38" t="n">
        <v>0</v>
      </c>
      <c r="AL1967" s="38">
        <f>IF(OR($Z1967="Dar de baja en SAP",$Z1967="Dar de alta en SAP"),$AJ1967*$AK1967,"")</f>
        <v/>
      </c>
      <c r="AM1967" s="38">
        <f>$AI1967*$AK1967</f>
        <v/>
      </c>
      <c r="AN1967" s="27" t="inlineStr"/>
      <c r="AO1967" s="27"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t="inlineStr"/>
      <c r="D1968" s="5" t="inlineStr">
        <is>
          <t>033</t>
        </is>
      </c>
      <c r="E1968" s="5" t="inlineStr">
        <is>
          <t>ZDES</t>
        </is>
      </c>
      <c r="F1968" s="5" t="inlineStr">
        <is>
          <t>1060</t>
        </is>
      </c>
      <c r="G1968" s="5" t="inlineStr"/>
      <c r="H1968" s="5" t="inlineStr">
        <is>
          <t>C/U</t>
        </is>
      </c>
      <c r="I1968" s="6" t="n">
        <v>0</v>
      </c>
      <c r="J1968" s="6" t="n">
        <v>20</v>
      </c>
      <c r="K1968" s="5" t="inlineStr">
        <is>
          <t>ARS</t>
        </is>
      </c>
      <c r="L1968" s="7" t="n">
        <v>67073.69</v>
      </c>
      <c r="M1968" s="7" t="n">
        <v>0</v>
      </c>
      <c r="O1968" s="11">
        <f>M1968/SUM($M$2:$M$2023)</f>
        <v/>
      </c>
      <c r="P1968" s="5">
        <f>IFERROR(M1968/I1968,0)</f>
        <v/>
      </c>
      <c r="R1968" s="8">
        <f>I1968-Q1968</f>
        <v/>
      </c>
      <c r="S1968" s="36">
        <f>P1968*R1968</f>
        <v/>
      </c>
      <c r="U1968" s="27" t="inlineStr">
        <is>
          <t>Stock SAP</t>
        </is>
      </c>
      <c r="V1968" s="27" t="inlineStr">
        <is>
          <t>Descartables</t>
        </is>
      </c>
      <c r="W1968" s="27" t="inlineStr">
        <is>
          <t>Dentro del alcance</t>
        </is>
      </c>
      <c r="X1968" s="25" t="inlineStr">
        <is>
          <t>Alta</t>
        </is>
      </c>
      <c r="Y1968" s="27" t="inlineStr">
        <is>
          <t>Homologado – confianza Alta</t>
        </is>
      </c>
      <c r="Z1968" s="26" t="inlineStr">
        <is>
          <t>Dar de baja en SAP</t>
        </is>
      </c>
      <c r="AA1968" s="27" t="inlineStr">
        <is>
          <t>423</t>
        </is>
      </c>
      <c r="AB1968" s="27" t="inlineStr">
        <is>
          <t>TERMOMETRO DIGITAL</t>
        </is>
      </c>
      <c r="AC1968" s="27" t="inlineStr">
        <is>
          <t>Homologación por código Avain (master E-208)</t>
        </is>
      </c>
      <c r="AD1968" s="27" t="inlineStr">
        <is>
          <t>No</t>
        </is>
      </c>
      <c r="AE1968" s="27" t="inlineStr"/>
      <c r="AF1968" s="27" t="inlineStr">
        <is>
          <t>Sí</t>
        </is>
      </c>
      <c r="AG1968" s="27" t="inlineStr">
        <is>
          <t>E-208</t>
        </is>
      </c>
      <c r="AH1968" s="37" t="n">
        <v>175</v>
      </c>
      <c r="AI1968" s="37" t="n">
        <v>37</v>
      </c>
      <c r="AJ1968" s="37" t="n">
        <v>138</v>
      </c>
      <c r="AK1968" s="38" t="n">
        <v>3353.684628571428</v>
      </c>
      <c r="AL1968" s="38">
        <f>IF(OR($Z1968="Dar de baja en SAP",$Z1968="Dar de alta en SAP"),$AJ1968*$AK1968,"")</f>
        <v/>
      </c>
      <c r="AM1968" s="38">
        <f>$AI1968*$AK1968</f>
        <v/>
      </c>
      <c r="AN1968" s="27" t="inlineStr"/>
      <c r="AO1968" s="27"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t="inlineStr"/>
      <c r="D1969" s="5" t="inlineStr">
        <is>
          <t>033</t>
        </is>
      </c>
      <c r="E1969" s="5" t="inlineStr">
        <is>
          <t>ZDES</t>
        </is>
      </c>
      <c r="F1969" s="5" t="inlineStr">
        <is>
          <t>1060</t>
        </is>
      </c>
      <c r="G1969" s="5" t="inlineStr"/>
      <c r="H1969" s="5" t="inlineStr">
        <is>
          <t>C/U</t>
        </is>
      </c>
      <c r="I1969" s="6" t="n">
        <v>0</v>
      </c>
      <c r="J1969" s="6" t="n">
        <v>10</v>
      </c>
      <c r="K1969" s="5" t="inlineStr">
        <is>
          <t>ARS</t>
        </is>
      </c>
      <c r="L1969" s="7" t="n">
        <v>18300.72</v>
      </c>
      <c r="M1969" s="7" t="n">
        <v>0</v>
      </c>
      <c r="O1969" s="11">
        <f>M1969/SUM($M$2:$M$2023)</f>
        <v/>
      </c>
      <c r="P1969" s="5">
        <f>IFERROR(M1969/I1969,0)</f>
        <v/>
      </c>
      <c r="R1969" s="8">
        <f>I1969-Q1969</f>
        <v/>
      </c>
      <c r="S1969" s="36">
        <f>P1969*R1969</f>
        <v/>
      </c>
      <c r="U1969" s="27" t="inlineStr">
        <is>
          <t>Stock SAP</t>
        </is>
      </c>
      <c r="V1969" s="27" t="inlineStr">
        <is>
          <t>Descartables</t>
        </is>
      </c>
      <c r="W1969" s="27" t="inlineStr">
        <is>
          <t>Dentro del alcance</t>
        </is>
      </c>
      <c r="X1969" s="30" t="inlineStr">
        <is>
          <t>Media</t>
        </is>
      </c>
      <c r="Y1969" s="27" t="inlineStr">
        <is>
          <t>Homologado – confianza Media – pendiente de validación</t>
        </is>
      </c>
      <c r="Z1969" s="26" t="inlineStr">
        <is>
          <t>Dar de baja en SAP</t>
        </is>
      </c>
      <c r="AA1969" s="27" t="inlineStr">
        <is>
          <t>12</t>
        </is>
      </c>
      <c r="AB1969" s="27" t="inlineStr">
        <is>
          <t>ALGODÓN</t>
        </is>
      </c>
      <c r="AC1969" s="27" t="inlineStr">
        <is>
          <t>Homologación por código Avain (master D-149)</t>
        </is>
      </c>
      <c r="AD1969" s="27" t="inlineStr">
        <is>
          <t>Sí</t>
        </is>
      </c>
      <c r="AE1969" s="27" t="inlineStr">
        <is>
          <t>2000038, 2001054</t>
        </is>
      </c>
      <c r="AF1969" s="27" t="inlineStr">
        <is>
          <t>Sí</t>
        </is>
      </c>
      <c r="AG1969" s="27" t="inlineStr">
        <is>
          <t>D-149</t>
        </is>
      </c>
      <c r="AH1969" s="37" t="n">
        <v>315</v>
      </c>
      <c r="AI1969" s="37" t="n">
        <v>29</v>
      </c>
      <c r="AJ1969" s="37" t="n">
        <v>286</v>
      </c>
      <c r="AK1969" s="38" t="n">
        <v>1830.071587301587</v>
      </c>
      <c r="AL1969" s="38">
        <f>IF(OR($Z1969="Dar de baja en SAP",$Z1969="Dar de alta en SAP"),$AJ1969*$AK1969,"")</f>
        <v/>
      </c>
      <c r="AM1969" s="38">
        <f>$AI1969*$AK1969</f>
        <v/>
      </c>
      <c r="AN1969" s="27" t="inlineStr"/>
      <c r="AO1969" s="27"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t="inlineStr"/>
      <c r="D1970" s="5" t="inlineStr">
        <is>
          <t>033</t>
        </is>
      </c>
      <c r="E1970" s="5" t="inlineStr">
        <is>
          <t>ZDES</t>
        </is>
      </c>
      <c r="F1970" s="5" t="inlineStr">
        <is>
          <t>1060</t>
        </is>
      </c>
      <c r="G1970" s="5" t="inlineStr"/>
      <c r="H1970" s="5" t="inlineStr">
        <is>
          <t>C/U</t>
        </is>
      </c>
      <c r="I1970" s="6" t="n">
        <v>0</v>
      </c>
      <c r="J1970" s="6" t="n">
        <v>14200</v>
      </c>
      <c r="K1970" s="5" t="inlineStr">
        <is>
          <t>ARS</t>
        </is>
      </c>
      <c r="L1970" s="7" t="n">
        <v>642623.28</v>
      </c>
      <c r="M1970" s="7" t="n">
        <v>0</v>
      </c>
      <c r="O1970" s="11">
        <f>M1970/SUM($M$2:$M$2023)</f>
        <v/>
      </c>
      <c r="P1970" s="5">
        <f>IFERROR(M1970/I1970,0)</f>
        <v/>
      </c>
      <c r="R1970" s="8">
        <f>I1970-Q1970</f>
        <v/>
      </c>
      <c r="S1970" s="36">
        <f>P1970*R1970</f>
        <v/>
      </c>
      <c r="U1970" s="27" t="inlineStr">
        <is>
          <t>Stock SAP</t>
        </is>
      </c>
      <c r="V1970" s="27" t="inlineStr">
        <is>
          <t>Descartables</t>
        </is>
      </c>
      <c r="W1970" s="27" t="inlineStr">
        <is>
          <t>Dentro del alcance</t>
        </is>
      </c>
      <c r="X1970" s="27" t="inlineStr"/>
      <c r="Y1970" s="27" t="inlineStr">
        <is>
          <t>Sin recuento físico en el inventario de Avain</t>
        </is>
      </c>
      <c r="Z1970" s="28" t="inlineStr">
        <is>
          <t>Sin recuento físico</t>
        </is>
      </c>
      <c r="AA1970" s="27" t="inlineStr"/>
      <c r="AB1970" s="27" t="inlineStr"/>
      <c r="AC1970" s="27" t="inlineStr"/>
      <c r="AD1970" s="27" t="inlineStr"/>
      <c r="AE1970" s="27" t="inlineStr"/>
      <c r="AF1970" s="27" t="inlineStr"/>
      <c r="AG1970" s="27" t="inlineStr"/>
      <c r="AH1970" s="37" t="n">
        <v>15000</v>
      </c>
      <c r="AI1970" s="37" t="n">
        <v>0</v>
      </c>
      <c r="AJ1970" s="37" t="n">
        <v>15000</v>
      </c>
      <c r="AK1970" s="38" t="n">
        <v>53.55194000000001</v>
      </c>
      <c r="AL1970" s="38" t="n"/>
      <c r="AM1970" s="38" t="n"/>
      <c r="AN1970" s="27" t="inlineStr"/>
      <c r="AO1970" s="27"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t="inlineStr"/>
      <c r="D1971" s="5" t="inlineStr">
        <is>
          <t>033</t>
        </is>
      </c>
      <c r="E1971" s="5" t="inlineStr">
        <is>
          <t>ZDES</t>
        </is>
      </c>
      <c r="F1971" s="5" t="inlineStr">
        <is>
          <t>1060</t>
        </is>
      </c>
      <c r="G1971" s="5" t="inlineStr"/>
      <c r="H1971" s="5" t="inlineStr">
        <is>
          <t>C/U</t>
        </is>
      </c>
      <c r="I1971" s="6" t="n">
        <v>0</v>
      </c>
      <c r="J1971" s="6" t="n">
        <v>100</v>
      </c>
      <c r="K1971" s="5" t="inlineStr">
        <is>
          <t>ARS</t>
        </is>
      </c>
      <c r="L1971" s="7" t="n">
        <v>417</v>
      </c>
      <c r="M1971" s="7" t="n">
        <v>0</v>
      </c>
      <c r="O1971" s="11">
        <f>M1971/SUM($M$2:$M$2023)</f>
        <v/>
      </c>
      <c r="P1971" s="5">
        <f>IFERROR(M1971/I1971,0)</f>
        <v/>
      </c>
      <c r="R1971" s="8">
        <f>I1971-Q1971</f>
        <v/>
      </c>
      <c r="S1971" s="36">
        <f>P1971*R1971</f>
        <v/>
      </c>
      <c r="U1971" s="27" t="inlineStr">
        <is>
          <t>Stock SAP</t>
        </is>
      </c>
      <c r="V1971" s="27" t="inlineStr">
        <is>
          <t>Descartables</t>
        </is>
      </c>
      <c r="W1971" s="27" t="inlineStr">
        <is>
          <t>Dentro del alcance</t>
        </is>
      </c>
      <c r="X1971" s="27" t="inlineStr"/>
      <c r="Y1971" s="27" t="inlineStr">
        <is>
          <t>Sin recuento físico en el inventario de Avain</t>
        </is>
      </c>
      <c r="Z1971" s="28" t="inlineStr">
        <is>
          <t>Sin recuento físico</t>
        </is>
      </c>
      <c r="AA1971" s="27" t="inlineStr"/>
      <c r="AB1971" s="27" t="inlineStr"/>
      <c r="AC1971" s="27" t="inlineStr"/>
      <c r="AD1971" s="27" t="inlineStr"/>
      <c r="AE1971" s="27" t="inlineStr"/>
      <c r="AF1971" s="27" t="inlineStr"/>
      <c r="AG1971" s="27" t="inlineStr"/>
      <c r="AH1971" s="37" t="n">
        <v>0</v>
      </c>
      <c r="AI1971" s="37" t="n">
        <v>0</v>
      </c>
      <c r="AJ1971" s="37" t="n">
        <v>0</v>
      </c>
      <c r="AK1971" s="38" t="n">
        <v>0</v>
      </c>
      <c r="AL1971" s="38" t="n"/>
      <c r="AM1971" s="38" t="n"/>
      <c r="AN1971" s="27" t="inlineStr"/>
      <c r="AO1971" s="27" t="inlineStr"/>
    </row>
    <row r="1972">
      <c r="A1972" s="5" t="inlineStr">
        <is>
          <t>2000046</t>
        </is>
      </c>
      <c r="B1972" s="5" t="inlineStr">
        <is>
          <t>AGUJA PERICRANEAL 25G T/BUTTERFLY</t>
        </is>
      </c>
      <c r="C1972" s="5" t="inlineStr"/>
      <c r="D1972" s="5" t="inlineStr">
        <is>
          <t>033</t>
        </is>
      </c>
      <c r="E1972" s="5" t="inlineStr">
        <is>
          <t>ZDES</t>
        </is>
      </c>
      <c r="F1972" s="5" t="inlineStr">
        <is>
          <t>1060</t>
        </is>
      </c>
      <c r="G1972" s="5" t="inlineStr"/>
      <c r="H1972" s="5" t="inlineStr">
        <is>
          <t>C/U</t>
        </is>
      </c>
      <c r="I1972" s="6" t="n">
        <v>0</v>
      </c>
      <c r="J1972" s="6" t="n">
        <v>100</v>
      </c>
      <c r="K1972" s="5" t="inlineStr">
        <is>
          <t>ARS</t>
        </is>
      </c>
      <c r="L1972" s="7" t="n">
        <v>244.33</v>
      </c>
      <c r="M1972" s="7" t="n">
        <v>0</v>
      </c>
      <c r="O1972" s="11">
        <f>M1972/SUM($M$2:$M$2023)</f>
        <v/>
      </c>
      <c r="P1972" s="5">
        <f>IFERROR(M1972/I1972,0)</f>
        <v/>
      </c>
      <c r="R1972" s="8">
        <f>I1972-Q1972</f>
        <v/>
      </c>
      <c r="S1972" s="36">
        <f>P1972*R1972</f>
        <v/>
      </c>
      <c r="U1972" s="27" t="inlineStr">
        <is>
          <t>Stock SAP</t>
        </is>
      </c>
      <c r="V1972" s="27" t="inlineStr">
        <is>
          <t>Descartables</t>
        </is>
      </c>
      <c r="W1972" s="27" t="inlineStr">
        <is>
          <t>Dentro del alcance</t>
        </is>
      </c>
      <c r="X1972" s="27" t="inlineStr"/>
      <c r="Y1972" s="27" t="inlineStr">
        <is>
          <t>Sin recuento físico en el inventario de Avain</t>
        </is>
      </c>
      <c r="Z1972" s="28" t="inlineStr">
        <is>
          <t>Sin recuento físico</t>
        </is>
      </c>
      <c r="AA1972" s="27" t="inlineStr"/>
      <c r="AB1972" s="27" t="inlineStr"/>
      <c r="AC1972" s="27" t="inlineStr"/>
      <c r="AD1972" s="27" t="inlineStr"/>
      <c r="AE1972" s="27" t="inlineStr"/>
      <c r="AF1972" s="27" t="inlineStr"/>
      <c r="AG1972" s="27" t="inlineStr"/>
      <c r="AH1972" s="37" t="n">
        <v>0</v>
      </c>
      <c r="AI1972" s="37" t="n">
        <v>0</v>
      </c>
      <c r="AJ1972" s="37" t="n">
        <v>0</v>
      </c>
      <c r="AK1972" s="38" t="n">
        <v>0</v>
      </c>
      <c r="AL1972" s="38" t="n"/>
      <c r="AM1972" s="38" t="n"/>
      <c r="AN1972" s="27" t="inlineStr"/>
      <c r="AO1972" s="27" t="inlineStr"/>
    </row>
    <row r="1973">
      <c r="A1973" s="5" t="inlineStr">
        <is>
          <t>2000047</t>
        </is>
      </c>
      <c r="B1973" s="5" t="inlineStr">
        <is>
          <t>AGUJA PERICRANEAL 27G T/BUTTERFLY</t>
        </is>
      </c>
      <c r="C1973" s="5" t="inlineStr"/>
      <c r="D1973" s="5" t="inlineStr">
        <is>
          <t>033</t>
        </is>
      </c>
      <c r="E1973" s="5" t="inlineStr">
        <is>
          <t>ZDES</t>
        </is>
      </c>
      <c r="F1973" s="5" t="inlineStr">
        <is>
          <t>1060</t>
        </is>
      </c>
      <c r="G1973" s="5" t="inlineStr"/>
      <c r="H1973" s="5" t="inlineStr">
        <is>
          <t>C/U</t>
        </is>
      </c>
      <c r="I1973" s="6" t="n">
        <v>0</v>
      </c>
      <c r="J1973" s="6" t="n">
        <v>100</v>
      </c>
      <c r="K1973" s="5" t="inlineStr">
        <is>
          <t>ARS</t>
        </is>
      </c>
      <c r="L1973" s="7" t="n">
        <v>342</v>
      </c>
      <c r="M1973" s="7" t="n">
        <v>0</v>
      </c>
      <c r="O1973" s="11">
        <f>M1973/SUM($M$2:$M$2023)</f>
        <v/>
      </c>
      <c r="P1973" s="5">
        <f>IFERROR(M1973/I1973,0)</f>
        <v/>
      </c>
      <c r="R1973" s="8">
        <f>I1973-Q1973</f>
        <v/>
      </c>
      <c r="S1973" s="36">
        <f>P1973*R1973</f>
        <v/>
      </c>
      <c r="U1973" s="27" t="inlineStr">
        <is>
          <t>Stock SAP</t>
        </is>
      </c>
      <c r="V1973" s="27" t="inlineStr">
        <is>
          <t>Descartables</t>
        </is>
      </c>
      <c r="W1973" s="27" t="inlineStr">
        <is>
          <t>Dentro del alcance</t>
        </is>
      </c>
      <c r="X1973" s="27" t="inlineStr"/>
      <c r="Y1973" s="27" t="inlineStr">
        <is>
          <t>Sin recuento físico en el inventario de Avain</t>
        </is>
      </c>
      <c r="Z1973" s="28" t="inlineStr">
        <is>
          <t>Sin recuento físico</t>
        </is>
      </c>
      <c r="AA1973" s="27" t="inlineStr"/>
      <c r="AB1973" s="27" t="inlineStr"/>
      <c r="AC1973" s="27" t="inlineStr"/>
      <c r="AD1973" s="27" t="inlineStr"/>
      <c r="AE1973" s="27" t="inlineStr"/>
      <c r="AF1973" s="27" t="inlineStr"/>
      <c r="AG1973" s="27" t="inlineStr"/>
      <c r="AH1973" s="37" t="n">
        <v>0</v>
      </c>
      <c r="AI1973" s="37" t="n">
        <v>0</v>
      </c>
      <c r="AJ1973" s="37" t="n">
        <v>0</v>
      </c>
      <c r="AK1973" s="38" t="n">
        <v>0</v>
      </c>
      <c r="AL1973" s="38" t="n"/>
      <c r="AM1973" s="38" t="n"/>
      <c r="AN1973" s="27" t="inlineStr"/>
      <c r="AO1973" s="27" t="inlineStr"/>
    </row>
    <row r="1974">
      <c r="A1974" s="5" t="inlineStr">
        <is>
          <t>2000048</t>
        </is>
      </c>
      <c r="B1974" s="5" t="inlineStr">
        <is>
          <t>CAMISOLIN AZUL 25GR PUÑO C/ELASTICO 1MT</t>
        </is>
      </c>
      <c r="C1974" s="5" t="inlineStr"/>
      <c r="D1974" s="5" t="inlineStr">
        <is>
          <t>033</t>
        </is>
      </c>
      <c r="E1974" s="5" t="inlineStr">
        <is>
          <t>ZDES</t>
        </is>
      </c>
      <c r="F1974" s="5" t="inlineStr">
        <is>
          <t>1060</t>
        </is>
      </c>
      <c r="G1974" s="5" t="inlineStr"/>
      <c r="H1974" s="5" t="inlineStr">
        <is>
          <t>C/U</t>
        </is>
      </c>
      <c r="I1974" s="6" t="n">
        <v>0</v>
      </c>
      <c r="J1974" s="6" t="n">
        <v>360</v>
      </c>
      <c r="K1974" s="5" t="inlineStr">
        <is>
          <t>ARS</t>
        </is>
      </c>
      <c r="L1974" s="7" t="n">
        <v>35782.28</v>
      </c>
      <c r="M1974" s="7" t="n">
        <v>0</v>
      </c>
      <c r="O1974" s="11">
        <f>M1974/SUM($M$2:$M$2023)</f>
        <v/>
      </c>
      <c r="P1974" s="5">
        <f>IFERROR(M1974/I1974,0)</f>
        <v/>
      </c>
      <c r="R1974" s="8">
        <f>I1974-Q1974</f>
        <v/>
      </c>
      <c r="S1974" s="36">
        <f>P1974*R1974</f>
        <v/>
      </c>
      <c r="U1974" s="27" t="inlineStr">
        <is>
          <t>Stock SAP</t>
        </is>
      </c>
      <c r="V1974" s="27" t="inlineStr">
        <is>
          <t>Descartables</t>
        </is>
      </c>
      <c r="W1974" s="27" t="inlineStr">
        <is>
          <t>Dentro del alcance</t>
        </is>
      </c>
      <c r="X1974" s="30" t="inlineStr">
        <is>
          <t>Media</t>
        </is>
      </c>
      <c r="Y1974" s="27" t="inlineStr">
        <is>
          <t>Homologado – confianza Media – pendiente de validación</t>
        </is>
      </c>
      <c r="Z1974" s="26" t="inlineStr">
        <is>
          <t>Dar de baja en SAP</t>
        </is>
      </c>
      <c r="AA1974" s="27" t="inlineStr">
        <is>
          <t>471</t>
        </is>
      </c>
      <c r="AB1974" s="27" t="inlineStr">
        <is>
          <t>CAMISOLINES</t>
        </is>
      </c>
      <c r="AC1974" s="27" t="inlineStr">
        <is>
          <t>Homologación por código Avain (master K-286)</t>
        </is>
      </c>
      <c r="AD1974" s="27" t="inlineStr">
        <is>
          <t>No</t>
        </is>
      </c>
      <c r="AE1974" s="27" t="inlineStr"/>
      <c r="AF1974" s="27" t="inlineStr">
        <is>
          <t>Sí</t>
        </is>
      </c>
      <c r="AG1974" s="27" t="inlineStr">
        <is>
          <t>K-286</t>
        </is>
      </c>
      <c r="AH1974" s="37" t="n">
        <v>2850</v>
      </c>
      <c r="AI1974" s="37" t="n">
        <v>60</v>
      </c>
      <c r="AJ1974" s="37" t="n">
        <v>2790</v>
      </c>
      <c r="AK1974" s="38" t="n">
        <v>99.39522456140351</v>
      </c>
      <c r="AL1974" s="38">
        <f>IF(OR($Z1974="Dar de baja en SAP",$Z1974="Dar de alta en SAP"),$AJ1974*$AK1974,"")</f>
        <v/>
      </c>
      <c r="AM1974" s="38">
        <f>$AI1974*$AK1974</f>
        <v/>
      </c>
      <c r="AN1974" s="27" t="inlineStr"/>
      <c r="AO1974" s="27"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t="inlineStr"/>
      <c r="D1975" s="5" t="inlineStr">
        <is>
          <t>033</t>
        </is>
      </c>
      <c r="E1975" s="5" t="inlineStr">
        <is>
          <t>ZDES</t>
        </is>
      </c>
      <c r="F1975" s="5" t="inlineStr">
        <is>
          <t>1060</t>
        </is>
      </c>
      <c r="G1975" s="5" t="inlineStr"/>
      <c r="H1975" s="5" t="inlineStr">
        <is>
          <t>C/U</t>
        </is>
      </c>
      <c r="I1975" s="6" t="n">
        <v>0</v>
      </c>
      <c r="J1975" s="6" t="n">
        <v>3</v>
      </c>
      <c r="K1975" s="5" t="inlineStr">
        <is>
          <t>ARS</t>
        </is>
      </c>
      <c r="L1975" s="7" t="n">
        <v>8182.05</v>
      </c>
      <c r="M1975" s="7" t="n">
        <v>0</v>
      </c>
      <c r="O1975" s="11">
        <f>M1975/SUM($M$2:$M$2023)</f>
        <v/>
      </c>
      <c r="P1975" s="5">
        <f>IFERROR(M1975/I1975,0)</f>
        <v/>
      </c>
      <c r="R1975" s="8">
        <f>I1975-Q1975</f>
        <v/>
      </c>
      <c r="S1975" s="36">
        <f>P1975*R1975</f>
        <v/>
      </c>
      <c r="U1975" s="27" t="inlineStr">
        <is>
          <t>Stock SAP</t>
        </is>
      </c>
      <c r="V1975" s="27" t="inlineStr">
        <is>
          <t>Descartables</t>
        </is>
      </c>
      <c r="W1975" s="27" t="inlineStr">
        <is>
          <t>Dentro del alcance</t>
        </is>
      </c>
      <c r="X1975" s="27" t="inlineStr"/>
      <c r="Y1975" s="27" t="inlineStr">
        <is>
          <t>Sin recuento físico en el inventario de Avain</t>
        </is>
      </c>
      <c r="Z1975" s="28" t="inlineStr">
        <is>
          <t>Sin recuento físico</t>
        </is>
      </c>
      <c r="AA1975" s="27" t="inlineStr"/>
      <c r="AB1975" s="27" t="inlineStr"/>
      <c r="AC1975" s="27" t="inlineStr"/>
      <c r="AD1975" s="27" t="inlineStr"/>
      <c r="AE1975" s="27" t="inlineStr"/>
      <c r="AF1975" s="27" t="inlineStr"/>
      <c r="AG1975" s="27" t="inlineStr"/>
      <c r="AH1975" s="37" t="n">
        <v>319</v>
      </c>
      <c r="AI1975" s="37" t="n">
        <v>0</v>
      </c>
      <c r="AJ1975" s="37" t="n">
        <v>319</v>
      </c>
      <c r="AK1975" s="38" t="n">
        <v>2727.350376175549</v>
      </c>
      <c r="AL1975" s="38" t="n"/>
      <c r="AM1975" s="38" t="n"/>
      <c r="AN1975" s="27" t="inlineStr"/>
      <c r="AO1975" s="27" t="inlineStr">
        <is>
          <t>El material ocupa 3 filas en la hoja 1060 NQN (lote/almacén). La cantidad SAP y la física de esta vista son el total del material.</t>
        </is>
      </c>
    </row>
    <row r="1976">
      <c r="A1976" s="5" t="inlineStr">
        <is>
          <t>2000060</t>
        </is>
      </c>
      <c r="B1976" s="5" t="inlineStr">
        <is>
          <t>LLAVE DE 3 VIAS</t>
        </is>
      </c>
      <c r="C1976" s="5" t="inlineStr"/>
      <c r="D1976" s="5" t="inlineStr">
        <is>
          <t>033</t>
        </is>
      </c>
      <c r="E1976" s="5" t="inlineStr">
        <is>
          <t>ZDES</t>
        </is>
      </c>
      <c r="F1976" s="5" t="inlineStr">
        <is>
          <t>1060</t>
        </is>
      </c>
      <c r="G1976" s="5" t="inlineStr"/>
      <c r="H1976" s="5" t="inlineStr">
        <is>
          <t>C/U</t>
        </is>
      </c>
      <c r="I1976" s="6" t="n">
        <v>0</v>
      </c>
      <c r="J1976" s="6" t="n">
        <v>100</v>
      </c>
      <c r="K1976" s="5" t="inlineStr">
        <is>
          <t>ARS</t>
        </is>
      </c>
      <c r="L1976" s="7" t="n">
        <v>1000</v>
      </c>
      <c r="M1976" s="7" t="n">
        <v>0</v>
      </c>
      <c r="O1976" s="11">
        <f>M1976/SUM($M$2:$M$2023)</f>
        <v/>
      </c>
      <c r="P1976" s="5">
        <f>IFERROR(M1976/I1976,0)</f>
        <v/>
      </c>
      <c r="R1976" s="8">
        <f>I1976-Q1976</f>
        <v/>
      </c>
      <c r="S1976" s="36">
        <f>P1976*R1976</f>
        <v/>
      </c>
      <c r="U1976" s="27" t="inlineStr">
        <is>
          <t>Stock SAP</t>
        </is>
      </c>
      <c r="V1976" s="27" t="inlineStr">
        <is>
          <t>Descartables</t>
        </is>
      </c>
      <c r="W1976" s="27" t="inlineStr">
        <is>
          <t>Dentro del alcance</t>
        </is>
      </c>
      <c r="X1976" s="27" t="inlineStr"/>
      <c r="Y1976" s="27" t="inlineStr">
        <is>
          <t>Sin recuento físico en el inventario de Avain</t>
        </is>
      </c>
      <c r="Z1976" s="28" t="inlineStr">
        <is>
          <t>Sin recuento físico</t>
        </is>
      </c>
      <c r="AA1976" s="27" t="inlineStr"/>
      <c r="AB1976" s="27" t="inlineStr"/>
      <c r="AC1976" s="27" t="inlineStr"/>
      <c r="AD1976" s="27" t="inlineStr"/>
      <c r="AE1976" s="27" t="inlineStr"/>
      <c r="AF1976" s="27" t="inlineStr"/>
      <c r="AG1976" s="27" t="inlineStr"/>
      <c r="AH1976" s="37" t="n">
        <v>0</v>
      </c>
      <c r="AI1976" s="37" t="n">
        <v>0</v>
      </c>
      <c r="AJ1976" s="37" t="n">
        <v>0</v>
      </c>
      <c r="AK1976" s="38" t="n">
        <v>0</v>
      </c>
      <c r="AL1976" s="38" t="n"/>
      <c r="AM1976" s="38" t="n"/>
      <c r="AN1976" s="27" t="inlineStr"/>
      <c r="AO1976" s="27" t="inlineStr"/>
    </row>
    <row r="1977">
      <c r="A1977" s="5" t="inlineStr">
        <is>
          <t>2000061</t>
        </is>
      </c>
      <c r="B1977" s="5" t="inlineStr">
        <is>
          <t>MANDRIL ESTERIL PEDIATRICO 2MM</t>
        </is>
      </c>
      <c r="C1977" s="5" t="inlineStr"/>
      <c r="D1977" s="5" t="inlineStr">
        <is>
          <t>033</t>
        </is>
      </c>
      <c r="E1977" s="5" t="inlineStr">
        <is>
          <t>ZDES</t>
        </is>
      </c>
      <c r="F1977" s="5" t="inlineStr">
        <is>
          <t>1060</t>
        </is>
      </c>
      <c r="G1977" s="5" t="inlineStr"/>
      <c r="H1977" s="5" t="inlineStr">
        <is>
          <t>C/U</t>
        </is>
      </c>
      <c r="I1977" s="6" t="n">
        <v>0</v>
      </c>
      <c r="J1977" s="6" t="n">
        <v>10</v>
      </c>
      <c r="K1977" s="5" t="inlineStr">
        <is>
          <t>ARS</t>
        </is>
      </c>
      <c r="L1977" s="7" t="n">
        <v>5385.9</v>
      </c>
      <c r="M1977" s="7" t="n">
        <v>0</v>
      </c>
      <c r="O1977" s="11">
        <f>M1977/SUM($M$2:$M$2023)</f>
        <v/>
      </c>
      <c r="P1977" s="5">
        <f>IFERROR(M1977/I1977,0)</f>
        <v/>
      </c>
      <c r="R1977" s="8">
        <f>I1977-Q1977</f>
        <v/>
      </c>
      <c r="S1977" s="36">
        <f>P1977*R1977</f>
        <v/>
      </c>
      <c r="U1977" s="27" t="inlineStr">
        <is>
          <t>Stock SAP</t>
        </is>
      </c>
      <c r="V1977" s="27" t="inlineStr">
        <is>
          <t>Descartables</t>
        </is>
      </c>
      <c r="W1977" s="27" t="inlineStr">
        <is>
          <t>Dentro del alcance</t>
        </is>
      </c>
      <c r="X1977" s="27" t="inlineStr"/>
      <c r="Y1977" s="27" t="inlineStr">
        <is>
          <t>Sin recuento físico en el inventario de Avain</t>
        </is>
      </c>
      <c r="Z1977" s="28" t="inlineStr">
        <is>
          <t>Sin recuento físico</t>
        </is>
      </c>
      <c r="AA1977" s="27" t="inlineStr"/>
      <c r="AB1977" s="27" t="inlineStr"/>
      <c r="AC1977" s="27" t="inlineStr"/>
      <c r="AD1977" s="27" t="inlineStr"/>
      <c r="AE1977" s="27" t="inlineStr"/>
      <c r="AF1977" s="27" t="inlineStr"/>
      <c r="AG1977" s="27" t="inlineStr"/>
      <c r="AH1977" s="37" t="n">
        <v>0</v>
      </c>
      <c r="AI1977" s="37" t="n">
        <v>0</v>
      </c>
      <c r="AJ1977" s="37" t="n">
        <v>0</v>
      </c>
      <c r="AK1977" s="38" t="n">
        <v>0</v>
      </c>
      <c r="AL1977" s="38" t="n"/>
      <c r="AM1977" s="38" t="n"/>
      <c r="AN1977" s="27" t="inlineStr"/>
      <c r="AO1977" s="27" t="inlineStr"/>
    </row>
    <row r="1978">
      <c r="A1978" s="5" t="inlineStr">
        <is>
          <t>2000077</t>
        </is>
      </c>
      <c r="B1978" s="5" t="inlineStr">
        <is>
          <t>TUBO ENDOTRAQ Nº 7 C/BALON</t>
        </is>
      </c>
      <c r="C1978" s="5" t="inlineStr"/>
      <c r="D1978" s="5" t="inlineStr">
        <is>
          <t>033</t>
        </is>
      </c>
      <c r="E1978" s="5" t="inlineStr">
        <is>
          <t>ZDES</t>
        </is>
      </c>
      <c r="F1978" s="5" t="inlineStr">
        <is>
          <t>1060</t>
        </is>
      </c>
      <c r="G1978" s="5" t="inlineStr"/>
      <c r="H1978" s="5" t="inlineStr">
        <is>
          <t>C/U</t>
        </is>
      </c>
      <c r="I1978" s="6" t="n">
        <v>0</v>
      </c>
      <c r="J1978" s="6" t="n">
        <v>50</v>
      </c>
      <c r="K1978" s="5" t="inlineStr">
        <is>
          <t>ARS</t>
        </is>
      </c>
      <c r="L1978" s="7" t="n">
        <v>17717.16</v>
      </c>
      <c r="M1978" s="7" t="n">
        <v>0</v>
      </c>
      <c r="O1978" s="11">
        <f>M1978/SUM($M$2:$M$2023)</f>
        <v/>
      </c>
      <c r="P1978" s="5">
        <f>IFERROR(M1978/I1978,0)</f>
        <v/>
      </c>
      <c r="R1978" s="8">
        <f>I1978-Q1978</f>
        <v/>
      </c>
      <c r="S1978" s="36">
        <f>P1978*R1978</f>
        <v/>
      </c>
      <c r="U1978" s="27" t="inlineStr">
        <is>
          <t>Stock SAP</t>
        </is>
      </c>
      <c r="V1978" s="27" t="inlineStr">
        <is>
          <t>Descartables</t>
        </is>
      </c>
      <c r="W1978" s="27" t="inlineStr">
        <is>
          <t>Dentro del alcance</t>
        </is>
      </c>
      <c r="X1978" s="26" t="inlineStr">
        <is>
          <t>Baja</t>
        </is>
      </c>
      <c r="Y1978" s="27" t="inlineStr">
        <is>
          <t>Homologado – confianza Baja – pendiente de validación</t>
        </is>
      </c>
      <c r="Z1978" s="26" t="inlineStr">
        <is>
          <t>Dar de baja en SAP</t>
        </is>
      </c>
      <c r="AA1978" s="27" t="inlineStr">
        <is>
          <t>337</t>
        </is>
      </c>
      <c r="AB1978" s="27" t="inlineStr">
        <is>
          <t>TUBO ENDOTRAQUEAL 7.5</t>
        </is>
      </c>
      <c r="AC1978" s="27" t="inlineStr">
        <is>
          <t>Homologación por código Avain (master D-166)</t>
        </is>
      </c>
      <c r="AD1978" s="27" t="inlineStr">
        <is>
          <t>Sí</t>
        </is>
      </c>
      <c r="AE1978" s="27" t="inlineStr">
        <is>
          <t>2000077, 2000019, 2000078</t>
        </is>
      </c>
      <c r="AF1978" s="27" t="inlineStr">
        <is>
          <t>Sí</t>
        </is>
      </c>
      <c r="AG1978" s="27" t="inlineStr">
        <is>
          <t>D-166</t>
        </is>
      </c>
      <c r="AH1978" s="37" t="n">
        <v>475</v>
      </c>
      <c r="AI1978" s="37" t="n">
        <v>42</v>
      </c>
      <c r="AJ1978" s="37" t="n">
        <v>433</v>
      </c>
      <c r="AK1978" s="38" t="n">
        <v>354.3432421052632</v>
      </c>
      <c r="AL1978" s="38">
        <f>IF(OR($Z1978="Dar de baja en SAP",$Z1978="Dar de alta en SAP"),$AJ1978*$AK1978,"")</f>
        <v/>
      </c>
      <c r="AM1978" s="38">
        <f>$AI1978*$AK1978</f>
        <v/>
      </c>
      <c r="AN1978" s="27" t="inlineStr"/>
      <c r="AO1978" s="27"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t="inlineStr"/>
      <c r="D1979" s="5" t="inlineStr">
        <is>
          <t>033</t>
        </is>
      </c>
      <c r="E1979" s="5" t="inlineStr">
        <is>
          <t>ZDES</t>
        </is>
      </c>
      <c r="F1979" s="5" t="inlineStr">
        <is>
          <t>1060</t>
        </is>
      </c>
      <c r="G1979" s="5" t="inlineStr"/>
      <c r="H1979" s="5" t="inlineStr">
        <is>
          <t>C/U</t>
        </is>
      </c>
      <c r="I1979" s="6" t="n">
        <v>0</v>
      </c>
      <c r="J1979" s="6" t="n">
        <v>50</v>
      </c>
      <c r="K1979" s="5" t="inlineStr">
        <is>
          <t>ARS</t>
        </is>
      </c>
      <c r="L1979" s="7" t="n">
        <v>21443.03</v>
      </c>
      <c r="M1979" s="7" t="n">
        <v>0</v>
      </c>
      <c r="O1979" s="11">
        <f>M1979/SUM($M$2:$M$2023)</f>
        <v/>
      </c>
      <c r="P1979" s="5">
        <f>IFERROR(M1979/I1979,0)</f>
        <v/>
      </c>
      <c r="R1979" s="8">
        <f>I1979-Q1979</f>
        <v/>
      </c>
      <c r="S1979" s="36">
        <f>P1979*R1979</f>
        <v/>
      </c>
      <c r="U1979" s="27" t="inlineStr">
        <is>
          <t>Stock SAP</t>
        </is>
      </c>
      <c r="V1979" s="27" t="inlineStr">
        <is>
          <t>Descartables</t>
        </is>
      </c>
      <c r="W1979" s="27" t="inlineStr">
        <is>
          <t>Dentro del alcance</t>
        </is>
      </c>
      <c r="X1979" s="27" t="inlineStr"/>
      <c r="Y1979" s="27" t="inlineStr">
        <is>
          <t>Sin recuento físico en el inventario de Avain</t>
        </is>
      </c>
      <c r="Z1979" s="28" t="inlineStr">
        <is>
          <t>Sin recuento físico</t>
        </is>
      </c>
      <c r="AA1979" s="27" t="inlineStr"/>
      <c r="AB1979" s="27" t="inlineStr"/>
      <c r="AC1979" s="27" t="inlineStr"/>
      <c r="AD1979" s="27" t="inlineStr"/>
      <c r="AE1979" s="27" t="inlineStr"/>
      <c r="AF1979" s="27" t="inlineStr"/>
      <c r="AG1979" s="27" t="inlineStr"/>
      <c r="AH1979" s="37" t="n">
        <v>580</v>
      </c>
      <c r="AI1979" s="37" t="n">
        <v>0</v>
      </c>
      <c r="AJ1979" s="37" t="n">
        <v>580</v>
      </c>
      <c r="AK1979" s="38" t="n">
        <v>428.8605172413794</v>
      </c>
      <c r="AL1979" s="38" t="n"/>
      <c r="AM1979" s="38" t="n"/>
      <c r="AN1979" s="27" t="inlineStr"/>
      <c r="AO1979" s="27" t="inlineStr">
        <is>
          <t>El material ocupa 4 filas en la hoja 1060 NQN (lote/almacén). La cantidad SAP y la física de esta vista son el total del material.</t>
        </is>
      </c>
    </row>
    <row r="1980">
      <c r="A1980" s="5" t="inlineStr">
        <is>
          <t>2000079</t>
        </is>
      </c>
      <c r="B1980" s="5" t="inlineStr">
        <is>
          <t>VENDA TIPO CAMBRIC X 10 CM</t>
        </is>
      </c>
      <c r="C1980" s="5" t="inlineStr"/>
      <c r="D1980" s="5" t="inlineStr">
        <is>
          <t>033</t>
        </is>
      </c>
      <c r="E1980" s="5" t="inlineStr">
        <is>
          <t>ZDES</t>
        </is>
      </c>
      <c r="F1980" s="5" t="inlineStr">
        <is>
          <t>1060</t>
        </is>
      </c>
      <c r="G1980" s="5" t="inlineStr"/>
      <c r="H1980" s="5" t="inlineStr">
        <is>
          <t>C/U</t>
        </is>
      </c>
      <c r="I1980" s="6" t="n">
        <v>0</v>
      </c>
      <c r="J1980" s="6" t="n">
        <v>30</v>
      </c>
      <c r="K1980" s="5" t="inlineStr">
        <is>
          <t>ARS</t>
        </is>
      </c>
      <c r="L1980" s="7" t="n">
        <v>4614.89</v>
      </c>
      <c r="M1980" s="7" t="n">
        <v>0</v>
      </c>
      <c r="O1980" s="11">
        <f>M1980/SUM($M$2:$M$2023)</f>
        <v/>
      </c>
      <c r="P1980" s="5">
        <f>IFERROR(M1980/I1980,0)</f>
        <v/>
      </c>
      <c r="R1980" s="8">
        <f>I1980-Q1980</f>
        <v/>
      </c>
      <c r="S1980" s="36">
        <f>P1980*R1980</f>
        <v/>
      </c>
      <c r="U1980" s="27" t="inlineStr">
        <is>
          <t>Stock SAP</t>
        </is>
      </c>
      <c r="V1980" s="27" t="inlineStr">
        <is>
          <t>Descartables</t>
        </is>
      </c>
      <c r="W1980" s="27" t="inlineStr">
        <is>
          <t>Dentro del alcance</t>
        </is>
      </c>
      <c r="X1980" s="26" t="inlineStr">
        <is>
          <t>Baja</t>
        </is>
      </c>
      <c r="Y1980" s="27" t="inlineStr">
        <is>
          <t>Homologado – confianza Baja – pendiente de validación</t>
        </is>
      </c>
      <c r="Z1980" s="26" t="inlineStr">
        <is>
          <t>Dar de baja en SAP</t>
        </is>
      </c>
      <c r="AA1980" s="27" t="inlineStr">
        <is>
          <t>335; 339</t>
        </is>
      </c>
      <c r="AB1980" s="27" t="inlineStr">
        <is>
          <t>VENDA CAMBRIC 10CM; VENDA CAMBRIC 7CM</t>
        </is>
      </c>
      <c r="AC1980" s="27" t="inlineStr">
        <is>
          <t>Cruce por nomenclatura SAP; Homologación por código Avain (master D-144)</t>
        </is>
      </c>
      <c r="AD1980" s="27" t="inlineStr">
        <is>
          <t>Sí</t>
        </is>
      </c>
      <c r="AE1980" s="27" t="inlineStr">
        <is>
          <t>2000079, 2000080, 2000314, 2000526</t>
        </is>
      </c>
      <c r="AF1980" s="27" t="inlineStr">
        <is>
          <t>Sí</t>
        </is>
      </c>
      <c r="AG1980" s="27" t="inlineStr">
        <is>
          <t>D-144</t>
        </is>
      </c>
      <c r="AH1980" s="37" t="n">
        <v>2856</v>
      </c>
      <c r="AI1980" s="37" t="n">
        <v>74</v>
      </c>
      <c r="AJ1980" s="37" t="n">
        <v>2782</v>
      </c>
      <c r="AK1980" s="38" t="n">
        <v>153.8297338935574</v>
      </c>
      <c r="AL1980" s="38">
        <f>IF(OR($Z1980="Dar de baja en SAP",$Z1980="Dar de alta en SAP"),$AJ1980*$AK1980,"")</f>
        <v/>
      </c>
      <c r="AM1980" s="38">
        <f>$AI1980*$AK1980</f>
        <v/>
      </c>
      <c r="AN1980" s="27" t="inlineStr"/>
      <c r="AO1980" s="27"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t="inlineStr"/>
      <c r="D1981" s="5" t="inlineStr">
        <is>
          <t>033</t>
        </is>
      </c>
      <c r="E1981" s="5" t="inlineStr">
        <is>
          <t>ZDES</t>
        </is>
      </c>
      <c r="F1981" s="5" t="inlineStr">
        <is>
          <t>1060</t>
        </is>
      </c>
      <c r="G1981" s="5" t="inlineStr"/>
      <c r="H1981" s="5" t="inlineStr">
        <is>
          <t>C/U</t>
        </is>
      </c>
      <c r="I1981" s="6" t="n">
        <v>0</v>
      </c>
      <c r="J1981" s="6" t="n">
        <v>30</v>
      </c>
      <c r="K1981" s="5" t="inlineStr">
        <is>
          <t>ARS</t>
        </is>
      </c>
      <c r="L1981" s="7" t="n">
        <v>2557.04</v>
      </c>
      <c r="M1981" s="7" t="n">
        <v>0</v>
      </c>
      <c r="O1981" s="11">
        <f>M1981/SUM($M$2:$M$2023)</f>
        <v/>
      </c>
      <c r="P1981" s="5">
        <f>IFERROR(M1981/I1981,0)</f>
        <v/>
      </c>
      <c r="R1981" s="8">
        <f>I1981-Q1981</f>
        <v/>
      </c>
      <c r="S1981" s="36">
        <f>P1981*R1981</f>
        <v/>
      </c>
      <c r="U1981" s="27" t="inlineStr">
        <is>
          <t>Stock SAP</t>
        </is>
      </c>
      <c r="V1981" s="27" t="inlineStr">
        <is>
          <t>Descartables</t>
        </is>
      </c>
      <c r="W1981" s="27" t="inlineStr">
        <is>
          <t>Dentro del alcance</t>
        </is>
      </c>
      <c r="X1981" s="30" t="inlineStr">
        <is>
          <t>Media</t>
        </is>
      </c>
      <c r="Y1981" s="27" t="inlineStr">
        <is>
          <t>Homologado – confianza Media – pendiente de validación</t>
        </is>
      </c>
      <c r="Z1981" s="26" t="inlineStr">
        <is>
          <t>Dar de baja en SAP</t>
        </is>
      </c>
      <c r="AA1981" s="27" t="inlineStr">
        <is>
          <t>334</t>
        </is>
      </c>
      <c r="AB1981" s="27" t="inlineStr">
        <is>
          <t>VENDA CAMBRIC 5CM</t>
        </is>
      </c>
      <c r="AC1981" s="27" t="inlineStr">
        <is>
          <t>Homologación por código Avain (master D-143)</t>
        </is>
      </c>
      <c r="AD1981" s="27" t="inlineStr">
        <is>
          <t>Sí</t>
        </is>
      </c>
      <c r="AE1981" s="27" t="inlineStr">
        <is>
          <t>2000080, 2000314</t>
        </is>
      </c>
      <c r="AF1981" s="27" t="inlineStr">
        <is>
          <t>Sí</t>
        </is>
      </c>
      <c r="AG1981" s="27" t="inlineStr">
        <is>
          <t>D-143</t>
        </is>
      </c>
      <c r="AH1981" s="37" t="n">
        <v>530</v>
      </c>
      <c r="AI1981" s="37" t="n">
        <v>40</v>
      </c>
      <c r="AJ1981" s="37" t="n">
        <v>490</v>
      </c>
      <c r="AK1981" s="38" t="n">
        <v>85.23477358490565</v>
      </c>
      <c r="AL1981" s="38">
        <f>IF(OR($Z1981="Dar de baja en SAP",$Z1981="Dar de alta en SAP"),$AJ1981*$AK1981,"")</f>
        <v/>
      </c>
      <c r="AM1981" s="38">
        <f>$AI1981*$AK1981</f>
        <v/>
      </c>
      <c r="AN1981" s="27" t="inlineStr"/>
      <c r="AO1981" s="27"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t="inlineStr"/>
      <c r="D1982" s="5" t="inlineStr">
        <is>
          <t>033</t>
        </is>
      </c>
      <c r="E1982" s="5" t="inlineStr">
        <is>
          <t>ZDES</t>
        </is>
      </c>
      <c r="F1982" s="5" t="inlineStr">
        <is>
          <t>1060</t>
        </is>
      </c>
      <c r="G1982" s="5" t="inlineStr"/>
      <c r="H1982" s="5" t="inlineStr">
        <is>
          <t>C/U</t>
        </is>
      </c>
      <c r="I1982" s="6" t="n">
        <v>0</v>
      </c>
      <c r="J1982" s="6" t="n">
        <v>200</v>
      </c>
      <c r="K1982" s="5" t="inlineStr">
        <is>
          <t>ARS</t>
        </is>
      </c>
      <c r="L1982" s="7" t="n">
        <v>10148.67</v>
      </c>
      <c r="M1982" s="7" t="n">
        <v>0</v>
      </c>
      <c r="O1982" s="11">
        <f>M1982/SUM($M$2:$M$2023)</f>
        <v/>
      </c>
      <c r="P1982" s="5">
        <f>IFERROR(M1982/I1982,0)</f>
        <v/>
      </c>
      <c r="R1982" s="8">
        <f>I1982-Q1982</f>
        <v/>
      </c>
      <c r="S1982" s="36">
        <f>P1982*R1982</f>
        <v/>
      </c>
      <c r="U1982" s="27" t="inlineStr">
        <is>
          <t>Stock SAP</t>
        </is>
      </c>
      <c r="V1982" s="27" t="inlineStr">
        <is>
          <t>Descartables</t>
        </is>
      </c>
      <c r="W1982" s="27" t="inlineStr">
        <is>
          <t>Dentro del alcance</t>
        </is>
      </c>
      <c r="X1982" s="27" t="inlineStr"/>
      <c r="Y1982" s="27" t="inlineStr">
        <is>
          <t>Sin recuento físico en el inventario de Avain</t>
        </is>
      </c>
      <c r="Z1982" s="28" t="inlineStr">
        <is>
          <t>Sin recuento físico</t>
        </is>
      </c>
      <c r="AA1982" s="27" t="inlineStr"/>
      <c r="AB1982" s="27" t="inlineStr"/>
      <c r="AC1982" s="27" t="inlineStr"/>
      <c r="AD1982" s="27" t="inlineStr"/>
      <c r="AE1982" s="27" t="inlineStr"/>
      <c r="AF1982" s="27" t="inlineStr"/>
      <c r="AG1982" s="27" t="inlineStr"/>
      <c r="AH1982" s="37" t="n">
        <v>100</v>
      </c>
      <c r="AI1982" s="37" t="n">
        <v>0</v>
      </c>
      <c r="AJ1982" s="37" t="n">
        <v>100</v>
      </c>
      <c r="AK1982" s="38" t="n">
        <v>50.7433</v>
      </c>
      <c r="AL1982" s="38" t="n"/>
      <c r="AM1982" s="38" t="n"/>
      <c r="AN1982" s="27" t="inlineStr"/>
      <c r="AO1982" s="27"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t="inlineStr"/>
      <c r="D1983" s="5" t="inlineStr">
        <is>
          <t>033</t>
        </is>
      </c>
      <c r="E1983" s="5" t="inlineStr">
        <is>
          <t>ZDES</t>
        </is>
      </c>
      <c r="F1983" s="5" t="inlineStr">
        <is>
          <t>1060</t>
        </is>
      </c>
      <c r="G1983" s="5" t="inlineStr"/>
      <c r="H1983" s="5" t="inlineStr">
        <is>
          <t>C/U</t>
        </is>
      </c>
      <c r="I1983" s="6" t="n">
        <v>0</v>
      </c>
      <c r="J1983" s="6" t="n">
        <v>30</v>
      </c>
      <c r="K1983" s="5" t="inlineStr">
        <is>
          <t>ARS</t>
        </is>
      </c>
      <c r="L1983" s="7" t="n">
        <v>37320</v>
      </c>
      <c r="M1983" s="7" t="n">
        <v>0</v>
      </c>
      <c r="O1983" s="11">
        <f>M1983/SUM($M$2:$M$2023)</f>
        <v/>
      </c>
      <c r="P1983" s="5">
        <f>IFERROR(M1983/I1983,0)</f>
        <v/>
      </c>
      <c r="R1983" s="8">
        <f>I1983-Q1983</f>
        <v/>
      </c>
      <c r="S1983" s="36">
        <f>P1983*R1983</f>
        <v/>
      </c>
      <c r="U1983" s="27" t="inlineStr">
        <is>
          <t>Stock SAP</t>
        </is>
      </c>
      <c r="V1983" s="27" t="inlineStr">
        <is>
          <t>Descartables</t>
        </is>
      </c>
      <c r="W1983" s="27" t="inlineStr">
        <is>
          <t>Dentro del alcance</t>
        </is>
      </c>
      <c r="X1983" s="25" t="inlineStr">
        <is>
          <t>Alta</t>
        </is>
      </c>
      <c r="Y1983" s="27" t="inlineStr">
        <is>
          <t>Homologado – confianza Alta</t>
        </is>
      </c>
      <c r="Z1983" s="26" t="inlineStr">
        <is>
          <t>Dar de baja en SAP</t>
        </is>
      </c>
      <c r="AA1983" s="27" t="inlineStr">
        <is>
          <t>366</t>
        </is>
      </c>
      <c r="AB1983" s="27" t="inlineStr">
        <is>
          <t>MASCARA PARA NEBULIZAR</t>
        </is>
      </c>
      <c r="AC1983" s="27" t="inlineStr">
        <is>
          <t>Cruce por nomenclatura SAP</t>
        </is>
      </c>
      <c r="AD1983" s="27" t="inlineStr">
        <is>
          <t>No</t>
        </is>
      </c>
      <c r="AE1983" s="27" t="inlineStr"/>
      <c r="AF1983" s="27" t="inlineStr">
        <is>
          <t>Sí</t>
        </is>
      </c>
      <c r="AG1983" s="27" t="inlineStr"/>
      <c r="AH1983" s="37" t="n">
        <v>590</v>
      </c>
      <c r="AI1983" s="37" t="n">
        <v>16</v>
      </c>
      <c r="AJ1983" s="37" t="n">
        <v>574</v>
      </c>
      <c r="AK1983" s="38" t="n">
        <v>1244</v>
      </c>
      <c r="AL1983" s="38">
        <f>IF(OR($Z1983="Dar de baja en SAP",$Z1983="Dar de alta en SAP"),$AJ1983*$AK1983,"")</f>
        <v/>
      </c>
      <c r="AM1983" s="38">
        <f>$AI1983*$AK1983</f>
        <v/>
      </c>
      <c r="AN1983" s="27" t="inlineStr"/>
      <c r="AO1983" s="27"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t="inlineStr"/>
      <c r="D1984" s="5" t="inlineStr">
        <is>
          <t>033</t>
        </is>
      </c>
      <c r="E1984" s="5" t="inlineStr">
        <is>
          <t>ZDES</t>
        </is>
      </c>
      <c r="F1984" s="5" t="inlineStr">
        <is>
          <t>1060</t>
        </is>
      </c>
      <c r="G1984" s="5" t="inlineStr"/>
      <c r="H1984" s="5" t="inlineStr">
        <is>
          <t>C/U</t>
        </is>
      </c>
      <c r="I1984" s="6" t="n">
        <v>0</v>
      </c>
      <c r="J1984" s="6" t="n">
        <v>50</v>
      </c>
      <c r="K1984" s="5" t="inlineStr">
        <is>
          <t>ARS</t>
        </is>
      </c>
      <c r="L1984" s="7" t="n">
        <v>21925</v>
      </c>
      <c r="M1984" s="7" t="n">
        <v>0</v>
      </c>
      <c r="O1984" s="11">
        <f>M1984/SUM($M$2:$M$2023)</f>
        <v/>
      </c>
      <c r="P1984" s="5">
        <f>IFERROR(M1984/I1984,0)</f>
        <v/>
      </c>
      <c r="R1984" s="8">
        <f>I1984-Q1984</f>
        <v/>
      </c>
      <c r="S1984" s="36">
        <f>P1984*R1984</f>
        <v/>
      </c>
      <c r="U1984" s="27" t="inlineStr">
        <is>
          <t>Stock SAP</t>
        </is>
      </c>
      <c r="V1984" s="27" t="inlineStr">
        <is>
          <t>Descartables</t>
        </is>
      </c>
      <c r="W1984" s="27" t="inlineStr">
        <is>
          <t>Dentro del alcance</t>
        </is>
      </c>
      <c r="X1984" s="27" t="inlineStr"/>
      <c r="Y1984" s="27" t="inlineStr">
        <is>
          <t>Sin recuento físico en el inventario de Avain</t>
        </is>
      </c>
      <c r="Z1984" s="28" t="inlineStr">
        <is>
          <t>Sin recuento físico</t>
        </is>
      </c>
      <c r="AA1984" s="27" t="inlineStr"/>
      <c r="AB1984" s="27" t="inlineStr"/>
      <c r="AC1984" s="27" t="inlineStr"/>
      <c r="AD1984" s="27" t="inlineStr"/>
      <c r="AE1984" s="27" t="inlineStr"/>
      <c r="AF1984" s="27" t="inlineStr"/>
      <c r="AG1984" s="27" t="inlineStr"/>
      <c r="AH1984" s="37" t="n">
        <v>30</v>
      </c>
      <c r="AI1984" s="37" t="n">
        <v>0</v>
      </c>
      <c r="AJ1984" s="37" t="n">
        <v>30</v>
      </c>
      <c r="AK1984" s="38" t="n">
        <v>438.5</v>
      </c>
      <c r="AL1984" s="38" t="n"/>
      <c r="AM1984" s="38" t="n"/>
      <c r="AN1984" s="27" t="inlineStr"/>
      <c r="AO1984" s="27"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t="inlineStr"/>
      <c r="D1985" s="5" t="inlineStr">
        <is>
          <t>033</t>
        </is>
      </c>
      <c r="E1985" s="5" t="inlineStr">
        <is>
          <t>ZDES</t>
        </is>
      </c>
      <c r="F1985" s="5" t="inlineStr">
        <is>
          <t>1060</t>
        </is>
      </c>
      <c r="G1985" s="5" t="inlineStr"/>
      <c r="H1985" s="5" t="inlineStr">
        <is>
          <t>C/U</t>
        </is>
      </c>
      <c r="I1985" s="6" t="n">
        <v>0</v>
      </c>
      <c r="J1985" s="6" t="n">
        <v>50</v>
      </c>
      <c r="K1985" s="5" t="inlineStr">
        <is>
          <t>ARS</t>
        </is>
      </c>
      <c r="L1985" s="7" t="n">
        <v>266.5</v>
      </c>
      <c r="M1985" s="7" t="n">
        <v>0</v>
      </c>
      <c r="O1985" s="11">
        <f>M1985/SUM($M$2:$M$2023)</f>
        <v/>
      </c>
      <c r="P1985" s="5">
        <f>IFERROR(M1985/I1985,0)</f>
        <v/>
      </c>
      <c r="R1985" s="8">
        <f>I1985-Q1985</f>
        <v/>
      </c>
      <c r="S1985" s="36">
        <f>P1985*R1985</f>
        <v/>
      </c>
      <c r="U1985" s="27" t="inlineStr">
        <is>
          <t>Stock SAP</t>
        </is>
      </c>
      <c r="V1985" s="27" t="inlineStr">
        <is>
          <t>Descartables</t>
        </is>
      </c>
      <c r="W1985" s="27" t="inlineStr">
        <is>
          <t>Dentro del alcance</t>
        </is>
      </c>
      <c r="X1985" s="27" t="inlineStr"/>
      <c r="Y1985" s="27" t="inlineStr">
        <is>
          <t>Sin recuento físico en el inventario de Avain</t>
        </is>
      </c>
      <c r="Z1985" s="28" t="inlineStr">
        <is>
          <t>Sin recuento físico</t>
        </is>
      </c>
      <c r="AA1985" s="27" t="inlineStr"/>
      <c r="AB1985" s="27" t="inlineStr"/>
      <c r="AC1985" s="27" t="inlineStr"/>
      <c r="AD1985" s="27" t="inlineStr"/>
      <c r="AE1985" s="27" t="inlineStr"/>
      <c r="AF1985" s="27" t="inlineStr"/>
      <c r="AG1985" s="27" t="inlineStr"/>
      <c r="AH1985" s="37" t="n">
        <v>0</v>
      </c>
      <c r="AI1985" s="37" t="n">
        <v>0</v>
      </c>
      <c r="AJ1985" s="37" t="n">
        <v>0</v>
      </c>
      <c r="AK1985" s="38" t="n">
        <v>0</v>
      </c>
      <c r="AL1985" s="38" t="n"/>
      <c r="AM1985" s="38" t="n"/>
      <c r="AN1985" s="27" t="inlineStr"/>
      <c r="AO1985" s="27" t="inlineStr"/>
    </row>
    <row r="1986">
      <c r="A1986" s="5" t="inlineStr">
        <is>
          <t>2000100</t>
        </is>
      </c>
      <c r="B1986" s="5" t="inlineStr">
        <is>
          <t>BOLSA COLECTORA DE ORINA X 2000 ML</t>
        </is>
      </c>
      <c r="C1986" s="5" t="inlineStr"/>
      <c r="D1986" s="5" t="inlineStr">
        <is>
          <t>033</t>
        </is>
      </c>
      <c r="E1986" s="5" t="inlineStr">
        <is>
          <t>ZDES</t>
        </is>
      </c>
      <c r="F1986" s="5" t="inlineStr">
        <is>
          <t>1060</t>
        </is>
      </c>
      <c r="G1986" s="5" t="inlineStr"/>
      <c r="H1986" s="5" t="inlineStr">
        <is>
          <t>C/U</t>
        </is>
      </c>
      <c r="I1986" s="6" t="n">
        <v>0</v>
      </c>
      <c r="J1986" s="6" t="n">
        <v>150</v>
      </c>
      <c r="K1986" s="5" t="inlineStr">
        <is>
          <t>ARS</t>
        </is>
      </c>
      <c r="L1986" s="7" t="n">
        <v>59457</v>
      </c>
      <c r="M1986" s="7" t="n">
        <v>0</v>
      </c>
      <c r="O1986" s="11">
        <f>M1986/SUM($M$2:$M$2023)</f>
        <v/>
      </c>
      <c r="P1986" s="5">
        <f>IFERROR(M1986/I1986,0)</f>
        <v/>
      </c>
      <c r="R1986" s="8">
        <f>I1986-Q1986</f>
        <v/>
      </c>
      <c r="S1986" s="36">
        <f>P1986*R1986</f>
        <v/>
      </c>
      <c r="U1986" s="27" t="inlineStr">
        <is>
          <t>Stock SAP</t>
        </is>
      </c>
      <c r="V1986" s="27" t="inlineStr">
        <is>
          <t>Descartables</t>
        </is>
      </c>
      <c r="W1986" s="27" t="inlineStr">
        <is>
          <t>Dentro del alcance</t>
        </is>
      </c>
      <c r="X1986" s="25" t="inlineStr">
        <is>
          <t>Alta</t>
        </is>
      </c>
      <c r="Y1986" s="27" t="inlineStr">
        <is>
          <t>Homologado – confianza Alta</t>
        </is>
      </c>
      <c r="Z1986" s="26" t="inlineStr">
        <is>
          <t>Dar de baja en SAP</t>
        </is>
      </c>
      <c r="AA1986" s="27" t="inlineStr">
        <is>
          <t>307</t>
        </is>
      </c>
      <c r="AB1986" s="27" t="inlineStr">
        <is>
          <t>BOLSA COLECTORA ORINA</t>
        </is>
      </c>
      <c r="AC1986" s="27" t="inlineStr">
        <is>
          <t>Homologación por código Avain (master D-165)</t>
        </is>
      </c>
      <c r="AD1986" s="27" t="inlineStr">
        <is>
          <t>No</t>
        </is>
      </c>
      <c r="AE1986" s="27" t="inlineStr"/>
      <c r="AF1986" s="27" t="inlineStr">
        <is>
          <t>Sí</t>
        </is>
      </c>
      <c r="AG1986" s="27" t="inlineStr">
        <is>
          <t>D-165</t>
        </is>
      </c>
      <c r="AH1986" s="37" t="n">
        <v>580</v>
      </c>
      <c r="AI1986" s="37" t="n">
        <v>273</v>
      </c>
      <c r="AJ1986" s="37" t="n">
        <v>307</v>
      </c>
      <c r="AK1986" s="38" t="n">
        <v>396.3799827586207</v>
      </c>
      <c r="AL1986" s="38">
        <f>IF(OR($Z1986="Dar de baja en SAP",$Z1986="Dar de alta en SAP"),$AJ1986*$AK1986,"")</f>
        <v/>
      </c>
      <c r="AM1986" s="38">
        <f>$AI1986*$AK1986</f>
        <v/>
      </c>
      <c r="AN1986" s="27" t="inlineStr"/>
      <c r="AO1986" s="27"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t="inlineStr"/>
      <c r="D1987" s="5" t="inlineStr">
        <is>
          <t>033</t>
        </is>
      </c>
      <c r="E1987" s="5" t="inlineStr">
        <is>
          <t>ZDES</t>
        </is>
      </c>
      <c r="F1987" s="5" t="inlineStr">
        <is>
          <t>1060</t>
        </is>
      </c>
      <c r="G1987" s="5" t="inlineStr"/>
      <c r="H1987" s="5" t="inlineStr">
        <is>
          <t>C/U</t>
        </is>
      </c>
      <c r="I1987" s="6" t="n">
        <v>0</v>
      </c>
      <c r="J1987" s="6" t="n">
        <v>46</v>
      </c>
      <c r="K1987" s="5" t="inlineStr">
        <is>
          <t>ARS</t>
        </is>
      </c>
      <c r="L1987" s="7" t="n">
        <v>334.6</v>
      </c>
      <c r="M1987" s="7" t="n">
        <v>0</v>
      </c>
      <c r="O1987" s="11">
        <f>M1987/SUM($M$2:$M$2023)</f>
        <v/>
      </c>
      <c r="P1987" s="5">
        <f>IFERROR(M1987/I1987,0)</f>
        <v/>
      </c>
      <c r="R1987" s="8">
        <f>I1987-Q1987</f>
        <v/>
      </c>
      <c r="S1987" s="36">
        <f>P1987*R1987</f>
        <v/>
      </c>
      <c r="U1987" s="27" t="inlineStr">
        <is>
          <t>Stock SAP</t>
        </is>
      </c>
      <c r="V1987" s="27" t="inlineStr">
        <is>
          <t>Descartables</t>
        </is>
      </c>
      <c r="W1987" s="27" t="inlineStr">
        <is>
          <t>Dentro del alcance</t>
        </is>
      </c>
      <c r="X1987" s="27" t="inlineStr"/>
      <c r="Y1987" s="27" t="inlineStr">
        <is>
          <t>Sin recuento físico en el inventario de Avain</t>
        </is>
      </c>
      <c r="Z1987" s="28" t="inlineStr">
        <is>
          <t>Sin recuento físico</t>
        </is>
      </c>
      <c r="AA1987" s="27" t="inlineStr"/>
      <c r="AB1987" s="27" t="inlineStr"/>
      <c r="AC1987" s="27" t="inlineStr"/>
      <c r="AD1987" s="27" t="inlineStr"/>
      <c r="AE1987" s="27" t="inlineStr"/>
      <c r="AF1987" s="27" t="inlineStr"/>
      <c r="AG1987" s="27" t="inlineStr"/>
      <c r="AH1987" s="37" t="n">
        <v>3000</v>
      </c>
      <c r="AI1987" s="37" t="n">
        <v>0</v>
      </c>
      <c r="AJ1987" s="37" t="n">
        <v>3000</v>
      </c>
      <c r="AK1987" s="38" t="n">
        <v>7.273916666666667</v>
      </c>
      <c r="AL1987" s="38" t="n"/>
      <c r="AM1987" s="38" t="n"/>
      <c r="AN1987" s="27" t="inlineStr"/>
      <c r="AO1987" s="27" t="inlineStr">
        <is>
          <t>El material ocupa 2 filas en la hoja 1060 NQN (lote/almacén). La cantidad SAP y la física de esta vista son el total del material.</t>
        </is>
      </c>
    </row>
    <row r="1988">
      <c r="A1988" s="5" t="inlineStr">
        <is>
          <t>2000145</t>
        </is>
      </c>
      <c r="B1988" s="5" t="inlineStr">
        <is>
          <t>Kit  DE  H.I.V.</t>
        </is>
      </c>
      <c r="C1988" s="5" t="inlineStr"/>
      <c r="D1988" s="5" t="inlineStr">
        <is>
          <t>033</t>
        </is>
      </c>
      <c r="E1988" s="5" t="inlineStr">
        <is>
          <t>ZDES</t>
        </is>
      </c>
      <c r="F1988" s="5" t="inlineStr">
        <is>
          <t>1060</t>
        </is>
      </c>
      <c r="G1988" s="5" t="inlineStr"/>
      <c r="H1988" s="5" t="inlineStr">
        <is>
          <t>C/U</t>
        </is>
      </c>
      <c r="I1988" s="6" t="n">
        <v>0</v>
      </c>
      <c r="J1988" s="6" t="n">
        <v>30</v>
      </c>
      <c r="K1988" s="5" t="inlineStr">
        <is>
          <t>ARS</t>
        </is>
      </c>
      <c r="L1988" s="7" t="n">
        <v>51240</v>
      </c>
      <c r="M1988" s="7" t="n">
        <v>0</v>
      </c>
      <c r="O1988" s="11">
        <f>M1988/SUM($M$2:$M$2023)</f>
        <v/>
      </c>
      <c r="P1988" s="5">
        <f>IFERROR(M1988/I1988,0)</f>
        <v/>
      </c>
      <c r="R1988" s="8">
        <f>I1988-Q1988</f>
        <v/>
      </c>
      <c r="S1988" s="36">
        <f>P1988*R1988</f>
        <v/>
      </c>
      <c r="U1988" s="27" t="inlineStr">
        <is>
          <t>Stock SAP</t>
        </is>
      </c>
      <c r="V1988" s="27" t="inlineStr">
        <is>
          <t>Descartables</t>
        </is>
      </c>
      <c r="W1988" s="27" t="inlineStr">
        <is>
          <t>Dentro del alcance</t>
        </is>
      </c>
      <c r="X1988" s="27" t="inlineStr"/>
      <c r="Y1988" s="27" t="inlineStr">
        <is>
          <t>Sin recuento físico en el inventario de Avain</t>
        </is>
      </c>
      <c r="Z1988" s="28" t="inlineStr">
        <is>
          <t>Sin recuento físico</t>
        </is>
      </c>
      <c r="AA1988" s="27" t="inlineStr"/>
      <c r="AB1988" s="27" t="inlineStr"/>
      <c r="AC1988" s="27" t="inlineStr"/>
      <c r="AD1988" s="27" t="inlineStr"/>
      <c r="AE1988" s="27" t="inlineStr"/>
      <c r="AF1988" s="27" t="inlineStr"/>
      <c r="AG1988" s="27" t="inlineStr"/>
      <c r="AH1988" s="37" t="n">
        <v>8</v>
      </c>
      <c r="AI1988" s="37" t="n">
        <v>0</v>
      </c>
      <c r="AJ1988" s="37" t="n">
        <v>8</v>
      </c>
      <c r="AK1988" s="38" t="n">
        <v>1708</v>
      </c>
      <c r="AL1988" s="38" t="n"/>
      <c r="AM1988" s="38" t="n"/>
      <c r="AN1988" s="27" t="inlineStr"/>
      <c r="AO1988" s="27" t="inlineStr">
        <is>
          <t>El material ocupa 2 filas en la hoja 1060 NQN (lote/almacén). La cantidad SAP y la física de esta vista son el total del material.</t>
        </is>
      </c>
    </row>
    <row r="1989">
      <c r="A1989" s="5" t="inlineStr">
        <is>
          <t>2000147</t>
        </is>
      </c>
      <c r="B1989" s="5" t="inlineStr">
        <is>
          <t>GASA ESTERIL 10X10 GASANA</t>
        </is>
      </c>
      <c r="C1989" s="5" t="inlineStr"/>
      <c r="D1989" s="5" t="inlineStr">
        <is>
          <t>033</t>
        </is>
      </c>
      <c r="E1989" s="5" t="inlineStr">
        <is>
          <t>ZDES</t>
        </is>
      </c>
      <c r="F1989" s="5" t="inlineStr">
        <is>
          <t>1060</t>
        </is>
      </c>
      <c r="G1989" s="5" t="inlineStr"/>
      <c r="H1989" s="5" t="inlineStr">
        <is>
          <t>C/U</t>
        </is>
      </c>
      <c r="I1989" s="6" t="n">
        <v>0</v>
      </c>
      <c r="J1989" s="6" t="n">
        <v>1225</v>
      </c>
      <c r="K1989" s="5" t="inlineStr">
        <is>
          <t>ARS</t>
        </is>
      </c>
      <c r="L1989" s="7" t="n">
        <v>10045</v>
      </c>
      <c r="M1989" s="7" t="n">
        <v>0</v>
      </c>
      <c r="O1989" s="11">
        <f>M1989/SUM($M$2:$M$2023)</f>
        <v/>
      </c>
      <c r="P1989" s="5">
        <f>IFERROR(M1989/I1989,0)</f>
        <v/>
      </c>
      <c r="R1989" s="8">
        <f>I1989-Q1989</f>
        <v/>
      </c>
      <c r="S1989" s="36">
        <f>P1989*R1989</f>
        <v/>
      </c>
      <c r="U1989" s="27" t="inlineStr">
        <is>
          <t>Stock SAP</t>
        </is>
      </c>
      <c r="V1989" s="27" t="inlineStr">
        <is>
          <t>Descartables</t>
        </is>
      </c>
      <c r="W1989" s="27" t="inlineStr">
        <is>
          <t>Dentro del alcance</t>
        </is>
      </c>
      <c r="X1989" s="27" t="inlineStr"/>
      <c r="Y1989" s="27" t="inlineStr">
        <is>
          <t>Sin recuento físico en el inventario de Avain</t>
        </is>
      </c>
      <c r="Z1989" s="28" t="inlineStr">
        <is>
          <t>Sin recuento físico</t>
        </is>
      </c>
      <c r="AA1989" s="27" t="inlineStr"/>
      <c r="AB1989" s="27" t="inlineStr"/>
      <c r="AC1989" s="27" t="inlineStr"/>
      <c r="AD1989" s="27" t="inlineStr"/>
      <c r="AE1989" s="27" t="inlineStr"/>
      <c r="AF1989" s="27" t="inlineStr"/>
      <c r="AG1989" s="27" t="inlineStr"/>
      <c r="AH1989" s="37" t="n">
        <v>2809</v>
      </c>
      <c r="AI1989" s="37" t="n">
        <v>0</v>
      </c>
      <c r="AJ1989" s="37" t="n">
        <v>2809</v>
      </c>
      <c r="AK1989" s="38" t="n">
        <v>8.199999999999999</v>
      </c>
      <c r="AL1989" s="38" t="n"/>
      <c r="AM1989" s="38" t="n"/>
      <c r="AN1989" s="27" t="inlineStr"/>
      <c r="AO1989" s="27"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t="inlineStr"/>
      <c r="D1990" s="5" t="inlineStr">
        <is>
          <t>033</t>
        </is>
      </c>
      <c r="E1990" s="5" t="inlineStr">
        <is>
          <t>ZDES</t>
        </is>
      </c>
      <c r="F1990" s="5" t="inlineStr">
        <is>
          <t>1060</t>
        </is>
      </c>
      <c r="G1990" s="5" t="inlineStr"/>
      <c r="H1990" s="5" t="inlineStr">
        <is>
          <t>C/U</t>
        </is>
      </c>
      <c r="I1990" s="6" t="n">
        <v>0</v>
      </c>
      <c r="J1990" s="6" t="n">
        <v>7000</v>
      </c>
      <c r="K1990" s="5" t="inlineStr">
        <is>
          <t>ARS</t>
        </is>
      </c>
      <c r="L1990" s="7" t="n">
        <v>66638.13</v>
      </c>
      <c r="M1990" s="7" t="n">
        <v>0</v>
      </c>
      <c r="O1990" s="11">
        <f>M1990/SUM($M$2:$M$2023)</f>
        <v/>
      </c>
      <c r="P1990" s="5">
        <f>IFERROR(M1990/I1990,0)</f>
        <v/>
      </c>
      <c r="R1990" s="8">
        <f>I1990-Q1990</f>
        <v/>
      </c>
      <c r="S1990" s="36">
        <f>P1990*R1990</f>
        <v/>
      </c>
      <c r="U1990" s="27" t="inlineStr">
        <is>
          <t>Stock SAP</t>
        </is>
      </c>
      <c r="V1990" s="27" t="inlineStr">
        <is>
          <t>Descartables</t>
        </is>
      </c>
      <c r="W1990" s="27" t="inlineStr">
        <is>
          <t>Dentro del alcance</t>
        </is>
      </c>
      <c r="X1990" s="27" t="inlineStr"/>
      <c r="Y1990" s="27" t="inlineStr">
        <is>
          <t>Sin recuento físico en el inventario de Avain</t>
        </is>
      </c>
      <c r="Z1990" s="28" t="inlineStr">
        <is>
          <t>Sin recuento físico</t>
        </is>
      </c>
      <c r="AA1990" s="27" t="inlineStr"/>
      <c r="AB1990" s="27" t="inlineStr"/>
      <c r="AC1990" s="27" t="inlineStr"/>
      <c r="AD1990" s="27" t="inlineStr"/>
      <c r="AE1990" s="27" t="inlineStr"/>
      <c r="AF1990" s="27" t="inlineStr"/>
      <c r="AG1990" s="27" t="inlineStr"/>
      <c r="AH1990" s="37" t="n">
        <v>83584</v>
      </c>
      <c r="AI1990" s="37" t="n">
        <v>0</v>
      </c>
      <c r="AJ1990" s="37" t="n">
        <v>83584</v>
      </c>
      <c r="AK1990" s="38" t="n">
        <v>33.31906537136294</v>
      </c>
      <c r="AL1990" s="38" t="n"/>
      <c r="AM1990" s="38" t="n"/>
      <c r="AN1990" s="27" t="inlineStr"/>
      <c r="AO1990" s="27"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t="inlineStr"/>
      <c r="D1991" s="5" t="inlineStr">
        <is>
          <t>033</t>
        </is>
      </c>
      <c r="E1991" s="5" t="inlineStr">
        <is>
          <t>ZDES</t>
        </is>
      </c>
      <c r="F1991" s="5" t="inlineStr">
        <is>
          <t>1060</t>
        </is>
      </c>
      <c r="G1991" s="5" t="inlineStr"/>
      <c r="H1991" s="5" t="inlineStr">
        <is>
          <t>C/U</t>
        </is>
      </c>
      <c r="I1991" s="6" t="n">
        <v>0</v>
      </c>
      <c r="J1991" s="6" t="n">
        <v>35</v>
      </c>
      <c r="K1991" s="5" t="inlineStr">
        <is>
          <t>ARS</t>
        </is>
      </c>
      <c r="L1991" s="7" t="n">
        <v>1400</v>
      </c>
      <c r="M1991" s="7" t="n">
        <v>0</v>
      </c>
      <c r="O1991" s="11">
        <f>M1991/SUM($M$2:$M$2023)</f>
        <v/>
      </c>
      <c r="P1991" s="5">
        <f>IFERROR(M1991/I1991,0)</f>
        <v/>
      </c>
      <c r="R1991" s="8">
        <f>I1991-Q1991</f>
        <v/>
      </c>
      <c r="S1991" s="36">
        <f>P1991*R1991</f>
        <v/>
      </c>
      <c r="U1991" s="27" t="inlineStr">
        <is>
          <t>Stock SAP</t>
        </is>
      </c>
      <c r="V1991" s="27" t="inlineStr">
        <is>
          <t>Descartables</t>
        </is>
      </c>
      <c r="W1991" s="27" t="inlineStr">
        <is>
          <t>Dentro del alcance</t>
        </is>
      </c>
      <c r="X1991" s="27" t="inlineStr"/>
      <c r="Y1991" s="27" t="inlineStr">
        <is>
          <t>Sin recuento físico en el inventario de Avain</t>
        </is>
      </c>
      <c r="Z1991" s="28" t="inlineStr">
        <is>
          <t>Sin recuento físico</t>
        </is>
      </c>
      <c r="AA1991" s="27" t="inlineStr"/>
      <c r="AB1991" s="27" t="inlineStr"/>
      <c r="AC1991" s="27" t="inlineStr"/>
      <c r="AD1991" s="27" t="inlineStr"/>
      <c r="AE1991" s="27" t="inlineStr"/>
      <c r="AF1991" s="27" t="inlineStr"/>
      <c r="AG1991" s="27" t="inlineStr"/>
      <c r="AH1991" s="37" t="n">
        <v>0</v>
      </c>
      <c r="AI1991" s="37" t="n">
        <v>0</v>
      </c>
      <c r="AJ1991" s="37" t="n">
        <v>0</v>
      </c>
      <c r="AK1991" s="38" t="n">
        <v>0</v>
      </c>
      <c r="AL1991" s="38" t="n"/>
      <c r="AM1991" s="38" t="n"/>
      <c r="AN1991" s="27" t="inlineStr"/>
      <c r="AO1991" s="27" t="inlineStr"/>
    </row>
    <row r="1992">
      <c r="A1992" s="5" t="inlineStr">
        <is>
          <t>2000201</t>
        </is>
      </c>
      <c r="B1992" s="5" t="inlineStr">
        <is>
          <t>SONDA VESICAL DE 2 VIAS Nº 18 (LATEX)</t>
        </is>
      </c>
      <c r="C1992" s="5" t="inlineStr"/>
      <c r="D1992" s="5" t="inlineStr">
        <is>
          <t>033</t>
        </is>
      </c>
      <c r="E1992" s="5" t="inlineStr">
        <is>
          <t>ZDES</t>
        </is>
      </c>
      <c r="F1992" s="5" t="inlineStr">
        <is>
          <t>1060</t>
        </is>
      </c>
      <c r="G1992" s="5" t="inlineStr"/>
      <c r="H1992" s="5" t="inlineStr">
        <is>
          <t>C/U</t>
        </is>
      </c>
      <c r="I1992" s="6" t="n">
        <v>0</v>
      </c>
      <c r="J1992" s="6" t="n">
        <v>50</v>
      </c>
      <c r="K1992" s="5" t="inlineStr">
        <is>
          <t>ARS</t>
        </is>
      </c>
      <c r="L1992" s="7" t="n">
        <v>2851</v>
      </c>
      <c r="M1992" s="7" t="n">
        <v>0</v>
      </c>
      <c r="O1992" s="11">
        <f>M1992/SUM($M$2:$M$2023)</f>
        <v/>
      </c>
      <c r="P1992" s="5">
        <f>IFERROR(M1992/I1992,0)</f>
        <v/>
      </c>
      <c r="R1992" s="8">
        <f>I1992-Q1992</f>
        <v/>
      </c>
      <c r="S1992" s="36">
        <f>P1992*R1992</f>
        <v/>
      </c>
      <c r="U1992" s="27" t="inlineStr">
        <is>
          <t>Stock SAP</t>
        </is>
      </c>
      <c r="V1992" s="27" t="inlineStr">
        <is>
          <t>Descartables</t>
        </is>
      </c>
      <c r="W1992" s="27" t="inlineStr">
        <is>
          <t>Dentro del alcance</t>
        </is>
      </c>
      <c r="X1992" s="27" t="inlineStr"/>
      <c r="Y1992" s="27" t="inlineStr">
        <is>
          <t>Sin recuento físico en el inventario de Avain</t>
        </is>
      </c>
      <c r="Z1992" s="28" t="inlineStr">
        <is>
          <t>Sin recuento físico</t>
        </is>
      </c>
      <c r="AA1992" s="27" t="inlineStr"/>
      <c r="AB1992" s="27" t="inlineStr"/>
      <c r="AC1992" s="27" t="inlineStr"/>
      <c r="AD1992" s="27" t="inlineStr"/>
      <c r="AE1992" s="27" t="inlineStr"/>
      <c r="AF1992" s="27" t="inlineStr"/>
      <c r="AG1992" s="27" t="inlineStr"/>
      <c r="AH1992" s="37" t="n">
        <v>50</v>
      </c>
      <c r="AI1992" s="37" t="n">
        <v>0</v>
      </c>
      <c r="AJ1992" s="37" t="n">
        <v>50</v>
      </c>
      <c r="AK1992" s="38" t="n">
        <v>57.02</v>
      </c>
      <c r="AL1992" s="38" t="n"/>
      <c r="AM1992" s="38" t="n"/>
      <c r="AN1992" s="27" t="inlineStr"/>
      <c r="AO1992" s="27"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t="inlineStr"/>
      <c r="D1993" s="5" t="inlineStr">
        <is>
          <t>033</t>
        </is>
      </c>
      <c r="E1993" s="5" t="inlineStr">
        <is>
          <t>ZDES</t>
        </is>
      </c>
      <c r="F1993" s="5" t="inlineStr">
        <is>
          <t>1060</t>
        </is>
      </c>
      <c r="G1993" s="5" t="inlineStr"/>
      <c r="H1993" s="5" t="inlineStr">
        <is>
          <t>C/U</t>
        </is>
      </c>
      <c r="I1993" s="6" t="n">
        <v>0</v>
      </c>
      <c r="J1993" s="6" t="n">
        <v>60</v>
      </c>
      <c r="K1993" s="5" t="inlineStr">
        <is>
          <t>ARS</t>
        </is>
      </c>
      <c r="L1993" s="7" t="n">
        <v>4737.49</v>
      </c>
      <c r="M1993" s="7" t="n">
        <v>0</v>
      </c>
      <c r="O1993" s="11">
        <f>M1993/SUM($M$2:$M$2023)</f>
        <v/>
      </c>
      <c r="P1993" s="5">
        <f>IFERROR(M1993/I1993,0)</f>
        <v/>
      </c>
      <c r="R1993" s="8">
        <f>I1993-Q1993</f>
        <v/>
      </c>
      <c r="S1993" s="36">
        <f>P1993*R1993</f>
        <v/>
      </c>
      <c r="U1993" s="27" t="inlineStr">
        <is>
          <t>Stock SAP</t>
        </is>
      </c>
      <c r="V1993" s="27" t="inlineStr">
        <is>
          <t>Descartables</t>
        </is>
      </c>
      <c r="W1993" s="27" t="inlineStr">
        <is>
          <t>Dentro del alcance</t>
        </is>
      </c>
      <c r="X1993" s="27" t="inlineStr"/>
      <c r="Y1993" s="27" t="inlineStr">
        <is>
          <t>Sin recuento físico en el inventario de Avain</t>
        </is>
      </c>
      <c r="Z1993" s="28" t="inlineStr">
        <is>
          <t>Sin recuento físico</t>
        </is>
      </c>
      <c r="AA1993" s="27" t="inlineStr"/>
      <c r="AB1993" s="27" t="inlineStr"/>
      <c r="AC1993" s="27" t="inlineStr"/>
      <c r="AD1993" s="27" t="inlineStr"/>
      <c r="AE1993" s="27" t="inlineStr"/>
      <c r="AF1993" s="27" t="inlineStr"/>
      <c r="AG1993" s="27" t="inlineStr"/>
      <c r="AH1993" s="37" t="n">
        <v>670</v>
      </c>
      <c r="AI1993" s="37" t="n">
        <v>0</v>
      </c>
      <c r="AJ1993" s="37" t="n">
        <v>670</v>
      </c>
      <c r="AK1993" s="38" t="n">
        <v>78.95823880597014</v>
      </c>
      <c r="AL1993" s="38" t="n"/>
      <c r="AM1993" s="38" t="n"/>
      <c r="AN1993" s="27" t="inlineStr"/>
      <c r="AO1993" s="27"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t="inlineStr"/>
      <c r="D1994" s="5" t="inlineStr">
        <is>
          <t>033</t>
        </is>
      </c>
      <c r="E1994" s="5" t="inlineStr">
        <is>
          <t>ZDES</t>
        </is>
      </c>
      <c r="F1994" s="5" t="inlineStr">
        <is>
          <t>1060</t>
        </is>
      </c>
      <c r="G1994" s="5" t="inlineStr"/>
      <c r="H1994" s="5" t="inlineStr">
        <is>
          <t>C/U</t>
        </is>
      </c>
      <c r="I1994" s="6" t="n">
        <v>0</v>
      </c>
      <c r="J1994" s="6" t="n">
        <v>20</v>
      </c>
      <c r="K1994" s="5" t="inlineStr">
        <is>
          <t>ARS</t>
        </is>
      </c>
      <c r="L1994" s="7" t="n">
        <v>580</v>
      </c>
      <c r="M1994" s="7" t="n">
        <v>0</v>
      </c>
      <c r="O1994" s="11">
        <f>M1994/SUM($M$2:$M$2023)</f>
        <v/>
      </c>
      <c r="P1994" s="5">
        <f>IFERROR(M1994/I1994,0)</f>
        <v/>
      </c>
      <c r="R1994" s="8">
        <f>I1994-Q1994</f>
        <v/>
      </c>
      <c r="S1994" s="36">
        <f>P1994*R1994</f>
        <v/>
      </c>
      <c r="U1994" s="27" t="inlineStr">
        <is>
          <t>Stock SAP</t>
        </is>
      </c>
      <c r="V1994" s="27" t="inlineStr">
        <is>
          <t>Descartables</t>
        </is>
      </c>
      <c r="W1994" s="27" t="inlineStr">
        <is>
          <t>Dentro del alcance</t>
        </is>
      </c>
      <c r="X1994" s="27" t="inlineStr"/>
      <c r="Y1994" s="27" t="inlineStr">
        <is>
          <t>Sin recuento físico en el inventario de Avain</t>
        </is>
      </c>
      <c r="Z1994" s="28" t="inlineStr">
        <is>
          <t>Sin recuento físico</t>
        </is>
      </c>
      <c r="AA1994" s="27" t="inlineStr"/>
      <c r="AB1994" s="27" t="inlineStr"/>
      <c r="AC1994" s="27" t="inlineStr"/>
      <c r="AD1994" s="27" t="inlineStr"/>
      <c r="AE1994" s="27" t="inlineStr"/>
      <c r="AF1994" s="27" t="inlineStr"/>
      <c r="AG1994" s="27" t="inlineStr"/>
      <c r="AH1994" s="37" t="n">
        <v>0</v>
      </c>
      <c r="AI1994" s="37" t="n">
        <v>0</v>
      </c>
      <c r="AJ1994" s="37" t="n">
        <v>0</v>
      </c>
      <c r="AK1994" s="38" t="n">
        <v>0</v>
      </c>
      <c r="AL1994" s="38" t="n"/>
      <c r="AM1994" s="38" t="n"/>
      <c r="AN1994" s="27" t="inlineStr"/>
      <c r="AO1994" s="27" t="inlineStr"/>
    </row>
    <row r="1995">
      <c r="A1995" s="5" t="inlineStr">
        <is>
          <t>2000211</t>
        </is>
      </c>
      <c r="B1995" s="5" t="inlineStr">
        <is>
          <t>TUBULADURA PARA O2  DE 2 MTS</t>
        </is>
      </c>
      <c r="C1995" s="5" t="inlineStr"/>
      <c r="D1995" s="5" t="inlineStr">
        <is>
          <t>033</t>
        </is>
      </c>
      <c r="E1995" s="5" t="inlineStr">
        <is>
          <t>ZDES</t>
        </is>
      </c>
      <c r="F1995" s="5" t="inlineStr">
        <is>
          <t>1060</t>
        </is>
      </c>
      <c r="G1995" s="5" t="inlineStr"/>
      <c r="H1995" s="5" t="inlineStr">
        <is>
          <t>C/U</t>
        </is>
      </c>
      <c r="I1995" s="6" t="n">
        <v>0</v>
      </c>
      <c r="J1995" s="6" t="n">
        <v>40</v>
      </c>
      <c r="K1995" s="5" t="inlineStr">
        <is>
          <t>ARS</t>
        </is>
      </c>
      <c r="L1995" s="7" t="n">
        <v>1620.9</v>
      </c>
      <c r="M1995" s="7" t="n">
        <v>0</v>
      </c>
      <c r="O1995" s="11">
        <f>M1995/SUM($M$2:$M$2023)</f>
        <v/>
      </c>
      <c r="P1995" s="5">
        <f>IFERROR(M1995/I1995,0)</f>
        <v/>
      </c>
      <c r="R1995" s="8">
        <f>I1995-Q1995</f>
        <v/>
      </c>
      <c r="S1995" s="36">
        <f>P1995*R1995</f>
        <v/>
      </c>
      <c r="U1995" s="27" t="inlineStr">
        <is>
          <t>Stock SAP</t>
        </is>
      </c>
      <c r="V1995" s="27" t="inlineStr">
        <is>
          <t>Descartables</t>
        </is>
      </c>
      <c r="W1995" s="27" t="inlineStr">
        <is>
          <t>Dentro del alcance</t>
        </is>
      </c>
      <c r="X1995" s="27" t="inlineStr"/>
      <c r="Y1995" s="27" t="inlineStr">
        <is>
          <t>Sin recuento físico en el inventario de Avain</t>
        </is>
      </c>
      <c r="Z1995" s="28" t="inlineStr">
        <is>
          <t>Sin recuento físico</t>
        </is>
      </c>
      <c r="AA1995" s="27" t="inlineStr"/>
      <c r="AB1995" s="27" t="inlineStr"/>
      <c r="AC1995" s="27" t="inlineStr"/>
      <c r="AD1995" s="27" t="inlineStr"/>
      <c r="AE1995" s="27" t="inlineStr"/>
      <c r="AF1995" s="27" t="inlineStr"/>
      <c r="AG1995" s="27" t="inlineStr"/>
      <c r="AH1995" s="37" t="n">
        <v>0</v>
      </c>
      <c r="AI1995" s="37" t="n">
        <v>0</v>
      </c>
      <c r="AJ1995" s="37" t="n">
        <v>0</v>
      </c>
      <c r="AK1995" s="38" t="n">
        <v>0</v>
      </c>
      <c r="AL1995" s="38" t="n"/>
      <c r="AM1995" s="38" t="n"/>
      <c r="AN1995" s="27" t="inlineStr"/>
      <c r="AO1995" s="27" t="inlineStr"/>
    </row>
    <row r="1996">
      <c r="A1996" s="5" t="inlineStr">
        <is>
          <t>2000298</t>
        </is>
      </c>
      <c r="B1996" s="5" t="inlineStr">
        <is>
          <t>AEROCAMARA ADULTO CON MASCARA</t>
        </is>
      </c>
      <c r="C1996" s="5" t="inlineStr"/>
      <c r="D1996" s="5" t="inlineStr">
        <is>
          <t>033</t>
        </is>
      </c>
      <c r="E1996" s="5" t="inlineStr">
        <is>
          <t>ZDES</t>
        </is>
      </c>
      <c r="F1996" s="5" t="inlineStr">
        <is>
          <t>1060</t>
        </is>
      </c>
      <c r="G1996" s="5" t="inlineStr"/>
      <c r="H1996" s="5" t="inlineStr">
        <is>
          <t>C/U</t>
        </is>
      </c>
      <c r="I1996" s="6" t="n">
        <v>0</v>
      </c>
      <c r="J1996" s="6" t="n">
        <v>1</v>
      </c>
      <c r="K1996" s="5" t="inlineStr">
        <is>
          <t>ARS</t>
        </is>
      </c>
      <c r="L1996" s="7" t="n">
        <v>825.5</v>
      </c>
      <c r="M1996" s="7" t="n">
        <v>0</v>
      </c>
      <c r="O1996" s="11">
        <f>M1996/SUM($M$2:$M$2023)</f>
        <v/>
      </c>
      <c r="P1996" s="5">
        <f>IFERROR(M1996/I1996,0)</f>
        <v/>
      </c>
      <c r="R1996" s="8">
        <f>I1996-Q1996</f>
        <v/>
      </c>
      <c r="S1996" s="36">
        <f>P1996*R1996</f>
        <v/>
      </c>
      <c r="U1996" s="27" t="inlineStr">
        <is>
          <t>Stock SAP</t>
        </is>
      </c>
      <c r="V1996" s="27" t="inlineStr">
        <is>
          <t>Descartables</t>
        </is>
      </c>
      <c r="W1996" s="27" t="inlineStr">
        <is>
          <t>Dentro del alcance</t>
        </is>
      </c>
      <c r="X1996" s="27" t="inlineStr"/>
      <c r="Y1996" s="27" t="inlineStr">
        <is>
          <t>Sin recuento físico en el inventario de Avain</t>
        </is>
      </c>
      <c r="Z1996" s="28" t="inlineStr">
        <is>
          <t>Sin recuento físico</t>
        </is>
      </c>
      <c r="AA1996" s="27" t="inlineStr"/>
      <c r="AB1996" s="27" t="inlineStr"/>
      <c r="AC1996" s="27" t="inlineStr"/>
      <c r="AD1996" s="27" t="inlineStr"/>
      <c r="AE1996" s="27" t="inlineStr"/>
      <c r="AF1996" s="27" t="inlineStr"/>
      <c r="AG1996" s="27" t="inlineStr"/>
      <c r="AH1996" s="37" t="n">
        <v>30</v>
      </c>
      <c r="AI1996" s="37" t="n">
        <v>0</v>
      </c>
      <c r="AJ1996" s="37" t="n">
        <v>30</v>
      </c>
      <c r="AK1996" s="38" t="n">
        <v>825.496</v>
      </c>
      <c r="AL1996" s="38" t="n"/>
      <c r="AM1996" s="38" t="n"/>
      <c r="AN1996" s="27" t="inlineStr"/>
      <c r="AO1996" s="27" t="inlineStr">
        <is>
          <t>El material ocupa 2 filas en la hoja 1060 NQN (lote/almacén). La cantidad SAP y la física de esta vista son el total del material.</t>
        </is>
      </c>
    </row>
    <row r="1997">
      <c r="A1997" s="5" t="inlineStr">
        <is>
          <t>2000306</t>
        </is>
      </c>
      <c r="B1997" s="5" t="inlineStr">
        <is>
          <t>TIRAS REACTIVAS</t>
        </is>
      </c>
      <c r="C1997" s="5" t="inlineStr"/>
      <c r="D1997" s="5" t="inlineStr">
        <is>
          <t>033</t>
        </is>
      </c>
      <c r="E1997" s="5" t="inlineStr">
        <is>
          <t>ZDES</t>
        </is>
      </c>
      <c r="F1997" s="5" t="inlineStr">
        <is>
          <t>1060</t>
        </is>
      </c>
      <c r="G1997" s="5" t="inlineStr"/>
      <c r="H1997" s="5" t="inlineStr">
        <is>
          <t>C/U</t>
        </is>
      </c>
      <c r="I1997" s="6" t="n">
        <v>0</v>
      </c>
      <c r="J1997" s="6" t="n">
        <v>2400</v>
      </c>
      <c r="K1997" s="5" t="inlineStr">
        <is>
          <t>ARS</t>
        </is>
      </c>
      <c r="L1997" s="7" t="n">
        <v>224537.62</v>
      </c>
      <c r="M1997" s="7" t="n">
        <v>0</v>
      </c>
      <c r="O1997" s="11">
        <f>M1997/SUM($M$2:$M$2023)</f>
        <v/>
      </c>
      <c r="P1997" s="5">
        <f>IFERROR(M1997/I1997,0)</f>
        <v/>
      </c>
      <c r="R1997" s="8">
        <f>I1997-Q1997</f>
        <v/>
      </c>
      <c r="S1997" s="36">
        <f>P1997*R1997</f>
        <v/>
      </c>
      <c r="U1997" s="27" t="inlineStr">
        <is>
          <t>Stock SAP</t>
        </is>
      </c>
      <c r="V1997" s="27" t="inlineStr">
        <is>
          <t>Descartables</t>
        </is>
      </c>
      <c r="W1997" s="27" t="inlineStr">
        <is>
          <t>Dentro del alcance</t>
        </is>
      </c>
      <c r="X1997" s="27" t="inlineStr"/>
      <c r="Y1997" s="27" t="inlineStr">
        <is>
          <t>Sin recuento físico en el inventario de Avain</t>
        </is>
      </c>
      <c r="Z1997" s="28" t="inlineStr">
        <is>
          <t>Sin recuento físico</t>
        </is>
      </c>
      <c r="AA1997" s="27" t="inlineStr"/>
      <c r="AB1997" s="27" t="inlineStr"/>
      <c r="AC1997" s="27" t="inlineStr"/>
      <c r="AD1997" s="27" t="inlineStr"/>
      <c r="AE1997" s="27" t="inlineStr"/>
      <c r="AF1997" s="27" t="inlineStr"/>
      <c r="AG1997" s="27" t="inlineStr"/>
      <c r="AH1997" s="37" t="n">
        <v>9583</v>
      </c>
      <c r="AI1997" s="37" t="n">
        <v>0</v>
      </c>
      <c r="AJ1997" s="37" t="n">
        <v>9583</v>
      </c>
      <c r="AK1997" s="38" t="n">
        <v>160.3840112699572</v>
      </c>
      <c r="AL1997" s="38" t="n"/>
      <c r="AM1997" s="38" t="n"/>
      <c r="AN1997" s="27" t="inlineStr"/>
      <c r="AO1997" s="27"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t="inlineStr"/>
      <c r="D1998" s="5" t="inlineStr">
        <is>
          <t>033</t>
        </is>
      </c>
      <c r="E1998" s="5" t="inlineStr">
        <is>
          <t>ZDES</t>
        </is>
      </c>
      <c r="F1998" s="5" t="inlineStr">
        <is>
          <t>1060</t>
        </is>
      </c>
      <c r="G1998" s="5" t="inlineStr"/>
      <c r="H1998" s="5" t="inlineStr">
        <is>
          <t>C/U</t>
        </is>
      </c>
      <c r="I1998" s="6" t="n">
        <v>0</v>
      </c>
      <c r="J1998" s="6" t="n">
        <v>10</v>
      </c>
      <c r="K1998" s="5" t="inlineStr">
        <is>
          <t>ARS</t>
        </is>
      </c>
      <c r="L1998" s="7" t="n">
        <v>13688.27</v>
      </c>
      <c r="M1998" s="7" t="n">
        <v>0</v>
      </c>
      <c r="O1998" s="11">
        <f>M1998/SUM($M$2:$M$2023)</f>
        <v/>
      </c>
      <c r="P1998" s="5">
        <f>IFERROR(M1998/I1998,0)</f>
        <v/>
      </c>
      <c r="R1998" s="8">
        <f>I1998-Q1998</f>
        <v/>
      </c>
      <c r="S1998" s="36">
        <f>P1998*R1998</f>
        <v/>
      </c>
      <c r="U1998" s="27" t="inlineStr">
        <is>
          <t>Stock SAP</t>
        </is>
      </c>
      <c r="V1998" s="27" t="inlineStr">
        <is>
          <t>Descartables</t>
        </is>
      </c>
      <c r="W1998" s="27" t="inlineStr">
        <is>
          <t>Dentro del alcance</t>
        </is>
      </c>
      <c r="X1998" s="27" t="inlineStr"/>
      <c r="Y1998" s="27" t="inlineStr">
        <is>
          <t>Sin recuento físico en el inventario de Avain</t>
        </is>
      </c>
      <c r="Z1998" s="28" t="inlineStr">
        <is>
          <t>Sin recuento físico</t>
        </is>
      </c>
      <c r="AA1998" s="27" t="inlineStr"/>
      <c r="AB1998" s="27" t="inlineStr"/>
      <c r="AC1998" s="27" t="inlineStr"/>
      <c r="AD1998" s="27" t="inlineStr"/>
      <c r="AE1998" s="27" t="inlineStr"/>
      <c r="AF1998" s="27" t="inlineStr"/>
      <c r="AG1998" s="27" t="inlineStr"/>
      <c r="AH1998" s="37" t="n">
        <v>1578</v>
      </c>
      <c r="AI1998" s="37" t="n">
        <v>0</v>
      </c>
      <c r="AJ1998" s="37" t="n">
        <v>1578</v>
      </c>
      <c r="AK1998" s="38" t="n">
        <v>1368.826755386565</v>
      </c>
      <c r="AL1998" s="38" t="n"/>
      <c r="AM1998" s="38" t="n"/>
      <c r="AN1998" s="27" t="inlineStr"/>
      <c r="AO1998" s="27"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t="inlineStr"/>
      <c r="D1999" s="5" t="inlineStr">
        <is>
          <t>033</t>
        </is>
      </c>
      <c r="E1999" s="5" t="inlineStr">
        <is>
          <t>ZDES</t>
        </is>
      </c>
      <c r="F1999" s="5" t="inlineStr">
        <is>
          <t>1060</t>
        </is>
      </c>
      <c r="G1999" s="5" t="inlineStr"/>
      <c r="H1999" s="5" t="inlineStr">
        <is>
          <t>C/U</t>
        </is>
      </c>
      <c r="I1999" s="6" t="n">
        <v>0</v>
      </c>
      <c r="J1999" s="6" t="n">
        <v>44</v>
      </c>
      <c r="K1999" s="5" t="inlineStr">
        <is>
          <t>ARS</t>
        </is>
      </c>
      <c r="L1999" s="7" t="n">
        <v>30971.28</v>
      </c>
      <c r="M1999" s="7" t="n">
        <v>0</v>
      </c>
      <c r="O1999" s="11">
        <f>M1999/SUM($M$2:$M$2023)</f>
        <v/>
      </c>
      <c r="P1999" s="5">
        <f>IFERROR(M1999/I1999,0)</f>
        <v/>
      </c>
      <c r="R1999" s="8">
        <f>I1999-Q1999</f>
        <v/>
      </c>
      <c r="S1999" s="36">
        <f>P1999*R1999</f>
        <v/>
      </c>
      <c r="U1999" s="27" t="inlineStr">
        <is>
          <t>Stock SAP</t>
        </is>
      </c>
      <c r="V1999" s="27" t="inlineStr">
        <is>
          <t>Descartables</t>
        </is>
      </c>
      <c r="W1999" s="27" t="inlineStr">
        <is>
          <t>Dentro del alcance</t>
        </is>
      </c>
      <c r="X1999" s="27" t="inlineStr"/>
      <c r="Y1999" s="27" t="inlineStr">
        <is>
          <t>Sin recuento físico en el inventario de Avain</t>
        </is>
      </c>
      <c r="Z1999" s="28" t="inlineStr">
        <is>
          <t>Sin recuento físico</t>
        </is>
      </c>
      <c r="AA1999" s="27" t="inlineStr"/>
      <c r="AB1999" s="27" t="inlineStr"/>
      <c r="AC1999" s="27" t="inlineStr"/>
      <c r="AD1999" s="27" t="inlineStr"/>
      <c r="AE1999" s="27" t="inlineStr"/>
      <c r="AF1999" s="27" t="inlineStr"/>
      <c r="AG1999" s="27" t="inlineStr"/>
      <c r="AH1999" s="37" t="n">
        <v>100</v>
      </c>
      <c r="AI1999" s="37" t="n">
        <v>0</v>
      </c>
      <c r="AJ1999" s="37" t="n">
        <v>100</v>
      </c>
      <c r="AK1999" s="38" t="n">
        <v>703.8927</v>
      </c>
      <c r="AL1999" s="38" t="n"/>
      <c r="AM1999" s="38" t="n"/>
      <c r="AN1999" s="27" t="inlineStr"/>
      <c r="AO1999" s="27" t="inlineStr">
        <is>
          <t>El material ocupa 2 filas en la hoja 1060 NQN (lote/almacén). La cantidad SAP y la física de esta vista son el total del material.</t>
        </is>
      </c>
    </row>
    <row r="2000">
      <c r="A2000" s="5" t="inlineStr">
        <is>
          <t>2000396</t>
        </is>
      </c>
      <c r="B2000" s="5" t="inlineStr">
        <is>
          <t>MASCARA LARINGEA Nº 3</t>
        </is>
      </c>
      <c r="C2000" s="5" t="inlineStr"/>
      <c r="D2000" s="5" t="inlineStr">
        <is>
          <t>033</t>
        </is>
      </c>
      <c r="E2000" s="5" t="inlineStr">
        <is>
          <t>ZDES</t>
        </is>
      </c>
      <c r="F2000" s="5" t="inlineStr">
        <is>
          <t>1060</t>
        </is>
      </c>
      <c r="G2000" s="5" t="inlineStr"/>
      <c r="H2000" s="5" t="inlineStr">
        <is>
          <t>C/U</t>
        </is>
      </c>
      <c r="I2000" s="6" t="n">
        <v>0</v>
      </c>
      <c r="J2000" s="6" t="n">
        <v>30</v>
      </c>
      <c r="K2000" s="5" t="inlineStr">
        <is>
          <t>ARS</t>
        </is>
      </c>
      <c r="L2000" s="7" t="n">
        <v>165514.19</v>
      </c>
      <c r="M2000" s="7" t="n">
        <v>0</v>
      </c>
      <c r="O2000" s="11">
        <f>M2000/SUM($M$2:$M$2023)</f>
        <v/>
      </c>
      <c r="P2000" s="5">
        <f>IFERROR(M2000/I2000,0)</f>
        <v/>
      </c>
      <c r="R2000" s="8">
        <f>I2000-Q2000</f>
        <v/>
      </c>
      <c r="S2000" s="36">
        <f>P2000*R2000</f>
        <v/>
      </c>
      <c r="U2000" s="27" t="inlineStr">
        <is>
          <t>Stock SAP</t>
        </is>
      </c>
      <c r="V2000" s="27" t="inlineStr">
        <is>
          <t>Descartables</t>
        </is>
      </c>
      <c r="W2000" s="27" t="inlineStr">
        <is>
          <t>Dentro del alcance</t>
        </is>
      </c>
      <c r="X2000" s="30" t="inlineStr">
        <is>
          <t>Media</t>
        </is>
      </c>
      <c r="Y2000" s="27" t="inlineStr">
        <is>
          <t>Homologado – confianza Media – pendiente de validación</t>
        </is>
      </c>
      <c r="Z2000" s="26" t="inlineStr">
        <is>
          <t>Dar de baja en SAP</t>
        </is>
      </c>
      <c r="AA2000" s="27" t="inlineStr">
        <is>
          <t>363</t>
        </is>
      </c>
      <c r="AB2000" s="27" t="inlineStr">
        <is>
          <t>mascara laríngea n3</t>
        </is>
      </c>
      <c r="AC2000" s="27" t="inlineStr">
        <is>
          <t>Cruce por nomenclatura SAP</t>
        </is>
      </c>
      <c r="AD2000" s="27" t="inlineStr">
        <is>
          <t>Sí</t>
        </is>
      </c>
      <c r="AE2000" s="27" t="inlineStr">
        <is>
          <t>2000396, 2000398, 2000397</t>
        </is>
      </c>
      <c r="AF2000" s="27" t="inlineStr">
        <is>
          <t>No</t>
        </is>
      </c>
      <c r="AG2000" s="27" t="inlineStr"/>
      <c r="AH2000" s="37" t="n">
        <v>107</v>
      </c>
      <c r="AI2000" s="37" t="n">
        <v>38</v>
      </c>
      <c r="AJ2000" s="37" t="n">
        <v>69</v>
      </c>
      <c r="AK2000" s="38" t="n">
        <v>5517.139626168224</v>
      </c>
      <c r="AL2000" s="38">
        <f>IF(OR($Z2000="Dar de baja en SAP",$Z2000="Dar de alta en SAP"),$AJ2000*$AK2000,"")</f>
        <v/>
      </c>
      <c r="AM2000" s="38">
        <f>$AI2000*$AK2000</f>
        <v/>
      </c>
      <c r="AN2000" s="27" t="inlineStr"/>
      <c r="AO2000" s="27"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t="inlineStr"/>
      <c r="D2001" s="5" t="inlineStr">
        <is>
          <t>033</t>
        </is>
      </c>
      <c r="E2001" s="5" t="inlineStr">
        <is>
          <t>ZDES</t>
        </is>
      </c>
      <c r="F2001" s="5" t="inlineStr">
        <is>
          <t>1060</t>
        </is>
      </c>
      <c r="G2001" s="5" t="inlineStr"/>
      <c r="H2001" s="5" t="inlineStr">
        <is>
          <t>C/U</t>
        </is>
      </c>
      <c r="I2001" s="6" t="n">
        <v>0</v>
      </c>
      <c r="J2001" s="6" t="n">
        <v>65</v>
      </c>
      <c r="K2001" s="5" t="inlineStr">
        <is>
          <t>ARS</t>
        </is>
      </c>
      <c r="L2001" s="7" t="n">
        <v>821.52</v>
      </c>
      <c r="M2001" s="7" t="n">
        <v>0</v>
      </c>
      <c r="O2001" s="11">
        <f>M2001/SUM($M$2:$M$2023)</f>
        <v/>
      </c>
      <c r="P2001" s="5">
        <f>IFERROR(M2001/I2001,0)</f>
        <v/>
      </c>
      <c r="R2001" s="8">
        <f>I2001-Q2001</f>
        <v/>
      </c>
      <c r="S2001" s="36">
        <f>P2001*R2001</f>
        <v/>
      </c>
      <c r="U2001" s="27" t="inlineStr">
        <is>
          <t>Stock SAP</t>
        </is>
      </c>
      <c r="V2001" s="27" t="inlineStr">
        <is>
          <t>Descartables</t>
        </is>
      </c>
      <c r="W2001" s="27" t="inlineStr">
        <is>
          <t>Dentro del alcance</t>
        </is>
      </c>
      <c r="X2001" s="27" t="inlineStr"/>
      <c r="Y2001" s="27" t="inlineStr">
        <is>
          <t>Sin recuento físico en el inventario de Avain</t>
        </is>
      </c>
      <c r="Z2001" s="28" t="inlineStr">
        <is>
          <t>Sin recuento físico</t>
        </is>
      </c>
      <c r="AA2001" s="27" t="inlineStr"/>
      <c r="AB2001" s="27" t="inlineStr"/>
      <c r="AC2001" s="27" t="inlineStr"/>
      <c r="AD2001" s="27" t="inlineStr"/>
      <c r="AE2001" s="27" t="inlineStr"/>
      <c r="AF2001" s="27" t="inlineStr"/>
      <c r="AG2001" s="27" t="inlineStr"/>
      <c r="AH2001" s="37" t="n">
        <v>5</v>
      </c>
      <c r="AI2001" s="37" t="n">
        <v>0</v>
      </c>
      <c r="AJ2001" s="37" t="n">
        <v>5</v>
      </c>
      <c r="AK2001" s="38" t="n">
        <v>13.692</v>
      </c>
      <c r="AL2001" s="38" t="n"/>
      <c r="AM2001" s="38" t="n"/>
      <c r="AN2001" s="27" t="inlineStr"/>
      <c r="AO2001" s="27" t="inlineStr">
        <is>
          <t>El material ocupa 2 filas en la hoja 1060 NQN (lote/almacén). La cantidad SAP y la física de esta vista son el total del material.</t>
        </is>
      </c>
    </row>
    <row r="2002">
      <c r="A2002" s="5" t="inlineStr">
        <is>
          <t>2000412</t>
        </is>
      </c>
      <c r="B2002" s="5" t="inlineStr">
        <is>
          <t>JERINGA INSULINA x 1cc</t>
        </is>
      </c>
      <c r="C2002" s="5" t="inlineStr"/>
      <c r="D2002" s="5" t="inlineStr">
        <is>
          <t>033</t>
        </is>
      </c>
      <c r="E2002" s="5" t="inlineStr">
        <is>
          <t>ZDES</t>
        </is>
      </c>
      <c r="F2002" s="5" t="inlineStr">
        <is>
          <t>1060</t>
        </is>
      </c>
      <c r="G2002" s="5" t="inlineStr"/>
      <c r="H2002" s="5" t="inlineStr">
        <is>
          <t>C/U</t>
        </is>
      </c>
      <c r="I2002" s="6" t="n">
        <v>0</v>
      </c>
      <c r="J2002" s="6" t="n">
        <v>400</v>
      </c>
      <c r="K2002" s="5" t="inlineStr">
        <is>
          <t>ARS</t>
        </is>
      </c>
      <c r="L2002" s="7" t="n">
        <v>1222.4</v>
      </c>
      <c r="M2002" s="7" t="n">
        <v>0</v>
      </c>
      <c r="O2002" s="11">
        <f>M2002/SUM($M$2:$M$2023)</f>
        <v/>
      </c>
      <c r="P2002" s="5">
        <f>IFERROR(M2002/I2002,0)</f>
        <v/>
      </c>
      <c r="R2002" s="8">
        <f>I2002-Q2002</f>
        <v/>
      </c>
      <c r="S2002" s="36">
        <f>P2002*R2002</f>
        <v/>
      </c>
      <c r="U2002" s="27" t="inlineStr">
        <is>
          <t>Stock SAP</t>
        </is>
      </c>
      <c r="V2002" s="27" t="inlineStr">
        <is>
          <t>Descartables</t>
        </is>
      </c>
      <c r="W2002" s="27" t="inlineStr">
        <is>
          <t>Dentro del alcance</t>
        </is>
      </c>
      <c r="X2002" s="27" t="inlineStr"/>
      <c r="Y2002" s="27" t="inlineStr">
        <is>
          <t>Sin recuento físico en el inventario de Avain</t>
        </is>
      </c>
      <c r="Z2002" s="28" t="inlineStr">
        <is>
          <t>Sin recuento físico</t>
        </is>
      </c>
      <c r="AA2002" s="27" t="inlineStr"/>
      <c r="AB2002" s="27" t="inlineStr"/>
      <c r="AC2002" s="27" t="inlineStr"/>
      <c r="AD2002" s="27" t="inlineStr"/>
      <c r="AE2002" s="27" t="inlineStr"/>
      <c r="AF2002" s="27" t="inlineStr"/>
      <c r="AG2002" s="27" t="inlineStr"/>
      <c r="AH2002" s="37" t="n">
        <v>100</v>
      </c>
      <c r="AI2002" s="37" t="n">
        <v>0</v>
      </c>
      <c r="AJ2002" s="37" t="n">
        <v>100</v>
      </c>
      <c r="AK2002" s="38" t="n">
        <v>3.056</v>
      </c>
      <c r="AL2002" s="38" t="n"/>
      <c r="AM2002" s="38" t="n"/>
      <c r="AN2002" s="27" t="inlineStr"/>
      <c r="AO2002" s="27"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t="inlineStr"/>
      <c r="D2003" s="5" t="inlineStr">
        <is>
          <t>033</t>
        </is>
      </c>
      <c r="E2003" s="5" t="inlineStr">
        <is>
          <t>ZDES</t>
        </is>
      </c>
      <c r="F2003" s="5" t="inlineStr">
        <is>
          <t>1060</t>
        </is>
      </c>
      <c r="G2003" s="5" t="inlineStr"/>
      <c r="H2003" s="5" t="inlineStr">
        <is>
          <t>C/U</t>
        </is>
      </c>
      <c r="I2003" s="6" t="n">
        <v>0</v>
      </c>
      <c r="J2003" s="6" t="n">
        <v>3</v>
      </c>
      <c r="K2003" s="5" t="inlineStr">
        <is>
          <t>ARS</t>
        </is>
      </c>
      <c r="L2003" s="7" t="n">
        <v>0</v>
      </c>
      <c r="M2003" s="7" t="n">
        <v>0</v>
      </c>
      <c r="O2003" s="11">
        <f>M2003/SUM($M$2:$M$2023)</f>
        <v/>
      </c>
      <c r="P2003" s="5">
        <f>IFERROR(M2003/I2003,0)</f>
        <v/>
      </c>
      <c r="R2003" s="8">
        <f>I2003-Q2003</f>
        <v/>
      </c>
      <c r="S2003" s="36">
        <f>P2003*R2003</f>
        <v/>
      </c>
      <c r="U2003" s="27" t="inlineStr">
        <is>
          <t>Stock SAP</t>
        </is>
      </c>
      <c r="V2003" s="27" t="inlineStr">
        <is>
          <t>Descartables</t>
        </is>
      </c>
      <c r="W2003" s="27" t="inlineStr">
        <is>
          <t>Dentro del alcance</t>
        </is>
      </c>
      <c r="X2003" s="27" t="inlineStr"/>
      <c r="Y2003" s="27" t="inlineStr">
        <is>
          <t>Sin recuento físico en el inventario de Avain</t>
        </is>
      </c>
      <c r="Z2003" s="28" t="inlineStr">
        <is>
          <t>Sin recuento físico</t>
        </is>
      </c>
      <c r="AA2003" s="27" t="inlineStr"/>
      <c r="AB2003" s="27" t="inlineStr"/>
      <c r="AC2003" s="27" t="inlineStr"/>
      <c r="AD2003" s="27" t="inlineStr"/>
      <c r="AE2003" s="27" t="inlineStr"/>
      <c r="AF2003" s="27" t="inlineStr"/>
      <c r="AG2003" s="27" t="inlineStr"/>
      <c r="AH2003" s="37" t="n">
        <v>2</v>
      </c>
      <c r="AI2003" s="37" t="n">
        <v>0</v>
      </c>
      <c r="AJ2003" s="37" t="n">
        <v>2</v>
      </c>
      <c r="AK2003" s="38" t="n">
        <v>45914</v>
      </c>
      <c r="AL2003" s="38" t="n"/>
      <c r="AM2003" s="38" t="n"/>
      <c r="AN2003" s="27" t="inlineStr"/>
      <c r="AO2003" s="27" t="inlineStr">
        <is>
          <t>El material ocupa 2 filas en la hoja 1060 NQN (lote/almacén). La cantidad SAP y la física de esta vista son el total del material.</t>
        </is>
      </c>
    </row>
    <row r="2004">
      <c r="A2004" s="5" t="inlineStr">
        <is>
          <t>2000456</t>
        </is>
      </c>
      <c r="B2004" s="5" t="inlineStr">
        <is>
          <t>HOJA DE BISTURI Nº 15</t>
        </is>
      </c>
      <c r="C2004" s="5" t="inlineStr"/>
      <c r="D2004" s="5" t="inlineStr">
        <is>
          <t>033</t>
        </is>
      </c>
      <c r="E2004" s="5" t="inlineStr">
        <is>
          <t>ZDES</t>
        </is>
      </c>
      <c r="F2004" s="5" t="inlineStr">
        <is>
          <t>1060</t>
        </is>
      </c>
      <c r="G2004" s="5" t="inlineStr"/>
      <c r="H2004" s="5" t="inlineStr">
        <is>
          <t>C/U</t>
        </is>
      </c>
      <c r="I2004" s="6" t="n">
        <v>0</v>
      </c>
      <c r="J2004" s="6" t="n">
        <v>100</v>
      </c>
      <c r="K2004" s="5" t="inlineStr">
        <is>
          <t>ARS</t>
        </is>
      </c>
      <c r="L2004" s="7" t="n">
        <v>6445.44</v>
      </c>
      <c r="M2004" s="7" t="n">
        <v>0</v>
      </c>
      <c r="O2004" s="11">
        <f>M2004/SUM($M$2:$M$2023)</f>
        <v/>
      </c>
      <c r="P2004" s="5">
        <f>IFERROR(M2004/I2004,0)</f>
        <v/>
      </c>
      <c r="R2004" s="8">
        <f>I2004-Q2004</f>
        <v/>
      </c>
      <c r="S2004" s="36">
        <f>P2004*R2004</f>
        <v/>
      </c>
      <c r="U2004" s="27" t="inlineStr">
        <is>
          <t>Stock SAP</t>
        </is>
      </c>
      <c r="V2004" s="27" t="inlineStr">
        <is>
          <t>Descartables</t>
        </is>
      </c>
      <c r="W2004" s="27" t="inlineStr">
        <is>
          <t>Dentro del alcance</t>
        </is>
      </c>
      <c r="X2004" s="25" t="inlineStr">
        <is>
          <t>Alta</t>
        </is>
      </c>
      <c r="Y2004" s="27" t="inlineStr">
        <is>
          <t>Homologado – confianza Alta</t>
        </is>
      </c>
      <c r="Z2004" s="26" t="inlineStr">
        <is>
          <t>Dar de baja en SAP</t>
        </is>
      </c>
      <c r="AA2004" s="27" t="inlineStr">
        <is>
          <t>475</t>
        </is>
      </c>
      <c r="AB2004" s="27" t="inlineStr">
        <is>
          <t>HOJA DE BISTURI Nº15</t>
        </is>
      </c>
      <c r="AC2004" s="27" t="inlineStr">
        <is>
          <t>Cruce por nomenclatura SAP</t>
        </is>
      </c>
      <c r="AD2004" s="27" t="inlineStr">
        <is>
          <t>No</t>
        </is>
      </c>
      <c r="AE2004" s="27" t="inlineStr"/>
      <c r="AF2004" s="27" t="inlineStr">
        <is>
          <t>Sí</t>
        </is>
      </c>
      <c r="AG2004" s="27" t="inlineStr"/>
      <c r="AH2004" s="37" t="n">
        <v>1</v>
      </c>
      <c r="AI2004" s="37" t="n">
        <v>0</v>
      </c>
      <c r="AJ2004" s="37" t="n">
        <v>1</v>
      </c>
      <c r="AK2004" s="38" t="n">
        <v>64.45</v>
      </c>
      <c r="AL2004" s="38">
        <f>IF(OR($Z2004="Dar de baja en SAP",$Z2004="Dar de alta en SAP"),$AJ2004*$AK2004,"")</f>
        <v/>
      </c>
      <c r="AM2004" s="38">
        <f>$AI2004*$AK2004</f>
        <v/>
      </c>
      <c r="AN2004" s="27" t="inlineStr"/>
      <c r="AO2004" s="27"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t="inlineStr"/>
      <c r="D2005" s="5" t="inlineStr">
        <is>
          <t>033</t>
        </is>
      </c>
      <c r="E2005" s="5" t="inlineStr">
        <is>
          <t>ZDES</t>
        </is>
      </c>
      <c r="F2005" s="5" t="inlineStr">
        <is>
          <t>1060</t>
        </is>
      </c>
      <c r="G2005" s="5" t="inlineStr"/>
      <c r="H2005" s="5" t="inlineStr">
        <is>
          <t>C/U</t>
        </is>
      </c>
      <c r="I2005" s="6" t="n">
        <v>0</v>
      </c>
      <c r="J2005" s="6" t="n">
        <v>50</v>
      </c>
      <c r="K2005" s="5" t="inlineStr">
        <is>
          <t>ARS</t>
        </is>
      </c>
      <c r="L2005" s="7" t="n">
        <v>1249.5</v>
      </c>
      <c r="M2005" s="7" t="n">
        <v>0</v>
      </c>
      <c r="O2005" s="11">
        <f>M2005/SUM($M$2:$M$2023)</f>
        <v/>
      </c>
      <c r="P2005" s="5">
        <f>IFERROR(M2005/I2005,0)</f>
        <v/>
      </c>
      <c r="R2005" s="8">
        <f>I2005-Q2005</f>
        <v/>
      </c>
      <c r="S2005" s="36">
        <f>P2005*R2005</f>
        <v/>
      </c>
      <c r="U2005" s="27" t="inlineStr">
        <is>
          <t>Stock SAP</t>
        </is>
      </c>
      <c r="V2005" s="27" t="inlineStr">
        <is>
          <t>Descartables</t>
        </is>
      </c>
      <c r="W2005" s="27" t="inlineStr">
        <is>
          <t>Dentro del alcance</t>
        </is>
      </c>
      <c r="X2005" s="30" t="inlineStr">
        <is>
          <t>Media</t>
        </is>
      </c>
      <c r="Y2005" s="27" t="inlineStr">
        <is>
          <t>Homologado – confianza Media – pendiente de validación</t>
        </is>
      </c>
      <c r="Z2005" s="25" t="inlineStr">
        <is>
          <t>Dar de alta en SAP</t>
        </is>
      </c>
      <c r="AA2005" s="27" t="inlineStr">
        <is>
          <t>386</t>
        </is>
      </c>
      <c r="AB2005" s="27" t="inlineStr">
        <is>
          <t>Sabanas</t>
        </is>
      </c>
      <c r="AC2005" s="27" t="inlineStr">
        <is>
          <t>Cruce por nomenclatura SAP</t>
        </is>
      </c>
      <c r="AD2005" s="27" t="inlineStr">
        <is>
          <t>No</t>
        </is>
      </c>
      <c r="AE2005" s="27" t="inlineStr"/>
      <c r="AF2005" s="27" t="inlineStr">
        <is>
          <t>Sí</t>
        </is>
      </c>
      <c r="AG2005" s="27" t="inlineStr"/>
      <c r="AH2005" s="37" t="n">
        <v>1</v>
      </c>
      <c r="AI2005" s="37" t="n">
        <v>41</v>
      </c>
      <c r="AJ2005" s="37" t="n">
        <v>-40</v>
      </c>
      <c r="AK2005" s="38" t="n">
        <v>24.99</v>
      </c>
      <c r="AL2005" s="38">
        <f>IF(OR($Z2005="Dar de baja en SAP",$Z2005="Dar de alta en SAP"),$AJ2005*$AK2005,"")</f>
        <v/>
      </c>
      <c r="AM2005" s="38">
        <f>$AI2005*$AK2005</f>
        <v/>
      </c>
      <c r="AN2005" s="27" t="inlineStr"/>
      <c r="AO2005" s="27"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t="inlineStr"/>
      <c r="D2006" s="5" t="inlineStr">
        <is>
          <t>033</t>
        </is>
      </c>
      <c r="E2006" s="5" t="inlineStr">
        <is>
          <t>ZDES</t>
        </is>
      </c>
      <c r="F2006" s="5" t="inlineStr">
        <is>
          <t>1060</t>
        </is>
      </c>
      <c r="G2006" s="5" t="inlineStr"/>
      <c r="H2006" s="5" t="inlineStr">
        <is>
          <t>C/U</t>
        </is>
      </c>
      <c r="I2006" s="6" t="n">
        <v>0</v>
      </c>
      <c r="J2006" s="6" t="n">
        <v>200</v>
      </c>
      <c r="K2006" s="5" t="inlineStr">
        <is>
          <t>ARS</t>
        </is>
      </c>
      <c r="L2006" s="7" t="n">
        <v>2700</v>
      </c>
      <c r="M2006" s="7" t="n">
        <v>0</v>
      </c>
      <c r="O2006" s="11">
        <f>M2006/SUM($M$2:$M$2023)</f>
        <v/>
      </c>
      <c r="P2006" s="5">
        <f>IFERROR(M2006/I2006,0)</f>
        <v/>
      </c>
      <c r="R2006" s="8">
        <f>I2006-Q2006</f>
        <v/>
      </c>
      <c r="S2006" s="36">
        <f>P2006*R2006</f>
        <v/>
      </c>
      <c r="U2006" s="27" t="inlineStr">
        <is>
          <t>Stock SAP</t>
        </is>
      </c>
      <c r="V2006" s="27" t="inlineStr">
        <is>
          <t>Descartables</t>
        </is>
      </c>
      <c r="W2006" s="27" t="inlineStr">
        <is>
          <t>Dentro del alcance</t>
        </is>
      </c>
      <c r="X2006" s="27" t="inlineStr"/>
      <c r="Y2006" s="27" t="inlineStr">
        <is>
          <t>Sin recuento físico en el inventario de Avain</t>
        </is>
      </c>
      <c r="Z2006" s="28" t="inlineStr">
        <is>
          <t>Sin recuento físico</t>
        </is>
      </c>
      <c r="AA2006" s="27" t="inlineStr"/>
      <c r="AB2006" s="27" t="inlineStr"/>
      <c r="AC2006" s="27" t="inlineStr"/>
      <c r="AD2006" s="27" t="inlineStr"/>
      <c r="AE2006" s="27" t="inlineStr"/>
      <c r="AF2006" s="27" t="inlineStr"/>
      <c r="AG2006" s="27" t="inlineStr"/>
      <c r="AH2006" s="37" t="n">
        <v>0</v>
      </c>
      <c r="AI2006" s="37" t="n">
        <v>0</v>
      </c>
      <c r="AJ2006" s="37" t="n">
        <v>0</v>
      </c>
      <c r="AK2006" s="38" t="n">
        <v>0</v>
      </c>
      <c r="AL2006" s="38" t="n"/>
      <c r="AM2006" s="38" t="n"/>
      <c r="AN2006" s="27" t="inlineStr"/>
      <c r="AO2006" s="27" t="inlineStr"/>
    </row>
    <row r="2007">
      <c r="A2007" s="5" t="inlineStr">
        <is>
          <t>2000471</t>
        </is>
      </c>
      <c r="B2007" s="5" t="inlineStr">
        <is>
          <t>SUJETADOR C/VELCRO CORTO</t>
        </is>
      </c>
      <c r="C2007" s="5" t="inlineStr"/>
      <c r="D2007" s="5" t="inlineStr">
        <is>
          <t>033</t>
        </is>
      </c>
      <c r="E2007" s="5" t="inlineStr">
        <is>
          <t>ZDES</t>
        </is>
      </c>
      <c r="F2007" s="5" t="inlineStr">
        <is>
          <t>1060</t>
        </is>
      </c>
      <c r="G2007" s="5" t="inlineStr"/>
      <c r="H2007" s="5" t="inlineStr">
        <is>
          <t>C/U</t>
        </is>
      </c>
      <c r="I2007" s="6" t="n">
        <v>0</v>
      </c>
      <c r="J2007" s="6" t="n">
        <v>15</v>
      </c>
      <c r="K2007" s="5" t="inlineStr">
        <is>
          <t>ARS</t>
        </is>
      </c>
      <c r="L2007" s="7" t="n">
        <v>0</v>
      </c>
      <c r="M2007" s="7" t="n">
        <v>0</v>
      </c>
      <c r="O2007" s="11">
        <f>M2007/SUM($M$2:$M$2023)</f>
        <v/>
      </c>
      <c r="P2007" s="5">
        <f>IFERROR(M2007/I2007,0)</f>
        <v/>
      </c>
      <c r="R2007" s="8">
        <f>I2007-Q2007</f>
        <v/>
      </c>
      <c r="S2007" s="36">
        <f>P2007*R2007</f>
        <v/>
      </c>
      <c r="U2007" s="27" t="inlineStr">
        <is>
          <t>Stock SAP</t>
        </is>
      </c>
      <c r="V2007" s="27" t="inlineStr">
        <is>
          <t>Descartables</t>
        </is>
      </c>
      <c r="W2007" s="27" t="inlineStr">
        <is>
          <t>Dentro del alcance</t>
        </is>
      </c>
      <c r="X2007" s="27" t="inlineStr"/>
      <c r="Y2007" s="27" t="inlineStr">
        <is>
          <t>Sin recuento físico en el inventario de Avain</t>
        </is>
      </c>
      <c r="Z2007" s="28" t="inlineStr">
        <is>
          <t>Sin recuento físico</t>
        </is>
      </c>
      <c r="AA2007" s="27" t="inlineStr"/>
      <c r="AB2007" s="27" t="inlineStr"/>
      <c r="AC2007" s="27" t="inlineStr"/>
      <c r="AD2007" s="27" t="inlineStr"/>
      <c r="AE2007" s="27" t="inlineStr"/>
      <c r="AF2007" s="27" t="inlineStr"/>
      <c r="AG2007" s="27" t="inlineStr"/>
      <c r="AH2007" s="37" t="n">
        <v>0</v>
      </c>
      <c r="AI2007" s="37" t="n">
        <v>0</v>
      </c>
      <c r="AJ2007" s="37" t="n">
        <v>0</v>
      </c>
      <c r="AK2007" s="38" t="n">
        <v>0</v>
      </c>
      <c r="AL2007" s="38" t="n"/>
      <c r="AM2007" s="38" t="n"/>
      <c r="AN2007" s="27" t="inlineStr"/>
      <c r="AO2007" s="27" t="inlineStr"/>
    </row>
    <row r="2008">
      <c r="A2008" s="5" t="inlineStr">
        <is>
          <t>2000484</t>
        </is>
      </c>
      <c r="B2008" s="5" t="inlineStr">
        <is>
          <t>SUJETADOR C/VELCRO LARGO</t>
        </is>
      </c>
      <c r="C2008" s="5" t="inlineStr"/>
      <c r="D2008" s="5" t="inlineStr">
        <is>
          <t>033</t>
        </is>
      </c>
      <c r="E2008" s="5" t="inlineStr">
        <is>
          <t>ZDES</t>
        </is>
      </c>
      <c r="F2008" s="5" t="inlineStr">
        <is>
          <t>1060</t>
        </is>
      </c>
      <c r="G2008" s="5" t="inlineStr"/>
      <c r="H2008" s="5" t="inlineStr">
        <is>
          <t>C/U</t>
        </is>
      </c>
      <c r="I2008" s="6" t="n">
        <v>0</v>
      </c>
      <c r="J2008" s="6" t="n">
        <v>10</v>
      </c>
      <c r="K2008" s="5" t="inlineStr">
        <is>
          <t>ARS</t>
        </is>
      </c>
      <c r="L2008" s="7" t="n">
        <v>0</v>
      </c>
      <c r="M2008" s="7" t="n">
        <v>0</v>
      </c>
      <c r="O2008" s="11">
        <f>M2008/SUM($M$2:$M$2023)</f>
        <v/>
      </c>
      <c r="P2008" s="5">
        <f>IFERROR(M2008/I2008,0)</f>
        <v/>
      </c>
      <c r="R2008" s="8">
        <f>I2008-Q2008</f>
        <v/>
      </c>
      <c r="S2008" s="36">
        <f>P2008*R2008</f>
        <v/>
      </c>
      <c r="U2008" s="27" t="inlineStr">
        <is>
          <t>Stock SAP</t>
        </is>
      </c>
      <c r="V2008" s="27" t="inlineStr">
        <is>
          <t>Descartables</t>
        </is>
      </c>
      <c r="W2008" s="27" t="inlineStr">
        <is>
          <t>Dentro del alcance</t>
        </is>
      </c>
      <c r="X2008" s="27" t="inlineStr"/>
      <c r="Y2008" s="27" t="inlineStr">
        <is>
          <t>Sin recuento físico en el inventario de Avain</t>
        </is>
      </c>
      <c r="Z2008" s="28" t="inlineStr">
        <is>
          <t>Sin recuento físico</t>
        </is>
      </c>
      <c r="AA2008" s="27" t="inlineStr"/>
      <c r="AB2008" s="27" t="inlineStr"/>
      <c r="AC2008" s="27" t="inlineStr"/>
      <c r="AD2008" s="27" t="inlineStr"/>
      <c r="AE2008" s="27" t="inlineStr"/>
      <c r="AF2008" s="27" t="inlineStr"/>
      <c r="AG2008" s="27" t="inlineStr"/>
      <c r="AH2008" s="37" t="n">
        <v>10</v>
      </c>
      <c r="AI2008" s="37" t="n">
        <v>0</v>
      </c>
      <c r="AJ2008" s="37" t="n">
        <v>10</v>
      </c>
      <c r="AK2008" s="38" t="n">
        <v>14600</v>
      </c>
      <c r="AL2008" s="38" t="n"/>
      <c r="AM2008" s="38" t="n"/>
      <c r="AN2008" s="27" t="inlineStr"/>
      <c r="AO2008" s="27"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t="inlineStr"/>
      <c r="D2009" s="5" t="inlineStr">
        <is>
          <t>033</t>
        </is>
      </c>
      <c r="E2009" s="5" t="inlineStr">
        <is>
          <t>ZDES</t>
        </is>
      </c>
      <c r="F2009" s="5" t="inlineStr">
        <is>
          <t>1060</t>
        </is>
      </c>
      <c r="G2009" s="5" t="inlineStr"/>
      <c r="H2009" s="5" t="inlineStr">
        <is>
          <t>C/U</t>
        </is>
      </c>
      <c r="I2009" s="6" t="n">
        <v>0</v>
      </c>
      <c r="J2009" s="6" t="n">
        <v>60</v>
      </c>
      <c r="K2009" s="5" t="inlineStr">
        <is>
          <t>ARS</t>
        </is>
      </c>
      <c r="L2009" s="7" t="n">
        <v>108426.34</v>
      </c>
      <c r="M2009" s="7" t="n">
        <v>0</v>
      </c>
      <c r="O2009" s="11">
        <f>M2009/SUM($M$2:$M$2023)</f>
        <v/>
      </c>
      <c r="P2009" s="5">
        <f>IFERROR(M2009/I2009,0)</f>
        <v/>
      </c>
      <c r="R2009" s="8">
        <f>I2009-Q2009</f>
        <v/>
      </c>
      <c r="S2009" s="36">
        <f>P2009*R2009</f>
        <v/>
      </c>
      <c r="U2009" s="27" t="inlineStr">
        <is>
          <t>Stock SAP</t>
        </is>
      </c>
      <c r="V2009" s="27" t="inlineStr">
        <is>
          <t>Descartables</t>
        </is>
      </c>
      <c r="W2009" s="27" t="inlineStr">
        <is>
          <t>Dentro del alcance</t>
        </is>
      </c>
      <c r="X2009" s="30" t="inlineStr">
        <is>
          <t>Media</t>
        </is>
      </c>
      <c r="Y2009" s="27" t="inlineStr">
        <is>
          <t>Homologado – confianza Media – pendiente de validación</t>
        </is>
      </c>
      <c r="Z2009" s="26" t="inlineStr">
        <is>
          <t>Dar de baja en SAP</t>
        </is>
      </c>
      <c r="AA2009" s="27" t="inlineStr">
        <is>
          <t>379</t>
        </is>
      </c>
      <c r="AB2009" s="27" t="inlineStr">
        <is>
          <t>AMBU</t>
        </is>
      </c>
      <c r="AC2009" s="27" t="inlineStr">
        <is>
          <t>Homologación por código Avain (master E-199)</t>
        </is>
      </c>
      <c r="AD2009" s="27" t="inlineStr">
        <is>
          <t>No</t>
        </is>
      </c>
      <c r="AE2009" s="27" t="inlineStr"/>
      <c r="AF2009" s="27" t="inlineStr">
        <is>
          <t>Sí</t>
        </is>
      </c>
      <c r="AG2009" s="27" t="inlineStr">
        <is>
          <t>E-199</t>
        </is>
      </c>
      <c r="AH2009" s="37" t="n">
        <v>97</v>
      </c>
      <c r="AI2009" s="37" t="n">
        <v>11</v>
      </c>
      <c r="AJ2009" s="37" t="n">
        <v>86</v>
      </c>
      <c r="AK2009" s="38" t="n">
        <v>1807.105773195876</v>
      </c>
      <c r="AL2009" s="38">
        <f>IF(OR($Z2009="Dar de baja en SAP",$Z2009="Dar de alta en SAP"),$AJ2009*$AK2009,"")</f>
        <v/>
      </c>
      <c r="AM2009" s="38">
        <f>$AI2009*$AK2009</f>
        <v/>
      </c>
      <c r="AN2009" s="27" t="inlineStr"/>
      <c r="AO2009" s="27"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t="inlineStr"/>
      <c r="D2010" s="5" t="inlineStr">
        <is>
          <t>033</t>
        </is>
      </c>
      <c r="E2010" s="5" t="inlineStr">
        <is>
          <t>ZDES</t>
        </is>
      </c>
      <c r="F2010" s="5" t="inlineStr">
        <is>
          <t>1060</t>
        </is>
      </c>
      <c r="G2010" s="5" t="inlineStr"/>
      <c r="H2010" s="5" t="inlineStr">
        <is>
          <t>C/U</t>
        </is>
      </c>
      <c r="I2010" s="6" t="n">
        <v>0</v>
      </c>
      <c r="J2010" s="6" t="n">
        <v>400</v>
      </c>
      <c r="K2010" s="5" t="inlineStr">
        <is>
          <t>ARS</t>
        </is>
      </c>
      <c r="L2010" s="7" t="n">
        <v>18497.58</v>
      </c>
      <c r="M2010" s="7" t="n">
        <v>0</v>
      </c>
      <c r="O2010" s="11">
        <f>M2010/SUM($M$2:$M$2023)</f>
        <v/>
      </c>
      <c r="P2010" s="5">
        <f>IFERROR(M2010/I2010,0)</f>
        <v/>
      </c>
      <c r="R2010" s="8">
        <f>I2010-Q2010</f>
        <v/>
      </c>
      <c r="S2010" s="36">
        <f>P2010*R2010</f>
        <v/>
      </c>
      <c r="U2010" s="27" t="inlineStr">
        <is>
          <t>Stock SAP</t>
        </is>
      </c>
      <c r="V2010" s="27" t="inlineStr">
        <is>
          <t>Descartables</t>
        </is>
      </c>
      <c r="W2010" s="27" t="inlineStr">
        <is>
          <t>Dentro del alcance</t>
        </is>
      </c>
      <c r="X2010" s="26" t="inlineStr">
        <is>
          <t>Baja</t>
        </is>
      </c>
      <c r="Y2010" s="27" t="inlineStr">
        <is>
          <t>Homologado – confianza Baja – pendiente de validación</t>
        </is>
      </c>
      <c r="Z2010" s="26" t="inlineStr">
        <is>
          <t>Dar de baja en SAP</t>
        </is>
      </c>
      <c r="AA2010" s="27" t="inlineStr">
        <is>
          <t>64</t>
        </is>
      </c>
      <c r="AB2010" s="27" t="inlineStr">
        <is>
          <t>CURITAS X UNID</t>
        </is>
      </c>
      <c r="AC2010" s="27" t="inlineStr">
        <is>
          <t>Homologación por código Avain (master D-146)</t>
        </is>
      </c>
      <c r="AD2010" s="27" t="inlineStr">
        <is>
          <t>No</t>
        </is>
      </c>
      <c r="AE2010" s="27" t="inlineStr"/>
      <c r="AF2010" s="27" t="inlineStr">
        <is>
          <t>Sí</t>
        </is>
      </c>
      <c r="AG2010" s="27" t="inlineStr">
        <is>
          <t>D-146</t>
        </is>
      </c>
      <c r="AH2010" s="37" t="n">
        <v>7010</v>
      </c>
      <c r="AI2010" s="37" t="n">
        <v>380</v>
      </c>
      <c r="AJ2010" s="37" t="n">
        <v>6630</v>
      </c>
      <c r="AK2010" s="38" t="n">
        <v>46.24395435092725</v>
      </c>
      <c r="AL2010" s="38">
        <f>IF(OR($Z2010="Dar de baja en SAP",$Z2010="Dar de alta en SAP"),$AJ2010*$AK2010,"")</f>
        <v/>
      </c>
      <c r="AM2010" s="38">
        <f>$AI2010*$AK2010</f>
        <v/>
      </c>
      <c r="AN2010" s="27" t="inlineStr"/>
      <c r="AO2010" s="27"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t="inlineStr"/>
      <c r="D2011" s="5" t="inlineStr">
        <is>
          <t>033</t>
        </is>
      </c>
      <c r="E2011" s="5" t="inlineStr">
        <is>
          <t>ZDES</t>
        </is>
      </c>
      <c r="F2011" s="5" t="inlineStr">
        <is>
          <t>1060</t>
        </is>
      </c>
      <c r="G2011" s="5" t="inlineStr"/>
      <c r="H2011" s="5" t="inlineStr">
        <is>
          <t>C/U</t>
        </is>
      </c>
      <c r="I2011" s="6" t="n">
        <v>0</v>
      </c>
      <c r="J2011" s="6" t="n">
        <v>6</v>
      </c>
      <c r="K2011" s="5" t="inlineStr">
        <is>
          <t>ARS</t>
        </is>
      </c>
      <c r="L2011" s="7" t="n">
        <v>87993.8</v>
      </c>
      <c r="M2011" s="7" t="n">
        <v>0</v>
      </c>
      <c r="O2011" s="11">
        <f>M2011/SUM($M$2:$M$2023)</f>
        <v/>
      </c>
      <c r="P2011" s="5">
        <f>IFERROR(M2011/I2011,0)</f>
        <v/>
      </c>
      <c r="R2011" s="8">
        <f>I2011-Q2011</f>
        <v/>
      </c>
      <c r="S2011" s="36">
        <f>P2011*R2011</f>
        <v/>
      </c>
      <c r="U2011" s="27" t="inlineStr">
        <is>
          <t>Stock SAP</t>
        </is>
      </c>
      <c r="V2011" s="27" t="inlineStr">
        <is>
          <t>Descartables</t>
        </is>
      </c>
      <c r="W2011" s="27" t="inlineStr">
        <is>
          <t>Dentro del alcance</t>
        </is>
      </c>
      <c r="X2011" s="30" t="inlineStr">
        <is>
          <t>Media</t>
        </is>
      </c>
      <c r="Y2011" s="27" t="inlineStr">
        <is>
          <t>Homologado – confianza Media – pendiente de validación</t>
        </is>
      </c>
      <c r="Z2011" s="26" t="inlineStr">
        <is>
          <t>Dar de baja en SAP</t>
        </is>
      </c>
      <c r="AA2011" s="27" t="inlineStr">
        <is>
          <t>303</t>
        </is>
      </c>
      <c r="AB2011" s="27" t="inlineStr">
        <is>
          <t>TORNIQUETE</t>
        </is>
      </c>
      <c r="AC2011" s="27" t="inlineStr">
        <is>
          <t>Homologación por código Avain (master E-195)</t>
        </is>
      </c>
      <c r="AD2011" s="27" t="inlineStr">
        <is>
          <t>No</t>
        </is>
      </c>
      <c r="AE2011" s="27" t="inlineStr"/>
      <c r="AF2011" s="27" t="inlineStr">
        <is>
          <t>Sí</t>
        </is>
      </c>
      <c r="AG2011" s="27" t="inlineStr">
        <is>
          <t>E-195</t>
        </is>
      </c>
      <c r="AH2011" s="37" t="n">
        <v>83</v>
      </c>
      <c r="AI2011" s="37" t="n">
        <v>0</v>
      </c>
      <c r="AJ2011" s="37" t="n">
        <v>83</v>
      </c>
      <c r="AK2011" s="38" t="n">
        <v>14665.63373493976</v>
      </c>
      <c r="AL2011" s="38">
        <f>IF(OR($Z2011="Dar de baja en SAP",$Z2011="Dar de alta en SAP"),$AJ2011*$AK2011,"")</f>
        <v/>
      </c>
      <c r="AM2011" s="38">
        <f>$AI2011*$AK2011</f>
        <v/>
      </c>
      <c r="AN2011" s="27" t="inlineStr"/>
      <c r="AO2011" s="27"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t="inlineStr"/>
      <c r="D2012" s="5" t="inlineStr">
        <is>
          <t>033</t>
        </is>
      </c>
      <c r="E2012" s="5" t="inlineStr">
        <is>
          <t>ZDES</t>
        </is>
      </c>
      <c r="F2012" s="5" t="inlineStr">
        <is>
          <t>1060</t>
        </is>
      </c>
      <c r="G2012" s="5" t="inlineStr"/>
      <c r="H2012" s="5" t="inlineStr">
        <is>
          <t>C/U</t>
        </is>
      </c>
      <c r="I2012" s="6" t="n">
        <v>0</v>
      </c>
      <c r="J2012" s="6" t="n">
        <v>30</v>
      </c>
      <c r="K2012" s="5" t="inlineStr">
        <is>
          <t>ARS</t>
        </is>
      </c>
      <c r="L2012" s="7" t="n">
        <v>4951.18</v>
      </c>
      <c r="M2012" s="7" t="n">
        <v>0</v>
      </c>
      <c r="O2012" s="11">
        <f>M2012/SUM($M$2:$M$2023)</f>
        <v/>
      </c>
      <c r="P2012" s="5">
        <f>IFERROR(M2012/I2012,0)</f>
        <v/>
      </c>
      <c r="R2012" s="8">
        <f>I2012-Q2012</f>
        <v/>
      </c>
      <c r="S2012" s="36">
        <f>P2012*R2012</f>
        <v/>
      </c>
      <c r="U2012" s="27" t="inlineStr">
        <is>
          <t>Stock SAP</t>
        </is>
      </c>
      <c r="V2012" s="27" t="inlineStr">
        <is>
          <t>Descartables</t>
        </is>
      </c>
      <c r="W2012" s="27" t="inlineStr">
        <is>
          <t>Dentro del alcance</t>
        </is>
      </c>
      <c r="X2012" s="26" t="inlineStr">
        <is>
          <t>Baja</t>
        </is>
      </c>
      <c r="Y2012" s="27" t="inlineStr">
        <is>
          <t>Homologado – confianza Baja – pendiente de validación</t>
        </is>
      </c>
      <c r="Z2012" s="26" t="inlineStr">
        <is>
          <t>Dar de baja en SAP</t>
        </is>
      </c>
      <c r="AA2012" s="27" t="inlineStr">
        <is>
          <t>287; 288</t>
        </is>
      </c>
      <c r="AB2012" s="27" t="inlineStr">
        <is>
          <t>Sonda nasogastrica N° 10; Sonda nasogastrica N°11</t>
        </is>
      </c>
      <c r="AC2012" s="27" t="inlineStr">
        <is>
          <t>Cruce por nomenclatura SAP; Homologación por código Avain (master D-163)</t>
        </is>
      </c>
      <c r="AD2012" s="27" t="inlineStr">
        <is>
          <t>No</t>
        </is>
      </c>
      <c r="AE2012" s="27" t="inlineStr"/>
      <c r="AF2012" s="27" t="inlineStr">
        <is>
          <t>Sí</t>
        </is>
      </c>
      <c r="AG2012" s="27" t="inlineStr">
        <is>
          <t>D-163</t>
        </is>
      </c>
      <c r="AH2012" s="37" t="n">
        <v>250</v>
      </c>
      <c r="AI2012" s="37" t="n">
        <v>193</v>
      </c>
      <c r="AJ2012" s="37" t="n">
        <v>57</v>
      </c>
      <c r="AK2012" s="38" t="n">
        <v>165.03928</v>
      </c>
      <c r="AL2012" s="38">
        <f>IF(OR($Z2012="Dar de baja en SAP",$Z2012="Dar de alta en SAP"),$AJ2012*$AK2012,"")</f>
        <v/>
      </c>
      <c r="AM2012" s="38">
        <f>$AI2012*$AK2012</f>
        <v/>
      </c>
      <c r="AN2012" s="27" t="inlineStr"/>
      <c r="AO2012" s="27"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t="inlineStr"/>
      <c r="D2013" s="5" t="inlineStr">
        <is>
          <t>033</t>
        </is>
      </c>
      <c r="E2013" s="5" t="inlineStr">
        <is>
          <t>ZDES</t>
        </is>
      </c>
      <c r="F2013" s="5" t="inlineStr">
        <is>
          <t>1060</t>
        </is>
      </c>
      <c r="G2013" s="5" t="inlineStr"/>
      <c r="H2013" s="5" t="inlineStr">
        <is>
          <t>C/U</t>
        </is>
      </c>
      <c r="I2013" s="6" t="n">
        <v>0</v>
      </c>
      <c r="J2013" s="6" t="n">
        <v>107</v>
      </c>
      <c r="K2013" s="5" t="inlineStr">
        <is>
          <t>ARS</t>
        </is>
      </c>
      <c r="L2013" s="7" t="n">
        <v>0</v>
      </c>
      <c r="M2013" s="7" t="n">
        <v>0</v>
      </c>
      <c r="O2013" s="11">
        <f>M2013/SUM($M$2:$M$2023)</f>
        <v/>
      </c>
      <c r="P2013" s="5">
        <f>IFERROR(M2013/I2013,0)</f>
        <v/>
      </c>
      <c r="R2013" s="8">
        <f>I2013-Q2013</f>
        <v/>
      </c>
      <c r="S2013" s="36">
        <f>P2013*R2013</f>
        <v/>
      </c>
      <c r="U2013" s="27" t="inlineStr">
        <is>
          <t>Stock SAP</t>
        </is>
      </c>
      <c r="V2013" s="27" t="inlineStr">
        <is>
          <t>Descartables</t>
        </is>
      </c>
      <c r="W2013" s="27" t="inlineStr">
        <is>
          <t>Dentro del alcance</t>
        </is>
      </c>
      <c r="X2013" s="27" t="inlineStr"/>
      <c r="Y2013" s="27" t="inlineStr">
        <is>
          <t>Sin recuento físico en el inventario de Avain</t>
        </is>
      </c>
      <c r="Z2013" s="28" t="inlineStr">
        <is>
          <t>Sin recuento físico</t>
        </is>
      </c>
      <c r="AA2013" s="27" t="inlineStr"/>
      <c r="AB2013" s="27" t="inlineStr"/>
      <c r="AC2013" s="27" t="inlineStr"/>
      <c r="AD2013" s="27" t="inlineStr"/>
      <c r="AE2013" s="27" t="inlineStr"/>
      <c r="AF2013" s="27" t="inlineStr"/>
      <c r="AG2013" s="27" t="inlineStr"/>
      <c r="AH2013" s="37" t="n">
        <v>150</v>
      </c>
      <c r="AI2013" s="37" t="n">
        <v>0</v>
      </c>
      <c r="AJ2013" s="37" t="n">
        <v>150</v>
      </c>
      <c r="AK2013" s="38" t="n">
        <v>699.5826666666667</v>
      </c>
      <c r="AL2013" s="38" t="n"/>
      <c r="AM2013" s="38" t="n"/>
      <c r="AN2013" s="27" t="inlineStr"/>
      <c r="AO2013" s="27" t="inlineStr">
        <is>
          <t>El material ocupa 2 filas en la hoja 1060 NQN (lote/almacén). La cantidad SAP y la física de esta vista son el total del material.</t>
        </is>
      </c>
    </row>
    <row r="2014">
      <c r="A2014" s="5" t="inlineStr">
        <is>
          <t>2000900</t>
        </is>
      </c>
      <c r="B2014" s="5" t="inlineStr">
        <is>
          <t>GASA ESTERIL 10X10CM</t>
        </is>
      </c>
      <c r="C2014" s="5" t="inlineStr"/>
      <c r="D2014" s="5" t="inlineStr">
        <is>
          <t>033</t>
        </is>
      </c>
      <c r="E2014" s="5" t="inlineStr">
        <is>
          <t>ZDES</t>
        </is>
      </c>
      <c r="F2014" s="5" t="inlineStr">
        <is>
          <t>1060</t>
        </is>
      </c>
      <c r="G2014" s="5" t="inlineStr"/>
      <c r="H2014" s="5" t="inlineStr">
        <is>
          <t>C/U</t>
        </is>
      </c>
      <c r="I2014" s="6" t="n">
        <v>0</v>
      </c>
      <c r="J2014" s="6" t="n">
        <v>1000</v>
      </c>
      <c r="K2014" s="5" t="inlineStr">
        <is>
          <t>ARS</t>
        </is>
      </c>
      <c r="L2014" s="7" t="n">
        <v>0</v>
      </c>
      <c r="M2014" s="7" t="n">
        <v>0</v>
      </c>
      <c r="O2014" s="11">
        <f>M2014/SUM($M$2:$M$2023)</f>
        <v/>
      </c>
      <c r="P2014" s="5">
        <f>IFERROR(M2014/I2014,0)</f>
        <v/>
      </c>
      <c r="R2014" s="8">
        <f>I2014-Q2014</f>
        <v/>
      </c>
      <c r="S2014" s="36">
        <f>P2014*R2014</f>
        <v/>
      </c>
      <c r="U2014" s="27" t="inlineStr">
        <is>
          <t>Stock SAP</t>
        </is>
      </c>
      <c r="V2014" s="27" t="inlineStr">
        <is>
          <t>Descartables</t>
        </is>
      </c>
      <c r="W2014" s="27" t="inlineStr">
        <is>
          <t>Dentro del alcance</t>
        </is>
      </c>
      <c r="X2014" s="30" t="inlineStr">
        <is>
          <t>Media</t>
        </is>
      </c>
      <c r="Y2014" s="27" t="inlineStr">
        <is>
          <t>Homologado – confianza Media – pendiente de validación</t>
        </is>
      </c>
      <c r="Z2014" s="26" t="inlineStr">
        <is>
          <t>Dar de baja en SAP</t>
        </is>
      </c>
      <c r="AA2014" s="27" t="inlineStr">
        <is>
          <t>257</t>
        </is>
      </c>
      <c r="AB2014" s="27" t="inlineStr">
        <is>
          <t>Gasas 10x10cm</t>
        </is>
      </c>
      <c r="AC2014" s="27" t="inlineStr">
        <is>
          <t>Homologación por código Avain (master K-243)</t>
        </is>
      </c>
      <c r="AD2014" s="27" t="inlineStr">
        <is>
          <t>Sí</t>
        </is>
      </c>
      <c r="AE2014" s="27" t="inlineStr">
        <is>
          <t>2000900, 2000147, 2000281, 2000299</t>
        </is>
      </c>
      <c r="AF2014" s="27" t="inlineStr">
        <is>
          <t>Sí</t>
        </is>
      </c>
      <c r="AG2014" s="27" t="inlineStr">
        <is>
          <t>K-243</t>
        </is>
      </c>
      <c r="AH2014" s="37" t="n">
        <v>4300</v>
      </c>
      <c r="AI2014" s="37" t="n">
        <v>220</v>
      </c>
      <c r="AJ2014" s="37" t="n">
        <v>4080</v>
      </c>
      <c r="AK2014" s="38" t="n">
        <v>21.20601162790698</v>
      </c>
      <c r="AL2014" s="38">
        <f>IF(OR($Z2014="Dar de baja en SAP",$Z2014="Dar de alta en SAP"),$AJ2014*$AK2014,"")</f>
        <v/>
      </c>
      <c r="AM2014" s="38">
        <f>$AI2014*$AK2014</f>
        <v/>
      </c>
      <c r="AN2014" s="27" t="inlineStr"/>
      <c r="AO2014" s="27"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t="inlineStr"/>
      <c r="D2015" s="5" t="inlineStr">
        <is>
          <t>033</t>
        </is>
      </c>
      <c r="E2015" s="5" t="inlineStr">
        <is>
          <t>ZDES</t>
        </is>
      </c>
      <c r="F2015" s="5" t="inlineStr">
        <is>
          <t>1060</t>
        </is>
      </c>
      <c r="G2015" s="5" t="inlineStr"/>
      <c r="H2015" s="5" t="inlineStr">
        <is>
          <t>C/U</t>
        </is>
      </c>
      <c r="I2015" s="6" t="n">
        <v>0</v>
      </c>
      <c r="J2015" s="6" t="n">
        <v>2400</v>
      </c>
      <c r="K2015" s="5" t="inlineStr">
        <is>
          <t>ARS</t>
        </is>
      </c>
      <c r="L2015" s="7" t="n">
        <v>0</v>
      </c>
      <c r="M2015" s="7" t="n">
        <v>0</v>
      </c>
      <c r="O2015" s="11">
        <f>M2015/SUM($M$2:$M$2023)</f>
        <v/>
      </c>
      <c r="P2015" s="5">
        <f>IFERROR(M2015/I2015,0)</f>
        <v/>
      </c>
      <c r="R2015" s="8">
        <f>I2015-Q2015</f>
        <v/>
      </c>
      <c r="S2015" s="36">
        <f>P2015*R2015</f>
        <v/>
      </c>
      <c r="U2015" s="27" t="inlineStr">
        <is>
          <t>Stock SAP</t>
        </is>
      </c>
      <c r="V2015" s="27" t="inlineStr">
        <is>
          <t>Descartables</t>
        </is>
      </c>
      <c r="W2015" s="27" t="inlineStr">
        <is>
          <t>Dentro del alcance</t>
        </is>
      </c>
      <c r="X2015" s="27" t="inlineStr"/>
      <c r="Y2015" s="27" t="inlineStr">
        <is>
          <t>Sin recuento físico en el inventario de Avain</t>
        </is>
      </c>
      <c r="Z2015" s="28" t="inlineStr">
        <is>
          <t>Sin recuento físico</t>
        </is>
      </c>
      <c r="AA2015" s="27" t="inlineStr"/>
      <c r="AB2015" s="27" t="inlineStr"/>
      <c r="AC2015" s="27" t="inlineStr"/>
      <c r="AD2015" s="27" t="inlineStr"/>
      <c r="AE2015" s="27" t="inlineStr"/>
      <c r="AF2015" s="27" t="inlineStr"/>
      <c r="AG2015" s="27" t="inlineStr"/>
      <c r="AH2015" s="37" t="n">
        <v>0</v>
      </c>
      <c r="AI2015" s="37" t="n">
        <v>0</v>
      </c>
      <c r="AJ2015" s="37" t="n">
        <v>0</v>
      </c>
      <c r="AK2015" s="38" t="n">
        <v>0</v>
      </c>
      <c r="AL2015" s="38" t="n"/>
      <c r="AM2015" s="38" t="n"/>
      <c r="AN2015" s="27" t="inlineStr"/>
      <c r="AO2015" s="27" t="inlineStr"/>
    </row>
    <row r="2016">
      <c r="A2016" s="5" t="inlineStr">
        <is>
          <t>2001118</t>
        </is>
      </c>
      <c r="B2016" s="5" t="inlineStr">
        <is>
          <t>MAMELUCO DESCARTABLE</t>
        </is>
      </c>
      <c r="C2016" s="5" t="inlineStr"/>
      <c r="D2016" s="5" t="inlineStr">
        <is>
          <t>033</t>
        </is>
      </c>
      <c r="E2016" s="5" t="inlineStr">
        <is>
          <t>ZDES</t>
        </is>
      </c>
      <c r="F2016" s="5" t="inlineStr">
        <is>
          <t>1060</t>
        </is>
      </c>
      <c r="G2016" s="5" t="inlineStr"/>
      <c r="H2016" s="5" t="inlineStr">
        <is>
          <t>C/U</t>
        </is>
      </c>
      <c r="I2016" s="6" t="n">
        <v>0</v>
      </c>
      <c r="J2016" s="6" t="n">
        <v>900</v>
      </c>
      <c r="K2016" s="5" t="inlineStr">
        <is>
          <t>ARS</t>
        </is>
      </c>
      <c r="L2016" s="7" t="n">
        <v>354943.4</v>
      </c>
      <c r="M2016" s="7" t="n">
        <v>0</v>
      </c>
      <c r="O2016" s="11">
        <f>M2016/SUM($M$2:$M$2023)</f>
        <v/>
      </c>
      <c r="P2016" s="5">
        <f>IFERROR(M2016/I2016,0)</f>
        <v/>
      </c>
      <c r="R2016" s="8">
        <f>I2016-Q2016</f>
        <v/>
      </c>
      <c r="S2016" s="36">
        <f>P2016*R2016</f>
        <v/>
      </c>
      <c r="U2016" s="27" t="inlineStr">
        <is>
          <t>Stock SAP</t>
        </is>
      </c>
      <c r="V2016" s="27" t="inlineStr">
        <is>
          <t>Descartables</t>
        </is>
      </c>
      <c r="W2016" s="27" t="inlineStr">
        <is>
          <t>Dentro del alcance</t>
        </is>
      </c>
      <c r="X2016" s="27" t="inlineStr"/>
      <c r="Y2016" s="27" t="inlineStr">
        <is>
          <t>Sin recuento físico en el inventario de Avain</t>
        </is>
      </c>
      <c r="Z2016" s="28" t="inlineStr">
        <is>
          <t>Sin recuento físico</t>
        </is>
      </c>
      <c r="AA2016" s="27" t="inlineStr"/>
      <c r="AB2016" s="27" t="inlineStr"/>
      <c r="AC2016" s="27" t="inlineStr"/>
      <c r="AD2016" s="27" t="inlineStr"/>
      <c r="AE2016" s="27" t="inlineStr"/>
      <c r="AF2016" s="27" t="inlineStr"/>
      <c r="AG2016" s="27" t="inlineStr"/>
      <c r="AH2016" s="37" t="n">
        <v>100</v>
      </c>
      <c r="AI2016" s="37" t="n">
        <v>0</v>
      </c>
      <c r="AJ2016" s="37" t="n">
        <v>100</v>
      </c>
      <c r="AK2016" s="38" t="n">
        <v>443.6793</v>
      </c>
      <c r="AL2016" s="38" t="n"/>
      <c r="AM2016" s="38" t="n"/>
      <c r="AN2016" s="27" t="inlineStr"/>
      <c r="AO2016" s="27" t="inlineStr">
        <is>
          <t>El material ocupa 2 filas en la hoja 1060 NQN (lote/almacén). La cantidad SAP y la física de esta vista son el total del material.</t>
        </is>
      </c>
    </row>
    <row r="2017">
      <c r="A2017" s="5" t="inlineStr">
        <is>
          <t>2001137</t>
        </is>
      </c>
      <c r="B2017" s="5" t="inlineStr">
        <is>
          <t>TERMOMETRO INFRARROJO</t>
        </is>
      </c>
      <c r="C2017" s="5" t="inlineStr"/>
      <c r="D2017" s="5" t="inlineStr">
        <is>
          <t>033</t>
        </is>
      </c>
      <c r="E2017" s="5" t="inlineStr">
        <is>
          <t>ZDES</t>
        </is>
      </c>
      <c r="F2017" s="5" t="inlineStr">
        <is>
          <t>1060</t>
        </is>
      </c>
      <c r="G2017" s="5" t="inlineStr"/>
      <c r="H2017" s="5" t="inlineStr">
        <is>
          <t>C/U</t>
        </is>
      </c>
      <c r="I2017" s="6" t="n">
        <v>0</v>
      </c>
      <c r="J2017" s="6" t="n">
        <v>10</v>
      </c>
      <c r="K2017" s="5" t="inlineStr">
        <is>
          <t>ARS</t>
        </is>
      </c>
      <c r="L2017" s="7" t="n">
        <v>174862.82</v>
      </c>
      <c r="M2017" s="7" t="n">
        <v>0</v>
      </c>
      <c r="O2017" s="11">
        <f>M2017/SUM($M$2:$M$2023)</f>
        <v/>
      </c>
      <c r="P2017" s="5">
        <f>IFERROR(M2017/I2017,0)</f>
        <v/>
      </c>
      <c r="R2017" s="8">
        <f>I2017-Q2017</f>
        <v/>
      </c>
      <c r="S2017" s="36">
        <f>P2017*R2017</f>
        <v/>
      </c>
      <c r="U2017" s="27" t="inlineStr">
        <is>
          <t>Stock SAP</t>
        </is>
      </c>
      <c r="V2017" s="27" t="inlineStr">
        <is>
          <t>Descartables</t>
        </is>
      </c>
      <c r="W2017" s="27" t="inlineStr">
        <is>
          <t>Dentro del alcance</t>
        </is>
      </c>
      <c r="X2017" s="27" t="inlineStr"/>
      <c r="Y2017" s="27" t="inlineStr">
        <is>
          <t>Sin recuento físico en el inventario de Avain</t>
        </is>
      </c>
      <c r="Z2017" s="28" t="inlineStr">
        <is>
          <t>Sin recuento físico</t>
        </is>
      </c>
      <c r="AA2017" s="27" t="inlineStr"/>
      <c r="AB2017" s="27" t="inlineStr"/>
      <c r="AC2017" s="27" t="inlineStr"/>
      <c r="AD2017" s="27" t="inlineStr"/>
      <c r="AE2017" s="27" t="inlineStr"/>
      <c r="AF2017" s="27" t="inlineStr"/>
      <c r="AG2017" s="27" t="inlineStr"/>
      <c r="AH2017" s="37" t="n">
        <v>10</v>
      </c>
      <c r="AI2017" s="37" t="n">
        <v>0</v>
      </c>
      <c r="AJ2017" s="37" t="n">
        <v>10</v>
      </c>
      <c r="AK2017" s="38" t="n">
        <v>17486.282</v>
      </c>
      <c r="AL2017" s="38" t="n"/>
      <c r="AM2017" s="38" t="n"/>
      <c r="AN2017" s="27" t="inlineStr"/>
      <c r="AO2017" s="27" t="inlineStr">
        <is>
          <t>El material ocupa 2 filas en la hoja 1060 NQN (lote/almacén). La cantidad SAP y la física de esta vista son el total del material.</t>
        </is>
      </c>
    </row>
    <row r="2018">
      <c r="A2018" s="5" t="inlineStr">
        <is>
          <t>2001164</t>
        </is>
      </c>
      <c r="B2018" s="5" t="inlineStr">
        <is>
          <t>BOLSAS DE BIOSEGURIDAD</t>
        </is>
      </c>
      <c r="C2018" s="5" t="inlineStr"/>
      <c r="D2018" s="5" t="inlineStr">
        <is>
          <t>033</t>
        </is>
      </c>
      <c r="E2018" s="5" t="inlineStr">
        <is>
          <t>ZDES</t>
        </is>
      </c>
      <c r="F2018" s="5" t="inlineStr">
        <is>
          <t>1060</t>
        </is>
      </c>
      <c r="G2018" s="5" t="inlineStr"/>
      <c r="H2018" s="5" t="inlineStr">
        <is>
          <t>C/U</t>
        </is>
      </c>
      <c r="I2018" s="6" t="n">
        <v>0</v>
      </c>
      <c r="J2018" s="6" t="n">
        <v>1500</v>
      </c>
      <c r="K2018" s="5" t="inlineStr">
        <is>
          <t>ARS</t>
        </is>
      </c>
      <c r="L2018" s="7" t="n">
        <v>80889.14</v>
      </c>
      <c r="M2018" s="7" t="n">
        <v>0</v>
      </c>
      <c r="O2018" s="11">
        <f>M2018/SUM($M$2:$M$2023)</f>
        <v/>
      </c>
      <c r="P2018" s="5">
        <f>IFERROR(M2018/I2018,0)</f>
        <v/>
      </c>
      <c r="R2018" s="8">
        <f>I2018-Q2018</f>
        <v/>
      </c>
      <c r="S2018" s="36">
        <f>P2018*R2018</f>
        <v/>
      </c>
      <c r="U2018" s="27" t="inlineStr">
        <is>
          <t>Stock SAP</t>
        </is>
      </c>
      <c r="V2018" s="27" t="inlineStr">
        <is>
          <t>Descartables</t>
        </is>
      </c>
      <c r="W2018" s="27" t="inlineStr">
        <is>
          <t>Dentro del alcance</t>
        </is>
      </c>
      <c r="X2018" s="27" t="inlineStr"/>
      <c r="Y2018" s="27" t="inlineStr">
        <is>
          <t>Sin recuento físico en el inventario de Avain</t>
        </is>
      </c>
      <c r="Z2018" s="28" t="inlineStr">
        <is>
          <t>Sin recuento físico</t>
        </is>
      </c>
      <c r="AA2018" s="27" t="inlineStr"/>
      <c r="AB2018" s="27" t="inlineStr"/>
      <c r="AC2018" s="27" t="inlineStr"/>
      <c r="AD2018" s="27" t="inlineStr"/>
      <c r="AE2018" s="27" t="inlineStr"/>
      <c r="AF2018" s="27" t="inlineStr"/>
      <c r="AG2018" s="27" t="inlineStr"/>
      <c r="AH2018" s="37" t="n">
        <v>5</v>
      </c>
      <c r="AI2018" s="37" t="n">
        <v>0</v>
      </c>
      <c r="AJ2018" s="37" t="n">
        <v>5</v>
      </c>
      <c r="AK2018" s="38" t="n">
        <v>53.926</v>
      </c>
      <c r="AL2018" s="38" t="n"/>
      <c r="AM2018" s="38" t="n"/>
      <c r="AN2018" s="27" t="inlineStr"/>
      <c r="AO2018" s="27" t="inlineStr">
        <is>
          <t>El material ocupa 2 filas en la hoja 1060 NQN (lote/almacén). La cantidad SAP y la física de esta vista son el total del material.</t>
        </is>
      </c>
    </row>
    <row r="2019">
      <c r="A2019" s="5" t="inlineStr">
        <is>
          <t>2001219</t>
        </is>
      </c>
      <c r="B2019" s="5" t="inlineStr">
        <is>
          <t>OXIMETRO DE PULSO</t>
        </is>
      </c>
      <c r="C2019" s="5" t="inlineStr"/>
      <c r="D2019" s="5" t="inlineStr">
        <is>
          <t>033</t>
        </is>
      </c>
      <c r="E2019" s="5" t="inlineStr">
        <is>
          <t>ZDES</t>
        </is>
      </c>
      <c r="F2019" s="5" t="inlineStr">
        <is>
          <t>1060</t>
        </is>
      </c>
      <c r="G2019" s="5" t="inlineStr"/>
      <c r="H2019" s="5" t="inlineStr">
        <is>
          <t>C/U</t>
        </is>
      </c>
      <c r="I2019" s="6" t="n">
        <v>0</v>
      </c>
      <c r="J2019" s="6" t="n">
        <v>15</v>
      </c>
      <c r="K2019" s="5" t="inlineStr">
        <is>
          <t>ARS</t>
        </is>
      </c>
      <c r="L2019" s="7" t="n">
        <v>0</v>
      </c>
      <c r="M2019" s="7" t="n">
        <v>0</v>
      </c>
      <c r="O2019" s="11">
        <f>M2019/SUM($M$2:$M$2023)</f>
        <v/>
      </c>
      <c r="P2019" s="5">
        <f>IFERROR(M2019/I2019,0)</f>
        <v/>
      </c>
      <c r="R2019" s="8">
        <f>I2019-Q2019</f>
        <v/>
      </c>
      <c r="S2019" s="36">
        <f>P2019*R2019</f>
        <v/>
      </c>
      <c r="U2019" s="27" t="inlineStr">
        <is>
          <t>Stock SAP</t>
        </is>
      </c>
      <c r="V2019" s="27" t="inlineStr">
        <is>
          <t>Descartables</t>
        </is>
      </c>
      <c r="W2019" s="27" t="inlineStr">
        <is>
          <t>Dentro del alcance</t>
        </is>
      </c>
      <c r="X2019" s="30" t="inlineStr">
        <is>
          <t>Media</t>
        </is>
      </c>
      <c r="Y2019" s="27" t="inlineStr">
        <is>
          <t>Homologado – confianza Media – pendiente de validación</t>
        </is>
      </c>
      <c r="Z2019" s="26" t="inlineStr">
        <is>
          <t>Dar de baja en SAP</t>
        </is>
      </c>
      <c r="AA2019" s="27" t="inlineStr">
        <is>
          <t>393; 530</t>
        </is>
      </c>
      <c r="AB2019" s="27" t="inlineStr">
        <is>
          <t>OXIMETRO DE PULSO; SATUROMETRO</t>
        </is>
      </c>
      <c r="AC2019" s="27" t="inlineStr">
        <is>
          <t>Cruce por nomenclatura SAP; Homologación por código Avain (master K-230)</t>
        </is>
      </c>
      <c r="AD2019" s="27" t="inlineStr">
        <is>
          <t>No</t>
        </is>
      </c>
      <c r="AE2019" s="27" t="inlineStr"/>
      <c r="AF2019" s="27" t="inlineStr">
        <is>
          <t>Sí</t>
        </is>
      </c>
      <c r="AG2019" s="27" t="inlineStr">
        <is>
          <t>K-230</t>
        </is>
      </c>
      <c r="AH2019" s="37" t="n">
        <v>90</v>
      </c>
      <c r="AI2019" s="37" t="n">
        <v>9</v>
      </c>
      <c r="AJ2019" s="37" t="n">
        <v>81</v>
      </c>
      <c r="AK2019" s="38" t="n">
        <v>9369.159777777777</v>
      </c>
      <c r="AL2019" s="38">
        <f>IF(OR($Z2019="Dar de baja en SAP",$Z2019="Dar de alta en SAP"),$AJ2019*$AK2019,"")</f>
        <v/>
      </c>
      <c r="AM2019" s="38">
        <f>$AI2019*$AK2019</f>
        <v/>
      </c>
      <c r="AN2019" s="27" t="inlineStr"/>
      <c r="AO2019" s="27"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t="inlineStr"/>
      <c r="D2020" s="5" t="inlineStr">
        <is>
          <t>033</t>
        </is>
      </c>
      <c r="E2020" s="5" t="inlineStr">
        <is>
          <t>ZDES</t>
        </is>
      </c>
      <c r="F2020" s="5" t="inlineStr">
        <is>
          <t>1060</t>
        </is>
      </c>
      <c r="G2020" s="5" t="inlineStr"/>
      <c r="H2020" s="5" t="inlineStr">
        <is>
          <t>C/U</t>
        </is>
      </c>
      <c r="I2020" s="6" t="n">
        <v>0</v>
      </c>
      <c r="J2020" s="6" t="n">
        <v>900</v>
      </c>
      <c r="K2020" s="5" t="inlineStr">
        <is>
          <t>ARS</t>
        </is>
      </c>
      <c r="L2020" s="7" t="n">
        <v>466614.63</v>
      </c>
      <c r="M2020" s="7" t="n">
        <v>0</v>
      </c>
      <c r="O2020" s="11">
        <f>M2020/SUM($M$2:$M$2023)</f>
        <v/>
      </c>
      <c r="P2020" s="5">
        <f>IFERROR(M2020/I2020,0)</f>
        <v/>
      </c>
      <c r="R2020" s="8">
        <f>I2020-Q2020</f>
        <v/>
      </c>
      <c r="S2020" s="36">
        <f>P2020*R2020</f>
        <v/>
      </c>
      <c r="U2020" s="27" t="inlineStr">
        <is>
          <t>Stock SAP</t>
        </is>
      </c>
      <c r="V2020" s="27" t="inlineStr">
        <is>
          <t>Descartables</t>
        </is>
      </c>
      <c r="W2020" s="27" t="inlineStr">
        <is>
          <t>Dentro del alcance</t>
        </is>
      </c>
      <c r="X2020" s="27" t="inlineStr"/>
      <c r="Y2020" s="27" t="inlineStr">
        <is>
          <t>Sin recuento físico en el inventario de Avain</t>
        </is>
      </c>
      <c r="Z2020" s="28" t="inlineStr">
        <is>
          <t>Sin recuento físico</t>
        </is>
      </c>
      <c r="AA2020" s="27" t="inlineStr"/>
      <c r="AB2020" s="27" t="inlineStr"/>
      <c r="AC2020" s="27" t="inlineStr"/>
      <c r="AD2020" s="27" t="inlineStr"/>
      <c r="AE2020" s="27" t="inlineStr"/>
      <c r="AF2020" s="27" t="inlineStr"/>
      <c r="AG2020" s="27" t="inlineStr"/>
      <c r="AH2020" s="37" t="n">
        <v>500</v>
      </c>
      <c r="AI2020" s="37" t="n">
        <v>0</v>
      </c>
      <c r="AJ2020" s="37" t="n">
        <v>500</v>
      </c>
      <c r="AK2020" s="38" t="n">
        <v>518.4607</v>
      </c>
      <c r="AL2020" s="38" t="n"/>
      <c r="AM2020" s="38" t="n"/>
      <c r="AN2020" s="27" t="inlineStr"/>
      <c r="AO2020" s="27" t="inlineStr">
        <is>
          <t>El material ocupa 2 filas en la hoja 1060 NQN (lote/almacén). La cantidad SAP y la física de esta vista son el total del material.</t>
        </is>
      </c>
    </row>
    <row r="2021">
      <c r="A2021" s="5" t="inlineStr">
        <is>
          <t>2001251</t>
        </is>
      </c>
      <c r="B2021" s="5" t="inlineStr">
        <is>
          <t>BARBIJO KN95</t>
        </is>
      </c>
      <c r="C2021" s="5" t="inlineStr"/>
      <c r="D2021" s="5" t="inlineStr">
        <is>
          <t>033</t>
        </is>
      </c>
      <c r="E2021" s="5" t="inlineStr">
        <is>
          <t>ZDES</t>
        </is>
      </c>
      <c r="F2021" s="5" t="inlineStr">
        <is>
          <t>1060</t>
        </is>
      </c>
      <c r="G2021" s="5" t="inlineStr"/>
      <c r="H2021" s="5" t="inlineStr">
        <is>
          <t>C/U</t>
        </is>
      </c>
      <c r="I2021" s="6" t="n">
        <v>0</v>
      </c>
      <c r="J2021" s="6" t="n">
        <v>1000</v>
      </c>
      <c r="K2021" s="5" t="inlineStr">
        <is>
          <t>ARS</t>
        </is>
      </c>
      <c r="L2021" s="7" t="n">
        <v>16830</v>
      </c>
      <c r="M2021" s="7" t="n">
        <v>0</v>
      </c>
      <c r="O2021" s="11">
        <f>M2021/SUM($M$2:$M$2023)</f>
        <v/>
      </c>
      <c r="P2021" s="5">
        <f>IFERROR(M2021/I2021,0)</f>
        <v/>
      </c>
      <c r="R2021" s="8">
        <f>I2021-Q2021</f>
        <v/>
      </c>
      <c r="S2021" s="36">
        <f>P2021*R2021</f>
        <v/>
      </c>
      <c r="U2021" s="27" t="inlineStr">
        <is>
          <t>Stock SAP</t>
        </is>
      </c>
      <c r="V2021" s="27" t="inlineStr">
        <is>
          <t>Descartables</t>
        </is>
      </c>
      <c r="W2021" s="27" t="inlineStr">
        <is>
          <t>Dentro del alcance</t>
        </is>
      </c>
      <c r="X2021" s="26" t="inlineStr">
        <is>
          <t>Baja</t>
        </is>
      </c>
      <c r="Y2021" s="27" t="inlineStr">
        <is>
          <t>Homologado – confianza Baja – pendiente de validación</t>
        </is>
      </c>
      <c r="Z2021" s="26" t="inlineStr">
        <is>
          <t>Dar de baja en SAP</t>
        </is>
      </c>
      <c r="AA2021" s="27" t="inlineStr">
        <is>
          <t>338; 343</t>
        </is>
      </c>
      <c r="AB2021" s="27" t="inlineStr">
        <is>
          <t>BARBIJOS; BARBIJOS N95</t>
        </is>
      </c>
      <c r="AC2021" s="27" t="inlineStr">
        <is>
          <t>Cruce por nomenclatura SAP</t>
        </is>
      </c>
      <c r="AD2021" s="27" t="inlineStr">
        <is>
          <t>No</t>
        </is>
      </c>
      <c r="AE2021" s="27" t="inlineStr"/>
      <c r="AF2021" s="27" t="inlineStr">
        <is>
          <t>Sí</t>
        </is>
      </c>
      <c r="AG2021" s="27" t="inlineStr">
        <is>
          <t>D-155</t>
        </is>
      </c>
      <c r="AH2021" s="37" t="n">
        <v>1720</v>
      </c>
      <c r="AI2021" s="37" t="n">
        <v>530</v>
      </c>
      <c r="AJ2021" s="37" t="n">
        <v>1190</v>
      </c>
      <c r="AK2021" s="38" t="n">
        <v>56.1</v>
      </c>
      <c r="AL2021" s="38">
        <f>IF(OR($Z2021="Dar de baja en SAP",$Z2021="Dar de alta en SAP"),$AJ2021*$AK2021,"")</f>
        <v/>
      </c>
      <c r="AM2021" s="38">
        <f>$AI2021*$AK2021</f>
        <v/>
      </c>
      <c r="AN2021" s="27" t="inlineStr"/>
      <c r="AO2021" s="27"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t="inlineStr"/>
      <c r="D2022" s="5" t="inlineStr">
        <is>
          <t>009</t>
        </is>
      </c>
      <c r="E2022" s="5" t="inlineStr">
        <is>
          <t>ZEQI</t>
        </is>
      </c>
      <c r="F2022" s="5" t="inlineStr">
        <is>
          <t>1060</t>
        </is>
      </c>
      <c r="G2022" s="5" t="inlineStr"/>
      <c r="H2022" s="5" t="inlineStr">
        <is>
          <t>C/U</t>
        </is>
      </c>
      <c r="I2022" s="6" t="n">
        <v>0</v>
      </c>
      <c r="J2022" s="6" t="n">
        <v>10</v>
      </c>
      <c r="K2022" s="5" t="inlineStr">
        <is>
          <t>ARS</t>
        </is>
      </c>
      <c r="L2022" s="7" t="n">
        <v>0</v>
      </c>
      <c r="M2022" s="7" t="n">
        <v>0</v>
      </c>
      <c r="O2022" s="11">
        <f>M2022/SUM($M$2:$M$2023)</f>
        <v/>
      </c>
      <c r="P2022" s="5">
        <f>IFERROR(M2022/I2022,0)</f>
        <v/>
      </c>
      <c r="R2022" s="8">
        <f>I2022-Q2022</f>
        <v/>
      </c>
      <c r="S2022" s="36">
        <f>P2022*R2022</f>
        <v/>
      </c>
      <c r="U2022" s="27" t="inlineStr">
        <is>
          <t>Stock SAP</t>
        </is>
      </c>
      <c r="V2022" s="27" t="inlineStr">
        <is>
          <t>Equipos</t>
        </is>
      </c>
      <c r="W2022" s="27" t="inlineStr">
        <is>
          <t>Fuera del alcance</t>
        </is>
      </c>
      <c r="X2022" s="27" t="inlineStr"/>
      <c r="Y2022" s="27" t="inlineStr">
        <is>
          <t>No aplica: equipos, clasificación que el inventario físico de Farmacia no releva</t>
        </is>
      </c>
      <c r="Z2022" s="28" t="inlineStr">
        <is>
          <t>Fuera del alcance del inventario físico</t>
        </is>
      </c>
      <c r="AA2022" s="27" t="inlineStr"/>
      <c r="AB2022" s="27" t="inlineStr"/>
      <c r="AC2022" s="27" t="inlineStr"/>
      <c r="AD2022" s="27" t="inlineStr"/>
      <c r="AE2022" s="27" t="inlineStr"/>
      <c r="AF2022" s="27" t="inlineStr"/>
      <c r="AG2022" s="27" t="inlineStr"/>
      <c r="AH2022" s="37" t="n">
        <v>0</v>
      </c>
      <c r="AI2022" s="37" t="n">
        <v>0</v>
      </c>
      <c r="AJ2022" s="37" t="n">
        <v>0</v>
      </c>
      <c r="AK2022" s="38" t="n">
        <v>0</v>
      </c>
      <c r="AL2022" s="38" t="n"/>
      <c r="AM2022" s="38" t="n"/>
      <c r="AN2022" s="27" t="inlineStr"/>
      <c r="AO2022" s="27" t="inlineStr"/>
    </row>
    <row r="2023">
      <c r="A2023" s="5" t="inlineStr">
        <is>
          <t>GAB123</t>
        </is>
      </c>
      <c r="B2023" s="5" t="inlineStr">
        <is>
          <t>GABINETE D</t>
        </is>
      </c>
      <c r="C2023" s="5" t="inlineStr"/>
      <c r="D2023" s="5" t="inlineStr">
        <is>
          <t>009</t>
        </is>
      </c>
      <c r="E2023" s="5" t="inlineStr">
        <is>
          <t>ZEQI</t>
        </is>
      </c>
      <c r="F2023" s="5" t="inlineStr">
        <is>
          <t>1060</t>
        </is>
      </c>
      <c r="G2023" s="5" t="inlineStr"/>
      <c r="H2023" s="5" t="inlineStr">
        <is>
          <t>C/U</t>
        </is>
      </c>
      <c r="I2023" s="6" t="n">
        <v>0</v>
      </c>
      <c r="J2023" s="6" t="n">
        <v>20</v>
      </c>
      <c r="K2023" s="5" t="inlineStr">
        <is>
          <t>ARS</t>
        </is>
      </c>
      <c r="L2023" s="7" t="n">
        <v>0</v>
      </c>
      <c r="M2023" s="7" t="n">
        <v>0</v>
      </c>
      <c r="O2023" s="11">
        <f>M2023/SUM($M$2:$M$2023)</f>
        <v/>
      </c>
      <c r="P2023" s="5">
        <f>IFERROR(M2023/I2023,0)</f>
        <v/>
      </c>
      <c r="R2023" s="8">
        <f>I2023-Q2023</f>
        <v/>
      </c>
      <c r="S2023" s="36">
        <f>P2023*R2023</f>
        <v/>
      </c>
      <c r="U2023" s="27" t="inlineStr">
        <is>
          <t>Stock SAP</t>
        </is>
      </c>
      <c r="V2023" s="27" t="inlineStr">
        <is>
          <t>Equipos</t>
        </is>
      </c>
      <c r="W2023" s="27" t="inlineStr">
        <is>
          <t>Fuera del alcance</t>
        </is>
      </c>
      <c r="X2023" s="27" t="inlineStr"/>
      <c r="Y2023" s="27" t="inlineStr">
        <is>
          <t>No aplica: equipos, clasificación que el inventario físico de Farmacia no releva</t>
        </is>
      </c>
      <c r="Z2023" s="28" t="inlineStr">
        <is>
          <t>Fuera del alcance del inventario físico</t>
        </is>
      </c>
      <c r="AA2023" s="27" t="inlineStr"/>
      <c r="AB2023" s="27" t="inlineStr"/>
      <c r="AC2023" s="27" t="inlineStr"/>
      <c r="AD2023" s="27" t="inlineStr"/>
      <c r="AE2023" s="27" t="inlineStr"/>
      <c r="AF2023" s="27" t="inlineStr"/>
      <c r="AG2023" s="27" t="inlineStr"/>
      <c r="AH2023" s="37" t="n">
        <v>0</v>
      </c>
      <c r="AI2023" s="37" t="n">
        <v>0</v>
      </c>
      <c r="AJ2023" s="37" t="n">
        <v>0</v>
      </c>
      <c r="AK2023" s="38" t="n">
        <v>0</v>
      </c>
      <c r="AL2023" s="38" t="n"/>
      <c r="AM2023" s="38" t="n"/>
      <c r="AN2023" s="27" t="inlineStr"/>
      <c r="AO2023" s="27" t="inlineStr"/>
    </row>
    <row r="2024">
      <c r="A2024" s="17" t="n"/>
      <c r="B2024" s="17" t="inlineStr">
        <is>
          <t>Aguja 15/8</t>
        </is>
      </c>
      <c r="F2024" s="17" t="inlineStr">
        <is>
          <t>1060</t>
        </is>
      </c>
      <c r="H2024" s="17" t="inlineStr">
        <is>
          <t>C/U</t>
        </is>
      </c>
      <c r="I2024" s="18" t="n">
        <v>0</v>
      </c>
      <c r="J2024" s="8">
        <f>SUM(J2:J2023)</f>
        <v/>
      </c>
      <c r="M2024" s="8">
        <f>SUM(M2:M2023)</f>
        <v/>
      </c>
      <c r="Q2024" s="18" t="n">
        <v>18</v>
      </c>
      <c r="R2024" s="18">
        <f>I2024-Q2024</f>
        <v/>
      </c>
      <c r="T2024" s="17" t="inlineStr">
        <is>
          <t>Ítem del inventario físico de Avain sin código SAP en este centro. Se mantiene la línea sin código de material: la diferencia indica una cantidad a dar de alta en SAP.</t>
        </is>
      </c>
      <c r="U2024" s="32" t="inlineStr">
        <is>
          <t>Inventario físico sin código SAP</t>
        </is>
      </c>
      <c r="V2024" s="32" t="inlineStr">
        <is>
          <t>Sin clasificar en SAP</t>
        </is>
      </c>
      <c r="W2024" s="32" t="inlineStr">
        <is>
          <t>Dentro del alcance</t>
        </is>
      </c>
      <c r="X2024" s="33" t="inlineStr">
        <is>
          <t>Sin coincidencia</t>
        </is>
      </c>
      <c r="Y2024" s="32" t="inlineStr">
        <is>
          <t>Sin correspondencia confirmada: hay aproximaciones en SAP, descartadas por presentación o evidencia débil</t>
        </is>
      </c>
      <c r="Z2024" s="33" t="inlineStr">
        <is>
          <t>Alta de material en SAP (sin código)</t>
        </is>
      </c>
      <c r="AA2024" s="32" t="inlineStr">
        <is>
          <t>269</t>
        </is>
      </c>
      <c r="AB2024" s="32" t="inlineStr">
        <is>
          <t>Aguja 15/8</t>
        </is>
      </c>
      <c r="AC2024" s="32" t="inlineStr">
        <is>
          <t>Sin coincidencia</t>
        </is>
      </c>
      <c r="AD2024" s="32" t="inlineStr">
        <is>
          <t>No</t>
        </is>
      </c>
      <c r="AE2024" s="32" t="inlineStr"/>
      <c r="AF2024" s="32" t="inlineStr">
        <is>
          <t>No</t>
        </is>
      </c>
      <c r="AG2024" s="32" t="inlineStr"/>
      <c r="AH2024" s="41" t="n">
        <v>0</v>
      </c>
      <c r="AI2024" s="41" t="n">
        <v>18</v>
      </c>
      <c r="AJ2024" s="41" t="n">
        <v>-18</v>
      </c>
      <c r="AK2024" s="32" t="n"/>
      <c r="AL2024" s="32" t="n"/>
      <c r="AM2024" s="32" t="n"/>
      <c r="AN2024" s="29" t="inlineStr">
        <is>
          <t>Sin valor unitario en SAP: la diferencia económica de este ítem no puede calcularse (dato faltante).</t>
        </is>
      </c>
      <c r="AO2024" s="32" t="inlineStr">
        <is>
          <t>Mejor aproximación descartada: 2000291 AGUJA HUBER (similitud 0.39).</t>
        </is>
      </c>
    </row>
    <row r="2025">
      <c r="A2025" s="17" t="n"/>
      <c r="B2025" s="17" t="inlineStr">
        <is>
          <t>AGUJA PARA LAPICERA INSULINA 31G 5MM</t>
        </is>
      </c>
      <c r="F2025" s="17" t="inlineStr">
        <is>
          <t>1060</t>
        </is>
      </c>
      <c r="H2025" s="17" t="inlineStr">
        <is>
          <t>C/U</t>
        </is>
      </c>
      <c r="I2025" s="18" t="n">
        <v>0</v>
      </c>
      <c r="Q2025" s="18" t="n">
        <v>80</v>
      </c>
      <c r="R2025" s="18">
        <f>I2025-Q2025</f>
        <v/>
      </c>
      <c r="T2025" s="17" t="inlineStr">
        <is>
          <t>Ítem del inventario físico de Avain sin código SAP en este centro. Se mantiene la línea sin código de material: la diferencia indica una cantidad a dar de alta en SAP.</t>
        </is>
      </c>
      <c r="U2025" s="32" t="inlineStr">
        <is>
          <t>Inventario físico sin código SAP</t>
        </is>
      </c>
      <c r="V2025" s="32" t="inlineStr">
        <is>
          <t>Sin clasificar en SAP</t>
        </is>
      </c>
      <c r="W2025" s="32" t="inlineStr">
        <is>
          <t>Dentro del alcance</t>
        </is>
      </c>
      <c r="X2025" s="33" t="inlineStr">
        <is>
          <t>Sin coincidencia</t>
        </is>
      </c>
      <c r="Y2025" s="32" t="inlineStr">
        <is>
          <t>Sin correspondencia confirmada: hay aproximaciones en SAP, descartadas por presentación o evidencia débil</t>
        </is>
      </c>
      <c r="Z2025" s="33" t="inlineStr">
        <is>
          <t>Alta de material en SAP (sin código)</t>
        </is>
      </c>
      <c r="AA2025" s="32" t="inlineStr">
        <is>
          <t>473</t>
        </is>
      </c>
      <c r="AB2025" s="32" t="inlineStr">
        <is>
          <t>AGUJA PARA LAPICERA INSULINA 31G 5MM</t>
        </is>
      </c>
      <c r="AC2025" s="32" t="inlineStr">
        <is>
          <t>Sin coincidencia</t>
        </is>
      </c>
      <c r="AD2025" s="32" t="inlineStr">
        <is>
          <t>No</t>
        </is>
      </c>
      <c r="AE2025" s="32" t="inlineStr"/>
      <c r="AF2025" s="32" t="inlineStr">
        <is>
          <t>No</t>
        </is>
      </c>
      <c r="AG2025" s="32" t="inlineStr"/>
      <c r="AH2025" s="41" t="n">
        <v>0</v>
      </c>
      <c r="AI2025" s="41" t="n">
        <v>80</v>
      </c>
      <c r="AJ2025" s="41" t="n">
        <v>-80</v>
      </c>
      <c r="AK2025" s="32" t="n"/>
      <c r="AL2025" s="32" t="n"/>
      <c r="AM2025" s="32" t="n"/>
      <c r="AN2025" s="29" t="inlineStr">
        <is>
          <t>Sin valor unitario en SAP: la diferencia económica de este ítem no puede calcularse (dato faltante).</t>
        </is>
      </c>
      <c r="AO2025" s="32" t="inlineStr">
        <is>
          <t>Mejor aproximación descartada: 2000483 LINTERNA LAPICERA (una nomenclatura no informa dosis; similitud 0.38).</t>
        </is>
      </c>
    </row>
    <row r="2026">
      <c r="A2026" s="17" t="n"/>
      <c r="B2026" s="17" t="inlineStr">
        <is>
          <t>Camilleros pack x10</t>
        </is>
      </c>
      <c r="F2026" s="17" t="inlineStr">
        <is>
          <t>1060</t>
        </is>
      </c>
      <c r="H2026" s="17" t="inlineStr">
        <is>
          <t>C/U</t>
        </is>
      </c>
      <c r="I2026" s="18" t="n">
        <v>0</v>
      </c>
      <c r="Q2026" s="18" t="n">
        <v>0</v>
      </c>
      <c r="R2026" s="18">
        <f>I2026-Q2026</f>
        <v/>
      </c>
      <c r="T2026" s="17" t="inlineStr">
        <is>
          <t>Ítem del inventario físico de Avain sin código SAP en este centro. Se mantiene la línea sin código de material: la diferencia indica una cantidad a dar de alta en SAP.</t>
        </is>
      </c>
      <c r="U2026" s="32" t="inlineStr">
        <is>
          <t>Inventario físico sin código SAP</t>
        </is>
      </c>
      <c r="V2026" s="32" t="inlineStr">
        <is>
          <t>Sin clasificar en SAP</t>
        </is>
      </c>
      <c r="W2026" s="32" t="inlineStr">
        <is>
          <t>Dentro del alcance</t>
        </is>
      </c>
      <c r="X2026" s="33" t="inlineStr">
        <is>
          <t>Sin coincidencia</t>
        </is>
      </c>
      <c r="Y2026" s="32" t="inlineStr">
        <is>
          <t>Sin correspondencia confirmada: hay aproximaciones en SAP, descartadas por presentación o evidencia débil</t>
        </is>
      </c>
      <c r="Z2026" s="33" t="inlineStr">
        <is>
          <t>Alta de material en SAP (sin código)</t>
        </is>
      </c>
      <c r="AA2026" s="32" t="inlineStr">
        <is>
          <t>468</t>
        </is>
      </c>
      <c r="AB2026" s="32" t="inlineStr">
        <is>
          <t>Camilleros pack x10</t>
        </is>
      </c>
      <c r="AC2026" s="32" t="inlineStr">
        <is>
          <t>Sin coincidencia</t>
        </is>
      </c>
      <c r="AD2026" s="32" t="inlineStr">
        <is>
          <t>No</t>
        </is>
      </c>
      <c r="AE2026" s="32" t="inlineStr"/>
      <c r="AF2026" s="32" t="inlineStr">
        <is>
          <t>No</t>
        </is>
      </c>
      <c r="AG2026" s="32" t="inlineStr"/>
      <c r="AH2026" s="41" t="n">
        <v>0</v>
      </c>
      <c r="AI2026" s="41" t="n">
        <v>0</v>
      </c>
      <c r="AJ2026" s="41" t="n">
        <v>-0</v>
      </c>
      <c r="AK2026" s="32" t="n"/>
      <c r="AL2026" s="32" t="n"/>
      <c r="AM2026" s="32" t="n"/>
      <c r="AN2026" s="29" t="inlineStr">
        <is>
          <t>Sin valor unitario en SAP: la diferencia económica de este ítem no puede calcularse (dato faltante).</t>
        </is>
      </c>
      <c r="AO2026" s="32" t="inlineStr">
        <is>
          <t>Mejor aproximación descartada: 3000463 CAMPERON TRUKER GRIS YAC TM (similitud 0.11).</t>
        </is>
      </c>
    </row>
    <row r="2027">
      <c r="A2027" s="17" t="n"/>
      <c r="B2027" s="17" t="inlineStr">
        <is>
          <t>CAMISOLIN IMPERMEABLE + TOALLA CHICA</t>
        </is>
      </c>
      <c r="F2027" s="17" t="inlineStr">
        <is>
          <t>1060</t>
        </is>
      </c>
      <c r="H2027" s="17" t="inlineStr">
        <is>
          <t>C/U</t>
        </is>
      </c>
      <c r="I2027" s="18" t="n">
        <v>0</v>
      </c>
      <c r="Q2027" s="18" t="n">
        <v>16</v>
      </c>
      <c r="R2027" s="18">
        <f>I2027-Q2027</f>
        <v/>
      </c>
      <c r="T2027" s="17" t="inlineStr">
        <is>
          <t>Ítem del inventario físico de Avain sin código SAP en este centro. Se mantiene la línea sin código de material: la diferencia indica una cantidad a dar de alta en SAP.</t>
        </is>
      </c>
      <c r="U2027" s="32" t="inlineStr">
        <is>
          <t>Inventario físico sin código SAP</t>
        </is>
      </c>
      <c r="V2027" s="32" t="inlineStr">
        <is>
          <t>Sin clasificar en SAP</t>
        </is>
      </c>
      <c r="W2027" s="32" t="inlineStr">
        <is>
          <t>Dentro del alcance</t>
        </is>
      </c>
      <c r="X2027" s="33" t="inlineStr">
        <is>
          <t>Sin coincidencia</t>
        </is>
      </c>
      <c r="Y2027" s="32" t="inlineStr">
        <is>
          <t>Sin correspondencia confirmada: hay aproximaciones en SAP, descartadas por presentación o evidencia débil</t>
        </is>
      </c>
      <c r="Z2027" s="33" t="inlineStr">
        <is>
          <t>Alta de material en SAP (sin código)</t>
        </is>
      </c>
      <c r="AA2027" s="32" t="inlineStr">
        <is>
          <t>508</t>
        </is>
      </c>
      <c r="AB2027" s="32" t="inlineStr">
        <is>
          <t>CAMISOLIN IMPERMEABLE + TOALLA CHICA</t>
        </is>
      </c>
      <c r="AC2027" s="32" t="inlineStr">
        <is>
          <t>Sin coincidencia</t>
        </is>
      </c>
      <c r="AD2027" s="32" t="inlineStr">
        <is>
          <t>No</t>
        </is>
      </c>
      <c r="AE2027" s="32" t="inlineStr"/>
      <c r="AF2027" s="32" t="inlineStr">
        <is>
          <t>No</t>
        </is>
      </c>
      <c r="AG2027" s="32" t="inlineStr"/>
      <c r="AH2027" s="41" t="n">
        <v>0</v>
      </c>
      <c r="AI2027" s="41" t="n">
        <v>16</v>
      </c>
      <c r="AJ2027" s="41" t="n">
        <v>-16</v>
      </c>
      <c r="AK2027" s="32" t="n"/>
      <c r="AL2027" s="32" t="n"/>
      <c r="AM2027" s="32" t="n"/>
      <c r="AN2027" s="29" t="inlineStr">
        <is>
          <t>Sin valor unitario en SAP: la diferencia económica de este ítem no puede calcularse (dato faltante).</t>
        </is>
      </c>
      <c r="AO2027" s="32"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17" t="n"/>
      <c r="B2028" s="17" t="inlineStr">
        <is>
          <t>CAMPO IMPERMEABLE CHICO</t>
        </is>
      </c>
      <c r="F2028" s="17" t="inlineStr">
        <is>
          <t>1060</t>
        </is>
      </c>
      <c r="H2028" s="17" t="inlineStr">
        <is>
          <t>C/U</t>
        </is>
      </c>
      <c r="I2028" s="18" t="n">
        <v>0</v>
      </c>
      <c r="Q2028" s="18" t="n">
        <v>16</v>
      </c>
      <c r="R2028" s="18">
        <f>I2028-Q2028</f>
        <v/>
      </c>
      <c r="T2028" s="17" t="inlineStr">
        <is>
          <t>Ítem del inventario físico de Avain sin código SAP en este centro. Se mantiene la línea sin código de material: la diferencia indica una cantidad a dar de alta en SAP.</t>
        </is>
      </c>
      <c r="U2028" s="32" t="inlineStr">
        <is>
          <t>Inventario físico sin código SAP</t>
        </is>
      </c>
      <c r="V2028" s="32" t="inlineStr">
        <is>
          <t>Sin clasificar en SAP</t>
        </is>
      </c>
      <c r="W2028" s="32" t="inlineStr">
        <is>
          <t>Dentro del alcance</t>
        </is>
      </c>
      <c r="X2028" s="33" t="inlineStr">
        <is>
          <t>Sin coincidencia</t>
        </is>
      </c>
      <c r="Y2028" s="32" t="inlineStr">
        <is>
          <t>Sin correspondencia confirmada: hay aproximaciones en SAP, descartadas por presentación o evidencia débil</t>
        </is>
      </c>
      <c r="Z2028" s="33" t="inlineStr">
        <is>
          <t>Alta de material en SAP (sin código)</t>
        </is>
      </c>
      <c r="AA2028" s="32" t="inlineStr">
        <is>
          <t>506</t>
        </is>
      </c>
      <c r="AB2028" s="32" t="inlineStr">
        <is>
          <t>CAMPO IMPERMEABLE CHICO</t>
        </is>
      </c>
      <c r="AC2028" s="32" t="inlineStr">
        <is>
          <t>Sin coincidencia</t>
        </is>
      </c>
      <c r="AD2028" s="32" t="inlineStr">
        <is>
          <t>No</t>
        </is>
      </c>
      <c r="AE2028" s="32" t="inlineStr"/>
      <c r="AF2028" s="32" t="inlineStr">
        <is>
          <t>No</t>
        </is>
      </c>
      <c r="AG2028" s="32" t="inlineStr"/>
      <c r="AH2028" s="41" t="n">
        <v>0</v>
      </c>
      <c r="AI2028" s="41" t="n">
        <v>16</v>
      </c>
      <c r="AJ2028" s="41" t="n">
        <v>-16</v>
      </c>
      <c r="AK2028" s="32" t="n"/>
      <c r="AL2028" s="32" t="n"/>
      <c r="AM2028" s="32" t="n"/>
      <c r="AN2028" s="29" t="inlineStr">
        <is>
          <t>Sin valor unitario en SAP: la diferencia económica de este ítem no puede calcularse (dato faltante).</t>
        </is>
      </c>
      <c r="AO2028" s="32"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17" t="n"/>
      <c r="B2029" s="17" t="inlineStr">
        <is>
          <t>CAMPO IMPERMEABLE GRANDE</t>
        </is>
      </c>
      <c r="F2029" s="17" t="inlineStr">
        <is>
          <t>1060</t>
        </is>
      </c>
      <c r="H2029" s="17" t="inlineStr">
        <is>
          <t>C/U</t>
        </is>
      </c>
      <c r="I2029" s="18" t="n">
        <v>0</v>
      </c>
      <c r="Q2029" s="18" t="n">
        <v>16</v>
      </c>
      <c r="R2029" s="18">
        <f>I2029-Q2029</f>
        <v/>
      </c>
      <c r="T2029" s="17" t="inlineStr">
        <is>
          <t>Ítem del inventario físico de Avain sin código SAP en este centro. Se mantiene la línea sin código de material: la diferencia indica una cantidad a dar de alta en SAP.</t>
        </is>
      </c>
      <c r="U2029" s="32" t="inlineStr">
        <is>
          <t>Inventario físico sin código SAP</t>
        </is>
      </c>
      <c r="V2029" s="32" t="inlineStr">
        <is>
          <t>Sin clasificar en SAP</t>
        </is>
      </c>
      <c r="W2029" s="32" t="inlineStr">
        <is>
          <t>Dentro del alcance</t>
        </is>
      </c>
      <c r="X2029" s="33" t="inlineStr">
        <is>
          <t>Sin coincidencia</t>
        </is>
      </c>
      <c r="Y2029" s="32" t="inlineStr">
        <is>
          <t>Sin correspondencia confirmada: hay aproximaciones en SAP, descartadas por presentación o evidencia débil</t>
        </is>
      </c>
      <c r="Z2029" s="33" t="inlineStr">
        <is>
          <t>Alta de material en SAP (sin código)</t>
        </is>
      </c>
      <c r="AA2029" s="32" t="inlineStr">
        <is>
          <t>507</t>
        </is>
      </c>
      <c r="AB2029" s="32" t="inlineStr">
        <is>
          <t>CAMPO IMPERMEABLE GRANDE</t>
        </is>
      </c>
      <c r="AC2029" s="32" t="inlineStr">
        <is>
          <t>Sin coincidencia</t>
        </is>
      </c>
      <c r="AD2029" s="32" t="inlineStr">
        <is>
          <t>No</t>
        </is>
      </c>
      <c r="AE2029" s="32" t="inlineStr"/>
      <c r="AF2029" s="32" t="inlineStr">
        <is>
          <t>No</t>
        </is>
      </c>
      <c r="AG2029" s="32" t="inlineStr"/>
      <c r="AH2029" s="41" t="n">
        <v>0</v>
      </c>
      <c r="AI2029" s="41" t="n">
        <v>16</v>
      </c>
      <c r="AJ2029" s="41" t="n">
        <v>-16</v>
      </c>
      <c r="AK2029" s="32" t="n"/>
      <c r="AL2029" s="32" t="n"/>
      <c r="AM2029" s="32" t="n"/>
      <c r="AN2029" s="29" t="inlineStr">
        <is>
          <t>Sin valor unitario en SAP: la diferencia económica de este ítem no puede calcularse (dato faltante).</t>
        </is>
      </c>
      <c r="AO2029" s="32"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17" t="n"/>
      <c r="B2030" s="17" t="inlineStr">
        <is>
          <t>Cinta adhesiva traspore</t>
        </is>
      </c>
      <c r="F2030" s="17" t="inlineStr">
        <is>
          <t>1060</t>
        </is>
      </c>
      <c r="H2030" s="17" t="inlineStr">
        <is>
          <t>C/U</t>
        </is>
      </c>
      <c r="I2030" s="18" t="n">
        <v>0</v>
      </c>
      <c r="Q2030" s="18" t="n">
        <v>264</v>
      </c>
      <c r="R2030" s="18">
        <f>I2030-Q2030</f>
        <v/>
      </c>
      <c r="T2030" s="17" t="inlineStr">
        <is>
          <t>Ítem del inventario físico de Avain sin código SAP en este centro. Se mantiene la línea sin código de material: la diferencia indica una cantidad a dar de alta en SAP.</t>
        </is>
      </c>
      <c r="U2030" s="32" t="inlineStr">
        <is>
          <t>Inventario físico sin código SAP</t>
        </is>
      </c>
      <c r="V2030" s="32" t="inlineStr">
        <is>
          <t>Sin clasificar en SAP</t>
        </is>
      </c>
      <c r="W2030" s="32" t="inlineStr">
        <is>
          <t>Dentro del alcance</t>
        </is>
      </c>
      <c r="X2030" s="33" t="inlineStr">
        <is>
          <t>Sin coincidencia</t>
        </is>
      </c>
      <c r="Y2030" s="32" t="inlineStr">
        <is>
          <t>Sin correspondencia confirmada: hay aproximaciones en SAP, descartadas por presentación o evidencia débil</t>
        </is>
      </c>
      <c r="Z2030" s="33" t="inlineStr">
        <is>
          <t>Alta de material en SAP (sin código)</t>
        </is>
      </c>
      <c r="AA2030" s="32" t="inlineStr">
        <is>
          <t>289</t>
        </is>
      </c>
      <c r="AB2030" s="32" t="inlineStr">
        <is>
          <t>Cinta adhesiva traspore</t>
        </is>
      </c>
      <c r="AC2030" s="32" t="inlineStr">
        <is>
          <t>Sin coincidencia</t>
        </is>
      </c>
      <c r="AD2030" s="32" t="inlineStr">
        <is>
          <t>No</t>
        </is>
      </c>
      <c r="AE2030" s="32" t="inlineStr"/>
      <c r="AF2030" s="32" t="inlineStr">
        <is>
          <t>No</t>
        </is>
      </c>
      <c r="AG2030" s="32" t="inlineStr"/>
      <c r="AH2030" s="41" t="n">
        <v>0</v>
      </c>
      <c r="AI2030" s="41" t="n">
        <v>264</v>
      </c>
      <c r="AJ2030" s="41" t="n">
        <v>-264</v>
      </c>
      <c r="AK2030" s="32" t="n"/>
      <c r="AL2030" s="32" t="n"/>
      <c r="AM2030" s="32" t="n"/>
      <c r="AN2030" s="29" t="inlineStr">
        <is>
          <t>Sin valor unitario en SAP: la diferencia económica de este ítem no puede calcularse (dato faltante).</t>
        </is>
      </c>
      <c r="AO2030" s="32" t="inlineStr">
        <is>
          <t>Mejor aproximación descartada: 2000206 TELA ADHESIVA 5CM HOSPITALARIA (una nomenclatura no informa dosis; similitud 0.30).</t>
        </is>
      </c>
    </row>
    <row r="2031">
      <c r="A2031" s="17" t="n"/>
      <c r="B2031" s="17" t="inlineStr">
        <is>
          <t>CIRCUITO RESPIRATORIO UTIM</t>
        </is>
      </c>
      <c r="F2031" s="17" t="inlineStr">
        <is>
          <t>1060</t>
        </is>
      </c>
      <c r="H2031" s="17" t="inlineStr">
        <is>
          <t>C/U</t>
        </is>
      </c>
      <c r="I2031" s="18" t="n">
        <v>0</v>
      </c>
      <c r="Q2031" s="18" t="n">
        <v>11</v>
      </c>
      <c r="R2031" s="18">
        <f>I2031-Q2031</f>
        <v/>
      </c>
      <c r="T2031" s="17" t="inlineStr">
        <is>
          <t>Ítem del inventario físico de Avain sin código SAP en este centro. Se mantiene la línea sin código de material: la diferencia indica una cantidad a dar de alta en SAP.</t>
        </is>
      </c>
      <c r="U2031" s="32" t="inlineStr">
        <is>
          <t>Inventario físico sin código SAP</t>
        </is>
      </c>
      <c r="V2031" s="32" t="inlineStr">
        <is>
          <t>Sin clasificar en SAP</t>
        </is>
      </c>
      <c r="W2031" s="32" t="inlineStr">
        <is>
          <t>Dentro del alcance</t>
        </is>
      </c>
      <c r="X2031" s="33" t="inlineStr">
        <is>
          <t>Sin coincidencia</t>
        </is>
      </c>
      <c r="Y2031" s="32" t="inlineStr">
        <is>
          <t>Sin correspondencia confirmada: hay aproximaciones en SAP, descartadas por presentación o evidencia débil</t>
        </is>
      </c>
      <c r="Z2031" s="33" t="inlineStr">
        <is>
          <t>Alta de material en SAP (sin código)</t>
        </is>
      </c>
      <c r="AA2031" s="32" t="inlineStr">
        <is>
          <t>301</t>
        </is>
      </c>
      <c r="AB2031" s="32" t="inlineStr">
        <is>
          <t>CIRCUITO RESPIRATORIO UTIM</t>
        </is>
      </c>
      <c r="AC2031" s="32" t="inlineStr">
        <is>
          <t>Sin coincidencia</t>
        </is>
      </c>
      <c r="AD2031" s="32" t="inlineStr">
        <is>
          <t>No</t>
        </is>
      </c>
      <c r="AE2031" s="32" t="inlineStr"/>
      <c r="AF2031" s="32" t="inlineStr">
        <is>
          <t>No</t>
        </is>
      </c>
      <c r="AG2031" s="32" t="inlineStr"/>
      <c r="AH2031" s="41" t="n">
        <v>0</v>
      </c>
      <c r="AI2031" s="41" t="n">
        <v>11</v>
      </c>
      <c r="AJ2031" s="41" t="n">
        <v>-11</v>
      </c>
      <c r="AK2031" s="32" t="n"/>
      <c r="AL2031" s="32" t="n"/>
      <c r="AM2031" s="32" t="n"/>
      <c r="AN2031" s="29" t="inlineStr">
        <is>
          <t>Sin valor unitario en SAP: la diferencia económica de este ítem no puede calcularse (dato faltante).</t>
        </is>
      </c>
      <c r="AO2031" s="32" t="inlineStr">
        <is>
          <t>Mejor aproximación descartada: 2001024 VALVULA ESPIRATORIA (similitud 0.39).</t>
        </is>
      </c>
    </row>
    <row r="2032">
      <c r="A2032" s="17" t="n"/>
      <c r="B2032" s="17" t="inlineStr">
        <is>
          <t>CLONAZEPAM 2 MG</t>
        </is>
      </c>
      <c r="F2032" s="17" t="inlineStr">
        <is>
          <t>1060</t>
        </is>
      </c>
      <c r="H2032" s="17" t="inlineStr">
        <is>
          <t>C/U</t>
        </is>
      </c>
      <c r="I2032" s="18" t="n">
        <v>0</v>
      </c>
      <c r="Q2032" s="18" t="n">
        <v>0</v>
      </c>
      <c r="R2032" s="18">
        <f>I2032-Q2032</f>
        <v/>
      </c>
      <c r="T2032" s="17" t="inlineStr">
        <is>
          <t>Ítem del inventario físico de Avain sin código SAP en este centro. Se mantiene la línea sin código de material: la diferencia indica una cantidad a dar de alta en SAP.</t>
        </is>
      </c>
      <c r="U2032" s="32" t="inlineStr">
        <is>
          <t>Inventario físico sin código SAP</t>
        </is>
      </c>
      <c r="V2032" s="32" t="inlineStr">
        <is>
          <t>Sin clasificar en SAP</t>
        </is>
      </c>
      <c r="W2032" s="32" t="inlineStr">
        <is>
          <t>Dentro del alcance</t>
        </is>
      </c>
      <c r="X2032" s="33" t="inlineStr">
        <is>
          <t>Sin coincidencia</t>
        </is>
      </c>
      <c r="Y2032" s="32" t="inlineStr">
        <is>
          <t>Sin correspondencia confirmada: hay aproximaciones en SAP, descartadas por presentación o evidencia débil</t>
        </is>
      </c>
      <c r="Z2032" s="33" t="inlineStr">
        <is>
          <t>Alta de material en SAP (sin código)</t>
        </is>
      </c>
      <c r="AA2032" s="32" t="inlineStr">
        <is>
          <t>532</t>
        </is>
      </c>
      <c r="AB2032" s="32" t="inlineStr">
        <is>
          <t>CLONAZEPAM 2 MG</t>
        </is>
      </c>
      <c r="AC2032" s="32" t="inlineStr">
        <is>
          <t>Sin coincidencia</t>
        </is>
      </c>
      <c r="AD2032" s="32" t="inlineStr">
        <is>
          <t>No</t>
        </is>
      </c>
      <c r="AE2032" s="32" t="inlineStr"/>
      <c r="AF2032" s="32" t="inlineStr">
        <is>
          <t>No</t>
        </is>
      </c>
      <c r="AG2032" s="32" t="inlineStr"/>
      <c r="AH2032" s="41" t="n">
        <v>0</v>
      </c>
      <c r="AI2032" s="41" t="n">
        <v>0</v>
      </c>
      <c r="AJ2032" s="41" t="n">
        <v>-0</v>
      </c>
      <c r="AK2032" s="32" t="n"/>
      <c r="AL2032" s="32" t="n"/>
      <c r="AM2032" s="32" t="n"/>
      <c r="AN2032" s="29" t="inlineStr">
        <is>
          <t>Sin valor unitario en SAP: la diferencia económica de este ítem no puede calcularse (dato faltante).</t>
        </is>
      </c>
      <c r="AO2032" s="32" t="inlineStr">
        <is>
          <t>Mejor aproximación descartada: 1000597 LOPERAMIDA 2MG COMPRIMIDO (dosis coincide; similitud 0.32).</t>
        </is>
      </c>
    </row>
    <row r="2033">
      <c r="A2033" s="17" t="n"/>
      <c r="B2033" s="17" t="inlineStr">
        <is>
          <t>CLORURO DE SODIO HIPERTONICO 20%</t>
        </is>
      </c>
      <c r="F2033" s="17" t="inlineStr">
        <is>
          <t>1060</t>
        </is>
      </c>
      <c r="H2033" s="17" t="inlineStr">
        <is>
          <t>C/U</t>
        </is>
      </c>
      <c r="I2033" s="18" t="n">
        <v>0</v>
      </c>
      <c r="Q2033" s="18" t="n">
        <v>92</v>
      </c>
      <c r="R2033" s="18">
        <f>I2033-Q2033</f>
        <v/>
      </c>
      <c r="T2033" s="17" t="inlineStr">
        <is>
          <t>Ítem del inventario físico de Avain sin código SAP en este centro. Se mantiene la línea sin código de material: la diferencia indica una cantidad a dar de alta en SAP.</t>
        </is>
      </c>
      <c r="U2033" s="32" t="inlineStr">
        <is>
          <t>Inventario físico sin código SAP</t>
        </is>
      </c>
      <c r="V2033" s="32" t="inlineStr">
        <is>
          <t>Sin clasificar en SAP</t>
        </is>
      </c>
      <c r="W2033" s="32" t="inlineStr">
        <is>
          <t>Dentro del alcance</t>
        </is>
      </c>
      <c r="X2033" s="33" t="inlineStr">
        <is>
          <t>Sin coincidencia</t>
        </is>
      </c>
      <c r="Y2033" s="32" t="inlineStr">
        <is>
          <t>Sin correspondencia confirmada: hay aproximaciones en SAP, descartadas por presentación o evidencia débil</t>
        </is>
      </c>
      <c r="Z2033" s="33" t="inlineStr">
        <is>
          <t>Alta de material en SAP (sin código)</t>
        </is>
      </c>
      <c r="AA2033" s="32" t="inlineStr">
        <is>
          <t>511</t>
        </is>
      </c>
      <c r="AB2033" s="32" t="inlineStr">
        <is>
          <t>CLORURO DE SODIO HIPERTONICO 20%</t>
        </is>
      </c>
      <c r="AC2033" s="32" t="inlineStr">
        <is>
          <t>Sin coincidencia</t>
        </is>
      </c>
      <c r="AD2033" s="32" t="inlineStr">
        <is>
          <t>No</t>
        </is>
      </c>
      <c r="AE2033" s="32" t="inlineStr"/>
      <c r="AF2033" s="32" t="inlineStr">
        <is>
          <t>No</t>
        </is>
      </c>
      <c r="AG2033" s="32" t="inlineStr"/>
      <c r="AH2033" s="41" t="n">
        <v>0</v>
      </c>
      <c r="AI2033" s="41" t="n">
        <v>92</v>
      </c>
      <c r="AJ2033" s="41" t="n">
        <v>-92</v>
      </c>
      <c r="AK2033" s="32" t="n"/>
      <c r="AL2033" s="32" t="n"/>
      <c r="AM2033" s="32" t="n"/>
      <c r="AN2033" s="29" t="inlineStr">
        <is>
          <t>Sin valor unitario en SAP: la diferencia económica de este ítem no puede calcularse (dato faltante).</t>
        </is>
      </c>
      <c r="AO2033" s="32"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17" t="n"/>
      <c r="B2034" s="17" t="inlineStr">
        <is>
          <t>COLLAR FILADELFIA (distintas med.)</t>
        </is>
      </c>
      <c r="F2034" s="17" t="inlineStr">
        <is>
          <t>1060</t>
        </is>
      </c>
      <c r="H2034" s="17" t="inlineStr">
        <is>
          <t>C/U</t>
        </is>
      </c>
      <c r="I2034" s="18" t="n">
        <v>0</v>
      </c>
      <c r="Q2034" s="18" t="n">
        <v>41</v>
      </c>
      <c r="R2034" s="18">
        <f>I2034-Q2034</f>
        <v/>
      </c>
      <c r="T2034" s="17" t="inlineStr">
        <is>
          <t>Ítem del inventario físico de Avain sin código SAP en este centro. Se mantiene la línea sin código de material: la diferencia indica una cantidad a dar de alta en SAP.</t>
        </is>
      </c>
      <c r="U2034" s="32" t="inlineStr">
        <is>
          <t>Inventario físico sin código SAP</t>
        </is>
      </c>
      <c r="V2034" s="32" t="inlineStr">
        <is>
          <t>Sin clasificar en SAP</t>
        </is>
      </c>
      <c r="W2034" s="32" t="inlineStr">
        <is>
          <t>Dentro del alcance</t>
        </is>
      </c>
      <c r="X2034" s="33" t="inlineStr">
        <is>
          <t>Sin coincidencia</t>
        </is>
      </c>
      <c r="Y2034" s="32" t="inlineStr">
        <is>
          <t>Pendiente de validación: el ítem está en el Master pero no tiene código SAP confirmado</t>
        </is>
      </c>
      <c r="Z2034" s="33" t="inlineStr">
        <is>
          <t>Alta de material en SAP (sin código)</t>
        </is>
      </c>
      <c r="AA2034" s="32" t="inlineStr">
        <is>
          <t>411</t>
        </is>
      </c>
      <c r="AB2034" s="32" t="inlineStr">
        <is>
          <t>COLLAR FILADELFIA (distintas med.)</t>
        </is>
      </c>
      <c r="AC2034" s="32" t="inlineStr">
        <is>
          <t>Sin coincidencia</t>
        </is>
      </c>
      <c r="AD2034" s="32" t="inlineStr">
        <is>
          <t>No</t>
        </is>
      </c>
      <c r="AE2034" s="32" t="inlineStr"/>
      <c r="AF2034" s="32" t="inlineStr">
        <is>
          <t>Sí</t>
        </is>
      </c>
      <c r="AG2034" s="32" t="inlineStr">
        <is>
          <t>E-193</t>
        </is>
      </c>
      <c r="AH2034" s="41" t="n">
        <v>0</v>
      </c>
      <c r="AI2034" s="41" t="n">
        <v>41</v>
      </c>
      <c r="AJ2034" s="41" t="n">
        <v>-41</v>
      </c>
      <c r="AK2034" s="32" t="n"/>
      <c r="AL2034" s="32" t="n"/>
      <c r="AM2034" s="32" t="n"/>
      <c r="AN2034" s="29" t="inlineStr">
        <is>
          <t>Sin valor unitario en SAP: la diferencia económica de este ítem no puede calcularse (dato faltante).</t>
        </is>
      </c>
      <c r="AO2034" s="32"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17" t="n"/>
      <c r="B2035" s="17" t="inlineStr">
        <is>
          <t>COLLAR FILADELFIA AJUSTABLE</t>
        </is>
      </c>
      <c r="F2035" s="17" t="inlineStr">
        <is>
          <t>1060</t>
        </is>
      </c>
      <c r="H2035" s="17" t="inlineStr">
        <is>
          <t>C/U</t>
        </is>
      </c>
      <c r="I2035" s="18" t="n">
        <v>0</v>
      </c>
      <c r="Q2035" s="18" t="n">
        <v>5</v>
      </c>
      <c r="R2035" s="18">
        <f>I2035-Q2035</f>
        <v/>
      </c>
      <c r="T2035" s="17" t="inlineStr">
        <is>
          <t>Ítem del inventario físico de Avain sin código SAP en este centro. Se mantiene la línea sin código de material: la diferencia indica una cantidad a dar de alta en SAP.</t>
        </is>
      </c>
      <c r="U2035" s="32" t="inlineStr">
        <is>
          <t>Inventario físico sin código SAP</t>
        </is>
      </c>
      <c r="V2035" s="32" t="inlineStr">
        <is>
          <t>Sin clasificar en SAP</t>
        </is>
      </c>
      <c r="W2035" s="32" t="inlineStr">
        <is>
          <t>Dentro del alcance</t>
        </is>
      </c>
      <c r="X2035" s="33" t="inlineStr">
        <is>
          <t>Sin coincidencia</t>
        </is>
      </c>
      <c r="Y2035" s="32" t="inlineStr">
        <is>
          <t>Sin correspondencia confirmada: hay aproximaciones en SAP, descartadas por presentación o evidencia débil</t>
        </is>
      </c>
      <c r="Z2035" s="33" t="inlineStr">
        <is>
          <t>Alta de material en SAP (sin código)</t>
        </is>
      </c>
      <c r="AA2035" s="32" t="inlineStr">
        <is>
          <t>509</t>
        </is>
      </c>
      <c r="AB2035" s="32" t="inlineStr">
        <is>
          <t>COLLAR FILADELFIA AJUSTABLE</t>
        </is>
      </c>
      <c r="AC2035" s="32" t="inlineStr">
        <is>
          <t>Sin coincidencia</t>
        </is>
      </c>
      <c r="AD2035" s="32" t="inlineStr">
        <is>
          <t>No</t>
        </is>
      </c>
      <c r="AE2035" s="32" t="inlineStr"/>
      <c r="AF2035" s="32" t="inlineStr">
        <is>
          <t>No</t>
        </is>
      </c>
      <c r="AG2035" s="32" t="inlineStr"/>
      <c r="AH2035" s="41" t="n">
        <v>0</v>
      </c>
      <c r="AI2035" s="41" t="n">
        <v>5</v>
      </c>
      <c r="AJ2035" s="41" t="n">
        <v>-5</v>
      </c>
      <c r="AK2035" s="32" t="n"/>
      <c r="AL2035" s="32" t="n"/>
      <c r="AM2035" s="32" t="n"/>
      <c r="AN2035" s="29" t="inlineStr">
        <is>
          <t>Sin valor unitario en SAP: la diferencia económica de este ítem no puede calcularse (dato faltante).</t>
        </is>
      </c>
      <c r="AO2035" s="32"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17" t="n"/>
      <c r="B2036" s="17" t="inlineStr">
        <is>
          <t>COLLAR FILADELFIA PEDIATRICO</t>
        </is>
      </c>
      <c r="F2036" s="17" t="inlineStr">
        <is>
          <t>1060</t>
        </is>
      </c>
      <c r="H2036" s="17" t="inlineStr">
        <is>
          <t>C/U</t>
        </is>
      </c>
      <c r="I2036" s="18" t="n">
        <v>0</v>
      </c>
      <c r="Q2036" s="18" t="n">
        <v>16</v>
      </c>
      <c r="R2036" s="18">
        <f>I2036-Q2036</f>
        <v/>
      </c>
      <c r="T2036" s="17" t="inlineStr">
        <is>
          <t>Ítem del inventario físico de Avain sin código SAP en este centro. Se mantiene la línea sin código de material: la diferencia indica una cantidad a dar de alta en SAP.</t>
        </is>
      </c>
      <c r="U2036" s="32" t="inlineStr">
        <is>
          <t>Inventario físico sin código SAP</t>
        </is>
      </c>
      <c r="V2036" s="32" t="inlineStr">
        <is>
          <t>Sin clasificar en SAP</t>
        </is>
      </c>
      <c r="W2036" s="32" t="inlineStr">
        <is>
          <t>Dentro del alcance</t>
        </is>
      </c>
      <c r="X2036" s="33" t="inlineStr">
        <is>
          <t>Sin coincidencia</t>
        </is>
      </c>
      <c r="Y2036" s="32" t="inlineStr">
        <is>
          <t>Sin correspondencia confirmada: hay aproximaciones en SAP, descartadas por presentación o evidencia débil</t>
        </is>
      </c>
      <c r="Z2036" s="33" t="inlineStr">
        <is>
          <t>Alta de material en SAP (sin código)</t>
        </is>
      </c>
      <c r="AA2036" s="32" t="inlineStr">
        <is>
          <t>412</t>
        </is>
      </c>
      <c r="AB2036" s="32" t="inlineStr">
        <is>
          <t>COLLAR FILADELFIA PEDIATRICO</t>
        </is>
      </c>
      <c r="AC2036" s="32" t="inlineStr">
        <is>
          <t>Sin coincidencia</t>
        </is>
      </c>
      <c r="AD2036" s="32" t="inlineStr">
        <is>
          <t>No</t>
        </is>
      </c>
      <c r="AE2036" s="32" t="inlineStr"/>
      <c r="AF2036" s="32" t="inlineStr">
        <is>
          <t>No</t>
        </is>
      </c>
      <c r="AG2036" s="32" t="inlineStr"/>
      <c r="AH2036" s="41" t="n">
        <v>0</v>
      </c>
      <c r="AI2036" s="41" t="n">
        <v>16</v>
      </c>
      <c r="AJ2036" s="41" t="n">
        <v>-16</v>
      </c>
      <c r="AK2036" s="32" t="n"/>
      <c r="AL2036" s="32" t="n"/>
      <c r="AM2036" s="32" t="n"/>
      <c r="AN2036" s="29" t="inlineStr">
        <is>
          <t>Sin valor unitario en SAP: la diferencia económica de este ítem no puede calcularse (dato faltante).</t>
        </is>
      </c>
      <c r="AO2036" s="32"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17" t="n"/>
      <c r="B2037" s="17" t="inlineStr">
        <is>
          <t>CUBRECAMILLAS PACK X 10 UNIDADES</t>
        </is>
      </c>
      <c r="F2037" s="17" t="inlineStr">
        <is>
          <t>1060</t>
        </is>
      </c>
      <c r="H2037" s="17" t="inlineStr">
        <is>
          <t>C/U</t>
        </is>
      </c>
      <c r="I2037" s="18" t="n">
        <v>0</v>
      </c>
      <c r="Q2037" s="18" t="n">
        <v>9</v>
      </c>
      <c r="R2037" s="18">
        <f>I2037-Q2037</f>
        <v/>
      </c>
      <c r="T2037" s="17" t="inlineStr">
        <is>
          <t>Ítem del inventario físico de Avain sin código SAP en este centro. Se mantiene la línea sin código de material: la diferencia indica una cantidad a dar de alta en SAP.</t>
        </is>
      </c>
      <c r="U2037" s="32" t="inlineStr">
        <is>
          <t>Inventario físico sin código SAP</t>
        </is>
      </c>
      <c r="V2037" s="32" t="inlineStr">
        <is>
          <t>Sin clasificar en SAP</t>
        </is>
      </c>
      <c r="W2037" s="32" t="inlineStr">
        <is>
          <t>Dentro del alcance</t>
        </is>
      </c>
      <c r="X2037" s="33" t="inlineStr">
        <is>
          <t>Sin coincidencia</t>
        </is>
      </c>
      <c r="Y2037" s="32" t="inlineStr">
        <is>
          <t>Sin correspondencia confirmada: hay aproximaciones en SAP, descartadas por presentación o evidencia débil</t>
        </is>
      </c>
      <c r="Z2037" s="33" t="inlineStr">
        <is>
          <t>Alta de material en SAP (sin código)</t>
        </is>
      </c>
      <c r="AA2037" s="32" t="inlineStr">
        <is>
          <t>384</t>
        </is>
      </c>
      <c r="AB2037" s="32" t="inlineStr">
        <is>
          <t>CUBRECAMILLAS PACK X 10 UNIDADES</t>
        </is>
      </c>
      <c r="AC2037" s="32" t="inlineStr">
        <is>
          <t>Sin coincidencia</t>
        </is>
      </c>
      <c r="AD2037" s="32" t="inlineStr">
        <is>
          <t>No</t>
        </is>
      </c>
      <c r="AE2037" s="32" t="inlineStr"/>
      <c r="AF2037" s="32" t="inlineStr">
        <is>
          <t>No</t>
        </is>
      </c>
      <c r="AG2037" s="32" t="inlineStr"/>
      <c r="AH2037" s="41" t="n">
        <v>0</v>
      </c>
      <c r="AI2037" s="41" t="n">
        <v>9</v>
      </c>
      <c r="AJ2037" s="41" t="n">
        <v>-9</v>
      </c>
      <c r="AK2037" s="32" t="n"/>
      <c r="AL2037" s="32" t="n"/>
      <c r="AM2037" s="32" t="n"/>
      <c r="AN2037" s="29" t="inlineStr">
        <is>
          <t>Sin valor unitario en SAP: la diferencia económica de este ítem no puede calcularse (dato faltante).</t>
        </is>
      </c>
      <c r="AO2037" s="32" t="inlineStr">
        <is>
          <t>Mejor aproximación descartada: 2000217 CUBRECAMILLA ELASTIZADA 0.90 X 2,00 MT (calibre/talle/medida distinta; similitud 0.27).</t>
        </is>
      </c>
    </row>
    <row r="2038">
      <c r="A2038" s="17" t="n"/>
      <c r="B2038" s="17" t="inlineStr">
        <is>
          <t>DESCARTADOR CORTOPUNZANTES 1,4 L</t>
        </is>
      </c>
      <c r="F2038" s="17" t="inlineStr">
        <is>
          <t>1060</t>
        </is>
      </c>
      <c r="H2038" s="17" t="inlineStr">
        <is>
          <t>C/U</t>
        </is>
      </c>
      <c r="I2038" s="18" t="n">
        <v>0</v>
      </c>
      <c r="Q2038" s="18" t="n">
        <v>39</v>
      </c>
      <c r="R2038" s="18">
        <f>I2038-Q2038</f>
        <v/>
      </c>
      <c r="T2038" s="17" t="inlineStr">
        <is>
          <t>Ítem del inventario físico de Avain sin código SAP en este centro. Se mantiene la línea sin código de material: la diferencia indica una cantidad a dar de alta en SAP.</t>
        </is>
      </c>
      <c r="U2038" s="32" t="inlineStr">
        <is>
          <t>Inventario físico sin código SAP</t>
        </is>
      </c>
      <c r="V2038" s="32" t="inlineStr">
        <is>
          <t>Sin clasificar en SAP</t>
        </is>
      </c>
      <c r="W2038" s="32" t="inlineStr">
        <is>
          <t>Dentro del alcance</t>
        </is>
      </c>
      <c r="X2038" s="33" t="inlineStr">
        <is>
          <t>Sin coincidencia</t>
        </is>
      </c>
      <c r="Y2038" s="32" t="inlineStr">
        <is>
          <t>Sin correspondencia confirmada: hay aproximaciones en SAP, descartadas por presentación o evidencia débil</t>
        </is>
      </c>
      <c r="Z2038" s="33" t="inlineStr">
        <is>
          <t>Alta de material en SAP (sin código)</t>
        </is>
      </c>
      <c r="AA2038" s="32" t="inlineStr">
        <is>
          <t>513</t>
        </is>
      </c>
      <c r="AB2038" s="32" t="inlineStr">
        <is>
          <t>DESCARTADOR CORTOPUNZANTES 1,4 L</t>
        </is>
      </c>
      <c r="AC2038" s="32" t="inlineStr">
        <is>
          <t>Sin coincidencia</t>
        </is>
      </c>
      <c r="AD2038" s="32" t="inlineStr">
        <is>
          <t>No</t>
        </is>
      </c>
      <c r="AE2038" s="32" t="inlineStr"/>
      <c r="AF2038" s="32" t="inlineStr">
        <is>
          <t>No</t>
        </is>
      </c>
      <c r="AG2038" s="32" t="inlineStr"/>
      <c r="AH2038" s="41" t="n">
        <v>0</v>
      </c>
      <c r="AI2038" s="41" t="n">
        <v>39</v>
      </c>
      <c r="AJ2038" s="41" t="n">
        <v>-39</v>
      </c>
      <c r="AK2038" s="32" t="n"/>
      <c r="AL2038" s="32" t="n"/>
      <c r="AM2038" s="32" t="n"/>
      <c r="AN2038" s="29" t="inlineStr">
        <is>
          <t>Sin valor unitario en SAP: la diferencia económica de este ítem no puede calcularse (dato faltante).</t>
        </is>
      </c>
      <c r="AO2038" s="32"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17" t="n"/>
      <c r="B2039" s="17" t="inlineStr">
        <is>
          <t>DESCARTADOR CORTOPUNZANTES 2,2 L</t>
        </is>
      </c>
      <c r="F2039" s="17" t="inlineStr">
        <is>
          <t>1060</t>
        </is>
      </c>
      <c r="H2039" s="17" t="inlineStr">
        <is>
          <t>C/U</t>
        </is>
      </c>
      <c r="I2039" s="18" t="n">
        <v>0</v>
      </c>
      <c r="Q2039" s="18" t="n">
        <v>1</v>
      </c>
      <c r="R2039" s="18">
        <f>I2039-Q2039</f>
        <v/>
      </c>
      <c r="T2039" s="17" t="inlineStr">
        <is>
          <t>Ítem del inventario físico de Avain sin código SAP en este centro. Se mantiene la línea sin código de material: la diferencia indica una cantidad a dar de alta en SAP.</t>
        </is>
      </c>
      <c r="U2039" s="32" t="inlineStr">
        <is>
          <t>Inventario físico sin código SAP</t>
        </is>
      </c>
      <c r="V2039" s="32" t="inlineStr">
        <is>
          <t>Sin clasificar en SAP</t>
        </is>
      </c>
      <c r="W2039" s="32" t="inlineStr">
        <is>
          <t>Dentro del alcance</t>
        </is>
      </c>
      <c r="X2039" s="33" t="inlineStr">
        <is>
          <t>Sin coincidencia</t>
        </is>
      </c>
      <c r="Y2039" s="32" t="inlineStr">
        <is>
          <t>Sin correspondencia confirmada: hay aproximaciones en SAP, descartadas por presentación o evidencia débil</t>
        </is>
      </c>
      <c r="Z2039" s="33" t="inlineStr">
        <is>
          <t>Alta de material en SAP (sin código)</t>
        </is>
      </c>
      <c r="AA2039" s="32" t="inlineStr">
        <is>
          <t>512</t>
        </is>
      </c>
      <c r="AB2039" s="32" t="inlineStr">
        <is>
          <t>DESCARTADOR CORTOPUNZANTES 2,2 L</t>
        </is>
      </c>
      <c r="AC2039" s="32" t="inlineStr">
        <is>
          <t>Sin coincidencia</t>
        </is>
      </c>
      <c r="AD2039" s="32" t="inlineStr">
        <is>
          <t>No</t>
        </is>
      </c>
      <c r="AE2039" s="32" t="inlineStr"/>
      <c r="AF2039" s="32" t="inlineStr">
        <is>
          <t>No</t>
        </is>
      </c>
      <c r="AG2039" s="32" t="inlineStr"/>
      <c r="AH2039" s="41" t="n">
        <v>0</v>
      </c>
      <c r="AI2039" s="41" t="n">
        <v>1</v>
      </c>
      <c r="AJ2039" s="41" t="n">
        <v>-1</v>
      </c>
      <c r="AK2039" s="32" t="n"/>
      <c r="AL2039" s="32" t="n"/>
      <c r="AM2039" s="32" t="n"/>
      <c r="AN2039" s="29" t="inlineStr">
        <is>
          <t>Sin valor unitario en SAP: la diferencia económica de este ítem no puede calcularse (dato faltante).</t>
        </is>
      </c>
      <c r="AO2039" s="32"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17" t="n"/>
      <c r="B2040" s="17" t="inlineStr">
        <is>
          <t>DESCARTADOR CORTOPUNZANTES 4,5 LTS</t>
        </is>
      </c>
      <c r="F2040" s="17" t="inlineStr">
        <is>
          <t>1060</t>
        </is>
      </c>
      <c r="H2040" s="17" t="inlineStr">
        <is>
          <t>C/U</t>
        </is>
      </c>
      <c r="I2040" s="18" t="n">
        <v>0</v>
      </c>
      <c r="Q2040" s="18" t="n">
        <v>15</v>
      </c>
      <c r="R2040" s="18">
        <f>I2040-Q2040</f>
        <v/>
      </c>
      <c r="T2040" s="17" t="inlineStr">
        <is>
          <t>Ítem del inventario físico de Avain sin código SAP en este centro. Se mantiene la línea sin código de material: la diferencia indica una cantidad a dar de alta en SAP.</t>
        </is>
      </c>
      <c r="U2040" s="32" t="inlineStr">
        <is>
          <t>Inventario físico sin código SAP</t>
        </is>
      </c>
      <c r="V2040" s="32" t="inlineStr">
        <is>
          <t>Sin clasificar en SAP</t>
        </is>
      </c>
      <c r="W2040" s="32" t="inlineStr">
        <is>
          <t>Dentro del alcance</t>
        </is>
      </c>
      <c r="X2040" s="33" t="inlineStr">
        <is>
          <t>Sin coincidencia</t>
        </is>
      </c>
      <c r="Y2040" s="32" t="inlineStr">
        <is>
          <t>Pendiente de validación: el ítem está en el Master pero no tiene código SAP confirmado</t>
        </is>
      </c>
      <c r="Z2040" s="33" t="inlineStr">
        <is>
          <t>Alta de material en SAP (sin código)</t>
        </is>
      </c>
      <c r="AA2040" s="32" t="inlineStr">
        <is>
          <t>361</t>
        </is>
      </c>
      <c r="AB2040" s="32" t="inlineStr">
        <is>
          <t>DESCARTADOR CORTOPUNZANTES 4,5 LTS</t>
        </is>
      </c>
      <c r="AC2040" s="32" t="inlineStr">
        <is>
          <t>Sin coincidencia</t>
        </is>
      </c>
      <c r="AD2040" s="32" t="inlineStr">
        <is>
          <t>No</t>
        </is>
      </c>
      <c r="AE2040" s="32" t="inlineStr"/>
      <c r="AF2040" s="32" t="inlineStr">
        <is>
          <t>Sí</t>
        </is>
      </c>
      <c r="AG2040" s="32" t="inlineStr">
        <is>
          <t>D-157</t>
        </is>
      </c>
      <c r="AH2040" s="41" t="n">
        <v>0</v>
      </c>
      <c r="AI2040" s="41" t="n">
        <v>15</v>
      </c>
      <c r="AJ2040" s="41" t="n">
        <v>-15</v>
      </c>
      <c r="AK2040" s="32" t="n"/>
      <c r="AL2040" s="32" t="n"/>
      <c r="AM2040" s="32" t="n"/>
      <c r="AN2040" s="29" t="inlineStr">
        <is>
          <t>Sin valor unitario en SAP: la diferencia económica de este ítem no puede calcularse (dato faltante).</t>
        </is>
      </c>
      <c r="AO2040" s="32"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17" t="n"/>
      <c r="B2041" s="17" t="inlineStr">
        <is>
          <t>DESCARTADOR CORTOPUZANTES 7 LTS</t>
        </is>
      </c>
      <c r="F2041" s="17" t="inlineStr">
        <is>
          <t>1060</t>
        </is>
      </c>
      <c r="H2041" s="17" t="inlineStr">
        <is>
          <t>C/U</t>
        </is>
      </c>
      <c r="I2041" s="18" t="n">
        <v>0</v>
      </c>
      <c r="Q2041" s="18" t="n">
        <v>1</v>
      </c>
      <c r="R2041" s="18">
        <f>I2041-Q2041</f>
        <v/>
      </c>
      <c r="T2041" s="17" t="inlineStr">
        <is>
          <t>Ítem del inventario físico de Avain sin código SAP en este centro. Se mantiene la línea sin código de material: la diferencia indica una cantidad a dar de alta en SAP.</t>
        </is>
      </c>
      <c r="U2041" s="32" t="inlineStr">
        <is>
          <t>Inventario físico sin código SAP</t>
        </is>
      </c>
      <c r="V2041" s="32" t="inlineStr">
        <is>
          <t>Sin clasificar en SAP</t>
        </is>
      </c>
      <c r="W2041" s="32" t="inlineStr">
        <is>
          <t>Dentro del alcance</t>
        </is>
      </c>
      <c r="X2041" s="33" t="inlineStr">
        <is>
          <t>Sin coincidencia</t>
        </is>
      </c>
      <c r="Y2041" s="32" t="inlineStr">
        <is>
          <t>Sin correspondencia confirmada: hay aproximaciones en SAP, descartadas por presentación o evidencia débil</t>
        </is>
      </c>
      <c r="Z2041" s="33" t="inlineStr">
        <is>
          <t>Alta de material en SAP (sin código)</t>
        </is>
      </c>
      <c r="AA2041" s="32" t="inlineStr">
        <is>
          <t>360</t>
        </is>
      </c>
      <c r="AB2041" s="32" t="inlineStr">
        <is>
          <t>DESCARTADOR CORTOPUZANTES 7 LTS</t>
        </is>
      </c>
      <c r="AC2041" s="32" t="inlineStr">
        <is>
          <t>Sin coincidencia</t>
        </is>
      </c>
      <c r="AD2041" s="32" t="inlineStr">
        <is>
          <t>No</t>
        </is>
      </c>
      <c r="AE2041" s="32" t="inlineStr"/>
      <c r="AF2041" s="32" t="inlineStr">
        <is>
          <t>No</t>
        </is>
      </c>
      <c r="AG2041" s="32" t="inlineStr"/>
      <c r="AH2041" s="41" t="n">
        <v>0</v>
      </c>
      <c r="AI2041" s="41" t="n">
        <v>1</v>
      </c>
      <c r="AJ2041" s="41" t="n">
        <v>-1</v>
      </c>
      <c r="AK2041" s="32" t="n"/>
      <c r="AL2041" s="32" t="n"/>
      <c r="AM2041" s="32" t="n"/>
      <c r="AN2041" s="29" t="inlineStr">
        <is>
          <t>Sin valor unitario en SAP: la diferencia económica de este ítem no puede calcularse (dato faltante).</t>
        </is>
      </c>
      <c r="AO2041" s="32" t="inlineStr">
        <is>
          <t>Mejor aproximación descartada: 2000870 DESCARTADOR C/TAPA GIRATORIA MOD E1 1.4L (dosis/presentación distinta (7000ML vs 1400ML); similitud 0.34).</t>
        </is>
      </c>
    </row>
    <row r="2042">
      <c r="A2042" s="17" t="n"/>
      <c r="B2042" s="17" t="inlineStr">
        <is>
          <t>desloratadina</t>
        </is>
      </c>
      <c r="F2042" s="17" t="inlineStr">
        <is>
          <t>1060</t>
        </is>
      </c>
      <c r="H2042" s="17" t="inlineStr">
        <is>
          <t>C/U</t>
        </is>
      </c>
      <c r="I2042" s="18" t="n">
        <v>0</v>
      </c>
      <c r="Q2042" s="18" t="n">
        <v>30</v>
      </c>
      <c r="R2042" s="18">
        <f>I2042-Q2042</f>
        <v/>
      </c>
      <c r="T2042" s="17" t="inlineStr">
        <is>
          <t>Ítem del inventario físico de Avain sin código SAP en este centro. Se mantiene la línea sin código de material: la diferencia indica una cantidad a dar de alta en SAP.</t>
        </is>
      </c>
      <c r="U2042" s="32" t="inlineStr">
        <is>
          <t>Inventario físico sin código SAP</t>
        </is>
      </c>
      <c r="V2042" s="32" t="inlineStr">
        <is>
          <t>Sin clasificar en SAP</t>
        </is>
      </c>
      <c r="W2042" s="32" t="inlineStr">
        <is>
          <t>Dentro del alcance</t>
        </is>
      </c>
      <c r="X2042" s="33" t="inlineStr">
        <is>
          <t>Sin coincidencia</t>
        </is>
      </c>
      <c r="Y2042" s="32" t="inlineStr">
        <is>
          <t>Sin correspondencia confirmada: hay aproximaciones en SAP, descartadas por presentación o evidencia débil</t>
        </is>
      </c>
      <c r="Z2042" s="33" t="inlineStr">
        <is>
          <t>Alta de material en SAP (sin código)</t>
        </is>
      </c>
      <c r="AA2042" s="32" t="inlineStr">
        <is>
          <t>534</t>
        </is>
      </c>
      <c r="AB2042" s="32" t="inlineStr">
        <is>
          <t>desloratadina</t>
        </is>
      </c>
      <c r="AC2042" s="32" t="inlineStr">
        <is>
          <t>Sin coincidencia</t>
        </is>
      </c>
      <c r="AD2042" s="32" t="inlineStr">
        <is>
          <t>No</t>
        </is>
      </c>
      <c r="AE2042" s="32" t="inlineStr"/>
      <c r="AF2042" s="32" t="inlineStr">
        <is>
          <t>No</t>
        </is>
      </c>
      <c r="AG2042" s="32" t="inlineStr"/>
      <c r="AH2042" s="41" t="n">
        <v>0</v>
      </c>
      <c r="AI2042" s="41" t="n">
        <v>30</v>
      </c>
      <c r="AJ2042" s="41" t="n">
        <v>-30</v>
      </c>
      <c r="AK2042" s="32" t="n"/>
      <c r="AL2042" s="32" t="n"/>
      <c r="AM2042" s="32" t="n"/>
      <c r="AN2042" s="29" t="inlineStr">
        <is>
          <t>Sin valor unitario en SAP: la diferencia económica de este ítem no puede calcularse (dato faltante).</t>
        </is>
      </c>
      <c r="AO2042" s="32" t="inlineStr">
        <is>
          <t>Mejor aproximación descartada: 1000144 LORATADINA 10 MG COMP (una nomenclatura no informa dosis; similitud 0.43).</t>
        </is>
      </c>
    </row>
    <row r="2043">
      <c r="A2043" s="17" t="n"/>
      <c r="B2043" s="17" t="inlineStr">
        <is>
          <t>FERULAS DIGITALES</t>
        </is>
      </c>
      <c r="F2043" s="17" t="inlineStr">
        <is>
          <t>1060</t>
        </is>
      </c>
      <c r="H2043" s="17" t="inlineStr">
        <is>
          <t>C/U</t>
        </is>
      </c>
      <c r="I2043" s="18" t="n">
        <v>0</v>
      </c>
      <c r="Q2043" s="18" t="n">
        <v>46</v>
      </c>
      <c r="R2043" s="18">
        <f>I2043-Q2043</f>
        <v/>
      </c>
      <c r="T2043" s="17" t="inlineStr">
        <is>
          <t>Ítem del inventario físico de Avain sin código SAP en este centro. Se mantiene la línea sin código de material: la diferencia indica una cantidad a dar de alta en SAP.</t>
        </is>
      </c>
      <c r="U2043" s="32" t="inlineStr">
        <is>
          <t>Inventario físico sin código SAP</t>
        </is>
      </c>
      <c r="V2043" s="32" t="inlineStr">
        <is>
          <t>Sin clasificar en SAP</t>
        </is>
      </c>
      <c r="W2043" s="32" t="inlineStr">
        <is>
          <t>Dentro del alcance</t>
        </is>
      </c>
      <c r="X2043" s="33" t="inlineStr">
        <is>
          <t>Sin coincidencia</t>
        </is>
      </c>
      <c r="Y2043" s="32" t="inlineStr">
        <is>
          <t>Sin correspondencia confirmada: hay aproximaciones en SAP, descartadas por presentación o evidencia débil</t>
        </is>
      </c>
      <c r="Z2043" s="33" t="inlineStr">
        <is>
          <t>Alta de material en SAP (sin código)</t>
        </is>
      </c>
      <c r="AA2043" s="32" t="inlineStr">
        <is>
          <t>470</t>
        </is>
      </c>
      <c r="AB2043" s="32" t="inlineStr">
        <is>
          <t>FERULAS DIGITALES</t>
        </is>
      </c>
      <c r="AC2043" s="32" t="inlineStr">
        <is>
          <t>Sin coincidencia</t>
        </is>
      </c>
      <c r="AD2043" s="32" t="inlineStr">
        <is>
          <t>No</t>
        </is>
      </c>
      <c r="AE2043" s="32" t="inlineStr"/>
      <c r="AF2043" s="32" t="inlineStr">
        <is>
          <t>No</t>
        </is>
      </c>
      <c r="AG2043" s="32" t="inlineStr"/>
      <c r="AH2043" s="41" t="n">
        <v>0</v>
      </c>
      <c r="AI2043" s="41" t="n">
        <v>46</v>
      </c>
      <c r="AJ2043" s="41" t="n">
        <v>-46</v>
      </c>
      <c r="AK2043" s="32" t="n"/>
      <c r="AL2043" s="32" t="n"/>
      <c r="AM2043" s="32" t="n"/>
      <c r="AN2043" s="29" t="inlineStr">
        <is>
          <t>Sin valor unitario en SAP: la diferencia económica de este ítem no puede calcularse (dato faltante).</t>
        </is>
      </c>
      <c r="AO2043" s="32" t="inlineStr">
        <is>
          <t>Mejor aproximación descartada: 2000749 SET FERULAS RIGIDAS 4 PIEZAS (similitud 0.41).</t>
        </is>
      </c>
    </row>
    <row r="2044">
      <c r="A2044" s="17" t="n"/>
      <c r="B2044" s="17" t="inlineStr">
        <is>
          <t>FIJADOR DE TUBO ENDOTRAQUEAL</t>
        </is>
      </c>
      <c r="F2044" s="17" t="inlineStr">
        <is>
          <t>1060</t>
        </is>
      </c>
      <c r="H2044" s="17" t="inlineStr">
        <is>
          <t>C/U</t>
        </is>
      </c>
      <c r="I2044" s="18" t="n">
        <v>0</v>
      </c>
      <c r="Q2044" s="18" t="n">
        <v>11</v>
      </c>
      <c r="R2044" s="18">
        <f>I2044-Q2044</f>
        <v/>
      </c>
      <c r="T2044" s="17" t="inlineStr">
        <is>
          <t>Ítem del inventario físico de Avain sin código SAP en este centro. Se mantiene la línea sin código de material: la diferencia indica una cantidad a dar de alta en SAP.</t>
        </is>
      </c>
      <c r="U2044" s="32" t="inlineStr">
        <is>
          <t>Inventario físico sin código SAP</t>
        </is>
      </c>
      <c r="V2044" s="32" t="inlineStr">
        <is>
          <t>Sin clasificar en SAP</t>
        </is>
      </c>
      <c r="W2044" s="32" t="inlineStr">
        <is>
          <t>Dentro del alcance</t>
        </is>
      </c>
      <c r="X2044" s="33" t="inlineStr">
        <is>
          <t>Sin coincidencia</t>
        </is>
      </c>
      <c r="Y2044" s="32" t="inlineStr">
        <is>
          <t>Sin correspondencia confirmada: hay aproximaciones en SAP, descartadas por presentación o evidencia débil</t>
        </is>
      </c>
      <c r="Z2044" s="33" t="inlineStr">
        <is>
          <t>Alta de material en SAP (sin código)</t>
        </is>
      </c>
      <c r="AA2044" s="32" t="inlineStr">
        <is>
          <t>370</t>
        </is>
      </c>
      <c r="AB2044" s="32" t="inlineStr">
        <is>
          <t>FIJADOR DE TUBO ENDOTRAQUEAL</t>
        </is>
      </c>
      <c r="AC2044" s="32" t="inlineStr">
        <is>
          <t>Sin coincidencia</t>
        </is>
      </c>
      <c r="AD2044" s="32" t="inlineStr">
        <is>
          <t>No</t>
        </is>
      </c>
      <c r="AE2044" s="32" t="inlineStr"/>
      <c r="AF2044" s="32" t="inlineStr">
        <is>
          <t>No</t>
        </is>
      </c>
      <c r="AG2044" s="32" t="inlineStr"/>
      <c r="AH2044" s="41" t="n">
        <v>0</v>
      </c>
      <c r="AI2044" s="41" t="n">
        <v>11</v>
      </c>
      <c r="AJ2044" s="41" t="n">
        <v>-11</v>
      </c>
      <c r="AK2044" s="32" t="n"/>
      <c r="AL2044" s="32" t="n"/>
      <c r="AM2044" s="32" t="n"/>
      <c r="AN2044" s="29" t="inlineStr">
        <is>
          <t>Sin valor unitario en SAP: la diferencia económica de este ítem no puede calcularse (dato faltante).</t>
        </is>
      </c>
      <c r="AO2044" s="32" t="inlineStr">
        <is>
          <t>Mejor aproximación descartada: 2000568 MORDILLOS DE FIJACION TUBO ENDOTRAQUEAL (similitud 0.54).</t>
        </is>
      </c>
    </row>
    <row r="2045">
      <c r="A2045" s="17" t="n"/>
      <c r="B2045" s="17" t="inlineStr">
        <is>
          <t>GOTA PC ® TETRAHIDRAZOLINA CLORHIDRATO</t>
        </is>
      </c>
      <c r="F2045" s="17" t="inlineStr">
        <is>
          <t>1060</t>
        </is>
      </c>
      <c r="H2045" s="17" t="inlineStr">
        <is>
          <t>C/U</t>
        </is>
      </c>
      <c r="I2045" s="18" t="n">
        <v>0</v>
      </c>
      <c r="Q2045" s="18" t="n">
        <v>49</v>
      </c>
      <c r="R2045" s="18">
        <f>I2045-Q2045</f>
        <v/>
      </c>
      <c r="T2045" s="17" t="inlineStr">
        <is>
          <t>Ítem del inventario físico de Avain sin código SAP en este centro. Se mantiene la línea sin código de material: la diferencia indica una cantidad a dar de alta en SAP.</t>
        </is>
      </c>
      <c r="U2045" s="32" t="inlineStr">
        <is>
          <t>Inventario físico sin código SAP</t>
        </is>
      </c>
      <c r="V2045" s="32" t="inlineStr">
        <is>
          <t>Sin clasificar en SAP</t>
        </is>
      </c>
      <c r="W2045" s="32" t="inlineStr">
        <is>
          <t>Dentro del alcance</t>
        </is>
      </c>
      <c r="X2045" s="33" t="inlineStr">
        <is>
          <t>Sin coincidencia</t>
        </is>
      </c>
      <c r="Y2045" s="32" t="inlineStr">
        <is>
          <t>Sin correspondencia confirmada: hay aproximaciones en SAP, descartadas por presentación o evidencia débil</t>
        </is>
      </c>
      <c r="Z2045" s="33" t="inlineStr">
        <is>
          <t>Alta de material en SAP (sin código)</t>
        </is>
      </c>
      <c r="AA2045" s="32" t="inlineStr">
        <is>
          <t>124</t>
        </is>
      </c>
      <c r="AB2045" s="32" t="inlineStr">
        <is>
          <t>GOTA PC ® TETRAHIDRAZOLINA CLORHIDRATO</t>
        </is>
      </c>
      <c r="AC2045" s="32" t="inlineStr">
        <is>
          <t>Sin coincidencia</t>
        </is>
      </c>
      <c r="AD2045" s="32" t="inlineStr">
        <is>
          <t>No</t>
        </is>
      </c>
      <c r="AE2045" s="32" t="inlineStr"/>
      <c r="AF2045" s="32" t="inlineStr">
        <is>
          <t>No</t>
        </is>
      </c>
      <c r="AG2045" s="32" t="inlineStr"/>
      <c r="AH2045" s="41" t="n">
        <v>0</v>
      </c>
      <c r="AI2045" s="41" t="n">
        <v>49</v>
      </c>
      <c r="AJ2045" s="41" t="n">
        <v>-49</v>
      </c>
      <c r="AK2045" s="32" t="n"/>
      <c r="AL2045" s="32" t="n"/>
      <c r="AM2045" s="32" t="n"/>
      <c r="AN2045" s="29" t="inlineStr">
        <is>
          <t>Sin valor unitario en SAP: la diferencia económica de este ítem no puede calcularse (dato faltante).</t>
        </is>
      </c>
      <c r="AO2045" s="32" t="inlineStr">
        <is>
          <t>Mejor aproximación descartada: 1000314 MORFINA CLORHIDRATO 10MG (una nomenclatura no informa dosis; similitud 0.36).</t>
        </is>
      </c>
    </row>
    <row r="2046">
      <c r="A2046" s="17" t="n"/>
      <c r="B2046" s="17" t="inlineStr">
        <is>
          <t>GOTAS OFTÁLMICAS (TOBRA + DEXA)</t>
        </is>
      </c>
      <c r="F2046" s="17" t="inlineStr">
        <is>
          <t>1060</t>
        </is>
      </c>
      <c r="H2046" s="17" t="inlineStr">
        <is>
          <t>C/U</t>
        </is>
      </c>
      <c r="I2046" s="18" t="n">
        <v>0</v>
      </c>
      <c r="Q2046" s="18" t="n">
        <v>0</v>
      </c>
      <c r="R2046" s="18">
        <f>I2046-Q2046</f>
        <v/>
      </c>
      <c r="T2046" s="17" t="inlineStr">
        <is>
          <t>Ítem del inventario físico de Avain sin código SAP en este centro. Se mantiene la línea sin código de material: la diferencia indica una cantidad a dar de alta en SAP.</t>
        </is>
      </c>
      <c r="U2046" s="32" t="inlineStr">
        <is>
          <t>Inventario físico sin código SAP</t>
        </is>
      </c>
      <c r="V2046" s="32" t="inlineStr">
        <is>
          <t>Sin clasificar en SAP</t>
        </is>
      </c>
      <c r="W2046" s="32" t="inlineStr">
        <is>
          <t>Dentro del alcance</t>
        </is>
      </c>
      <c r="X2046" s="33" t="inlineStr">
        <is>
          <t>Sin coincidencia</t>
        </is>
      </c>
      <c r="Y2046" s="32" t="inlineStr">
        <is>
          <t>Sin correspondencia confirmada: hay aproximaciones en SAP, descartadas por presentación o evidencia débil</t>
        </is>
      </c>
      <c r="Z2046" s="33" t="inlineStr">
        <is>
          <t>Alta de material en SAP (sin código)</t>
        </is>
      </c>
      <c r="AA2046" s="32" t="inlineStr">
        <is>
          <t>125</t>
        </is>
      </c>
      <c r="AB2046" s="32" t="inlineStr">
        <is>
          <t>GOTAS OFTÁLMICAS (TOBRA + DEXA)</t>
        </is>
      </c>
      <c r="AC2046" s="32" t="inlineStr">
        <is>
          <t>Sin coincidencia</t>
        </is>
      </c>
      <c r="AD2046" s="32" t="inlineStr">
        <is>
          <t>No</t>
        </is>
      </c>
      <c r="AE2046" s="32" t="inlineStr"/>
      <c r="AF2046" s="32" t="inlineStr">
        <is>
          <t>No</t>
        </is>
      </c>
      <c r="AG2046" s="32" t="inlineStr"/>
      <c r="AH2046" s="41" t="n">
        <v>0</v>
      </c>
      <c r="AI2046" s="41" t="n">
        <v>0</v>
      </c>
      <c r="AJ2046" s="41" t="n">
        <v>-0</v>
      </c>
      <c r="AK2046" s="32" t="n"/>
      <c r="AL2046" s="32" t="n"/>
      <c r="AM2046" s="32" t="n"/>
      <c r="AN2046" s="29" t="inlineStr">
        <is>
          <t>Sin valor unitario en SAP: la diferencia económica de este ítem no puede calcularse (dato faltante).</t>
        </is>
      </c>
      <c r="AO2046" s="32" t="inlineStr">
        <is>
          <t>Mejor aproximación descartada: 1000615 GOTAS OFTALMICAS CON GLICERINA (similitud 0.55).</t>
        </is>
      </c>
    </row>
    <row r="2047">
      <c r="A2047" s="17" t="n"/>
      <c r="B2047" s="17" t="inlineStr">
        <is>
          <t>heparina</t>
        </is>
      </c>
      <c r="F2047" s="17" t="inlineStr">
        <is>
          <t>1060</t>
        </is>
      </c>
      <c r="H2047" s="17" t="inlineStr">
        <is>
          <t>C/U</t>
        </is>
      </c>
      <c r="I2047" s="18" t="n">
        <v>0</v>
      </c>
      <c r="Q2047" s="18" t="n">
        <v>80</v>
      </c>
      <c r="R2047" s="18">
        <f>I2047-Q2047</f>
        <v/>
      </c>
      <c r="T2047" s="17" t="inlineStr">
        <is>
          <t>Ítem del inventario físico de Avain sin código SAP en este centro. Se mantiene la línea sin código de material: la diferencia indica una cantidad a dar de alta en SAP.</t>
        </is>
      </c>
      <c r="U2047" s="32" t="inlineStr">
        <is>
          <t>Inventario físico sin código SAP</t>
        </is>
      </c>
      <c r="V2047" s="32" t="inlineStr">
        <is>
          <t>Sin clasificar en SAP</t>
        </is>
      </c>
      <c r="W2047" s="32" t="inlineStr">
        <is>
          <t>Dentro del alcance</t>
        </is>
      </c>
      <c r="X2047" s="33" t="inlineStr">
        <is>
          <t>Sin coincidencia</t>
        </is>
      </c>
      <c r="Y2047" s="32" t="inlineStr">
        <is>
          <t>Sin correspondencia confirmada: hay aproximaciones en SAP, descartadas por presentación o evidencia débil</t>
        </is>
      </c>
      <c r="Z2047" s="33" t="inlineStr">
        <is>
          <t>Alta de material en SAP (sin código)</t>
        </is>
      </c>
      <c r="AA2047" s="32" t="inlineStr">
        <is>
          <t>526</t>
        </is>
      </c>
      <c r="AB2047" s="32" t="inlineStr">
        <is>
          <t>heparina</t>
        </is>
      </c>
      <c r="AC2047" s="32" t="inlineStr">
        <is>
          <t>Sin coincidencia</t>
        </is>
      </c>
      <c r="AD2047" s="32" t="inlineStr">
        <is>
          <t>No</t>
        </is>
      </c>
      <c r="AE2047" s="32" t="inlineStr"/>
      <c r="AF2047" s="32" t="inlineStr">
        <is>
          <t>No</t>
        </is>
      </c>
      <c r="AG2047" s="32" t="inlineStr"/>
      <c r="AH2047" s="41" t="n">
        <v>0</v>
      </c>
      <c r="AI2047" s="41" t="n">
        <v>80</v>
      </c>
      <c r="AJ2047" s="41" t="n">
        <v>-80</v>
      </c>
      <c r="AK2047" s="32" t="n"/>
      <c r="AL2047" s="32" t="n"/>
      <c r="AM2047" s="32" t="n"/>
      <c r="AN2047" s="29" t="inlineStr">
        <is>
          <t>Sin valor unitario en SAP: la diferencia económica de este ítem no puede calcularse (dato faltante).</t>
        </is>
      </c>
      <c r="AO2047" s="32" t="inlineStr">
        <is>
          <t>Mejor aproximación descartada: 2000027 JERINGA DE 5 ML (una nomenclatura no informa dosis; similitud 0.14).</t>
        </is>
      </c>
    </row>
    <row r="2048">
      <c r="A2048" s="17" t="n"/>
      <c r="B2048" s="17" t="inlineStr">
        <is>
          <t>HIOSCINA SIMPLE AMP</t>
        </is>
      </c>
      <c r="F2048" s="17" t="inlineStr">
        <is>
          <t>1060</t>
        </is>
      </c>
      <c r="H2048" s="17" t="inlineStr">
        <is>
          <t>C/U</t>
        </is>
      </c>
      <c r="I2048" s="18" t="n">
        <v>0</v>
      </c>
      <c r="Q2048" s="18" t="n">
        <v>131</v>
      </c>
      <c r="R2048" s="18">
        <f>I2048-Q2048</f>
        <v/>
      </c>
      <c r="T2048" s="17" t="inlineStr">
        <is>
          <t>Ítem del inventario físico de Avain sin código SAP en este centro. Se mantiene la línea sin código de material: la diferencia indica una cantidad a dar de alta en SAP.</t>
        </is>
      </c>
      <c r="U2048" s="32" t="inlineStr">
        <is>
          <t>Inventario físico sin código SAP</t>
        </is>
      </c>
      <c r="V2048" s="32" t="inlineStr">
        <is>
          <t>Sin clasificar en SAP</t>
        </is>
      </c>
      <c r="W2048" s="32" t="inlineStr">
        <is>
          <t>Dentro del alcance</t>
        </is>
      </c>
      <c r="X2048" s="33" t="inlineStr">
        <is>
          <t>Sin coincidencia</t>
        </is>
      </c>
      <c r="Y2048" s="32" t="inlineStr">
        <is>
          <t>Sin correspondencia confirmada: hay aproximaciones en SAP, descartadas por presentación o evidencia débil</t>
        </is>
      </c>
      <c r="Z2048" s="33" t="inlineStr">
        <is>
          <t>Alta de material en SAP (sin código)</t>
        </is>
      </c>
      <c r="AA2048" s="32" t="inlineStr">
        <is>
          <t>131</t>
        </is>
      </c>
      <c r="AB2048" s="32" t="inlineStr">
        <is>
          <t>HIOSCINA SIMPLE AMP</t>
        </is>
      </c>
      <c r="AC2048" s="32" t="inlineStr">
        <is>
          <t>Sin coincidencia</t>
        </is>
      </c>
      <c r="AD2048" s="32" t="inlineStr">
        <is>
          <t>No</t>
        </is>
      </c>
      <c r="AE2048" s="32" t="inlineStr"/>
      <c r="AF2048" s="32" t="inlineStr">
        <is>
          <t>No</t>
        </is>
      </c>
      <c r="AG2048" s="32" t="inlineStr"/>
      <c r="AH2048" s="41" t="n">
        <v>0</v>
      </c>
      <c r="AI2048" s="41" t="n">
        <v>131</v>
      </c>
      <c r="AJ2048" s="41" t="n">
        <v>-131</v>
      </c>
      <c r="AK2048" s="32" t="n"/>
      <c r="AL2048" s="32" t="n"/>
      <c r="AM2048" s="32" t="n"/>
      <c r="AN2048" s="29" t="inlineStr">
        <is>
          <t>Sin valor unitario en SAP: la diferencia económica de este ítem no puede calcularse (dato faltante).</t>
        </is>
      </c>
      <c r="AO2048" s="32" t="inlineStr">
        <is>
          <t>Mejor aproximación descartada: 1000170 BUSCAPINA SIMPLE AMP (similitud 0.59).</t>
        </is>
      </c>
    </row>
    <row r="2049">
      <c r="A2049" s="17" t="n"/>
      <c r="B2049" s="17" t="inlineStr">
        <is>
          <t>ISOSORBIDA SUBLINGUAL COMPR</t>
        </is>
      </c>
      <c r="F2049" s="17" t="inlineStr">
        <is>
          <t>1060</t>
        </is>
      </c>
      <c r="H2049" s="17" t="inlineStr">
        <is>
          <t>C/U</t>
        </is>
      </c>
      <c r="I2049" s="18" t="n">
        <v>0</v>
      </c>
      <c r="Q2049" s="18" t="n">
        <v>375</v>
      </c>
      <c r="R2049" s="18">
        <f>I2049-Q2049</f>
        <v/>
      </c>
      <c r="T2049" s="17" t="inlineStr">
        <is>
          <t>Ítem del inventario físico de Avain sin código SAP en este centro. Se mantiene la línea sin código de material: la diferencia indica una cantidad a dar de alta en SAP.</t>
        </is>
      </c>
      <c r="U2049" s="32" t="inlineStr">
        <is>
          <t>Inventario físico sin código SAP</t>
        </is>
      </c>
      <c r="V2049" s="32" t="inlineStr">
        <is>
          <t>Sin clasificar en SAP</t>
        </is>
      </c>
      <c r="W2049" s="32" t="inlineStr">
        <is>
          <t>Dentro del alcance</t>
        </is>
      </c>
      <c r="X2049" s="33" t="inlineStr">
        <is>
          <t>Sin coincidencia</t>
        </is>
      </c>
      <c r="Y2049" s="32" t="inlineStr">
        <is>
          <t>Sin correspondencia confirmada: hay aproximaciones en SAP, descartadas por presentación o evidencia débil</t>
        </is>
      </c>
      <c r="Z2049" s="33" t="inlineStr">
        <is>
          <t>Alta de material en SAP (sin código)</t>
        </is>
      </c>
      <c r="AA2049" s="32" t="inlineStr">
        <is>
          <t>326</t>
        </is>
      </c>
      <c r="AB2049" s="32" t="inlineStr">
        <is>
          <t>ISOSORBIDA SUBLINGUAL COMPR</t>
        </is>
      </c>
      <c r="AC2049" s="32" t="inlineStr">
        <is>
          <t>Sin coincidencia</t>
        </is>
      </c>
      <c r="AD2049" s="32" t="inlineStr">
        <is>
          <t>No</t>
        </is>
      </c>
      <c r="AE2049" s="32" t="inlineStr"/>
      <c r="AF2049" s="32" t="inlineStr">
        <is>
          <t>No</t>
        </is>
      </c>
      <c r="AG2049" s="32" t="inlineStr"/>
      <c r="AH2049" s="41" t="n">
        <v>0</v>
      </c>
      <c r="AI2049" s="41" t="n">
        <v>375</v>
      </c>
      <c r="AJ2049" s="41" t="n">
        <v>-375</v>
      </c>
      <c r="AK2049" s="32" t="n"/>
      <c r="AL2049" s="32" t="n"/>
      <c r="AM2049" s="32" t="n"/>
      <c r="AN2049" s="29" t="inlineStr">
        <is>
          <t>Sin valor unitario en SAP: la diferencia económica de este ítem no puede calcularse (dato faltante).</t>
        </is>
      </c>
      <c r="AO2049" s="32" t="inlineStr">
        <is>
          <t>Mejor aproximación descartada: 1000129 KETOROLAC 10MG SUBLINGUAL (una nomenclatura no informa dosis; similitud 0.34).</t>
        </is>
      </c>
    </row>
    <row r="2050">
      <c r="A2050" s="17" t="n"/>
      <c r="B2050" s="17" t="inlineStr">
        <is>
          <t>KIT DE PARTO</t>
        </is>
      </c>
      <c r="F2050" s="17" t="inlineStr">
        <is>
          <t>1060</t>
        </is>
      </c>
      <c r="H2050" s="17" t="inlineStr">
        <is>
          <t>C/U</t>
        </is>
      </c>
      <c r="I2050" s="18" t="n">
        <v>0</v>
      </c>
      <c r="Q2050" s="18" t="n">
        <v>2</v>
      </c>
      <c r="R2050" s="18">
        <f>I2050-Q2050</f>
        <v/>
      </c>
      <c r="T2050" s="17" t="inlineStr">
        <is>
          <t>Ítem del inventario físico de Avain sin código SAP en este centro. Se mantiene la línea sin código de material: la diferencia indica una cantidad a dar de alta en SAP.</t>
        </is>
      </c>
      <c r="U2050" s="32" t="inlineStr">
        <is>
          <t>Inventario físico sin código SAP</t>
        </is>
      </c>
      <c r="V2050" s="32" t="inlineStr">
        <is>
          <t>Sin clasificar en SAP</t>
        </is>
      </c>
      <c r="W2050" s="32" t="inlineStr">
        <is>
          <t>Dentro del alcance</t>
        </is>
      </c>
      <c r="X2050" s="33" t="inlineStr">
        <is>
          <t>Sin coincidencia</t>
        </is>
      </c>
      <c r="Y2050" s="32" t="inlineStr">
        <is>
          <t>Sin correspondencia confirmada: hay aproximaciones en SAP, descartadas por presentación o evidencia débil</t>
        </is>
      </c>
      <c r="Z2050" s="33" t="inlineStr">
        <is>
          <t>Alta de material en SAP (sin código)</t>
        </is>
      </c>
      <c r="AA2050" s="32" t="inlineStr">
        <is>
          <t>516</t>
        </is>
      </c>
      <c r="AB2050" s="32" t="inlineStr">
        <is>
          <t>KIT DE PARTO</t>
        </is>
      </c>
      <c r="AC2050" s="32" t="inlineStr">
        <is>
          <t>Sin coincidencia</t>
        </is>
      </c>
      <c r="AD2050" s="32" t="inlineStr">
        <is>
          <t>No</t>
        </is>
      </c>
      <c r="AE2050" s="32" t="inlineStr"/>
      <c r="AF2050" s="32" t="inlineStr">
        <is>
          <t>No</t>
        </is>
      </c>
      <c r="AG2050" s="32" t="inlineStr"/>
      <c r="AH2050" s="41" t="n">
        <v>0</v>
      </c>
      <c r="AI2050" s="41" t="n">
        <v>2</v>
      </c>
      <c r="AJ2050" s="41" t="n">
        <v>-2</v>
      </c>
      <c r="AK2050" s="32" t="n"/>
      <c r="AL2050" s="32" t="n"/>
      <c r="AM2050" s="32" t="n"/>
      <c r="AN2050" s="29" t="inlineStr">
        <is>
          <t>Sin valor unitario en SAP: la diferencia económica de este ítem no puede calcularse (dato faltante).</t>
        </is>
      </c>
      <c r="AO2050" s="32"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17" t="n"/>
      <c r="B2051" s="17" t="inlineStr">
        <is>
          <t>LUBRICANTE OCULAR</t>
        </is>
      </c>
      <c r="F2051" s="17" t="inlineStr">
        <is>
          <t>1060</t>
        </is>
      </c>
      <c r="H2051" s="17" t="inlineStr">
        <is>
          <t>C/U</t>
        </is>
      </c>
      <c r="I2051" s="18" t="n">
        <v>0</v>
      </c>
      <c r="Q2051" s="18" t="n">
        <v>2</v>
      </c>
      <c r="R2051" s="18">
        <f>I2051-Q2051</f>
        <v/>
      </c>
      <c r="T2051" s="17" t="inlineStr">
        <is>
          <t>Ítem del inventario físico de Avain sin código SAP en este centro. Se mantiene la línea sin código de material: la diferencia indica una cantidad a dar de alta en SAP.</t>
        </is>
      </c>
      <c r="U2051" s="32" t="inlineStr">
        <is>
          <t>Inventario físico sin código SAP</t>
        </is>
      </c>
      <c r="V2051" s="32" t="inlineStr">
        <is>
          <t>Sin clasificar en SAP</t>
        </is>
      </c>
      <c r="W2051" s="32" t="inlineStr">
        <is>
          <t>Dentro del alcance</t>
        </is>
      </c>
      <c r="X2051" s="33" t="inlineStr">
        <is>
          <t>Sin coincidencia</t>
        </is>
      </c>
      <c r="Y2051" s="32" t="inlineStr">
        <is>
          <t>Sin correspondencia confirmada: hay aproximaciones en SAP, descartadas por presentación o evidencia débil</t>
        </is>
      </c>
      <c r="Z2051" s="33" t="inlineStr">
        <is>
          <t>Alta de material en SAP (sin código)</t>
        </is>
      </c>
      <c r="AA2051" s="32" t="inlineStr">
        <is>
          <t>562</t>
        </is>
      </c>
      <c r="AB2051" s="32" t="inlineStr">
        <is>
          <t>LUBRICANTE OCULAR</t>
        </is>
      </c>
      <c r="AC2051" s="32" t="inlineStr">
        <is>
          <t>Sin coincidencia</t>
        </is>
      </c>
      <c r="AD2051" s="32" t="inlineStr">
        <is>
          <t>No</t>
        </is>
      </c>
      <c r="AE2051" s="32" t="inlineStr"/>
      <c r="AF2051" s="32" t="inlineStr">
        <is>
          <t>No</t>
        </is>
      </c>
      <c r="AG2051" s="32" t="inlineStr"/>
      <c r="AH2051" s="41" t="n">
        <v>0</v>
      </c>
      <c r="AI2051" s="41" t="n">
        <v>2</v>
      </c>
      <c r="AJ2051" s="41" t="n">
        <v>-2</v>
      </c>
      <c r="AK2051" s="32" t="n"/>
      <c r="AL2051" s="32" t="n"/>
      <c r="AM2051" s="32" t="n"/>
      <c r="AN2051" s="29" t="inlineStr">
        <is>
          <t>Sin valor unitario en SAP: la diferencia económica de este ítem no puede calcularse (dato faltante).</t>
        </is>
      </c>
      <c r="AO2051" s="32" t="inlineStr">
        <is>
          <t>Mejor aproximación descartada: 1000191 GOTAS LUBRICANTES GLICERINA 1% 10ML (una nomenclatura no informa dosis; similitud 0.40).</t>
        </is>
      </c>
    </row>
    <row r="2052">
      <c r="A2052" s="17" t="n"/>
      <c r="B2052" s="17" t="inlineStr">
        <is>
          <t>MANGO DE BISTURI N° 3</t>
        </is>
      </c>
      <c r="F2052" s="17" t="inlineStr">
        <is>
          <t>1060</t>
        </is>
      </c>
      <c r="H2052" s="17" t="inlineStr">
        <is>
          <t>C/U</t>
        </is>
      </c>
      <c r="I2052" s="18" t="n">
        <v>0</v>
      </c>
      <c r="Q2052" s="18" t="n">
        <v>10</v>
      </c>
      <c r="R2052" s="18">
        <f>I2052-Q2052</f>
        <v/>
      </c>
      <c r="T2052" s="17" t="inlineStr">
        <is>
          <t>Ítem del inventario físico de Avain sin código SAP en este centro. Se mantiene la línea sin código de material: la diferencia indica una cantidad a dar de alta en SAP.</t>
        </is>
      </c>
      <c r="U2052" s="32" t="inlineStr">
        <is>
          <t>Inventario físico sin código SAP</t>
        </is>
      </c>
      <c r="V2052" s="32" t="inlineStr">
        <is>
          <t>Sin clasificar en SAP</t>
        </is>
      </c>
      <c r="W2052" s="32" t="inlineStr">
        <is>
          <t>Dentro del alcance</t>
        </is>
      </c>
      <c r="X2052" s="33" t="inlineStr">
        <is>
          <t>Sin coincidencia</t>
        </is>
      </c>
      <c r="Y2052" s="32" t="inlineStr">
        <is>
          <t>Sin correspondencia confirmada: hay aproximaciones en SAP, descartadas por presentación o evidencia débil</t>
        </is>
      </c>
      <c r="Z2052" s="33" t="inlineStr">
        <is>
          <t>Alta de material en SAP (sin código)</t>
        </is>
      </c>
      <c r="AA2052" s="32" t="inlineStr">
        <is>
          <t>531</t>
        </is>
      </c>
      <c r="AB2052" s="32" t="inlineStr">
        <is>
          <t>MANGO DE BISTURI N° 3</t>
        </is>
      </c>
      <c r="AC2052" s="32" t="inlineStr">
        <is>
          <t>Sin coincidencia</t>
        </is>
      </c>
      <c r="AD2052" s="32" t="inlineStr">
        <is>
          <t>No</t>
        </is>
      </c>
      <c r="AE2052" s="32" t="inlineStr"/>
      <c r="AF2052" s="32" t="inlineStr">
        <is>
          <t>No</t>
        </is>
      </c>
      <c r="AG2052" s="32" t="inlineStr"/>
      <c r="AH2052" s="41" t="n">
        <v>0</v>
      </c>
      <c r="AI2052" s="41" t="n">
        <v>10</v>
      </c>
      <c r="AJ2052" s="41" t="n">
        <v>-10</v>
      </c>
      <c r="AK2052" s="32" t="n"/>
      <c r="AL2052" s="32" t="n"/>
      <c r="AM2052" s="32" t="n"/>
      <c r="AN2052" s="29" t="inlineStr">
        <is>
          <t>Sin valor unitario en SAP: la diferencia económica de este ítem no puede calcularse (dato faltante).</t>
        </is>
      </c>
      <c r="AO2052" s="32" t="inlineStr">
        <is>
          <t>Mejor aproximación descartada: 2001386 PORTA BISTURI N°3 (similitud 0.60).</t>
        </is>
      </c>
    </row>
    <row r="2053">
      <c r="A2053" s="17" t="n"/>
      <c r="B2053" s="17" t="inlineStr">
        <is>
          <t>MANGO DE BISTURI N° 4</t>
        </is>
      </c>
      <c r="F2053" s="17" t="inlineStr">
        <is>
          <t>1060</t>
        </is>
      </c>
      <c r="H2053" s="17" t="inlineStr">
        <is>
          <t>C/U</t>
        </is>
      </c>
      <c r="I2053" s="18" t="n">
        <v>0</v>
      </c>
      <c r="Q2053" s="18" t="n">
        <v>13</v>
      </c>
      <c r="R2053" s="18">
        <f>I2053-Q2053</f>
        <v/>
      </c>
      <c r="T2053" s="17" t="inlineStr">
        <is>
          <t>Ítem del inventario físico de Avain sin código SAP en este centro. Se mantiene la línea sin código de material: la diferencia indica una cantidad a dar de alta en SAP.</t>
        </is>
      </c>
      <c r="U2053" s="32" t="inlineStr">
        <is>
          <t>Inventario físico sin código SAP</t>
        </is>
      </c>
      <c r="V2053" s="32" t="inlineStr">
        <is>
          <t>Sin clasificar en SAP</t>
        </is>
      </c>
      <c r="W2053" s="32" t="inlineStr">
        <is>
          <t>Dentro del alcance</t>
        </is>
      </c>
      <c r="X2053" s="33" t="inlineStr">
        <is>
          <t>Sin coincidencia</t>
        </is>
      </c>
      <c r="Y2053" s="32" t="inlineStr">
        <is>
          <t>Sin correspondencia confirmada: hay aproximaciones en SAP, descartadas por presentación o evidencia débil</t>
        </is>
      </c>
      <c r="Z2053" s="33" t="inlineStr">
        <is>
          <t>Alta de material en SAP (sin código)</t>
        </is>
      </c>
      <c r="AA2053" s="32" t="inlineStr">
        <is>
          <t>532</t>
        </is>
      </c>
      <c r="AB2053" s="32" t="inlineStr">
        <is>
          <t>MANGO DE BISTURI N° 4</t>
        </is>
      </c>
      <c r="AC2053" s="32" t="inlineStr">
        <is>
          <t>Sin coincidencia</t>
        </is>
      </c>
      <c r="AD2053" s="32" t="inlineStr">
        <is>
          <t>No</t>
        </is>
      </c>
      <c r="AE2053" s="32" t="inlineStr"/>
      <c r="AF2053" s="32" t="inlineStr">
        <is>
          <t>No</t>
        </is>
      </c>
      <c r="AG2053" s="32" t="inlineStr"/>
      <c r="AH2053" s="41" t="n">
        <v>0</v>
      </c>
      <c r="AI2053" s="41" t="n">
        <v>13</v>
      </c>
      <c r="AJ2053" s="41" t="n">
        <v>-13</v>
      </c>
      <c r="AK2053" s="32" t="n"/>
      <c r="AL2053" s="32" t="n"/>
      <c r="AM2053" s="32" t="n"/>
      <c r="AN2053" s="29" t="inlineStr">
        <is>
          <t>Sin valor unitario en SAP: la diferencia económica de este ítem no puede calcularse (dato faltante).</t>
        </is>
      </c>
      <c r="AO2053" s="32" t="inlineStr">
        <is>
          <t>Mejor aproximación descartada: 2000455 HOJA DE BISTURI Nº 24 (calibre/talle/medida distinta; similitud 0.58).</t>
        </is>
      </c>
    </row>
    <row r="2054">
      <c r="A2054" s="17" t="n"/>
      <c r="B2054" s="17" t="inlineStr">
        <is>
          <t>MASCARA DE OXIGENO CON RESERVORIO</t>
        </is>
      </c>
      <c r="F2054" s="17" t="inlineStr">
        <is>
          <t>1060</t>
        </is>
      </c>
      <c r="H2054" s="17" t="inlineStr">
        <is>
          <t>C/U</t>
        </is>
      </c>
      <c r="I2054" s="18" t="n">
        <v>0</v>
      </c>
      <c r="Q2054" s="18" t="n">
        <v>642</v>
      </c>
      <c r="R2054" s="18">
        <f>I2054-Q2054</f>
        <v/>
      </c>
      <c r="T2054" s="17" t="inlineStr">
        <is>
          <t>Ítem del inventario físico de Avain sin código SAP en este centro. Se mantiene la línea sin código de material: la diferencia indica una cantidad a dar de alta en SAP.</t>
        </is>
      </c>
      <c r="U2054" s="32" t="inlineStr">
        <is>
          <t>Inventario físico sin código SAP</t>
        </is>
      </c>
      <c r="V2054" s="32" t="inlineStr">
        <is>
          <t>Sin clasificar en SAP</t>
        </is>
      </c>
      <c r="W2054" s="32" t="inlineStr">
        <is>
          <t>Dentro del alcance</t>
        </is>
      </c>
      <c r="X2054" s="33" t="inlineStr">
        <is>
          <t>Sin coincidencia</t>
        </is>
      </c>
      <c r="Y2054" s="32" t="inlineStr">
        <is>
          <t>Sin correspondencia confirmada: hay aproximaciones en SAP, descartadas por presentación o evidencia débil</t>
        </is>
      </c>
      <c r="Z2054" s="33" t="inlineStr">
        <is>
          <t>Alta de material en SAP (sin código)</t>
        </is>
      </c>
      <c r="AA2054" s="32" t="inlineStr">
        <is>
          <t>365</t>
        </is>
      </c>
      <c r="AB2054" s="32" t="inlineStr">
        <is>
          <t>MASCARA DE OXIGENO CON RESERVORIO</t>
        </is>
      </c>
      <c r="AC2054" s="32" t="inlineStr">
        <is>
          <t>Sin coincidencia</t>
        </is>
      </c>
      <c r="AD2054" s="32" t="inlineStr">
        <is>
          <t>No</t>
        </is>
      </c>
      <c r="AE2054" s="32" t="inlineStr"/>
      <c r="AF2054" s="32" t="inlineStr">
        <is>
          <t>No</t>
        </is>
      </c>
      <c r="AG2054" s="32" t="inlineStr"/>
      <c r="AH2054" s="41" t="n">
        <v>0</v>
      </c>
      <c r="AI2054" s="41" t="n">
        <v>642</v>
      </c>
      <c r="AJ2054" s="41" t="n">
        <v>-642</v>
      </c>
      <c r="AK2054" s="32" t="n"/>
      <c r="AL2054" s="32" t="n"/>
      <c r="AM2054" s="32" t="n"/>
      <c r="AN2054" s="29" t="inlineStr">
        <is>
          <t>Sin valor unitario en SAP: la diferencia económica de este ítem no puede calcularse (dato faltante).</t>
        </is>
      </c>
      <c r="AO2054" s="32" t="inlineStr">
        <is>
          <t>Mejor aproximación descartada: 2000363 MASCARA PARA O2 ADULTO CON RESERVORIO (similitud 0.60).</t>
        </is>
      </c>
    </row>
    <row r="2055">
      <c r="A2055" s="17" t="n"/>
      <c r="B2055" s="17" t="inlineStr">
        <is>
          <t>MASCARA PARA ANESTESIA #6</t>
        </is>
      </c>
      <c r="F2055" s="17" t="inlineStr">
        <is>
          <t>1060</t>
        </is>
      </c>
      <c r="H2055" s="17" t="inlineStr">
        <is>
          <t>C/U</t>
        </is>
      </c>
      <c r="I2055" s="18" t="n">
        <v>0</v>
      </c>
      <c r="Q2055" s="18" t="n">
        <v>26</v>
      </c>
      <c r="R2055" s="18">
        <f>I2055-Q2055</f>
        <v/>
      </c>
      <c r="T2055" s="17" t="inlineStr">
        <is>
          <t>Ítem del inventario físico de Avain sin código SAP en este centro. Se mantiene la línea sin código de material: la diferencia indica una cantidad a dar de alta en SAP.</t>
        </is>
      </c>
      <c r="U2055" s="32" t="inlineStr">
        <is>
          <t>Inventario físico sin código SAP</t>
        </is>
      </c>
      <c r="V2055" s="32" t="inlineStr">
        <is>
          <t>Sin clasificar en SAP</t>
        </is>
      </c>
      <c r="W2055" s="32" t="inlineStr">
        <is>
          <t>Dentro del alcance</t>
        </is>
      </c>
      <c r="X2055" s="33" t="inlineStr">
        <is>
          <t>Sin coincidencia</t>
        </is>
      </c>
      <c r="Y2055" s="32" t="inlineStr">
        <is>
          <t>Sin correspondencia confirmada: hay aproximaciones en SAP, descartadas por presentación o evidencia débil</t>
        </is>
      </c>
      <c r="Z2055" s="33" t="inlineStr">
        <is>
          <t>Alta de material en SAP (sin código)</t>
        </is>
      </c>
      <c r="AA2055" s="32" t="inlineStr">
        <is>
          <t>377</t>
        </is>
      </c>
      <c r="AB2055" s="32" t="inlineStr">
        <is>
          <t>MASCARA PARA ANESTESIA #6</t>
        </is>
      </c>
      <c r="AC2055" s="32" t="inlineStr">
        <is>
          <t>Sin coincidencia</t>
        </is>
      </c>
      <c r="AD2055" s="32" t="inlineStr">
        <is>
          <t>No</t>
        </is>
      </c>
      <c r="AE2055" s="32" t="inlineStr"/>
      <c r="AF2055" s="32" t="inlineStr">
        <is>
          <t>No</t>
        </is>
      </c>
      <c r="AG2055" s="32" t="inlineStr"/>
      <c r="AH2055" s="41" t="n">
        <v>0</v>
      </c>
      <c r="AI2055" s="41" t="n">
        <v>26</v>
      </c>
      <c r="AJ2055" s="41" t="n">
        <v>-26</v>
      </c>
      <c r="AK2055" s="32" t="n"/>
      <c r="AL2055" s="32" t="n"/>
      <c r="AM2055" s="32" t="n"/>
      <c r="AN2055" s="29" t="inlineStr">
        <is>
          <t>Sin valor unitario en SAP: la diferencia económica de este ítem no puede calcularse (dato faltante).</t>
        </is>
      </c>
      <c r="AO2055" s="32" t="inlineStr">
        <is>
          <t>Mejor aproximación descartada: 2000396 MASCARA LARINGEA Nº 3 (similitud 0.32).</t>
        </is>
      </c>
    </row>
    <row r="2056">
      <c r="A2056" s="17" t="n"/>
      <c r="B2056" s="17" t="inlineStr">
        <is>
          <t>MASCARA PARA ANESTESIA L</t>
        </is>
      </c>
      <c r="F2056" s="17" t="inlineStr">
        <is>
          <t>1060</t>
        </is>
      </c>
      <c r="H2056" s="17" t="inlineStr">
        <is>
          <t>C/U</t>
        </is>
      </c>
      <c r="I2056" s="18" t="n">
        <v>0</v>
      </c>
      <c r="Q2056" s="18" t="n">
        <v>49</v>
      </c>
      <c r="R2056" s="18">
        <f>I2056-Q2056</f>
        <v/>
      </c>
      <c r="T2056" s="17" t="inlineStr">
        <is>
          <t>Ítem del inventario físico de Avain sin código SAP en este centro. Se mantiene la línea sin código de material: la diferencia indica una cantidad a dar de alta en SAP.</t>
        </is>
      </c>
      <c r="U2056" s="32" t="inlineStr">
        <is>
          <t>Inventario físico sin código SAP</t>
        </is>
      </c>
      <c r="V2056" s="32" t="inlineStr">
        <is>
          <t>Sin clasificar en SAP</t>
        </is>
      </c>
      <c r="W2056" s="32" t="inlineStr">
        <is>
          <t>Dentro del alcance</t>
        </is>
      </c>
      <c r="X2056" s="33" t="inlineStr">
        <is>
          <t>Sin coincidencia</t>
        </is>
      </c>
      <c r="Y2056" s="32" t="inlineStr">
        <is>
          <t>Sin correspondencia confirmada: hay aproximaciones en SAP, descartadas por presentación o evidencia débil</t>
        </is>
      </c>
      <c r="Z2056" s="33" t="inlineStr">
        <is>
          <t>Alta de material en SAP (sin código)</t>
        </is>
      </c>
      <c r="AA2056" s="32" t="inlineStr">
        <is>
          <t>378</t>
        </is>
      </c>
      <c r="AB2056" s="32" t="inlineStr">
        <is>
          <t>MASCARA PARA ANESTESIA L</t>
        </is>
      </c>
      <c r="AC2056" s="32" t="inlineStr">
        <is>
          <t>Sin coincidencia</t>
        </is>
      </c>
      <c r="AD2056" s="32" t="inlineStr">
        <is>
          <t>No</t>
        </is>
      </c>
      <c r="AE2056" s="32" t="inlineStr"/>
      <c r="AF2056" s="32" t="inlineStr">
        <is>
          <t>No</t>
        </is>
      </c>
      <c r="AG2056" s="32" t="inlineStr"/>
      <c r="AH2056" s="41" t="n">
        <v>0</v>
      </c>
      <c r="AI2056" s="41" t="n">
        <v>49</v>
      </c>
      <c r="AJ2056" s="41" t="n">
        <v>-49</v>
      </c>
      <c r="AK2056" s="32" t="n"/>
      <c r="AL2056" s="32" t="n"/>
      <c r="AM2056" s="32" t="n"/>
      <c r="AN2056" s="29" t="inlineStr">
        <is>
          <t>Sin valor unitario en SAP: la diferencia económica de este ítem no puede calcularse (dato faltante).</t>
        </is>
      </c>
      <c r="AO2056" s="32" t="inlineStr">
        <is>
          <t>Mejor aproximación descartada: 2000396 MASCARA LARINGEA Nº 3 (similitud 0.34).</t>
        </is>
      </c>
    </row>
    <row r="2057">
      <c r="A2057" s="17" t="n"/>
      <c r="B2057" s="17" t="inlineStr">
        <is>
          <t>MASCARA VENTURI</t>
        </is>
      </c>
      <c r="F2057" s="17" t="inlineStr">
        <is>
          <t>1060</t>
        </is>
      </c>
      <c r="H2057" s="17" t="inlineStr">
        <is>
          <t>C/U</t>
        </is>
      </c>
      <c r="I2057" s="18" t="n">
        <v>0</v>
      </c>
      <c r="Q2057" s="18" t="n">
        <v>42</v>
      </c>
      <c r="R2057" s="18">
        <f>I2057-Q2057</f>
        <v/>
      </c>
      <c r="T2057" s="17" t="inlineStr">
        <is>
          <t>Ítem del inventario físico de Avain sin código SAP en este centro. Se mantiene la línea sin código de material: la diferencia indica una cantidad a dar de alta en SAP.</t>
        </is>
      </c>
      <c r="U2057" s="32" t="inlineStr">
        <is>
          <t>Inventario físico sin código SAP</t>
        </is>
      </c>
      <c r="V2057" s="32" t="inlineStr">
        <is>
          <t>Sin clasificar en SAP</t>
        </is>
      </c>
      <c r="W2057" s="32" t="inlineStr">
        <is>
          <t>Dentro del alcance</t>
        </is>
      </c>
      <c r="X2057" s="33" t="inlineStr">
        <is>
          <t>Sin coincidencia</t>
        </is>
      </c>
      <c r="Y2057" s="32" t="inlineStr">
        <is>
          <t>Sin correspondencia confirmada: hay aproximaciones en SAP, descartadas por presentación o evidencia débil</t>
        </is>
      </c>
      <c r="Z2057" s="33" t="inlineStr">
        <is>
          <t>Alta de material en SAP (sin código)</t>
        </is>
      </c>
      <c r="AA2057" s="32" t="inlineStr">
        <is>
          <t>367</t>
        </is>
      </c>
      <c r="AB2057" s="32" t="inlineStr">
        <is>
          <t>MASCARA VENTURI</t>
        </is>
      </c>
      <c r="AC2057" s="32" t="inlineStr">
        <is>
          <t>Sin coincidencia</t>
        </is>
      </c>
      <c r="AD2057" s="32" t="inlineStr">
        <is>
          <t>No</t>
        </is>
      </c>
      <c r="AE2057" s="32" t="inlineStr"/>
      <c r="AF2057" s="32" t="inlineStr">
        <is>
          <t>No</t>
        </is>
      </c>
      <c r="AG2057" s="32" t="inlineStr"/>
      <c r="AH2057" s="41" t="n">
        <v>0</v>
      </c>
      <c r="AI2057" s="41" t="n">
        <v>42</v>
      </c>
      <c r="AJ2057" s="41" t="n">
        <v>-42</v>
      </c>
      <c r="AK2057" s="32" t="n"/>
      <c r="AL2057" s="32" t="n"/>
      <c r="AM2057" s="32" t="n"/>
      <c r="AN2057" s="29" t="inlineStr">
        <is>
          <t>Sin valor unitario en SAP: la diferencia económica de este ítem no puede calcularse (dato faltante).</t>
        </is>
      </c>
      <c r="AO2057" s="32" t="inlineStr">
        <is>
          <t>Mejor aproximación descartada: 2000396 MASCARA LARINGEA Nº 3 (similitud 0.35).</t>
        </is>
      </c>
    </row>
    <row r="2058">
      <c r="A2058" s="17" t="n"/>
      <c r="B2058" s="17" t="inlineStr">
        <is>
          <t>Metronidazol 500mg</t>
        </is>
      </c>
      <c r="F2058" s="17" t="inlineStr">
        <is>
          <t>1060</t>
        </is>
      </c>
      <c r="H2058" s="17" t="inlineStr">
        <is>
          <t>C/U</t>
        </is>
      </c>
      <c r="I2058" s="18" t="n">
        <v>0</v>
      </c>
      <c r="Q2058" s="18" t="n">
        <v>20</v>
      </c>
      <c r="R2058" s="18">
        <f>I2058-Q2058</f>
        <v/>
      </c>
      <c r="T2058" s="17" t="inlineStr">
        <is>
          <t>Ítem del inventario físico de Avain sin código SAP en este centro. Se mantiene la línea sin código de material: la diferencia indica una cantidad a dar de alta en SAP.</t>
        </is>
      </c>
      <c r="U2058" s="32" t="inlineStr">
        <is>
          <t>Inventario físico sin código SAP</t>
        </is>
      </c>
      <c r="V2058" s="32" t="inlineStr">
        <is>
          <t>Sin clasificar en SAP</t>
        </is>
      </c>
      <c r="W2058" s="32" t="inlineStr">
        <is>
          <t>Dentro del alcance</t>
        </is>
      </c>
      <c r="X2058" s="33" t="inlineStr">
        <is>
          <t>Sin coincidencia</t>
        </is>
      </c>
      <c r="Y2058" s="32" t="inlineStr">
        <is>
          <t>Sin correspondencia confirmada: hay aproximaciones en SAP, descartadas por presentación o evidencia débil</t>
        </is>
      </c>
      <c r="Z2058" s="33" t="inlineStr">
        <is>
          <t>Alta de material en SAP (sin código)</t>
        </is>
      </c>
      <c r="AA2058" s="32" t="inlineStr">
        <is>
          <t>MED-008</t>
        </is>
      </c>
      <c r="AB2058" s="32" t="inlineStr">
        <is>
          <t>Metronidazol 500mg</t>
        </is>
      </c>
      <c r="AC2058" s="32" t="inlineStr">
        <is>
          <t>Sin coincidencia</t>
        </is>
      </c>
      <c r="AD2058" s="32" t="inlineStr">
        <is>
          <t>No</t>
        </is>
      </c>
      <c r="AE2058" s="32" t="inlineStr"/>
      <c r="AF2058" s="32" t="inlineStr">
        <is>
          <t>No</t>
        </is>
      </c>
      <c r="AG2058" s="32" t="inlineStr"/>
      <c r="AH2058" s="41" t="n">
        <v>0</v>
      </c>
      <c r="AI2058" s="41" t="n">
        <v>20</v>
      </c>
      <c r="AJ2058" s="41" t="n">
        <v>-20</v>
      </c>
      <c r="AK2058" s="32" t="n"/>
      <c r="AL2058" s="32" t="n"/>
      <c r="AM2058" s="32" t="n"/>
      <c r="AN2058" s="29" t="inlineStr">
        <is>
          <t>Sin valor unitario en SAP: la diferencia económica de este ítem no puede calcularse (dato faltante).</t>
        </is>
      </c>
      <c r="AO2058" s="32" t="inlineStr">
        <is>
          <t>Mejor aproximación descartada: 1000468 AMOXICILINA  500 MGR (dosis coincide; similitud 0.39). Informe Avain: Diferencia stock actual - saldo de movimientos: 20</t>
        </is>
      </c>
    </row>
    <row r="2059">
      <c r="A2059" s="17" t="n"/>
      <c r="B2059" s="17" t="inlineStr">
        <is>
          <t>OTOLEF HC GOTAS OTICAS</t>
        </is>
      </c>
      <c r="F2059" s="17" t="inlineStr">
        <is>
          <t>1060</t>
        </is>
      </c>
      <c r="H2059" s="17" t="inlineStr">
        <is>
          <t>C/U</t>
        </is>
      </c>
      <c r="I2059" s="18" t="n">
        <v>0</v>
      </c>
      <c r="Q2059" s="18" t="n">
        <v>22</v>
      </c>
      <c r="R2059" s="18">
        <f>I2059-Q2059</f>
        <v/>
      </c>
      <c r="T2059" s="17" t="inlineStr">
        <is>
          <t>Ítem del inventario físico de Avain sin código SAP en este centro. Se mantiene la línea sin código de material: la diferencia indica una cantidad a dar de alta en SAP.</t>
        </is>
      </c>
      <c r="U2059" s="32" t="inlineStr">
        <is>
          <t>Inventario físico sin código SAP</t>
        </is>
      </c>
      <c r="V2059" s="32" t="inlineStr">
        <is>
          <t>Sin clasificar en SAP</t>
        </is>
      </c>
      <c r="W2059" s="32" t="inlineStr">
        <is>
          <t>Dentro del alcance</t>
        </is>
      </c>
      <c r="X2059" s="33" t="inlineStr">
        <is>
          <t>Sin coincidencia</t>
        </is>
      </c>
      <c r="Y2059" s="32" t="inlineStr">
        <is>
          <t>Sin correspondencia confirmada: hay aproximaciones en SAP, descartadas por presentación o evidencia débil</t>
        </is>
      </c>
      <c r="Z2059" s="33" t="inlineStr">
        <is>
          <t>Alta de material en SAP (sin código)</t>
        </is>
      </c>
      <c r="AA2059" s="32" t="inlineStr">
        <is>
          <t>368</t>
        </is>
      </c>
      <c r="AB2059" s="32" t="inlineStr">
        <is>
          <t>OTOLEF HC GOTAS OTICAS</t>
        </is>
      </c>
      <c r="AC2059" s="32" t="inlineStr">
        <is>
          <t>Sin coincidencia</t>
        </is>
      </c>
      <c r="AD2059" s="32" t="inlineStr">
        <is>
          <t>No</t>
        </is>
      </c>
      <c r="AE2059" s="32" t="inlineStr"/>
      <c r="AF2059" s="32" t="inlineStr">
        <is>
          <t>No</t>
        </is>
      </c>
      <c r="AG2059" s="32" t="inlineStr"/>
      <c r="AH2059" s="41" t="n">
        <v>0</v>
      </c>
      <c r="AI2059" s="41" t="n">
        <v>22</v>
      </c>
      <c r="AJ2059" s="41" t="n">
        <v>-22</v>
      </c>
      <c r="AK2059" s="32" t="n"/>
      <c r="AL2059" s="32" t="n"/>
      <c r="AM2059" s="32" t="n"/>
      <c r="AN2059" s="29" t="inlineStr">
        <is>
          <t>Sin valor unitario en SAP: la diferencia económica de este ítem no puede calcularse (dato faltante).</t>
        </is>
      </c>
      <c r="AO2059" s="32" t="inlineStr">
        <is>
          <t>Mejor aproximación descartada: 1000360 GOTAS OTOSPORIN (similitud 0.36).</t>
        </is>
      </c>
    </row>
    <row r="2060">
      <c r="A2060" s="17" t="n"/>
      <c r="B2060" s="17" t="inlineStr">
        <is>
          <t>PENICILINA G. 2.4 MILLONES</t>
        </is>
      </c>
      <c r="F2060" s="17" t="inlineStr">
        <is>
          <t>1060</t>
        </is>
      </c>
      <c r="H2060" s="17" t="inlineStr">
        <is>
          <t>C/U</t>
        </is>
      </c>
      <c r="I2060" s="18" t="n">
        <v>0</v>
      </c>
      <c r="Q2060" s="18" t="n">
        <v>40</v>
      </c>
      <c r="R2060" s="18">
        <f>I2060-Q2060</f>
        <v/>
      </c>
      <c r="T2060" s="17" t="inlineStr">
        <is>
          <t>Ítem del inventario físico de Avain sin código SAP en este centro. Se mantiene la línea sin código de material: la diferencia indica una cantidad a dar de alta en SAP.</t>
        </is>
      </c>
      <c r="U2060" s="32" t="inlineStr">
        <is>
          <t>Inventario físico sin código SAP</t>
        </is>
      </c>
      <c r="V2060" s="32" t="inlineStr">
        <is>
          <t>Sin clasificar en SAP</t>
        </is>
      </c>
      <c r="W2060" s="32" t="inlineStr">
        <is>
          <t>Dentro del alcance</t>
        </is>
      </c>
      <c r="X2060" s="33" t="inlineStr">
        <is>
          <t>Sin coincidencia</t>
        </is>
      </c>
      <c r="Y2060" s="32" t="inlineStr">
        <is>
          <t>Sin correspondencia confirmada: hay aproximaciones en SAP, descartadas por presentación o evidencia débil</t>
        </is>
      </c>
      <c r="Z2060" s="33" t="inlineStr">
        <is>
          <t>Alta de material en SAP (sin código)</t>
        </is>
      </c>
      <c r="AA2060" s="32" t="inlineStr">
        <is>
          <t>481</t>
        </is>
      </c>
      <c r="AB2060" s="32" t="inlineStr">
        <is>
          <t>PENICILINA G. 2.4 MILLONES</t>
        </is>
      </c>
      <c r="AC2060" s="32" t="inlineStr">
        <is>
          <t>Sin coincidencia</t>
        </is>
      </c>
      <c r="AD2060" s="32" t="inlineStr">
        <is>
          <t>No</t>
        </is>
      </c>
      <c r="AE2060" s="32" t="inlineStr"/>
      <c r="AF2060" s="32" t="inlineStr">
        <is>
          <t>No</t>
        </is>
      </c>
      <c r="AG2060" s="32" t="inlineStr"/>
      <c r="AH2060" s="41" t="n">
        <v>0</v>
      </c>
      <c r="AI2060" s="41" t="n">
        <v>40</v>
      </c>
      <c r="AJ2060" s="41" t="n">
        <v>-40</v>
      </c>
      <c r="AK2060" s="32" t="n"/>
      <c r="AL2060" s="32" t="n"/>
      <c r="AM2060" s="32" t="n"/>
      <c r="AN2060" s="29" t="inlineStr">
        <is>
          <t>Sin valor unitario en SAP: la diferencia económica de este ítem no puede calcularse (dato faltante).</t>
        </is>
      </c>
      <c r="AO2060" s="32"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17" t="n"/>
      <c r="B2061" s="17" t="inlineStr">
        <is>
          <t>POEN CAINAPOEN CAINA ® PROPARACAINA CLORHIDRATO 500 MG</t>
        </is>
      </c>
      <c r="F2061" s="17" t="inlineStr">
        <is>
          <t>1060</t>
        </is>
      </c>
      <c r="H2061" s="17" t="inlineStr">
        <is>
          <t>C/U</t>
        </is>
      </c>
      <c r="I2061" s="18" t="n">
        <v>0</v>
      </c>
      <c r="Q2061" s="18" t="n">
        <v>0</v>
      </c>
      <c r="R2061" s="18">
        <f>I2061-Q2061</f>
        <v/>
      </c>
      <c r="T2061" s="17" t="inlineStr">
        <is>
          <t>Ítem del inventario físico de Avain sin código SAP en este centro. Se mantiene la línea sin código de material: la diferencia indica una cantidad a dar de alta en SAP.</t>
        </is>
      </c>
      <c r="U2061" s="32" t="inlineStr">
        <is>
          <t>Inventario físico sin código SAP</t>
        </is>
      </c>
      <c r="V2061" s="32" t="inlineStr">
        <is>
          <t>Sin clasificar en SAP</t>
        </is>
      </c>
      <c r="W2061" s="32" t="inlineStr">
        <is>
          <t>Dentro del alcance</t>
        </is>
      </c>
      <c r="X2061" s="33" t="inlineStr">
        <is>
          <t>Sin coincidencia</t>
        </is>
      </c>
      <c r="Y2061" s="32" t="inlineStr">
        <is>
          <t>Sin correspondencia confirmada: hay aproximaciones en SAP, descartadas por presentación o evidencia débil</t>
        </is>
      </c>
      <c r="Z2061" s="33" t="inlineStr">
        <is>
          <t>Alta de material en SAP (sin código)</t>
        </is>
      </c>
      <c r="AA2061" s="32" t="inlineStr">
        <is>
          <t>187</t>
        </is>
      </c>
      <c r="AB2061" s="32" t="inlineStr">
        <is>
          <t>POEN CAINAPOEN CAINA ® PROPARACAINA CLORHIDRATO 500 MG</t>
        </is>
      </c>
      <c r="AC2061" s="32" t="inlineStr">
        <is>
          <t>Sin coincidencia</t>
        </is>
      </c>
      <c r="AD2061" s="32" t="inlineStr">
        <is>
          <t>No</t>
        </is>
      </c>
      <c r="AE2061" s="32" t="inlineStr"/>
      <c r="AF2061" s="32" t="inlineStr">
        <is>
          <t>No</t>
        </is>
      </c>
      <c r="AG2061" s="32" t="inlineStr"/>
      <c r="AH2061" s="41" t="n">
        <v>0</v>
      </c>
      <c r="AI2061" s="41" t="n">
        <v>0</v>
      </c>
      <c r="AJ2061" s="41" t="n">
        <v>-0</v>
      </c>
      <c r="AK2061" s="32" t="n"/>
      <c r="AL2061" s="32" t="n"/>
      <c r="AM2061" s="32" t="n"/>
      <c r="AN2061" s="29" t="inlineStr">
        <is>
          <t>Sin valor unitario en SAP: la diferencia económica de este ítem no puede calcularse (dato faltante).</t>
        </is>
      </c>
      <c r="AO2061" s="32" t="inlineStr">
        <is>
          <t>Mejor aproximación descartada: 1000314 MORFINA CLORHIDRATO 10MG (dosis/presentación distinta (500MG vs 10MG); similitud 0.39).</t>
        </is>
      </c>
    </row>
    <row r="2062">
      <c r="A2062" s="17" t="n"/>
      <c r="B2062" s="17" t="inlineStr">
        <is>
          <t>SOLUCION MOLAR DE BICARBONATO DE SODIO X 100 ML</t>
        </is>
      </c>
      <c r="F2062" s="17" t="inlineStr">
        <is>
          <t>1060</t>
        </is>
      </c>
      <c r="H2062" s="17" t="inlineStr">
        <is>
          <t>C/U</t>
        </is>
      </c>
      <c r="I2062" s="18" t="n">
        <v>0</v>
      </c>
      <c r="Q2062" s="18" t="n">
        <v>0</v>
      </c>
      <c r="R2062" s="18">
        <f>I2062-Q2062</f>
        <v/>
      </c>
      <c r="T2062" s="17" t="inlineStr">
        <is>
          <t>Ítem del inventario físico de Avain sin código SAP en este centro. Se mantiene la línea sin código de material: la diferencia indica una cantidad a dar de alta en SAP.</t>
        </is>
      </c>
      <c r="U2062" s="32" t="inlineStr">
        <is>
          <t>Inventario físico sin código SAP</t>
        </is>
      </c>
      <c r="V2062" s="32" t="inlineStr">
        <is>
          <t>Sin clasificar en SAP</t>
        </is>
      </c>
      <c r="W2062" s="32" t="inlineStr">
        <is>
          <t>Dentro del alcance</t>
        </is>
      </c>
      <c r="X2062" s="33" t="inlineStr">
        <is>
          <t>Sin coincidencia</t>
        </is>
      </c>
      <c r="Y2062" s="32" t="inlineStr">
        <is>
          <t>Sin correspondencia confirmada: hay aproximaciones en SAP, descartadas por presentación o evidencia débil</t>
        </is>
      </c>
      <c r="Z2062" s="33" t="inlineStr">
        <is>
          <t>Alta de material en SAP (sin código)</t>
        </is>
      </c>
      <c r="AA2062" s="32" t="inlineStr">
        <is>
          <t>341</t>
        </is>
      </c>
      <c r="AB2062" s="32" t="inlineStr">
        <is>
          <t>SOLUCION MOLAR DE BICARBONATO DE SODIO X 100 ML</t>
        </is>
      </c>
      <c r="AC2062" s="32" t="inlineStr">
        <is>
          <t>Sin coincidencia</t>
        </is>
      </c>
      <c r="AD2062" s="32" t="inlineStr">
        <is>
          <t>No</t>
        </is>
      </c>
      <c r="AE2062" s="32" t="inlineStr"/>
      <c r="AF2062" s="32" t="inlineStr">
        <is>
          <t>No</t>
        </is>
      </c>
      <c r="AG2062" s="32" t="inlineStr"/>
      <c r="AH2062" s="41" t="n">
        <v>0</v>
      </c>
      <c r="AI2062" s="41" t="n">
        <v>0</v>
      </c>
      <c r="AJ2062" s="41" t="n">
        <v>-0</v>
      </c>
      <c r="AK2062" s="32" t="n"/>
      <c r="AL2062" s="32" t="n"/>
      <c r="AM2062" s="32" t="n"/>
      <c r="AN2062" s="29" t="inlineStr">
        <is>
          <t>Sin valor unitario en SAP: la diferencia económica de este ítem no puede calcularse (dato faltante).</t>
        </is>
      </c>
      <c r="AO2062" s="32"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17" t="n"/>
      <c r="B2063" s="17" t="inlineStr">
        <is>
          <t>Sonda de succión tipo K29P</t>
        </is>
      </c>
      <c r="F2063" s="17" t="inlineStr">
        <is>
          <t>1060</t>
        </is>
      </c>
      <c r="H2063" s="17" t="inlineStr">
        <is>
          <t>C/U</t>
        </is>
      </c>
      <c r="I2063" s="18" t="n">
        <v>0</v>
      </c>
      <c r="Q2063" s="18" t="n">
        <v>0</v>
      </c>
      <c r="R2063" s="18">
        <f>I2063-Q2063</f>
        <v/>
      </c>
      <c r="T2063" s="17" t="inlineStr">
        <is>
          <t>Ítem del inventario físico de Avain sin código SAP en este centro. Se mantiene la línea sin código de material: la diferencia indica una cantidad a dar de alta en SAP.</t>
        </is>
      </c>
      <c r="U2063" s="32" t="inlineStr">
        <is>
          <t>Inventario físico sin código SAP</t>
        </is>
      </c>
      <c r="V2063" s="32" t="inlineStr">
        <is>
          <t>Sin clasificar en SAP</t>
        </is>
      </c>
      <c r="W2063" s="32" t="inlineStr">
        <is>
          <t>Dentro del alcance</t>
        </is>
      </c>
      <c r="X2063" s="33" t="inlineStr">
        <is>
          <t>Sin coincidencia</t>
        </is>
      </c>
      <c r="Y2063" s="32" t="inlineStr">
        <is>
          <t>Sin correspondencia confirmada: hay aproximaciones en SAP, descartadas por presentación o evidencia débil</t>
        </is>
      </c>
      <c r="Z2063" s="33" t="inlineStr">
        <is>
          <t>Alta de material en SAP (sin código)</t>
        </is>
      </c>
      <c r="AA2063" s="32" t="inlineStr">
        <is>
          <t>387</t>
        </is>
      </c>
      <c r="AB2063" s="32" t="inlineStr">
        <is>
          <t>Sonda de succión tipo K29P</t>
        </is>
      </c>
      <c r="AC2063" s="32" t="inlineStr">
        <is>
          <t>Sin coincidencia</t>
        </is>
      </c>
      <c r="AD2063" s="32" t="inlineStr">
        <is>
          <t>No</t>
        </is>
      </c>
      <c r="AE2063" s="32" t="inlineStr"/>
      <c r="AF2063" s="32" t="inlineStr">
        <is>
          <t>No</t>
        </is>
      </c>
      <c r="AG2063" s="32" t="inlineStr"/>
      <c r="AH2063" s="41" t="n">
        <v>0</v>
      </c>
      <c r="AI2063" s="41" t="n">
        <v>0</v>
      </c>
      <c r="AJ2063" s="41" t="n">
        <v>-0</v>
      </c>
      <c r="AK2063" s="32" t="n"/>
      <c r="AL2063" s="32" t="n"/>
      <c r="AM2063" s="32" t="n"/>
      <c r="AN2063" s="29" t="inlineStr">
        <is>
          <t>Sin valor unitario en SAP: la diferencia económica de este ítem no puede calcularse (dato faltante).</t>
        </is>
      </c>
      <c r="AO2063" s="32" t="inlineStr">
        <is>
          <t>Mejor aproximación descartada: 2000193 SONDA DE ASPIRACION K-29P KOLLER C/REG (similitud 0.45).</t>
        </is>
      </c>
    </row>
    <row r="2064">
      <c r="A2064" s="17" t="n"/>
      <c r="B2064" s="17" t="inlineStr">
        <is>
          <t>sonda foley 18</t>
        </is>
      </c>
      <c r="F2064" s="17" t="inlineStr">
        <is>
          <t>1060</t>
        </is>
      </c>
      <c r="H2064" s="17" t="inlineStr">
        <is>
          <t>C/U</t>
        </is>
      </c>
      <c r="I2064" s="18" t="n">
        <v>0</v>
      </c>
      <c r="Q2064" s="18" t="n">
        <v>40</v>
      </c>
      <c r="R2064" s="18">
        <f>I2064-Q2064</f>
        <v/>
      </c>
      <c r="T2064" s="17" t="inlineStr">
        <is>
          <t>Ítem del inventario físico de Avain sin código SAP en este centro. Se mantiene la línea sin código de material: la diferencia indica una cantidad a dar de alta en SAP.</t>
        </is>
      </c>
      <c r="U2064" s="32" t="inlineStr">
        <is>
          <t>Inventario físico sin código SAP</t>
        </is>
      </c>
      <c r="V2064" s="32" t="inlineStr">
        <is>
          <t>Sin clasificar en SAP</t>
        </is>
      </c>
      <c r="W2064" s="32" t="inlineStr">
        <is>
          <t>Dentro del alcance</t>
        </is>
      </c>
      <c r="X2064" s="33" t="inlineStr">
        <is>
          <t>Sin coincidencia</t>
        </is>
      </c>
      <c r="Y2064" s="32" t="inlineStr">
        <is>
          <t>Sin correspondencia confirmada: hay aproximaciones en SAP, descartadas por presentación o evidencia débil</t>
        </is>
      </c>
      <c r="Z2064" s="33" t="inlineStr">
        <is>
          <t>Alta de material en SAP (sin código)</t>
        </is>
      </c>
      <c r="AA2064" s="32" t="inlineStr">
        <is>
          <t>347</t>
        </is>
      </c>
      <c r="AB2064" s="32" t="inlineStr">
        <is>
          <t>sonda foley 18</t>
        </is>
      </c>
      <c r="AC2064" s="32" t="inlineStr">
        <is>
          <t>Sin coincidencia</t>
        </is>
      </c>
      <c r="AD2064" s="32" t="inlineStr">
        <is>
          <t>No</t>
        </is>
      </c>
      <c r="AE2064" s="32" t="inlineStr"/>
      <c r="AF2064" s="32" t="inlineStr">
        <is>
          <t>No</t>
        </is>
      </c>
      <c r="AG2064" s="32" t="inlineStr"/>
      <c r="AH2064" s="41" t="n">
        <v>0</v>
      </c>
      <c r="AI2064" s="41" t="n">
        <v>40</v>
      </c>
      <c r="AJ2064" s="41" t="n">
        <v>-40</v>
      </c>
      <c r="AK2064" s="32" t="n"/>
      <c r="AL2064" s="32" t="n"/>
      <c r="AM2064" s="32" t="n"/>
      <c r="AN2064" s="29" t="inlineStr">
        <is>
          <t>Sin valor unitario en SAP: la diferencia económica de este ítem no puede calcularse (dato faltante).</t>
        </is>
      </c>
      <c r="AO2064" s="32" t="inlineStr">
        <is>
          <t>Mejor aproximación descartada: 2000244 SONDA FOLEY 2 VIAS Nº16 DE LÁTEX (calibre/talle/medida distinta; similitud 0.48).</t>
        </is>
      </c>
    </row>
    <row r="2065">
      <c r="A2065" s="17" t="n"/>
      <c r="B2065" s="17" t="inlineStr">
        <is>
          <t>Sonda nasogastrica N° 9</t>
        </is>
      </c>
      <c r="F2065" s="17" t="inlineStr">
        <is>
          <t>1060</t>
        </is>
      </c>
      <c r="H2065" s="17" t="inlineStr">
        <is>
          <t>C/U</t>
        </is>
      </c>
      <c r="I2065" s="18" t="n">
        <v>0</v>
      </c>
      <c r="Q2065" s="18" t="n">
        <v>136</v>
      </c>
      <c r="R2065" s="18">
        <f>I2065-Q2065</f>
        <v/>
      </c>
      <c r="T2065" s="17" t="inlineStr">
        <is>
          <t>Ítem del inventario físico de Avain sin código SAP en este centro. Se mantiene la línea sin código de material: la diferencia indica una cantidad a dar de alta en SAP.</t>
        </is>
      </c>
      <c r="U2065" s="32" t="inlineStr">
        <is>
          <t>Inventario físico sin código SAP</t>
        </is>
      </c>
      <c r="V2065" s="32" t="inlineStr">
        <is>
          <t>Sin clasificar en SAP</t>
        </is>
      </c>
      <c r="W2065" s="32" t="inlineStr">
        <is>
          <t>Dentro del alcance</t>
        </is>
      </c>
      <c r="X2065" s="33" t="inlineStr">
        <is>
          <t>Sin coincidencia</t>
        </is>
      </c>
      <c r="Y2065" s="32" t="inlineStr">
        <is>
          <t>Sin correspondencia confirmada: hay aproximaciones en SAP, descartadas por presentación o evidencia débil</t>
        </is>
      </c>
      <c r="Z2065" s="33" t="inlineStr">
        <is>
          <t>Alta de material en SAP (sin código)</t>
        </is>
      </c>
      <c r="AA2065" s="32" t="inlineStr">
        <is>
          <t>286</t>
        </is>
      </c>
      <c r="AB2065" s="32" t="inlineStr">
        <is>
          <t>Sonda nasogastrica N° 9</t>
        </is>
      </c>
      <c r="AC2065" s="32" t="inlineStr">
        <is>
          <t>Sin coincidencia</t>
        </is>
      </c>
      <c r="AD2065" s="32" t="inlineStr">
        <is>
          <t>No</t>
        </is>
      </c>
      <c r="AE2065" s="32" t="inlineStr"/>
      <c r="AF2065" s="32" t="inlineStr">
        <is>
          <t>No</t>
        </is>
      </c>
      <c r="AG2065" s="32" t="inlineStr"/>
      <c r="AH2065" s="41" t="n">
        <v>0</v>
      </c>
      <c r="AI2065" s="41" t="n">
        <v>136</v>
      </c>
      <c r="AJ2065" s="41" t="n">
        <v>-136</v>
      </c>
      <c r="AK2065" s="32" t="n"/>
      <c r="AL2065" s="32" t="n"/>
      <c r="AM2065" s="32" t="n"/>
      <c r="AN2065" s="29" t="inlineStr">
        <is>
          <t>Sin valor unitario en SAP: la diferencia económica de este ítem no puede calcularse (dato faltante).</t>
        </is>
      </c>
      <c r="AO2065" s="32" t="inlineStr">
        <is>
          <t>Mejor aproximación descartada: 2000867 SONDA NASOGASTRICA K-10 (calibre/talle/medida distinta; similitud 0.59).</t>
        </is>
      </c>
    </row>
    <row r="2066">
      <c r="A2066" s="17" t="n"/>
      <c r="B2066" s="17" t="inlineStr">
        <is>
          <t>SONDA PARA SUCCION SK-32P</t>
        </is>
      </c>
      <c r="F2066" s="17" t="inlineStr">
        <is>
          <t>1060</t>
        </is>
      </c>
      <c r="H2066" s="17" t="inlineStr">
        <is>
          <t>C/U</t>
        </is>
      </c>
      <c r="I2066" s="18" t="n">
        <v>0</v>
      </c>
      <c r="Q2066" s="18" t="n">
        <v>179</v>
      </c>
      <c r="R2066" s="18">
        <f>I2066-Q2066</f>
        <v/>
      </c>
      <c r="T2066" s="17" t="inlineStr">
        <is>
          <t>Ítem del inventario físico de Avain sin código SAP en este centro. Se mantiene la línea sin código de material: la diferencia indica una cantidad a dar de alta en SAP.</t>
        </is>
      </c>
      <c r="U2066" s="32" t="inlineStr">
        <is>
          <t>Inventario físico sin código SAP</t>
        </is>
      </c>
      <c r="V2066" s="32" t="inlineStr">
        <is>
          <t>Sin clasificar en SAP</t>
        </is>
      </c>
      <c r="W2066" s="32" t="inlineStr">
        <is>
          <t>Dentro del alcance</t>
        </is>
      </c>
      <c r="X2066" s="33" t="inlineStr">
        <is>
          <t>Sin coincidencia</t>
        </is>
      </c>
      <c r="Y2066" s="32" t="inlineStr">
        <is>
          <t>Sin correspondencia confirmada: hay aproximaciones en SAP, descartadas por presentación o evidencia débil</t>
        </is>
      </c>
      <c r="Z2066" s="33" t="inlineStr">
        <is>
          <t>Alta de material en SAP (sin código)</t>
        </is>
      </c>
      <c r="AA2066" s="32" t="inlineStr">
        <is>
          <t>372</t>
        </is>
      </c>
      <c r="AB2066" s="32" t="inlineStr">
        <is>
          <t>SONDA PARA SUCCION SK-32P</t>
        </is>
      </c>
      <c r="AC2066" s="32" t="inlineStr">
        <is>
          <t>Sin coincidencia</t>
        </is>
      </c>
      <c r="AD2066" s="32" t="inlineStr">
        <is>
          <t>No</t>
        </is>
      </c>
      <c r="AE2066" s="32" t="inlineStr"/>
      <c r="AF2066" s="32" t="inlineStr">
        <is>
          <t>No</t>
        </is>
      </c>
      <c r="AG2066" s="32" t="inlineStr"/>
      <c r="AH2066" s="41" t="n">
        <v>0</v>
      </c>
      <c r="AI2066" s="41" t="n">
        <v>179</v>
      </c>
      <c r="AJ2066" s="41" t="n">
        <v>-179</v>
      </c>
      <c r="AK2066" s="32" t="n"/>
      <c r="AL2066" s="32" t="n"/>
      <c r="AM2066" s="32" t="n"/>
      <c r="AN2066" s="29" t="inlineStr">
        <is>
          <t>Sin valor unitario en SAP: la diferencia económica de este ítem no puede calcularse (dato faltante).</t>
        </is>
      </c>
      <c r="AO2066" s="32" t="inlineStr">
        <is>
          <t>Mejor aproximación descartada: 2000245 SONDA DE ASPIRACION K-32P KOLLER (similitud 0.42).</t>
        </is>
      </c>
    </row>
    <row r="2067">
      <c r="A2067" s="17" t="n"/>
      <c r="B2067" s="17" t="inlineStr">
        <is>
          <t>TERMOMETRO INFRARED</t>
        </is>
      </c>
      <c r="F2067" s="17" t="inlineStr">
        <is>
          <t>1060</t>
        </is>
      </c>
      <c r="H2067" s="17" t="inlineStr">
        <is>
          <t>C/U</t>
        </is>
      </c>
      <c r="I2067" s="18" t="n">
        <v>0</v>
      </c>
      <c r="Q2067" s="18" t="n">
        <v>10</v>
      </c>
      <c r="R2067" s="18">
        <f>I2067-Q2067</f>
        <v/>
      </c>
      <c r="T2067" s="17" t="inlineStr">
        <is>
          <t>Ítem del inventario físico de Avain sin código SAP en este centro. Se mantiene la línea sin código de material: la diferencia indica una cantidad a dar de alta en SAP.</t>
        </is>
      </c>
      <c r="U2067" s="32" t="inlineStr">
        <is>
          <t>Inventario físico sin código SAP</t>
        </is>
      </c>
      <c r="V2067" s="32" t="inlineStr">
        <is>
          <t>Sin clasificar en SAP</t>
        </is>
      </c>
      <c r="W2067" s="32" t="inlineStr">
        <is>
          <t>Dentro del alcance</t>
        </is>
      </c>
      <c r="X2067" s="33" t="inlineStr">
        <is>
          <t>Sin coincidencia</t>
        </is>
      </c>
      <c r="Y2067" s="32" t="inlineStr">
        <is>
          <t>Sin correspondencia confirmada: hay aproximaciones en SAP, descartadas por presentación o evidencia débil</t>
        </is>
      </c>
      <c r="Z2067" s="33" t="inlineStr">
        <is>
          <t>Alta de material en SAP (sin código)</t>
        </is>
      </c>
      <c r="AA2067" s="32" t="inlineStr">
        <is>
          <t>535</t>
        </is>
      </c>
      <c r="AB2067" s="32" t="inlineStr">
        <is>
          <t>TERMOMETRO INFRARED</t>
        </is>
      </c>
      <c r="AC2067" s="32" t="inlineStr">
        <is>
          <t>Sin coincidencia</t>
        </is>
      </c>
      <c r="AD2067" s="32" t="inlineStr">
        <is>
          <t>No</t>
        </is>
      </c>
      <c r="AE2067" s="32" t="inlineStr"/>
      <c r="AF2067" s="32" t="inlineStr">
        <is>
          <t>No</t>
        </is>
      </c>
      <c r="AG2067" s="32" t="inlineStr"/>
      <c r="AH2067" s="41" t="n">
        <v>0</v>
      </c>
      <c r="AI2067" s="41" t="n">
        <v>10</v>
      </c>
      <c r="AJ2067" s="41" t="n">
        <v>-10</v>
      </c>
      <c r="AK2067" s="32" t="n"/>
      <c r="AL2067" s="32" t="n"/>
      <c r="AM2067" s="32" t="n"/>
      <c r="AN2067" s="29" t="inlineStr">
        <is>
          <t>Sin valor unitario en SAP: la diferencia económica de este ítem no puede calcularse (dato faltante).</t>
        </is>
      </c>
      <c r="AO2067" s="32" t="inlineStr">
        <is>
          <t>Mejor aproximación descartada: 2001137 TERMOMETRO INFRARROJO (similitud 0.49).</t>
        </is>
      </c>
    </row>
    <row r="2068">
      <c r="A2068" s="17" t="n"/>
      <c r="B2068" s="17" t="inlineStr">
        <is>
          <t>TIJERA MULTIUSO</t>
        </is>
      </c>
      <c r="F2068" s="17" t="inlineStr">
        <is>
          <t>1060</t>
        </is>
      </c>
      <c r="H2068" s="17" t="inlineStr">
        <is>
          <t>C/U</t>
        </is>
      </c>
      <c r="I2068" s="18" t="n">
        <v>0</v>
      </c>
      <c r="Q2068" s="18" t="n">
        <v>27</v>
      </c>
      <c r="R2068" s="18">
        <f>I2068-Q2068</f>
        <v/>
      </c>
      <c r="T2068" s="17" t="inlineStr">
        <is>
          <t>Ítem del inventario físico de Avain sin código SAP en este centro. Se mantiene la línea sin código de material: la diferencia indica una cantidad a dar de alta en SAP.</t>
        </is>
      </c>
      <c r="U2068" s="32" t="inlineStr">
        <is>
          <t>Inventario físico sin código SAP</t>
        </is>
      </c>
      <c r="V2068" s="32" t="inlineStr">
        <is>
          <t>Sin clasificar en SAP</t>
        </is>
      </c>
      <c r="W2068" s="32" t="inlineStr">
        <is>
          <t>Dentro del alcance</t>
        </is>
      </c>
      <c r="X2068" s="33" t="inlineStr">
        <is>
          <t>Sin coincidencia</t>
        </is>
      </c>
      <c r="Y2068" s="32" t="inlineStr">
        <is>
          <t>Sin correspondencia confirmada: hay aproximaciones en SAP, descartadas por presentación o evidencia débil</t>
        </is>
      </c>
      <c r="Z2068" s="33" t="inlineStr">
        <is>
          <t>Alta de material en SAP (sin código)</t>
        </is>
      </c>
      <c r="AA2068" s="32" t="inlineStr">
        <is>
          <t>528</t>
        </is>
      </c>
      <c r="AB2068" s="32" t="inlineStr">
        <is>
          <t>TIJERA MULTIUSO</t>
        </is>
      </c>
      <c r="AC2068" s="32" t="inlineStr">
        <is>
          <t>Sin coincidencia</t>
        </is>
      </c>
      <c r="AD2068" s="32" t="inlineStr">
        <is>
          <t>No</t>
        </is>
      </c>
      <c r="AE2068" s="32" t="inlineStr"/>
      <c r="AF2068" s="32" t="inlineStr">
        <is>
          <t>No</t>
        </is>
      </c>
      <c r="AG2068" s="32" t="inlineStr"/>
      <c r="AH2068" s="41" t="n">
        <v>0</v>
      </c>
      <c r="AI2068" s="41" t="n">
        <v>27</v>
      </c>
      <c r="AJ2068" s="41" t="n">
        <v>-27</v>
      </c>
      <c r="AK2068" s="32" t="n"/>
      <c r="AL2068" s="32" t="n"/>
      <c r="AM2068" s="32" t="n"/>
      <c r="AN2068" s="29" t="inlineStr">
        <is>
          <t>Sin valor unitario en SAP: la diferencia económica de este ítem no puede calcularse (dato faltante).</t>
        </is>
      </c>
      <c r="AO2068" s="32" t="inlineStr">
        <is>
          <t>Mejor aproximación descartada: 1000049 TIJERA  DE MAYO RECTA (similitud 0.40).</t>
        </is>
      </c>
    </row>
    <row r="2069">
      <c r="A2069" s="17" t="n"/>
      <c r="B2069" s="17" t="inlineStr">
        <is>
          <t>TIJERA PUNTA ROMA</t>
        </is>
      </c>
      <c r="F2069" s="17" t="inlineStr">
        <is>
          <t>1060</t>
        </is>
      </c>
      <c r="H2069" s="17" t="inlineStr">
        <is>
          <t>C/U</t>
        </is>
      </c>
      <c r="I2069" s="18" t="n">
        <v>0</v>
      </c>
      <c r="Q2069" s="18" t="n">
        <v>22</v>
      </c>
      <c r="R2069" s="18">
        <f>I2069-Q2069</f>
        <v/>
      </c>
      <c r="T2069" s="17" t="inlineStr">
        <is>
          <t>Ítem del inventario físico de Avain sin código SAP en este centro. Se mantiene la línea sin código de material: la diferencia indica una cantidad a dar de alta en SAP.</t>
        </is>
      </c>
      <c r="U2069" s="32" t="inlineStr">
        <is>
          <t>Inventario físico sin código SAP</t>
        </is>
      </c>
      <c r="V2069" s="32" t="inlineStr">
        <is>
          <t>Sin clasificar en SAP</t>
        </is>
      </c>
      <c r="W2069" s="32" t="inlineStr">
        <is>
          <t>Dentro del alcance</t>
        </is>
      </c>
      <c r="X2069" s="33" t="inlineStr">
        <is>
          <t>Sin coincidencia</t>
        </is>
      </c>
      <c r="Y2069" s="32" t="inlineStr">
        <is>
          <t>Sin correspondencia confirmada: hay aproximaciones en SAP, descartadas por presentación o evidencia débil</t>
        </is>
      </c>
      <c r="Z2069" s="33" t="inlineStr">
        <is>
          <t>Alta de material en SAP (sin código)</t>
        </is>
      </c>
      <c r="AA2069" s="32" t="inlineStr">
        <is>
          <t>529</t>
        </is>
      </c>
      <c r="AB2069" s="32" t="inlineStr">
        <is>
          <t>TIJERA PUNTA ROMA</t>
        </is>
      </c>
      <c r="AC2069" s="32" t="inlineStr">
        <is>
          <t>Sin coincidencia</t>
        </is>
      </c>
      <c r="AD2069" s="32" t="inlineStr">
        <is>
          <t>No</t>
        </is>
      </c>
      <c r="AE2069" s="32" t="inlineStr"/>
      <c r="AF2069" s="32" t="inlineStr">
        <is>
          <t>No</t>
        </is>
      </c>
      <c r="AG2069" s="32" t="inlineStr"/>
      <c r="AH2069" s="41" t="n">
        <v>0</v>
      </c>
      <c r="AI2069" s="41" t="n">
        <v>22</v>
      </c>
      <c r="AJ2069" s="41" t="n">
        <v>-22</v>
      </c>
      <c r="AK2069" s="32" t="n"/>
      <c r="AL2069" s="32" t="n"/>
      <c r="AM2069" s="32" t="n"/>
      <c r="AN2069" s="29" t="inlineStr">
        <is>
          <t>Sin valor unitario en SAP: la diferencia económica de este ítem no puede calcularse (dato faltante).</t>
        </is>
      </c>
      <c r="AO2069" s="32"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17" t="n"/>
      <c r="B2070" s="17" t="inlineStr">
        <is>
          <t>TOBRAMICINA+DEXAMET ASONA</t>
        </is>
      </c>
      <c r="F2070" s="17" t="inlineStr">
        <is>
          <t>1060</t>
        </is>
      </c>
      <c r="H2070" s="17" t="inlineStr">
        <is>
          <t>C/U</t>
        </is>
      </c>
      <c r="I2070" s="18" t="n">
        <v>0</v>
      </c>
      <c r="Q2070" s="18" t="n">
        <v>4</v>
      </c>
      <c r="R2070" s="18">
        <f>I2070-Q2070</f>
        <v/>
      </c>
      <c r="T2070" s="17" t="inlineStr">
        <is>
          <t>Ítem del inventario físico de Avain sin código SAP en este centro. Se mantiene la línea sin código de material: la diferencia indica una cantidad a dar de alta en SAP.</t>
        </is>
      </c>
      <c r="U2070" s="32" t="inlineStr">
        <is>
          <t>Inventario físico sin código SAP</t>
        </is>
      </c>
      <c r="V2070" s="32" t="inlineStr">
        <is>
          <t>Sin clasificar en SAP</t>
        </is>
      </c>
      <c r="W2070" s="32" t="inlineStr">
        <is>
          <t>Dentro del alcance</t>
        </is>
      </c>
      <c r="X2070" s="33" t="inlineStr">
        <is>
          <t>Sin coincidencia</t>
        </is>
      </c>
      <c r="Y2070" s="32" t="inlineStr">
        <is>
          <t>Sin correspondencia confirmada: hay aproximaciones en SAP, descartadas por presentación o evidencia débil</t>
        </is>
      </c>
      <c r="Z2070" s="33" t="inlineStr">
        <is>
          <t>Alta de material en SAP (sin código)</t>
        </is>
      </c>
      <c r="AA2070" s="32" t="inlineStr">
        <is>
          <t>478</t>
        </is>
      </c>
      <c r="AB2070" s="32" t="inlineStr">
        <is>
          <t>TOBRAMICINA+DEXAMET ASONA</t>
        </is>
      </c>
      <c r="AC2070" s="32" t="inlineStr">
        <is>
          <t>Sin coincidencia</t>
        </is>
      </c>
      <c r="AD2070" s="32" t="inlineStr">
        <is>
          <t>No</t>
        </is>
      </c>
      <c r="AE2070" s="32" t="inlineStr"/>
      <c r="AF2070" s="32" t="inlineStr">
        <is>
          <t>No</t>
        </is>
      </c>
      <c r="AG2070" s="32" t="inlineStr"/>
      <c r="AH2070" s="41" t="n">
        <v>0</v>
      </c>
      <c r="AI2070" s="41" t="n">
        <v>4</v>
      </c>
      <c r="AJ2070" s="41" t="n">
        <v>-4</v>
      </c>
      <c r="AK2070" s="32" t="n"/>
      <c r="AL2070" s="32" t="n"/>
      <c r="AM2070" s="32" t="n"/>
      <c r="AN2070" s="29" t="inlineStr">
        <is>
          <t>Sin valor unitario en SAP: la diferencia económica de este ítem no puede calcularse (dato faltante).</t>
        </is>
      </c>
      <c r="AO2070" s="32" t="inlineStr">
        <is>
          <t>Mejor aproximación descartada: 1000369 TOBRAMICINA+ DEX G (similitud 0.41).</t>
        </is>
      </c>
    </row>
    <row r="2071">
      <c r="A2071" s="17" t="n"/>
      <c r="B2071" s="17" t="inlineStr">
        <is>
          <t>TUBO ENDOTRAQUEAL N°7</t>
        </is>
      </c>
      <c r="F2071" s="17" t="inlineStr">
        <is>
          <t>1060</t>
        </is>
      </c>
      <c r="H2071" s="17" t="inlineStr">
        <is>
          <t>C/U</t>
        </is>
      </c>
      <c r="I2071" s="18" t="n">
        <v>0</v>
      </c>
      <c r="Q2071" s="18" t="n">
        <v>96</v>
      </c>
      <c r="R2071" s="18">
        <f>I2071-Q2071</f>
        <v/>
      </c>
      <c r="T2071" s="17" t="inlineStr">
        <is>
          <t>Ítem del inventario físico de Avain sin código SAP en este centro. Se mantiene la línea sin código de material: la diferencia indica una cantidad a dar de alta en SAP.</t>
        </is>
      </c>
      <c r="U2071" s="32" t="inlineStr">
        <is>
          <t>Inventario físico sin código SAP</t>
        </is>
      </c>
      <c r="V2071" s="32" t="inlineStr">
        <is>
          <t>Sin clasificar en SAP</t>
        </is>
      </c>
      <c r="W2071" s="32" t="inlineStr">
        <is>
          <t>Dentro del alcance</t>
        </is>
      </c>
      <c r="X2071" s="33" t="inlineStr">
        <is>
          <t>Sin coincidencia</t>
        </is>
      </c>
      <c r="Y2071" s="32" t="inlineStr">
        <is>
          <t>Sin correspondencia confirmada: hay aproximaciones en SAP, descartadas por presentación o evidencia débil</t>
        </is>
      </c>
      <c r="Z2071" s="33" t="inlineStr">
        <is>
          <t>Alta de material en SAP (sin código)</t>
        </is>
      </c>
      <c r="AA2071" s="32" t="inlineStr">
        <is>
          <t>364</t>
        </is>
      </c>
      <c r="AB2071" s="32" t="inlineStr">
        <is>
          <t>TUBO ENDOTRAQUEAL N°7</t>
        </is>
      </c>
      <c r="AC2071" s="32" t="inlineStr">
        <is>
          <t>Sin coincidencia</t>
        </is>
      </c>
      <c r="AD2071" s="32" t="inlineStr">
        <is>
          <t>No</t>
        </is>
      </c>
      <c r="AE2071" s="32" t="inlineStr"/>
      <c r="AF2071" s="32" t="inlineStr">
        <is>
          <t>No</t>
        </is>
      </c>
      <c r="AG2071" s="32" t="inlineStr"/>
      <c r="AH2071" s="41" t="n">
        <v>0</v>
      </c>
      <c r="AI2071" s="41" t="n">
        <v>96</v>
      </c>
      <c r="AJ2071" s="41" t="n">
        <v>-96</v>
      </c>
      <c r="AK2071" s="32" t="n"/>
      <c r="AL2071" s="32" t="n"/>
      <c r="AM2071" s="32" t="n"/>
      <c r="AN2071" s="29" t="inlineStr">
        <is>
          <t>Sin valor unitario en SAP: la diferencia económica de este ítem no puede calcularse (dato faltante).</t>
        </is>
      </c>
      <c r="AO2071" s="32" t="inlineStr">
        <is>
          <t>Mejor aproximación descartada: 2000077 TUBO ENDOTRAQ Nº 7 C/BALON (similitud 0.58).</t>
        </is>
      </c>
    </row>
    <row r="2072">
      <c r="A2072" s="17" t="n"/>
      <c r="B2072" s="17" t="inlineStr">
        <is>
          <t>UVASAL SOBRES X 2 UNIDADES</t>
        </is>
      </c>
      <c r="F2072" s="17" t="inlineStr">
        <is>
          <t>1060</t>
        </is>
      </c>
      <c r="H2072" s="17" t="inlineStr">
        <is>
          <t>C/U</t>
        </is>
      </c>
      <c r="I2072" s="18" t="n">
        <v>0</v>
      </c>
      <c r="Q2072" s="18" t="n">
        <v>0</v>
      </c>
      <c r="R2072" s="18">
        <f>I2072-Q2072</f>
        <v/>
      </c>
      <c r="T2072" s="17" t="inlineStr">
        <is>
          <t>Ítem del inventario físico de Avain sin código SAP en este centro. Se mantiene la línea sin código de material: la diferencia indica una cantidad a dar de alta en SAP.</t>
        </is>
      </c>
      <c r="U2072" s="32" t="inlineStr">
        <is>
          <t>Inventario físico sin código SAP</t>
        </is>
      </c>
      <c r="V2072" s="32" t="inlineStr">
        <is>
          <t>Sin clasificar en SAP</t>
        </is>
      </c>
      <c r="W2072" s="32" t="inlineStr">
        <is>
          <t>Dentro del alcance</t>
        </is>
      </c>
      <c r="X2072" s="33" t="inlineStr">
        <is>
          <t>Sin coincidencia</t>
        </is>
      </c>
      <c r="Y2072" s="32" t="inlineStr">
        <is>
          <t>Sin correspondencia confirmada: hay aproximaciones en SAP, descartadas por presentación o evidencia débil</t>
        </is>
      </c>
      <c r="Z2072" s="33" t="inlineStr">
        <is>
          <t>Alta de material en SAP (sin código)</t>
        </is>
      </c>
      <c r="AA2072" s="32" t="inlineStr">
        <is>
          <t>333</t>
        </is>
      </c>
      <c r="AB2072" s="32" t="inlineStr">
        <is>
          <t>UVASAL SOBRES X 2 UNIDADES</t>
        </is>
      </c>
      <c r="AC2072" s="32" t="inlineStr">
        <is>
          <t>Sin coincidencia</t>
        </is>
      </c>
      <c r="AD2072" s="32" t="inlineStr">
        <is>
          <t>No</t>
        </is>
      </c>
      <c r="AE2072" s="32" t="inlineStr"/>
      <c r="AF2072" s="32" t="inlineStr">
        <is>
          <t>No</t>
        </is>
      </c>
      <c r="AG2072" s="32" t="inlineStr"/>
      <c r="AH2072" s="41" t="n">
        <v>0</v>
      </c>
      <c r="AI2072" s="41" t="n">
        <v>0</v>
      </c>
      <c r="AJ2072" s="41" t="n">
        <v>-0</v>
      </c>
      <c r="AK2072" s="32" t="n"/>
      <c r="AL2072" s="32" t="n"/>
      <c r="AM2072" s="32" t="n"/>
      <c r="AN2072" s="29" t="inlineStr">
        <is>
          <t>Sin valor unitario en SAP: la diferencia económica de este ítem no puede calcularse (dato faltante).</t>
        </is>
      </c>
      <c r="AO2072" s="32" t="inlineStr">
        <is>
          <t>Mejor aproximación descartada: 1000368 UVASAL SOBRES X30 (similitud 0.58).</t>
        </is>
      </c>
    </row>
    <row r="2073">
      <c r="A2073" s="17" t="n"/>
      <c r="B2073" s="17" t="inlineStr">
        <is>
          <t>VACUNA ANTIGRIPAL</t>
        </is>
      </c>
      <c r="F2073" s="17" t="inlineStr">
        <is>
          <t>1060</t>
        </is>
      </c>
      <c r="H2073" s="17" t="inlineStr">
        <is>
          <t>C/U</t>
        </is>
      </c>
      <c r="I2073" s="18" t="n">
        <v>0</v>
      </c>
      <c r="Q2073" s="18" t="n">
        <v>0</v>
      </c>
      <c r="R2073" s="18">
        <f>I2073-Q2073</f>
        <v/>
      </c>
      <c r="T2073" s="17" t="inlineStr">
        <is>
          <t>Ítem del inventario físico de Avain sin código SAP en este centro. Se mantiene la línea sin código de material: la diferencia indica una cantidad a dar de alta en SAP.</t>
        </is>
      </c>
      <c r="U2073" s="32" t="inlineStr">
        <is>
          <t>Inventario físico sin código SAP</t>
        </is>
      </c>
      <c r="V2073" s="32" t="inlineStr">
        <is>
          <t>Sin clasificar en SAP</t>
        </is>
      </c>
      <c r="W2073" s="32" t="inlineStr">
        <is>
          <t>Dentro del alcance</t>
        </is>
      </c>
      <c r="X2073" s="33" t="inlineStr">
        <is>
          <t>Sin coincidencia</t>
        </is>
      </c>
      <c r="Y2073" s="32" t="inlineStr">
        <is>
          <t>Sin correspondencia confirmada: hay aproximaciones en SAP, descartadas por presentación o evidencia débil</t>
        </is>
      </c>
      <c r="Z2073" s="33" t="inlineStr">
        <is>
          <t>Alta de material en SAP (sin código)</t>
        </is>
      </c>
      <c r="AA2073" s="32" t="inlineStr">
        <is>
          <t>232</t>
        </is>
      </c>
      <c r="AB2073" s="32" t="inlineStr">
        <is>
          <t>VACUNA ANTIGRIPAL</t>
        </is>
      </c>
      <c r="AC2073" s="32" t="inlineStr">
        <is>
          <t>Sin coincidencia</t>
        </is>
      </c>
      <c r="AD2073" s="32" t="inlineStr">
        <is>
          <t>No</t>
        </is>
      </c>
      <c r="AE2073" s="32" t="inlineStr"/>
      <c r="AF2073" s="32" t="inlineStr">
        <is>
          <t>No</t>
        </is>
      </c>
      <c r="AG2073" s="32" t="inlineStr"/>
      <c r="AH2073" s="41" t="n">
        <v>0</v>
      </c>
      <c r="AI2073" s="41" t="n">
        <v>0</v>
      </c>
      <c r="AJ2073" s="41" t="n">
        <v>-0</v>
      </c>
      <c r="AK2073" s="32" t="n"/>
      <c r="AL2073" s="32" t="n"/>
      <c r="AM2073" s="32" t="n"/>
      <c r="AN2073" s="29" t="inlineStr">
        <is>
          <t>Sin valor unitario en SAP: la diferencia económica de este ítem no puede calcularse (dato faltante).</t>
        </is>
      </c>
      <c r="AO2073" s="32" t="inlineStr">
        <is>
          <t>Mejor aproximación descartada: 2001024 VALVULA ESPIRATORIA (similitud 0.13).</t>
        </is>
      </c>
    </row>
    <row r="2074">
      <c r="A2074" s="17" t="n"/>
      <c r="B2074" s="17" t="inlineStr">
        <is>
          <t>vía central</t>
        </is>
      </c>
      <c r="F2074" s="17" t="inlineStr">
        <is>
          <t>1060</t>
        </is>
      </c>
      <c r="H2074" s="17" t="inlineStr">
        <is>
          <t>C/U</t>
        </is>
      </c>
      <c r="I2074" s="18" t="n">
        <v>0</v>
      </c>
      <c r="Q2074" s="18" t="n">
        <v>0</v>
      </c>
      <c r="R2074" s="18">
        <f>I2074-Q2074</f>
        <v/>
      </c>
      <c r="T2074" s="17" t="inlineStr">
        <is>
          <t>Ítem del inventario físico de Avain sin código SAP en este centro. Se mantiene la línea sin código de material: la diferencia indica una cantidad a dar de alta en SAP.</t>
        </is>
      </c>
      <c r="U2074" s="32" t="inlineStr">
        <is>
          <t>Inventario físico sin código SAP</t>
        </is>
      </c>
      <c r="V2074" s="32" t="inlineStr">
        <is>
          <t>Sin clasificar en SAP</t>
        </is>
      </c>
      <c r="W2074" s="32" t="inlineStr">
        <is>
          <t>Dentro del alcance</t>
        </is>
      </c>
      <c r="X2074" s="33" t="inlineStr">
        <is>
          <t>Sin coincidencia</t>
        </is>
      </c>
      <c r="Y2074" s="32" t="inlineStr">
        <is>
          <t>Pendiente de validación: el ítem está en el Master pero no tiene código SAP confirmado</t>
        </is>
      </c>
      <c r="Z2074" s="33" t="inlineStr">
        <is>
          <t>Alta de material en SAP (sin código)</t>
        </is>
      </c>
      <c r="AA2074" s="32" t="inlineStr">
        <is>
          <t>537</t>
        </is>
      </c>
      <c r="AB2074" s="32" t="inlineStr">
        <is>
          <t>vía central</t>
        </is>
      </c>
      <c r="AC2074" s="32" t="inlineStr">
        <is>
          <t>Sin coincidencia</t>
        </is>
      </c>
      <c r="AD2074" s="32" t="inlineStr">
        <is>
          <t>No</t>
        </is>
      </c>
      <c r="AE2074" s="32" t="inlineStr"/>
      <c r="AF2074" s="32" t="inlineStr">
        <is>
          <t>Sí</t>
        </is>
      </c>
      <c r="AG2074" s="32" t="inlineStr">
        <is>
          <t>E-204</t>
        </is>
      </c>
      <c r="AH2074" s="41" t="n">
        <v>0</v>
      </c>
      <c r="AI2074" s="41" t="n">
        <v>0</v>
      </c>
      <c r="AJ2074" s="41" t="n">
        <v>-0</v>
      </c>
      <c r="AK2074" s="32" t="n"/>
      <c r="AL2074" s="32" t="n"/>
      <c r="AM2074" s="32" t="n"/>
      <c r="AN2074" s="29" t="inlineStr">
        <is>
          <t>Sin valor unitario en SAP: la diferencia económica de este ítem no puede calcularse (dato faltante).</t>
        </is>
      </c>
      <c r="AO2074" s="32"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20" t="n"/>
      <c r="B2075" s="20" t="inlineStr">
        <is>
          <t>TOTAL — Stock SAP + inventario físico sin código SAP</t>
        </is>
      </c>
      <c r="C2075" s="20" t="n"/>
      <c r="D2075" s="20" t="n"/>
      <c r="E2075" s="20" t="n"/>
      <c r="F2075" s="20" t="n"/>
      <c r="G2075" s="20" t="n"/>
      <c r="H2075" s="20" t="n"/>
      <c r="I2075" s="21">
        <f>SUM(I2:I2074)</f>
        <v/>
      </c>
      <c r="J2075" s="20" t="n"/>
      <c r="K2075" s="20" t="n"/>
      <c r="L2075" s="20" t="n"/>
      <c r="M2075" s="22">
        <f>SUM(M2:M2023)</f>
        <v/>
      </c>
      <c r="N2075" s="20" t="n"/>
      <c r="O2075" s="20" t="n"/>
      <c r="P2075" s="20" t="n"/>
      <c r="Q2075" s="21">
        <f>SUM(Q2:Q2074)</f>
        <v/>
      </c>
      <c r="R2075" s="21">
        <f>I2075-Q2075</f>
        <v/>
      </c>
      <c r="S2075" s="22">
        <f>SUM(S2:S2074)</f>
        <v/>
      </c>
      <c r="T2075" s="20" t="n"/>
      <c r="U2075" s="20" t="inlineStr">
        <is>
          <t>TOTAL</t>
        </is>
      </c>
      <c r="V2075" s="20" t="n"/>
      <c r="W2075" s="20" t="n"/>
      <c r="X2075" s="20" t="n"/>
      <c r="Y2075" s="20" t="n"/>
      <c r="Z2075" s="20" t="n"/>
      <c r="AA2075" s="20" t="n"/>
      <c r="AB2075" s="20" t="n"/>
      <c r="AC2075" s="20" t="n"/>
      <c r="AD2075" s="20" t="n"/>
      <c r="AE2075" s="20" t="n"/>
      <c r="AF2075" s="20" t="n"/>
      <c r="AG2075" s="20" t="n"/>
      <c r="AH2075" s="20" t="n"/>
      <c r="AI2075" s="20" t="n"/>
      <c r="AJ2075" s="20" t="n"/>
      <c r="AK2075" s="20" t="n"/>
      <c r="AL2075" s="22">
        <f>SUM(AL2:AL2074)</f>
        <v/>
      </c>
      <c r="AM2075" s="20" t="n"/>
      <c r="AN2075" s="20" t="n"/>
      <c r="AO2075" s="20" t="n"/>
    </row>
  </sheetData>
  <autoFilter ref="A1:AO2074"/>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5" customWidth="1" style="13" min="37" max="37"/>
    <col width="16" customWidth="1" style="13" min="38" max="38"/>
    <col width="16"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16" t="inlineStr">
        <is>
          <t>Origen del registro</t>
        </is>
      </c>
      <c r="V1" s="16" t="inlineStr">
        <is>
          <t>Clasificación SAP</t>
        </is>
      </c>
      <c r="W1" s="16" t="inlineStr">
        <is>
          <t>Alcance del inventario físico</t>
        </is>
      </c>
      <c r="X1" s="16" t="inlineStr">
        <is>
          <t>Nivel de coincidencia SAP–Avain</t>
        </is>
      </c>
      <c r="Y1" s="16" t="inlineStr">
        <is>
          <t>Estado de homologación / validación</t>
        </is>
      </c>
      <c r="Z1" s="16" t="inlineStr">
        <is>
          <t>Acción en SAP</t>
        </is>
      </c>
      <c r="AA1" s="16" t="inlineStr">
        <is>
          <t>Código Avain</t>
        </is>
      </c>
      <c r="AB1" s="16" t="inlineStr">
        <is>
          <t>Nombre en inventario físico Avain</t>
        </is>
      </c>
      <c r="AC1" s="16" t="inlineStr">
        <is>
          <t>Método de cruce</t>
        </is>
      </c>
      <c r="AD1" s="16" t="inlineStr">
        <is>
          <t>¿Posible duplicidad SAP?</t>
        </is>
      </c>
      <c r="AE1" s="16" t="inlineStr">
        <is>
          <t>Códigos SAP posibles equivalentes</t>
        </is>
      </c>
      <c r="AF1" s="16" t="inlineStr">
        <is>
          <t>¿Informado en Master de Seba?</t>
        </is>
      </c>
      <c r="AG1" s="16" t="inlineStr">
        <is>
          <t>ID común (Master)</t>
        </is>
      </c>
      <c r="AH1" s="16" t="inlineStr">
        <is>
          <t>Cantidad SAP del material (todas las filas)</t>
        </is>
      </c>
      <c r="AI1" s="16" t="inlineStr">
        <is>
          <t>Inventario físico Avain del material</t>
        </is>
      </c>
      <c r="AJ1" s="16" t="inlineStr">
        <is>
          <t>Diferencia del material (SAP − físico)</t>
        </is>
      </c>
      <c r="AK1" s="16" t="inlineStr">
        <is>
          <t>VU promedio ponderado del material</t>
        </is>
      </c>
      <c r="AL1" s="16" t="inlineStr">
        <is>
          <t>Diferencia económica del material</t>
        </is>
      </c>
      <c r="AM1" s="16" t="inlineStr">
        <is>
          <t>Valor del recuento físico (VU × cantidad física)</t>
        </is>
      </c>
      <c r="AN1" s="16" t="inlineStr">
        <is>
          <t>Alerta de valorización</t>
        </is>
      </c>
      <c r="AO1" s="16"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7" t="n">
        <v>0</v>
      </c>
      <c r="M2" s="7" t="n">
        <v>142539.07</v>
      </c>
      <c r="O2" s="11">
        <f>M2/SUM($M$2:$M$485)</f>
        <v/>
      </c>
      <c r="P2" s="5">
        <f>IFERROR(M2/I2,0)</f>
        <v/>
      </c>
      <c r="Q2" s="39" t="n">
        <v>1130</v>
      </c>
      <c r="R2" s="8">
        <f>I2-Q2</f>
        <v/>
      </c>
      <c r="S2" s="36">
        <f>P2*R2</f>
        <v/>
      </c>
      <c r="U2" s="27" t="inlineStr">
        <is>
          <t>Stock SAP</t>
        </is>
      </c>
      <c r="V2" s="27" t="inlineStr">
        <is>
          <t>Medicamentos</t>
        </is>
      </c>
      <c r="W2" s="27" t="inlineStr">
        <is>
          <t>Dentro del alcance</t>
        </is>
      </c>
      <c r="X2" s="25" t="inlineStr">
        <is>
          <t>Alta</t>
        </is>
      </c>
      <c r="Y2" s="27" t="inlineStr">
        <is>
          <t>Homologado – confianza Alta</t>
        </is>
      </c>
      <c r="Z2" s="26" t="inlineStr">
        <is>
          <t>Dar de baja en SAP</t>
        </is>
      </c>
      <c r="AA2" s="27" t="inlineStr">
        <is>
          <t>150</t>
        </is>
      </c>
      <c r="AB2" s="27" t="inlineStr">
        <is>
          <t>Ibuprofeno Comprimidos x 600mg</t>
        </is>
      </c>
      <c r="AC2" s="27" t="inlineStr">
        <is>
          <t>Homologación por código Avain (master M01-005)</t>
        </is>
      </c>
      <c r="AD2" s="27" t="inlineStr">
        <is>
          <t>No</t>
        </is>
      </c>
      <c r="AE2" s="27" t="inlineStr"/>
      <c r="AF2" s="27" t="inlineStr">
        <is>
          <t>Sí</t>
        </is>
      </c>
      <c r="AG2" s="27" t="inlineStr">
        <is>
          <t>M01-005</t>
        </is>
      </c>
      <c r="AH2" s="37" t="n">
        <v>4340</v>
      </c>
      <c r="AI2" s="37" t="n">
        <v>1130</v>
      </c>
      <c r="AJ2" s="37" t="n">
        <v>3210</v>
      </c>
      <c r="AK2" s="38" t="n">
        <v>54.19736635944701</v>
      </c>
      <c r="AL2" s="38">
        <f>IF(OR($Z2="Dar de baja en SAP",$Z2="Dar de alta en SAP"),$AJ2*$AK2,"")</f>
        <v/>
      </c>
      <c r="AM2" s="38">
        <f>$AI2*$AK2</f>
        <v/>
      </c>
      <c r="AN2" s="27" t="inlineStr"/>
      <c r="AO2" s="27"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7" t="n">
        <v>0</v>
      </c>
      <c r="M3" s="7" t="n">
        <v>1104090</v>
      </c>
      <c r="O3" s="11">
        <f>M3/SUM($M$2:$M$485)</f>
        <v/>
      </c>
      <c r="P3" s="5">
        <f>IFERROR(M3/I3,0)</f>
        <v/>
      </c>
      <c r="R3" s="8">
        <f>I3-Q3</f>
        <v/>
      </c>
      <c r="S3" s="36">
        <f>P3*R3</f>
        <v/>
      </c>
      <c r="U3" s="27" t="inlineStr">
        <is>
          <t>Stock SAP</t>
        </is>
      </c>
      <c r="V3" s="27" t="inlineStr">
        <is>
          <t>Medicamentos</t>
        </is>
      </c>
      <c r="W3" s="27" t="inlineStr">
        <is>
          <t>Dentro del alcance</t>
        </is>
      </c>
      <c r="X3" s="27" t="inlineStr"/>
      <c r="Y3" s="27" t="inlineStr">
        <is>
          <t>Sin recuento físico en el inventario de Avain</t>
        </is>
      </c>
      <c r="Z3" s="28" t="inlineStr">
        <is>
          <t>Sin recuento físico</t>
        </is>
      </c>
      <c r="AA3" s="27" t="inlineStr"/>
      <c r="AB3" s="27" t="inlineStr"/>
      <c r="AC3" s="27" t="inlineStr"/>
      <c r="AD3" s="27" t="inlineStr"/>
      <c r="AE3" s="27" t="inlineStr"/>
      <c r="AF3" s="27" t="inlineStr"/>
      <c r="AG3" s="27" t="inlineStr"/>
      <c r="AH3" s="37" t="n">
        <v>1675</v>
      </c>
      <c r="AI3" s="37" t="n">
        <v>0</v>
      </c>
      <c r="AJ3" s="37" t="n">
        <v>1675</v>
      </c>
      <c r="AK3" s="38" t="n">
        <v>659.1582089552239</v>
      </c>
      <c r="AL3" s="38" t="n"/>
      <c r="AM3" s="38" t="n"/>
      <c r="AN3" s="27" t="inlineStr"/>
      <c r="AO3" s="27" t="inlineStr"/>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7" t="n">
        <v>0</v>
      </c>
      <c r="M4" s="7" t="n">
        <v>319763.25</v>
      </c>
      <c r="O4" s="11">
        <f>M4/SUM($M$2:$M$485)</f>
        <v/>
      </c>
      <c r="P4" s="5">
        <f>IFERROR(M4/I4,0)</f>
        <v/>
      </c>
      <c r="R4" s="8">
        <f>I4-Q4</f>
        <v/>
      </c>
      <c r="S4" s="36">
        <f>P4*R4</f>
        <v/>
      </c>
      <c r="U4" s="27" t="inlineStr">
        <is>
          <t>Stock SAP</t>
        </is>
      </c>
      <c r="V4" s="27" t="inlineStr">
        <is>
          <t>Medicamentos</t>
        </is>
      </c>
      <c r="W4" s="27" t="inlineStr">
        <is>
          <t>Dentro del alcance</t>
        </is>
      </c>
      <c r="X4" s="27" t="inlineStr"/>
      <c r="Y4" s="27" t="inlineStr">
        <is>
          <t>Sin recuento físico en el inventario de Avain</t>
        </is>
      </c>
      <c r="Z4" s="28" t="inlineStr">
        <is>
          <t>Sin recuento físico</t>
        </is>
      </c>
      <c r="AA4" s="27" t="inlineStr"/>
      <c r="AB4" s="27" t="inlineStr"/>
      <c r="AC4" s="27" t="inlineStr"/>
      <c r="AD4" s="27" t="inlineStr"/>
      <c r="AE4" s="27" t="inlineStr"/>
      <c r="AF4" s="27" t="inlineStr"/>
      <c r="AG4" s="27" t="inlineStr"/>
      <c r="AH4" s="37" t="n">
        <v>1503</v>
      </c>
      <c r="AI4" s="37" t="n">
        <v>0</v>
      </c>
      <c r="AJ4" s="37" t="n">
        <v>1503</v>
      </c>
      <c r="AK4" s="38" t="n">
        <v>212.75</v>
      </c>
      <c r="AL4" s="38" t="n"/>
      <c r="AM4" s="38" t="n"/>
      <c r="AN4" s="27" t="inlineStr"/>
      <c r="AO4" s="27" t="inlineStr"/>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7" t="n">
        <v>0</v>
      </c>
      <c r="M5" s="7" t="n">
        <v>180173.33</v>
      </c>
      <c r="O5" s="11">
        <f>M5/SUM($M$2:$M$485)</f>
        <v/>
      </c>
      <c r="P5" s="5">
        <f>IFERROR(M5/I5,0)</f>
        <v/>
      </c>
      <c r="Q5" s="39" t="n">
        <v>260</v>
      </c>
      <c r="R5" s="8">
        <f>I5-Q5</f>
        <v/>
      </c>
      <c r="S5" s="36">
        <f>P5*R5</f>
        <v/>
      </c>
      <c r="U5" s="27" t="inlineStr">
        <is>
          <t>Stock SAP</t>
        </is>
      </c>
      <c r="V5" s="27" t="inlineStr">
        <is>
          <t>Medicamentos</t>
        </is>
      </c>
      <c r="W5" s="27" t="inlineStr">
        <is>
          <t>Dentro del alcance</t>
        </is>
      </c>
      <c r="X5" s="26" t="inlineStr">
        <is>
          <t>Baja</t>
        </is>
      </c>
      <c r="Y5" s="27" t="inlineStr">
        <is>
          <t>Homologado – confianza Baja – pendiente de validación</t>
        </is>
      </c>
      <c r="Z5" s="26" t="inlineStr">
        <is>
          <t>Dar de baja en SAP</t>
        </is>
      </c>
      <c r="AA5" s="27" t="inlineStr">
        <is>
          <t>197; 198</t>
        </is>
      </c>
      <c r="AB5" s="27" t="inlineStr">
        <is>
          <t>Paracetamol comprimidos 1gr; Paracetamol comprimidos 500mg</t>
        </is>
      </c>
      <c r="AC5" s="27" t="inlineStr">
        <is>
          <t>Cruce por nomenclatura SAP; Homologación por código Avain (master M01-008)</t>
        </is>
      </c>
      <c r="AD5" s="27" t="inlineStr">
        <is>
          <t>No</t>
        </is>
      </c>
      <c r="AE5" s="27" t="inlineStr"/>
      <c r="AF5" s="27" t="inlineStr">
        <is>
          <t>Sí</t>
        </is>
      </c>
      <c r="AG5" s="27" t="inlineStr">
        <is>
          <t>M01-008</t>
        </is>
      </c>
      <c r="AH5" s="37" t="n">
        <v>1687</v>
      </c>
      <c r="AI5" s="37" t="n">
        <v>260</v>
      </c>
      <c r="AJ5" s="37" t="n">
        <v>1427</v>
      </c>
      <c r="AK5" s="38" t="n">
        <v>139.9948192056906</v>
      </c>
      <c r="AL5" s="38">
        <f>IF(OR($Z5="Dar de baja en SAP",$Z5="Dar de alta en SAP"),$AJ5*$AK5,"")</f>
        <v/>
      </c>
      <c r="AM5" s="38">
        <f>$AI5*$AK5</f>
        <v/>
      </c>
      <c r="AN5" s="27" t="inlineStr"/>
      <c r="AO5" s="27"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t="inlineStr"/>
      <c r="D6" s="5" t="inlineStr">
        <is>
          <t>033</t>
        </is>
      </c>
      <c r="E6" s="5" t="inlineStr">
        <is>
          <t>ZDES</t>
        </is>
      </c>
      <c r="F6" s="5" t="inlineStr">
        <is>
          <t>1130</t>
        </is>
      </c>
      <c r="G6" s="5" t="inlineStr">
        <is>
          <t>3014</t>
        </is>
      </c>
      <c r="H6" s="5" t="inlineStr">
        <is>
          <t>C/U</t>
        </is>
      </c>
      <c r="I6" s="6" t="n">
        <v>1000</v>
      </c>
      <c r="J6" s="6" t="n">
        <v>0</v>
      </c>
      <c r="K6" s="5" t="inlineStr">
        <is>
          <t>ARS</t>
        </is>
      </c>
      <c r="L6" s="7" t="n">
        <v>0</v>
      </c>
      <c r="M6" s="7" t="n">
        <v>50022.01</v>
      </c>
      <c r="O6" s="11">
        <f>M6/SUM($M$2:$M$485)</f>
        <v/>
      </c>
      <c r="P6" s="5">
        <f>IFERROR(M6/I6,0)</f>
        <v/>
      </c>
      <c r="Q6" s="39" t="n">
        <v>680</v>
      </c>
      <c r="R6" s="8">
        <f>I6-Q6</f>
        <v/>
      </c>
      <c r="S6" s="36">
        <f>P6*R6</f>
        <v/>
      </c>
      <c r="U6" s="27" t="inlineStr">
        <is>
          <t>Stock SAP</t>
        </is>
      </c>
      <c r="V6" s="27" t="inlineStr">
        <is>
          <t>Descartables</t>
        </is>
      </c>
      <c r="W6" s="27" t="inlineStr">
        <is>
          <t>Dentro del alcance</t>
        </is>
      </c>
      <c r="X6" s="25" t="inlineStr">
        <is>
          <t>Alta</t>
        </is>
      </c>
      <c r="Y6" s="27" t="inlineStr">
        <is>
          <t>Homologado – confianza Alta</t>
        </is>
      </c>
      <c r="Z6" s="26" t="inlineStr">
        <is>
          <t>Dar de baja en SAP</t>
        </is>
      </c>
      <c r="AA6" s="27" t="inlineStr">
        <is>
          <t>42</t>
        </is>
      </c>
      <c r="AB6" s="27" t="inlineStr">
        <is>
          <t>Bajalenguas</t>
        </is>
      </c>
      <c r="AC6" s="27" t="inlineStr">
        <is>
          <t>Cruce por nomenclatura SAP</t>
        </is>
      </c>
      <c r="AD6" s="27" t="inlineStr">
        <is>
          <t>No</t>
        </is>
      </c>
      <c r="AE6" s="27" t="inlineStr"/>
      <c r="AF6" s="27" t="inlineStr">
        <is>
          <t>No</t>
        </is>
      </c>
      <c r="AG6" s="27" t="inlineStr"/>
      <c r="AH6" s="37" t="n">
        <v>1017</v>
      </c>
      <c r="AI6" s="37" t="n">
        <v>680</v>
      </c>
      <c r="AJ6" s="37" t="n">
        <v>337</v>
      </c>
      <c r="AK6" s="38" t="n">
        <v>50.02200589970502</v>
      </c>
      <c r="AL6" s="38">
        <f>IF(OR($Z6="Dar de baja en SAP",$Z6="Dar de alta en SAP"),$AJ6*$AK6,"")</f>
        <v/>
      </c>
      <c r="AM6" s="38">
        <f>$AI6*$AK6</f>
        <v/>
      </c>
      <c r="AN6" s="27" t="inlineStr"/>
      <c r="AO6" s="27"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t="inlineStr"/>
      <c r="D7" s="5" t="inlineStr">
        <is>
          <t>033</t>
        </is>
      </c>
      <c r="E7" s="5" t="inlineStr">
        <is>
          <t>ZDES</t>
        </is>
      </c>
      <c r="F7" s="5" t="inlineStr">
        <is>
          <t>1130</t>
        </is>
      </c>
      <c r="G7" s="5" t="inlineStr">
        <is>
          <t>3014</t>
        </is>
      </c>
      <c r="H7" s="5" t="inlineStr">
        <is>
          <t>C/U</t>
        </is>
      </c>
      <c r="I7" s="6" t="n">
        <v>900</v>
      </c>
      <c r="J7" s="6" t="n">
        <v>0</v>
      </c>
      <c r="K7" s="5" t="inlineStr">
        <is>
          <t>ARS</t>
        </is>
      </c>
      <c r="L7" s="7" t="n">
        <v>0</v>
      </c>
      <c r="M7" s="7" t="n">
        <v>390393.21</v>
      </c>
      <c r="O7" s="11">
        <f>M7/SUM($M$2:$M$485)</f>
        <v/>
      </c>
      <c r="P7" s="5">
        <f>IFERROR(M7/I7,0)</f>
        <v/>
      </c>
      <c r="Q7" s="39" t="n">
        <v>590</v>
      </c>
      <c r="R7" s="8">
        <f>I7-Q7</f>
        <v/>
      </c>
      <c r="S7" s="36">
        <f>P7*R7</f>
        <v/>
      </c>
      <c r="U7" s="27" t="inlineStr">
        <is>
          <t>Stock SAP</t>
        </is>
      </c>
      <c r="V7" s="27" t="inlineStr">
        <is>
          <t>Descartables</t>
        </is>
      </c>
      <c r="W7" s="27" t="inlineStr">
        <is>
          <t>Dentro del alcance</t>
        </is>
      </c>
      <c r="X7" s="26" t="inlineStr">
        <is>
          <t>Baja</t>
        </is>
      </c>
      <c r="Y7" s="27" t="inlineStr">
        <is>
          <t>Homologado – confianza Baja – pendiente de validación</t>
        </is>
      </c>
      <c r="Z7" s="26" t="inlineStr">
        <is>
          <t>Dar de baja en SAP</t>
        </is>
      </c>
      <c r="AA7" s="27" t="inlineStr">
        <is>
          <t>237</t>
        </is>
      </c>
      <c r="AB7" s="27" t="inlineStr">
        <is>
          <t>Tiras reactivas FREESTYLE</t>
        </is>
      </c>
      <c r="AC7" s="27" t="inlineStr">
        <is>
          <t>Homologación por código Avain (master D-170)</t>
        </is>
      </c>
      <c r="AD7" s="27" t="inlineStr">
        <is>
          <t>No</t>
        </is>
      </c>
      <c r="AE7" s="27" t="inlineStr"/>
      <c r="AF7" s="27" t="inlineStr">
        <is>
          <t>Sí</t>
        </is>
      </c>
      <c r="AG7" s="27" t="inlineStr">
        <is>
          <t>D-170</t>
        </is>
      </c>
      <c r="AH7" s="37" t="n">
        <v>900</v>
      </c>
      <c r="AI7" s="37" t="n">
        <v>590</v>
      </c>
      <c r="AJ7" s="37" t="n">
        <v>310</v>
      </c>
      <c r="AK7" s="38" t="n">
        <v>433.7702333333334</v>
      </c>
      <c r="AL7" s="38">
        <f>IF(OR($Z7="Dar de baja en SAP",$Z7="Dar de alta en SAP"),$AJ7*$AK7,"")</f>
        <v/>
      </c>
      <c r="AM7" s="38">
        <f>$AI7*$AK7</f>
        <v/>
      </c>
      <c r="AN7" s="27" t="inlineStr"/>
      <c r="AO7" s="27"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7" t="n">
        <v>0</v>
      </c>
      <c r="M8" s="7" t="n">
        <v>44441.84</v>
      </c>
      <c r="O8" s="11">
        <f>M8/SUM($M$2:$M$485)</f>
        <v/>
      </c>
      <c r="P8" s="5">
        <f>IFERROR(M8/I8,0)</f>
        <v/>
      </c>
      <c r="R8" s="8">
        <f>I8-Q8</f>
        <v/>
      </c>
      <c r="S8" s="36">
        <f>P8*R8</f>
        <v/>
      </c>
      <c r="U8" s="27" t="inlineStr">
        <is>
          <t>Stock SAP</t>
        </is>
      </c>
      <c r="V8" s="27" t="inlineStr">
        <is>
          <t>Medicamentos</t>
        </is>
      </c>
      <c r="W8" s="27" t="inlineStr">
        <is>
          <t>Dentro del alcance</t>
        </is>
      </c>
      <c r="X8" s="25" t="inlineStr">
        <is>
          <t>Alta</t>
        </is>
      </c>
      <c r="Y8" s="27" t="inlineStr">
        <is>
          <t>Homologado – confianza Alta</t>
        </is>
      </c>
      <c r="Z8" s="26" t="inlineStr">
        <is>
          <t>Dar de baja en SAP</t>
        </is>
      </c>
      <c r="AA8" s="27" t="inlineStr">
        <is>
          <t>150</t>
        </is>
      </c>
      <c r="AB8" s="27" t="inlineStr">
        <is>
          <t>Ibuprofeno Comprimidos x 600mg</t>
        </is>
      </c>
      <c r="AC8" s="27" t="inlineStr">
        <is>
          <t>Homologación por código Avain (master M01-005)</t>
        </is>
      </c>
      <c r="AD8" s="27" t="inlineStr">
        <is>
          <t>No</t>
        </is>
      </c>
      <c r="AE8" s="27" t="inlineStr"/>
      <c r="AF8" s="27" t="inlineStr">
        <is>
          <t>Sí</t>
        </is>
      </c>
      <c r="AG8" s="27" t="inlineStr">
        <is>
          <t>M01-005</t>
        </is>
      </c>
      <c r="AH8" s="37" t="n">
        <v>4340</v>
      </c>
      <c r="AI8" s="37" t="n">
        <v>1130</v>
      </c>
      <c r="AJ8" s="37" t="n">
        <v>3210</v>
      </c>
      <c r="AK8" s="38" t="n">
        <v>54.19736635944701</v>
      </c>
      <c r="AL8" s="38">
        <f>IF(OR($Z8="Dar de baja en SAP",$Z8="Dar de alta en SAP"),$AJ8*$AK8,"")</f>
        <v/>
      </c>
      <c r="AM8" s="38">
        <f>$AI8*$AK8</f>
        <v/>
      </c>
      <c r="AN8" s="27" t="inlineStr"/>
      <c r="AO8" s="27"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t="inlineStr"/>
      <c r="D9" s="5" t="inlineStr">
        <is>
          <t>033</t>
        </is>
      </c>
      <c r="E9" s="5" t="inlineStr">
        <is>
          <t>ZDES</t>
        </is>
      </c>
      <c r="F9" s="5" t="inlineStr">
        <is>
          <t>1130</t>
        </is>
      </c>
      <c r="G9" s="5" t="inlineStr">
        <is>
          <t>3014</t>
        </is>
      </c>
      <c r="H9" s="5" t="inlineStr">
        <is>
          <t>C/U</t>
        </is>
      </c>
      <c r="I9" s="6" t="n">
        <v>800</v>
      </c>
      <c r="J9" s="6" t="n">
        <v>0</v>
      </c>
      <c r="K9" s="5" t="inlineStr">
        <is>
          <t>ARS</t>
        </is>
      </c>
      <c r="L9" s="7" t="n">
        <v>0</v>
      </c>
      <c r="M9" s="7" t="n">
        <v>23743.29</v>
      </c>
      <c r="O9" s="11">
        <f>M9/SUM($M$2:$M$485)</f>
        <v/>
      </c>
      <c r="P9" s="5">
        <f>IFERROR(M9/I9,0)</f>
        <v/>
      </c>
      <c r="R9" s="8">
        <f>I9-Q9</f>
        <v/>
      </c>
      <c r="S9" s="36">
        <f>P9*R9</f>
        <v/>
      </c>
      <c r="U9" s="27" t="inlineStr">
        <is>
          <t>Stock SAP</t>
        </is>
      </c>
      <c r="V9" s="27" t="inlineStr">
        <is>
          <t>Descartables</t>
        </is>
      </c>
      <c r="W9" s="27" t="inlineStr">
        <is>
          <t>Dentro del alcance</t>
        </is>
      </c>
      <c r="X9" s="27" t="inlineStr"/>
      <c r="Y9" s="27" t="inlineStr">
        <is>
          <t>Sin recuento físico en el inventario de Avain</t>
        </is>
      </c>
      <c r="Z9" s="28" t="inlineStr">
        <is>
          <t>Sin recuento físico</t>
        </is>
      </c>
      <c r="AA9" s="27" t="inlineStr"/>
      <c r="AB9" s="27" t="inlineStr"/>
      <c r="AC9" s="27" t="inlineStr"/>
      <c r="AD9" s="27" t="inlineStr"/>
      <c r="AE9" s="27" t="inlineStr"/>
      <c r="AF9" s="27" t="inlineStr"/>
      <c r="AG9" s="27" t="inlineStr"/>
      <c r="AH9" s="37" t="n">
        <v>804</v>
      </c>
      <c r="AI9" s="37" t="n">
        <v>0</v>
      </c>
      <c r="AJ9" s="37" t="n">
        <v>804</v>
      </c>
      <c r="AK9" s="38" t="n">
        <v>29.67911691542289</v>
      </c>
      <c r="AL9" s="38" t="n"/>
      <c r="AM9" s="38" t="n"/>
      <c r="AN9" s="27" t="inlineStr"/>
      <c r="AO9" s="27"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7" t="n">
        <v>0</v>
      </c>
      <c r="M10" s="7" t="n">
        <v>48619.6</v>
      </c>
      <c r="O10" s="11">
        <f>M10/SUM($M$2:$M$485)</f>
        <v/>
      </c>
      <c r="P10" s="5">
        <f>IFERROR(M10/I10,0)</f>
        <v/>
      </c>
      <c r="Q10" s="39" t="n">
        <v>371</v>
      </c>
      <c r="R10" s="8">
        <f>I10-Q10</f>
        <v/>
      </c>
      <c r="S10" s="36">
        <f>P10*R10</f>
        <v/>
      </c>
      <c r="U10" s="27" t="inlineStr">
        <is>
          <t>Stock SAP</t>
        </is>
      </c>
      <c r="V10" s="27" t="inlineStr">
        <is>
          <t>Medicamentos</t>
        </is>
      </c>
      <c r="W10" s="27" t="inlineStr">
        <is>
          <t>Dentro del alcance</t>
        </is>
      </c>
      <c r="X10" s="25" t="inlineStr">
        <is>
          <t>Alta</t>
        </is>
      </c>
      <c r="Y10" s="27" t="inlineStr">
        <is>
          <t>Homologado – confianza Alta</t>
        </is>
      </c>
      <c r="Z10" s="26" t="inlineStr">
        <is>
          <t>Dar de baja en SAP</t>
        </is>
      </c>
      <c r="AA10" s="27" t="inlineStr">
        <is>
          <t>162</t>
        </is>
      </c>
      <c r="AB10" s="27" t="inlineStr">
        <is>
          <t>Ketorolac S/L Comprimidos x 10mg sl</t>
        </is>
      </c>
      <c r="AC10" s="27" t="inlineStr">
        <is>
          <t>Homologación por código Avain (master M01-006)</t>
        </is>
      </c>
      <c r="AD10" s="27" t="inlineStr">
        <is>
          <t>No</t>
        </is>
      </c>
      <c r="AE10" s="27" t="inlineStr"/>
      <c r="AF10" s="27" t="inlineStr">
        <is>
          <t>Sí</t>
        </is>
      </c>
      <c r="AG10" s="27" t="inlineStr">
        <is>
          <t>M01-006</t>
        </is>
      </c>
      <c r="AH10" s="37" t="n">
        <v>750</v>
      </c>
      <c r="AI10" s="37" t="n">
        <v>371</v>
      </c>
      <c r="AJ10" s="37" t="n">
        <v>379</v>
      </c>
      <c r="AK10" s="38" t="n">
        <v>64.82613333333333</v>
      </c>
      <c r="AL10" s="38">
        <f>IF(OR($Z10="Dar de baja en SAP",$Z10="Dar de alta en SAP"),$AJ10*$AK10,"")</f>
        <v/>
      </c>
      <c r="AM10" s="38">
        <f>$AI10*$AK10</f>
        <v/>
      </c>
      <c r="AN10" s="27" t="inlineStr"/>
      <c r="AO10" s="27"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7" t="n">
        <v>0</v>
      </c>
      <c r="M11" s="7" t="n">
        <v>51150</v>
      </c>
      <c r="O11" s="11">
        <f>M11/SUM($M$2:$M$485)</f>
        <v/>
      </c>
      <c r="P11" s="5">
        <f>IFERROR(M11/I11,0)</f>
        <v/>
      </c>
      <c r="Q11" s="39" t="n">
        <v>300</v>
      </c>
      <c r="R11" s="8">
        <f>I11-Q11</f>
        <v/>
      </c>
      <c r="S11" s="36">
        <f>P11*R11</f>
        <v/>
      </c>
      <c r="U11" s="27" t="inlineStr">
        <is>
          <t>Stock SAP</t>
        </is>
      </c>
      <c r="V11" s="27" t="inlineStr">
        <is>
          <t>Medicamentos</t>
        </is>
      </c>
      <c r="W11" s="27" t="inlineStr">
        <is>
          <t>Dentro del alcance</t>
        </is>
      </c>
      <c r="X11" s="25" t="inlineStr">
        <is>
          <t>Alta</t>
        </is>
      </c>
      <c r="Y11" s="27" t="inlineStr">
        <is>
          <t>Homologado – confianza Alta</t>
        </is>
      </c>
      <c r="Z11" s="26" t="inlineStr">
        <is>
          <t>Dar de baja en SAP</t>
        </is>
      </c>
      <c r="AA11" s="27" t="inlineStr">
        <is>
          <t>161</t>
        </is>
      </c>
      <c r="AB11" s="27" t="inlineStr">
        <is>
          <t>Ketorolac comp comprimidos x 20mg</t>
        </is>
      </c>
      <c r="AC11" s="27" t="inlineStr">
        <is>
          <t>Cruce por nomenclatura SAP</t>
        </is>
      </c>
      <c r="AD11" s="27" t="inlineStr">
        <is>
          <t>No</t>
        </is>
      </c>
      <c r="AE11" s="27" t="inlineStr"/>
      <c r="AF11" s="27" t="inlineStr">
        <is>
          <t>Sí</t>
        </is>
      </c>
      <c r="AG11" s="27" t="inlineStr"/>
      <c r="AH11" s="37" t="n">
        <v>850</v>
      </c>
      <c r="AI11" s="37" t="n">
        <v>300</v>
      </c>
      <c r="AJ11" s="37" t="n">
        <v>550</v>
      </c>
      <c r="AK11" s="38" t="n">
        <v>68.2</v>
      </c>
      <c r="AL11" s="38">
        <f>IF(OR($Z11="Dar de baja en SAP",$Z11="Dar de alta en SAP"),$AJ11*$AK11,"")</f>
        <v/>
      </c>
      <c r="AM11" s="38">
        <f>$AI11*$AK11</f>
        <v/>
      </c>
      <c r="AN11" s="27" t="inlineStr"/>
      <c r="AO11" s="27"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t="inlineStr"/>
      <c r="D12" s="5" t="inlineStr">
        <is>
          <t>033</t>
        </is>
      </c>
      <c r="E12" s="5" t="inlineStr">
        <is>
          <t>ZDES</t>
        </is>
      </c>
      <c r="F12" s="5" t="inlineStr">
        <is>
          <t>1130</t>
        </is>
      </c>
      <c r="G12" s="5" t="inlineStr">
        <is>
          <t>3014</t>
        </is>
      </c>
      <c r="H12" s="5" t="inlineStr">
        <is>
          <t>C/U</t>
        </is>
      </c>
      <c r="I12" s="6" t="n">
        <v>700</v>
      </c>
      <c r="J12" s="6" t="n">
        <v>0</v>
      </c>
      <c r="K12" s="5" t="inlineStr">
        <is>
          <t>ARS</t>
        </is>
      </c>
      <c r="L12" s="7" t="n">
        <v>0</v>
      </c>
      <c r="M12" s="7" t="n">
        <v>122590.99</v>
      </c>
      <c r="O12" s="11">
        <f>M12/SUM($M$2:$M$485)</f>
        <v/>
      </c>
      <c r="P12" s="5">
        <f>IFERROR(M12/I12,0)</f>
        <v/>
      </c>
      <c r="Q12" s="39" t="n">
        <v>294</v>
      </c>
      <c r="R12" s="8">
        <f>I12-Q12</f>
        <v/>
      </c>
      <c r="S12" s="36">
        <f>P12*R12</f>
        <v/>
      </c>
      <c r="U12" s="27" t="inlineStr">
        <is>
          <t>Stock SAP</t>
        </is>
      </c>
      <c r="V12" s="27" t="inlineStr">
        <is>
          <t>Descartables</t>
        </is>
      </c>
      <c r="W12" s="27" t="inlineStr">
        <is>
          <t>Dentro del alcance</t>
        </is>
      </c>
      <c r="X12" s="30" t="inlineStr">
        <is>
          <t>Media</t>
        </is>
      </c>
      <c r="Y12" s="27" t="inlineStr">
        <is>
          <t>Homologado – confianza Media – pendiente de validación</t>
        </is>
      </c>
      <c r="Z12" s="26" t="inlineStr">
        <is>
          <t>Dar de baja en SAP</t>
        </is>
      </c>
      <c r="AA12" s="27" t="inlineStr">
        <is>
          <t>37</t>
        </is>
      </c>
      <c r="AB12" s="27" t="inlineStr">
        <is>
          <t>Apósitos estériles</t>
        </is>
      </c>
      <c r="AC12" s="27" t="inlineStr">
        <is>
          <t>Homologación por código Avain (master D-142)</t>
        </is>
      </c>
      <c r="AD12" s="27" t="inlineStr">
        <is>
          <t>No</t>
        </is>
      </c>
      <c r="AE12" s="27" t="inlineStr"/>
      <c r="AF12" s="27" t="inlineStr">
        <is>
          <t>Sí</t>
        </is>
      </c>
      <c r="AG12" s="27" t="inlineStr">
        <is>
          <t>D-142</t>
        </is>
      </c>
      <c r="AH12" s="37" t="n">
        <v>700</v>
      </c>
      <c r="AI12" s="37" t="n">
        <v>294</v>
      </c>
      <c r="AJ12" s="37" t="n">
        <v>406</v>
      </c>
      <c r="AK12" s="38" t="n">
        <v>175.1299857142857</v>
      </c>
      <c r="AL12" s="38">
        <f>IF(OR($Z12="Dar de baja en SAP",$Z12="Dar de alta en SAP"),$AJ12*$AK12,"")</f>
        <v/>
      </c>
      <c r="AM12" s="38">
        <f>$AI12*$AK12</f>
        <v/>
      </c>
      <c r="AN12" s="27" t="inlineStr"/>
      <c r="AO12" s="27"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7" t="n">
        <v>0</v>
      </c>
      <c r="M13" s="7" t="n">
        <v>19007.92</v>
      </c>
      <c r="O13" s="11">
        <f>M13/SUM($M$2:$M$485)</f>
        <v/>
      </c>
      <c r="P13" s="5">
        <f>IFERROR(M13/I13,0)</f>
        <v/>
      </c>
      <c r="Q13" s="39" t="n">
        <v>510</v>
      </c>
      <c r="R13" s="8">
        <f>I13-Q13</f>
        <v/>
      </c>
      <c r="S13" s="36">
        <f>P13*R13</f>
        <v/>
      </c>
      <c r="U13" s="27" t="inlineStr">
        <is>
          <t>Stock SAP</t>
        </is>
      </c>
      <c r="V13" s="27" t="inlineStr">
        <is>
          <t>Medicamentos</t>
        </is>
      </c>
      <c r="W13" s="27" t="inlineStr">
        <is>
          <t>Dentro del alcance</t>
        </is>
      </c>
      <c r="X13" s="25" t="inlineStr">
        <is>
          <t>Alta</t>
        </is>
      </c>
      <c r="Y13" s="27" t="inlineStr">
        <is>
          <t>Homologado – confianza Alta</t>
        </is>
      </c>
      <c r="Z13" s="26" t="inlineStr">
        <is>
          <t>Dar de baja en SAP</t>
        </is>
      </c>
      <c r="AA13" s="27" t="inlineStr">
        <is>
          <t>99</t>
        </is>
      </c>
      <c r="AB13" s="27" t="inlineStr">
        <is>
          <t>Diclofenac Sódico Comprimidos x75mg</t>
        </is>
      </c>
      <c r="AC13" s="27" t="inlineStr">
        <is>
          <t>Homologación por código Avain (master M01-002)</t>
        </is>
      </c>
      <c r="AD13" s="27" t="inlineStr">
        <is>
          <t>No</t>
        </is>
      </c>
      <c r="AE13" s="27" t="inlineStr"/>
      <c r="AF13" s="27" t="inlineStr">
        <is>
          <t>Sí</t>
        </is>
      </c>
      <c r="AG13" s="27" t="inlineStr">
        <is>
          <t>M01-002</t>
        </is>
      </c>
      <c r="AH13" s="37" t="n">
        <v>975</v>
      </c>
      <c r="AI13" s="37" t="n">
        <v>510</v>
      </c>
      <c r="AJ13" s="37" t="n">
        <v>465</v>
      </c>
      <c r="AK13" s="38" t="n">
        <v>33.34723076923076</v>
      </c>
      <c r="AL13" s="38">
        <f>IF(OR($Z13="Dar de baja en SAP",$Z13="Dar de alta en SAP"),$AJ13*$AK13,"")</f>
        <v/>
      </c>
      <c r="AM13" s="38">
        <f>$AI13*$AK13</f>
        <v/>
      </c>
      <c r="AN13" s="27" t="inlineStr"/>
      <c r="AO13" s="27"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7" t="n">
        <v>0</v>
      </c>
      <c r="M14" s="7" t="n">
        <v>171432.5</v>
      </c>
      <c r="O14" s="11">
        <f>M14/SUM($M$2:$M$485)</f>
        <v/>
      </c>
      <c r="P14" s="5">
        <f>IFERROR(M14/I14,0)</f>
        <v/>
      </c>
      <c r="Q14" s="39" t="n">
        <v>410</v>
      </c>
      <c r="R14" s="8">
        <f>I14-Q14</f>
        <v/>
      </c>
      <c r="S14" s="36">
        <f>P14*R14</f>
        <v/>
      </c>
      <c r="U14" s="27" t="inlineStr">
        <is>
          <t>Stock SAP</t>
        </is>
      </c>
      <c r="V14" s="27" t="inlineStr">
        <is>
          <t>Medicamentos</t>
        </is>
      </c>
      <c r="W14" s="27" t="inlineStr">
        <is>
          <t>Dentro del alcance</t>
        </is>
      </c>
      <c r="X14" s="25" t="inlineStr">
        <is>
          <t>Alta</t>
        </is>
      </c>
      <c r="Y14" s="27" t="inlineStr">
        <is>
          <t>Homologado – confianza Alta</t>
        </is>
      </c>
      <c r="Z14" s="26" t="inlineStr">
        <is>
          <t>Dar de baja en SAP</t>
        </is>
      </c>
      <c r="AA14" s="27" t="inlineStr">
        <is>
          <t>389</t>
        </is>
      </c>
      <c r="AB14" s="27" t="inlineStr">
        <is>
          <t>Dexametasona comp 4 mg</t>
        </is>
      </c>
      <c r="AC14" s="27" t="inlineStr">
        <is>
          <t>Homologación por código Avain (master M06-002)</t>
        </is>
      </c>
      <c r="AD14" s="27" t="inlineStr">
        <is>
          <t>No</t>
        </is>
      </c>
      <c r="AE14" s="27" t="inlineStr"/>
      <c r="AF14" s="27" t="inlineStr">
        <is>
          <t>Sí</t>
        </is>
      </c>
      <c r="AG14" s="27" t="inlineStr">
        <is>
          <t>M06-002</t>
        </is>
      </c>
      <c r="AH14" s="37" t="n">
        <v>550</v>
      </c>
      <c r="AI14" s="37" t="n">
        <v>410</v>
      </c>
      <c r="AJ14" s="37" t="n">
        <v>140</v>
      </c>
      <c r="AK14" s="38" t="n">
        <v>311.6954545454545</v>
      </c>
      <c r="AL14" s="38">
        <f>IF(OR($Z14="Dar de baja en SAP",$Z14="Dar de alta en SAP"),$AJ14*$AK14,"")</f>
        <v/>
      </c>
      <c r="AM14" s="38">
        <f>$AI14*$AK14</f>
        <v/>
      </c>
      <c r="AN14" s="27" t="inlineStr"/>
      <c r="AO14" s="27"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7" t="n">
        <v>0</v>
      </c>
      <c r="M15" s="7" t="n">
        <v>406472.99</v>
      </c>
      <c r="O15" s="11">
        <f>M15/SUM($M$2:$M$485)</f>
        <v/>
      </c>
      <c r="P15" s="5">
        <f>IFERROR(M15/I15,0)</f>
        <v/>
      </c>
      <c r="Q15" s="39" t="n">
        <v>403</v>
      </c>
      <c r="R15" s="8">
        <f>I15-Q15</f>
        <v/>
      </c>
      <c r="S15" s="36">
        <f>P15*R15</f>
        <v/>
      </c>
      <c r="U15" s="27" t="inlineStr">
        <is>
          <t>Stock SAP</t>
        </is>
      </c>
      <c r="V15" s="27" t="inlineStr">
        <is>
          <t>Medicamentos</t>
        </is>
      </c>
      <c r="W15" s="27" t="inlineStr">
        <is>
          <t>Dentro del alcance</t>
        </is>
      </c>
      <c r="X15" s="25" t="inlineStr">
        <is>
          <t>Alta</t>
        </is>
      </c>
      <c r="Y15" s="27" t="inlineStr">
        <is>
          <t>Homologado – confianza Alta</t>
        </is>
      </c>
      <c r="Z15" s="26" t="inlineStr">
        <is>
          <t>Dar de baja en SAP</t>
        </is>
      </c>
      <c r="AA15" s="27" t="inlineStr">
        <is>
          <t>92</t>
        </is>
      </c>
      <c r="AB15" s="27" t="inlineStr">
        <is>
          <t>Dexametasona inyectable 1 amp=2ml x8mg</t>
        </is>
      </c>
      <c r="AC15" s="27" t="inlineStr">
        <is>
          <t>Homologación por código Avain (master M06-001)</t>
        </is>
      </c>
      <c r="AD15" s="27" t="inlineStr">
        <is>
          <t>No</t>
        </is>
      </c>
      <c r="AE15" s="27" t="inlineStr"/>
      <c r="AF15" s="27" t="inlineStr">
        <is>
          <t>Sí</t>
        </is>
      </c>
      <c r="AG15" s="27" t="inlineStr">
        <is>
          <t>M06-001</t>
        </is>
      </c>
      <c r="AH15" s="37" t="n">
        <v>1016</v>
      </c>
      <c r="AI15" s="37" t="n">
        <v>403</v>
      </c>
      <c r="AJ15" s="37" t="n">
        <v>613</v>
      </c>
      <c r="AK15" s="38" t="n">
        <v>784.6968996062991</v>
      </c>
      <c r="AL15" s="38">
        <f>IF(OR($Z15="Dar de baja en SAP",$Z15="Dar de alta en SAP"),$AJ15*$AK15,"")</f>
        <v/>
      </c>
      <c r="AM15" s="38">
        <f>$AI15*$AK15</f>
        <v/>
      </c>
      <c r="AN15" s="27" t="inlineStr"/>
      <c r="AO15" s="27"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t="inlineStr"/>
      <c r="D16" s="5" t="inlineStr">
        <is>
          <t>033</t>
        </is>
      </c>
      <c r="E16" s="5" t="inlineStr">
        <is>
          <t>ZDES</t>
        </is>
      </c>
      <c r="F16" s="5" t="inlineStr">
        <is>
          <t>1130</t>
        </is>
      </c>
      <c r="G16" s="5" t="inlineStr">
        <is>
          <t>3014</t>
        </is>
      </c>
      <c r="H16" s="5" t="inlineStr">
        <is>
          <t>C/U</t>
        </is>
      </c>
      <c r="I16" s="6" t="n">
        <v>500</v>
      </c>
      <c r="J16" s="6" t="n">
        <v>0</v>
      </c>
      <c r="K16" s="5" t="inlineStr">
        <is>
          <t>ARS</t>
        </is>
      </c>
      <c r="L16" s="7" t="n">
        <v>0</v>
      </c>
      <c r="M16" s="7" t="n">
        <v>4934.05</v>
      </c>
      <c r="O16" s="11">
        <f>M16/SUM($M$2:$M$485)</f>
        <v/>
      </c>
      <c r="P16" s="5">
        <f>IFERROR(M16/I16,0)</f>
        <v/>
      </c>
      <c r="Q16" s="39" t="n">
        <v>859</v>
      </c>
      <c r="R16" s="8">
        <f>I16-Q16</f>
        <v/>
      </c>
      <c r="S16" s="36">
        <f>P16*R16</f>
        <v/>
      </c>
      <c r="U16" s="27" t="inlineStr">
        <is>
          <t>Stock SAP</t>
        </is>
      </c>
      <c r="V16" s="27" t="inlineStr">
        <is>
          <t>Descartables</t>
        </is>
      </c>
      <c r="W16" s="27" t="inlineStr">
        <is>
          <t>Dentro del alcance</t>
        </is>
      </c>
      <c r="X16" s="25" t="inlineStr">
        <is>
          <t>Alta</t>
        </is>
      </c>
      <c r="Y16" s="27" t="inlineStr">
        <is>
          <t>Homologado – confianza Alta</t>
        </is>
      </c>
      <c r="Z16" s="25" t="inlineStr">
        <is>
          <t>Dar de alta en SAP</t>
        </is>
      </c>
      <c r="AA16" s="27" t="inlineStr">
        <is>
          <t>19</t>
        </is>
      </c>
      <c r="AB16" s="27" t="inlineStr">
        <is>
          <t>Agujas 16/5</t>
        </is>
      </c>
      <c r="AC16" s="27" t="inlineStr">
        <is>
          <t>Homologación por código Avain (master D-140)</t>
        </is>
      </c>
      <c r="AD16" s="27" t="inlineStr">
        <is>
          <t>No</t>
        </is>
      </c>
      <c r="AE16" s="27" t="inlineStr"/>
      <c r="AF16" s="27" t="inlineStr">
        <is>
          <t>Sí</t>
        </is>
      </c>
      <c r="AG16" s="27" t="inlineStr">
        <is>
          <t>D-140</t>
        </is>
      </c>
      <c r="AH16" s="37" t="n">
        <v>500</v>
      </c>
      <c r="AI16" s="37" t="n">
        <v>859</v>
      </c>
      <c r="AJ16" s="37" t="n">
        <v>-359</v>
      </c>
      <c r="AK16" s="38" t="n">
        <v>9.8681</v>
      </c>
      <c r="AL16" s="38">
        <f>IF(OR($Z16="Dar de baja en SAP",$Z16="Dar de alta en SAP"),$AJ16*$AK16,"")</f>
        <v/>
      </c>
      <c r="AM16" s="38">
        <f>$AI16*$AK16</f>
        <v/>
      </c>
      <c r="AN16" s="27" t="inlineStr"/>
      <c r="AO16" s="27" t="inlineStr">
        <is>
          <t>Homologación: confianza base Alta + confianza SAP Alta → Alta.</t>
        </is>
      </c>
    </row>
    <row r="17">
      <c r="A17" s="5" t="inlineStr">
        <is>
          <t>2000027</t>
        </is>
      </c>
      <c r="B17" s="5" t="inlineStr">
        <is>
          <t>JERINGA DE 5 ML</t>
        </is>
      </c>
      <c r="C17" s="5" t="inlineStr"/>
      <c r="D17" s="5" t="inlineStr">
        <is>
          <t>033</t>
        </is>
      </c>
      <c r="E17" s="5" t="inlineStr">
        <is>
          <t>ZDES</t>
        </is>
      </c>
      <c r="F17" s="5" t="inlineStr">
        <is>
          <t>1130</t>
        </is>
      </c>
      <c r="G17" s="5" t="inlineStr">
        <is>
          <t>3014</t>
        </is>
      </c>
      <c r="H17" s="5" t="inlineStr">
        <is>
          <t>C/U</t>
        </is>
      </c>
      <c r="I17" s="6" t="n">
        <v>500</v>
      </c>
      <c r="J17" s="6" t="n">
        <v>0</v>
      </c>
      <c r="K17" s="5" t="inlineStr">
        <is>
          <t>ARS</t>
        </is>
      </c>
      <c r="L17" s="7" t="n">
        <v>0</v>
      </c>
      <c r="M17" s="7" t="n">
        <v>50248.29</v>
      </c>
      <c r="O17" s="11">
        <f>M17/SUM($M$2:$M$485)</f>
        <v/>
      </c>
      <c r="P17" s="5">
        <f>IFERROR(M17/I17,0)</f>
        <v/>
      </c>
      <c r="Q17" s="39" t="n">
        <v>1342</v>
      </c>
      <c r="R17" s="8">
        <f>I17-Q17</f>
        <v/>
      </c>
      <c r="S17" s="36">
        <f>P17*R17</f>
        <v/>
      </c>
      <c r="U17" s="27" t="inlineStr">
        <is>
          <t>Stock SAP</t>
        </is>
      </c>
      <c r="V17" s="27" t="inlineStr">
        <is>
          <t>Descartables</t>
        </is>
      </c>
      <c r="W17" s="27" t="inlineStr">
        <is>
          <t>Dentro del alcance</t>
        </is>
      </c>
      <c r="X17" s="25" t="inlineStr">
        <is>
          <t>Alta</t>
        </is>
      </c>
      <c r="Y17" s="27" t="inlineStr">
        <is>
          <t>Homologado – confianza Alta</t>
        </is>
      </c>
      <c r="Z17" s="25" t="inlineStr">
        <is>
          <t>Dar de alta en SAP</t>
        </is>
      </c>
      <c r="AA17" s="27" t="inlineStr">
        <is>
          <t>158</t>
        </is>
      </c>
      <c r="AB17" s="27" t="inlineStr">
        <is>
          <t>Jeringas 5 cc</t>
        </is>
      </c>
      <c r="AC17" s="27" t="inlineStr">
        <is>
          <t>Homologación por código Avain (master D-135)</t>
        </is>
      </c>
      <c r="AD17" s="27" t="inlineStr">
        <is>
          <t>No</t>
        </is>
      </c>
      <c r="AE17" s="27" t="inlineStr"/>
      <c r="AF17" s="27" t="inlineStr">
        <is>
          <t>Sí</t>
        </is>
      </c>
      <c r="AG17" s="27" t="inlineStr">
        <is>
          <t>D-135</t>
        </is>
      </c>
      <c r="AH17" s="37" t="n">
        <v>506</v>
      </c>
      <c r="AI17" s="37" t="n">
        <v>1342</v>
      </c>
      <c r="AJ17" s="37" t="n">
        <v>-836</v>
      </c>
      <c r="AK17" s="38" t="n">
        <v>100.496581027668</v>
      </c>
      <c r="AL17" s="38">
        <f>IF(OR($Z17="Dar de baja en SAP",$Z17="Dar de alta en SAP"),$AJ17*$AK17,"")</f>
        <v/>
      </c>
      <c r="AM17" s="38">
        <f>$AI17*$AK17</f>
        <v/>
      </c>
      <c r="AN17" s="27" t="inlineStr"/>
      <c r="AO17" s="27"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t="inlineStr"/>
      <c r="D18" s="5" t="inlineStr">
        <is>
          <t>033</t>
        </is>
      </c>
      <c r="E18" s="5" t="inlineStr">
        <is>
          <t>ZDES</t>
        </is>
      </c>
      <c r="F18" s="5" t="inlineStr">
        <is>
          <t>1130</t>
        </is>
      </c>
      <c r="G18" s="5" t="inlineStr">
        <is>
          <t>3014</t>
        </is>
      </c>
      <c r="H18" s="5" t="inlineStr">
        <is>
          <t>C/U</t>
        </is>
      </c>
      <c r="I18" s="6" t="n">
        <v>500</v>
      </c>
      <c r="J18" s="6" t="n">
        <v>0</v>
      </c>
      <c r="K18" s="5" t="inlineStr">
        <is>
          <t>ARS</t>
        </is>
      </c>
      <c r="L18" s="7" t="n">
        <v>0</v>
      </c>
      <c r="M18" s="7" t="n">
        <v>104086.99</v>
      </c>
      <c r="O18" s="11">
        <f>M18/SUM($M$2:$M$485)</f>
        <v/>
      </c>
      <c r="P18" s="5">
        <f>IFERROR(M18/I18,0)</f>
        <v/>
      </c>
      <c r="Q18" s="39" t="n">
        <v>832</v>
      </c>
      <c r="R18" s="8">
        <f>I18-Q18</f>
        <v/>
      </c>
      <c r="S18" s="36">
        <f>P18*R18</f>
        <v/>
      </c>
      <c r="U18" s="27" t="inlineStr">
        <is>
          <t>Stock SAP</t>
        </is>
      </c>
      <c r="V18" s="27" t="inlineStr">
        <is>
          <t>Descartables</t>
        </is>
      </c>
      <c r="W18" s="27" t="inlineStr">
        <is>
          <t>Dentro del alcance</t>
        </is>
      </c>
      <c r="X18" s="30" t="inlineStr">
        <is>
          <t>Media</t>
        </is>
      </c>
      <c r="Y18" s="27" t="inlineStr">
        <is>
          <t>Homologado – confianza Media – pendiente de validación</t>
        </is>
      </c>
      <c r="Z18" s="25" t="inlineStr">
        <is>
          <t>Dar de alta en SAP</t>
        </is>
      </c>
      <c r="AA18" s="27" t="inlineStr">
        <is>
          <t>129</t>
        </is>
      </c>
      <c r="AB18" s="27" t="inlineStr">
        <is>
          <t>Gasas 10 x 10</t>
        </is>
      </c>
      <c r="AC18" s="27" t="inlineStr">
        <is>
          <t>Homologación por código Avain (master D-141)</t>
        </is>
      </c>
      <c r="AD18" s="27" t="inlineStr">
        <is>
          <t>No</t>
        </is>
      </c>
      <c r="AE18" s="27" t="inlineStr"/>
      <c r="AF18" s="27" t="inlineStr">
        <is>
          <t>Sí</t>
        </is>
      </c>
      <c r="AG18" s="27" t="inlineStr">
        <is>
          <t>D-141</t>
        </is>
      </c>
      <c r="AH18" s="37" t="n">
        <v>569</v>
      </c>
      <c r="AI18" s="37" t="n">
        <v>832</v>
      </c>
      <c r="AJ18" s="37" t="n">
        <v>-263</v>
      </c>
      <c r="AK18" s="38" t="n">
        <v>208.1739718804921</v>
      </c>
      <c r="AL18" s="38">
        <f>IF(OR($Z18="Dar de baja en SAP",$Z18="Dar de alta en SAP"),$AJ18*$AK18,"")</f>
        <v/>
      </c>
      <c r="AM18" s="38">
        <f>$AI18*$AK18</f>
        <v/>
      </c>
      <c r="AN18" s="27" t="inlineStr"/>
      <c r="AO18" s="27"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7" t="n">
        <v>0</v>
      </c>
      <c r="M19" s="7" t="n">
        <v>129164</v>
      </c>
      <c r="O19" s="11">
        <f>M19/SUM($M$2:$M$485)</f>
        <v/>
      </c>
      <c r="P19" s="5">
        <f>IFERROR(M19/I19,0)</f>
        <v/>
      </c>
      <c r="Q19" s="39" t="n">
        <v>200</v>
      </c>
      <c r="R19" s="8">
        <f>I19-Q19</f>
        <v/>
      </c>
      <c r="S19" s="36">
        <f>P19*R19</f>
        <v/>
      </c>
      <c r="U19" s="27" t="inlineStr">
        <is>
          <t>Stock SAP</t>
        </is>
      </c>
      <c r="V19" s="27" t="inlineStr">
        <is>
          <t>Medicamentos</t>
        </is>
      </c>
      <c r="W19" s="27" t="inlineStr">
        <is>
          <t>Dentro del alcance</t>
        </is>
      </c>
      <c r="X19" s="25" t="inlineStr">
        <is>
          <t>Alta</t>
        </is>
      </c>
      <c r="Y19" s="27" t="inlineStr">
        <is>
          <t>Homologado – confianza Alta</t>
        </is>
      </c>
      <c r="Z19" s="26" t="inlineStr">
        <is>
          <t>Dar de baja en SAP</t>
        </is>
      </c>
      <c r="AA19" s="27" t="inlineStr">
        <is>
          <t>102</t>
        </is>
      </c>
      <c r="AB19" s="27" t="inlineStr">
        <is>
          <t>Difenhidramina Comprimidos x 50mg</t>
        </is>
      </c>
      <c r="AC19" s="27" t="inlineStr">
        <is>
          <t>Cruce por nomenclatura SAP</t>
        </is>
      </c>
      <c r="AD19" s="27" t="inlineStr">
        <is>
          <t>No</t>
        </is>
      </c>
      <c r="AE19" s="27" t="inlineStr"/>
      <c r="AF19" s="27" t="inlineStr">
        <is>
          <t>No</t>
        </is>
      </c>
      <c r="AG19" s="27" t="inlineStr"/>
      <c r="AH19" s="37" t="n">
        <v>485</v>
      </c>
      <c r="AI19" s="37" t="n">
        <v>200</v>
      </c>
      <c r="AJ19" s="37" t="n">
        <v>285</v>
      </c>
      <c r="AK19" s="38" t="n">
        <v>266.3175257731959</v>
      </c>
      <c r="AL19" s="38">
        <f>IF(OR($Z19="Dar de baja en SAP",$Z19="Dar de alta en SAP"),$AJ19*$AK19,"")</f>
        <v/>
      </c>
      <c r="AM19" s="38">
        <f>$AI19*$AK19</f>
        <v/>
      </c>
      <c r="AN19" s="27" t="inlineStr"/>
      <c r="AO19" s="27"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7" t="n">
        <v>0</v>
      </c>
      <c r="M20" s="7" t="n">
        <v>13505.63</v>
      </c>
      <c r="O20" s="11">
        <f>M20/SUM($M$2:$M$485)</f>
        <v/>
      </c>
      <c r="P20" s="5">
        <f>IFERROR(M20/I20,0)</f>
        <v/>
      </c>
      <c r="R20" s="8">
        <f>I20-Q20</f>
        <v/>
      </c>
      <c r="S20" s="36">
        <f>P20*R20</f>
        <v/>
      </c>
      <c r="U20" s="27" t="inlineStr">
        <is>
          <t>Stock SAP</t>
        </is>
      </c>
      <c r="V20" s="27" t="inlineStr">
        <is>
          <t>Medicamentos</t>
        </is>
      </c>
      <c r="W20" s="27" t="inlineStr">
        <is>
          <t>Dentro del alcance</t>
        </is>
      </c>
      <c r="X20" s="25" t="inlineStr">
        <is>
          <t>Alta</t>
        </is>
      </c>
      <c r="Y20" s="27" t="inlineStr">
        <is>
          <t>Homologado – confianza Alta</t>
        </is>
      </c>
      <c r="Z20" s="26" t="inlineStr">
        <is>
          <t>Dar de baja en SAP</t>
        </is>
      </c>
      <c r="AA20" s="27" t="inlineStr">
        <is>
          <t>99</t>
        </is>
      </c>
      <c r="AB20" s="27" t="inlineStr">
        <is>
          <t>Diclofenac Sódico Comprimidos x75mg</t>
        </is>
      </c>
      <c r="AC20" s="27" t="inlineStr">
        <is>
          <t>Homologación por código Avain (master M01-002)</t>
        </is>
      </c>
      <c r="AD20" s="27" t="inlineStr">
        <is>
          <t>No</t>
        </is>
      </c>
      <c r="AE20" s="27" t="inlineStr"/>
      <c r="AF20" s="27" t="inlineStr">
        <is>
          <t>Sí</t>
        </is>
      </c>
      <c r="AG20" s="27" t="inlineStr">
        <is>
          <t>M01-002</t>
        </is>
      </c>
      <c r="AH20" s="37" t="n">
        <v>975</v>
      </c>
      <c r="AI20" s="37" t="n">
        <v>510</v>
      </c>
      <c r="AJ20" s="37" t="n">
        <v>465</v>
      </c>
      <c r="AK20" s="38" t="n">
        <v>33.34723076923076</v>
      </c>
      <c r="AL20" s="38">
        <f>IF(OR($Z20="Dar de baja en SAP",$Z20="Dar de alta en SAP"),$AJ20*$AK20,"")</f>
        <v/>
      </c>
      <c r="AM20" s="38">
        <f>$AI20*$AK20</f>
        <v/>
      </c>
      <c r="AN20" s="27" t="inlineStr"/>
      <c r="AO20" s="27"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7" t="n">
        <v>0</v>
      </c>
      <c r="M21" s="7" t="n">
        <v>9108.17</v>
      </c>
      <c r="O21" s="11">
        <f>M21/SUM($M$2:$M$485)</f>
        <v/>
      </c>
      <c r="P21" s="5">
        <f>IFERROR(M21/I21,0)</f>
        <v/>
      </c>
      <c r="R21" s="8">
        <f>I21-Q21</f>
        <v/>
      </c>
      <c r="S21" s="36">
        <f>P21*R21</f>
        <v/>
      </c>
      <c r="U21" s="27" t="inlineStr">
        <is>
          <t>Stock SAP</t>
        </is>
      </c>
      <c r="V21" s="27" t="inlineStr">
        <is>
          <t>Medicamentos</t>
        </is>
      </c>
      <c r="W21" s="27" t="inlineStr">
        <is>
          <t>Dentro del alcance</t>
        </is>
      </c>
      <c r="X21" s="27" t="inlineStr"/>
      <c r="Y21" s="27" t="inlineStr">
        <is>
          <t>Sin recuento físico en el inventario de Avain</t>
        </is>
      </c>
      <c r="Z21" s="28" t="inlineStr">
        <is>
          <t>Sin recuento físico</t>
        </is>
      </c>
      <c r="AA21" s="27" t="inlineStr"/>
      <c r="AB21" s="27" t="inlineStr"/>
      <c r="AC21" s="27" t="inlineStr"/>
      <c r="AD21" s="27" t="inlineStr"/>
      <c r="AE21" s="27" t="inlineStr"/>
      <c r="AF21" s="27" t="inlineStr"/>
      <c r="AG21" s="27" t="inlineStr"/>
      <c r="AH21" s="37" t="n">
        <v>405</v>
      </c>
      <c r="AI21" s="37" t="n">
        <v>0</v>
      </c>
      <c r="AJ21" s="37" t="n">
        <v>405</v>
      </c>
      <c r="AK21" s="38" t="n">
        <v>22.48930864197531</v>
      </c>
      <c r="AL21" s="38" t="n"/>
      <c r="AM21" s="38" t="n"/>
      <c r="AN21" s="27" t="inlineStr"/>
      <c r="AO21" s="27" t="inlineStr"/>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7" t="n">
        <v>0</v>
      </c>
      <c r="M22" s="7" t="n">
        <v>219967.37</v>
      </c>
      <c r="O22" s="11">
        <f>M22/SUM($M$2:$M$485)</f>
        <v/>
      </c>
      <c r="P22" s="5">
        <f>IFERROR(M22/I22,0)</f>
        <v/>
      </c>
      <c r="Q22" s="39" t="n">
        <v>460</v>
      </c>
      <c r="R22" s="8">
        <f>I22-Q22</f>
        <v/>
      </c>
      <c r="S22" s="36">
        <f>P22*R22</f>
        <v/>
      </c>
      <c r="U22" s="27" t="inlineStr">
        <is>
          <t>Stock SAP</t>
        </is>
      </c>
      <c r="V22" s="27" t="inlineStr">
        <is>
          <t>Medicamentos</t>
        </is>
      </c>
      <c r="W22" s="27" t="inlineStr">
        <is>
          <t>Dentro del alcance</t>
        </is>
      </c>
      <c r="X22" s="25" t="inlineStr">
        <is>
          <t>Alta</t>
        </is>
      </c>
      <c r="Y22" s="27" t="inlineStr">
        <is>
          <t>Homologado – confianza Alta</t>
        </is>
      </c>
      <c r="Z22" s="26" t="inlineStr">
        <is>
          <t>Dar de baja en SAP</t>
        </is>
      </c>
      <c r="AA22" s="27" t="inlineStr">
        <is>
          <t>97</t>
        </is>
      </c>
      <c r="AB22" s="27" t="inlineStr">
        <is>
          <t>Diclofenac inyectable 1 amp=3ml x 75mg</t>
        </is>
      </c>
      <c r="AC22" s="27" t="inlineStr">
        <is>
          <t>Homologación por código Avain (master M01-003)</t>
        </is>
      </c>
      <c r="AD22" s="27" t="inlineStr">
        <is>
          <t>No</t>
        </is>
      </c>
      <c r="AE22" s="27" t="inlineStr"/>
      <c r="AF22" s="27" t="inlineStr">
        <is>
          <t>Sí</t>
        </is>
      </c>
      <c r="AG22" s="27" t="inlineStr">
        <is>
          <t>M01-003</t>
        </is>
      </c>
      <c r="AH22" s="37" t="n">
        <v>550</v>
      </c>
      <c r="AI22" s="37" t="n">
        <v>460</v>
      </c>
      <c r="AJ22" s="37" t="n">
        <v>90</v>
      </c>
      <c r="AK22" s="38" t="n">
        <v>549.9184181818182</v>
      </c>
      <c r="AL22" s="38">
        <f>IF(OR($Z22="Dar de baja en SAP",$Z22="Dar de alta en SAP"),$AJ22*$AK22,"")</f>
        <v/>
      </c>
      <c r="AM22" s="38">
        <f>$AI22*$AK22</f>
        <v/>
      </c>
      <c r="AN22" s="27" t="inlineStr"/>
      <c r="AO22" s="27"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7" t="n">
        <v>0</v>
      </c>
      <c r="M23" s="7" t="n">
        <v>21678.95</v>
      </c>
      <c r="O23" s="11">
        <f>M23/SUM($M$2:$M$485)</f>
        <v/>
      </c>
      <c r="P23" s="5">
        <f>IFERROR(M23/I23,0)</f>
        <v/>
      </c>
      <c r="R23" s="8">
        <f>I23-Q23</f>
        <v/>
      </c>
      <c r="S23" s="36">
        <f>P23*R23</f>
        <v/>
      </c>
      <c r="U23" s="27" t="inlineStr">
        <is>
          <t>Stock SAP</t>
        </is>
      </c>
      <c r="V23" s="27" t="inlineStr">
        <is>
          <t>Medicamentos</t>
        </is>
      </c>
      <c r="W23" s="27" t="inlineStr">
        <is>
          <t>Dentro del alcance</t>
        </is>
      </c>
      <c r="X23" s="25" t="inlineStr">
        <is>
          <t>Alta</t>
        </is>
      </c>
      <c r="Y23" s="27" t="inlineStr">
        <is>
          <t>Homologado – confianza Alta</t>
        </is>
      </c>
      <c r="Z23" s="26" t="inlineStr">
        <is>
          <t>Dar de baja en SAP</t>
        </is>
      </c>
      <c r="AA23" s="27" t="inlineStr">
        <is>
          <t>150</t>
        </is>
      </c>
      <c r="AB23" s="27" t="inlineStr">
        <is>
          <t>Ibuprofeno Comprimidos x 600mg</t>
        </is>
      </c>
      <c r="AC23" s="27" t="inlineStr">
        <is>
          <t>Homologación por código Avain (master M01-005)</t>
        </is>
      </c>
      <c r="AD23" s="27" t="inlineStr">
        <is>
          <t>No</t>
        </is>
      </c>
      <c r="AE23" s="27" t="inlineStr"/>
      <c r="AF23" s="27" t="inlineStr">
        <is>
          <t>Sí</t>
        </is>
      </c>
      <c r="AG23" s="27" t="inlineStr">
        <is>
          <t>M01-005</t>
        </is>
      </c>
      <c r="AH23" s="37" t="n">
        <v>4340</v>
      </c>
      <c r="AI23" s="37" t="n">
        <v>1130</v>
      </c>
      <c r="AJ23" s="37" t="n">
        <v>3210</v>
      </c>
      <c r="AK23" s="38" t="n">
        <v>54.19736635944701</v>
      </c>
      <c r="AL23" s="38">
        <f>IF(OR($Z23="Dar de baja en SAP",$Z23="Dar de alta en SAP"),$AJ23*$AK23,"")</f>
        <v/>
      </c>
      <c r="AM23" s="38">
        <f>$AI23*$AK23</f>
        <v/>
      </c>
      <c r="AN23" s="27" t="inlineStr"/>
      <c r="AO23" s="27"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7" t="n">
        <v>0</v>
      </c>
      <c r="M24" s="7" t="n">
        <v>21678.95</v>
      </c>
      <c r="O24" s="11">
        <f>M24/SUM($M$2:$M$485)</f>
        <v/>
      </c>
      <c r="P24" s="5">
        <f>IFERROR(M24/I24,0)</f>
        <v/>
      </c>
      <c r="R24" s="8">
        <f>I24-Q24</f>
        <v/>
      </c>
      <c r="S24" s="36">
        <f>P24*R24</f>
        <v/>
      </c>
      <c r="U24" s="27" t="inlineStr">
        <is>
          <t>Stock SAP</t>
        </is>
      </c>
      <c r="V24" s="27" t="inlineStr">
        <is>
          <t>Medicamentos</t>
        </is>
      </c>
      <c r="W24" s="27" t="inlineStr">
        <is>
          <t>Dentro del alcance</t>
        </is>
      </c>
      <c r="X24" s="25" t="inlineStr">
        <is>
          <t>Alta</t>
        </is>
      </c>
      <c r="Y24" s="27" t="inlineStr">
        <is>
          <t>Homologado – confianza Alta</t>
        </is>
      </c>
      <c r="Z24" s="26" t="inlineStr">
        <is>
          <t>Dar de baja en SAP</t>
        </is>
      </c>
      <c r="AA24" s="27" t="inlineStr">
        <is>
          <t>150</t>
        </is>
      </c>
      <c r="AB24" s="27" t="inlineStr">
        <is>
          <t>Ibuprofeno Comprimidos x 600mg</t>
        </is>
      </c>
      <c r="AC24" s="27" t="inlineStr">
        <is>
          <t>Homologación por código Avain (master M01-005)</t>
        </is>
      </c>
      <c r="AD24" s="27" t="inlineStr">
        <is>
          <t>No</t>
        </is>
      </c>
      <c r="AE24" s="27" t="inlineStr"/>
      <c r="AF24" s="27" t="inlineStr">
        <is>
          <t>Sí</t>
        </is>
      </c>
      <c r="AG24" s="27" t="inlineStr">
        <is>
          <t>M01-005</t>
        </is>
      </c>
      <c r="AH24" s="37" t="n">
        <v>4340</v>
      </c>
      <c r="AI24" s="37" t="n">
        <v>1130</v>
      </c>
      <c r="AJ24" s="37" t="n">
        <v>3210</v>
      </c>
      <c r="AK24" s="38" t="n">
        <v>54.19736635944701</v>
      </c>
      <c r="AL24" s="38">
        <f>IF(OR($Z24="Dar de baja en SAP",$Z24="Dar de alta en SAP"),$AJ24*$AK24,"")</f>
        <v/>
      </c>
      <c r="AM24" s="38">
        <f>$AI24*$AK24</f>
        <v/>
      </c>
      <c r="AN24" s="27" t="inlineStr"/>
      <c r="AO24" s="27"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7" t="n">
        <v>0</v>
      </c>
      <c r="M25" s="7" t="n">
        <v>55997.93</v>
      </c>
      <c r="O25" s="11">
        <f>M25/SUM($M$2:$M$485)</f>
        <v/>
      </c>
      <c r="P25" s="5">
        <f>IFERROR(M25/I25,0)</f>
        <v/>
      </c>
      <c r="R25" s="8">
        <f>I25-Q25</f>
        <v/>
      </c>
      <c r="S25" s="36">
        <f>P25*R25</f>
        <v/>
      </c>
      <c r="U25" s="27" t="inlineStr">
        <is>
          <t>Stock SAP</t>
        </is>
      </c>
      <c r="V25" s="27" t="inlineStr">
        <is>
          <t>Medicamentos</t>
        </is>
      </c>
      <c r="W25" s="27" t="inlineStr">
        <is>
          <t>Dentro del alcance</t>
        </is>
      </c>
      <c r="X25" s="26" t="inlineStr">
        <is>
          <t>Baja</t>
        </is>
      </c>
      <c r="Y25" s="27" t="inlineStr">
        <is>
          <t>Homologado – confianza Baja – pendiente de validación</t>
        </is>
      </c>
      <c r="Z25" s="26" t="inlineStr">
        <is>
          <t>Dar de baja en SAP</t>
        </is>
      </c>
      <c r="AA25" s="27" t="inlineStr">
        <is>
          <t>197; 198</t>
        </is>
      </c>
      <c r="AB25" s="27" t="inlineStr">
        <is>
          <t>Paracetamol comprimidos 1gr; Paracetamol comprimidos 500mg</t>
        </is>
      </c>
      <c r="AC25" s="27" t="inlineStr">
        <is>
          <t>Cruce por nomenclatura SAP; Homologación por código Avain (master M01-008)</t>
        </is>
      </c>
      <c r="AD25" s="27" t="inlineStr">
        <is>
          <t>No</t>
        </is>
      </c>
      <c r="AE25" s="27" t="inlineStr"/>
      <c r="AF25" s="27" t="inlineStr">
        <is>
          <t>Sí</t>
        </is>
      </c>
      <c r="AG25" s="27" t="inlineStr">
        <is>
          <t>M01-008</t>
        </is>
      </c>
      <c r="AH25" s="37" t="n">
        <v>1687</v>
      </c>
      <c r="AI25" s="37" t="n">
        <v>260</v>
      </c>
      <c r="AJ25" s="37" t="n">
        <v>1427</v>
      </c>
      <c r="AK25" s="38" t="n">
        <v>139.9948192056906</v>
      </c>
      <c r="AL25" s="38">
        <f>IF(OR($Z25="Dar de baja en SAP",$Z25="Dar de alta en SAP"),$AJ25*$AK25,"")</f>
        <v/>
      </c>
      <c r="AM25" s="38">
        <f>$AI25*$AK25</f>
        <v/>
      </c>
      <c r="AN25" s="27" t="inlineStr"/>
      <c r="AO25" s="27"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7" t="n">
        <v>0</v>
      </c>
      <c r="M26" s="7" t="n">
        <v>464341</v>
      </c>
      <c r="O26" s="11">
        <f>M26/SUM($M$2:$M$485)</f>
        <v/>
      </c>
      <c r="P26" s="5">
        <f>IFERROR(M26/I26,0)</f>
        <v/>
      </c>
      <c r="Q26" s="39" t="n">
        <v>66</v>
      </c>
      <c r="R26" s="8">
        <f>I26-Q26</f>
        <v/>
      </c>
      <c r="S26" s="36">
        <f>P26*R26</f>
        <v/>
      </c>
      <c r="U26" s="27" t="inlineStr">
        <is>
          <t>Stock SAP</t>
        </is>
      </c>
      <c r="V26" s="27" t="inlineStr">
        <is>
          <t>Medicamentos</t>
        </is>
      </c>
      <c r="W26" s="27" t="inlineStr">
        <is>
          <t>Dentro del alcance</t>
        </is>
      </c>
      <c r="X26" s="26" t="inlineStr">
        <is>
          <t>Baja</t>
        </is>
      </c>
      <c r="Y26" s="27" t="inlineStr">
        <is>
          <t>Homologado – confianza Baja – pendiente de validación</t>
        </is>
      </c>
      <c r="Z26" s="26" t="inlineStr">
        <is>
          <t>Dar de baja en SAP</t>
        </is>
      </c>
      <c r="AA26" s="27" t="inlineStr">
        <is>
          <t>215</t>
        </is>
      </c>
      <c r="AB26" s="27" t="inlineStr">
        <is>
          <t>Sales de rehidratación Polvo oral</t>
        </is>
      </c>
      <c r="AC26" s="27" t="inlineStr">
        <is>
          <t>Homologación por código Avain (master M08-012)</t>
        </is>
      </c>
      <c r="AD26" s="27" t="inlineStr">
        <is>
          <t>No</t>
        </is>
      </c>
      <c r="AE26" s="27" t="inlineStr"/>
      <c r="AF26" s="27" t="inlineStr">
        <is>
          <t>Sí</t>
        </is>
      </c>
      <c r="AG26" s="27" t="inlineStr">
        <is>
          <t>M08-012</t>
        </is>
      </c>
      <c r="AH26" s="37" t="n">
        <v>350</v>
      </c>
      <c r="AI26" s="37" t="n">
        <v>66</v>
      </c>
      <c r="AJ26" s="37" t="n">
        <v>284</v>
      </c>
      <c r="AK26" s="38" t="n">
        <v>1326.688571428571</v>
      </c>
      <c r="AL26" s="38">
        <f>IF(OR($Z26="Dar de baja en SAP",$Z26="Dar de alta en SAP"),$AJ26*$AK26,"")</f>
        <v/>
      </c>
      <c r="AM26" s="38">
        <f>$AI26*$AK26</f>
        <v/>
      </c>
      <c r="AN26" s="27" t="inlineStr"/>
      <c r="AO26" s="27"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7" t="n">
        <v>0</v>
      </c>
      <c r="M27" s="7" t="n">
        <v>15950.35</v>
      </c>
      <c r="O27" s="11">
        <f>M27/SUM($M$2:$M$485)</f>
        <v/>
      </c>
      <c r="P27" s="5">
        <f>IFERROR(M27/I27,0)</f>
        <v/>
      </c>
      <c r="Q27" s="39" t="n">
        <v>140</v>
      </c>
      <c r="R27" s="8">
        <f>I27-Q27</f>
        <v/>
      </c>
      <c r="S27" s="36">
        <f>P27*R27</f>
        <v/>
      </c>
      <c r="U27" s="27" t="inlineStr">
        <is>
          <t>Stock SAP</t>
        </is>
      </c>
      <c r="V27" s="27" t="inlineStr">
        <is>
          <t>Medicamentos</t>
        </is>
      </c>
      <c r="W27" s="27" t="inlineStr">
        <is>
          <t>Dentro del alcance</t>
        </is>
      </c>
      <c r="X27" s="25" t="inlineStr">
        <is>
          <t>Alta</t>
        </is>
      </c>
      <c r="Y27" s="27" t="inlineStr">
        <is>
          <t>Homologado – confianza Alta</t>
        </is>
      </c>
      <c r="Z27" s="26" t="inlineStr">
        <is>
          <t>Dar de baja en SAP</t>
        </is>
      </c>
      <c r="AA27" s="27" t="inlineStr">
        <is>
          <t>173</t>
        </is>
      </c>
      <c r="AB27" s="27" t="inlineStr">
        <is>
          <t>Loratadina Comprimidos 10mgr</t>
        </is>
      </c>
      <c r="AC27" s="27" t="inlineStr">
        <is>
          <t>Homologación por código Avain (master M07-002)</t>
        </is>
      </c>
      <c r="AD27" s="27" t="inlineStr">
        <is>
          <t>No</t>
        </is>
      </c>
      <c r="AE27" s="27" t="inlineStr"/>
      <c r="AF27" s="27" t="inlineStr">
        <is>
          <t>Sí</t>
        </is>
      </c>
      <c r="AG27" s="27" t="inlineStr">
        <is>
          <t>M07-002</t>
        </is>
      </c>
      <c r="AH27" s="37" t="n">
        <v>340</v>
      </c>
      <c r="AI27" s="37" t="n">
        <v>140</v>
      </c>
      <c r="AJ27" s="37" t="n">
        <v>200</v>
      </c>
      <c r="AK27" s="38" t="n">
        <v>46.91279411764706</v>
      </c>
      <c r="AL27" s="38">
        <f>IF(OR($Z27="Dar de baja en SAP",$Z27="Dar de alta en SAP"),$AJ27*$AK27,"")</f>
        <v/>
      </c>
      <c r="AM27" s="38">
        <f>$AI27*$AK27</f>
        <v/>
      </c>
      <c r="AN27" s="27" t="inlineStr"/>
      <c r="AO27" s="27"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7" t="n">
        <v>0</v>
      </c>
      <c r="M28" s="7" t="n">
        <v>129603.05</v>
      </c>
      <c r="O28" s="11">
        <f>M28/SUM($M$2:$M$485)</f>
        <v/>
      </c>
      <c r="P28" s="5">
        <f>IFERROR(M28/I28,0)</f>
        <v/>
      </c>
      <c r="Q28" s="39" t="n">
        <v>343</v>
      </c>
      <c r="R28" s="8">
        <f>I28-Q28</f>
        <v/>
      </c>
      <c r="S28" s="36">
        <f>P28*R28</f>
        <v/>
      </c>
      <c r="U28" s="27" t="inlineStr">
        <is>
          <t>Stock SAP</t>
        </is>
      </c>
      <c r="V28" s="27" t="inlineStr">
        <is>
          <t>Medicamentos</t>
        </is>
      </c>
      <c r="W28" s="27" t="inlineStr">
        <is>
          <t>Dentro del alcance</t>
        </is>
      </c>
      <c r="X28" s="26" t="inlineStr">
        <is>
          <t>Baja</t>
        </is>
      </c>
      <c r="Y28" s="27" t="inlineStr">
        <is>
          <t>Homologado – confianza Baja – pendiente de validación</t>
        </is>
      </c>
      <c r="Z28" s="26" t="inlineStr">
        <is>
          <t>Dar de baja en SAP</t>
        </is>
      </c>
      <c r="AA28" s="27" t="inlineStr">
        <is>
          <t>160</t>
        </is>
      </c>
      <c r="AB28" s="27" t="inlineStr">
        <is>
          <t>Ketorolac 1 amp=30 mgr x 1ml</t>
        </is>
      </c>
      <c r="AC28" s="27" t="inlineStr">
        <is>
          <t>Homologación por código Avain (master M01-007)</t>
        </is>
      </c>
      <c r="AD28" s="27" t="inlineStr">
        <is>
          <t>No</t>
        </is>
      </c>
      <c r="AE28" s="27" t="inlineStr"/>
      <c r="AF28" s="27" t="inlineStr">
        <is>
          <t>Sí</t>
        </is>
      </c>
      <c r="AG28" s="27" t="inlineStr">
        <is>
          <t>M01-007</t>
        </is>
      </c>
      <c r="AH28" s="37" t="n">
        <v>603</v>
      </c>
      <c r="AI28" s="37" t="n">
        <v>343</v>
      </c>
      <c r="AJ28" s="37" t="n">
        <v>260</v>
      </c>
      <c r="AK28" s="38" t="n">
        <v>427.7328358208956</v>
      </c>
      <c r="AL28" s="38">
        <f>IF(OR($Z28="Dar de baja en SAP",$Z28="Dar de alta en SAP"),$AJ28*$AK28,"")</f>
        <v/>
      </c>
      <c r="AM28" s="38">
        <f>$AI28*$AK28</f>
        <v/>
      </c>
      <c r="AN28" s="27" t="inlineStr"/>
      <c r="AO28" s="27"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7" t="n">
        <v>0</v>
      </c>
      <c r="M29" s="7" t="n">
        <v>129255.56</v>
      </c>
      <c r="O29" s="11">
        <f>M29/SUM($M$2:$M$485)</f>
        <v/>
      </c>
      <c r="P29" s="5">
        <f>IFERROR(M29/I29,0)</f>
        <v/>
      </c>
      <c r="Q29" s="39" t="n">
        <v>695</v>
      </c>
      <c r="R29" s="8">
        <f>I29-Q29</f>
        <v/>
      </c>
      <c r="S29" s="36">
        <f>P29*R29</f>
        <v/>
      </c>
      <c r="U29" s="27" t="inlineStr">
        <is>
          <t>Stock SAP</t>
        </is>
      </c>
      <c r="V29" s="27" t="inlineStr">
        <is>
          <t>Medicamentos</t>
        </is>
      </c>
      <c r="W29" s="27" t="inlineStr">
        <is>
          <t>Dentro del alcance</t>
        </is>
      </c>
      <c r="X29" s="30" t="inlineStr">
        <is>
          <t>Media</t>
        </is>
      </c>
      <c r="Y29" s="27" t="inlineStr">
        <is>
          <t>Homologado – confianza Media – pendiente de validación</t>
        </is>
      </c>
      <c r="Z29" s="25" t="inlineStr">
        <is>
          <t>Dar de alta en SAP</t>
        </is>
      </c>
      <c r="AA29" s="27" t="inlineStr">
        <is>
          <t>385</t>
        </is>
      </c>
      <c r="AB29" s="27" t="inlineStr">
        <is>
          <t>Hioscina 1 amp x 20mg</t>
        </is>
      </c>
      <c r="AC29" s="27" t="inlineStr">
        <is>
          <t>Homologación por código Avain (master M08-003)</t>
        </is>
      </c>
      <c r="AD29" s="27" t="inlineStr">
        <is>
          <t>No</t>
        </is>
      </c>
      <c r="AE29" s="27" t="inlineStr"/>
      <c r="AF29" s="27" t="inlineStr">
        <is>
          <t>Sí</t>
        </is>
      </c>
      <c r="AG29" s="27" t="inlineStr">
        <is>
          <t>M08-003</t>
        </is>
      </c>
      <c r="AH29" s="37" t="n">
        <v>423</v>
      </c>
      <c r="AI29" s="37" t="n">
        <v>695</v>
      </c>
      <c r="AJ29" s="37" t="n">
        <v>-272</v>
      </c>
      <c r="AK29" s="38" t="n">
        <v>430.8518676122931</v>
      </c>
      <c r="AL29" s="38">
        <f>IF(OR($Z29="Dar de baja en SAP",$Z29="Dar de alta en SAP"),$AJ29*$AK29,"")</f>
        <v/>
      </c>
      <c r="AM29" s="38">
        <f>$AI29*$AK29</f>
        <v/>
      </c>
      <c r="AN29" s="27" t="inlineStr"/>
      <c r="AO29" s="27"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7" t="n">
        <v>0</v>
      </c>
      <c r="M30" s="7" t="n">
        <v>136941</v>
      </c>
      <c r="O30" s="11">
        <f>M30/SUM($M$2:$M$485)</f>
        <v/>
      </c>
      <c r="P30" s="5">
        <f>IFERROR(M30/I30,0)</f>
        <v/>
      </c>
      <c r="Q30" s="39" t="n">
        <v>499</v>
      </c>
      <c r="R30" s="8">
        <f>I30-Q30</f>
        <v/>
      </c>
      <c r="S30" s="36">
        <f>P30*R30</f>
        <v/>
      </c>
      <c r="U30" s="27" t="inlineStr">
        <is>
          <t>Stock SAP</t>
        </is>
      </c>
      <c r="V30" s="27" t="inlineStr">
        <is>
          <t>Medicamentos</t>
        </is>
      </c>
      <c r="W30" s="27" t="inlineStr">
        <is>
          <t>Dentro del alcance</t>
        </is>
      </c>
      <c r="X30" s="25" t="inlineStr">
        <is>
          <t>Alta</t>
        </is>
      </c>
      <c r="Y30" s="27" t="inlineStr">
        <is>
          <t>Homologado – confianza Alta</t>
        </is>
      </c>
      <c r="Z30" s="26" t="inlineStr">
        <is>
          <t>Dar de baja en SAP</t>
        </is>
      </c>
      <c r="AA30" s="27" t="inlineStr">
        <is>
          <t>183</t>
        </is>
      </c>
      <c r="AB30" s="27" t="inlineStr">
        <is>
          <t>Metoclopramida 1 amp=2ml x10mg</t>
        </is>
      </c>
      <c r="AC30" s="27" t="inlineStr">
        <is>
          <t>Homologación por código Avain (master M08-001)</t>
        </is>
      </c>
      <c r="AD30" s="27" t="inlineStr">
        <is>
          <t>No</t>
        </is>
      </c>
      <c r="AE30" s="27" t="inlineStr"/>
      <c r="AF30" s="27" t="inlineStr">
        <is>
          <t>Sí</t>
        </is>
      </c>
      <c r="AG30" s="27" t="inlineStr">
        <is>
          <t>M08-001</t>
        </is>
      </c>
      <c r="AH30" s="37" t="n">
        <v>500</v>
      </c>
      <c r="AI30" s="37" t="n">
        <v>499</v>
      </c>
      <c r="AJ30" s="37" t="n">
        <v>1</v>
      </c>
      <c r="AK30" s="38" t="n">
        <v>456.47</v>
      </c>
      <c r="AL30" s="38">
        <f>IF(OR($Z30="Dar de baja en SAP",$Z30="Dar de alta en SAP"),$AJ30*$AK30,"")</f>
        <v/>
      </c>
      <c r="AM30" s="38">
        <f>$AI30*$AK30</f>
        <v/>
      </c>
      <c r="AN30" s="27" t="inlineStr"/>
      <c r="AO30" s="27"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7" t="n">
        <v>0</v>
      </c>
      <c r="M31" s="7" t="n">
        <v>128319.85</v>
      </c>
      <c r="O31" s="11">
        <f>M31/SUM($M$2:$M$485)</f>
        <v/>
      </c>
      <c r="P31" s="5">
        <f>IFERROR(M31/I31,0)</f>
        <v/>
      </c>
      <c r="R31" s="8">
        <f>I31-Q31</f>
        <v/>
      </c>
      <c r="S31" s="36">
        <f>P31*R31</f>
        <v/>
      </c>
      <c r="U31" s="27" t="inlineStr">
        <is>
          <t>Stock SAP</t>
        </is>
      </c>
      <c r="V31" s="27" t="inlineStr">
        <is>
          <t>Medicamentos</t>
        </is>
      </c>
      <c r="W31" s="27" t="inlineStr">
        <is>
          <t>Dentro del alcance</t>
        </is>
      </c>
      <c r="X31" s="26" t="inlineStr">
        <is>
          <t>Baja</t>
        </is>
      </c>
      <c r="Y31" s="27" t="inlineStr">
        <is>
          <t>Homologado – confianza Baja – pendiente de validación</t>
        </is>
      </c>
      <c r="Z31" s="26" t="inlineStr">
        <is>
          <t>Dar de baja en SAP</t>
        </is>
      </c>
      <c r="AA31" s="27" t="inlineStr">
        <is>
          <t>160</t>
        </is>
      </c>
      <c r="AB31" s="27" t="inlineStr">
        <is>
          <t>Ketorolac 1 amp=30 mgr x 1ml</t>
        </is>
      </c>
      <c r="AC31" s="27" t="inlineStr">
        <is>
          <t>Homologación por código Avain (master M01-007)</t>
        </is>
      </c>
      <c r="AD31" s="27" t="inlineStr">
        <is>
          <t>No</t>
        </is>
      </c>
      <c r="AE31" s="27" t="inlineStr"/>
      <c r="AF31" s="27" t="inlineStr">
        <is>
          <t>Sí</t>
        </is>
      </c>
      <c r="AG31" s="27" t="inlineStr">
        <is>
          <t>M01-007</t>
        </is>
      </c>
      <c r="AH31" s="37" t="n">
        <v>603</v>
      </c>
      <c r="AI31" s="37" t="n">
        <v>343</v>
      </c>
      <c r="AJ31" s="37" t="n">
        <v>260</v>
      </c>
      <c r="AK31" s="38" t="n">
        <v>427.7328358208956</v>
      </c>
      <c r="AL31" s="38">
        <f>IF(OR($Z31="Dar de baja en SAP",$Z31="Dar de alta en SAP"),$AJ31*$AK31,"")</f>
        <v/>
      </c>
      <c r="AM31" s="38">
        <f>$AI31*$AK31</f>
        <v/>
      </c>
      <c r="AN31" s="27" t="inlineStr"/>
      <c r="AO31" s="27"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7" t="n">
        <v>0</v>
      </c>
      <c r="M32" s="7" t="n">
        <v>324760</v>
      </c>
      <c r="O32" s="11">
        <f>M32/SUM($M$2:$M$485)</f>
        <v/>
      </c>
      <c r="P32" s="5">
        <f>IFERROR(M32/I32,0)</f>
        <v/>
      </c>
      <c r="Q32" s="39" t="n">
        <v>317</v>
      </c>
      <c r="R32" s="8">
        <f>I32-Q32</f>
        <v/>
      </c>
      <c r="S32" s="36">
        <f>P32*R32</f>
        <v/>
      </c>
      <c r="U32" s="27" t="inlineStr">
        <is>
          <t>Stock SAP</t>
        </is>
      </c>
      <c r="V32" s="27" t="inlineStr">
        <is>
          <t>Medicamentos</t>
        </is>
      </c>
      <c r="W32" s="27" t="inlineStr">
        <is>
          <t>Dentro del alcance</t>
        </is>
      </c>
      <c r="X32" s="30" t="inlineStr">
        <is>
          <t>Media</t>
        </is>
      </c>
      <c r="Y32" s="27" t="inlineStr">
        <is>
          <t>Homologado – confianza Media – pendiente de validación</t>
        </is>
      </c>
      <c r="Z32" s="25" t="inlineStr">
        <is>
          <t>Dar de alta en SAP</t>
        </is>
      </c>
      <c r="AA32" s="27" t="inlineStr">
        <is>
          <t>101</t>
        </is>
      </c>
      <c r="AB32" s="27" t="inlineStr">
        <is>
          <t>Difenhidramina amp Ampolla x 10 mg</t>
        </is>
      </c>
      <c r="AC32" s="27" t="inlineStr">
        <is>
          <t>Homologación por código Avain (master M07-001)</t>
        </is>
      </c>
      <c r="AD32" s="27" t="inlineStr">
        <is>
          <t>No</t>
        </is>
      </c>
      <c r="AE32" s="27" t="inlineStr"/>
      <c r="AF32" s="27" t="inlineStr">
        <is>
          <t>Sí</t>
        </is>
      </c>
      <c r="AG32" s="27" t="inlineStr">
        <is>
          <t>M07-001</t>
        </is>
      </c>
      <c r="AH32" s="37" t="n">
        <v>300</v>
      </c>
      <c r="AI32" s="37" t="n">
        <v>317</v>
      </c>
      <c r="AJ32" s="37" t="n">
        <v>-17</v>
      </c>
      <c r="AK32" s="38" t="n">
        <v>1082.533333333333</v>
      </c>
      <c r="AL32" s="38">
        <f>IF(OR($Z32="Dar de baja en SAP",$Z32="Dar de alta en SAP"),$AJ32*$AK32,"")</f>
        <v/>
      </c>
      <c r="AM32" s="38">
        <f>$AI32*$AK32</f>
        <v/>
      </c>
      <c r="AN32" s="27" t="inlineStr"/>
      <c r="AO32" s="27"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7" t="n">
        <v>0</v>
      </c>
      <c r="M33" s="7" t="n">
        <v>11332</v>
      </c>
      <c r="O33" s="11">
        <f>M33/SUM($M$2:$M$485)</f>
        <v/>
      </c>
      <c r="P33" s="5">
        <f>IFERROR(M33/I33,0)</f>
        <v/>
      </c>
      <c r="Q33" s="39" t="n">
        <v>370</v>
      </c>
      <c r="R33" s="8">
        <f>I33-Q33</f>
        <v/>
      </c>
      <c r="S33" s="36">
        <f>P33*R33</f>
        <v/>
      </c>
      <c r="U33" s="27" t="inlineStr">
        <is>
          <t>Stock SAP</t>
        </is>
      </c>
      <c r="V33" s="27" t="inlineStr">
        <is>
          <t>Medicamentos</t>
        </is>
      </c>
      <c r="W33" s="27" t="inlineStr">
        <is>
          <t>Dentro del alcance</t>
        </is>
      </c>
      <c r="X33" s="25" t="inlineStr">
        <is>
          <t>Alta</t>
        </is>
      </c>
      <c r="Y33" s="27" t="inlineStr">
        <is>
          <t>Homologado – confianza Alta</t>
        </is>
      </c>
      <c r="Z33" s="25" t="inlineStr">
        <is>
          <t>Dar de alta en SAP</t>
        </is>
      </c>
      <c r="AA33" s="27" t="inlineStr">
        <is>
          <t>111</t>
        </is>
      </c>
      <c r="AB33" s="27" t="inlineStr">
        <is>
          <t>Enalapril Comprimidos x 10mg</t>
        </is>
      </c>
      <c r="AC33" s="27" t="inlineStr">
        <is>
          <t>Homologación por código Avain (master M04-003)</t>
        </is>
      </c>
      <c r="AD33" s="27" t="inlineStr">
        <is>
          <t>No</t>
        </is>
      </c>
      <c r="AE33" s="27" t="inlineStr"/>
      <c r="AF33" s="27" t="inlineStr">
        <is>
          <t>Sí</t>
        </is>
      </c>
      <c r="AG33" s="27" t="inlineStr">
        <is>
          <t>M04-003</t>
        </is>
      </c>
      <c r="AH33" s="37" t="n">
        <v>300</v>
      </c>
      <c r="AI33" s="37" t="n">
        <v>370</v>
      </c>
      <c r="AJ33" s="37" t="n">
        <v>-70</v>
      </c>
      <c r="AK33" s="38" t="n">
        <v>37.77333333333333</v>
      </c>
      <c r="AL33" s="38">
        <f>IF(OR($Z33="Dar de baja en SAP",$Z33="Dar de alta en SAP"),$AJ33*$AK33,"")</f>
        <v/>
      </c>
      <c r="AM33" s="38">
        <f>$AI33*$AK33</f>
        <v/>
      </c>
      <c r="AN33" s="27" t="inlineStr"/>
      <c r="AO33" s="27"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7" t="n">
        <v>0</v>
      </c>
      <c r="M34" s="7" t="n">
        <v>39900</v>
      </c>
      <c r="O34" s="11">
        <f>M34/SUM($M$2:$M$485)</f>
        <v/>
      </c>
      <c r="P34" s="5">
        <f>IFERROR(M34/I34,0)</f>
        <v/>
      </c>
      <c r="Q34" s="39" t="n">
        <v>210</v>
      </c>
      <c r="R34" s="8">
        <f>I34-Q34</f>
        <v/>
      </c>
      <c r="S34" s="36">
        <f>P34*R34</f>
        <v/>
      </c>
      <c r="U34" s="27" t="inlineStr">
        <is>
          <t>Stock SAP</t>
        </is>
      </c>
      <c r="V34" s="27" t="inlineStr">
        <is>
          <t>Medicamentos</t>
        </is>
      </c>
      <c r="W34" s="27" t="inlineStr">
        <is>
          <t>Dentro del alcance</t>
        </is>
      </c>
      <c r="X34" s="26" t="inlineStr">
        <is>
          <t>Baja</t>
        </is>
      </c>
      <c r="Y34" s="27" t="inlineStr">
        <is>
          <t>Homologado – confianza Baja – pendiente de validación</t>
        </is>
      </c>
      <c r="Z34" s="26" t="inlineStr">
        <is>
          <t>Dar de baja en SAP</t>
        </is>
      </c>
      <c r="AA34" s="27" t="inlineStr">
        <is>
          <t>105</t>
        </is>
      </c>
      <c r="AB34" s="27" t="inlineStr">
        <is>
          <t>Dipirona comprimidos x500mg</t>
        </is>
      </c>
      <c r="AC34" s="27" t="inlineStr">
        <is>
          <t>Cruce por nomenclatura SAP</t>
        </is>
      </c>
      <c r="AD34" s="27" t="inlineStr">
        <is>
          <t>No</t>
        </is>
      </c>
      <c r="AE34" s="27" t="inlineStr"/>
      <c r="AF34" s="27" t="inlineStr">
        <is>
          <t>Sí</t>
        </is>
      </c>
      <c r="AG34" s="27" t="inlineStr">
        <is>
          <t>M01-009</t>
        </is>
      </c>
      <c r="AH34" s="37" t="n">
        <v>300</v>
      </c>
      <c r="AI34" s="37" t="n">
        <v>210</v>
      </c>
      <c r="AJ34" s="37" t="n">
        <v>90</v>
      </c>
      <c r="AK34" s="38" t="n">
        <v>133</v>
      </c>
      <c r="AL34" s="38">
        <f>IF(OR($Z34="Dar de baja en SAP",$Z34="Dar de alta en SAP"),$AJ34*$AK34,"")</f>
        <v/>
      </c>
      <c r="AM34" s="38">
        <f>$AI34*$AK34</f>
        <v/>
      </c>
      <c r="AN34" s="27" t="inlineStr"/>
      <c r="AO34" s="27"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t="inlineStr"/>
      <c r="D35" s="5" t="inlineStr">
        <is>
          <t>033</t>
        </is>
      </c>
      <c r="E35" s="5" t="inlineStr">
        <is>
          <t>ZDES</t>
        </is>
      </c>
      <c r="F35" s="5" t="inlineStr">
        <is>
          <t>1130</t>
        </is>
      </c>
      <c r="G35" s="5" t="inlineStr">
        <is>
          <t>3014</t>
        </is>
      </c>
      <c r="H35" s="5" t="inlineStr">
        <is>
          <t>C/U</t>
        </is>
      </c>
      <c r="I35" s="6" t="n">
        <v>300</v>
      </c>
      <c r="J35" s="6" t="n">
        <v>0</v>
      </c>
      <c r="K35" s="5" t="inlineStr">
        <is>
          <t>ARS</t>
        </is>
      </c>
      <c r="L35" s="7" t="n">
        <v>0</v>
      </c>
      <c r="M35" s="7" t="n">
        <v>49083.72</v>
      </c>
      <c r="O35" s="11">
        <f>M35/SUM($M$2:$M$485)</f>
        <v/>
      </c>
      <c r="P35" s="5">
        <f>IFERROR(M35/I35,0)</f>
        <v/>
      </c>
      <c r="Q35" s="39" t="n">
        <v>420</v>
      </c>
      <c r="R35" s="8">
        <f>I35-Q35</f>
        <v/>
      </c>
      <c r="S35" s="36">
        <f>P35*R35</f>
        <v/>
      </c>
      <c r="U35" s="27" t="inlineStr">
        <is>
          <t>Stock SAP</t>
        </is>
      </c>
      <c r="V35" s="27" t="inlineStr">
        <is>
          <t>Descartables</t>
        </is>
      </c>
      <c r="W35" s="27" t="inlineStr">
        <is>
          <t>Dentro del alcance</t>
        </is>
      </c>
      <c r="X35" s="25" t="inlineStr">
        <is>
          <t>Alta</t>
        </is>
      </c>
      <c r="Y35" s="27" t="inlineStr">
        <is>
          <t>Homologado – confianza Alta</t>
        </is>
      </c>
      <c r="Z35" s="25" t="inlineStr">
        <is>
          <t>Dar de alta en SAP</t>
        </is>
      </c>
      <c r="AA35" s="27" t="inlineStr">
        <is>
          <t>4</t>
        </is>
      </c>
      <c r="AB35" s="27" t="inlineStr">
        <is>
          <t>Abbocath N° 20</t>
        </is>
      </c>
      <c r="AC35" s="27" t="inlineStr">
        <is>
          <t>Homologación por código Avain (master D-128)</t>
        </is>
      </c>
      <c r="AD35" s="27" t="inlineStr">
        <is>
          <t>No</t>
        </is>
      </c>
      <c r="AE35" s="27" t="inlineStr"/>
      <c r="AF35" s="27" t="inlineStr">
        <is>
          <t>Sí</t>
        </is>
      </c>
      <c r="AG35" s="27" t="inlineStr">
        <is>
          <t>D-128</t>
        </is>
      </c>
      <c r="AH35" s="37" t="n">
        <v>300</v>
      </c>
      <c r="AI35" s="37" t="n">
        <v>420</v>
      </c>
      <c r="AJ35" s="37" t="n">
        <v>-120</v>
      </c>
      <c r="AK35" s="38" t="n">
        <v>163.6124</v>
      </c>
      <c r="AL35" s="38">
        <f>IF(OR($Z35="Dar de baja en SAP",$Z35="Dar de alta en SAP"),$AJ35*$AK35,"")</f>
        <v/>
      </c>
      <c r="AM35" s="38">
        <f>$AI35*$AK35</f>
        <v/>
      </c>
      <c r="AN35" s="27" t="inlineStr"/>
      <c r="AO35" s="27" t="inlineStr">
        <is>
          <t>Homologación: confianza base Alta + confianza SAP Alta → Alta.</t>
        </is>
      </c>
    </row>
    <row r="36">
      <c r="A36" s="5" t="inlineStr">
        <is>
          <t>2000028</t>
        </is>
      </c>
      <c r="B36" s="5" t="inlineStr">
        <is>
          <t>JERINGA 10 ML</t>
        </is>
      </c>
      <c r="C36" s="5" t="inlineStr"/>
      <c r="D36" s="5" t="inlineStr">
        <is>
          <t>033</t>
        </is>
      </c>
      <c r="E36" s="5" t="inlineStr">
        <is>
          <t>ZDES</t>
        </is>
      </c>
      <c r="F36" s="5" t="inlineStr">
        <is>
          <t>1130</t>
        </is>
      </c>
      <c r="G36" s="5" t="inlineStr">
        <is>
          <t>3014</t>
        </is>
      </c>
      <c r="H36" s="5" t="inlineStr">
        <is>
          <t>C/U</t>
        </is>
      </c>
      <c r="I36" s="6" t="n">
        <v>300</v>
      </c>
      <c r="J36" s="6" t="n">
        <v>0</v>
      </c>
      <c r="K36" s="5" t="inlineStr">
        <is>
          <t>ARS</t>
        </is>
      </c>
      <c r="L36" s="7" t="n">
        <v>0</v>
      </c>
      <c r="M36" s="7" t="n">
        <v>56425.13</v>
      </c>
      <c r="O36" s="11">
        <f>M36/SUM($M$2:$M$485)</f>
        <v/>
      </c>
      <c r="P36" s="5">
        <f>IFERROR(M36/I36,0)</f>
        <v/>
      </c>
      <c r="Q36" s="39" t="n">
        <v>1277</v>
      </c>
      <c r="R36" s="8">
        <f>I36-Q36</f>
        <v/>
      </c>
      <c r="S36" s="36">
        <f>P36*R36</f>
        <v/>
      </c>
      <c r="U36" s="27" t="inlineStr">
        <is>
          <t>Stock SAP</t>
        </is>
      </c>
      <c r="V36" s="27" t="inlineStr">
        <is>
          <t>Descartables</t>
        </is>
      </c>
      <c r="W36" s="27" t="inlineStr">
        <is>
          <t>Dentro del alcance</t>
        </is>
      </c>
      <c r="X36" s="25" t="inlineStr">
        <is>
          <t>Alta</t>
        </is>
      </c>
      <c r="Y36" s="27" t="inlineStr">
        <is>
          <t>Homologado – confianza Alta</t>
        </is>
      </c>
      <c r="Z36" s="25" t="inlineStr">
        <is>
          <t>Dar de alta en SAP</t>
        </is>
      </c>
      <c r="AA36" s="27" t="inlineStr">
        <is>
          <t>155</t>
        </is>
      </c>
      <c r="AB36" s="27" t="inlineStr">
        <is>
          <t>Jeringas 10 cc</t>
        </is>
      </c>
      <c r="AC36" s="27" t="inlineStr">
        <is>
          <t>Homologación por código Avain (master D-136)</t>
        </is>
      </c>
      <c r="AD36" s="27" t="inlineStr">
        <is>
          <t>No</t>
        </is>
      </c>
      <c r="AE36" s="27" t="inlineStr"/>
      <c r="AF36" s="27" t="inlineStr">
        <is>
          <t>Sí</t>
        </is>
      </c>
      <c r="AG36" s="27" t="inlineStr">
        <is>
          <t>D-136</t>
        </is>
      </c>
      <c r="AH36" s="37" t="n">
        <v>305</v>
      </c>
      <c r="AI36" s="37" t="n">
        <v>1277</v>
      </c>
      <c r="AJ36" s="37" t="n">
        <v>-972</v>
      </c>
      <c r="AK36" s="38" t="n">
        <v>188.0837704918033</v>
      </c>
      <c r="AL36" s="38">
        <f>IF(OR($Z36="Dar de baja en SAP",$Z36="Dar de alta en SAP"),$AJ36*$AK36,"")</f>
        <v/>
      </c>
      <c r="AM36" s="38">
        <f>$AI36*$AK36</f>
        <v/>
      </c>
      <c r="AN36" s="27" t="inlineStr"/>
      <c r="AO36" s="27"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t="inlineStr"/>
      <c r="D37" s="5" t="inlineStr">
        <is>
          <t>033</t>
        </is>
      </c>
      <c r="E37" s="5" t="inlineStr">
        <is>
          <t>ZDES</t>
        </is>
      </c>
      <c r="F37" s="5" t="inlineStr">
        <is>
          <t>1130</t>
        </is>
      </c>
      <c r="G37" s="5" t="inlineStr">
        <is>
          <t>3014</t>
        </is>
      </c>
      <c r="H37" s="5" t="inlineStr">
        <is>
          <t>C/U</t>
        </is>
      </c>
      <c r="I37" s="6" t="n">
        <v>300</v>
      </c>
      <c r="J37" s="6" t="n">
        <v>0</v>
      </c>
      <c r="K37" s="5" t="inlineStr">
        <is>
          <t>ARS</t>
        </is>
      </c>
      <c r="L37" s="7" t="n">
        <v>0</v>
      </c>
      <c r="M37" s="7" t="n">
        <v>69374.61</v>
      </c>
      <c r="O37" s="11">
        <f>M37/SUM($M$2:$M$485)</f>
        <v/>
      </c>
      <c r="P37" s="5">
        <f>IFERROR(M37/I37,0)</f>
        <v/>
      </c>
      <c r="R37" s="8">
        <f>I37-Q37</f>
        <v/>
      </c>
      <c r="S37" s="36">
        <f>P37*R37</f>
        <v/>
      </c>
      <c r="U37" s="27" t="inlineStr">
        <is>
          <t>Stock SAP</t>
        </is>
      </c>
      <c r="V37" s="27" t="inlineStr">
        <is>
          <t>Descartables</t>
        </is>
      </c>
      <c r="W37" s="27" t="inlineStr">
        <is>
          <t>Dentro del alcance</t>
        </is>
      </c>
      <c r="X37" s="27" t="inlineStr"/>
      <c r="Y37" s="27" t="inlineStr">
        <is>
          <t>Sin recuento físico en el inventario de Avain</t>
        </is>
      </c>
      <c r="Z37" s="28" t="inlineStr">
        <is>
          <t>Sin recuento físico</t>
        </is>
      </c>
      <c r="AA37" s="27" t="inlineStr"/>
      <c r="AB37" s="27" t="inlineStr"/>
      <c r="AC37" s="27" t="inlineStr"/>
      <c r="AD37" s="27" t="inlineStr"/>
      <c r="AE37" s="27" t="inlineStr"/>
      <c r="AF37" s="27" t="inlineStr"/>
      <c r="AG37" s="27" t="inlineStr"/>
      <c r="AH37" s="37" t="n">
        <v>300</v>
      </c>
      <c r="AI37" s="37" t="n">
        <v>0</v>
      </c>
      <c r="AJ37" s="37" t="n">
        <v>300</v>
      </c>
      <c r="AK37" s="38" t="n">
        <v>231.2487</v>
      </c>
      <c r="AL37" s="38" t="n"/>
      <c r="AM37" s="38" t="n"/>
      <c r="AN37" s="27" t="inlineStr"/>
      <c r="AO37" s="27" t="inlineStr"/>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7" t="n">
        <v>0</v>
      </c>
      <c r="M38" s="7" t="n">
        <v>233839.68</v>
      </c>
      <c r="O38" s="11">
        <f>M38/SUM($M$2:$M$485)</f>
        <v/>
      </c>
      <c r="P38" s="5">
        <f>IFERROR(M38/I38,0)</f>
        <v/>
      </c>
      <c r="R38" s="8">
        <f>I38-Q38</f>
        <v/>
      </c>
      <c r="S38" s="36">
        <f>P38*R38</f>
        <v/>
      </c>
      <c r="U38" s="27" t="inlineStr">
        <is>
          <t>Stock SAP</t>
        </is>
      </c>
      <c r="V38" s="27" t="inlineStr">
        <is>
          <t>Medicamentos</t>
        </is>
      </c>
      <c r="W38" s="27" t="inlineStr">
        <is>
          <t>Dentro del alcance</t>
        </is>
      </c>
      <c r="X38" s="25" t="inlineStr">
        <is>
          <t>Alta</t>
        </is>
      </c>
      <c r="Y38" s="27" t="inlineStr">
        <is>
          <t>Homologado – confianza Alta</t>
        </is>
      </c>
      <c r="Z38" s="26" t="inlineStr">
        <is>
          <t>Dar de baja en SAP</t>
        </is>
      </c>
      <c r="AA38" s="27" t="inlineStr">
        <is>
          <t>92</t>
        </is>
      </c>
      <c r="AB38" s="27" t="inlineStr">
        <is>
          <t>Dexametasona inyectable 1 amp=2ml x8mg</t>
        </is>
      </c>
      <c r="AC38" s="27" t="inlineStr">
        <is>
          <t>Homologación por código Avain (master M06-001)</t>
        </is>
      </c>
      <c r="AD38" s="27" t="inlineStr">
        <is>
          <t>No</t>
        </is>
      </c>
      <c r="AE38" s="27" t="inlineStr"/>
      <c r="AF38" s="27" t="inlineStr">
        <is>
          <t>Sí</t>
        </is>
      </c>
      <c r="AG38" s="27" t="inlineStr">
        <is>
          <t>M06-001</t>
        </is>
      </c>
      <c r="AH38" s="37" t="n">
        <v>1016</v>
      </c>
      <c r="AI38" s="37" t="n">
        <v>403</v>
      </c>
      <c r="AJ38" s="37" t="n">
        <v>613</v>
      </c>
      <c r="AK38" s="38" t="n">
        <v>784.6968996062991</v>
      </c>
      <c r="AL38" s="38">
        <f>IF(OR($Z38="Dar de baja en SAP",$Z38="Dar de alta en SAP"),$AJ38*$AK38,"")</f>
        <v/>
      </c>
      <c r="AM38" s="38">
        <f>$AI38*$AK38</f>
        <v/>
      </c>
      <c r="AN38" s="27" t="inlineStr"/>
      <c r="AO38" s="27"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7" t="n">
        <v>0</v>
      </c>
      <c r="M39" s="7" t="n">
        <v>148458.63</v>
      </c>
      <c r="O39" s="11">
        <f>M39/SUM($M$2:$M$485)</f>
        <v/>
      </c>
      <c r="P39" s="5">
        <f>IFERROR(M39/I39,0)</f>
        <v/>
      </c>
      <c r="Q39" s="39" t="n">
        <v>660</v>
      </c>
      <c r="R39" s="8">
        <f>I39-Q39</f>
        <v/>
      </c>
      <c r="S39" s="36">
        <f>P39*R39</f>
        <v/>
      </c>
      <c r="U39" s="27" t="inlineStr">
        <is>
          <t>Stock SAP</t>
        </is>
      </c>
      <c r="V39" s="27" t="inlineStr">
        <is>
          <t>Medicamentos</t>
        </is>
      </c>
      <c r="W39" s="27" t="inlineStr">
        <is>
          <t>Dentro del alcance</t>
        </is>
      </c>
      <c r="X39" s="30" t="inlineStr">
        <is>
          <t>Media</t>
        </is>
      </c>
      <c r="Y39" s="27" t="inlineStr">
        <is>
          <t>Homologado – confianza Media – pendiente de validación</t>
        </is>
      </c>
      <c r="Z39" s="25" t="inlineStr">
        <is>
          <t>Dar de alta en SAP</t>
        </is>
      </c>
      <c r="AA39" s="27" t="inlineStr">
        <is>
          <t>184; 260</t>
        </is>
      </c>
      <c r="AB39" s="27" t="inlineStr">
        <is>
          <t>Metoclopramida Comp Comprimidos x 10mg; Metoclopramida subl. 10 mgs</t>
        </is>
      </c>
      <c r="AC39" s="27" t="inlineStr">
        <is>
          <t>Homologación por código Avain (master M08-002)</t>
        </is>
      </c>
      <c r="AD39" s="27" t="inlineStr">
        <is>
          <t>No</t>
        </is>
      </c>
      <c r="AE39" s="27" t="inlineStr"/>
      <c r="AF39" s="27" t="inlineStr">
        <is>
          <t>Sí</t>
        </is>
      </c>
      <c r="AG39" s="27" t="inlineStr">
        <is>
          <t>M08-002</t>
        </is>
      </c>
      <c r="AH39" s="37" t="n">
        <v>480</v>
      </c>
      <c r="AI39" s="37" t="n">
        <v>660</v>
      </c>
      <c r="AJ39" s="37" t="n">
        <v>-180</v>
      </c>
      <c r="AK39" s="38" t="n">
        <v>530.2093958333334</v>
      </c>
      <c r="AL39" s="38">
        <f>IF(OR($Z39="Dar de baja en SAP",$Z39="Dar de alta en SAP"),$AJ39*$AK39,"")</f>
        <v/>
      </c>
      <c r="AM39" s="38">
        <f>$AI39*$AK39</f>
        <v/>
      </c>
      <c r="AN39" s="27" t="inlineStr"/>
      <c r="AO39" s="27"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7" t="n">
        <v>0</v>
      </c>
      <c r="M40" s="7" t="n">
        <v>9940</v>
      </c>
      <c r="O40" s="11">
        <f>M40/SUM($M$2:$M$485)</f>
        <v/>
      </c>
      <c r="P40" s="5">
        <f>IFERROR(M40/I40,0)</f>
        <v/>
      </c>
      <c r="Q40" s="39" t="n">
        <v>308</v>
      </c>
      <c r="R40" s="8">
        <f>I40-Q40</f>
        <v/>
      </c>
      <c r="S40" s="36">
        <f>P40*R40</f>
        <v/>
      </c>
      <c r="U40" s="27" t="inlineStr">
        <is>
          <t>Stock SAP</t>
        </is>
      </c>
      <c r="V40" s="27" t="inlineStr">
        <is>
          <t>Medicamentos</t>
        </is>
      </c>
      <c r="W40" s="27" t="inlineStr">
        <is>
          <t>Dentro del alcance</t>
        </is>
      </c>
      <c r="X40" s="25" t="inlineStr">
        <is>
          <t>Alta</t>
        </is>
      </c>
      <c r="Y40" s="27" t="inlineStr">
        <is>
          <t>Homologado – confianza Alta</t>
        </is>
      </c>
      <c r="Z40" s="25" t="inlineStr">
        <is>
          <t>Dar de alta en SAP</t>
        </is>
      </c>
      <c r="AA40" s="27" t="inlineStr">
        <is>
          <t>192</t>
        </is>
      </c>
      <c r="AB40" s="27" t="inlineStr">
        <is>
          <t>Omeprazol comp Comprimidos x 20mg</t>
        </is>
      </c>
      <c r="AC40" s="27" t="inlineStr">
        <is>
          <t>Homologación por código Avain (master M08-007)</t>
        </is>
      </c>
      <c r="AD40" s="27" t="inlineStr">
        <is>
          <t>No</t>
        </is>
      </c>
      <c r="AE40" s="27" t="inlineStr"/>
      <c r="AF40" s="27" t="inlineStr">
        <is>
          <t>Sí</t>
        </is>
      </c>
      <c r="AG40" s="27" t="inlineStr">
        <is>
          <t>M08-007</t>
        </is>
      </c>
      <c r="AH40" s="37" t="n">
        <v>280</v>
      </c>
      <c r="AI40" s="37" t="n">
        <v>308</v>
      </c>
      <c r="AJ40" s="37" t="n">
        <v>-28</v>
      </c>
      <c r="AK40" s="38" t="n">
        <v>35.5</v>
      </c>
      <c r="AL40" s="38">
        <f>IF(OR($Z40="Dar de baja en SAP",$Z40="Dar de alta en SAP"),$AJ40*$AK40,"")</f>
        <v/>
      </c>
      <c r="AM40" s="38">
        <f>$AI40*$AK40</f>
        <v/>
      </c>
      <c r="AN40" s="27" t="inlineStr"/>
      <c r="AO40" s="27"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7" t="n">
        <v>0</v>
      </c>
      <c r="M41" s="7" t="n">
        <v>142324</v>
      </c>
      <c r="O41" s="11">
        <f>M41/SUM($M$2:$M$485)</f>
        <v/>
      </c>
      <c r="P41" s="5">
        <f>IFERROR(M41/I41,0)</f>
        <v/>
      </c>
      <c r="Q41" s="39" t="n">
        <v>378</v>
      </c>
      <c r="R41" s="8">
        <f>I41-Q41</f>
        <v/>
      </c>
      <c r="S41" s="36">
        <f>P41*R41</f>
        <v/>
      </c>
      <c r="U41" s="27" t="inlineStr">
        <is>
          <t>Stock SAP</t>
        </is>
      </c>
      <c r="V41" s="27" t="inlineStr">
        <is>
          <t>Medicamentos</t>
        </is>
      </c>
      <c r="W41" s="27" t="inlineStr">
        <is>
          <t>Dentro del alcance</t>
        </is>
      </c>
      <c r="X41" s="26" t="inlineStr">
        <is>
          <t>Baja</t>
        </is>
      </c>
      <c r="Y41" s="27" t="inlineStr">
        <is>
          <t>Homologado – confianza Baja – pendiente de validación</t>
        </is>
      </c>
      <c r="Z41" s="25" t="inlineStr">
        <is>
          <t>Dar de alta en SAP</t>
        </is>
      </c>
      <c r="AA41" s="27" t="inlineStr">
        <is>
          <t>36</t>
        </is>
      </c>
      <c r="AB41" s="27" t="inlineStr">
        <is>
          <t>Amoxicilina + Clavulanato Comprimidos X 1g</t>
        </is>
      </c>
      <c r="AC41" s="27" t="inlineStr">
        <is>
          <t>Homologación por código Avain (master M11-001)</t>
        </is>
      </c>
      <c r="AD41" s="27" t="inlineStr">
        <is>
          <t>No</t>
        </is>
      </c>
      <c r="AE41" s="27" t="inlineStr"/>
      <c r="AF41" s="27" t="inlineStr">
        <is>
          <t>Sí</t>
        </is>
      </c>
      <c r="AG41" s="27" t="inlineStr">
        <is>
          <t>M11-001</t>
        </is>
      </c>
      <c r="AH41" s="37" t="n">
        <v>280</v>
      </c>
      <c r="AI41" s="37" t="n">
        <v>378</v>
      </c>
      <c r="AJ41" s="37" t="n">
        <v>-98</v>
      </c>
      <c r="AK41" s="38" t="n">
        <v>508.3</v>
      </c>
      <c r="AL41" s="38">
        <f>IF(OR($Z41="Dar de baja en SAP",$Z41="Dar de alta en SAP"),$AJ41*$AK41,"")</f>
        <v/>
      </c>
      <c r="AM41" s="38">
        <f>$AI41*$AK41</f>
        <v/>
      </c>
      <c r="AN41" s="27" t="inlineStr"/>
      <c r="AO41" s="27"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7" t="n">
        <v>0</v>
      </c>
      <c r="M42" s="7" t="n">
        <v>15835.5</v>
      </c>
      <c r="O42" s="11">
        <f>M42/SUM($M$2:$M$485)</f>
        <v/>
      </c>
      <c r="P42" s="5">
        <f>IFERROR(M42/I42,0)</f>
        <v/>
      </c>
      <c r="R42" s="8">
        <f>I42-Q42</f>
        <v/>
      </c>
      <c r="S42" s="36">
        <f>P42*R42</f>
        <v/>
      </c>
      <c r="U42" s="27" t="inlineStr">
        <is>
          <t>Stock SAP</t>
        </is>
      </c>
      <c r="V42" s="27" t="inlineStr">
        <is>
          <t>Medicamentos</t>
        </is>
      </c>
      <c r="W42" s="27" t="inlineStr">
        <is>
          <t>Dentro del alcance</t>
        </is>
      </c>
      <c r="X42" s="27" t="inlineStr"/>
      <c r="Y42" s="27" t="inlineStr">
        <is>
          <t>Sin recuento físico en el inventario de Avain</t>
        </is>
      </c>
      <c r="Z42" s="28" t="inlineStr">
        <is>
          <t>Sin recuento físico</t>
        </is>
      </c>
      <c r="AA42" s="27" t="inlineStr"/>
      <c r="AB42" s="27" t="inlineStr"/>
      <c r="AC42" s="27" t="inlineStr"/>
      <c r="AD42" s="27" t="inlineStr"/>
      <c r="AE42" s="27" t="inlineStr"/>
      <c r="AF42" s="27" t="inlineStr"/>
      <c r="AG42" s="27" t="inlineStr"/>
      <c r="AH42" s="37" t="n">
        <v>270</v>
      </c>
      <c r="AI42" s="37" t="n">
        <v>0</v>
      </c>
      <c r="AJ42" s="37" t="n">
        <v>270</v>
      </c>
      <c r="AK42" s="38" t="n">
        <v>58.65</v>
      </c>
      <c r="AL42" s="38" t="n"/>
      <c r="AM42" s="38" t="n"/>
      <c r="AN42" s="27" t="inlineStr"/>
      <c r="AO42" s="27" t="inlineStr"/>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7" t="n">
        <v>0</v>
      </c>
      <c r="M43" s="7" t="n">
        <v>11681.05</v>
      </c>
      <c r="O43" s="11">
        <f>M43/SUM($M$2:$M$485)</f>
        <v/>
      </c>
      <c r="P43" s="5">
        <f>IFERROR(M43/I43,0)</f>
        <v/>
      </c>
      <c r="R43" s="8">
        <f>I43-Q43</f>
        <v/>
      </c>
      <c r="S43" s="36">
        <f>P43*R43</f>
        <v/>
      </c>
      <c r="U43" s="27" t="inlineStr">
        <is>
          <t>Stock SAP</t>
        </is>
      </c>
      <c r="V43" s="27" t="inlineStr">
        <is>
          <t>Medicamentos</t>
        </is>
      </c>
      <c r="W43" s="27" t="inlineStr">
        <is>
          <t>Dentro del alcance</t>
        </is>
      </c>
      <c r="X43" s="27" t="inlineStr"/>
      <c r="Y43" s="27" t="inlineStr">
        <is>
          <t>Sin recuento físico en el inventario de Avain</t>
        </is>
      </c>
      <c r="Z43" s="28" t="inlineStr">
        <is>
          <t>Sin recuento físico</t>
        </is>
      </c>
      <c r="AA43" s="27" t="inlineStr"/>
      <c r="AB43" s="27" t="inlineStr"/>
      <c r="AC43" s="27" t="inlineStr"/>
      <c r="AD43" s="27" t="inlineStr"/>
      <c r="AE43" s="27" t="inlineStr"/>
      <c r="AF43" s="27" t="inlineStr"/>
      <c r="AG43" s="27" t="inlineStr"/>
      <c r="AH43" s="37" t="n">
        <v>415</v>
      </c>
      <c r="AI43" s="37" t="n">
        <v>0</v>
      </c>
      <c r="AJ43" s="37" t="n">
        <v>415</v>
      </c>
      <c r="AK43" s="38" t="n">
        <v>44.07942168674698</v>
      </c>
      <c r="AL43" s="38" t="n"/>
      <c r="AM43" s="38" t="n"/>
      <c r="AN43" s="27" t="inlineStr"/>
      <c r="AO43" s="27"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7" t="n">
        <v>0</v>
      </c>
      <c r="M44" s="7" t="n">
        <v>188584.84</v>
      </c>
      <c r="O44" s="11">
        <f>M44/SUM($M$2:$M$485)</f>
        <v/>
      </c>
      <c r="P44" s="5">
        <f>IFERROR(M44/I44,0)</f>
        <v/>
      </c>
      <c r="Q44" s="39" t="n">
        <v>10</v>
      </c>
      <c r="R44" s="8">
        <f>I44-Q44</f>
        <v/>
      </c>
      <c r="S44" s="36">
        <f>P44*R44</f>
        <v/>
      </c>
      <c r="U44" s="27" t="inlineStr">
        <is>
          <t>Stock SAP</t>
        </is>
      </c>
      <c r="V44" s="27" t="inlineStr">
        <is>
          <t>Medicamentos</t>
        </is>
      </c>
      <c r="W44" s="27" t="inlineStr">
        <is>
          <t>Dentro del alcance</t>
        </is>
      </c>
      <c r="X44" s="25" t="inlineStr">
        <is>
          <t>Alta</t>
        </is>
      </c>
      <c r="Y44" s="27" t="inlineStr">
        <is>
          <t>Homologado – confianza Alta</t>
        </is>
      </c>
      <c r="Z44" s="26" t="inlineStr">
        <is>
          <t>Dar de baja en SAP</t>
        </is>
      </c>
      <c r="AA44" s="27" t="inlineStr">
        <is>
          <t>35</t>
        </is>
      </c>
      <c r="AB44" s="27" t="inlineStr">
        <is>
          <t>Amoxicilina Comp. X1gr</t>
        </is>
      </c>
      <c r="AC44" s="27" t="inlineStr">
        <is>
          <t>Cruce por nomenclatura SAP</t>
        </is>
      </c>
      <c r="AD44" s="27" t="inlineStr">
        <is>
          <t>No</t>
        </is>
      </c>
      <c r="AE44" s="27" t="inlineStr"/>
      <c r="AF44" s="27" t="inlineStr">
        <is>
          <t>No</t>
        </is>
      </c>
      <c r="AG44" s="27" t="inlineStr"/>
      <c r="AH44" s="37" t="n">
        <v>258</v>
      </c>
      <c r="AI44" s="37" t="n">
        <v>10</v>
      </c>
      <c r="AJ44" s="37" t="n">
        <v>248</v>
      </c>
      <c r="AK44" s="38" t="n">
        <v>730.948992248062</v>
      </c>
      <c r="AL44" s="38">
        <f>IF(OR($Z44="Dar de baja en SAP",$Z44="Dar de alta en SAP"),$AJ44*$AK44,"")</f>
        <v/>
      </c>
      <c r="AM44" s="38">
        <f>$AI44*$AK44</f>
        <v/>
      </c>
      <c r="AN44" s="27" t="inlineStr"/>
      <c r="AO44" s="27"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7" t="n">
        <v>0</v>
      </c>
      <c r="M45" s="7" t="n">
        <v>86470.5</v>
      </c>
      <c r="O45" s="11">
        <f>M45/SUM($M$2:$M$485)</f>
        <v/>
      </c>
      <c r="P45" s="5">
        <f>IFERROR(M45/I45,0)</f>
        <v/>
      </c>
      <c r="R45" s="8">
        <f>I45-Q45</f>
        <v/>
      </c>
      <c r="S45" s="36">
        <f>P45*R45</f>
        <v/>
      </c>
      <c r="U45" s="27" t="inlineStr">
        <is>
          <t>Stock SAP</t>
        </is>
      </c>
      <c r="V45" s="27" t="inlineStr">
        <is>
          <t>Medicamentos</t>
        </is>
      </c>
      <c r="W45" s="27" t="inlineStr">
        <is>
          <t>Dentro del alcance</t>
        </is>
      </c>
      <c r="X45" s="27" t="inlineStr"/>
      <c r="Y45" s="27" t="inlineStr">
        <is>
          <t>Sin recuento físico en el inventario de Avain</t>
        </is>
      </c>
      <c r="Z45" s="28" t="inlineStr">
        <is>
          <t>Sin recuento físico</t>
        </is>
      </c>
      <c r="AA45" s="27" t="inlineStr"/>
      <c r="AB45" s="27" t="inlineStr"/>
      <c r="AC45" s="27" t="inlineStr"/>
      <c r="AD45" s="27" t="inlineStr"/>
      <c r="AE45" s="27" t="inlineStr"/>
      <c r="AF45" s="27" t="inlineStr"/>
      <c r="AG45" s="27" t="inlineStr"/>
      <c r="AH45" s="37" t="n">
        <v>255</v>
      </c>
      <c r="AI45" s="37" t="n">
        <v>0</v>
      </c>
      <c r="AJ45" s="37" t="n">
        <v>255</v>
      </c>
      <c r="AK45" s="38" t="n">
        <v>339.1</v>
      </c>
      <c r="AL45" s="38" t="n"/>
      <c r="AM45" s="38" t="n"/>
      <c r="AN45" s="27" t="inlineStr"/>
      <c r="AO45" s="27" t="inlineStr"/>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7" t="n">
        <v>0</v>
      </c>
      <c r="M46" s="7" t="n">
        <v>15355</v>
      </c>
      <c r="O46" s="11">
        <f>M46/SUM($M$2:$M$485)</f>
        <v/>
      </c>
      <c r="P46" s="5">
        <f>IFERROR(M46/I46,0)</f>
        <v/>
      </c>
      <c r="Q46" s="39" t="n">
        <v>230</v>
      </c>
      <c r="R46" s="8">
        <f>I46-Q46</f>
        <v/>
      </c>
      <c r="S46" s="36">
        <f>P46*R46</f>
        <v/>
      </c>
      <c r="U46" s="27" t="inlineStr">
        <is>
          <t>Stock SAP</t>
        </is>
      </c>
      <c r="V46" s="27" t="inlineStr">
        <is>
          <t>Medicamentos</t>
        </is>
      </c>
      <c r="W46" s="27" t="inlineStr">
        <is>
          <t>Dentro del alcance</t>
        </is>
      </c>
      <c r="X46" s="25" t="inlineStr">
        <is>
          <t>Alta</t>
        </is>
      </c>
      <c r="Y46" s="27" t="inlineStr">
        <is>
          <t>Homologado – confianza Alta</t>
        </is>
      </c>
      <c r="Z46" s="26" t="inlineStr">
        <is>
          <t>Dar de baja en SAP</t>
        </is>
      </c>
      <c r="AA46" s="27" t="inlineStr">
        <is>
          <t>33</t>
        </is>
      </c>
      <c r="AB46" s="27" t="inlineStr">
        <is>
          <t>Amlodipina Comprimidos x 10mg</t>
        </is>
      </c>
      <c r="AC46" s="27" t="inlineStr">
        <is>
          <t>Homologación por código Avain (master M04-004)</t>
        </is>
      </c>
      <c r="AD46" s="27" t="inlineStr">
        <is>
          <t>No</t>
        </is>
      </c>
      <c r="AE46" s="27" t="inlineStr"/>
      <c r="AF46" s="27" t="inlineStr">
        <is>
          <t>Sí</t>
        </is>
      </c>
      <c r="AG46" s="27" t="inlineStr">
        <is>
          <t>M04-004</t>
        </is>
      </c>
      <c r="AH46" s="37" t="n">
        <v>250</v>
      </c>
      <c r="AI46" s="37" t="n">
        <v>230</v>
      </c>
      <c r="AJ46" s="37" t="n">
        <v>20</v>
      </c>
      <c r="AK46" s="38" t="n">
        <v>61.42</v>
      </c>
      <c r="AL46" s="38">
        <f>IF(OR($Z46="Dar de baja en SAP",$Z46="Dar de alta en SAP"),$AJ46*$AK46,"")</f>
        <v/>
      </c>
      <c r="AM46" s="38">
        <f>$AI46*$AK46</f>
        <v/>
      </c>
      <c r="AN46" s="27" t="inlineStr"/>
      <c r="AO46" s="27" t="inlineStr">
        <is>
          <t>Homologación: confianza base Alta + confianza SAP Alta → Alta.</t>
        </is>
      </c>
    </row>
    <row r="47">
      <c r="A47" s="5" t="inlineStr">
        <is>
          <t>2000532</t>
        </is>
      </c>
      <c r="B47" s="5" t="inlineStr">
        <is>
          <t>CURITAS TELA ELASTICA</t>
        </is>
      </c>
      <c r="C47" s="5" t="inlineStr"/>
      <c r="D47" s="5" t="inlineStr">
        <is>
          <t>033</t>
        </is>
      </c>
      <c r="E47" s="5" t="inlineStr">
        <is>
          <t>ZDES</t>
        </is>
      </c>
      <c r="F47" s="5" t="inlineStr">
        <is>
          <t>1130</t>
        </is>
      </c>
      <c r="G47" s="5" t="inlineStr">
        <is>
          <t>3014</t>
        </is>
      </c>
      <c r="H47" s="5" t="inlineStr">
        <is>
          <t>C/U</t>
        </is>
      </c>
      <c r="I47" s="6" t="n">
        <v>250</v>
      </c>
      <c r="J47" s="6" t="n">
        <v>0</v>
      </c>
      <c r="K47" s="5" t="inlineStr">
        <is>
          <t>ARS</t>
        </is>
      </c>
      <c r="L47" s="7" t="n">
        <v>0</v>
      </c>
      <c r="M47" s="7" t="n">
        <v>22101.85</v>
      </c>
      <c r="O47" s="11">
        <f>M47/SUM($M$2:$M$485)</f>
        <v/>
      </c>
      <c r="P47" s="5">
        <f>IFERROR(M47/I47,0)</f>
        <v/>
      </c>
      <c r="Q47" s="39" t="n">
        <v>230</v>
      </c>
      <c r="R47" s="8">
        <f>I47-Q47</f>
        <v/>
      </c>
      <c r="S47" s="36">
        <f>P47*R47</f>
        <v/>
      </c>
      <c r="U47" s="27" t="inlineStr">
        <is>
          <t>Stock SAP</t>
        </is>
      </c>
      <c r="V47" s="27" t="inlineStr">
        <is>
          <t>Descartables</t>
        </is>
      </c>
      <c r="W47" s="27" t="inlineStr">
        <is>
          <t>Dentro del alcance</t>
        </is>
      </c>
      <c r="X47" s="25" t="inlineStr">
        <is>
          <t>Alta</t>
        </is>
      </c>
      <c r="Y47" s="27" t="inlineStr">
        <is>
          <t>Homologado – confianza Alta</t>
        </is>
      </c>
      <c r="Z47" s="26" t="inlineStr">
        <is>
          <t>Dar de baja en SAP</t>
        </is>
      </c>
      <c r="AA47" s="27" t="inlineStr">
        <is>
          <t>88</t>
        </is>
      </c>
      <c r="AB47" s="27" t="inlineStr">
        <is>
          <t>Curitas</t>
        </is>
      </c>
      <c r="AC47" s="27" t="inlineStr">
        <is>
          <t>Homologación por código Avain (master D-146)</t>
        </is>
      </c>
      <c r="AD47" s="27" t="inlineStr">
        <is>
          <t>No</t>
        </is>
      </c>
      <c r="AE47" s="27" t="inlineStr"/>
      <c r="AF47" s="27" t="inlineStr">
        <is>
          <t>Sí</t>
        </is>
      </c>
      <c r="AG47" s="27" t="inlineStr">
        <is>
          <t>D-146</t>
        </is>
      </c>
      <c r="AH47" s="37" t="n">
        <v>270</v>
      </c>
      <c r="AI47" s="37" t="n">
        <v>230</v>
      </c>
      <c r="AJ47" s="37" t="n">
        <v>40</v>
      </c>
      <c r="AK47" s="38" t="n">
        <v>88.4074074074074</v>
      </c>
      <c r="AL47" s="38">
        <f>IF(OR($Z47="Dar de baja en SAP",$Z47="Dar de alta en SAP"),$AJ47*$AK47,"")</f>
        <v/>
      </c>
      <c r="AM47" s="38">
        <f>$AI47*$AK47</f>
        <v/>
      </c>
      <c r="AN47" s="27" t="inlineStr"/>
      <c r="AO47" s="27"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7" t="n">
        <v>0</v>
      </c>
      <c r="M48" s="7" t="n">
        <v>13706.4</v>
      </c>
      <c r="O48" s="11">
        <f>M48/SUM($M$2:$M$485)</f>
        <v/>
      </c>
      <c r="P48" s="5">
        <f>IFERROR(M48/I48,0)</f>
        <v/>
      </c>
      <c r="Q48" s="39" t="n">
        <v>290</v>
      </c>
      <c r="R48" s="8">
        <f>I48-Q48</f>
        <v/>
      </c>
      <c r="S48" s="36">
        <f>P48*R48</f>
        <v/>
      </c>
      <c r="U48" s="27" t="inlineStr">
        <is>
          <t>Stock SAP</t>
        </is>
      </c>
      <c r="V48" s="27" t="inlineStr">
        <is>
          <t>Medicamentos</t>
        </is>
      </c>
      <c r="W48" s="27" t="inlineStr">
        <is>
          <t>Dentro del alcance</t>
        </is>
      </c>
      <c r="X48" s="25" t="inlineStr">
        <is>
          <t>Alta</t>
        </is>
      </c>
      <c r="Y48" s="27" t="inlineStr">
        <is>
          <t>Homologado – confianza Alta</t>
        </is>
      </c>
      <c r="Z48" s="25" t="inlineStr">
        <is>
          <t>Dar de alta en SAP</t>
        </is>
      </c>
      <c r="AA48" s="27" t="inlineStr">
        <is>
          <t>34</t>
        </is>
      </c>
      <c r="AB48" s="27" t="inlineStr">
        <is>
          <t>Amlodipina Comprimidos x 5 mg</t>
        </is>
      </c>
      <c r="AC48" s="27" t="inlineStr">
        <is>
          <t>Cruce por nomenclatura SAP</t>
        </is>
      </c>
      <c r="AD48" s="27" t="inlineStr">
        <is>
          <t>No</t>
        </is>
      </c>
      <c r="AE48" s="27" t="inlineStr"/>
      <c r="AF48" s="27" t="inlineStr">
        <is>
          <t>No</t>
        </is>
      </c>
      <c r="AG48" s="27" t="inlineStr"/>
      <c r="AH48" s="37" t="n">
        <v>240</v>
      </c>
      <c r="AI48" s="37" t="n">
        <v>290</v>
      </c>
      <c r="AJ48" s="37" t="n">
        <v>-50</v>
      </c>
      <c r="AK48" s="38" t="n">
        <v>57.11</v>
      </c>
      <c r="AL48" s="38">
        <f>IF(OR($Z48="Dar de baja en SAP",$Z48="Dar de alta en SAP"),$AJ48*$AK48,"")</f>
        <v/>
      </c>
      <c r="AM48" s="38">
        <f>$AI48*$AK48</f>
        <v/>
      </c>
      <c r="AN48" s="27" t="inlineStr"/>
      <c r="AO48" s="27" t="inlineStr">
        <is>
          <t>Cruce por nomenclatura: dosis coincide; similitud 1.00.</t>
        </is>
      </c>
    </row>
    <row r="49">
      <c r="A49" s="5" t="inlineStr">
        <is>
          <t>2000008</t>
        </is>
      </c>
      <c r="B49" s="5" t="inlineStr">
        <is>
          <t>AGUJA HIPODERMICA 21G x 1 - 25/8</t>
        </is>
      </c>
      <c r="C49" s="5" t="inlineStr"/>
      <c r="D49" s="5" t="inlineStr">
        <is>
          <t>033</t>
        </is>
      </c>
      <c r="E49" s="5" t="inlineStr">
        <is>
          <t>ZDES</t>
        </is>
      </c>
      <c r="F49" s="5" t="inlineStr">
        <is>
          <t>1130</t>
        </is>
      </c>
      <c r="G49" s="5" t="inlineStr">
        <is>
          <t>3014</t>
        </is>
      </c>
      <c r="H49" s="5" t="inlineStr">
        <is>
          <t>C/U</t>
        </is>
      </c>
      <c r="I49" s="6" t="n">
        <v>212</v>
      </c>
      <c r="J49" s="6" t="n">
        <v>0</v>
      </c>
      <c r="K49" s="5" t="inlineStr">
        <is>
          <t>ARS</t>
        </is>
      </c>
      <c r="L49" s="7" t="n">
        <v>0</v>
      </c>
      <c r="M49" s="7" t="n">
        <v>9596.530000000001</v>
      </c>
      <c r="O49" s="11">
        <f>M49/SUM($M$2:$M$485)</f>
        <v/>
      </c>
      <c r="P49" s="5">
        <f>IFERROR(M49/I49,0)</f>
        <v/>
      </c>
      <c r="Q49" s="39" t="n">
        <v>1669</v>
      </c>
      <c r="R49" s="8">
        <f>I49-Q49</f>
        <v/>
      </c>
      <c r="S49" s="36">
        <f>P49*R49</f>
        <v/>
      </c>
      <c r="U49" s="27" t="inlineStr">
        <is>
          <t>Stock SAP</t>
        </is>
      </c>
      <c r="V49" s="27" t="inlineStr">
        <is>
          <t>Descartables</t>
        </is>
      </c>
      <c r="W49" s="27" t="inlineStr">
        <is>
          <t>Dentro del alcance</t>
        </is>
      </c>
      <c r="X49" s="25" t="inlineStr">
        <is>
          <t>Alta</t>
        </is>
      </c>
      <c r="Y49" s="27" t="inlineStr">
        <is>
          <t>Homologado – confianza Alta</t>
        </is>
      </c>
      <c r="Z49" s="25" t="inlineStr">
        <is>
          <t>Dar de alta en SAP</t>
        </is>
      </c>
      <c r="AA49" s="27" t="inlineStr">
        <is>
          <t>20</t>
        </is>
      </c>
      <c r="AB49" s="27" t="inlineStr">
        <is>
          <t>Agujas 25/8</t>
        </is>
      </c>
      <c r="AC49" s="27" t="inlineStr">
        <is>
          <t>Homologación por código Avain (master D-138)</t>
        </is>
      </c>
      <c r="AD49" s="27" t="inlineStr">
        <is>
          <t>No</t>
        </is>
      </c>
      <c r="AE49" s="27" t="inlineStr"/>
      <c r="AF49" s="27" t="inlineStr">
        <is>
          <t>Sí</t>
        </is>
      </c>
      <c r="AG49" s="27" t="inlineStr">
        <is>
          <t>D-138</t>
        </is>
      </c>
      <c r="AH49" s="37" t="n">
        <v>217</v>
      </c>
      <c r="AI49" s="37" t="n">
        <v>1669</v>
      </c>
      <c r="AJ49" s="37" t="n">
        <v>-1452</v>
      </c>
      <c r="AK49" s="38" t="n">
        <v>45.26663594470046</v>
      </c>
      <c r="AL49" s="38">
        <f>IF(OR($Z49="Dar de baja en SAP",$Z49="Dar de alta en SAP"),$AJ49*$AK49,"")</f>
        <v/>
      </c>
      <c r="AM49" s="38">
        <f>$AI49*$AK49</f>
        <v/>
      </c>
      <c r="AN49" s="27" t="inlineStr"/>
      <c r="AO49" s="27"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7" t="n">
        <v>0</v>
      </c>
      <c r="M50" s="7" t="n">
        <v>30870</v>
      </c>
      <c r="O50" s="11">
        <f>M50/SUM($M$2:$M$485)</f>
        <v/>
      </c>
      <c r="P50" s="5">
        <f>IFERROR(M50/I50,0)</f>
        <v/>
      </c>
      <c r="Q50" s="39" t="n">
        <v>465</v>
      </c>
      <c r="R50" s="8">
        <f>I50-Q50</f>
        <v/>
      </c>
      <c r="S50" s="36">
        <f>P50*R50</f>
        <v/>
      </c>
      <c r="U50" s="27" t="inlineStr">
        <is>
          <t>Stock SAP</t>
        </is>
      </c>
      <c r="V50" s="27" t="inlineStr">
        <is>
          <t>Medicamentos</t>
        </is>
      </c>
      <c r="W50" s="27" t="inlineStr">
        <is>
          <t>Dentro del alcance</t>
        </is>
      </c>
      <c r="X50" s="30" t="inlineStr">
        <is>
          <t>Media</t>
        </is>
      </c>
      <c r="Y50" s="27" t="inlineStr">
        <is>
          <t>Homologado – confianza Media – pendiente de validación</t>
        </is>
      </c>
      <c r="Z50" s="25" t="inlineStr">
        <is>
          <t>Dar de alta en SAP</t>
        </is>
      </c>
      <c r="AA50" s="27" t="inlineStr">
        <is>
          <t>51</t>
        </is>
      </c>
      <c r="AB50" s="27" t="inlineStr">
        <is>
          <t>Hioscina Comprimidos x 10 mg</t>
        </is>
      </c>
      <c r="AC50" s="27" t="inlineStr">
        <is>
          <t>Homologación por código Avain (master M08-004)</t>
        </is>
      </c>
      <c r="AD50" s="27" t="inlineStr">
        <is>
          <t>No</t>
        </is>
      </c>
      <c r="AE50" s="27" t="inlineStr"/>
      <c r="AF50" s="27" t="inlineStr">
        <is>
          <t>Sí</t>
        </is>
      </c>
      <c r="AG50" s="27" t="inlineStr">
        <is>
          <t>M08-004</t>
        </is>
      </c>
      <c r="AH50" s="37" t="n">
        <v>210</v>
      </c>
      <c r="AI50" s="37" t="n">
        <v>465</v>
      </c>
      <c r="AJ50" s="37" t="n">
        <v>-255</v>
      </c>
      <c r="AK50" s="38" t="n">
        <v>147</v>
      </c>
      <c r="AL50" s="38">
        <f>IF(OR($Z50="Dar de baja en SAP",$Z50="Dar de alta en SAP"),$AJ50*$AK50,"")</f>
        <v/>
      </c>
      <c r="AM50" s="38">
        <f>$AI50*$AK50</f>
        <v/>
      </c>
      <c r="AN50" s="27" t="inlineStr"/>
      <c r="AO50" s="27"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7" t="n">
        <v>0</v>
      </c>
      <c r="M51" s="7" t="n">
        <v>6354.97</v>
      </c>
      <c r="O51" s="11">
        <f>M51/SUM($M$2:$M$485)</f>
        <v/>
      </c>
      <c r="P51" s="5">
        <f>IFERROR(M51/I51,0)</f>
        <v/>
      </c>
      <c r="R51" s="8">
        <f>I51-Q51</f>
        <v/>
      </c>
      <c r="S51" s="36">
        <f>P51*R51</f>
        <v/>
      </c>
      <c r="U51" s="27" t="inlineStr">
        <is>
          <t>Stock SAP</t>
        </is>
      </c>
      <c r="V51" s="27" t="inlineStr">
        <is>
          <t>Medicamentos</t>
        </is>
      </c>
      <c r="W51" s="27" t="inlineStr">
        <is>
          <t>Dentro del alcance</t>
        </is>
      </c>
      <c r="X51" s="27" t="inlineStr"/>
      <c r="Y51" s="27" t="inlineStr">
        <is>
          <t>Sin recuento físico en el inventario de Avain</t>
        </is>
      </c>
      <c r="Z51" s="28" t="inlineStr">
        <is>
          <t>Sin recuento físico</t>
        </is>
      </c>
      <c r="AA51" s="27" t="inlineStr"/>
      <c r="AB51" s="27" t="inlineStr"/>
      <c r="AC51" s="27" t="inlineStr"/>
      <c r="AD51" s="27" t="inlineStr"/>
      <c r="AE51" s="27" t="inlineStr"/>
      <c r="AF51" s="27" t="inlineStr"/>
      <c r="AG51" s="27" t="inlineStr"/>
      <c r="AH51" s="37" t="n">
        <v>200</v>
      </c>
      <c r="AI51" s="37" t="n">
        <v>0</v>
      </c>
      <c r="AJ51" s="37" t="n">
        <v>200</v>
      </c>
      <c r="AK51" s="38" t="n">
        <v>31.77485</v>
      </c>
      <c r="AL51" s="38" t="n"/>
      <c r="AM51" s="38" t="n"/>
      <c r="AN51" s="27" t="inlineStr"/>
      <c r="AO51" s="27" t="inlineStr"/>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7" t="n">
        <v>0</v>
      </c>
      <c r="M52" s="7" t="n">
        <v>70000</v>
      </c>
      <c r="O52" s="11">
        <f>M52/SUM($M$2:$M$485)</f>
        <v/>
      </c>
      <c r="P52" s="5">
        <f>IFERROR(M52/I52,0)</f>
        <v/>
      </c>
      <c r="Q52" s="39" t="n">
        <v>86</v>
      </c>
      <c r="R52" s="8">
        <f>I52-Q52</f>
        <v/>
      </c>
      <c r="S52" s="36">
        <f>P52*R52</f>
        <v/>
      </c>
      <c r="U52" s="27" t="inlineStr">
        <is>
          <t>Stock SAP</t>
        </is>
      </c>
      <c r="V52" s="27" t="inlineStr">
        <is>
          <t>Medicamentos</t>
        </is>
      </c>
      <c r="W52" s="27" t="inlineStr">
        <is>
          <t>Dentro del alcance</t>
        </is>
      </c>
      <c r="X52" s="26" t="inlineStr">
        <is>
          <t>Baja</t>
        </is>
      </c>
      <c r="Y52" s="27" t="inlineStr">
        <is>
          <t>Homologado – confianza Baja – pendiente de validación</t>
        </is>
      </c>
      <c r="Z52" s="26" t="inlineStr">
        <is>
          <t>Dar de baja en SAP</t>
        </is>
      </c>
      <c r="AA52" s="27" t="inlineStr">
        <is>
          <t>45</t>
        </is>
      </c>
      <c r="AB52" s="27" t="inlineStr">
        <is>
          <t>Betametasona inyectable 4mg/1ml amp</t>
        </is>
      </c>
      <c r="AC52" s="27" t="inlineStr">
        <is>
          <t>Cruce por nomenclatura SAP</t>
        </is>
      </c>
      <c r="AD52" s="27" t="inlineStr">
        <is>
          <t>No</t>
        </is>
      </c>
      <c r="AE52" s="27" t="inlineStr"/>
      <c r="AF52" s="27" t="inlineStr">
        <is>
          <t>No</t>
        </is>
      </c>
      <c r="AG52" s="27" t="inlineStr"/>
      <c r="AH52" s="37" t="n">
        <v>200</v>
      </c>
      <c r="AI52" s="37" t="n">
        <v>86</v>
      </c>
      <c r="AJ52" s="37" t="n">
        <v>114</v>
      </c>
      <c r="AK52" s="38" t="n">
        <v>350</v>
      </c>
      <c r="AL52" s="38">
        <f>IF(OR($Z52="Dar de baja en SAP",$Z52="Dar de alta en SAP"),$AJ52*$AK52,"")</f>
        <v/>
      </c>
      <c r="AM52" s="38">
        <f>$AI52*$AK52</f>
        <v/>
      </c>
      <c r="AN52" s="27" t="inlineStr"/>
      <c r="AO52" s="27"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7" t="n">
        <v>0</v>
      </c>
      <c r="M53" s="7" t="n">
        <v>91294</v>
      </c>
      <c r="O53" s="11">
        <f>M53/SUM($M$2:$M$485)</f>
        <v/>
      </c>
      <c r="P53" s="5">
        <f>IFERROR(M53/I53,0)</f>
        <v/>
      </c>
      <c r="R53" s="8">
        <f>I53-Q53</f>
        <v/>
      </c>
      <c r="S53" s="36">
        <f>P53*R53</f>
        <v/>
      </c>
      <c r="U53" s="27" t="inlineStr">
        <is>
          <t>Stock SAP</t>
        </is>
      </c>
      <c r="V53" s="27" t="inlineStr">
        <is>
          <t>Medicamentos</t>
        </is>
      </c>
      <c r="W53" s="27" t="inlineStr">
        <is>
          <t>Dentro del alcance</t>
        </is>
      </c>
      <c r="X53" s="25" t="inlineStr">
        <is>
          <t>Alta</t>
        </is>
      </c>
      <c r="Y53" s="27" t="inlineStr">
        <is>
          <t>Homologado – confianza Alta</t>
        </is>
      </c>
      <c r="Z53" s="26" t="inlineStr">
        <is>
          <t>Dar de baja en SAP</t>
        </is>
      </c>
      <c r="AA53" s="27" t="inlineStr">
        <is>
          <t>183</t>
        </is>
      </c>
      <c r="AB53" s="27" t="inlineStr">
        <is>
          <t>Metoclopramida 1 amp=2ml x10mg</t>
        </is>
      </c>
      <c r="AC53" s="27" t="inlineStr">
        <is>
          <t>Homologación por código Avain (master M08-001)</t>
        </is>
      </c>
      <c r="AD53" s="27" t="inlineStr">
        <is>
          <t>No</t>
        </is>
      </c>
      <c r="AE53" s="27" t="inlineStr"/>
      <c r="AF53" s="27" t="inlineStr">
        <is>
          <t>Sí</t>
        </is>
      </c>
      <c r="AG53" s="27" t="inlineStr">
        <is>
          <t>M08-001</t>
        </is>
      </c>
      <c r="AH53" s="37" t="n">
        <v>500</v>
      </c>
      <c r="AI53" s="37" t="n">
        <v>499</v>
      </c>
      <c r="AJ53" s="37" t="n">
        <v>1</v>
      </c>
      <c r="AK53" s="38" t="n">
        <v>456.47</v>
      </c>
      <c r="AL53" s="38">
        <f>IF(OR($Z53="Dar de baja en SAP",$Z53="Dar de alta en SAP"),$AJ53*$AK53,"")</f>
        <v/>
      </c>
      <c r="AM53" s="38">
        <f>$AI53*$AK53</f>
        <v/>
      </c>
      <c r="AN53" s="27" t="inlineStr"/>
      <c r="AO53" s="27"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7" t="n">
        <v>0</v>
      </c>
      <c r="M54" s="7" t="n">
        <v>106041.88</v>
      </c>
      <c r="O54" s="11">
        <f>M54/SUM($M$2:$M$485)</f>
        <v/>
      </c>
      <c r="P54" s="5">
        <f>IFERROR(M54/I54,0)</f>
        <v/>
      </c>
      <c r="R54" s="8">
        <f>I54-Q54</f>
        <v/>
      </c>
      <c r="S54" s="36">
        <f>P54*R54</f>
        <v/>
      </c>
      <c r="U54" s="27" t="inlineStr">
        <is>
          <t>Stock SAP</t>
        </is>
      </c>
      <c r="V54" s="27" t="inlineStr">
        <is>
          <t>Medicamentos</t>
        </is>
      </c>
      <c r="W54" s="27" t="inlineStr">
        <is>
          <t>Dentro del alcance</t>
        </is>
      </c>
      <c r="X54" s="30" t="inlineStr">
        <is>
          <t>Media</t>
        </is>
      </c>
      <c r="Y54" s="27" t="inlineStr">
        <is>
          <t>Homologado – confianza Media – pendiente de validación</t>
        </is>
      </c>
      <c r="Z54" s="25" t="inlineStr">
        <is>
          <t>Dar de alta en SAP</t>
        </is>
      </c>
      <c r="AA54" s="27" t="inlineStr">
        <is>
          <t>184; 260</t>
        </is>
      </c>
      <c r="AB54" s="27" t="inlineStr">
        <is>
          <t>Metoclopramida Comp Comprimidos x 10mg; Metoclopramida subl. 10 mgs</t>
        </is>
      </c>
      <c r="AC54" s="27" t="inlineStr">
        <is>
          <t>Homologación por código Avain (master M08-002)</t>
        </is>
      </c>
      <c r="AD54" s="27" t="inlineStr">
        <is>
          <t>No</t>
        </is>
      </c>
      <c r="AE54" s="27" t="inlineStr"/>
      <c r="AF54" s="27" t="inlineStr">
        <is>
          <t>Sí</t>
        </is>
      </c>
      <c r="AG54" s="27" t="inlineStr">
        <is>
          <t>M08-002</t>
        </is>
      </c>
      <c r="AH54" s="37" t="n">
        <v>480</v>
      </c>
      <c r="AI54" s="37" t="n">
        <v>660</v>
      </c>
      <c r="AJ54" s="37" t="n">
        <v>-180</v>
      </c>
      <c r="AK54" s="38" t="n">
        <v>530.2093958333334</v>
      </c>
      <c r="AL54" s="38">
        <f>IF(OR($Z54="Dar de baja en SAP",$Z54="Dar de alta en SAP"),$AJ54*$AK54,"")</f>
        <v/>
      </c>
      <c r="AM54" s="38">
        <f>$AI54*$AK54</f>
        <v/>
      </c>
      <c r="AN54" s="27" t="inlineStr"/>
      <c r="AO54" s="27"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7" t="n">
        <v>0</v>
      </c>
      <c r="M55" s="7" t="n">
        <v>156939.38</v>
      </c>
      <c r="O55" s="11">
        <f>M55/SUM($M$2:$M$485)</f>
        <v/>
      </c>
      <c r="P55" s="5">
        <f>IFERROR(M55/I55,0)</f>
        <v/>
      </c>
      <c r="R55" s="8">
        <f>I55-Q55</f>
        <v/>
      </c>
      <c r="S55" s="36">
        <f>P55*R55</f>
        <v/>
      </c>
      <c r="U55" s="27" t="inlineStr">
        <is>
          <t>Stock SAP</t>
        </is>
      </c>
      <c r="V55" s="27" t="inlineStr">
        <is>
          <t>Medicamentos</t>
        </is>
      </c>
      <c r="W55" s="27" t="inlineStr">
        <is>
          <t>Dentro del alcance</t>
        </is>
      </c>
      <c r="X55" s="25" t="inlineStr">
        <is>
          <t>Alta</t>
        </is>
      </c>
      <c r="Y55" s="27" t="inlineStr">
        <is>
          <t>Homologado – confianza Alta</t>
        </is>
      </c>
      <c r="Z55" s="26" t="inlineStr">
        <is>
          <t>Dar de baja en SAP</t>
        </is>
      </c>
      <c r="AA55" s="27" t="inlineStr">
        <is>
          <t>92</t>
        </is>
      </c>
      <c r="AB55" s="27" t="inlineStr">
        <is>
          <t>Dexametasona inyectable 1 amp=2ml x8mg</t>
        </is>
      </c>
      <c r="AC55" s="27" t="inlineStr">
        <is>
          <t>Homologación por código Avain (master M06-001)</t>
        </is>
      </c>
      <c r="AD55" s="27" t="inlineStr">
        <is>
          <t>No</t>
        </is>
      </c>
      <c r="AE55" s="27" t="inlineStr"/>
      <c r="AF55" s="27" t="inlineStr">
        <is>
          <t>Sí</t>
        </is>
      </c>
      <c r="AG55" s="27" t="inlineStr">
        <is>
          <t>M06-001</t>
        </is>
      </c>
      <c r="AH55" s="37" t="n">
        <v>1016</v>
      </c>
      <c r="AI55" s="37" t="n">
        <v>403</v>
      </c>
      <c r="AJ55" s="37" t="n">
        <v>613</v>
      </c>
      <c r="AK55" s="38" t="n">
        <v>784.6968996062991</v>
      </c>
      <c r="AL55" s="38">
        <f>IF(OR($Z55="Dar de baja en SAP",$Z55="Dar de alta en SAP"),$AJ55*$AK55,"")</f>
        <v/>
      </c>
      <c r="AM55" s="38">
        <f>$AI55*$AK55</f>
        <v/>
      </c>
      <c r="AN55" s="27" t="inlineStr"/>
      <c r="AO55" s="27"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t="inlineStr"/>
      <c r="D56" s="5" t="inlineStr">
        <is>
          <t>033</t>
        </is>
      </c>
      <c r="E56" s="5" t="inlineStr">
        <is>
          <t>ZMED</t>
        </is>
      </c>
      <c r="F56" s="5" t="inlineStr">
        <is>
          <t>1130</t>
        </is>
      </c>
      <c r="G56" s="5" t="inlineStr">
        <is>
          <t>3013</t>
        </is>
      </c>
      <c r="H56" s="5" t="inlineStr">
        <is>
          <t>C/U</t>
        </is>
      </c>
      <c r="I56" s="6" t="n">
        <v>200</v>
      </c>
      <c r="J56" s="6" t="n">
        <v>0</v>
      </c>
      <c r="K56" s="5" t="inlineStr">
        <is>
          <t>ARS</t>
        </is>
      </c>
      <c r="L56" s="7" t="n">
        <v>0</v>
      </c>
      <c r="M56" s="7" t="n">
        <v>14720</v>
      </c>
      <c r="O56" s="11">
        <f>M56/SUM($M$2:$M$485)</f>
        <v/>
      </c>
      <c r="P56" s="5">
        <f>IFERROR(M56/I56,0)</f>
        <v/>
      </c>
      <c r="R56" s="8">
        <f>I56-Q56</f>
        <v/>
      </c>
      <c r="S56" s="36">
        <f>P56*R56</f>
        <v/>
      </c>
      <c r="U56" s="27" t="inlineStr">
        <is>
          <t>Stock SAP</t>
        </is>
      </c>
      <c r="V56" s="27" t="inlineStr">
        <is>
          <t>Medicamentos</t>
        </is>
      </c>
      <c r="W56" s="27" t="inlineStr">
        <is>
          <t>Dentro del alcance</t>
        </is>
      </c>
      <c r="X56" s="27" t="inlineStr"/>
      <c r="Y56" s="27" t="inlineStr">
        <is>
          <t>Sin recuento físico en el inventario de Avain</t>
        </is>
      </c>
      <c r="Z56" s="28" t="inlineStr">
        <is>
          <t>Sin recuento físico</t>
        </is>
      </c>
      <c r="AA56" s="27" t="inlineStr"/>
      <c r="AB56" s="27" t="inlineStr"/>
      <c r="AC56" s="27" t="inlineStr"/>
      <c r="AD56" s="27" t="inlineStr"/>
      <c r="AE56" s="27" t="inlineStr"/>
      <c r="AF56" s="27" t="inlineStr"/>
      <c r="AG56" s="27" t="inlineStr"/>
      <c r="AH56" s="37" t="n">
        <v>200</v>
      </c>
      <c r="AI56" s="37" t="n">
        <v>0</v>
      </c>
      <c r="AJ56" s="37" t="n">
        <v>200</v>
      </c>
      <c r="AK56" s="38" t="n">
        <v>73.59999999999999</v>
      </c>
      <c r="AL56" s="38" t="n"/>
      <c r="AM56" s="38" t="n"/>
      <c r="AN56" s="27" t="inlineStr"/>
      <c r="AO56" s="27" t="inlineStr"/>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7" t="n">
        <v>0</v>
      </c>
      <c r="M57" s="7" t="n">
        <v>9662</v>
      </c>
      <c r="O57" s="11">
        <f>M57/SUM($M$2:$M$485)</f>
        <v/>
      </c>
      <c r="P57" s="5">
        <f>IFERROR(M57/I57,0)</f>
        <v/>
      </c>
      <c r="R57" s="8">
        <f>I57-Q57</f>
        <v/>
      </c>
      <c r="S57" s="36">
        <f>P57*R57</f>
        <v/>
      </c>
      <c r="U57" s="27" t="inlineStr">
        <is>
          <t>Stock SAP</t>
        </is>
      </c>
      <c r="V57" s="27" t="inlineStr">
        <is>
          <t>Medicamentos</t>
        </is>
      </c>
      <c r="W57" s="27" t="inlineStr">
        <is>
          <t>Dentro del alcance</t>
        </is>
      </c>
      <c r="X57" s="27" t="inlineStr"/>
      <c r="Y57" s="27" t="inlineStr">
        <is>
          <t>Sin recuento físico en el inventario de Avain</t>
        </is>
      </c>
      <c r="Z57" s="28" t="inlineStr">
        <is>
          <t>Sin recuento físico</t>
        </is>
      </c>
      <c r="AA57" s="27" t="inlineStr"/>
      <c r="AB57" s="27" t="inlineStr"/>
      <c r="AC57" s="27" t="inlineStr"/>
      <c r="AD57" s="27" t="inlineStr"/>
      <c r="AE57" s="27" t="inlineStr"/>
      <c r="AF57" s="27" t="inlineStr"/>
      <c r="AG57" s="27" t="inlineStr"/>
      <c r="AH57" s="37" t="n">
        <v>200</v>
      </c>
      <c r="AI57" s="37" t="n">
        <v>0</v>
      </c>
      <c r="AJ57" s="37" t="n">
        <v>200</v>
      </c>
      <c r="AK57" s="38" t="n">
        <v>48.31</v>
      </c>
      <c r="AL57" s="38" t="n"/>
      <c r="AM57" s="38" t="n"/>
      <c r="AN57" s="27" t="inlineStr"/>
      <c r="AO57" s="27" t="inlineStr"/>
    </row>
    <row r="58">
      <c r="A58" s="5" t="inlineStr">
        <is>
          <t>2000003</t>
        </is>
      </c>
      <c r="B58" s="5" t="inlineStr">
        <is>
          <t>CATETER INTRAVENOSO 16G T/ABBOCATH</t>
        </is>
      </c>
      <c r="C58" s="5" t="inlineStr"/>
      <c r="D58" s="5" t="inlineStr">
        <is>
          <t>033</t>
        </is>
      </c>
      <c r="E58" s="5" t="inlineStr">
        <is>
          <t>ZDES</t>
        </is>
      </c>
      <c r="F58" s="5" t="inlineStr">
        <is>
          <t>1130</t>
        </is>
      </c>
      <c r="G58" s="5" t="inlineStr">
        <is>
          <t>3013</t>
        </is>
      </c>
      <c r="H58" s="5" t="inlineStr">
        <is>
          <t>C/U</t>
        </is>
      </c>
      <c r="I58" s="6" t="n">
        <v>200</v>
      </c>
      <c r="J58" s="6" t="n">
        <v>0</v>
      </c>
      <c r="K58" s="5" t="inlineStr">
        <is>
          <t>ARS</t>
        </is>
      </c>
      <c r="L58" s="7" t="n">
        <v>0</v>
      </c>
      <c r="M58" s="7" t="n">
        <v>37778.41</v>
      </c>
      <c r="O58" s="11">
        <f>M58/SUM($M$2:$M$485)</f>
        <v/>
      </c>
      <c r="P58" s="5">
        <f>IFERROR(M58/I58,0)</f>
        <v/>
      </c>
      <c r="Q58" s="39" t="n">
        <v>239</v>
      </c>
      <c r="R58" s="8">
        <f>I58-Q58</f>
        <v/>
      </c>
      <c r="S58" s="36">
        <f>P58*R58</f>
        <v/>
      </c>
      <c r="U58" s="27" t="inlineStr">
        <is>
          <t>Stock SAP</t>
        </is>
      </c>
      <c r="V58" s="27" t="inlineStr">
        <is>
          <t>Descartables</t>
        </is>
      </c>
      <c r="W58" s="27" t="inlineStr">
        <is>
          <t>Dentro del alcance</t>
        </is>
      </c>
      <c r="X58" s="25" t="inlineStr">
        <is>
          <t>Alta</t>
        </is>
      </c>
      <c r="Y58" s="27" t="inlineStr">
        <is>
          <t>Homologado – confianza Alta</t>
        </is>
      </c>
      <c r="Z58" s="26" t="inlineStr">
        <is>
          <t>Dar de baja en SAP</t>
        </is>
      </c>
      <c r="AA58" s="27" t="inlineStr">
        <is>
          <t>2</t>
        </is>
      </c>
      <c r="AB58" s="27" t="inlineStr">
        <is>
          <t>Abbocath N° 16</t>
        </is>
      </c>
      <c r="AC58" s="27" t="inlineStr">
        <is>
          <t>Homologación por código Avain (master D-126)</t>
        </is>
      </c>
      <c r="AD58" s="27" t="inlineStr">
        <is>
          <t>No</t>
        </is>
      </c>
      <c r="AE58" s="27" t="inlineStr"/>
      <c r="AF58" s="27" t="inlineStr">
        <is>
          <t>Sí</t>
        </is>
      </c>
      <c r="AG58" s="27" t="inlineStr">
        <is>
          <t>D-126</t>
        </is>
      </c>
      <c r="AH58" s="37" t="n">
        <v>300</v>
      </c>
      <c r="AI58" s="37" t="n">
        <v>239</v>
      </c>
      <c r="AJ58" s="37" t="n">
        <v>61</v>
      </c>
      <c r="AK58" s="38" t="n">
        <v>188.8920333333333</v>
      </c>
      <c r="AL58" s="38">
        <f>IF(OR($Z58="Dar de baja en SAP",$Z58="Dar de alta en SAP"),$AJ58*$AK58,"")</f>
        <v/>
      </c>
      <c r="AM58" s="38">
        <f>$AI58*$AK58</f>
        <v/>
      </c>
      <c r="AN58" s="27" t="inlineStr"/>
      <c r="AO58" s="27"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t="inlineStr"/>
      <c r="D59" s="5" t="inlineStr">
        <is>
          <t>033</t>
        </is>
      </c>
      <c r="E59" s="5" t="inlineStr">
        <is>
          <t>ZDES</t>
        </is>
      </c>
      <c r="F59" s="5" t="inlineStr">
        <is>
          <t>1130</t>
        </is>
      </c>
      <c r="G59" s="5" t="inlineStr">
        <is>
          <t>3014</t>
        </is>
      </c>
      <c r="H59" s="5" t="inlineStr">
        <is>
          <t>C/U</t>
        </is>
      </c>
      <c r="I59" s="6" t="n">
        <v>200</v>
      </c>
      <c r="J59" s="6" t="n">
        <v>0</v>
      </c>
      <c r="K59" s="5" t="inlineStr">
        <is>
          <t>ARS</t>
        </is>
      </c>
      <c r="L59" s="7" t="n">
        <v>0</v>
      </c>
      <c r="M59" s="7" t="n">
        <v>29611.01</v>
      </c>
      <c r="O59" s="11">
        <f>M59/SUM($M$2:$M$485)</f>
        <v/>
      </c>
      <c r="P59" s="5">
        <f>IFERROR(M59/I59,0)</f>
        <v/>
      </c>
      <c r="Q59" s="39" t="n">
        <v>393</v>
      </c>
      <c r="R59" s="8">
        <f>I59-Q59</f>
        <v/>
      </c>
      <c r="S59" s="36">
        <f>P59*R59</f>
        <v/>
      </c>
      <c r="U59" s="27" t="inlineStr">
        <is>
          <t>Stock SAP</t>
        </is>
      </c>
      <c r="V59" s="27" t="inlineStr">
        <is>
          <t>Descartables</t>
        </is>
      </c>
      <c r="W59" s="27" t="inlineStr">
        <is>
          <t>Dentro del alcance</t>
        </is>
      </c>
      <c r="X59" s="25" t="inlineStr">
        <is>
          <t>Alta</t>
        </is>
      </c>
      <c r="Y59" s="27" t="inlineStr">
        <is>
          <t>Homologado – confianza Alta</t>
        </is>
      </c>
      <c r="Z59" s="25" t="inlineStr">
        <is>
          <t>Dar de alta en SAP</t>
        </is>
      </c>
      <c r="AA59" s="27" t="inlineStr">
        <is>
          <t>3</t>
        </is>
      </c>
      <c r="AB59" s="27" t="inlineStr">
        <is>
          <t>Abbocath N° 18</t>
        </is>
      </c>
      <c r="AC59" s="27" t="inlineStr">
        <is>
          <t>Homologación por código Avain (master D-127)</t>
        </is>
      </c>
      <c r="AD59" s="27" t="inlineStr">
        <is>
          <t>No</t>
        </is>
      </c>
      <c r="AE59" s="27" t="inlineStr"/>
      <c r="AF59" s="27" t="inlineStr">
        <is>
          <t>Sí</t>
        </is>
      </c>
      <c r="AG59" s="27" t="inlineStr">
        <is>
          <t>D-127</t>
        </is>
      </c>
      <c r="AH59" s="37" t="n">
        <v>200</v>
      </c>
      <c r="AI59" s="37" t="n">
        <v>393</v>
      </c>
      <c r="AJ59" s="37" t="n">
        <v>-193</v>
      </c>
      <c r="AK59" s="38" t="n">
        <v>148.05505</v>
      </c>
      <c r="AL59" s="38">
        <f>IF(OR($Z59="Dar de baja en SAP",$Z59="Dar de alta en SAP"),$AJ59*$AK59,"")</f>
        <v/>
      </c>
      <c r="AM59" s="38">
        <f>$AI59*$AK59</f>
        <v/>
      </c>
      <c r="AN59" s="27" t="inlineStr"/>
      <c r="AO59" s="27"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7" t="n">
        <v>0</v>
      </c>
      <c r="M60" s="7" t="n">
        <v>333961.45</v>
      </c>
      <c r="O60" s="11">
        <f>M60/SUM($M$2:$M$485)</f>
        <v/>
      </c>
      <c r="P60" s="5">
        <f>IFERROR(M60/I60,0)</f>
        <v/>
      </c>
      <c r="Q60" s="39" t="n">
        <v>54</v>
      </c>
      <c r="R60" s="8">
        <f>I60-Q60</f>
        <v/>
      </c>
      <c r="S60" s="36">
        <f>P60*R60</f>
        <v/>
      </c>
      <c r="U60" s="27" t="inlineStr">
        <is>
          <t>Stock SAP</t>
        </is>
      </c>
      <c r="V60" s="27" t="inlineStr">
        <is>
          <t>Medicamentos</t>
        </is>
      </c>
      <c r="W60" s="27" t="inlineStr">
        <is>
          <t>Dentro del alcance</t>
        </is>
      </c>
      <c r="X60" s="26" t="inlineStr">
        <is>
          <t>Baja</t>
        </is>
      </c>
      <c r="Y60" s="27" t="inlineStr">
        <is>
          <t>Homologado – confianza Baja – pendiente de validación</t>
        </is>
      </c>
      <c r="Z60" s="26" t="inlineStr">
        <is>
          <t>Dar de baja en SAP</t>
        </is>
      </c>
      <c r="AA60" s="27" t="inlineStr">
        <is>
          <t>218; 219</t>
        </is>
      </c>
      <c r="AB60" s="27" t="inlineStr">
        <is>
          <t>Solucion fisiológica 500ml Baxter 500ml; Solucion Fisiologica x 100ml gotero</t>
        </is>
      </c>
      <c r="AC60" s="27" t="inlineStr">
        <is>
          <t>Homologación por código Avain (master D-177); Homologación por código Avain (master M13-001)</t>
        </is>
      </c>
      <c r="AD60" s="27" t="inlineStr">
        <is>
          <t>Sí</t>
        </is>
      </c>
      <c r="AE60" s="27" t="inlineStr">
        <is>
          <t>1000089, 1000791</t>
        </is>
      </c>
      <c r="AF60" s="27" t="inlineStr">
        <is>
          <t>Sí</t>
        </is>
      </c>
      <c r="AG60" s="27" t="inlineStr">
        <is>
          <t>D-177; M13-001</t>
        </is>
      </c>
      <c r="AH60" s="37" t="n">
        <v>238</v>
      </c>
      <c r="AI60" s="37" t="n">
        <v>54</v>
      </c>
      <c r="AJ60" s="37" t="n">
        <v>184</v>
      </c>
      <c r="AK60" s="38" t="n">
        <v>1776.390672268908</v>
      </c>
      <c r="AL60" s="38">
        <f>IF(OR($Z60="Dar de baja en SAP",$Z60="Dar de alta en SAP"),$AJ60*$AK60,"")</f>
        <v/>
      </c>
      <c r="AM60" s="38">
        <f>$AI60*$AK60</f>
        <v/>
      </c>
      <c r="AN60" s="27" t="inlineStr"/>
      <c r="AO60" s="27"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7" t="n">
        <v>0</v>
      </c>
      <c r="M61" s="7" t="n">
        <v>9828</v>
      </c>
      <c r="O61" s="11">
        <f>M61/SUM($M$2:$M$485)</f>
        <v/>
      </c>
      <c r="P61" s="5">
        <f>IFERROR(M61/I61,0)</f>
        <v/>
      </c>
      <c r="Q61" s="39" t="n">
        <v>1018</v>
      </c>
      <c r="R61" s="8">
        <f>I61-Q61</f>
        <v/>
      </c>
      <c r="S61" s="36">
        <f>P61*R61</f>
        <v/>
      </c>
      <c r="U61" s="27" t="inlineStr">
        <is>
          <t>Stock SAP</t>
        </is>
      </c>
      <c r="V61" s="27" t="inlineStr">
        <is>
          <t>Medicamentos</t>
        </is>
      </c>
      <c r="W61" s="27" t="inlineStr">
        <is>
          <t>Dentro del alcance</t>
        </is>
      </c>
      <c r="X61" s="25" t="inlineStr">
        <is>
          <t>Alta</t>
        </is>
      </c>
      <c r="Y61" s="27" t="inlineStr">
        <is>
          <t>Homologado – confianza Alta</t>
        </is>
      </c>
      <c r="Z61" s="25" t="inlineStr">
        <is>
          <t>Dar de alta en SAP</t>
        </is>
      </c>
      <c r="AA61" s="27" t="inlineStr">
        <is>
          <t>96</t>
        </is>
      </c>
      <c r="AB61" s="27" t="inlineStr">
        <is>
          <t>Diclofenac + Pridinol Compromidos x50/4mg</t>
        </is>
      </c>
      <c r="AC61" s="27" t="inlineStr">
        <is>
          <t>Homologación por código Avain (master M01-004)</t>
        </is>
      </c>
      <c r="AD61" s="27" t="inlineStr">
        <is>
          <t>No</t>
        </is>
      </c>
      <c r="AE61" s="27" t="inlineStr"/>
      <c r="AF61" s="27" t="inlineStr">
        <is>
          <t>Sí</t>
        </is>
      </c>
      <c r="AG61" s="27" t="inlineStr">
        <is>
          <t>M01-004</t>
        </is>
      </c>
      <c r="AH61" s="37" t="n">
        <v>180</v>
      </c>
      <c r="AI61" s="37" t="n">
        <v>1018</v>
      </c>
      <c r="AJ61" s="37" t="n">
        <v>-838</v>
      </c>
      <c r="AK61" s="38" t="n">
        <v>54.6</v>
      </c>
      <c r="AL61" s="38">
        <f>IF(OR($Z61="Dar de baja en SAP",$Z61="Dar de alta en SAP"),$AJ61*$AK61,"")</f>
        <v/>
      </c>
      <c r="AM61" s="38">
        <f>$AI61*$AK61</f>
        <v/>
      </c>
      <c r="AN61" s="27" t="inlineStr"/>
      <c r="AO61" s="27"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7" t="n">
        <v>0</v>
      </c>
      <c r="M62" s="7" t="n">
        <v>204898</v>
      </c>
      <c r="O62" s="11">
        <f>M62/SUM($M$2:$M$485)</f>
        <v/>
      </c>
      <c r="P62" s="5">
        <f>IFERROR(M62/I62,0)</f>
        <v/>
      </c>
      <c r="R62" s="8">
        <f>I62-Q62</f>
        <v/>
      </c>
      <c r="S62" s="36">
        <f>P62*R62</f>
        <v/>
      </c>
      <c r="U62" s="27" t="inlineStr">
        <is>
          <t>Stock SAP</t>
        </is>
      </c>
      <c r="V62" s="27" t="inlineStr">
        <is>
          <t>Medicamentos</t>
        </is>
      </c>
      <c r="W62" s="27" t="inlineStr">
        <is>
          <t>Dentro del alcance</t>
        </is>
      </c>
      <c r="X62" s="27" t="inlineStr"/>
      <c r="Y62" s="27" t="inlineStr">
        <is>
          <t>Sin recuento físico en el inventario de Avain</t>
        </is>
      </c>
      <c r="Z62" s="28" t="inlineStr">
        <is>
          <t>Sin recuento físico</t>
        </is>
      </c>
      <c r="AA62" s="27" t="inlineStr"/>
      <c r="AB62" s="27" t="inlineStr"/>
      <c r="AC62" s="27" t="inlineStr"/>
      <c r="AD62" s="27" t="inlineStr"/>
      <c r="AE62" s="27" t="inlineStr"/>
      <c r="AF62" s="27" t="inlineStr"/>
      <c r="AG62" s="27" t="inlineStr"/>
      <c r="AH62" s="37" t="n">
        <v>177</v>
      </c>
      <c r="AI62" s="37" t="n">
        <v>0</v>
      </c>
      <c r="AJ62" s="37" t="n">
        <v>177</v>
      </c>
      <c r="AK62" s="38" t="n">
        <v>1157.61581920904</v>
      </c>
      <c r="AL62" s="38" t="n"/>
      <c r="AM62" s="38" t="n"/>
      <c r="AN62" s="27" t="inlineStr"/>
      <c r="AO62" s="27" t="inlineStr"/>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7" t="n">
        <v>0</v>
      </c>
      <c r="M63" s="7" t="n">
        <v>90300.83</v>
      </c>
      <c r="O63" s="11">
        <f>M63/SUM($M$2:$M$485)</f>
        <v/>
      </c>
      <c r="P63" s="5">
        <f>IFERROR(M63/I63,0)</f>
        <v/>
      </c>
      <c r="R63" s="8">
        <f>I63-Q63</f>
        <v/>
      </c>
      <c r="S63" s="36">
        <f>P63*R63</f>
        <v/>
      </c>
      <c r="U63" s="27" t="inlineStr">
        <is>
          <t>Stock SAP</t>
        </is>
      </c>
      <c r="V63" s="27" t="inlineStr">
        <is>
          <t>Medicamentos</t>
        </is>
      </c>
      <c r="W63" s="27" t="inlineStr">
        <is>
          <t>Dentro del alcance</t>
        </is>
      </c>
      <c r="X63" s="27" t="inlineStr"/>
      <c r="Y63" s="27" t="inlineStr">
        <is>
          <t>Sin recuento físico en el inventario de Avain</t>
        </is>
      </c>
      <c r="Z63" s="28" t="inlineStr">
        <is>
          <t>Sin recuento físico</t>
        </is>
      </c>
      <c r="AA63" s="27" t="inlineStr"/>
      <c r="AB63" s="27" t="inlineStr"/>
      <c r="AC63" s="27" t="inlineStr"/>
      <c r="AD63" s="27" t="inlineStr"/>
      <c r="AE63" s="27" t="inlineStr"/>
      <c r="AF63" s="27" t="inlineStr"/>
      <c r="AG63" s="27" t="inlineStr"/>
      <c r="AH63" s="37" t="n">
        <v>161</v>
      </c>
      <c r="AI63" s="37" t="n">
        <v>0</v>
      </c>
      <c r="AJ63" s="37" t="n">
        <v>161</v>
      </c>
      <c r="AK63" s="38" t="n">
        <v>560.8747204968944</v>
      </c>
      <c r="AL63" s="38" t="n"/>
      <c r="AM63" s="38" t="n"/>
      <c r="AN63" s="27" t="inlineStr"/>
      <c r="AO63" s="27" t="inlineStr"/>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7" t="n">
        <v>0</v>
      </c>
      <c r="M64" s="7" t="n">
        <v>82487.75999999999</v>
      </c>
      <c r="O64" s="11">
        <f>M64/SUM($M$2:$M$485)</f>
        <v/>
      </c>
      <c r="P64" s="5">
        <f>IFERROR(M64/I64,0)</f>
        <v/>
      </c>
      <c r="R64" s="8">
        <f>I64-Q64</f>
        <v/>
      </c>
      <c r="S64" s="36">
        <f>P64*R64</f>
        <v/>
      </c>
      <c r="U64" s="27" t="inlineStr">
        <is>
          <t>Stock SAP</t>
        </is>
      </c>
      <c r="V64" s="27" t="inlineStr">
        <is>
          <t>Medicamentos</t>
        </is>
      </c>
      <c r="W64" s="27" t="inlineStr">
        <is>
          <t>Dentro del alcance</t>
        </is>
      </c>
      <c r="X64" s="25" t="inlineStr">
        <is>
          <t>Alta</t>
        </is>
      </c>
      <c r="Y64" s="27" t="inlineStr">
        <is>
          <t>Homologado – confianza Alta</t>
        </is>
      </c>
      <c r="Z64" s="26" t="inlineStr">
        <is>
          <t>Dar de baja en SAP</t>
        </is>
      </c>
      <c r="AA64" s="27" t="inlineStr">
        <is>
          <t>97</t>
        </is>
      </c>
      <c r="AB64" s="27" t="inlineStr">
        <is>
          <t>Diclofenac inyectable 1 amp=3ml x 75mg</t>
        </is>
      </c>
      <c r="AC64" s="27" t="inlineStr">
        <is>
          <t>Homologación por código Avain (master M01-003)</t>
        </is>
      </c>
      <c r="AD64" s="27" t="inlineStr">
        <is>
          <t>No</t>
        </is>
      </c>
      <c r="AE64" s="27" t="inlineStr"/>
      <c r="AF64" s="27" t="inlineStr">
        <is>
          <t>Sí</t>
        </is>
      </c>
      <c r="AG64" s="27" t="inlineStr">
        <is>
          <t>M01-003</t>
        </is>
      </c>
      <c r="AH64" s="37" t="n">
        <v>550</v>
      </c>
      <c r="AI64" s="37" t="n">
        <v>460</v>
      </c>
      <c r="AJ64" s="37" t="n">
        <v>90</v>
      </c>
      <c r="AK64" s="38" t="n">
        <v>549.9184181818182</v>
      </c>
      <c r="AL64" s="38">
        <f>IF(OR($Z64="Dar de baja en SAP",$Z64="Dar de alta en SAP"),$AJ64*$AK64,"")</f>
        <v/>
      </c>
      <c r="AM64" s="38">
        <f>$AI64*$AK64</f>
        <v/>
      </c>
      <c r="AN64" s="27" t="inlineStr"/>
      <c r="AO64" s="27"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7" t="n">
        <v>0</v>
      </c>
      <c r="M65" s="7" t="n">
        <v>4620</v>
      </c>
      <c r="O65" s="11">
        <f>M65/SUM($M$2:$M$485)</f>
        <v/>
      </c>
      <c r="P65" s="5">
        <f>IFERROR(M65/I65,0)</f>
        <v/>
      </c>
      <c r="Q65" s="39" t="n">
        <v>250</v>
      </c>
      <c r="R65" s="8">
        <f>I65-Q65</f>
        <v/>
      </c>
      <c r="S65" s="36">
        <f>P65*R65</f>
        <v/>
      </c>
      <c r="U65" s="27" t="inlineStr">
        <is>
          <t>Stock SAP</t>
        </is>
      </c>
      <c r="V65" s="27" t="inlineStr">
        <is>
          <t>Medicamentos</t>
        </is>
      </c>
      <c r="W65" s="27" t="inlineStr">
        <is>
          <t>Dentro del alcance</t>
        </is>
      </c>
      <c r="X65" s="25" t="inlineStr">
        <is>
          <t>Alta</t>
        </is>
      </c>
      <c r="Y65" s="27" t="inlineStr">
        <is>
          <t>Homologado – confianza Alta</t>
        </is>
      </c>
      <c r="Z65" s="25" t="inlineStr">
        <is>
          <t>Dar de alta en SAP</t>
        </is>
      </c>
      <c r="AA65" s="27" t="inlineStr">
        <is>
          <t>172</t>
        </is>
      </c>
      <c r="AB65" s="27" t="inlineStr">
        <is>
          <t>Loperamida Comprimidos x 2mg</t>
        </is>
      </c>
      <c r="AC65" s="27" t="inlineStr">
        <is>
          <t>Cruce por nomenclatura SAP</t>
        </is>
      </c>
      <c r="AD65" s="27" t="inlineStr">
        <is>
          <t>No</t>
        </is>
      </c>
      <c r="AE65" s="27" t="inlineStr"/>
      <c r="AF65" s="27" t="inlineStr">
        <is>
          <t>Sí</t>
        </is>
      </c>
      <c r="AG65" s="27" t="inlineStr">
        <is>
          <t>M08-010</t>
        </is>
      </c>
      <c r="AH65" s="37" t="n">
        <v>150</v>
      </c>
      <c r="AI65" s="37" t="n">
        <v>250</v>
      </c>
      <c r="AJ65" s="37" t="n">
        <v>-100</v>
      </c>
      <c r="AK65" s="38" t="n">
        <v>30.8</v>
      </c>
      <c r="AL65" s="38">
        <f>IF(OR($Z65="Dar de baja en SAP",$Z65="Dar de alta en SAP"),$AJ65*$AK65,"")</f>
        <v/>
      </c>
      <c r="AM65" s="38">
        <f>$AI65*$AK65</f>
        <v/>
      </c>
      <c r="AN65" s="27" t="inlineStr"/>
      <c r="AO65" s="27"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7" t="n">
        <v>0</v>
      </c>
      <c r="M66" s="7" t="n">
        <v>6611.91</v>
      </c>
      <c r="O66" s="11">
        <f>M66/SUM($M$2:$M$485)</f>
        <v/>
      </c>
      <c r="P66" s="5">
        <f>IFERROR(M66/I66,0)</f>
        <v/>
      </c>
      <c r="R66" s="8">
        <f>I66-Q66</f>
        <v/>
      </c>
      <c r="S66" s="36">
        <f>P66*R66</f>
        <v/>
      </c>
      <c r="U66" s="27" t="inlineStr">
        <is>
          <t>Stock SAP</t>
        </is>
      </c>
      <c r="V66" s="27" t="inlineStr">
        <is>
          <t>Medicamentos</t>
        </is>
      </c>
      <c r="W66" s="27" t="inlineStr">
        <is>
          <t>Dentro del alcance</t>
        </is>
      </c>
      <c r="X66" s="27" t="inlineStr"/>
      <c r="Y66" s="27" t="inlineStr">
        <is>
          <t>Sin recuento físico en el inventario de Avain</t>
        </is>
      </c>
      <c r="Z66" s="28" t="inlineStr">
        <is>
          <t>Sin recuento físico</t>
        </is>
      </c>
      <c r="AA66" s="27" t="inlineStr"/>
      <c r="AB66" s="27" t="inlineStr"/>
      <c r="AC66" s="27" t="inlineStr"/>
      <c r="AD66" s="27" t="inlineStr"/>
      <c r="AE66" s="27" t="inlineStr"/>
      <c r="AF66" s="27" t="inlineStr"/>
      <c r="AG66" s="27" t="inlineStr"/>
      <c r="AH66" s="37" t="n">
        <v>415</v>
      </c>
      <c r="AI66" s="37" t="n">
        <v>0</v>
      </c>
      <c r="AJ66" s="37" t="n">
        <v>415</v>
      </c>
      <c r="AK66" s="38" t="n">
        <v>44.07942168674698</v>
      </c>
      <c r="AL66" s="38" t="n"/>
      <c r="AM66" s="38" t="n"/>
      <c r="AN66" s="27" t="inlineStr"/>
      <c r="AO66" s="27"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7" t="n">
        <v>0</v>
      </c>
      <c r="M67" s="7" t="n">
        <v>6555</v>
      </c>
      <c r="O67" s="11">
        <f>M67/SUM($M$2:$M$485)</f>
        <v/>
      </c>
      <c r="P67" s="5">
        <f>IFERROR(M67/I67,0)</f>
        <v/>
      </c>
      <c r="Q67" s="39" t="n">
        <v>15</v>
      </c>
      <c r="R67" s="8">
        <f>I67-Q67</f>
        <v/>
      </c>
      <c r="S67" s="36">
        <f>P67*R67</f>
        <v/>
      </c>
      <c r="U67" s="27" t="inlineStr">
        <is>
          <t>Stock SAP</t>
        </is>
      </c>
      <c r="V67" s="27" t="inlineStr">
        <is>
          <t>Medicamentos</t>
        </is>
      </c>
      <c r="W67" s="27" t="inlineStr">
        <is>
          <t>Dentro del alcance</t>
        </is>
      </c>
      <c r="X67" s="25" t="inlineStr">
        <is>
          <t>Alta</t>
        </is>
      </c>
      <c r="Y67" s="27" t="inlineStr">
        <is>
          <t>Homologado – confianza Alta</t>
        </is>
      </c>
      <c r="Z67" s="26" t="inlineStr">
        <is>
          <t>Dar de baja en SAP</t>
        </is>
      </c>
      <c r="AA67" s="27" t="inlineStr">
        <is>
          <t>176</t>
        </is>
      </c>
      <c r="AB67" s="27" t="inlineStr">
        <is>
          <t>Losartan Comprimidos x 50mg</t>
        </is>
      </c>
      <c r="AC67" s="27" t="inlineStr">
        <is>
          <t>Homologación por código Avain (master M04-005)</t>
        </is>
      </c>
      <c r="AD67" s="27" t="inlineStr">
        <is>
          <t>No</t>
        </is>
      </c>
      <c r="AE67" s="27" t="inlineStr"/>
      <c r="AF67" s="27" t="inlineStr">
        <is>
          <t>Sí</t>
        </is>
      </c>
      <c r="AG67" s="27" t="inlineStr">
        <is>
          <t>M04-005</t>
        </is>
      </c>
      <c r="AH67" s="37" t="n">
        <v>150</v>
      </c>
      <c r="AI67" s="37" t="n">
        <v>15</v>
      </c>
      <c r="AJ67" s="37" t="n">
        <v>135</v>
      </c>
      <c r="AK67" s="38" t="n">
        <v>43.7</v>
      </c>
      <c r="AL67" s="38">
        <f>IF(OR($Z67="Dar de baja en SAP",$Z67="Dar de alta en SAP"),$AJ67*$AK67,"")</f>
        <v/>
      </c>
      <c r="AM67" s="38">
        <f>$AI67*$AK67</f>
        <v/>
      </c>
      <c r="AN67" s="27" t="inlineStr"/>
      <c r="AO67" s="27"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7" t="n">
        <v>0</v>
      </c>
      <c r="M68" s="7" t="n">
        <v>5023.2</v>
      </c>
      <c r="O68" s="11">
        <f>M68/SUM($M$2:$M$485)</f>
        <v/>
      </c>
      <c r="P68" s="5">
        <f>IFERROR(M68/I68,0)</f>
        <v/>
      </c>
      <c r="R68" s="8">
        <f>I68-Q68</f>
        <v/>
      </c>
      <c r="S68" s="36">
        <f>P68*R68</f>
        <v/>
      </c>
      <c r="U68" s="27" t="inlineStr">
        <is>
          <t>Stock SAP</t>
        </is>
      </c>
      <c r="V68" s="27" t="inlineStr">
        <is>
          <t>Medicamentos</t>
        </is>
      </c>
      <c r="W68" s="27" t="inlineStr">
        <is>
          <t>Dentro del alcance</t>
        </is>
      </c>
      <c r="X68" s="27" t="inlineStr"/>
      <c r="Y68" s="27" t="inlineStr">
        <is>
          <t>Sin recuento físico en el inventario de Avain</t>
        </is>
      </c>
      <c r="Z68" s="28" t="inlineStr">
        <is>
          <t>Sin recuento físico</t>
        </is>
      </c>
      <c r="AA68" s="27" t="inlineStr"/>
      <c r="AB68" s="27" t="inlineStr"/>
      <c r="AC68" s="27" t="inlineStr"/>
      <c r="AD68" s="27" t="inlineStr"/>
      <c r="AE68" s="27" t="inlineStr"/>
      <c r="AF68" s="27" t="inlineStr"/>
      <c r="AG68" s="27" t="inlineStr"/>
      <c r="AH68" s="37" t="n">
        <v>126</v>
      </c>
      <c r="AI68" s="37" t="n">
        <v>0</v>
      </c>
      <c r="AJ68" s="37" t="n">
        <v>126</v>
      </c>
      <c r="AK68" s="38" t="n">
        <v>39.86666666666667</v>
      </c>
      <c r="AL68" s="38" t="n"/>
      <c r="AM68" s="38" t="n"/>
      <c r="AN68" s="27" t="inlineStr"/>
      <c r="AO68" s="27" t="inlineStr"/>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7" t="n">
        <v>0</v>
      </c>
      <c r="M69" s="7" t="n">
        <v>52994.78</v>
      </c>
      <c r="O69" s="11">
        <f>M69/SUM($M$2:$M$485)</f>
        <v/>
      </c>
      <c r="P69" s="5">
        <f>IFERROR(M69/I69,0)</f>
        <v/>
      </c>
      <c r="R69" s="8">
        <f>I69-Q69</f>
        <v/>
      </c>
      <c r="S69" s="36">
        <f>P69*R69</f>
        <v/>
      </c>
      <c r="U69" s="27" t="inlineStr">
        <is>
          <t>Stock SAP</t>
        </is>
      </c>
      <c r="V69" s="27" t="inlineStr">
        <is>
          <t>Medicamentos</t>
        </is>
      </c>
      <c r="W69" s="27" t="inlineStr">
        <is>
          <t>Dentro del alcance</t>
        </is>
      </c>
      <c r="X69" s="30" t="inlineStr">
        <is>
          <t>Media</t>
        </is>
      </c>
      <c r="Y69" s="27" t="inlineStr">
        <is>
          <t>Homologado – confianza Media – pendiente de validación</t>
        </is>
      </c>
      <c r="Z69" s="25" t="inlineStr">
        <is>
          <t>Dar de alta en SAP</t>
        </is>
      </c>
      <c r="AA69" s="27" t="inlineStr">
        <is>
          <t>385</t>
        </is>
      </c>
      <c r="AB69" s="27" t="inlineStr">
        <is>
          <t>Hioscina 1 amp x 20mg</t>
        </is>
      </c>
      <c r="AC69" s="27" t="inlineStr">
        <is>
          <t>Homologación por código Avain (master M08-003)</t>
        </is>
      </c>
      <c r="AD69" s="27" t="inlineStr">
        <is>
          <t>No</t>
        </is>
      </c>
      <c r="AE69" s="27" t="inlineStr"/>
      <c r="AF69" s="27" t="inlineStr">
        <is>
          <t>Sí</t>
        </is>
      </c>
      <c r="AG69" s="27" t="inlineStr">
        <is>
          <t>M08-003</t>
        </is>
      </c>
      <c r="AH69" s="37" t="n">
        <v>423</v>
      </c>
      <c r="AI69" s="37" t="n">
        <v>695</v>
      </c>
      <c r="AJ69" s="37" t="n">
        <v>-272</v>
      </c>
      <c r="AK69" s="38" t="n">
        <v>430.8518676122931</v>
      </c>
      <c r="AL69" s="38">
        <f>IF(OR($Z69="Dar de baja en SAP",$Z69="Dar de alta en SAP"),$AJ69*$AK69,"")</f>
        <v/>
      </c>
      <c r="AM69" s="38">
        <f>$AI69*$AK69</f>
        <v/>
      </c>
      <c r="AN69" s="27" t="inlineStr"/>
      <c r="AO69" s="27"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7" t="n">
        <v>0</v>
      </c>
      <c r="M70" s="7" t="n">
        <v>350084.48</v>
      </c>
      <c r="O70" s="11">
        <f>M70/SUM($M$2:$M$485)</f>
        <v/>
      </c>
      <c r="P70" s="5">
        <f>IFERROR(M70/I70,0)</f>
        <v/>
      </c>
      <c r="Q70" s="39" t="n">
        <v>28</v>
      </c>
      <c r="R70" s="8">
        <f>I70-Q70</f>
        <v/>
      </c>
      <c r="S70" s="36">
        <f>P70*R70</f>
        <v/>
      </c>
      <c r="U70" s="27" t="inlineStr">
        <is>
          <t>Stock SAP</t>
        </is>
      </c>
      <c r="V70" s="27" t="inlineStr">
        <is>
          <t>Medicamentos</t>
        </is>
      </c>
      <c r="W70" s="27" t="inlineStr">
        <is>
          <t>Dentro del alcance</t>
        </is>
      </c>
      <c r="X70" s="25" t="inlineStr">
        <is>
          <t>Alta</t>
        </is>
      </c>
      <c r="Y70" s="27" t="inlineStr">
        <is>
          <t>Homologado – confianza Alta</t>
        </is>
      </c>
      <c r="Z70" s="26" t="inlineStr">
        <is>
          <t>Dar de baja en SAP</t>
        </is>
      </c>
      <c r="AA70" s="27" t="inlineStr">
        <is>
          <t>32</t>
        </is>
      </c>
      <c r="AB70" s="27" t="inlineStr">
        <is>
          <t>Amiodarona 1 amp=3ml 150 mg/3ml</t>
        </is>
      </c>
      <c r="AC70" s="27" t="inlineStr">
        <is>
          <t>Homologación por código Avain (master M03-003)</t>
        </is>
      </c>
      <c r="AD70" s="27" t="inlineStr">
        <is>
          <t>No</t>
        </is>
      </c>
      <c r="AE70" s="27" t="inlineStr"/>
      <c r="AF70" s="27" t="inlineStr">
        <is>
          <t>Sí</t>
        </is>
      </c>
      <c r="AG70" s="27" t="inlineStr">
        <is>
          <t>M03-003</t>
        </is>
      </c>
      <c r="AH70" s="37" t="n">
        <v>145</v>
      </c>
      <c r="AI70" s="37" t="n">
        <v>28</v>
      </c>
      <c r="AJ70" s="37" t="n">
        <v>117</v>
      </c>
      <c r="AK70" s="38" t="n">
        <v>2917.370689655173</v>
      </c>
      <c r="AL70" s="38">
        <f>IF(OR($Z70="Dar de baja en SAP",$Z70="Dar de alta en SAP"),$AJ70*$AK70,"")</f>
        <v/>
      </c>
      <c r="AM70" s="38">
        <f>$AI70*$AK70</f>
        <v/>
      </c>
      <c r="AN70" s="27" t="inlineStr"/>
      <c r="AO70" s="27"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7" t="n">
        <v>0</v>
      </c>
      <c r="M71" s="7" t="n">
        <v>43574.75</v>
      </c>
      <c r="O71" s="11">
        <f>M71/SUM($M$2:$M$485)</f>
        <v/>
      </c>
      <c r="P71" s="5">
        <f>IFERROR(M71/I71,0)</f>
        <v/>
      </c>
      <c r="Q71" s="39" t="n">
        <v>150</v>
      </c>
      <c r="R71" s="8">
        <f>I71-Q71</f>
        <v/>
      </c>
      <c r="S71" s="36">
        <f>P71*R71</f>
        <v/>
      </c>
      <c r="U71" s="27" t="inlineStr">
        <is>
          <t>Stock SAP</t>
        </is>
      </c>
      <c r="V71" s="27" t="inlineStr">
        <is>
          <t>Medicamentos</t>
        </is>
      </c>
      <c r="W71" s="27" t="inlineStr">
        <is>
          <t>Dentro del alcance</t>
        </is>
      </c>
      <c r="X71" s="25" t="inlineStr">
        <is>
          <t>Alta</t>
        </is>
      </c>
      <c r="Y71" s="27" t="inlineStr">
        <is>
          <t>Homologado – confianza Alta</t>
        </is>
      </c>
      <c r="Z71" s="26" t="inlineStr">
        <is>
          <t>Dar de baja en SAP</t>
        </is>
      </c>
      <c r="AA71" s="27" t="inlineStr">
        <is>
          <t>287</t>
        </is>
      </c>
      <c r="AB71" s="27" t="inlineStr">
        <is>
          <t>Dinitrato de Isosorbide 5mg comp SBL</t>
        </is>
      </c>
      <c r="AC71" s="27" t="inlineStr">
        <is>
          <t>Homologación por código Avain (master M04-006)</t>
        </is>
      </c>
      <c r="AD71" s="27" t="inlineStr">
        <is>
          <t>No</t>
        </is>
      </c>
      <c r="AE71" s="27" t="inlineStr"/>
      <c r="AF71" s="27" t="inlineStr">
        <is>
          <t>Sí</t>
        </is>
      </c>
      <c r="AG71" s="27" t="inlineStr">
        <is>
          <t>M04-006</t>
        </is>
      </c>
      <c r="AH71" s="37" t="n">
        <v>180</v>
      </c>
      <c r="AI71" s="37" t="n">
        <v>150</v>
      </c>
      <c r="AJ71" s="37" t="n">
        <v>30</v>
      </c>
      <c r="AK71" s="38" t="n">
        <v>363.1229444444444</v>
      </c>
      <c r="AL71" s="38">
        <f>IF(OR($Z71="Dar de baja en SAP",$Z71="Dar de alta en SAP"),$AJ71*$AK71,"")</f>
        <v/>
      </c>
      <c r="AM71" s="38">
        <f>$AI71*$AK71</f>
        <v/>
      </c>
      <c r="AN71" s="27" t="inlineStr"/>
      <c r="AO71" s="27"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7" t="n">
        <v>0</v>
      </c>
      <c r="M72" s="7" t="n">
        <v>69552</v>
      </c>
      <c r="O72" s="11">
        <f>M72/SUM($M$2:$M$485)</f>
        <v/>
      </c>
      <c r="P72" s="5">
        <f>IFERROR(M72/I72,0)</f>
        <v/>
      </c>
      <c r="R72" s="8">
        <f>I72-Q72</f>
        <v/>
      </c>
      <c r="S72" s="36">
        <f>P72*R72</f>
        <v/>
      </c>
      <c r="U72" s="27" t="inlineStr">
        <is>
          <t>Stock SAP</t>
        </is>
      </c>
      <c r="V72" s="27" t="inlineStr">
        <is>
          <t>Medicamentos</t>
        </is>
      </c>
      <c r="W72" s="27" t="inlineStr">
        <is>
          <t>Dentro del alcance</t>
        </is>
      </c>
      <c r="X72" s="27" t="inlineStr"/>
      <c r="Y72" s="27" t="inlineStr">
        <is>
          <t>Sin recuento físico en el inventario de Avain</t>
        </is>
      </c>
      <c r="Z72" s="28" t="inlineStr">
        <is>
          <t>Sin recuento físico</t>
        </is>
      </c>
      <c r="AA72" s="27" t="inlineStr"/>
      <c r="AB72" s="27" t="inlineStr"/>
      <c r="AC72" s="27" t="inlineStr"/>
      <c r="AD72" s="27" t="inlineStr"/>
      <c r="AE72" s="27" t="inlineStr"/>
      <c r="AF72" s="27" t="inlineStr"/>
      <c r="AG72" s="27" t="inlineStr"/>
      <c r="AH72" s="37" t="n">
        <v>120</v>
      </c>
      <c r="AI72" s="37" t="n">
        <v>0</v>
      </c>
      <c r="AJ72" s="37" t="n">
        <v>120</v>
      </c>
      <c r="AK72" s="38" t="n">
        <v>579.6</v>
      </c>
      <c r="AL72" s="38" t="n"/>
      <c r="AM72" s="38" t="n"/>
      <c r="AN72" s="27" t="inlineStr"/>
      <c r="AO72" s="27" t="inlineStr"/>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7" t="n">
        <v>0</v>
      </c>
      <c r="M73" s="7" t="n">
        <v>34638</v>
      </c>
      <c r="O73" s="11">
        <f>M73/SUM($M$2:$M$485)</f>
        <v/>
      </c>
      <c r="P73" s="5">
        <f>IFERROR(M73/I73,0)</f>
        <v/>
      </c>
      <c r="Q73" s="39" t="n">
        <v>110</v>
      </c>
      <c r="R73" s="8">
        <f>I73-Q73</f>
        <v/>
      </c>
      <c r="S73" s="36">
        <f>P73*R73</f>
        <v/>
      </c>
      <c r="U73" s="27" t="inlineStr">
        <is>
          <t>Stock SAP</t>
        </is>
      </c>
      <c r="V73" s="27" t="inlineStr">
        <is>
          <t>Medicamentos</t>
        </is>
      </c>
      <c r="W73" s="27" t="inlineStr">
        <is>
          <t>Dentro del alcance</t>
        </is>
      </c>
      <c r="X73" s="25" t="inlineStr">
        <is>
          <t>Alta</t>
        </is>
      </c>
      <c r="Y73" s="27" t="inlineStr">
        <is>
          <t>Homologado – confianza Alta</t>
        </is>
      </c>
      <c r="Z73" s="26" t="inlineStr">
        <is>
          <t>Dar de baja en SAP</t>
        </is>
      </c>
      <c r="AA73" s="27" t="inlineStr">
        <is>
          <t>76</t>
        </is>
      </c>
      <c r="AB73" s="27" t="inlineStr">
        <is>
          <t>Clopidogrel Comprimidos x 75mg</t>
        </is>
      </c>
      <c r="AC73" s="27" t="inlineStr">
        <is>
          <t>Homologación por código Avain (master M04-001)</t>
        </is>
      </c>
      <c r="AD73" s="27" t="inlineStr">
        <is>
          <t>No</t>
        </is>
      </c>
      <c r="AE73" s="27" t="inlineStr"/>
      <c r="AF73" s="27" t="inlineStr">
        <is>
          <t>Sí</t>
        </is>
      </c>
      <c r="AG73" s="27" t="inlineStr">
        <is>
          <t>M04-001</t>
        </is>
      </c>
      <c r="AH73" s="37" t="n">
        <v>120</v>
      </c>
      <c r="AI73" s="37" t="n">
        <v>110</v>
      </c>
      <c r="AJ73" s="37" t="n">
        <v>10</v>
      </c>
      <c r="AK73" s="38" t="n">
        <v>288.65</v>
      </c>
      <c r="AL73" s="38">
        <f>IF(OR($Z73="Dar de baja en SAP",$Z73="Dar de alta en SAP"),$AJ73*$AK73,"")</f>
        <v/>
      </c>
      <c r="AM73" s="38">
        <f>$AI73*$AK73</f>
        <v/>
      </c>
      <c r="AN73" s="27" t="inlineStr"/>
      <c r="AO73" s="27"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7" t="n">
        <v>0</v>
      </c>
      <c r="M74" s="7" t="n">
        <v>15452.8</v>
      </c>
      <c r="O74" s="11">
        <f>M74/SUM($M$2:$M$485)</f>
        <v/>
      </c>
      <c r="P74" s="5">
        <f>IFERROR(M74/I74,0)</f>
        <v/>
      </c>
      <c r="Q74" s="39" t="n">
        <v>90</v>
      </c>
      <c r="R74" s="8">
        <f>I74-Q74</f>
        <v/>
      </c>
      <c r="S74" s="36">
        <f>P74*R74</f>
        <v/>
      </c>
      <c r="U74" s="27" t="inlineStr">
        <is>
          <t>Stock SAP</t>
        </is>
      </c>
      <c r="V74" s="27" t="inlineStr">
        <is>
          <t>Medicamentos</t>
        </is>
      </c>
      <c r="W74" s="27" t="inlineStr">
        <is>
          <t>Dentro del alcance</t>
        </is>
      </c>
      <c r="X74" s="25" t="inlineStr">
        <is>
          <t>Alta</t>
        </is>
      </c>
      <c r="Y74" s="27" t="inlineStr">
        <is>
          <t>Homologado – confianza Alta</t>
        </is>
      </c>
      <c r="Z74" s="26" t="inlineStr">
        <is>
          <t>Dar de baja en SAP</t>
        </is>
      </c>
      <c r="AA74" s="27" t="inlineStr">
        <is>
          <t>72</t>
        </is>
      </c>
      <c r="AB74" s="27" t="inlineStr">
        <is>
          <t>Ciprofloxacina Comprimidos x 500mg</t>
        </is>
      </c>
      <c r="AC74" s="27" t="inlineStr">
        <is>
          <t>Homologación por código Avain (master M11-004)</t>
        </is>
      </c>
      <c r="AD74" s="27" t="inlineStr">
        <is>
          <t>No</t>
        </is>
      </c>
      <c r="AE74" s="27" t="inlineStr"/>
      <c r="AF74" s="27" t="inlineStr">
        <is>
          <t>Sí</t>
        </is>
      </c>
      <c r="AG74" s="27" t="inlineStr">
        <is>
          <t>M11-004</t>
        </is>
      </c>
      <c r="AH74" s="37" t="n">
        <v>110</v>
      </c>
      <c r="AI74" s="37" t="n">
        <v>90</v>
      </c>
      <c r="AJ74" s="37" t="n">
        <v>20</v>
      </c>
      <c r="AK74" s="38" t="n">
        <v>140.48</v>
      </c>
      <c r="AL74" s="38">
        <f>IF(OR($Z74="Dar de baja en SAP",$Z74="Dar de alta en SAP"),$AJ74*$AK74,"")</f>
        <v/>
      </c>
      <c r="AM74" s="38">
        <f>$AI74*$AK74</f>
        <v/>
      </c>
      <c r="AN74" s="27" t="inlineStr"/>
      <c r="AO74" s="27" t="inlineStr">
        <is>
          <t>Homologación: confianza base Alta + confianza SAP Alta → Alta. Otros códigos SAP del master no están en el stock de este centro: 1000853.</t>
        </is>
      </c>
    </row>
    <row r="75">
      <c r="A75" s="5" t="inlineStr">
        <is>
          <t>2002475</t>
        </is>
      </c>
      <c r="B75" s="5" t="inlineStr">
        <is>
          <t>VENDAS TIPO CAMBRIC - 7CM</t>
        </is>
      </c>
      <c r="C75" s="5" t="inlineStr"/>
      <c r="D75" s="5" t="inlineStr">
        <is>
          <t>033</t>
        </is>
      </c>
      <c r="E75" s="5" t="inlineStr">
        <is>
          <t>ZDES</t>
        </is>
      </c>
      <c r="F75" s="5" t="inlineStr">
        <is>
          <t>1130</t>
        </is>
      </c>
      <c r="G75" s="5" t="inlineStr">
        <is>
          <t>3013</t>
        </is>
      </c>
      <c r="H75" s="5" t="inlineStr">
        <is>
          <t>C/U</t>
        </is>
      </c>
      <c r="I75" s="6" t="n">
        <v>110</v>
      </c>
      <c r="J75" s="6" t="n">
        <v>0</v>
      </c>
      <c r="K75" s="5" t="inlineStr">
        <is>
          <t>ARS</t>
        </is>
      </c>
      <c r="L75" s="7" t="n">
        <v>0</v>
      </c>
      <c r="M75" s="7" t="n">
        <v>35162.4</v>
      </c>
      <c r="O75" s="11">
        <f>M75/SUM($M$2:$M$485)</f>
        <v/>
      </c>
      <c r="P75" s="5">
        <f>IFERROR(M75/I75,0)</f>
        <v/>
      </c>
      <c r="Q75" s="39" t="n">
        <v>107</v>
      </c>
      <c r="R75" s="8">
        <f>I75-Q75</f>
        <v/>
      </c>
      <c r="S75" s="36">
        <f>P75*R75</f>
        <v/>
      </c>
      <c r="U75" s="27" t="inlineStr">
        <is>
          <t>Stock SAP</t>
        </is>
      </c>
      <c r="V75" s="27" t="inlineStr">
        <is>
          <t>Descartables</t>
        </is>
      </c>
      <c r="W75" s="27" t="inlineStr">
        <is>
          <t>Dentro del alcance</t>
        </is>
      </c>
      <c r="X75" s="30" t="inlineStr">
        <is>
          <t>Media</t>
        </is>
      </c>
      <c r="Y75" s="27" t="inlineStr">
        <is>
          <t>Homologado – confianza Media – pendiente de validación</t>
        </is>
      </c>
      <c r="Z75" s="26" t="inlineStr">
        <is>
          <t>Dar de baja en SAP</t>
        </is>
      </c>
      <c r="AA75" s="27" t="inlineStr">
        <is>
          <t>440</t>
        </is>
      </c>
      <c r="AB75" s="27" t="inlineStr">
        <is>
          <t>Venda de 7 cm</t>
        </is>
      </c>
      <c r="AC75" s="27" t="inlineStr">
        <is>
          <t>Homologación por código Avain (master K-270)</t>
        </is>
      </c>
      <c r="AD75" s="27" t="inlineStr">
        <is>
          <t>Sí</t>
        </is>
      </c>
      <c r="AE75" s="27" t="inlineStr">
        <is>
          <t>2002475, 2000079</t>
        </is>
      </c>
      <c r="AF75" s="27" t="inlineStr">
        <is>
          <t>Sí</t>
        </is>
      </c>
      <c r="AG75" s="27" t="inlineStr">
        <is>
          <t>K-270</t>
        </is>
      </c>
      <c r="AH75" s="37" t="n">
        <v>110</v>
      </c>
      <c r="AI75" s="37" t="n">
        <v>107</v>
      </c>
      <c r="AJ75" s="37" t="n">
        <v>3</v>
      </c>
      <c r="AK75" s="38" t="n">
        <v>319.6581818181818</v>
      </c>
      <c r="AL75" s="38">
        <f>IF(OR($Z75="Dar de baja en SAP",$Z75="Dar de alta en SAP"),$AJ75*$AK75,"")</f>
        <v/>
      </c>
      <c r="AM75" s="38">
        <f>$AI75*$AK75</f>
        <v/>
      </c>
      <c r="AN75" s="27" t="inlineStr"/>
      <c r="AO75" s="27"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7" t="n">
        <v>0</v>
      </c>
      <c r="M76" s="7" t="n">
        <v>226974.46</v>
      </c>
      <c r="O76" s="11">
        <f>M76/SUM($M$2:$M$485)</f>
        <v/>
      </c>
      <c r="P76" s="5">
        <f>IFERROR(M76/I76,0)</f>
        <v/>
      </c>
      <c r="Q76" s="39" t="n">
        <v>90</v>
      </c>
      <c r="R76" s="8">
        <f>I76-Q76</f>
        <v/>
      </c>
      <c r="S76" s="36">
        <f>P76*R76</f>
        <v/>
      </c>
      <c r="U76" s="27" t="inlineStr">
        <is>
          <t>Stock SAP</t>
        </is>
      </c>
      <c r="V76" s="27" t="inlineStr">
        <is>
          <t>Medicamentos</t>
        </is>
      </c>
      <c r="W76" s="27" t="inlineStr">
        <is>
          <t>Dentro del alcance</t>
        </is>
      </c>
      <c r="X76" s="25" t="inlineStr">
        <is>
          <t>Alta</t>
        </is>
      </c>
      <c r="Y76" s="27" t="inlineStr">
        <is>
          <t>Homologado – confianza Alta</t>
        </is>
      </c>
      <c r="Z76" s="26" t="inlineStr">
        <is>
          <t>Dar de baja en SAP</t>
        </is>
      </c>
      <c r="AA76" s="27" t="inlineStr">
        <is>
          <t>9</t>
        </is>
      </c>
      <c r="AB76" s="27" t="inlineStr">
        <is>
          <t>Acetazolamida Comprimidos x 250mg</t>
        </is>
      </c>
      <c r="AC76" s="27" t="inlineStr">
        <is>
          <t>Homologación por código Avain (master M12-002)</t>
        </is>
      </c>
      <c r="AD76" s="27" t="inlineStr">
        <is>
          <t>No</t>
        </is>
      </c>
      <c r="AE76" s="27" t="inlineStr"/>
      <c r="AF76" s="27" t="inlineStr">
        <is>
          <t>Sí</t>
        </is>
      </c>
      <c r="AG76" s="27" t="inlineStr">
        <is>
          <t>M12-002</t>
        </is>
      </c>
      <c r="AH76" s="37" t="n">
        <v>107</v>
      </c>
      <c r="AI76" s="37" t="n">
        <v>90</v>
      </c>
      <c r="AJ76" s="37" t="n">
        <v>17</v>
      </c>
      <c r="AK76" s="38" t="n">
        <v>2121.256635514018</v>
      </c>
      <c r="AL76" s="38">
        <f>IF(OR($Z76="Dar de baja en SAP",$Z76="Dar de alta en SAP"),$AJ76*$AK76,"")</f>
        <v/>
      </c>
      <c r="AM76" s="38">
        <f>$AI76*$AK76</f>
        <v/>
      </c>
      <c r="AN76" s="27" t="inlineStr"/>
      <c r="AO76" s="27"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7" t="n">
        <v>0</v>
      </c>
      <c r="M77" s="7" t="n">
        <v>49992.8</v>
      </c>
      <c r="O77" s="11">
        <f>M77/SUM($M$2:$M$485)</f>
        <v/>
      </c>
      <c r="P77" s="5">
        <f>IFERROR(M77/I77,0)</f>
        <v/>
      </c>
      <c r="Q77" s="39" t="n">
        <v>40</v>
      </c>
      <c r="R77" s="8">
        <f>I77-Q77</f>
        <v/>
      </c>
      <c r="S77" s="36">
        <f>P77*R77</f>
        <v/>
      </c>
      <c r="U77" s="27" t="inlineStr">
        <is>
          <t>Stock SAP</t>
        </is>
      </c>
      <c r="V77" s="27" t="inlineStr">
        <is>
          <t>Medicamentos</t>
        </is>
      </c>
      <c r="W77" s="27" t="inlineStr">
        <is>
          <t>Dentro del alcance</t>
        </is>
      </c>
      <c r="X77" s="30" t="inlineStr">
        <is>
          <t>Media</t>
        </is>
      </c>
      <c r="Y77" s="27" t="inlineStr">
        <is>
          <t>Homologado – confianza Media – pendiente de validación</t>
        </is>
      </c>
      <c r="Z77" s="26" t="inlineStr">
        <is>
          <t>Dar de baja en SAP</t>
        </is>
      </c>
      <c r="AA77" s="27" t="inlineStr">
        <is>
          <t>73</t>
        </is>
      </c>
      <c r="AB77" s="27" t="inlineStr">
        <is>
          <t>Claritromicina Comprimidos x 500mg</t>
        </is>
      </c>
      <c r="AC77" s="27" t="inlineStr">
        <is>
          <t>Homologación por código Avain (master M11-006)</t>
        </is>
      </c>
      <c r="AD77" s="27" t="inlineStr">
        <is>
          <t>No</t>
        </is>
      </c>
      <c r="AE77" s="27" t="inlineStr"/>
      <c r="AF77" s="27" t="inlineStr">
        <is>
          <t>Sí</t>
        </is>
      </c>
      <c r="AG77" s="27" t="inlineStr">
        <is>
          <t>M11-006</t>
        </is>
      </c>
      <c r="AH77" s="37" t="n">
        <v>104</v>
      </c>
      <c r="AI77" s="37" t="n">
        <v>40</v>
      </c>
      <c r="AJ77" s="37" t="n">
        <v>64</v>
      </c>
      <c r="AK77" s="38" t="n">
        <v>480.7</v>
      </c>
      <c r="AL77" s="38">
        <f>IF(OR($Z77="Dar de baja en SAP",$Z77="Dar de alta en SAP"),$AJ77*$AK77,"")</f>
        <v/>
      </c>
      <c r="AM77" s="38">
        <f>$AI77*$AK77</f>
        <v/>
      </c>
      <c r="AN77" s="27" t="inlineStr"/>
      <c r="AO77" s="27"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7" t="n">
        <v>0</v>
      </c>
      <c r="M78" s="7" t="n">
        <v>67200</v>
      </c>
      <c r="O78" s="11">
        <f>M78/SUM($M$2:$M$485)</f>
        <v/>
      </c>
      <c r="P78" s="5">
        <f>IFERROR(M78/I78,0)</f>
        <v/>
      </c>
      <c r="Q78" s="39" t="n">
        <v>157</v>
      </c>
      <c r="R78" s="8">
        <f>I78-Q78</f>
        <v/>
      </c>
      <c r="S78" s="36">
        <f>P78*R78</f>
        <v/>
      </c>
      <c r="U78" s="27" t="inlineStr">
        <is>
          <t>Stock SAP</t>
        </is>
      </c>
      <c r="V78" s="27" t="inlineStr">
        <is>
          <t>Medicamentos</t>
        </is>
      </c>
      <c r="W78" s="27" t="inlineStr">
        <is>
          <t>Dentro del alcance</t>
        </is>
      </c>
      <c r="X78" s="25" t="inlineStr">
        <is>
          <t>Alta</t>
        </is>
      </c>
      <c r="Y78" s="27" t="inlineStr">
        <is>
          <t>Homologado – confianza Alta</t>
        </is>
      </c>
      <c r="Z78" s="25" t="inlineStr">
        <is>
          <t>Dar de alta en SAP</t>
        </is>
      </c>
      <c r="AA78" s="27" t="inlineStr">
        <is>
          <t>106</t>
        </is>
      </c>
      <c r="AB78" s="27" t="inlineStr">
        <is>
          <t>Dipirona inyectable 1amp=2ml 1gr</t>
        </is>
      </c>
      <c r="AC78" s="27" t="inlineStr">
        <is>
          <t>Homologación por código Avain (master M01-010)</t>
        </is>
      </c>
      <c r="AD78" s="27" t="inlineStr">
        <is>
          <t>No</t>
        </is>
      </c>
      <c r="AE78" s="27" t="inlineStr"/>
      <c r="AF78" s="27" t="inlineStr">
        <is>
          <t>Sí</t>
        </is>
      </c>
      <c r="AG78" s="27" t="inlineStr">
        <is>
          <t>M01-010</t>
        </is>
      </c>
      <c r="AH78" s="37" t="n">
        <v>100</v>
      </c>
      <c r="AI78" s="37" t="n">
        <v>157</v>
      </c>
      <c r="AJ78" s="37" t="n">
        <v>-57</v>
      </c>
      <c r="AK78" s="38" t="n">
        <v>672</v>
      </c>
      <c r="AL78" s="38">
        <f>IF(OR($Z78="Dar de baja en SAP",$Z78="Dar de alta en SAP"),$AJ78*$AK78,"")</f>
        <v/>
      </c>
      <c r="AM78" s="38">
        <f>$AI78*$AK78</f>
        <v/>
      </c>
      <c r="AN78" s="27" t="inlineStr"/>
      <c r="AO78" s="27"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7" t="n">
        <v>0</v>
      </c>
      <c r="M79" s="7" t="n">
        <v>59960.27</v>
      </c>
      <c r="O79" s="11">
        <f>M79/SUM($M$2:$M$485)</f>
        <v/>
      </c>
      <c r="P79" s="5">
        <f>IFERROR(M79/I79,0)</f>
        <v/>
      </c>
      <c r="Q79" s="39" t="n">
        <v>104</v>
      </c>
      <c r="R79" s="8">
        <f>I79-Q79</f>
        <v/>
      </c>
      <c r="S79" s="36">
        <f>P79*R79</f>
        <v/>
      </c>
      <c r="U79" s="27" t="inlineStr">
        <is>
          <t>Stock SAP</t>
        </is>
      </c>
      <c r="V79" s="27" t="inlineStr">
        <is>
          <t>Medicamentos</t>
        </is>
      </c>
      <c r="W79" s="27" t="inlineStr">
        <is>
          <t>Dentro del alcance</t>
        </is>
      </c>
      <c r="X79" s="30" t="inlineStr">
        <is>
          <t>Media</t>
        </is>
      </c>
      <c r="Y79" s="27" t="inlineStr">
        <is>
          <t>Homologado – confianza Media – pendiente de validación</t>
        </is>
      </c>
      <c r="Z79" s="25" t="inlineStr">
        <is>
          <t>Dar de alta en SAP</t>
        </is>
      </c>
      <c r="AA79" s="27" t="inlineStr">
        <is>
          <t>132</t>
        </is>
      </c>
      <c r="AB79" s="27" t="inlineStr">
        <is>
          <t>Glucosado hipertónico al 25% 1 amp=10ml 250mg/1ml</t>
        </is>
      </c>
      <c r="AC79" s="27" t="inlineStr">
        <is>
          <t>Cruce por nomenclatura SAP</t>
        </is>
      </c>
      <c r="AD79" s="27" t="inlineStr">
        <is>
          <t>No</t>
        </is>
      </c>
      <c r="AE79" s="27" t="inlineStr"/>
      <c r="AF79" s="27" t="inlineStr">
        <is>
          <t>Sí</t>
        </is>
      </c>
      <c r="AG79" s="27" t="inlineStr">
        <is>
          <t>M13-004</t>
        </is>
      </c>
      <c r="AH79" s="37" t="n">
        <v>100</v>
      </c>
      <c r="AI79" s="37" t="n">
        <v>104</v>
      </c>
      <c r="AJ79" s="37" t="n">
        <v>-4</v>
      </c>
      <c r="AK79" s="38" t="n">
        <v>599.6026999999999</v>
      </c>
      <c r="AL79" s="38">
        <f>IF(OR($Z79="Dar de baja en SAP",$Z79="Dar de alta en SAP"),$AJ79*$AK79,"")</f>
        <v/>
      </c>
      <c r="AM79" s="38">
        <f>$AI79*$AK79</f>
        <v/>
      </c>
      <c r="AN79" s="27" t="inlineStr"/>
      <c r="AO79" s="27"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7" t="n">
        <v>0</v>
      </c>
      <c r="M80" s="7" t="n">
        <v>53729</v>
      </c>
      <c r="O80" s="11">
        <f>M80/SUM($M$2:$M$485)</f>
        <v/>
      </c>
      <c r="P80" s="5">
        <f>IFERROR(M80/I80,0)</f>
        <v/>
      </c>
      <c r="Q80" s="39" t="n">
        <v>75</v>
      </c>
      <c r="R80" s="8">
        <f>I80-Q80</f>
        <v/>
      </c>
      <c r="S80" s="36">
        <f>P80*R80</f>
        <v/>
      </c>
      <c r="U80" s="27" t="inlineStr">
        <is>
          <t>Stock SAP</t>
        </is>
      </c>
      <c r="V80" s="27" t="inlineStr">
        <is>
          <t>Medicamentos</t>
        </is>
      </c>
      <c r="W80" s="27" t="inlineStr">
        <is>
          <t>Dentro del alcance</t>
        </is>
      </c>
      <c r="X80" s="25" t="inlineStr">
        <is>
          <t>Alta</t>
        </is>
      </c>
      <c r="Y80" s="27" t="inlineStr">
        <is>
          <t>Homologado – confianza Alta</t>
        </is>
      </c>
      <c r="Z80" s="26" t="inlineStr">
        <is>
          <t>Dar de baja en SAP</t>
        </is>
      </c>
      <c r="AA80" s="27" t="inlineStr">
        <is>
          <t>103</t>
        </is>
      </c>
      <c r="AB80" s="27" t="inlineStr">
        <is>
          <t>Fenitoina 1 amp=2ml x100mg</t>
        </is>
      </c>
      <c r="AC80" s="27" t="inlineStr">
        <is>
          <t>Homologación por código Avain (master M09-002)</t>
        </is>
      </c>
      <c r="AD80" s="27" t="inlineStr">
        <is>
          <t>No</t>
        </is>
      </c>
      <c r="AE80" s="27" t="inlineStr"/>
      <c r="AF80" s="27" t="inlineStr">
        <is>
          <t>Sí</t>
        </is>
      </c>
      <c r="AG80" s="27" t="inlineStr">
        <is>
          <t>M09-002</t>
        </is>
      </c>
      <c r="AH80" s="37" t="n">
        <v>100</v>
      </c>
      <c r="AI80" s="37" t="n">
        <v>75</v>
      </c>
      <c r="AJ80" s="37" t="n">
        <v>25</v>
      </c>
      <c r="AK80" s="38" t="n">
        <v>537.29</v>
      </c>
      <c r="AL80" s="38">
        <f>IF(OR($Z80="Dar de baja en SAP",$Z80="Dar de alta en SAP"),$AJ80*$AK80,"")</f>
        <v/>
      </c>
      <c r="AM80" s="38">
        <f>$AI80*$AK80</f>
        <v/>
      </c>
      <c r="AN80" s="27" t="inlineStr"/>
      <c r="AO80" s="27"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7" t="n">
        <v>0</v>
      </c>
      <c r="M81" s="7" t="n">
        <v>69030</v>
      </c>
      <c r="O81" s="11">
        <f>M81/SUM($M$2:$M$485)</f>
        <v/>
      </c>
      <c r="P81" s="5">
        <f>IFERROR(M81/I81,0)</f>
        <v/>
      </c>
      <c r="Q81" s="39" t="n">
        <v>111</v>
      </c>
      <c r="R81" s="8">
        <f>I81-Q81</f>
        <v/>
      </c>
      <c r="S81" s="36">
        <f>P81*R81</f>
        <v/>
      </c>
      <c r="U81" s="27" t="inlineStr">
        <is>
          <t>Stock SAP</t>
        </is>
      </c>
      <c r="V81" s="27" t="inlineStr">
        <is>
          <t>Medicamentos</t>
        </is>
      </c>
      <c r="W81" s="27" t="inlineStr">
        <is>
          <t>Dentro del alcance</t>
        </is>
      </c>
      <c r="X81" s="30" t="inlineStr">
        <is>
          <t>Media</t>
        </is>
      </c>
      <c r="Y81" s="27" t="inlineStr">
        <is>
          <t>Homologado – confianza Media – pendiente de validación</t>
        </is>
      </c>
      <c r="Z81" s="26" t="inlineStr">
        <is>
          <t>Dar de baja en SAP</t>
        </is>
      </c>
      <c r="AA81" s="27" t="inlineStr">
        <is>
          <t>141</t>
        </is>
      </c>
      <c r="AB81" s="27" t="inlineStr">
        <is>
          <t>Haloperidol 1 amp=1ml</t>
        </is>
      </c>
      <c r="AC81" s="27" t="inlineStr">
        <is>
          <t>Homologación por código Avain (master M09-005)</t>
        </is>
      </c>
      <c r="AD81" s="27" t="inlineStr">
        <is>
          <t>No</t>
        </is>
      </c>
      <c r="AE81" s="27" t="inlineStr"/>
      <c r="AF81" s="27" t="inlineStr">
        <is>
          <t>Sí</t>
        </is>
      </c>
      <c r="AG81" s="27" t="inlineStr">
        <is>
          <t>M09-005</t>
        </is>
      </c>
      <c r="AH81" s="37" t="n">
        <v>120</v>
      </c>
      <c r="AI81" s="37" t="n">
        <v>111</v>
      </c>
      <c r="AJ81" s="37" t="n">
        <v>9</v>
      </c>
      <c r="AK81" s="38" t="n">
        <v>690.3</v>
      </c>
      <c r="AL81" s="38">
        <f>IF(OR($Z81="Dar de baja en SAP",$Z81="Dar de alta en SAP"),$AJ81*$AK81,"")</f>
        <v/>
      </c>
      <c r="AM81" s="38">
        <f>$AI81*$AK81</f>
        <v/>
      </c>
      <c r="AN81" s="27" t="inlineStr"/>
      <c r="AO81" s="27"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7" t="n">
        <v>0</v>
      </c>
      <c r="M82" s="7" t="n">
        <v>185472</v>
      </c>
      <c r="O82" s="11">
        <f>M82/SUM($M$2:$M$485)</f>
        <v/>
      </c>
      <c r="P82" s="5">
        <f>IFERROR(M82/I82,0)</f>
        <v/>
      </c>
      <c r="Q82" s="39" t="n">
        <v>50</v>
      </c>
      <c r="R82" s="8">
        <f>I82-Q82</f>
        <v/>
      </c>
      <c r="S82" s="36">
        <f>P82*R82</f>
        <v/>
      </c>
      <c r="U82" s="27" t="inlineStr">
        <is>
          <t>Stock SAP</t>
        </is>
      </c>
      <c r="V82" s="27" t="inlineStr">
        <is>
          <t>Medicamentos</t>
        </is>
      </c>
      <c r="W82" s="27" t="inlineStr">
        <is>
          <t>Dentro del alcance</t>
        </is>
      </c>
      <c r="X82" s="26" t="inlineStr">
        <is>
          <t>Baja</t>
        </is>
      </c>
      <c r="Y82" s="27" t="inlineStr">
        <is>
          <t>Homologado – confianza Baja – pendiente de validación</t>
        </is>
      </c>
      <c r="Z82" s="26" t="inlineStr">
        <is>
          <t>Dar de baja en SAP</t>
        </is>
      </c>
      <c r="AA82" s="27" t="inlineStr">
        <is>
          <t>38</t>
        </is>
      </c>
      <c r="AB82" s="27" t="inlineStr">
        <is>
          <t>Aspirina Comprimidos x 500mg</t>
        </is>
      </c>
      <c r="AC82" s="27" t="inlineStr">
        <is>
          <t>Cruce por nomenclatura SAP</t>
        </is>
      </c>
      <c r="AD82" s="27" t="inlineStr">
        <is>
          <t>No</t>
        </is>
      </c>
      <c r="AE82" s="27" t="inlineStr"/>
      <c r="AF82" s="27" t="inlineStr">
        <is>
          <t>Sí</t>
        </is>
      </c>
      <c r="AG82" s="27" t="inlineStr"/>
      <c r="AH82" s="37" t="n">
        <v>100</v>
      </c>
      <c r="AI82" s="37" t="n">
        <v>50</v>
      </c>
      <c r="AJ82" s="37" t="n">
        <v>50</v>
      </c>
      <c r="AK82" s="38" t="n">
        <v>1854.72</v>
      </c>
      <c r="AL82" s="38">
        <f>IF(OR($Z82="Dar de baja en SAP",$Z82="Dar de alta en SAP"),$AJ82*$AK82,"")</f>
        <v/>
      </c>
      <c r="AM82" s="38">
        <f>$AI82*$AK82</f>
        <v/>
      </c>
      <c r="AN82" s="27" t="inlineStr"/>
      <c r="AO82" s="27"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7" t="n">
        <v>0</v>
      </c>
      <c r="M83" s="7" t="n">
        <v>6820</v>
      </c>
      <c r="O83" s="11">
        <f>M83/SUM($M$2:$M$485)</f>
        <v/>
      </c>
      <c r="P83" s="5">
        <f>IFERROR(M83/I83,0)</f>
        <v/>
      </c>
      <c r="R83" s="8">
        <f>I83-Q83</f>
        <v/>
      </c>
      <c r="S83" s="36">
        <f>P83*R83</f>
        <v/>
      </c>
      <c r="U83" s="27" t="inlineStr">
        <is>
          <t>Stock SAP</t>
        </is>
      </c>
      <c r="V83" s="27" t="inlineStr">
        <is>
          <t>Medicamentos</t>
        </is>
      </c>
      <c r="W83" s="27" t="inlineStr">
        <is>
          <t>Dentro del alcance</t>
        </is>
      </c>
      <c r="X83" s="25" t="inlineStr">
        <is>
          <t>Alta</t>
        </is>
      </c>
      <c r="Y83" s="27" t="inlineStr">
        <is>
          <t>Homologado – confianza Alta</t>
        </is>
      </c>
      <c r="Z83" s="26" t="inlineStr">
        <is>
          <t>Dar de baja en SAP</t>
        </is>
      </c>
      <c r="AA83" s="27" t="inlineStr">
        <is>
          <t>161</t>
        </is>
      </c>
      <c r="AB83" s="27" t="inlineStr">
        <is>
          <t>Ketorolac comp comprimidos x 20mg</t>
        </is>
      </c>
      <c r="AC83" s="27" t="inlineStr">
        <is>
          <t>Cruce por nomenclatura SAP</t>
        </is>
      </c>
      <c r="AD83" s="27" t="inlineStr">
        <is>
          <t>No</t>
        </is>
      </c>
      <c r="AE83" s="27" t="inlineStr"/>
      <c r="AF83" s="27" t="inlineStr">
        <is>
          <t>Sí</t>
        </is>
      </c>
      <c r="AG83" s="27" t="inlineStr"/>
      <c r="AH83" s="37" t="n">
        <v>850</v>
      </c>
      <c r="AI83" s="37" t="n">
        <v>300</v>
      </c>
      <c r="AJ83" s="37" t="n">
        <v>550</v>
      </c>
      <c r="AK83" s="38" t="n">
        <v>68.2</v>
      </c>
      <c r="AL83" s="38">
        <f>IF(OR($Z83="Dar de baja en SAP",$Z83="Dar de alta en SAP"),$AJ83*$AK83,"")</f>
        <v/>
      </c>
      <c r="AM83" s="38">
        <f>$AI83*$AK83</f>
        <v/>
      </c>
      <c r="AN83" s="27" t="inlineStr"/>
      <c r="AO83" s="27"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7" t="n">
        <v>0</v>
      </c>
      <c r="M84" s="7" t="n">
        <v>67982.11</v>
      </c>
      <c r="O84" s="11">
        <f>M84/SUM($M$2:$M$485)</f>
        <v/>
      </c>
      <c r="P84" s="5">
        <f>IFERROR(M84/I84,0)</f>
        <v/>
      </c>
      <c r="Q84" s="39" t="n">
        <v>83</v>
      </c>
      <c r="R84" s="8">
        <f>I84-Q84</f>
        <v/>
      </c>
      <c r="S84" s="36">
        <f>P84*R84</f>
        <v/>
      </c>
      <c r="U84" s="27" t="inlineStr">
        <is>
          <t>Stock SAP</t>
        </is>
      </c>
      <c r="V84" s="27" t="inlineStr">
        <is>
          <t>Medicamentos</t>
        </is>
      </c>
      <c r="W84" s="27" t="inlineStr">
        <is>
          <t>Dentro del alcance</t>
        </is>
      </c>
      <c r="X84" s="25" t="inlineStr">
        <is>
          <t>Alta</t>
        </is>
      </c>
      <c r="Y84" s="27" t="inlineStr">
        <is>
          <t>Homologado – confianza Alta</t>
        </is>
      </c>
      <c r="Z84" s="26" t="inlineStr">
        <is>
          <t>Dar de baja en SAP</t>
        </is>
      </c>
      <c r="AA84" s="27" t="inlineStr">
        <is>
          <t>50</t>
        </is>
      </c>
      <c r="AB84" s="27" t="inlineStr">
        <is>
          <t>Hioscina 20mg + Dipirona 2500mg. 1 amp</t>
        </is>
      </c>
      <c r="AC84" s="27" t="inlineStr">
        <is>
          <t>Homologación por código Avain (master M08-005)</t>
        </is>
      </c>
      <c r="AD84" s="27" t="inlineStr">
        <is>
          <t>Sí</t>
        </is>
      </c>
      <c r="AE84" s="27" t="inlineStr">
        <is>
          <t>1000684, 1000244</t>
        </is>
      </c>
      <c r="AF84" s="27" t="inlineStr">
        <is>
          <t>Sí</t>
        </is>
      </c>
      <c r="AG84" s="27" t="inlineStr">
        <is>
          <t>M08-005</t>
        </is>
      </c>
      <c r="AH84" s="37" t="n">
        <v>150</v>
      </c>
      <c r="AI84" s="37" t="n">
        <v>83</v>
      </c>
      <c r="AJ84" s="37" t="n">
        <v>67</v>
      </c>
      <c r="AK84" s="38" t="n">
        <v>679.8211333333334</v>
      </c>
      <c r="AL84" s="38">
        <f>IF(OR($Z84="Dar de baja en SAP",$Z84="Dar de alta en SAP"),$AJ84*$AK84,"")</f>
        <v/>
      </c>
      <c r="AM84" s="38">
        <f>$AI84*$AK84</f>
        <v/>
      </c>
      <c r="AN84" s="27" t="inlineStr"/>
      <c r="AO84" s="27"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7" t="n">
        <v>0</v>
      </c>
      <c r="M85" s="7" t="n">
        <v>56760</v>
      </c>
      <c r="O85" s="11">
        <f>M85/SUM($M$2:$M$485)</f>
        <v/>
      </c>
      <c r="P85" s="5">
        <f>IFERROR(M85/I85,0)</f>
        <v/>
      </c>
      <c r="R85" s="8">
        <f>I85-Q85</f>
        <v/>
      </c>
      <c r="S85" s="36">
        <f>P85*R85</f>
        <v/>
      </c>
      <c r="U85" s="27" t="inlineStr">
        <is>
          <t>Stock SAP</t>
        </is>
      </c>
      <c r="V85" s="27" t="inlineStr">
        <is>
          <t>Medicamentos</t>
        </is>
      </c>
      <c r="W85" s="27" t="inlineStr">
        <is>
          <t>Dentro del alcance</t>
        </is>
      </c>
      <c r="X85" s="27" t="inlineStr"/>
      <c r="Y85" s="27" t="inlineStr">
        <is>
          <t>Sin recuento físico en el inventario de Avain</t>
        </is>
      </c>
      <c r="Z85" s="28" t="inlineStr">
        <is>
          <t>Sin recuento físico</t>
        </is>
      </c>
      <c r="AA85" s="27" t="inlineStr"/>
      <c r="AB85" s="27" t="inlineStr"/>
      <c r="AC85" s="27" t="inlineStr"/>
      <c r="AD85" s="27" t="inlineStr"/>
      <c r="AE85" s="27" t="inlineStr"/>
      <c r="AF85" s="27" t="inlineStr"/>
      <c r="AG85" s="27" t="inlineStr"/>
      <c r="AH85" s="37" t="n">
        <v>100</v>
      </c>
      <c r="AI85" s="37" t="n">
        <v>0</v>
      </c>
      <c r="AJ85" s="37" t="n">
        <v>100</v>
      </c>
      <c r="AK85" s="38" t="n">
        <v>567.6</v>
      </c>
      <c r="AL85" s="38" t="n"/>
      <c r="AM85" s="38" t="n"/>
      <c r="AN85" s="27" t="inlineStr"/>
      <c r="AO85" s="27" t="inlineStr"/>
    </row>
    <row r="86">
      <c r="A86" s="5" t="inlineStr">
        <is>
          <t>1001262</t>
        </is>
      </c>
      <c r="B86" s="5" t="inlineStr">
        <is>
          <t>CATETER IV N14</t>
        </is>
      </c>
      <c r="C86" s="5" t="inlineStr"/>
      <c r="D86" s="5" t="inlineStr">
        <is>
          <t>MDES</t>
        </is>
      </c>
      <c r="E86" s="5" t="inlineStr">
        <is>
          <t>ZMED</t>
        </is>
      </c>
      <c r="F86" s="5" t="inlineStr">
        <is>
          <t>1130</t>
        </is>
      </c>
      <c r="G86" s="5" t="inlineStr">
        <is>
          <t>3013</t>
        </is>
      </c>
      <c r="H86" s="5" t="inlineStr">
        <is>
          <t>C/U</t>
        </is>
      </c>
      <c r="I86" s="6" t="n">
        <v>100</v>
      </c>
      <c r="J86" s="6" t="n">
        <v>0</v>
      </c>
      <c r="K86" s="5" t="inlineStr">
        <is>
          <t>ARS</t>
        </is>
      </c>
      <c r="L86" s="7" t="n">
        <v>0</v>
      </c>
      <c r="M86" s="7" t="n">
        <v>25316</v>
      </c>
      <c r="O86" s="11">
        <f>M86/SUM($M$2:$M$485)</f>
        <v/>
      </c>
      <c r="P86" s="5">
        <f>IFERROR(M86/I86,0)</f>
        <v/>
      </c>
      <c r="Q86" s="39" t="n">
        <v>69</v>
      </c>
      <c r="R86" s="8">
        <f>I86-Q86</f>
        <v/>
      </c>
      <c r="S86" s="36">
        <f>P86*R86</f>
        <v/>
      </c>
      <c r="U86" s="27" t="inlineStr">
        <is>
          <t>Stock SAP</t>
        </is>
      </c>
      <c r="V86" s="27" t="inlineStr">
        <is>
          <t>Medicamentos</t>
        </is>
      </c>
      <c r="W86" s="27" t="inlineStr">
        <is>
          <t>Dentro del alcance</t>
        </is>
      </c>
      <c r="X86" s="26" t="inlineStr">
        <is>
          <t>Baja</t>
        </is>
      </c>
      <c r="Y86" s="27" t="inlineStr">
        <is>
          <t>Homologado – confianza Baja – pendiente de validación</t>
        </is>
      </c>
      <c r="Z86" s="26" t="inlineStr">
        <is>
          <t>Dar de baja en SAP</t>
        </is>
      </c>
      <c r="AA86" s="27" t="inlineStr">
        <is>
          <t>1</t>
        </is>
      </c>
      <c r="AB86" s="27" t="inlineStr">
        <is>
          <t>Abbocath N° 14</t>
        </is>
      </c>
      <c r="AC86" s="27" t="inlineStr">
        <is>
          <t>Homologación por código Avain (master D-125)</t>
        </is>
      </c>
      <c r="AD86" s="27" t="inlineStr">
        <is>
          <t>No</t>
        </is>
      </c>
      <c r="AE86" s="27" t="inlineStr"/>
      <c r="AF86" s="27" t="inlineStr">
        <is>
          <t>Sí</t>
        </is>
      </c>
      <c r="AG86" s="27" t="inlineStr">
        <is>
          <t>D-125</t>
        </is>
      </c>
      <c r="AH86" s="37" t="n">
        <v>100</v>
      </c>
      <c r="AI86" s="37" t="n">
        <v>69</v>
      </c>
      <c r="AJ86" s="37" t="n">
        <v>31</v>
      </c>
      <c r="AK86" s="38" t="n">
        <v>253.16</v>
      </c>
      <c r="AL86" s="38">
        <f>IF(OR($Z86="Dar de baja en SAP",$Z86="Dar de alta en SAP"),$AJ86*$AK86,"")</f>
        <v/>
      </c>
      <c r="AM86" s="38">
        <f>$AI86*$AK86</f>
        <v/>
      </c>
      <c r="AN86" s="27" t="inlineStr"/>
      <c r="AO86" s="27"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t="inlineStr"/>
      <c r="D87" s="5" t="inlineStr">
        <is>
          <t>FARM</t>
        </is>
      </c>
      <c r="E87" s="5" t="inlineStr">
        <is>
          <t>ZMED</t>
        </is>
      </c>
      <c r="F87" s="5" t="inlineStr">
        <is>
          <t>1130</t>
        </is>
      </c>
      <c r="G87" s="5" t="inlineStr">
        <is>
          <t>3013</t>
        </is>
      </c>
      <c r="H87" s="5" t="inlineStr">
        <is>
          <t>C/U</t>
        </is>
      </c>
      <c r="I87" s="6" t="n">
        <v>100</v>
      </c>
      <c r="J87" s="6" t="n">
        <v>0</v>
      </c>
      <c r="K87" s="5" t="inlineStr">
        <is>
          <t>ARS</t>
        </is>
      </c>
      <c r="L87" s="7" t="n">
        <v>0</v>
      </c>
      <c r="M87" s="7" t="n">
        <v>63360</v>
      </c>
      <c r="O87" s="11">
        <f>M87/SUM($M$2:$M$485)</f>
        <v/>
      </c>
      <c r="P87" s="5">
        <f>IFERROR(M87/I87,0)</f>
        <v/>
      </c>
      <c r="Q87" s="39" t="n">
        <v>147</v>
      </c>
      <c r="R87" s="8">
        <f>I87-Q87</f>
        <v/>
      </c>
      <c r="S87" s="36">
        <f>P87*R87</f>
        <v/>
      </c>
      <c r="U87" s="27" t="inlineStr">
        <is>
          <t>Stock SAP</t>
        </is>
      </c>
      <c r="V87" s="27" t="inlineStr">
        <is>
          <t>Medicamentos</t>
        </is>
      </c>
      <c r="W87" s="27" t="inlineStr">
        <is>
          <t>Dentro del alcance</t>
        </is>
      </c>
      <c r="X87" s="25" t="inlineStr">
        <is>
          <t>Alta</t>
        </is>
      </c>
      <c r="Y87" s="27" t="inlineStr">
        <is>
          <t>Homologado – confianza Alta</t>
        </is>
      </c>
      <c r="Z87" s="25" t="inlineStr">
        <is>
          <t>Dar de alta en SAP</t>
        </is>
      </c>
      <c r="AA87" s="27" t="inlineStr">
        <is>
          <t>168</t>
        </is>
      </c>
      <c r="AB87" s="27" t="inlineStr">
        <is>
          <t>Lidocaina 2% 1 amp=5ml</t>
        </is>
      </c>
      <c r="AC87" s="27" t="inlineStr">
        <is>
          <t>Homologación por código Avain (master M15-001)</t>
        </is>
      </c>
      <c r="AD87" s="27" t="inlineStr">
        <is>
          <t>No</t>
        </is>
      </c>
      <c r="AE87" s="27" t="inlineStr"/>
      <c r="AF87" s="27" t="inlineStr">
        <is>
          <t>Sí</t>
        </is>
      </c>
      <c r="AG87" s="27" t="inlineStr">
        <is>
          <t>M15-001</t>
        </is>
      </c>
      <c r="AH87" s="37" t="n">
        <v>100</v>
      </c>
      <c r="AI87" s="37" t="n">
        <v>147</v>
      </c>
      <c r="AJ87" s="37" t="n">
        <v>-47</v>
      </c>
      <c r="AK87" s="38" t="n">
        <v>633.6</v>
      </c>
      <c r="AL87" s="38">
        <f>IF(OR($Z87="Dar de baja en SAP",$Z87="Dar de alta en SAP"),$AJ87*$AK87,"")</f>
        <v/>
      </c>
      <c r="AM87" s="38">
        <f>$AI87*$AK87</f>
        <v/>
      </c>
      <c r="AN87" s="27" t="inlineStr"/>
      <c r="AO87" s="27"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7" t="n">
        <v>0</v>
      </c>
      <c r="M88" s="7" t="n">
        <v>125103</v>
      </c>
      <c r="O88" s="11">
        <f>M88/SUM($M$2:$M$485)</f>
        <v/>
      </c>
      <c r="P88" s="5">
        <f>IFERROR(M88/I88,0)</f>
        <v/>
      </c>
      <c r="R88" s="8">
        <f>I88-Q88</f>
        <v/>
      </c>
      <c r="S88" s="36">
        <f>P88*R88</f>
        <v/>
      </c>
      <c r="U88" s="27" t="inlineStr">
        <is>
          <t>Stock SAP</t>
        </is>
      </c>
      <c r="V88" s="27" t="inlineStr">
        <is>
          <t>Medicamentos</t>
        </is>
      </c>
      <c r="W88" s="27" t="inlineStr">
        <is>
          <t>Dentro del alcance</t>
        </is>
      </c>
      <c r="X88" s="27" t="inlineStr"/>
      <c r="Y88" s="27" t="inlineStr">
        <is>
          <t>Sin recuento físico en el inventario de Avain</t>
        </is>
      </c>
      <c r="Z88" s="28" t="inlineStr">
        <is>
          <t>Sin recuento físico</t>
        </is>
      </c>
      <c r="AA88" s="27" t="inlineStr"/>
      <c r="AB88" s="27" t="inlineStr"/>
      <c r="AC88" s="27" t="inlineStr"/>
      <c r="AD88" s="27" t="inlineStr"/>
      <c r="AE88" s="27" t="inlineStr"/>
      <c r="AF88" s="27" t="inlineStr"/>
      <c r="AG88" s="27" t="inlineStr"/>
      <c r="AH88" s="37" t="n">
        <v>100</v>
      </c>
      <c r="AI88" s="37" t="n">
        <v>0</v>
      </c>
      <c r="AJ88" s="37" t="n">
        <v>100</v>
      </c>
      <c r="AK88" s="38" t="n">
        <v>1251.03</v>
      </c>
      <c r="AL88" s="38" t="n"/>
      <c r="AM88" s="38" t="n"/>
      <c r="AN88" s="27" t="inlineStr"/>
      <c r="AO88" s="27" t="inlineStr"/>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7" t="n">
        <v>0</v>
      </c>
      <c r="M89" s="7" t="n">
        <v>60114</v>
      </c>
      <c r="O89" s="11">
        <f>M89/SUM($M$2:$M$485)</f>
        <v/>
      </c>
      <c r="P89" s="5">
        <f>IFERROR(M89/I89,0)</f>
        <v/>
      </c>
      <c r="R89" s="8">
        <f>I89-Q89</f>
        <v/>
      </c>
      <c r="S89" s="36">
        <f>P89*R89</f>
        <v/>
      </c>
      <c r="U89" s="27" t="inlineStr">
        <is>
          <t>Stock SAP</t>
        </is>
      </c>
      <c r="V89" s="27" t="inlineStr">
        <is>
          <t>Medicamentos</t>
        </is>
      </c>
      <c r="W89" s="27" t="inlineStr">
        <is>
          <t>Dentro del alcance</t>
        </is>
      </c>
      <c r="X89" s="27" t="inlineStr"/>
      <c r="Y89" s="27" t="inlineStr">
        <is>
          <t>Sin recuento físico en el inventario de Avain</t>
        </is>
      </c>
      <c r="Z89" s="28" t="inlineStr">
        <is>
          <t>Sin recuento físico</t>
        </is>
      </c>
      <c r="AA89" s="27" t="inlineStr"/>
      <c r="AB89" s="27" t="inlineStr"/>
      <c r="AC89" s="27" t="inlineStr"/>
      <c r="AD89" s="27" t="inlineStr"/>
      <c r="AE89" s="27" t="inlineStr"/>
      <c r="AF89" s="27" t="inlineStr"/>
      <c r="AG89" s="27" t="inlineStr"/>
      <c r="AH89" s="37" t="n">
        <v>100</v>
      </c>
      <c r="AI89" s="37" t="n">
        <v>0</v>
      </c>
      <c r="AJ89" s="37" t="n">
        <v>100</v>
      </c>
      <c r="AK89" s="38" t="n">
        <v>601.14</v>
      </c>
      <c r="AL89" s="38" t="n"/>
      <c r="AM89" s="38" t="n"/>
      <c r="AN89" s="27" t="inlineStr"/>
      <c r="AO89" s="27" t="inlineStr"/>
    </row>
    <row r="90">
      <c r="A90" s="5" t="inlineStr">
        <is>
          <t>2000003</t>
        </is>
      </c>
      <c r="B90" s="5" t="inlineStr">
        <is>
          <t>CATETER INTRAVENOSO 16G T/ABBOCATH</t>
        </is>
      </c>
      <c r="C90" s="5" t="inlineStr"/>
      <c r="D90" s="5" t="inlineStr">
        <is>
          <t>033</t>
        </is>
      </c>
      <c r="E90" s="5" t="inlineStr">
        <is>
          <t>ZDES</t>
        </is>
      </c>
      <c r="F90" s="5" t="inlineStr">
        <is>
          <t>1130</t>
        </is>
      </c>
      <c r="G90" s="5" t="inlineStr">
        <is>
          <t>3014</t>
        </is>
      </c>
      <c r="H90" s="5" t="inlineStr">
        <is>
          <t>C/U</t>
        </is>
      </c>
      <c r="I90" s="6" t="n">
        <v>100</v>
      </c>
      <c r="J90" s="6" t="n">
        <v>0</v>
      </c>
      <c r="K90" s="5" t="inlineStr">
        <is>
          <t>ARS</t>
        </is>
      </c>
      <c r="L90" s="7" t="n">
        <v>0</v>
      </c>
      <c r="M90" s="7" t="n">
        <v>18889.2</v>
      </c>
      <c r="O90" s="11">
        <f>M90/SUM($M$2:$M$485)</f>
        <v/>
      </c>
      <c r="P90" s="5">
        <f>IFERROR(M90/I90,0)</f>
        <v/>
      </c>
      <c r="R90" s="8">
        <f>I90-Q90</f>
        <v/>
      </c>
      <c r="S90" s="36">
        <f>P90*R90</f>
        <v/>
      </c>
      <c r="U90" s="27" t="inlineStr">
        <is>
          <t>Stock SAP</t>
        </is>
      </c>
      <c r="V90" s="27" t="inlineStr">
        <is>
          <t>Descartables</t>
        </is>
      </c>
      <c r="W90" s="27" t="inlineStr">
        <is>
          <t>Dentro del alcance</t>
        </is>
      </c>
      <c r="X90" s="25" t="inlineStr">
        <is>
          <t>Alta</t>
        </is>
      </c>
      <c r="Y90" s="27" t="inlineStr">
        <is>
          <t>Homologado – confianza Alta</t>
        </is>
      </c>
      <c r="Z90" s="26" t="inlineStr">
        <is>
          <t>Dar de baja en SAP</t>
        </is>
      </c>
      <c r="AA90" s="27" t="inlineStr">
        <is>
          <t>2</t>
        </is>
      </c>
      <c r="AB90" s="27" t="inlineStr">
        <is>
          <t>Abbocath N° 16</t>
        </is>
      </c>
      <c r="AC90" s="27" t="inlineStr">
        <is>
          <t>Homologación por código Avain (master D-126)</t>
        </is>
      </c>
      <c r="AD90" s="27" t="inlineStr">
        <is>
          <t>No</t>
        </is>
      </c>
      <c r="AE90" s="27" t="inlineStr"/>
      <c r="AF90" s="27" t="inlineStr">
        <is>
          <t>Sí</t>
        </is>
      </c>
      <c r="AG90" s="27" t="inlineStr">
        <is>
          <t>D-126</t>
        </is>
      </c>
      <c r="AH90" s="37" t="n">
        <v>300</v>
      </c>
      <c r="AI90" s="37" t="n">
        <v>239</v>
      </c>
      <c r="AJ90" s="37" t="n">
        <v>61</v>
      </c>
      <c r="AK90" s="38" t="n">
        <v>188.8920333333333</v>
      </c>
      <c r="AL90" s="38">
        <f>IF(OR($Z90="Dar de baja en SAP",$Z90="Dar de alta en SAP"),$AJ90*$AK90,"")</f>
        <v/>
      </c>
      <c r="AM90" s="38">
        <f>$AI90*$AK90</f>
        <v/>
      </c>
      <c r="AN90" s="27" t="inlineStr"/>
      <c r="AO90" s="27"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t="inlineStr"/>
      <c r="D91" s="5" t="inlineStr">
        <is>
          <t>033</t>
        </is>
      </c>
      <c r="E91" s="5" t="inlineStr">
        <is>
          <t>ZDES</t>
        </is>
      </c>
      <c r="F91" s="5" t="inlineStr">
        <is>
          <t>1130</t>
        </is>
      </c>
      <c r="G91" s="5" t="inlineStr">
        <is>
          <t>3014</t>
        </is>
      </c>
      <c r="H91" s="5" t="inlineStr">
        <is>
          <t>C/U</t>
        </is>
      </c>
      <c r="I91" s="6" t="n">
        <v>100</v>
      </c>
      <c r="J91" s="6" t="n">
        <v>0</v>
      </c>
      <c r="K91" s="5" t="inlineStr">
        <is>
          <t>ARS</t>
        </is>
      </c>
      <c r="L91" s="7" t="n">
        <v>0</v>
      </c>
      <c r="M91" s="7" t="n">
        <v>17050.27</v>
      </c>
      <c r="O91" s="11">
        <f>M91/SUM($M$2:$M$485)</f>
        <v/>
      </c>
      <c r="P91" s="5">
        <f>IFERROR(M91/I91,0)</f>
        <v/>
      </c>
      <c r="Q91" s="39" t="n">
        <v>189</v>
      </c>
      <c r="R91" s="8">
        <f>I91-Q91</f>
        <v/>
      </c>
      <c r="S91" s="36">
        <f>P91*R91</f>
        <v/>
      </c>
      <c r="U91" s="27" t="inlineStr">
        <is>
          <t>Stock SAP</t>
        </is>
      </c>
      <c r="V91" s="27" t="inlineStr">
        <is>
          <t>Descartables</t>
        </is>
      </c>
      <c r="W91" s="27" t="inlineStr">
        <is>
          <t>Dentro del alcance</t>
        </is>
      </c>
      <c r="X91" s="26" t="inlineStr">
        <is>
          <t>Baja</t>
        </is>
      </c>
      <c r="Y91" s="27" t="inlineStr">
        <is>
          <t>Homologado – confianza Baja – pendiente de validación</t>
        </is>
      </c>
      <c r="Z91" s="25" t="inlineStr">
        <is>
          <t>Dar de alta en SAP</t>
        </is>
      </c>
      <c r="AA91" s="27" t="inlineStr">
        <is>
          <t>5; 6</t>
        </is>
      </c>
      <c r="AB91" s="27" t="inlineStr">
        <is>
          <t>Abbocath N° 22; Abbocath N° 24</t>
        </is>
      </c>
      <c r="AC91" s="27" t="inlineStr">
        <is>
          <t>Homologación por código Avain (master D-129); Homologación por código Avain (master K-263)</t>
        </is>
      </c>
      <c r="AD91" s="27" t="inlineStr">
        <is>
          <t>No</t>
        </is>
      </c>
      <c r="AE91" s="27" t="inlineStr"/>
      <c r="AF91" s="27" t="inlineStr">
        <is>
          <t>Sí</t>
        </is>
      </c>
      <c r="AG91" s="27" t="inlineStr">
        <is>
          <t>D-129; K-263</t>
        </is>
      </c>
      <c r="AH91" s="37" t="n">
        <v>100</v>
      </c>
      <c r="AI91" s="37" t="n">
        <v>189</v>
      </c>
      <c r="AJ91" s="37" t="n">
        <v>-89</v>
      </c>
      <c r="AK91" s="38" t="n">
        <v>170.5027</v>
      </c>
      <c r="AL91" s="38">
        <f>IF(OR($Z91="Dar de baja en SAP",$Z91="Dar de alta en SAP"),$AJ91*$AK91,"")</f>
        <v/>
      </c>
      <c r="AM91" s="38">
        <f>$AI91*$AK91</f>
        <v/>
      </c>
      <c r="AN91" s="27" t="inlineStr"/>
      <c r="AO91" s="27"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t="inlineStr"/>
      <c r="D92" s="5" t="inlineStr">
        <is>
          <t>033</t>
        </is>
      </c>
      <c r="E92" s="5" t="inlineStr">
        <is>
          <t>ZDES</t>
        </is>
      </c>
      <c r="F92" s="5" t="inlineStr">
        <is>
          <t>1130</t>
        </is>
      </c>
      <c r="G92" s="5" t="inlineStr">
        <is>
          <t>3014</t>
        </is>
      </c>
      <c r="H92" s="5" t="inlineStr">
        <is>
          <t>C/U</t>
        </is>
      </c>
      <c r="I92" s="6" t="n">
        <v>100</v>
      </c>
      <c r="J92" s="6" t="n">
        <v>0</v>
      </c>
      <c r="K92" s="5" t="inlineStr">
        <is>
          <t>ARS</t>
        </is>
      </c>
      <c r="L92" s="7" t="n">
        <v>0</v>
      </c>
      <c r="M92" s="7" t="n">
        <v>2880.8</v>
      </c>
      <c r="O92" s="11">
        <f>M92/SUM($M$2:$M$485)</f>
        <v/>
      </c>
      <c r="P92" s="5">
        <f>IFERROR(M92/I92,0)</f>
        <v/>
      </c>
      <c r="Q92" s="39" t="n">
        <v>143</v>
      </c>
      <c r="R92" s="8">
        <f>I92-Q92</f>
        <v/>
      </c>
      <c r="S92" s="36">
        <f>P92*R92</f>
        <v/>
      </c>
      <c r="U92" s="27" t="inlineStr">
        <is>
          <t>Stock SAP</t>
        </is>
      </c>
      <c r="V92" s="27" t="inlineStr">
        <is>
          <t>Descartables</t>
        </is>
      </c>
      <c r="W92" s="27" t="inlineStr">
        <is>
          <t>Dentro del alcance</t>
        </is>
      </c>
      <c r="X92" s="30" t="inlineStr">
        <is>
          <t>Media</t>
        </is>
      </c>
      <c r="Y92" s="27" t="inlineStr">
        <is>
          <t>Homologado – confianza Media – pendiente de validación</t>
        </is>
      </c>
      <c r="Z92" s="25" t="inlineStr">
        <is>
          <t>Dar de alta en SAP</t>
        </is>
      </c>
      <c r="AA92" s="27" t="inlineStr">
        <is>
          <t>154</t>
        </is>
      </c>
      <c r="AB92" s="27" t="inlineStr">
        <is>
          <t>Jeringas 1 cc</t>
        </is>
      </c>
      <c r="AC92" s="27" t="inlineStr">
        <is>
          <t>Homologación por código Avain (master D-134)</t>
        </is>
      </c>
      <c r="AD92" s="27" t="inlineStr">
        <is>
          <t>No</t>
        </is>
      </c>
      <c r="AE92" s="27" t="inlineStr"/>
      <c r="AF92" s="27" t="inlineStr">
        <is>
          <t>Sí</t>
        </is>
      </c>
      <c r="AG92" s="27" t="inlineStr">
        <is>
          <t>D-134</t>
        </is>
      </c>
      <c r="AH92" s="37" t="n">
        <v>100</v>
      </c>
      <c r="AI92" s="37" t="n">
        <v>143</v>
      </c>
      <c r="AJ92" s="37" t="n">
        <v>-43</v>
      </c>
      <c r="AK92" s="38" t="n">
        <v>28.808</v>
      </c>
      <c r="AL92" s="38">
        <f>IF(OR($Z92="Dar de baja en SAP",$Z92="Dar de alta en SAP"),$AJ92*$AK92,"")</f>
        <v/>
      </c>
      <c r="AM92" s="38">
        <f>$AI92*$AK92</f>
        <v/>
      </c>
      <c r="AN92" s="27" t="inlineStr"/>
      <c r="AO92" s="27" t="inlineStr">
        <is>
          <t>Homologación: confianza base Alta + confianza SAP Media → Media. Otros códigos SAP del master no están en el stock de este centro: 2000451.</t>
        </is>
      </c>
    </row>
    <row r="93">
      <c r="A93" s="5" t="inlineStr">
        <is>
          <t>2000029</t>
        </is>
      </c>
      <c r="B93" s="5" t="inlineStr">
        <is>
          <t>JERINGA 20 ML</t>
        </is>
      </c>
      <c r="C93" s="5" t="inlineStr"/>
      <c r="D93" s="5" t="inlineStr">
        <is>
          <t>033</t>
        </is>
      </c>
      <c r="E93" s="5" t="inlineStr">
        <is>
          <t>ZDES</t>
        </is>
      </c>
      <c r="F93" s="5" t="inlineStr">
        <is>
          <t>1130</t>
        </is>
      </c>
      <c r="G93" s="5" t="inlineStr">
        <is>
          <t>3014</t>
        </is>
      </c>
      <c r="H93" s="5" t="inlineStr">
        <is>
          <t>C/U</t>
        </is>
      </c>
      <c r="I93" s="6" t="n">
        <v>100</v>
      </c>
      <c r="J93" s="6" t="n">
        <v>0</v>
      </c>
      <c r="K93" s="5" t="inlineStr">
        <is>
          <t>ARS</t>
        </is>
      </c>
      <c r="L93" s="7" t="n">
        <v>0</v>
      </c>
      <c r="M93" s="7" t="n">
        <v>8452.32</v>
      </c>
      <c r="O93" s="11">
        <f>M93/SUM($M$2:$M$485)</f>
        <v/>
      </c>
      <c r="P93" s="5">
        <f>IFERROR(M93/I93,0)</f>
        <v/>
      </c>
      <c r="Q93" s="39" t="n">
        <v>413</v>
      </c>
      <c r="R93" s="8">
        <f>I93-Q93</f>
        <v/>
      </c>
      <c r="S93" s="36">
        <f>P93*R93</f>
        <v/>
      </c>
      <c r="U93" s="27" t="inlineStr">
        <is>
          <t>Stock SAP</t>
        </is>
      </c>
      <c r="V93" s="27" t="inlineStr">
        <is>
          <t>Descartables</t>
        </is>
      </c>
      <c r="W93" s="27" t="inlineStr">
        <is>
          <t>Dentro del alcance</t>
        </is>
      </c>
      <c r="X93" s="25" t="inlineStr">
        <is>
          <t>Alta</t>
        </is>
      </c>
      <c r="Y93" s="27" t="inlineStr">
        <is>
          <t>Homologado – confianza Alta</t>
        </is>
      </c>
      <c r="Z93" s="25" t="inlineStr">
        <is>
          <t>Dar de alta en SAP</t>
        </is>
      </c>
      <c r="AA93" s="27" t="inlineStr">
        <is>
          <t>156</t>
        </is>
      </c>
      <c r="AB93" s="27" t="inlineStr">
        <is>
          <t>Jeringas 20 cc</t>
        </is>
      </c>
      <c r="AC93" s="27" t="inlineStr">
        <is>
          <t>Homologación por código Avain (master D-137)</t>
        </is>
      </c>
      <c r="AD93" s="27" t="inlineStr">
        <is>
          <t>No</t>
        </is>
      </c>
      <c r="AE93" s="27" t="inlineStr"/>
      <c r="AF93" s="27" t="inlineStr">
        <is>
          <t>Sí</t>
        </is>
      </c>
      <c r="AG93" s="27" t="inlineStr">
        <is>
          <t>D-137</t>
        </is>
      </c>
      <c r="AH93" s="37" t="n">
        <v>100</v>
      </c>
      <c r="AI93" s="37" t="n">
        <v>413</v>
      </c>
      <c r="AJ93" s="37" t="n">
        <v>-313</v>
      </c>
      <c r="AK93" s="38" t="n">
        <v>84.5232</v>
      </c>
      <c r="AL93" s="38">
        <f>IF(OR($Z93="Dar de baja en SAP",$Z93="Dar de alta en SAP"),$AJ93*$AK93,"")</f>
        <v/>
      </c>
      <c r="AM93" s="38">
        <f>$AI93*$AK93</f>
        <v/>
      </c>
      <c r="AN93" s="27" t="inlineStr"/>
      <c r="AO93" s="27"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t="inlineStr"/>
      <c r="D94" s="5" t="inlineStr">
        <is>
          <t>033</t>
        </is>
      </c>
      <c r="E94" s="5" t="inlineStr">
        <is>
          <t>ZDES</t>
        </is>
      </c>
      <c r="F94" s="5" t="inlineStr">
        <is>
          <t>1130</t>
        </is>
      </c>
      <c r="G94" s="5" t="inlineStr">
        <is>
          <t>3013</t>
        </is>
      </c>
      <c r="H94" s="5" t="inlineStr">
        <is>
          <t>C/U</t>
        </is>
      </c>
      <c r="I94" s="6" t="n">
        <v>100</v>
      </c>
      <c r="J94" s="6" t="n">
        <v>0</v>
      </c>
      <c r="K94" s="5" t="inlineStr">
        <is>
          <t>ARS</t>
        </is>
      </c>
      <c r="L94" s="7" t="n">
        <v>0</v>
      </c>
      <c r="M94" s="7" t="n">
        <v>116898.5</v>
      </c>
      <c r="O94" s="11">
        <f>M94/SUM($M$2:$M$485)</f>
        <v/>
      </c>
      <c r="P94" s="5">
        <f>IFERROR(M94/I94,0)</f>
        <v/>
      </c>
      <c r="Q94" s="39" t="n">
        <v>210</v>
      </c>
      <c r="R94" s="8">
        <f>I94-Q94</f>
        <v/>
      </c>
      <c r="S94" s="36">
        <f>P94*R94</f>
        <v/>
      </c>
      <c r="U94" s="27" t="inlineStr">
        <is>
          <t>Stock SAP</t>
        </is>
      </c>
      <c r="V94" s="27" t="inlineStr">
        <is>
          <t>Descartables</t>
        </is>
      </c>
      <c r="W94" s="27" t="inlineStr">
        <is>
          <t>Dentro del alcance</t>
        </is>
      </c>
      <c r="X94" s="30" t="inlineStr">
        <is>
          <t>Media</t>
        </is>
      </c>
      <c r="Y94" s="27" t="inlineStr">
        <is>
          <t>Homologado – confianza Media – pendiente de validación</t>
        </is>
      </c>
      <c r="Z94" s="25" t="inlineStr">
        <is>
          <t>Dar de alta en SAP</t>
        </is>
      </c>
      <c r="AA94" s="27" t="inlineStr">
        <is>
          <t>182</t>
        </is>
      </c>
      <c r="AB94" s="27" t="inlineStr">
        <is>
          <t>Máscaras para oxigeno c/ reservorio</t>
        </is>
      </c>
      <c r="AC94" s="27" t="inlineStr">
        <is>
          <t>Homologación por código Avain (master D-159)</t>
        </is>
      </c>
      <c r="AD94" s="27" t="inlineStr">
        <is>
          <t>Sí</t>
        </is>
      </c>
      <c r="AE94" s="27" t="inlineStr">
        <is>
          <t>2000363, 2000364</t>
        </is>
      </c>
      <c r="AF94" s="27" t="inlineStr">
        <is>
          <t>Sí</t>
        </is>
      </c>
      <c r="AG94" s="27" t="inlineStr">
        <is>
          <t>D-159</t>
        </is>
      </c>
      <c r="AH94" s="37" t="n">
        <v>200</v>
      </c>
      <c r="AI94" s="37" t="n">
        <v>210</v>
      </c>
      <c r="AJ94" s="37" t="n">
        <v>-10</v>
      </c>
      <c r="AK94" s="38" t="n">
        <v>1168.985</v>
      </c>
      <c r="AL94" s="38">
        <f>IF(OR($Z94="Dar de baja en SAP",$Z94="Dar de alta en SAP"),$AJ94*$AK94,"")</f>
        <v/>
      </c>
      <c r="AM94" s="38">
        <f>$AI94*$AK94</f>
        <v/>
      </c>
      <c r="AN94" s="27" t="inlineStr"/>
      <c r="AO94" s="27"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t="inlineStr"/>
      <c r="D95" s="5" t="inlineStr">
        <is>
          <t>033</t>
        </is>
      </c>
      <c r="E95" s="5" t="inlineStr">
        <is>
          <t>ZDES</t>
        </is>
      </c>
      <c r="F95" s="5" t="inlineStr">
        <is>
          <t>1130</t>
        </is>
      </c>
      <c r="G95" s="5" t="inlineStr">
        <is>
          <t>3014</t>
        </is>
      </c>
      <c r="H95" s="5" t="inlineStr">
        <is>
          <t>C/U</t>
        </is>
      </c>
      <c r="I95" s="6" t="n">
        <v>100</v>
      </c>
      <c r="J95" s="6" t="n">
        <v>0</v>
      </c>
      <c r="K95" s="5" t="inlineStr">
        <is>
          <t>ARS</t>
        </is>
      </c>
      <c r="L95" s="7" t="n">
        <v>0</v>
      </c>
      <c r="M95" s="7" t="n">
        <v>116898.5</v>
      </c>
      <c r="O95" s="11">
        <f>M95/SUM($M$2:$M$485)</f>
        <v/>
      </c>
      <c r="P95" s="5">
        <f>IFERROR(M95/I95,0)</f>
        <v/>
      </c>
      <c r="R95" s="8">
        <f>I95-Q95</f>
        <v/>
      </c>
      <c r="S95" s="36">
        <f>P95*R95</f>
        <v/>
      </c>
      <c r="U95" s="27" t="inlineStr">
        <is>
          <t>Stock SAP</t>
        </is>
      </c>
      <c r="V95" s="27" t="inlineStr">
        <is>
          <t>Descartables</t>
        </is>
      </c>
      <c r="W95" s="27" t="inlineStr">
        <is>
          <t>Dentro del alcance</t>
        </is>
      </c>
      <c r="X95" s="30" t="inlineStr">
        <is>
          <t>Media</t>
        </is>
      </c>
      <c r="Y95" s="27" t="inlineStr">
        <is>
          <t>Homologado – confianza Media – pendiente de validación</t>
        </is>
      </c>
      <c r="Z95" s="25" t="inlineStr">
        <is>
          <t>Dar de alta en SAP</t>
        </is>
      </c>
      <c r="AA95" s="27" t="inlineStr">
        <is>
          <t>182</t>
        </is>
      </c>
      <c r="AB95" s="27" t="inlineStr">
        <is>
          <t>Máscaras para oxigeno c/ reservorio</t>
        </is>
      </c>
      <c r="AC95" s="27" t="inlineStr">
        <is>
          <t>Homologación por código Avain (master D-159)</t>
        </is>
      </c>
      <c r="AD95" s="27" t="inlineStr">
        <is>
          <t>Sí</t>
        </is>
      </c>
      <c r="AE95" s="27" t="inlineStr">
        <is>
          <t>2000363, 2000364</t>
        </is>
      </c>
      <c r="AF95" s="27" t="inlineStr">
        <is>
          <t>Sí</t>
        </is>
      </c>
      <c r="AG95" s="27" t="inlineStr">
        <is>
          <t>D-159</t>
        </is>
      </c>
      <c r="AH95" s="37" t="n">
        <v>200</v>
      </c>
      <c r="AI95" s="37" t="n">
        <v>210</v>
      </c>
      <c r="AJ95" s="37" t="n">
        <v>-10</v>
      </c>
      <c r="AK95" s="38" t="n">
        <v>1168.985</v>
      </c>
      <c r="AL95" s="38">
        <f>IF(OR($Z95="Dar de baja en SAP",$Z95="Dar de alta en SAP"),$AJ95*$AK95,"")</f>
        <v/>
      </c>
      <c r="AM95" s="38">
        <f>$AI95*$AK95</f>
        <v/>
      </c>
      <c r="AN95" s="27" t="inlineStr"/>
      <c r="AO95" s="27"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t="inlineStr"/>
      <c r="D96" s="5" t="inlineStr">
        <is>
          <t>033</t>
        </is>
      </c>
      <c r="E96" s="5" t="inlineStr">
        <is>
          <t>ZDES</t>
        </is>
      </c>
      <c r="F96" s="5" t="inlineStr">
        <is>
          <t>1130</t>
        </is>
      </c>
      <c r="G96" s="5" t="inlineStr">
        <is>
          <t>3014</t>
        </is>
      </c>
      <c r="H96" s="5" t="inlineStr">
        <is>
          <t>C/U</t>
        </is>
      </c>
      <c r="I96" s="6" t="n">
        <v>100</v>
      </c>
      <c r="J96" s="6" t="n">
        <v>0</v>
      </c>
      <c r="K96" s="5" t="inlineStr">
        <is>
          <t>ARS</t>
        </is>
      </c>
      <c r="L96" s="7" t="n">
        <v>0</v>
      </c>
      <c r="M96" s="7" t="n">
        <v>97550</v>
      </c>
      <c r="O96" s="11">
        <f>M96/SUM($M$2:$M$485)</f>
        <v/>
      </c>
      <c r="P96" s="5">
        <f>IFERROR(M96/I96,0)</f>
        <v/>
      </c>
      <c r="R96" s="8">
        <f>I96-Q96</f>
        <v/>
      </c>
      <c r="S96" s="36">
        <f>P96*R96</f>
        <v/>
      </c>
      <c r="U96" s="27" t="inlineStr">
        <is>
          <t>Stock SAP</t>
        </is>
      </c>
      <c r="V96" s="27" t="inlineStr">
        <is>
          <t>Descartables</t>
        </is>
      </c>
      <c r="W96" s="27" t="inlineStr">
        <is>
          <t>Dentro del alcance</t>
        </is>
      </c>
      <c r="X96" s="27" t="inlineStr"/>
      <c r="Y96" s="27" t="inlineStr">
        <is>
          <t>Sin recuento físico en el inventario de Avain</t>
        </is>
      </c>
      <c r="Z96" s="28" t="inlineStr">
        <is>
          <t>Sin recuento físico</t>
        </is>
      </c>
      <c r="AA96" s="27" t="inlineStr"/>
      <c r="AB96" s="27" t="inlineStr"/>
      <c r="AC96" s="27" t="inlineStr"/>
      <c r="AD96" s="27" t="inlineStr"/>
      <c r="AE96" s="27" t="inlineStr"/>
      <c r="AF96" s="27" t="inlineStr"/>
      <c r="AG96" s="27" t="inlineStr"/>
      <c r="AH96" s="37" t="n">
        <v>100</v>
      </c>
      <c r="AI96" s="37" t="n">
        <v>0</v>
      </c>
      <c r="AJ96" s="37" t="n">
        <v>100</v>
      </c>
      <c r="AK96" s="38" t="n">
        <v>975.5</v>
      </c>
      <c r="AL96" s="38" t="n"/>
      <c r="AM96" s="38" t="n"/>
      <c r="AN96" s="27" t="inlineStr"/>
      <c r="AO96" s="27" t="inlineStr"/>
    </row>
    <row r="97">
      <c r="A97" s="5" t="inlineStr">
        <is>
          <t>2000366</t>
        </is>
      </c>
      <c r="B97" s="5" t="inlineStr">
        <is>
          <t>COFIA PLISADA 20GR. BLANCA C/AJUST ELAST</t>
        </is>
      </c>
      <c r="C97" s="5" t="inlineStr"/>
      <c r="D97" s="5" t="inlineStr">
        <is>
          <t>033</t>
        </is>
      </c>
      <c r="E97" s="5" t="inlineStr">
        <is>
          <t>ZDES</t>
        </is>
      </c>
      <c r="F97" s="5" t="inlineStr">
        <is>
          <t>1130</t>
        </is>
      </c>
      <c r="G97" s="5" t="inlineStr">
        <is>
          <t>3013</t>
        </is>
      </c>
      <c r="H97" s="5" t="inlineStr">
        <is>
          <t>C/U</t>
        </is>
      </c>
      <c r="I97" s="6" t="n">
        <v>100</v>
      </c>
      <c r="J97" s="6" t="n">
        <v>0</v>
      </c>
      <c r="K97" s="5" t="inlineStr">
        <is>
          <t>ARS</t>
        </is>
      </c>
      <c r="L97" s="7" t="n">
        <v>0</v>
      </c>
      <c r="M97" s="7" t="n">
        <v>3122</v>
      </c>
      <c r="O97" s="11">
        <f>M97/SUM($M$2:$M$485)</f>
        <v/>
      </c>
      <c r="P97" s="5">
        <f>IFERROR(M97/I97,0)</f>
        <v/>
      </c>
      <c r="Q97" s="39" t="n">
        <v>90</v>
      </c>
      <c r="R97" s="8">
        <f>I97-Q97</f>
        <v/>
      </c>
      <c r="S97" s="36">
        <f>P97*R97</f>
        <v/>
      </c>
      <c r="U97" s="27" t="inlineStr">
        <is>
          <t>Stock SAP</t>
        </is>
      </c>
      <c r="V97" s="27" t="inlineStr">
        <is>
          <t>Descartables</t>
        </is>
      </c>
      <c r="W97" s="27" t="inlineStr">
        <is>
          <t>Dentro del alcance</t>
        </is>
      </c>
      <c r="X97" s="25" t="inlineStr">
        <is>
          <t>Alta</t>
        </is>
      </c>
      <c r="Y97" s="27" t="inlineStr">
        <is>
          <t>Homologado – confianza Alta</t>
        </is>
      </c>
      <c r="Z97" s="26" t="inlineStr">
        <is>
          <t>Dar de baja en SAP</t>
        </is>
      </c>
      <c r="AA97" s="27" t="inlineStr">
        <is>
          <t>296</t>
        </is>
      </c>
      <c r="AB97" s="27" t="inlineStr">
        <is>
          <t>Cofias</t>
        </is>
      </c>
      <c r="AC97" s="27" t="inlineStr">
        <is>
          <t>Homologación por código Avain (master K-287)</t>
        </is>
      </c>
      <c r="AD97" s="27" t="inlineStr">
        <is>
          <t>No</t>
        </is>
      </c>
      <c r="AE97" s="27" t="inlineStr"/>
      <c r="AF97" s="27" t="inlineStr">
        <is>
          <t>Sí</t>
        </is>
      </c>
      <c r="AG97" s="27" t="inlineStr">
        <is>
          <t>K-287</t>
        </is>
      </c>
      <c r="AH97" s="37" t="n">
        <v>100</v>
      </c>
      <c r="AI97" s="37" t="n">
        <v>90</v>
      </c>
      <c r="AJ97" s="37" t="n">
        <v>10</v>
      </c>
      <c r="AK97" s="38" t="n">
        <v>31.22</v>
      </c>
      <c r="AL97" s="38">
        <f>IF(OR($Z97="Dar de baja en SAP",$Z97="Dar de alta en SAP"),$AJ97*$AK97,"")</f>
        <v/>
      </c>
      <c r="AM97" s="38">
        <f>$AI97*$AK97</f>
        <v/>
      </c>
      <c r="AN97" s="27" t="inlineStr"/>
      <c r="AO97" s="27"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7" t="n">
        <v>0</v>
      </c>
      <c r="M98" s="7" t="n">
        <v>4877.76</v>
      </c>
      <c r="O98" s="11">
        <f>M98/SUM($M$2:$M$485)</f>
        <v/>
      </c>
      <c r="P98" s="5">
        <f>IFERROR(M98/I98,0)</f>
        <v/>
      </c>
      <c r="R98" s="8">
        <f>I98-Q98</f>
        <v/>
      </c>
      <c r="S98" s="36">
        <f>P98*R98</f>
        <v/>
      </c>
      <c r="U98" s="27" t="inlineStr">
        <is>
          <t>Stock SAP</t>
        </is>
      </c>
      <c r="V98" s="27" t="inlineStr">
        <is>
          <t>Medicamentos</t>
        </is>
      </c>
      <c r="W98" s="27" t="inlineStr">
        <is>
          <t>Dentro del alcance</t>
        </is>
      </c>
      <c r="X98" s="25" t="inlineStr">
        <is>
          <t>Alta</t>
        </is>
      </c>
      <c r="Y98" s="27" t="inlineStr">
        <is>
          <t>Homologado – confianza Alta</t>
        </is>
      </c>
      <c r="Z98" s="26" t="inlineStr">
        <is>
          <t>Dar de baja en SAP</t>
        </is>
      </c>
      <c r="AA98" s="27" t="inlineStr">
        <is>
          <t>150</t>
        </is>
      </c>
      <c r="AB98" s="27" t="inlineStr">
        <is>
          <t>Ibuprofeno Comprimidos x 600mg</t>
        </is>
      </c>
      <c r="AC98" s="27" t="inlineStr">
        <is>
          <t>Homologación por código Avain (master M01-005)</t>
        </is>
      </c>
      <c r="AD98" s="27" t="inlineStr">
        <is>
          <t>No</t>
        </is>
      </c>
      <c r="AE98" s="27" t="inlineStr"/>
      <c r="AF98" s="27" t="inlineStr">
        <is>
          <t>Sí</t>
        </is>
      </c>
      <c r="AG98" s="27" t="inlineStr">
        <is>
          <t>M01-005</t>
        </is>
      </c>
      <c r="AH98" s="37" t="n">
        <v>4340</v>
      </c>
      <c r="AI98" s="37" t="n">
        <v>1130</v>
      </c>
      <c r="AJ98" s="37" t="n">
        <v>3210</v>
      </c>
      <c r="AK98" s="38" t="n">
        <v>54.19736635944701</v>
      </c>
      <c r="AL98" s="38">
        <f>IF(OR($Z98="Dar de baja en SAP",$Z98="Dar de alta en SAP"),$AJ98*$AK98,"")</f>
        <v/>
      </c>
      <c r="AM98" s="38">
        <f>$AI98*$AK98</f>
        <v/>
      </c>
      <c r="AN98" s="27" t="inlineStr"/>
      <c r="AO98" s="27"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7" t="n">
        <v>0</v>
      </c>
      <c r="M99" s="7" t="n">
        <v>254172.2</v>
      </c>
      <c r="O99" s="11">
        <f>M99/SUM($M$2:$M$485)</f>
        <v/>
      </c>
      <c r="P99" s="5">
        <f>IFERROR(M99/I99,0)</f>
        <v/>
      </c>
      <c r="Q99" s="39" t="n">
        <v>529</v>
      </c>
      <c r="R99" s="8">
        <f>I99-Q99</f>
        <v/>
      </c>
      <c r="S99" s="36">
        <f>P99*R99</f>
        <v/>
      </c>
      <c r="U99" s="27" t="inlineStr">
        <is>
          <t>Stock SAP</t>
        </is>
      </c>
      <c r="V99" s="27" t="inlineStr">
        <is>
          <t>Medicamentos</t>
        </is>
      </c>
      <c r="W99" s="27" t="inlineStr">
        <is>
          <t>Dentro del alcance</t>
        </is>
      </c>
      <c r="X99" s="26" t="inlineStr">
        <is>
          <t>Baja</t>
        </is>
      </c>
      <c r="Y99" s="27" t="inlineStr">
        <is>
          <t>Homologado – confianza Baja – pendiente de validación</t>
        </is>
      </c>
      <c r="Z99" s="25" t="inlineStr">
        <is>
          <t>Dar de alta en SAP</t>
        </is>
      </c>
      <c r="AA99" s="27" t="inlineStr">
        <is>
          <t>58</t>
        </is>
      </c>
      <c r="AB99" s="27" t="inlineStr">
        <is>
          <t>Caramelos con Antibioticos Caramelos</t>
        </is>
      </c>
      <c r="AC99" s="27" t="inlineStr">
        <is>
          <t>Homologación por código Avain (master M01-017)</t>
        </is>
      </c>
      <c r="AD99" s="27" t="inlineStr">
        <is>
          <t>No</t>
        </is>
      </c>
      <c r="AE99" s="27" t="inlineStr"/>
      <c r="AF99" s="27" t="inlineStr">
        <is>
          <t>Sí</t>
        </is>
      </c>
      <c r="AG99" s="27" t="inlineStr">
        <is>
          <t>M01-017</t>
        </is>
      </c>
      <c r="AH99" s="37" t="n">
        <v>86</v>
      </c>
      <c r="AI99" s="37" t="n">
        <v>529</v>
      </c>
      <c r="AJ99" s="37" t="n">
        <v>-443</v>
      </c>
      <c r="AK99" s="38" t="n">
        <v>2955.490697674419</v>
      </c>
      <c r="AL99" s="38">
        <f>IF(OR($Z99="Dar de baja en SAP",$Z99="Dar de alta en SAP"),$AJ99*$AK99,"")</f>
        <v/>
      </c>
      <c r="AM99" s="38">
        <f>$AI99*$AK99</f>
        <v/>
      </c>
      <c r="AN99" s="27" t="inlineStr"/>
      <c r="AO99" s="27"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t="inlineStr"/>
      <c r="D100" s="5" t="inlineStr">
        <is>
          <t>033</t>
        </is>
      </c>
      <c r="E100" s="5" t="inlineStr">
        <is>
          <t>ZDES</t>
        </is>
      </c>
      <c r="F100" s="5" t="inlineStr">
        <is>
          <t>1130</t>
        </is>
      </c>
      <c r="G100" s="5" t="inlineStr">
        <is>
          <t>3014</t>
        </is>
      </c>
      <c r="H100" s="5" t="inlineStr">
        <is>
          <t>C/U</t>
        </is>
      </c>
      <c r="I100" s="6" t="n">
        <v>80</v>
      </c>
      <c r="J100" s="6" t="n">
        <v>0</v>
      </c>
      <c r="K100" s="5" t="inlineStr">
        <is>
          <t>ARS</t>
        </is>
      </c>
      <c r="L100" s="7" t="n">
        <v>0</v>
      </c>
      <c r="M100" s="7" t="n">
        <v>22829.33</v>
      </c>
      <c r="O100" s="11">
        <f>M100/SUM($M$2:$M$485)</f>
        <v/>
      </c>
      <c r="P100" s="5">
        <f>IFERROR(M100/I100,0)</f>
        <v/>
      </c>
      <c r="Q100" s="39" t="n">
        <v>361</v>
      </c>
      <c r="R100" s="8">
        <f>I100-Q100</f>
        <v/>
      </c>
      <c r="S100" s="36">
        <f>P100*R100</f>
        <v/>
      </c>
      <c r="U100" s="27" t="inlineStr">
        <is>
          <t>Stock SAP</t>
        </is>
      </c>
      <c r="V100" s="27" t="inlineStr">
        <is>
          <t>Descartables</t>
        </is>
      </c>
      <c r="W100" s="27" t="inlineStr">
        <is>
          <t>Dentro del alcance</t>
        </is>
      </c>
      <c r="X100" s="26" t="inlineStr">
        <is>
          <t>Baja</t>
        </is>
      </c>
      <c r="Y100" s="27" t="inlineStr">
        <is>
          <t>Homologado – confianza Baja – pendiente de validación</t>
        </is>
      </c>
      <c r="Z100" s="25" t="inlineStr">
        <is>
          <t>Dar de alta en SAP</t>
        </is>
      </c>
      <c r="AA100" s="27" t="inlineStr">
        <is>
          <t>280; 249; 250</t>
        </is>
      </c>
      <c r="AB100" s="27" t="inlineStr">
        <is>
          <t>Venda de 20 cm; Vendas de 10 cm; Vendas de 5 cm</t>
        </is>
      </c>
      <c r="AC100" s="27" t="inlineStr">
        <is>
          <t>Cruce por nomenclatura SAP; Homologación por código Avain (master D-144)</t>
        </is>
      </c>
      <c r="AD100" s="27" t="inlineStr">
        <is>
          <t>Sí</t>
        </is>
      </c>
      <c r="AE100" s="27" t="inlineStr">
        <is>
          <t>2000079, 2002475, 2000449</t>
        </is>
      </c>
      <c r="AF100" s="27" t="inlineStr">
        <is>
          <t>Sí</t>
        </is>
      </c>
      <c r="AG100" s="27" t="inlineStr">
        <is>
          <t>D-143; D-144</t>
        </is>
      </c>
      <c r="AH100" s="37" t="n">
        <v>90</v>
      </c>
      <c r="AI100" s="37" t="n">
        <v>361</v>
      </c>
      <c r="AJ100" s="37" t="n">
        <v>-271</v>
      </c>
      <c r="AK100" s="38" t="n">
        <v>285.3666666666667</v>
      </c>
      <c r="AL100" s="38">
        <f>IF(OR($Z100="Dar de baja en SAP",$Z100="Dar de alta en SAP"),$AJ100*$AK100,"")</f>
        <v/>
      </c>
      <c r="AM100" s="38">
        <f>$AI100*$AK100</f>
        <v/>
      </c>
      <c r="AN100" s="27" t="inlineStr"/>
      <c r="AO100" s="27"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t="inlineStr"/>
      <c r="D101" s="5" t="inlineStr">
        <is>
          <t>033</t>
        </is>
      </c>
      <c r="E101" s="5" t="inlineStr">
        <is>
          <t>ZDES</t>
        </is>
      </c>
      <c r="F101" s="5" t="inlineStr">
        <is>
          <t>1130</t>
        </is>
      </c>
      <c r="G101" s="5" t="inlineStr">
        <is>
          <t>3014</t>
        </is>
      </c>
      <c r="H101" s="5" t="inlineStr">
        <is>
          <t>C/U</t>
        </is>
      </c>
      <c r="I101" s="6" t="n">
        <v>72</v>
      </c>
      <c r="J101" s="6" t="n">
        <v>0</v>
      </c>
      <c r="K101" s="5" t="inlineStr">
        <is>
          <t>ARS</t>
        </is>
      </c>
      <c r="L101" s="7" t="n">
        <v>0</v>
      </c>
      <c r="M101" s="7" t="n">
        <v>36478.64</v>
      </c>
      <c r="O101" s="11">
        <f>M101/SUM($M$2:$M$485)</f>
        <v/>
      </c>
      <c r="P101" s="5">
        <f>IFERROR(M101/I101,0)</f>
        <v/>
      </c>
      <c r="Q101" s="39" t="n">
        <v>6</v>
      </c>
      <c r="R101" s="8">
        <f>I101-Q101</f>
        <v/>
      </c>
      <c r="S101" s="36">
        <f>P101*R101</f>
        <v/>
      </c>
      <c r="U101" s="27" t="inlineStr">
        <is>
          <t>Stock SAP</t>
        </is>
      </c>
      <c r="V101" s="27" t="inlineStr">
        <is>
          <t>Descartables</t>
        </is>
      </c>
      <c r="W101" s="27" t="inlineStr">
        <is>
          <t>Dentro del alcance</t>
        </is>
      </c>
      <c r="X101" s="26" t="inlineStr">
        <is>
          <t>Baja</t>
        </is>
      </c>
      <c r="Y101" s="27" t="inlineStr">
        <is>
          <t>Homologado – confianza Baja – pendiente de validación</t>
        </is>
      </c>
      <c r="Z101" s="26" t="inlineStr">
        <is>
          <t>Dar de baja en SAP</t>
        </is>
      </c>
      <c r="AA101" s="27" t="inlineStr">
        <is>
          <t>69</t>
        </is>
      </c>
      <c r="AB101" s="27" t="inlineStr">
        <is>
          <t>Cinta Hipoalergénica 5cmx9m</t>
        </is>
      </c>
      <c r="AC101" s="27" t="inlineStr">
        <is>
          <t>Homologación por código Avain (master D-145)</t>
        </is>
      </c>
      <c r="AD101" s="27" t="inlineStr">
        <is>
          <t>No</t>
        </is>
      </c>
      <c r="AE101" s="27" t="inlineStr"/>
      <c r="AF101" s="27" t="inlineStr">
        <is>
          <t>Sí</t>
        </is>
      </c>
      <c r="AG101" s="27" t="inlineStr">
        <is>
          <t>D-145</t>
        </is>
      </c>
      <c r="AH101" s="37" t="n">
        <v>72</v>
      </c>
      <c r="AI101" s="37" t="n">
        <v>6</v>
      </c>
      <c r="AJ101" s="37" t="n">
        <v>66</v>
      </c>
      <c r="AK101" s="38" t="n">
        <v>506.6477777777778</v>
      </c>
      <c r="AL101" s="38">
        <f>IF(OR($Z101="Dar de baja en SAP",$Z101="Dar de alta en SAP"),$AJ101*$AK101,"")</f>
        <v/>
      </c>
      <c r="AM101" s="38">
        <f>$AI101*$AK101</f>
        <v/>
      </c>
      <c r="AN101" s="27" t="inlineStr"/>
      <c r="AO101" s="27"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t="inlineStr"/>
      <c r="D102" s="5" t="inlineStr">
        <is>
          <t>033</t>
        </is>
      </c>
      <c r="E102" s="5" t="inlineStr">
        <is>
          <t>ZDES</t>
        </is>
      </c>
      <c r="F102" s="5" t="inlineStr">
        <is>
          <t>1130</t>
        </is>
      </c>
      <c r="G102" s="5" t="inlineStr">
        <is>
          <t>3013</t>
        </is>
      </c>
      <c r="H102" s="5" t="inlineStr">
        <is>
          <t>C/U</t>
        </is>
      </c>
      <c r="I102" s="6" t="n">
        <v>69</v>
      </c>
      <c r="J102" s="6" t="n">
        <v>0</v>
      </c>
      <c r="K102" s="5" t="inlineStr">
        <is>
          <t>ARS</t>
        </is>
      </c>
      <c r="L102" s="7" t="n">
        <v>0</v>
      </c>
      <c r="M102" s="7" t="n">
        <v>14364</v>
      </c>
      <c r="O102" s="11">
        <f>M102/SUM($M$2:$M$485)</f>
        <v/>
      </c>
      <c r="P102" s="5">
        <f>IFERROR(M102/I102,0)</f>
        <v/>
      </c>
      <c r="R102" s="8">
        <f>I102-Q102</f>
        <v/>
      </c>
      <c r="S102" s="36">
        <f>P102*R102</f>
        <v/>
      </c>
      <c r="U102" s="27" t="inlineStr">
        <is>
          <t>Stock SAP</t>
        </is>
      </c>
      <c r="V102" s="27" t="inlineStr">
        <is>
          <t>Descartables</t>
        </is>
      </c>
      <c r="W102" s="27" t="inlineStr">
        <is>
          <t>Dentro del alcance</t>
        </is>
      </c>
      <c r="X102" s="30" t="inlineStr">
        <is>
          <t>Media</t>
        </is>
      </c>
      <c r="Y102" s="27" t="inlineStr">
        <is>
          <t>Homologado – confianza Media – pendiente de validación</t>
        </is>
      </c>
      <c r="Z102" s="25" t="inlineStr">
        <is>
          <t>Dar de alta en SAP</t>
        </is>
      </c>
      <c r="AA102" s="27" t="inlineStr">
        <is>
          <t>129</t>
        </is>
      </c>
      <c r="AB102" s="27" t="inlineStr">
        <is>
          <t>Gasas 10 x 10</t>
        </is>
      </c>
      <c r="AC102" s="27" t="inlineStr">
        <is>
          <t>Homologación por código Avain (master D-141)</t>
        </is>
      </c>
      <c r="AD102" s="27" t="inlineStr">
        <is>
          <t>No</t>
        </is>
      </c>
      <c r="AE102" s="27" t="inlineStr"/>
      <c r="AF102" s="27" t="inlineStr">
        <is>
          <t>Sí</t>
        </is>
      </c>
      <c r="AG102" s="27" t="inlineStr">
        <is>
          <t>D-141</t>
        </is>
      </c>
      <c r="AH102" s="37" t="n">
        <v>569</v>
      </c>
      <c r="AI102" s="37" t="n">
        <v>832</v>
      </c>
      <c r="AJ102" s="37" t="n">
        <v>-263</v>
      </c>
      <c r="AK102" s="38" t="n">
        <v>208.1739718804921</v>
      </c>
      <c r="AL102" s="38">
        <f>IF(OR($Z102="Dar de baja en SAP",$Z102="Dar de alta en SAP"),$AJ102*$AK102,"")</f>
        <v/>
      </c>
      <c r="AM102" s="38">
        <f>$AI102*$AK102</f>
        <v/>
      </c>
      <c r="AN102" s="27" t="inlineStr"/>
      <c r="AO102" s="27"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7" t="n">
        <v>0</v>
      </c>
      <c r="M103" s="7" t="n">
        <v>21787.38</v>
      </c>
      <c r="O103" s="11">
        <f>M103/SUM($M$2:$M$485)</f>
        <v/>
      </c>
      <c r="P103" s="5">
        <f>IFERROR(M103/I103,0)</f>
        <v/>
      </c>
      <c r="R103" s="8">
        <f>I103-Q103</f>
        <v/>
      </c>
      <c r="S103" s="36">
        <f>P103*R103</f>
        <v/>
      </c>
      <c r="U103" s="27" t="inlineStr">
        <is>
          <t>Stock SAP</t>
        </is>
      </c>
      <c r="V103" s="27" t="inlineStr">
        <is>
          <t>Medicamentos</t>
        </is>
      </c>
      <c r="W103" s="27" t="inlineStr">
        <is>
          <t>Dentro del alcance</t>
        </is>
      </c>
      <c r="X103" s="25" t="inlineStr">
        <is>
          <t>Alta</t>
        </is>
      </c>
      <c r="Y103" s="27" t="inlineStr">
        <is>
          <t>Homologado – confianza Alta</t>
        </is>
      </c>
      <c r="Z103" s="26" t="inlineStr">
        <is>
          <t>Dar de baja en SAP</t>
        </is>
      </c>
      <c r="AA103" s="27" t="inlineStr">
        <is>
          <t>287</t>
        </is>
      </c>
      <c r="AB103" s="27" t="inlineStr">
        <is>
          <t>Dinitrato de Isosorbide 5mg comp SBL</t>
        </is>
      </c>
      <c r="AC103" s="27" t="inlineStr">
        <is>
          <t>Homologación por código Avain (master M04-006)</t>
        </is>
      </c>
      <c r="AD103" s="27" t="inlineStr">
        <is>
          <t>No</t>
        </is>
      </c>
      <c r="AE103" s="27" t="inlineStr"/>
      <c r="AF103" s="27" t="inlineStr">
        <is>
          <t>Sí</t>
        </is>
      </c>
      <c r="AG103" s="27" t="inlineStr">
        <is>
          <t>M04-006</t>
        </is>
      </c>
      <c r="AH103" s="37" t="n">
        <v>180</v>
      </c>
      <c r="AI103" s="37" t="n">
        <v>150</v>
      </c>
      <c r="AJ103" s="37" t="n">
        <v>30</v>
      </c>
      <c r="AK103" s="38" t="n">
        <v>363.1229444444444</v>
      </c>
      <c r="AL103" s="38">
        <f>IF(OR($Z103="Dar de baja en SAP",$Z103="Dar de alta en SAP"),$AJ103*$AK103,"")</f>
        <v/>
      </c>
      <c r="AM103" s="38">
        <f>$AI103*$AK103</f>
        <v/>
      </c>
      <c r="AN103" s="27" t="inlineStr"/>
      <c r="AO103" s="27"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7" t="n">
        <v>0</v>
      </c>
      <c r="M104" s="7" t="n">
        <v>135776.81</v>
      </c>
      <c r="O104" s="11">
        <f>M104/SUM($M$2:$M$485)</f>
        <v/>
      </c>
      <c r="P104" s="5">
        <f>IFERROR(M104/I104,0)</f>
        <v/>
      </c>
      <c r="Q104" s="39" t="n">
        <v>35</v>
      </c>
      <c r="R104" s="8">
        <f>I104-Q104</f>
        <v/>
      </c>
      <c r="S104" s="36">
        <f>P104*R104</f>
        <v/>
      </c>
      <c r="U104" s="27" t="inlineStr">
        <is>
          <t>Stock SAP</t>
        </is>
      </c>
      <c r="V104" s="27" t="inlineStr">
        <is>
          <t>Medicamentos</t>
        </is>
      </c>
      <c r="W104" s="27" t="inlineStr">
        <is>
          <t>Dentro del alcance</t>
        </is>
      </c>
      <c r="X104" s="25" t="inlineStr">
        <is>
          <t>Alta</t>
        </is>
      </c>
      <c r="Y104" s="27" t="inlineStr">
        <is>
          <t>Homologado – confianza Alta</t>
        </is>
      </c>
      <c r="Z104" s="26" t="inlineStr">
        <is>
          <t>Dar de baja en SAP</t>
        </is>
      </c>
      <c r="AA104" s="27" t="inlineStr">
        <is>
          <t>220</t>
        </is>
      </c>
      <c r="AB104" s="27" t="inlineStr">
        <is>
          <t>Solución ringer lactato 500ml Baxter 500ml</t>
        </is>
      </c>
      <c r="AC104" s="27" t="inlineStr">
        <is>
          <t>Homologación por código Avain (master M13-003)</t>
        </is>
      </c>
      <c r="AD104" s="27" t="inlineStr">
        <is>
          <t>No</t>
        </is>
      </c>
      <c r="AE104" s="27" t="inlineStr"/>
      <c r="AF104" s="27" t="inlineStr">
        <is>
          <t>Sí</t>
        </is>
      </c>
      <c r="AG104" s="27" t="inlineStr">
        <is>
          <t>M13-003</t>
        </is>
      </c>
      <c r="AH104" s="37" t="n">
        <v>84</v>
      </c>
      <c r="AI104" s="37" t="n">
        <v>35</v>
      </c>
      <c r="AJ104" s="37" t="n">
        <v>49</v>
      </c>
      <c r="AK104" s="38" t="n">
        <v>2262.946785714286</v>
      </c>
      <c r="AL104" s="38">
        <f>IF(OR($Z104="Dar de baja en SAP",$Z104="Dar de alta en SAP"),$AJ104*$AK104,"")</f>
        <v/>
      </c>
      <c r="AM104" s="38">
        <f>$AI104*$AK104</f>
        <v/>
      </c>
      <c r="AN104" s="27" t="inlineStr"/>
      <c r="AO104" s="27"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7" t="n">
        <v>0</v>
      </c>
      <c r="M105" s="7" t="n">
        <v>3348.3</v>
      </c>
      <c r="O105" s="11">
        <f>M105/SUM($M$2:$M$485)</f>
        <v/>
      </c>
      <c r="P105" s="5">
        <f>IFERROR(M105/I105,0)</f>
        <v/>
      </c>
      <c r="Q105" s="39" t="n">
        <v>200</v>
      </c>
      <c r="R105" s="8">
        <f>I105-Q105</f>
        <v/>
      </c>
      <c r="S105" s="36">
        <f>P105*R105</f>
        <v/>
      </c>
      <c r="U105" s="27" t="inlineStr">
        <is>
          <t>Stock SAP</t>
        </is>
      </c>
      <c r="V105" s="27" t="inlineStr">
        <is>
          <t>Medicamentos</t>
        </is>
      </c>
      <c r="W105" s="27" t="inlineStr">
        <is>
          <t>Dentro del alcance</t>
        </is>
      </c>
      <c r="X105" s="26" t="inlineStr">
        <is>
          <t>Baja</t>
        </is>
      </c>
      <c r="Y105" s="27" t="inlineStr">
        <is>
          <t>Homologado – confianza Baja – pendiente de validación</t>
        </is>
      </c>
      <c r="Z105" s="25" t="inlineStr">
        <is>
          <t>Dar de alta en SAP</t>
        </is>
      </c>
      <c r="AA105" s="27" t="inlineStr">
        <is>
          <t>175</t>
        </is>
      </c>
      <c r="AB105" s="27" t="inlineStr">
        <is>
          <t>Lorazepam comprimidos 1mgr SL</t>
        </is>
      </c>
      <c r="AC105" s="27" t="inlineStr">
        <is>
          <t>Homologación por código Avain (master M09-004)</t>
        </is>
      </c>
      <c r="AD105" s="27" t="inlineStr">
        <is>
          <t>No</t>
        </is>
      </c>
      <c r="AE105" s="27" t="inlineStr"/>
      <c r="AF105" s="27" t="inlineStr">
        <is>
          <t>Sí</t>
        </is>
      </c>
      <c r="AG105" s="27" t="inlineStr">
        <is>
          <t>M09-004</t>
        </is>
      </c>
      <c r="AH105" s="37" t="n">
        <v>60</v>
      </c>
      <c r="AI105" s="37" t="n">
        <v>200</v>
      </c>
      <c r="AJ105" s="37" t="n">
        <v>-140</v>
      </c>
      <c r="AK105" s="38" t="n">
        <v>55.805</v>
      </c>
      <c r="AL105" s="38">
        <f>IF(OR($Z105="Dar de baja en SAP",$Z105="Dar de alta en SAP"),$AJ105*$AK105,"")</f>
        <v/>
      </c>
      <c r="AM105" s="38">
        <f>$AI105*$AK105</f>
        <v/>
      </c>
      <c r="AN105" s="27" t="inlineStr"/>
      <c r="AO105" s="27"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7" t="n">
        <v>0</v>
      </c>
      <c r="M106" s="7" t="n">
        <v>68802</v>
      </c>
      <c r="O106" s="11">
        <f>M106/SUM($M$2:$M$485)</f>
        <v/>
      </c>
      <c r="P106" s="5">
        <f>IFERROR(M106/I106,0)</f>
        <v/>
      </c>
      <c r="R106" s="8">
        <f>I106-Q106</f>
        <v/>
      </c>
      <c r="S106" s="36">
        <f>P106*R106</f>
        <v/>
      </c>
      <c r="U106" s="27" t="inlineStr">
        <is>
          <t>Stock SAP</t>
        </is>
      </c>
      <c r="V106" s="27" t="inlineStr">
        <is>
          <t>Medicamentos</t>
        </is>
      </c>
      <c r="W106" s="27" t="inlineStr">
        <is>
          <t>Dentro del alcance</t>
        </is>
      </c>
      <c r="X106" s="27" t="inlineStr"/>
      <c r="Y106" s="27" t="inlineStr">
        <is>
          <t>Sin recuento físico en el inventario de Avain</t>
        </is>
      </c>
      <c r="Z106" s="28" t="inlineStr">
        <is>
          <t>Sin recuento físico</t>
        </is>
      </c>
      <c r="AA106" s="27" t="inlineStr"/>
      <c r="AB106" s="27" t="inlineStr"/>
      <c r="AC106" s="27" t="inlineStr"/>
      <c r="AD106" s="27" t="inlineStr"/>
      <c r="AE106" s="27" t="inlineStr"/>
      <c r="AF106" s="27" t="inlineStr"/>
      <c r="AG106" s="27" t="inlineStr"/>
      <c r="AH106" s="37" t="n">
        <v>60</v>
      </c>
      <c r="AI106" s="37" t="n">
        <v>0</v>
      </c>
      <c r="AJ106" s="37" t="n">
        <v>60</v>
      </c>
      <c r="AK106" s="38" t="n">
        <v>1146.7</v>
      </c>
      <c r="AL106" s="38" t="n"/>
      <c r="AM106" s="38" t="n"/>
      <c r="AN106" s="27" t="inlineStr"/>
      <c r="AO106" s="27" t="inlineStr"/>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7" t="n">
        <v>0</v>
      </c>
      <c r="M107" s="7" t="n">
        <v>41100</v>
      </c>
      <c r="O107" s="11">
        <f>M107/SUM($M$2:$M$485)</f>
        <v/>
      </c>
      <c r="P107" s="5">
        <f>IFERROR(M107/I107,0)</f>
        <v/>
      </c>
      <c r="Q107" s="39" t="n">
        <v>140</v>
      </c>
      <c r="R107" s="8">
        <f>I107-Q107</f>
        <v/>
      </c>
      <c r="S107" s="36">
        <f>P107*R107</f>
        <v/>
      </c>
      <c r="U107" s="27" t="inlineStr">
        <is>
          <t>Stock SAP</t>
        </is>
      </c>
      <c r="V107" s="27" t="inlineStr">
        <is>
          <t>Medicamentos</t>
        </is>
      </c>
      <c r="W107" s="27" t="inlineStr">
        <is>
          <t>Dentro del alcance</t>
        </is>
      </c>
      <c r="X107" s="26" t="inlineStr">
        <is>
          <t>Baja</t>
        </is>
      </c>
      <c r="Y107" s="27" t="inlineStr">
        <is>
          <t>Homologado – confianza Baja – pendiente de validación</t>
        </is>
      </c>
      <c r="Z107" s="25" t="inlineStr">
        <is>
          <t>Dar de alta en SAP</t>
        </is>
      </c>
      <c r="AA107" s="27" t="inlineStr">
        <is>
          <t>216</t>
        </is>
      </c>
      <c r="AB107" s="27" t="inlineStr">
        <is>
          <t>Simeticona comprimidos x200mg</t>
        </is>
      </c>
      <c r="AC107" s="27" t="inlineStr">
        <is>
          <t>Cruce por nomenclatura SAP</t>
        </is>
      </c>
      <c r="AD107" s="27" t="inlineStr">
        <is>
          <t>No</t>
        </is>
      </c>
      <c r="AE107" s="27" t="inlineStr"/>
      <c r="AF107" s="27" t="inlineStr">
        <is>
          <t>No</t>
        </is>
      </c>
      <c r="AG107" s="27" t="inlineStr"/>
      <c r="AH107" s="37" t="n">
        <v>60</v>
      </c>
      <c r="AI107" s="37" t="n">
        <v>140</v>
      </c>
      <c r="AJ107" s="37" t="n">
        <v>-80</v>
      </c>
      <c r="AK107" s="38" t="n">
        <v>685</v>
      </c>
      <c r="AL107" s="38">
        <f>IF(OR($Z107="Dar de baja en SAP",$Z107="Dar de alta en SAP"),$AJ107*$AK107,"")</f>
        <v/>
      </c>
      <c r="AM107" s="38">
        <f>$AI107*$AK107</f>
        <v/>
      </c>
      <c r="AN107" s="27" t="inlineStr"/>
      <c r="AO107" s="27"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7" t="n">
        <v>0</v>
      </c>
      <c r="M108" s="7" t="n">
        <v>211967.07</v>
      </c>
      <c r="O108" s="11">
        <f>M108/SUM($M$2:$M$485)</f>
        <v/>
      </c>
      <c r="P108" s="5">
        <f>IFERROR(M108/I108,0)</f>
        <v/>
      </c>
      <c r="Q108" s="39" t="n">
        <v>13</v>
      </c>
      <c r="R108" s="8">
        <f>I108-Q108</f>
        <v/>
      </c>
      <c r="S108" s="36">
        <f>P108*R108</f>
        <v/>
      </c>
      <c r="U108" s="27" t="inlineStr">
        <is>
          <t>Stock SAP</t>
        </is>
      </c>
      <c r="V108" s="27" t="inlineStr">
        <is>
          <t>Medicamentos</t>
        </is>
      </c>
      <c r="W108" s="27" t="inlineStr">
        <is>
          <t>Dentro del alcance</t>
        </is>
      </c>
      <c r="X108" s="25" t="inlineStr">
        <is>
          <t>Alta</t>
        </is>
      </c>
      <c r="Y108" s="27" t="inlineStr">
        <is>
          <t>Homologado – confianza Alta</t>
        </is>
      </c>
      <c r="Z108" s="26" t="inlineStr">
        <is>
          <t>Dar de baja en SAP</t>
        </is>
      </c>
      <c r="AA108" s="27" t="inlineStr">
        <is>
          <t>200</t>
        </is>
      </c>
      <c r="AB108" s="27" t="inlineStr">
        <is>
          <t>Penicilina Benzatinica fco ampolla 2400000UI</t>
        </is>
      </c>
      <c r="AC108" s="27" t="inlineStr">
        <is>
          <t>Homologación por código Avain (master M11-012)</t>
        </is>
      </c>
      <c r="AD108" s="27" t="inlineStr">
        <is>
          <t>No</t>
        </is>
      </c>
      <c r="AE108" s="27" t="inlineStr"/>
      <c r="AF108" s="27" t="inlineStr">
        <is>
          <t>Sí</t>
        </is>
      </c>
      <c r="AG108" s="27" t="inlineStr">
        <is>
          <t>M11-012</t>
        </is>
      </c>
      <c r="AH108" s="37" t="n">
        <v>75</v>
      </c>
      <c r="AI108" s="37" t="n">
        <v>13</v>
      </c>
      <c r="AJ108" s="37" t="n">
        <v>62</v>
      </c>
      <c r="AK108" s="38" t="n">
        <v>3853.946666666667</v>
      </c>
      <c r="AL108" s="38">
        <f>IF(OR($Z108="Dar de baja en SAP",$Z108="Dar de alta en SAP"),$AJ108*$AK108,"")</f>
        <v/>
      </c>
      <c r="AM108" s="38">
        <f>$AI108*$AK108</f>
        <v/>
      </c>
      <c r="AN108" s="27" t="inlineStr"/>
      <c r="AO108" s="27"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7" t="n">
        <v>0</v>
      </c>
      <c r="M109" s="7" t="n">
        <v>30020.28</v>
      </c>
      <c r="O109" s="11">
        <f>M109/SUM($M$2:$M$485)</f>
        <v/>
      </c>
      <c r="P109" s="5">
        <f>IFERROR(M109/I109,0)</f>
        <v/>
      </c>
      <c r="Q109" s="39" t="n">
        <v>24</v>
      </c>
      <c r="R109" s="8">
        <f>I109-Q109</f>
        <v/>
      </c>
      <c r="S109" s="36">
        <f>P109*R109</f>
        <v/>
      </c>
      <c r="U109" s="27" t="inlineStr">
        <is>
          <t>Stock SAP</t>
        </is>
      </c>
      <c r="V109" s="27" t="inlineStr">
        <is>
          <t>Medicamentos</t>
        </is>
      </c>
      <c r="W109" s="27" t="inlineStr">
        <is>
          <t>Dentro del alcance</t>
        </is>
      </c>
      <c r="X109" s="25" t="inlineStr">
        <is>
          <t>Alta</t>
        </is>
      </c>
      <c r="Y109" s="27" t="inlineStr">
        <is>
          <t>Homologado – confianza Alta</t>
        </is>
      </c>
      <c r="Z109" s="26" t="inlineStr">
        <is>
          <t>Dar de baja en SAP</t>
        </is>
      </c>
      <c r="AA109" s="27" t="inlineStr">
        <is>
          <t>16</t>
        </is>
      </c>
      <c r="AB109" s="27" t="inlineStr">
        <is>
          <t>Agua Oxigenada x100 ml</t>
        </is>
      </c>
      <c r="AC109" s="27" t="inlineStr">
        <is>
          <t>Cruce por nomenclatura SAP</t>
        </is>
      </c>
      <c r="AD109" s="27" t="inlineStr">
        <is>
          <t>No</t>
        </is>
      </c>
      <c r="AE109" s="27" t="inlineStr"/>
      <c r="AF109" s="27" t="inlineStr">
        <is>
          <t>No</t>
        </is>
      </c>
      <c r="AG109" s="27" t="inlineStr"/>
      <c r="AH109" s="37" t="n">
        <v>50</v>
      </c>
      <c r="AI109" s="37" t="n">
        <v>24</v>
      </c>
      <c r="AJ109" s="37" t="n">
        <v>26</v>
      </c>
      <c r="AK109" s="38" t="n">
        <v>600.4055999999999</v>
      </c>
      <c r="AL109" s="38">
        <f>IF(OR($Z109="Dar de baja en SAP",$Z109="Dar de alta en SAP"),$AJ109*$AK109,"")</f>
        <v/>
      </c>
      <c r="AM109" s="38">
        <f>$AI109*$AK109</f>
        <v/>
      </c>
      <c r="AN109" s="27" t="inlineStr"/>
      <c r="AO109" s="27"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7" t="n">
        <v>0</v>
      </c>
      <c r="M110" s="7" t="n">
        <v>35853.09</v>
      </c>
      <c r="O110" s="11">
        <f>M110/SUM($M$2:$M$485)</f>
        <v/>
      </c>
      <c r="P110" s="5">
        <f>IFERROR(M110/I110,0)</f>
        <v/>
      </c>
      <c r="R110" s="8">
        <f>I110-Q110</f>
        <v/>
      </c>
      <c r="S110" s="36">
        <f>P110*R110</f>
        <v/>
      </c>
      <c r="U110" s="27" t="inlineStr">
        <is>
          <t>Stock SAP</t>
        </is>
      </c>
      <c r="V110" s="27" t="inlineStr">
        <is>
          <t>Medicamentos</t>
        </is>
      </c>
      <c r="W110" s="27" t="inlineStr">
        <is>
          <t>Dentro del alcance</t>
        </is>
      </c>
      <c r="X110" s="27" t="inlineStr"/>
      <c r="Y110" s="27" t="inlineStr">
        <is>
          <t>Sin recuento físico en el inventario de Avain</t>
        </is>
      </c>
      <c r="Z110" s="28" t="inlineStr">
        <is>
          <t>Sin recuento físico</t>
        </is>
      </c>
      <c r="AA110" s="27" t="inlineStr"/>
      <c r="AB110" s="27" t="inlineStr"/>
      <c r="AC110" s="27" t="inlineStr"/>
      <c r="AD110" s="27" t="inlineStr"/>
      <c r="AE110" s="27" t="inlineStr"/>
      <c r="AF110" s="27" t="inlineStr"/>
      <c r="AG110" s="27" t="inlineStr"/>
      <c r="AH110" s="37" t="n">
        <v>50</v>
      </c>
      <c r="AI110" s="37" t="n">
        <v>0</v>
      </c>
      <c r="AJ110" s="37" t="n">
        <v>50</v>
      </c>
      <c r="AK110" s="38" t="n">
        <v>717.0617999999999</v>
      </c>
      <c r="AL110" s="38" t="n"/>
      <c r="AM110" s="38" t="n"/>
      <c r="AN110" s="27" t="inlineStr"/>
      <c r="AO110" s="27" t="inlineStr"/>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7" t="n">
        <v>0</v>
      </c>
      <c r="M111" s="7" t="n">
        <v>88819.53</v>
      </c>
      <c r="O111" s="11">
        <f>M111/SUM($M$2:$M$485)</f>
        <v/>
      </c>
      <c r="P111" s="5">
        <f>IFERROR(M111/I111,0)</f>
        <v/>
      </c>
      <c r="R111" s="8">
        <f>I111-Q111</f>
        <v/>
      </c>
      <c r="S111" s="36">
        <f>P111*R111</f>
        <v/>
      </c>
      <c r="U111" s="27" t="inlineStr">
        <is>
          <t>Stock SAP</t>
        </is>
      </c>
      <c r="V111" s="27" t="inlineStr">
        <is>
          <t>Medicamentos</t>
        </is>
      </c>
      <c r="W111" s="27" t="inlineStr">
        <is>
          <t>Dentro del alcance</t>
        </is>
      </c>
      <c r="X111" s="26" t="inlineStr">
        <is>
          <t>Baja</t>
        </is>
      </c>
      <c r="Y111" s="27" t="inlineStr">
        <is>
          <t>Homologado – confianza Baja – pendiente de validación</t>
        </is>
      </c>
      <c r="Z111" s="26" t="inlineStr">
        <is>
          <t>Dar de baja en SAP</t>
        </is>
      </c>
      <c r="AA111" s="27" t="inlineStr">
        <is>
          <t>218; 219</t>
        </is>
      </c>
      <c r="AB111" s="27" t="inlineStr">
        <is>
          <t>Solucion fisiológica 500ml Baxter 500ml; Solucion Fisiologica x 100ml gotero</t>
        </is>
      </c>
      <c r="AC111" s="27" t="inlineStr">
        <is>
          <t>Homologación por código Avain (master D-177); Homologación por código Avain (master M13-001)</t>
        </is>
      </c>
      <c r="AD111" s="27" t="inlineStr">
        <is>
          <t>Sí</t>
        </is>
      </c>
      <c r="AE111" s="27" t="inlineStr">
        <is>
          <t>1000089, 1000791</t>
        </is>
      </c>
      <c r="AF111" s="27" t="inlineStr">
        <is>
          <t>Sí</t>
        </is>
      </c>
      <c r="AG111" s="27" t="inlineStr">
        <is>
          <t>D-177; M13-001</t>
        </is>
      </c>
      <c r="AH111" s="37" t="n">
        <v>238</v>
      </c>
      <c r="AI111" s="37" t="n">
        <v>54</v>
      </c>
      <c r="AJ111" s="37" t="n">
        <v>184</v>
      </c>
      <c r="AK111" s="38" t="n">
        <v>1776.390672268908</v>
      </c>
      <c r="AL111" s="38">
        <f>IF(OR($Z111="Dar de baja en SAP",$Z111="Dar de alta en SAP"),$AJ111*$AK111,"")</f>
        <v/>
      </c>
      <c r="AM111" s="38">
        <f>$AI111*$AK111</f>
        <v/>
      </c>
      <c r="AN111" s="27" t="inlineStr"/>
      <c r="AO111" s="27"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7" t="n">
        <v>0</v>
      </c>
      <c r="M112" s="7" t="n">
        <v>20222.33</v>
      </c>
      <c r="O112" s="11">
        <f>M112/SUM($M$2:$M$485)</f>
        <v/>
      </c>
      <c r="P112" s="5">
        <f>IFERROR(M112/I112,0)</f>
        <v/>
      </c>
      <c r="Q112" s="39" t="n">
        <v>118</v>
      </c>
      <c r="R112" s="8">
        <f>I112-Q112</f>
        <v/>
      </c>
      <c r="S112" s="36">
        <f>P112*R112</f>
        <v/>
      </c>
      <c r="U112" s="27" t="inlineStr">
        <is>
          <t>Stock SAP</t>
        </is>
      </c>
      <c r="V112" s="27" t="inlineStr">
        <is>
          <t>Medicamentos</t>
        </is>
      </c>
      <c r="W112" s="27" t="inlineStr">
        <is>
          <t>Dentro del alcance</t>
        </is>
      </c>
      <c r="X112" s="25" t="inlineStr">
        <is>
          <t>Alta</t>
        </is>
      </c>
      <c r="Y112" s="27" t="inlineStr">
        <is>
          <t>Homologado – confianza Alta</t>
        </is>
      </c>
      <c r="Z112" s="25" t="inlineStr">
        <is>
          <t>Dar de alta en SAP</t>
        </is>
      </c>
      <c r="AA112" s="27" t="inlineStr">
        <is>
          <t>125</t>
        </is>
      </c>
      <c r="AB112" s="27" t="inlineStr">
        <is>
          <t>Furosemida 1 amp=2ml x 20mg</t>
        </is>
      </c>
      <c r="AC112" s="27" t="inlineStr">
        <is>
          <t>Homologación por código Avain (master M12-001)</t>
        </is>
      </c>
      <c r="AD112" s="27" t="inlineStr">
        <is>
          <t>No</t>
        </is>
      </c>
      <c r="AE112" s="27" t="inlineStr"/>
      <c r="AF112" s="27" t="inlineStr">
        <is>
          <t>Sí</t>
        </is>
      </c>
      <c r="AG112" s="27" t="inlineStr">
        <is>
          <t>M12-001</t>
        </is>
      </c>
      <c r="AH112" s="37" t="n">
        <v>100</v>
      </c>
      <c r="AI112" s="37" t="n">
        <v>118</v>
      </c>
      <c r="AJ112" s="37" t="n">
        <v>-18</v>
      </c>
      <c r="AK112" s="38" t="n">
        <v>404.4466</v>
      </c>
      <c r="AL112" s="38">
        <f>IF(OR($Z112="Dar de baja en SAP",$Z112="Dar de alta en SAP"),$AJ112*$AK112,"")</f>
        <v/>
      </c>
      <c r="AM112" s="38">
        <f>$AI112*$AK112</f>
        <v/>
      </c>
      <c r="AN112" s="27" t="inlineStr"/>
      <c r="AO112" s="27"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7" t="n">
        <v>0</v>
      </c>
      <c r="M113" s="7" t="n">
        <v>20222.33</v>
      </c>
      <c r="O113" s="11">
        <f>M113/SUM($M$2:$M$485)</f>
        <v/>
      </c>
      <c r="P113" s="5">
        <f>IFERROR(M113/I113,0)</f>
        <v/>
      </c>
      <c r="R113" s="8">
        <f>I113-Q113</f>
        <v/>
      </c>
      <c r="S113" s="36">
        <f>P113*R113</f>
        <v/>
      </c>
      <c r="U113" s="27" t="inlineStr">
        <is>
          <t>Stock SAP</t>
        </is>
      </c>
      <c r="V113" s="27" t="inlineStr">
        <is>
          <t>Medicamentos</t>
        </is>
      </c>
      <c r="W113" s="27" t="inlineStr">
        <is>
          <t>Dentro del alcance</t>
        </is>
      </c>
      <c r="X113" s="25" t="inlineStr">
        <is>
          <t>Alta</t>
        </is>
      </c>
      <c r="Y113" s="27" t="inlineStr">
        <is>
          <t>Homologado – confianza Alta</t>
        </is>
      </c>
      <c r="Z113" s="25" t="inlineStr">
        <is>
          <t>Dar de alta en SAP</t>
        </is>
      </c>
      <c r="AA113" s="27" t="inlineStr">
        <is>
          <t>125</t>
        </is>
      </c>
      <c r="AB113" s="27" t="inlineStr">
        <is>
          <t>Furosemida 1 amp=2ml x 20mg</t>
        </is>
      </c>
      <c r="AC113" s="27" t="inlineStr">
        <is>
          <t>Homologación por código Avain (master M12-001)</t>
        </is>
      </c>
      <c r="AD113" s="27" t="inlineStr">
        <is>
          <t>No</t>
        </is>
      </c>
      <c r="AE113" s="27" t="inlineStr"/>
      <c r="AF113" s="27" t="inlineStr">
        <is>
          <t>Sí</t>
        </is>
      </c>
      <c r="AG113" s="27" t="inlineStr">
        <is>
          <t>M12-001</t>
        </is>
      </c>
      <c r="AH113" s="37" t="n">
        <v>100</v>
      </c>
      <c r="AI113" s="37" t="n">
        <v>118</v>
      </c>
      <c r="AJ113" s="37" t="n">
        <v>-18</v>
      </c>
      <c r="AK113" s="38" t="n">
        <v>404.4466</v>
      </c>
      <c r="AL113" s="38">
        <f>IF(OR($Z113="Dar de baja en SAP",$Z113="Dar de alta en SAP"),$AJ113*$AK113,"")</f>
        <v/>
      </c>
      <c r="AM113" s="38">
        <f>$AI113*$AK113</f>
        <v/>
      </c>
      <c r="AN113" s="27" t="inlineStr"/>
      <c r="AO113" s="27"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7" t="n">
        <v>0</v>
      </c>
      <c r="M114" s="7" t="n">
        <v>30717.25</v>
      </c>
      <c r="O114" s="11">
        <f>M114/SUM($M$2:$M$485)</f>
        <v/>
      </c>
      <c r="P114" s="5">
        <f>IFERROR(M114/I114,0)</f>
        <v/>
      </c>
      <c r="Q114" s="39" t="n">
        <v>44</v>
      </c>
      <c r="R114" s="8">
        <f>I114-Q114</f>
        <v/>
      </c>
      <c r="S114" s="36">
        <f>P114*R114</f>
        <v/>
      </c>
      <c r="U114" s="27" t="inlineStr">
        <is>
          <t>Stock SAP</t>
        </is>
      </c>
      <c r="V114" s="27" t="inlineStr">
        <is>
          <t>Medicamentos</t>
        </is>
      </c>
      <c r="W114" s="27" t="inlineStr">
        <is>
          <t>Dentro del alcance</t>
        </is>
      </c>
      <c r="X114" s="25" t="inlineStr">
        <is>
          <t>Alta</t>
        </is>
      </c>
      <c r="Y114" s="27" t="inlineStr">
        <is>
          <t>Homologado – confianza Alta</t>
        </is>
      </c>
      <c r="Z114" s="26" t="inlineStr">
        <is>
          <t>Dar de baja en SAP</t>
        </is>
      </c>
      <c r="AA114" s="27" t="inlineStr">
        <is>
          <t>188</t>
        </is>
      </c>
      <c r="AB114" s="27" t="inlineStr">
        <is>
          <t>Nalbufina 1 amp=1ml/10mg</t>
        </is>
      </c>
      <c r="AC114" s="27" t="inlineStr">
        <is>
          <t>Homologación por código Avain (master M02-004)</t>
        </is>
      </c>
      <c r="AD114" s="27" t="inlineStr">
        <is>
          <t>No</t>
        </is>
      </c>
      <c r="AE114" s="27" t="inlineStr"/>
      <c r="AF114" s="27" t="inlineStr">
        <is>
          <t>Sí</t>
        </is>
      </c>
      <c r="AG114" s="27" t="inlineStr">
        <is>
          <t>M02-004</t>
        </is>
      </c>
      <c r="AH114" s="37" t="n">
        <v>50</v>
      </c>
      <c r="AI114" s="37" t="n">
        <v>44</v>
      </c>
      <c r="AJ114" s="37" t="n">
        <v>6</v>
      </c>
      <c r="AK114" s="38" t="n">
        <v>614.345</v>
      </c>
      <c r="AL114" s="38">
        <f>IF(OR($Z114="Dar de baja en SAP",$Z114="Dar de alta en SAP"),$AJ114*$AK114,"")</f>
        <v/>
      </c>
      <c r="AM114" s="38">
        <f>$AI114*$AK114</f>
        <v/>
      </c>
      <c r="AN114" s="27" t="inlineStr"/>
      <c r="AO114" s="27"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7" t="n">
        <v>0</v>
      </c>
      <c r="M115" s="7" t="n">
        <v>48875</v>
      </c>
      <c r="O115" s="11">
        <f>M115/SUM($M$2:$M$485)</f>
        <v/>
      </c>
      <c r="P115" s="5">
        <f>IFERROR(M115/I115,0)</f>
        <v/>
      </c>
      <c r="Q115" s="39" t="n">
        <v>12</v>
      </c>
      <c r="R115" s="8">
        <f>I115-Q115</f>
        <v/>
      </c>
      <c r="S115" s="36">
        <f>P115*R115</f>
        <v/>
      </c>
      <c r="U115" s="27" t="inlineStr">
        <is>
          <t>Stock SAP</t>
        </is>
      </c>
      <c r="V115" s="27" t="inlineStr">
        <is>
          <t>Medicamentos</t>
        </is>
      </c>
      <c r="W115" s="27" t="inlineStr">
        <is>
          <t>Dentro del alcance</t>
        </is>
      </c>
      <c r="X115" s="26" t="inlineStr">
        <is>
          <t>Baja</t>
        </is>
      </c>
      <c r="Y115" s="27" t="inlineStr">
        <is>
          <t>Homologado – confianza Baja – pendiente de validación</t>
        </is>
      </c>
      <c r="Z115" s="26" t="inlineStr">
        <is>
          <t>Dar de baja en SAP</t>
        </is>
      </c>
      <c r="AA115" s="27" t="inlineStr">
        <is>
          <t>240</t>
        </is>
      </c>
      <c r="AB115" s="27" t="inlineStr">
        <is>
          <t>Tramadol clorhidrato 1 amp=2ml/100mg</t>
        </is>
      </c>
      <c r="AC115" s="27" t="inlineStr">
        <is>
          <t>Homologación por código Avain (master M01-011)</t>
        </is>
      </c>
      <c r="AD115" s="27" t="inlineStr">
        <is>
          <t>No</t>
        </is>
      </c>
      <c r="AE115" s="27" t="inlineStr"/>
      <c r="AF115" s="27" t="inlineStr">
        <is>
          <t>Sí</t>
        </is>
      </c>
      <c r="AG115" s="27" t="inlineStr">
        <is>
          <t>M01-011</t>
        </is>
      </c>
      <c r="AH115" s="37" t="n">
        <v>50</v>
      </c>
      <c r="AI115" s="37" t="n">
        <v>12</v>
      </c>
      <c r="AJ115" s="37" t="n">
        <v>38</v>
      </c>
      <c r="AK115" s="38" t="n">
        <v>977.5</v>
      </c>
      <c r="AL115" s="38">
        <f>IF(OR($Z115="Dar de baja en SAP",$Z115="Dar de alta en SAP"),$AJ115*$AK115,"")</f>
        <v/>
      </c>
      <c r="AM115" s="38">
        <f>$AI115*$AK115</f>
        <v/>
      </c>
      <c r="AN115" s="27" t="inlineStr"/>
      <c r="AO115" s="27"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7" t="n">
        <v>0</v>
      </c>
      <c r="M116" s="7" t="n">
        <v>33991.06</v>
      </c>
      <c r="O116" s="11">
        <f>M116/SUM($M$2:$M$485)</f>
        <v/>
      </c>
      <c r="P116" s="5">
        <f>IFERROR(M116/I116,0)</f>
        <v/>
      </c>
      <c r="R116" s="8">
        <f>I116-Q116</f>
        <v/>
      </c>
      <c r="S116" s="36">
        <f>P116*R116</f>
        <v/>
      </c>
      <c r="U116" s="27" t="inlineStr">
        <is>
          <t>Stock SAP</t>
        </is>
      </c>
      <c r="V116" s="27" t="inlineStr">
        <is>
          <t>Medicamentos</t>
        </is>
      </c>
      <c r="W116" s="27" t="inlineStr">
        <is>
          <t>Dentro del alcance</t>
        </is>
      </c>
      <c r="X116" s="25" t="inlineStr">
        <is>
          <t>Alta</t>
        </is>
      </c>
      <c r="Y116" s="27" t="inlineStr">
        <is>
          <t>Homologado – confianza Alta</t>
        </is>
      </c>
      <c r="Z116" s="26" t="inlineStr">
        <is>
          <t>Dar de baja en SAP</t>
        </is>
      </c>
      <c r="AA116" s="27" t="inlineStr">
        <is>
          <t>50</t>
        </is>
      </c>
      <c r="AB116" s="27" t="inlineStr">
        <is>
          <t>Hioscina 20mg + Dipirona 2500mg. 1 amp</t>
        </is>
      </c>
      <c r="AC116" s="27" t="inlineStr">
        <is>
          <t>Homologación por código Avain (master M08-005)</t>
        </is>
      </c>
      <c r="AD116" s="27" t="inlineStr">
        <is>
          <t>Sí</t>
        </is>
      </c>
      <c r="AE116" s="27" t="inlineStr">
        <is>
          <t>1000684, 1000244</t>
        </is>
      </c>
      <c r="AF116" s="27" t="inlineStr">
        <is>
          <t>Sí</t>
        </is>
      </c>
      <c r="AG116" s="27" t="inlineStr">
        <is>
          <t>M08-005</t>
        </is>
      </c>
      <c r="AH116" s="37" t="n">
        <v>150</v>
      </c>
      <c r="AI116" s="37" t="n">
        <v>83</v>
      </c>
      <c r="AJ116" s="37" t="n">
        <v>67</v>
      </c>
      <c r="AK116" s="38" t="n">
        <v>679.8211333333334</v>
      </c>
      <c r="AL116" s="38">
        <f>IF(OR($Z116="Dar de baja en SAP",$Z116="Dar de alta en SAP"),$AJ116*$AK116,"")</f>
        <v/>
      </c>
      <c r="AM116" s="38">
        <f>$AI116*$AK116</f>
        <v/>
      </c>
      <c r="AN116" s="27" t="inlineStr"/>
      <c r="AO116" s="27"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7" t="n">
        <v>0</v>
      </c>
      <c r="M117" s="7" t="n">
        <v>188436.6</v>
      </c>
      <c r="O117" s="11">
        <f>M117/SUM($M$2:$M$485)</f>
        <v/>
      </c>
      <c r="P117" s="5">
        <f>IFERROR(M117/I117,0)</f>
        <v/>
      </c>
      <c r="Q117" s="39" t="n">
        <v>54</v>
      </c>
      <c r="R117" s="8">
        <f>I117-Q117</f>
        <v/>
      </c>
      <c r="S117" s="36">
        <f>P117*R117</f>
        <v/>
      </c>
      <c r="U117" s="27" t="inlineStr">
        <is>
          <t>Stock SAP</t>
        </is>
      </c>
      <c r="V117" s="27" t="inlineStr">
        <is>
          <t>Medicamentos</t>
        </is>
      </c>
      <c r="W117" s="27" t="inlineStr">
        <is>
          <t>Dentro del alcance</t>
        </is>
      </c>
      <c r="X117" s="30" t="inlineStr">
        <is>
          <t>Media</t>
        </is>
      </c>
      <c r="Y117" s="27" t="inlineStr">
        <is>
          <t>Homologado – confianza Media – pendiente de validación</t>
        </is>
      </c>
      <c r="Z117" s="25" t="inlineStr">
        <is>
          <t>Dar de alta en SAP</t>
        </is>
      </c>
      <c r="AA117" s="27" t="inlineStr">
        <is>
          <t>44</t>
        </is>
      </c>
      <c r="AB117" s="27" t="inlineStr">
        <is>
          <t>Betametasona Crema</t>
        </is>
      </c>
      <c r="AC117" s="27" t="inlineStr">
        <is>
          <t>Cruce por nomenclatura SAP</t>
        </is>
      </c>
      <c r="AD117" s="27" t="inlineStr">
        <is>
          <t>No</t>
        </is>
      </c>
      <c r="AE117" s="27" t="inlineStr"/>
      <c r="AF117" s="27" t="inlineStr">
        <is>
          <t>No</t>
        </is>
      </c>
      <c r="AG117" s="27" t="inlineStr"/>
      <c r="AH117" s="37" t="n">
        <v>50</v>
      </c>
      <c r="AI117" s="37" t="n">
        <v>54</v>
      </c>
      <c r="AJ117" s="37" t="n">
        <v>-4</v>
      </c>
      <c r="AK117" s="38" t="n">
        <v>3768.732</v>
      </c>
      <c r="AL117" s="38">
        <f>IF(OR($Z117="Dar de baja en SAP",$Z117="Dar de alta en SAP"),$AJ117*$AK117,"")</f>
        <v/>
      </c>
      <c r="AM117" s="38">
        <f>$AI117*$AK117</f>
        <v/>
      </c>
      <c r="AN117" s="27" t="inlineStr"/>
      <c r="AO117" s="27"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7" t="n">
        <v>0</v>
      </c>
      <c r="M118" s="7" t="n">
        <v>216570</v>
      </c>
      <c r="O118" s="11">
        <f>M118/SUM($M$2:$M$485)</f>
        <v/>
      </c>
      <c r="P118" s="5">
        <f>IFERROR(M118/I118,0)</f>
        <v/>
      </c>
      <c r="Q118" s="39" t="n">
        <v>63</v>
      </c>
      <c r="R118" s="8">
        <f>I118-Q118</f>
        <v/>
      </c>
      <c r="S118" s="36">
        <f>P118*R118</f>
        <v/>
      </c>
      <c r="U118" s="27" t="inlineStr">
        <is>
          <t>Stock SAP</t>
        </is>
      </c>
      <c r="V118" s="27" t="inlineStr">
        <is>
          <t>Medicamentos</t>
        </is>
      </c>
      <c r="W118" s="27" t="inlineStr">
        <is>
          <t>Dentro del alcance</t>
        </is>
      </c>
      <c r="X118" s="30" t="inlineStr">
        <is>
          <t>Media</t>
        </is>
      </c>
      <c r="Y118" s="27" t="inlineStr">
        <is>
          <t>Homologado – confianza Media – pendiente de validación</t>
        </is>
      </c>
      <c r="Z118" s="25" t="inlineStr">
        <is>
          <t>Dar de alta en SAP</t>
        </is>
      </c>
      <c r="AA118" s="27" t="inlineStr">
        <is>
          <t>49</t>
        </is>
      </c>
      <c r="AB118" s="27" t="inlineStr">
        <is>
          <t>Bromhexina Jbe</t>
        </is>
      </c>
      <c r="AC118" s="27" t="inlineStr">
        <is>
          <t>Cruce por nomenclatura SAP</t>
        </is>
      </c>
      <c r="AD118" s="27" t="inlineStr">
        <is>
          <t>No</t>
        </is>
      </c>
      <c r="AE118" s="27" t="inlineStr"/>
      <c r="AF118" s="27" t="inlineStr">
        <is>
          <t>No</t>
        </is>
      </c>
      <c r="AG118" s="27" t="inlineStr"/>
      <c r="AH118" s="37" t="n">
        <v>50</v>
      </c>
      <c r="AI118" s="37" t="n">
        <v>63</v>
      </c>
      <c r="AJ118" s="37" t="n">
        <v>-13</v>
      </c>
      <c r="AK118" s="38" t="n">
        <v>4331.4</v>
      </c>
      <c r="AL118" s="38">
        <f>IF(OR($Z118="Dar de baja en SAP",$Z118="Dar de alta en SAP"),$AJ118*$AK118,"")</f>
        <v/>
      </c>
      <c r="AM118" s="38">
        <f>$AI118*$AK118</f>
        <v/>
      </c>
      <c r="AN118" s="27" t="inlineStr"/>
      <c r="AO118" s="27"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7" t="n">
        <v>0</v>
      </c>
      <c r="M119" s="7" t="n">
        <v>57562</v>
      </c>
      <c r="O119" s="11">
        <f>M119/SUM($M$2:$M$485)</f>
        <v/>
      </c>
      <c r="P119" s="5">
        <f>IFERROR(M119/I119,0)</f>
        <v/>
      </c>
      <c r="R119" s="8">
        <f>I119-Q119</f>
        <v/>
      </c>
      <c r="S119" s="36">
        <f>P119*R119</f>
        <v/>
      </c>
      <c r="U119" s="27" t="inlineStr">
        <is>
          <t>Stock SAP</t>
        </is>
      </c>
      <c r="V119" s="27" t="inlineStr">
        <is>
          <t>Medicamentos</t>
        </is>
      </c>
      <c r="W119" s="27" t="inlineStr">
        <is>
          <t>Dentro del alcance</t>
        </is>
      </c>
      <c r="X119" s="27" t="inlineStr"/>
      <c r="Y119" s="27" t="inlineStr">
        <is>
          <t>Sin recuento físico en el inventario de Avain</t>
        </is>
      </c>
      <c r="Z119" s="28" t="inlineStr">
        <is>
          <t>Sin recuento físico</t>
        </is>
      </c>
      <c r="AA119" s="27" t="inlineStr"/>
      <c r="AB119" s="27" t="inlineStr"/>
      <c r="AC119" s="27" t="inlineStr"/>
      <c r="AD119" s="27" t="inlineStr"/>
      <c r="AE119" s="27" t="inlineStr"/>
      <c r="AF119" s="27" t="inlineStr"/>
      <c r="AG119" s="27" t="inlineStr"/>
      <c r="AH119" s="37" t="n">
        <v>50</v>
      </c>
      <c r="AI119" s="37" t="n">
        <v>0</v>
      </c>
      <c r="AJ119" s="37" t="n">
        <v>50</v>
      </c>
      <c r="AK119" s="38" t="n">
        <v>1151.24</v>
      </c>
      <c r="AL119" s="38" t="n"/>
      <c r="AM119" s="38" t="n"/>
      <c r="AN119" s="27" t="inlineStr"/>
      <c r="AO119" s="27" t="inlineStr"/>
    </row>
    <row r="120">
      <c r="A120" s="5" t="inlineStr">
        <is>
          <t>2000021</t>
        </is>
      </c>
      <c r="B120" s="5" t="inlineStr">
        <is>
          <t>GUANTES ESTERILES Nº 7.5 POR PAR</t>
        </is>
      </c>
      <c r="C120" s="5" t="inlineStr"/>
      <c r="D120" s="5" t="inlineStr">
        <is>
          <t>033</t>
        </is>
      </c>
      <c r="E120" s="5" t="inlineStr">
        <is>
          <t>ZDES</t>
        </is>
      </c>
      <c r="F120" s="5" t="inlineStr">
        <is>
          <t>1130</t>
        </is>
      </c>
      <c r="G120" s="5" t="inlineStr">
        <is>
          <t>3014</t>
        </is>
      </c>
      <c r="H120" s="5" t="inlineStr">
        <is>
          <t>C/U</t>
        </is>
      </c>
      <c r="I120" s="6" t="n">
        <v>50</v>
      </c>
      <c r="J120" s="6" t="n">
        <v>0</v>
      </c>
      <c r="K120" s="5" t="inlineStr">
        <is>
          <t>ARS</t>
        </is>
      </c>
      <c r="L120" s="7" t="n">
        <v>0</v>
      </c>
      <c r="M120" s="7" t="n">
        <v>9325.65</v>
      </c>
      <c r="O120" s="11">
        <f>M120/SUM($M$2:$M$485)</f>
        <v/>
      </c>
      <c r="P120" s="5">
        <f>IFERROR(M120/I120,0)</f>
        <v/>
      </c>
      <c r="Q120" s="39" t="n">
        <v>30</v>
      </c>
      <c r="R120" s="8">
        <f>I120-Q120</f>
        <v/>
      </c>
      <c r="S120" s="36">
        <f>P120*R120</f>
        <v/>
      </c>
      <c r="U120" s="27" t="inlineStr">
        <is>
          <t>Stock SAP</t>
        </is>
      </c>
      <c r="V120" s="27" t="inlineStr">
        <is>
          <t>Descartables</t>
        </is>
      </c>
      <c r="W120" s="27" t="inlineStr">
        <is>
          <t>Dentro del alcance</t>
        </is>
      </c>
      <c r="X120" s="30" t="inlineStr">
        <is>
          <t>Media</t>
        </is>
      </c>
      <c r="Y120" s="27" t="inlineStr">
        <is>
          <t>Homologado – confianza Media – pendiente de validación</t>
        </is>
      </c>
      <c r="Z120" s="26" t="inlineStr">
        <is>
          <t>Dar de baja en SAP</t>
        </is>
      </c>
      <c r="AA120" s="27" t="inlineStr">
        <is>
          <t>137</t>
        </is>
      </c>
      <c r="AB120" s="27" t="inlineStr">
        <is>
          <t>Guantes esteriles 7.5</t>
        </is>
      </c>
      <c r="AC120" s="27" t="inlineStr">
        <is>
          <t>Homologación por código Avain (master D-153)</t>
        </is>
      </c>
      <c r="AD120" s="27" t="inlineStr">
        <is>
          <t>No</t>
        </is>
      </c>
      <c r="AE120" s="27" t="inlineStr"/>
      <c r="AF120" s="27" t="inlineStr">
        <is>
          <t>Sí</t>
        </is>
      </c>
      <c r="AG120" s="27" t="inlineStr">
        <is>
          <t>D-153</t>
        </is>
      </c>
      <c r="AH120" s="37" t="n">
        <v>50</v>
      </c>
      <c r="AI120" s="37" t="n">
        <v>30</v>
      </c>
      <c r="AJ120" s="37" t="n">
        <v>20</v>
      </c>
      <c r="AK120" s="38" t="n">
        <v>186.513</v>
      </c>
      <c r="AL120" s="38">
        <f>IF(OR($Z120="Dar de baja en SAP",$Z120="Dar de alta en SAP"),$AJ120*$AK120,"")</f>
        <v/>
      </c>
      <c r="AM120" s="38">
        <f>$AI120*$AK120</f>
        <v/>
      </c>
      <c r="AN120" s="27" t="inlineStr"/>
      <c r="AO120" s="27" t="inlineStr">
        <is>
          <t>Homologación: confianza base Media + confianza SAP Alta → Media.</t>
        </is>
      </c>
    </row>
    <row r="121">
      <c r="A121" s="5" t="inlineStr">
        <is>
          <t>2000022</t>
        </is>
      </c>
      <c r="B121" s="5" t="inlineStr">
        <is>
          <t>GUANTES ESTERILES Nº 8 POR PAR</t>
        </is>
      </c>
      <c r="C121" s="5" t="inlineStr"/>
      <c r="D121" s="5" t="inlineStr">
        <is>
          <t>033</t>
        </is>
      </c>
      <c r="E121" s="5" t="inlineStr">
        <is>
          <t>ZDES</t>
        </is>
      </c>
      <c r="F121" s="5" t="inlineStr">
        <is>
          <t>1130</t>
        </is>
      </c>
      <c r="G121" s="5" t="inlineStr">
        <is>
          <t>3014</t>
        </is>
      </c>
      <c r="H121" s="5" t="inlineStr">
        <is>
          <t>C/U</t>
        </is>
      </c>
      <c r="I121" s="6" t="n">
        <v>50</v>
      </c>
      <c r="J121" s="6" t="n">
        <v>0</v>
      </c>
      <c r="K121" s="5" t="inlineStr">
        <is>
          <t>ARS</t>
        </is>
      </c>
      <c r="L121" s="7" t="n">
        <v>0</v>
      </c>
      <c r="M121" s="7" t="n">
        <v>10677.75</v>
      </c>
      <c r="O121" s="11">
        <f>M121/SUM($M$2:$M$485)</f>
        <v/>
      </c>
      <c r="P121" s="5">
        <f>IFERROR(M121/I121,0)</f>
        <v/>
      </c>
      <c r="Q121" s="39" t="n">
        <v>33</v>
      </c>
      <c r="R121" s="8">
        <f>I121-Q121</f>
        <v/>
      </c>
      <c r="S121" s="36">
        <f>P121*R121</f>
        <v/>
      </c>
      <c r="U121" s="27" t="inlineStr">
        <is>
          <t>Stock SAP</t>
        </is>
      </c>
      <c r="V121" s="27" t="inlineStr">
        <is>
          <t>Descartables</t>
        </is>
      </c>
      <c r="W121" s="27" t="inlineStr">
        <is>
          <t>Dentro del alcance</t>
        </is>
      </c>
      <c r="X121" s="30" t="inlineStr">
        <is>
          <t>Media</t>
        </is>
      </c>
      <c r="Y121" s="27" t="inlineStr">
        <is>
          <t>Homologado – confianza Media – pendiente de validación</t>
        </is>
      </c>
      <c r="Z121" s="26" t="inlineStr">
        <is>
          <t>Dar de baja en SAP</t>
        </is>
      </c>
      <c r="AA121" s="27" t="inlineStr">
        <is>
          <t>138</t>
        </is>
      </c>
      <c r="AB121" s="27" t="inlineStr">
        <is>
          <t>Guantes Estériles 8.0</t>
        </is>
      </c>
      <c r="AC121" s="27" t="inlineStr">
        <is>
          <t>Homologación por código Avain (master D-154)</t>
        </is>
      </c>
      <c r="AD121" s="27" t="inlineStr">
        <is>
          <t>No</t>
        </is>
      </c>
      <c r="AE121" s="27" t="inlineStr"/>
      <c r="AF121" s="27" t="inlineStr">
        <is>
          <t>Sí</t>
        </is>
      </c>
      <c r="AG121" s="27" t="inlineStr">
        <is>
          <t>D-154</t>
        </is>
      </c>
      <c r="AH121" s="37" t="n">
        <v>50</v>
      </c>
      <c r="AI121" s="37" t="n">
        <v>33</v>
      </c>
      <c r="AJ121" s="37" t="n">
        <v>17</v>
      </c>
      <c r="AK121" s="38" t="n">
        <v>213.555</v>
      </c>
      <c r="AL121" s="38">
        <f>IF(OR($Z121="Dar de baja en SAP",$Z121="Dar de alta en SAP"),$AJ121*$AK121,"")</f>
        <v/>
      </c>
      <c r="AM121" s="38">
        <f>$AI121*$AK121</f>
        <v/>
      </c>
      <c r="AN121" s="27" t="inlineStr"/>
      <c r="AO121" s="27" t="inlineStr">
        <is>
          <t>Homologación: confianza base Media + confianza SAP Alta → Media.</t>
        </is>
      </c>
    </row>
    <row r="122">
      <c r="A122" s="5" t="inlineStr">
        <is>
          <t>2000023</t>
        </is>
      </c>
      <c r="B122" s="5" t="inlineStr">
        <is>
          <t>GUIA MACROGOTERO Nª14</t>
        </is>
      </c>
      <c r="C122" s="5" t="inlineStr"/>
      <c r="D122" s="5" t="inlineStr">
        <is>
          <t>033</t>
        </is>
      </c>
      <c r="E122" s="5" t="inlineStr">
        <is>
          <t>ZDES</t>
        </is>
      </c>
      <c r="F122" s="5" t="inlineStr">
        <is>
          <t>1130</t>
        </is>
      </c>
      <c r="G122" s="5" t="inlineStr">
        <is>
          <t>3014</t>
        </is>
      </c>
      <c r="H122" s="5" t="inlineStr">
        <is>
          <t>C/U</t>
        </is>
      </c>
      <c r="I122" s="6" t="n">
        <v>50</v>
      </c>
      <c r="J122" s="6" t="n">
        <v>0</v>
      </c>
      <c r="K122" s="5" t="inlineStr">
        <is>
          <t>ARS</t>
        </is>
      </c>
      <c r="L122" s="7" t="n">
        <v>0</v>
      </c>
      <c r="M122" s="7" t="n">
        <v>9610.120000000001</v>
      </c>
      <c r="O122" s="11">
        <f>M122/SUM($M$2:$M$485)</f>
        <v/>
      </c>
      <c r="P122" s="5">
        <f>IFERROR(M122/I122,0)</f>
        <v/>
      </c>
      <c r="Q122" s="39" t="n">
        <v>784</v>
      </c>
      <c r="R122" s="8">
        <f>I122-Q122</f>
        <v/>
      </c>
      <c r="S122" s="36">
        <f>P122*R122</f>
        <v/>
      </c>
      <c r="U122" s="27" t="inlineStr">
        <is>
          <t>Stock SAP</t>
        </is>
      </c>
      <c r="V122" s="27" t="inlineStr">
        <is>
          <t>Descartables</t>
        </is>
      </c>
      <c r="W122" s="27" t="inlineStr">
        <is>
          <t>Dentro del alcance</t>
        </is>
      </c>
      <c r="X122" s="25" t="inlineStr">
        <is>
          <t>Alta</t>
        </is>
      </c>
      <c r="Y122" s="27" t="inlineStr">
        <is>
          <t>Homologado – confianza Alta</t>
        </is>
      </c>
      <c r="Z122" s="25" t="inlineStr">
        <is>
          <t>Dar de alta en SAP</t>
        </is>
      </c>
      <c r="AA122" s="27" t="inlineStr">
        <is>
          <t>139; 140</t>
        </is>
      </c>
      <c r="AB122" s="27" t="inlineStr">
        <is>
          <t>Guia Macrogotero; Guia Microgotero</t>
        </is>
      </c>
      <c r="AC122" s="27" t="inlineStr">
        <is>
          <t>Cruce por nomenclatura SAP; Homologación por código Avain (master D-131)</t>
        </is>
      </c>
      <c r="AD122" s="27" t="inlineStr">
        <is>
          <t>No</t>
        </is>
      </c>
      <c r="AE122" s="27" t="inlineStr"/>
      <c r="AF122" s="27" t="inlineStr">
        <is>
          <t>Sí</t>
        </is>
      </c>
      <c r="AG122" s="27" t="inlineStr">
        <is>
          <t>D-131; D-132</t>
        </is>
      </c>
      <c r="AH122" s="37" t="n">
        <v>50</v>
      </c>
      <c r="AI122" s="37" t="n">
        <v>784</v>
      </c>
      <c r="AJ122" s="37" t="n">
        <v>-734</v>
      </c>
      <c r="AK122" s="38" t="n">
        <v>192.2024</v>
      </c>
      <c r="AL122" s="38">
        <f>IF(OR($Z122="Dar de baja en SAP",$Z122="Dar de alta en SAP"),$AJ122*$AK122,"")</f>
        <v/>
      </c>
      <c r="AM122" s="38">
        <f>$AI122*$AK122</f>
        <v/>
      </c>
      <c r="AN122" s="27" t="inlineStr"/>
      <c r="AO122" s="27"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t="inlineStr"/>
      <c r="D123" s="5" t="inlineStr">
        <is>
          <t>033</t>
        </is>
      </c>
      <c r="E123" s="5" t="inlineStr">
        <is>
          <t>ZDES</t>
        </is>
      </c>
      <c r="F123" s="5" t="inlineStr">
        <is>
          <t>1130</t>
        </is>
      </c>
      <c r="G123" s="5" t="inlineStr">
        <is>
          <t>3013</t>
        </is>
      </c>
      <c r="H123" s="5" t="inlineStr">
        <is>
          <t>C/U</t>
        </is>
      </c>
      <c r="I123" s="6" t="n">
        <v>50</v>
      </c>
      <c r="J123" s="6" t="n">
        <v>0</v>
      </c>
      <c r="K123" s="5" t="inlineStr">
        <is>
          <t>ARS</t>
        </is>
      </c>
      <c r="L123" s="7" t="n">
        <v>0</v>
      </c>
      <c r="M123" s="7" t="n">
        <v>60000</v>
      </c>
      <c r="O123" s="11">
        <f>M123/SUM($M$2:$M$485)</f>
        <v/>
      </c>
      <c r="P123" s="5">
        <f>IFERROR(M123/I123,0)</f>
        <v/>
      </c>
      <c r="Q123" s="39" t="n">
        <v>99</v>
      </c>
      <c r="R123" s="8">
        <f>I123-Q123</f>
        <v/>
      </c>
      <c r="S123" s="36">
        <f>P123*R123</f>
        <v/>
      </c>
      <c r="U123" s="27" t="inlineStr">
        <is>
          <t>Stock SAP</t>
        </is>
      </c>
      <c r="V123" s="27" t="inlineStr">
        <is>
          <t>Descartables</t>
        </is>
      </c>
      <c r="W123" s="27" t="inlineStr">
        <is>
          <t>Dentro del alcance</t>
        </is>
      </c>
      <c r="X123" s="25" t="inlineStr">
        <is>
          <t>Alta</t>
        </is>
      </c>
      <c r="Y123" s="27" t="inlineStr">
        <is>
          <t>Homologado – confianza Alta</t>
        </is>
      </c>
      <c r="Z123" s="25" t="inlineStr">
        <is>
          <t>Dar de alta en SAP</t>
        </is>
      </c>
      <c r="AA123" s="27" t="inlineStr">
        <is>
          <t>227</t>
        </is>
      </c>
      <c r="AB123" s="27" t="inlineStr">
        <is>
          <t>Steri-Strip</t>
        </is>
      </c>
      <c r="AC123" s="27" t="inlineStr">
        <is>
          <t>Homologación por código Avain (master D-147)</t>
        </is>
      </c>
      <c r="AD123" s="27" t="inlineStr">
        <is>
          <t>No</t>
        </is>
      </c>
      <c r="AE123" s="27" t="inlineStr"/>
      <c r="AF123" s="27" t="inlineStr">
        <is>
          <t>Sí</t>
        </is>
      </c>
      <c r="AG123" s="27" t="inlineStr">
        <is>
          <t>D-147</t>
        </is>
      </c>
      <c r="AH123" s="37" t="n">
        <v>50</v>
      </c>
      <c r="AI123" s="37" t="n">
        <v>99</v>
      </c>
      <c r="AJ123" s="37" t="n">
        <v>-49</v>
      </c>
      <c r="AK123" s="38" t="n">
        <v>1200</v>
      </c>
      <c r="AL123" s="38">
        <f>IF(OR($Z123="Dar de baja en SAP",$Z123="Dar de alta en SAP"),$AJ123*$AK123,"")</f>
        <v/>
      </c>
      <c r="AM123" s="38">
        <f>$AI123*$AK123</f>
        <v/>
      </c>
      <c r="AN123" s="27" t="inlineStr"/>
      <c r="AO123" s="27" t="inlineStr">
        <is>
          <t>Homologación: confianza base Alta + confianza SAP Alta → Alta.</t>
        </is>
      </c>
    </row>
    <row r="124">
      <c r="A124" s="5" t="inlineStr">
        <is>
          <t>2000090</t>
        </is>
      </c>
      <c r="B124" s="5" t="inlineStr">
        <is>
          <t>MASCARA PARA NEBULIZAR ADULTO</t>
        </is>
      </c>
      <c r="C124" s="5" t="inlineStr"/>
      <c r="D124" s="5" t="inlineStr">
        <is>
          <t>033</t>
        </is>
      </c>
      <c r="E124" s="5" t="inlineStr">
        <is>
          <t>ZDES</t>
        </is>
      </c>
      <c r="F124" s="5" t="inlineStr">
        <is>
          <t>1130</t>
        </is>
      </c>
      <c r="G124" s="5" t="inlineStr">
        <is>
          <t>3013</t>
        </is>
      </c>
      <c r="H124" s="5" t="inlineStr">
        <is>
          <t>C/U</t>
        </is>
      </c>
      <c r="I124" s="6" t="n">
        <v>50</v>
      </c>
      <c r="J124" s="6" t="n">
        <v>0</v>
      </c>
      <c r="K124" s="5" t="inlineStr">
        <is>
          <t>ARS</t>
        </is>
      </c>
      <c r="L124" s="7" t="n">
        <v>0</v>
      </c>
      <c r="M124" s="7" t="n">
        <v>91784</v>
      </c>
      <c r="O124" s="11">
        <f>M124/SUM($M$2:$M$485)</f>
        <v/>
      </c>
      <c r="P124" s="5">
        <f>IFERROR(M124/I124,0)</f>
        <v/>
      </c>
      <c r="Q124" s="39" t="n">
        <v>66</v>
      </c>
      <c r="R124" s="8">
        <f>I124-Q124</f>
        <v/>
      </c>
      <c r="S124" s="36">
        <f>P124*R124</f>
        <v/>
      </c>
      <c r="U124" s="27" t="inlineStr">
        <is>
          <t>Stock SAP</t>
        </is>
      </c>
      <c r="V124" s="27" t="inlineStr">
        <is>
          <t>Descartables</t>
        </is>
      </c>
      <c r="W124" s="27" t="inlineStr">
        <is>
          <t>Dentro del alcance</t>
        </is>
      </c>
      <c r="X124" s="26" t="inlineStr">
        <is>
          <t>Baja</t>
        </is>
      </c>
      <c r="Y124" s="27" t="inlineStr">
        <is>
          <t>Homologado – confianza Baja – pendiente de validación</t>
        </is>
      </c>
      <c r="Z124" s="25" t="inlineStr">
        <is>
          <t>Dar de alta en SAP</t>
        </is>
      </c>
      <c r="AA124" s="27" t="inlineStr">
        <is>
          <t>181</t>
        </is>
      </c>
      <c r="AB124" s="27" t="inlineStr">
        <is>
          <t>Mascara NBZ</t>
        </is>
      </c>
      <c r="AC124" s="27" t="inlineStr">
        <is>
          <t>Homologación por código Avain (master D-160)</t>
        </is>
      </c>
      <c r="AD124" s="27" t="inlineStr">
        <is>
          <t>No</t>
        </is>
      </c>
      <c r="AE124" s="27" t="inlineStr"/>
      <c r="AF124" s="27" t="inlineStr">
        <is>
          <t>Sí</t>
        </is>
      </c>
      <c r="AG124" s="27" t="inlineStr">
        <is>
          <t>D-160</t>
        </is>
      </c>
      <c r="AH124" s="37" t="n">
        <v>50</v>
      </c>
      <c r="AI124" s="37" t="n">
        <v>66</v>
      </c>
      <c r="AJ124" s="37" t="n">
        <v>-16</v>
      </c>
      <c r="AK124" s="38" t="n">
        <v>1835.68</v>
      </c>
      <c r="AL124" s="38">
        <f>IF(OR($Z124="Dar de baja en SAP",$Z124="Dar de alta en SAP"),$AJ124*$AK124,"")</f>
        <v/>
      </c>
      <c r="AM124" s="38">
        <f>$AI124*$AK124</f>
        <v/>
      </c>
      <c r="AN124" s="27" t="inlineStr"/>
      <c r="AO124" s="27"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t="inlineStr"/>
      <c r="D125" s="5" t="inlineStr">
        <is>
          <t>033</t>
        </is>
      </c>
      <c r="E125" s="5" t="inlineStr">
        <is>
          <t>ZDES</t>
        </is>
      </c>
      <c r="F125" s="5" t="inlineStr">
        <is>
          <t>1130</t>
        </is>
      </c>
      <c r="G125" s="5" t="inlineStr">
        <is>
          <t>3014</t>
        </is>
      </c>
      <c r="H125" s="5" t="inlineStr">
        <is>
          <t>C/U</t>
        </is>
      </c>
      <c r="I125" s="6" t="n">
        <v>50</v>
      </c>
      <c r="J125" s="6" t="n">
        <v>0</v>
      </c>
      <c r="K125" s="5" t="inlineStr">
        <is>
          <t>ARS</t>
        </is>
      </c>
      <c r="L125" s="7" t="n">
        <v>0</v>
      </c>
      <c r="M125" s="7" t="n">
        <v>11181.59</v>
      </c>
      <c r="O125" s="11">
        <f>M125/SUM($M$2:$M$485)</f>
        <v/>
      </c>
      <c r="P125" s="5">
        <f>IFERROR(M125/I125,0)</f>
        <v/>
      </c>
      <c r="R125" s="8">
        <f>I125-Q125</f>
        <v/>
      </c>
      <c r="S125" s="36">
        <f>P125*R125</f>
        <v/>
      </c>
      <c r="U125" s="27" t="inlineStr">
        <is>
          <t>Stock SAP</t>
        </is>
      </c>
      <c r="V125" s="27" t="inlineStr">
        <is>
          <t>Descartables</t>
        </is>
      </c>
      <c r="W125" s="27" t="inlineStr">
        <is>
          <t>Dentro del alcance</t>
        </is>
      </c>
      <c r="X125" s="27" t="inlineStr"/>
      <c r="Y125" s="27" t="inlineStr">
        <is>
          <t>Sin recuento físico en el inventario de Avain</t>
        </is>
      </c>
      <c r="Z125" s="28" t="inlineStr">
        <is>
          <t>Sin recuento físico</t>
        </is>
      </c>
      <c r="AA125" s="27" t="inlineStr"/>
      <c r="AB125" s="27" t="inlineStr"/>
      <c r="AC125" s="27" t="inlineStr"/>
      <c r="AD125" s="27" t="inlineStr"/>
      <c r="AE125" s="27" t="inlineStr"/>
      <c r="AF125" s="27" t="inlineStr"/>
      <c r="AG125" s="27" t="inlineStr"/>
      <c r="AH125" s="37" t="n">
        <v>50</v>
      </c>
      <c r="AI125" s="37" t="n">
        <v>0</v>
      </c>
      <c r="AJ125" s="37" t="n">
        <v>50</v>
      </c>
      <c r="AK125" s="38" t="n">
        <v>223.6318</v>
      </c>
      <c r="AL125" s="38" t="n"/>
      <c r="AM125" s="38" t="n"/>
      <c r="AN125" s="27" t="inlineStr"/>
      <c r="AO125" s="27" t="inlineStr"/>
    </row>
    <row r="126">
      <c r="A126" s="5" t="inlineStr">
        <is>
          <t>2001116</t>
        </is>
      </c>
      <c r="B126" s="5" t="inlineStr">
        <is>
          <t>MICRONEBULIZADOR PEDIATRICO C/ MASC</t>
        </is>
      </c>
      <c r="C126" s="5" t="inlineStr"/>
      <c r="D126" s="5" t="inlineStr">
        <is>
          <t>MDES</t>
        </is>
      </c>
      <c r="E126" s="5" t="inlineStr">
        <is>
          <t>ZDES</t>
        </is>
      </c>
      <c r="F126" s="5" t="inlineStr">
        <is>
          <t>1130</t>
        </is>
      </c>
      <c r="G126" s="5" t="inlineStr">
        <is>
          <t>3013</t>
        </is>
      </c>
      <c r="H126" s="5" t="inlineStr">
        <is>
          <t>C/U</t>
        </is>
      </c>
      <c r="I126" s="6" t="n">
        <v>50</v>
      </c>
      <c r="J126" s="6" t="n">
        <v>0</v>
      </c>
      <c r="K126" s="5" t="inlineStr">
        <is>
          <t>ARS</t>
        </is>
      </c>
      <c r="L126" s="7" t="n">
        <v>0</v>
      </c>
      <c r="M126" s="7" t="n">
        <v>91784</v>
      </c>
      <c r="O126" s="11">
        <f>M126/SUM($M$2:$M$485)</f>
        <v/>
      </c>
      <c r="P126" s="5">
        <f>IFERROR(M126/I126,0)</f>
        <v/>
      </c>
      <c r="R126" s="8">
        <f>I126-Q126</f>
        <v/>
      </c>
      <c r="S126" s="36">
        <f>P126*R126</f>
        <v/>
      </c>
      <c r="U126" s="27" t="inlineStr">
        <is>
          <t>Stock SAP</t>
        </is>
      </c>
      <c r="V126" s="27" t="inlineStr">
        <is>
          <t>Descartables</t>
        </is>
      </c>
      <c r="W126" s="27" t="inlineStr">
        <is>
          <t>Dentro del alcance</t>
        </is>
      </c>
      <c r="X126" s="27" t="inlineStr"/>
      <c r="Y126" s="27" t="inlineStr">
        <is>
          <t>Sin recuento físico en el inventario de Avain</t>
        </is>
      </c>
      <c r="Z126" s="28" t="inlineStr">
        <is>
          <t>Sin recuento físico</t>
        </is>
      </c>
      <c r="AA126" s="27" t="inlineStr"/>
      <c r="AB126" s="27" t="inlineStr"/>
      <c r="AC126" s="27" t="inlineStr"/>
      <c r="AD126" s="27" t="inlineStr"/>
      <c r="AE126" s="27" t="inlineStr"/>
      <c r="AF126" s="27" t="inlineStr"/>
      <c r="AG126" s="27" t="inlineStr"/>
      <c r="AH126" s="37" t="n">
        <v>50</v>
      </c>
      <c r="AI126" s="37" t="n">
        <v>0</v>
      </c>
      <c r="AJ126" s="37" t="n">
        <v>50</v>
      </c>
      <c r="AK126" s="38" t="n">
        <v>1835.68</v>
      </c>
      <c r="AL126" s="38" t="n"/>
      <c r="AM126" s="38" t="n"/>
      <c r="AN126" s="27" t="inlineStr"/>
      <c r="AO126" s="27" t="inlineStr"/>
    </row>
    <row r="127">
      <c r="A127" s="5" t="inlineStr">
        <is>
          <t>2001761</t>
        </is>
      </c>
      <c r="B127" s="5" t="inlineStr">
        <is>
          <t>GUANTES ESTERILES Nº 6.5 POR PAR</t>
        </is>
      </c>
      <c r="C127" s="5" t="inlineStr"/>
      <c r="D127" s="5" t="inlineStr">
        <is>
          <t>033</t>
        </is>
      </c>
      <c r="E127" s="5" t="inlineStr">
        <is>
          <t>ZDES</t>
        </is>
      </c>
      <c r="F127" s="5" t="inlineStr">
        <is>
          <t>1130</t>
        </is>
      </c>
      <c r="G127" s="5" t="inlineStr">
        <is>
          <t>3014</t>
        </is>
      </c>
      <c r="H127" s="5" t="inlineStr">
        <is>
          <t>C/U</t>
        </is>
      </c>
      <c r="I127" s="6" t="n">
        <v>50</v>
      </c>
      <c r="J127" s="6" t="n">
        <v>0</v>
      </c>
      <c r="K127" s="5" t="inlineStr">
        <is>
          <t>ARS</t>
        </is>
      </c>
      <c r="L127" s="7" t="n">
        <v>0</v>
      </c>
      <c r="M127" s="7" t="n">
        <v>10112.26</v>
      </c>
      <c r="O127" s="11">
        <f>M127/SUM($M$2:$M$485)</f>
        <v/>
      </c>
      <c r="P127" s="5">
        <f>IFERROR(M127/I127,0)</f>
        <v/>
      </c>
      <c r="R127" s="8">
        <f>I127-Q127</f>
        <v/>
      </c>
      <c r="S127" s="36">
        <f>P127*R127</f>
        <v/>
      </c>
      <c r="U127" s="27" t="inlineStr">
        <is>
          <t>Stock SAP</t>
        </is>
      </c>
      <c r="V127" s="27" t="inlineStr">
        <is>
          <t>Descartables</t>
        </is>
      </c>
      <c r="W127" s="27" t="inlineStr">
        <is>
          <t>Dentro del alcance</t>
        </is>
      </c>
      <c r="X127" s="27" t="inlineStr"/>
      <c r="Y127" s="27" t="inlineStr">
        <is>
          <t>Sin recuento físico en el inventario de Avain</t>
        </is>
      </c>
      <c r="Z127" s="28" t="inlineStr">
        <is>
          <t>Sin recuento físico</t>
        </is>
      </c>
      <c r="AA127" s="27" t="inlineStr"/>
      <c r="AB127" s="27" t="inlineStr"/>
      <c r="AC127" s="27" t="inlineStr"/>
      <c r="AD127" s="27" t="inlineStr"/>
      <c r="AE127" s="27" t="inlineStr"/>
      <c r="AF127" s="27" t="inlineStr"/>
      <c r="AG127" s="27" t="inlineStr"/>
      <c r="AH127" s="37" t="n">
        <v>50</v>
      </c>
      <c r="AI127" s="37" t="n">
        <v>0</v>
      </c>
      <c r="AJ127" s="37" t="n">
        <v>50</v>
      </c>
      <c r="AK127" s="38" t="n">
        <v>202.2452</v>
      </c>
      <c r="AL127" s="38" t="n"/>
      <c r="AM127" s="38" t="n"/>
      <c r="AN127" s="27" t="inlineStr"/>
      <c r="AO127" s="27" t="inlineStr"/>
    </row>
    <row r="128">
      <c r="A128" s="5" t="inlineStr">
        <is>
          <t>2001853</t>
        </is>
      </c>
      <c r="B128" s="5" t="inlineStr">
        <is>
          <t>JERINGA 60 ML PICO LUER SLIP</t>
        </is>
      </c>
      <c r="C128" s="5" t="inlineStr"/>
      <c r="D128" s="5" t="inlineStr">
        <is>
          <t>033</t>
        </is>
      </c>
      <c r="E128" s="5" t="inlineStr">
        <is>
          <t>ZDES</t>
        </is>
      </c>
      <c r="F128" s="5" t="inlineStr">
        <is>
          <t>1130</t>
        </is>
      </c>
      <c r="G128" s="5" t="inlineStr">
        <is>
          <t>3014</t>
        </is>
      </c>
      <c r="H128" s="5" t="inlineStr">
        <is>
          <t>C/U</t>
        </is>
      </c>
      <c r="I128" s="6" t="n">
        <v>50</v>
      </c>
      <c r="J128" s="6" t="n">
        <v>0</v>
      </c>
      <c r="K128" s="5" t="inlineStr">
        <is>
          <t>ARS</t>
        </is>
      </c>
      <c r="L128" s="7" t="n">
        <v>0</v>
      </c>
      <c r="M128" s="7" t="n">
        <v>8898.09</v>
      </c>
      <c r="O128" s="11">
        <f>M128/SUM($M$2:$M$485)</f>
        <v/>
      </c>
      <c r="P128" s="5">
        <f>IFERROR(M128/I128,0)</f>
        <v/>
      </c>
      <c r="Q128" s="39" t="n">
        <v>90</v>
      </c>
      <c r="R128" s="8">
        <f>I128-Q128</f>
        <v/>
      </c>
      <c r="S128" s="36">
        <f>P128*R128</f>
        <v/>
      </c>
      <c r="U128" s="27" t="inlineStr">
        <is>
          <t>Stock SAP</t>
        </is>
      </c>
      <c r="V128" s="27" t="inlineStr">
        <is>
          <t>Descartables</t>
        </is>
      </c>
      <c r="W128" s="27" t="inlineStr">
        <is>
          <t>Dentro del alcance</t>
        </is>
      </c>
      <c r="X128" s="30" t="inlineStr">
        <is>
          <t>Media</t>
        </is>
      </c>
      <c r="Y128" s="27" t="inlineStr">
        <is>
          <t>Homologado – confianza Media – pendiente de validación</t>
        </is>
      </c>
      <c r="Z128" s="25" t="inlineStr">
        <is>
          <t>Dar de alta en SAP</t>
        </is>
      </c>
      <c r="AA128" s="27" t="inlineStr">
        <is>
          <t>159</t>
        </is>
      </c>
      <c r="AB128" s="27" t="inlineStr">
        <is>
          <t>Jeringas 60 cc</t>
        </is>
      </c>
      <c r="AC128" s="27" t="inlineStr">
        <is>
          <t>Cruce por nomenclatura SAP</t>
        </is>
      </c>
      <c r="AD128" s="27" t="inlineStr">
        <is>
          <t>No</t>
        </is>
      </c>
      <c r="AE128" s="27" t="inlineStr"/>
      <c r="AF128" s="27" t="inlineStr">
        <is>
          <t>No</t>
        </is>
      </c>
      <c r="AG128" s="27" t="inlineStr"/>
      <c r="AH128" s="37" t="n">
        <v>50</v>
      </c>
      <c r="AI128" s="37" t="n">
        <v>90</v>
      </c>
      <c r="AJ128" s="37" t="n">
        <v>-40</v>
      </c>
      <c r="AK128" s="38" t="n">
        <v>177.9618</v>
      </c>
      <c r="AL128" s="38">
        <f>IF(OR($Z128="Dar de baja en SAP",$Z128="Dar de alta en SAP"),$AJ128*$AK128,"")</f>
        <v/>
      </c>
      <c r="AM128" s="38">
        <f>$AI128*$AK128</f>
        <v/>
      </c>
      <c r="AN128" s="27" t="inlineStr"/>
      <c r="AO128" s="27" t="inlineStr">
        <is>
          <t>Cruce por nomenclatura: dosis coincide; similitud 0.72.</t>
        </is>
      </c>
    </row>
    <row r="129">
      <c r="A129" s="5" t="inlineStr">
        <is>
          <t>2002622</t>
        </is>
      </c>
      <c r="B129" s="5" t="inlineStr">
        <is>
          <t>SONDA T/K-27</t>
        </is>
      </c>
      <c r="C129" s="5" t="inlineStr"/>
      <c r="D129" s="5" t="inlineStr">
        <is>
          <t>MDES</t>
        </is>
      </c>
      <c r="E129" s="5" t="inlineStr">
        <is>
          <t>ZDES</t>
        </is>
      </c>
      <c r="F129" s="5" t="inlineStr">
        <is>
          <t>1130</t>
        </is>
      </c>
      <c r="G129" s="5" t="inlineStr">
        <is>
          <t>3013</t>
        </is>
      </c>
      <c r="H129" s="5" t="inlineStr">
        <is>
          <t>C/U</t>
        </is>
      </c>
      <c r="I129" s="6" t="n">
        <v>50</v>
      </c>
      <c r="J129" s="6" t="n">
        <v>0</v>
      </c>
      <c r="K129" s="5" t="inlineStr">
        <is>
          <t>ARS</t>
        </is>
      </c>
      <c r="L129" s="7" t="n">
        <v>0</v>
      </c>
      <c r="M129" s="7" t="n">
        <v>39189</v>
      </c>
      <c r="O129" s="11">
        <f>M129/SUM($M$2:$M$485)</f>
        <v/>
      </c>
      <c r="P129" s="5">
        <f>IFERROR(M129/I129,0)</f>
        <v/>
      </c>
      <c r="R129" s="8">
        <f>I129-Q129</f>
        <v/>
      </c>
      <c r="S129" s="36">
        <f>P129*R129</f>
        <v/>
      </c>
      <c r="U129" s="27" t="inlineStr">
        <is>
          <t>Stock SAP</t>
        </is>
      </c>
      <c r="V129" s="27" t="inlineStr">
        <is>
          <t>Descartables</t>
        </is>
      </c>
      <c r="W129" s="27" t="inlineStr">
        <is>
          <t>Dentro del alcance</t>
        </is>
      </c>
      <c r="X129" s="27" t="inlineStr"/>
      <c r="Y129" s="27" t="inlineStr">
        <is>
          <t>Sin recuento físico en el inventario de Avain</t>
        </is>
      </c>
      <c r="Z129" s="28" t="inlineStr">
        <is>
          <t>Sin recuento físico</t>
        </is>
      </c>
      <c r="AA129" s="27" t="inlineStr"/>
      <c r="AB129" s="27" t="inlineStr"/>
      <c r="AC129" s="27" t="inlineStr"/>
      <c r="AD129" s="27" t="inlineStr"/>
      <c r="AE129" s="27" t="inlineStr"/>
      <c r="AF129" s="27" t="inlineStr"/>
      <c r="AG129" s="27" t="inlineStr"/>
      <c r="AH129" s="37" t="n">
        <v>50</v>
      </c>
      <c r="AI129" s="37" t="n">
        <v>0</v>
      </c>
      <c r="AJ129" s="37" t="n">
        <v>50</v>
      </c>
      <c r="AK129" s="38" t="n">
        <v>783.78</v>
      </c>
      <c r="AL129" s="38" t="n"/>
      <c r="AM129" s="38" t="n"/>
      <c r="AN129" s="27" t="inlineStr"/>
      <c r="AO129" s="27" t="inlineStr"/>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7" t="n">
        <v>0</v>
      </c>
      <c r="M130" s="7" t="n">
        <v>76488.82000000001</v>
      </c>
      <c r="O130" s="11">
        <f>M130/SUM($M$2:$M$485)</f>
        <v/>
      </c>
      <c r="P130" s="5">
        <f>IFERROR(M130/I130,0)</f>
        <v/>
      </c>
      <c r="R130" s="8">
        <f>I130-Q130</f>
        <v/>
      </c>
      <c r="S130" s="36">
        <f>P130*R130</f>
        <v/>
      </c>
      <c r="U130" s="27" t="inlineStr">
        <is>
          <t>Stock SAP</t>
        </is>
      </c>
      <c r="V130" s="27" t="inlineStr">
        <is>
          <t>Medicamentos</t>
        </is>
      </c>
      <c r="W130" s="27" t="inlineStr">
        <is>
          <t>Dentro del alcance</t>
        </is>
      </c>
      <c r="X130" s="27" t="inlineStr"/>
      <c r="Y130" s="27" t="inlineStr">
        <is>
          <t>Sin recuento físico en el inventario de Avain</t>
        </is>
      </c>
      <c r="Z130" s="28" t="inlineStr">
        <is>
          <t>Sin recuento físico</t>
        </is>
      </c>
      <c r="AA130" s="27" t="inlineStr"/>
      <c r="AB130" s="27" t="inlineStr"/>
      <c r="AC130" s="27" t="inlineStr"/>
      <c r="AD130" s="27" t="inlineStr"/>
      <c r="AE130" s="27" t="inlineStr"/>
      <c r="AF130" s="27" t="inlineStr"/>
      <c r="AG130" s="27" t="inlineStr"/>
      <c r="AH130" s="37" t="n">
        <v>48</v>
      </c>
      <c r="AI130" s="37" t="n">
        <v>0</v>
      </c>
      <c r="AJ130" s="37" t="n">
        <v>48</v>
      </c>
      <c r="AK130" s="38" t="n">
        <v>1593.517083333333</v>
      </c>
      <c r="AL130" s="38" t="n"/>
      <c r="AM130" s="38" t="n"/>
      <c r="AN130" s="27" t="inlineStr"/>
      <c r="AO130" s="27" t="inlineStr"/>
    </row>
    <row r="131">
      <c r="A131" s="5" t="inlineStr">
        <is>
          <t>2001278</t>
        </is>
      </c>
      <c r="B131" s="5" t="inlineStr">
        <is>
          <t>TELA ADHE HIPOALERGENICA DE SEDA 2.5CM</t>
        </is>
      </c>
      <c r="C131" s="5" t="inlineStr"/>
      <c r="D131" s="5" t="inlineStr">
        <is>
          <t>033</t>
        </is>
      </c>
      <c r="E131" s="5" t="inlineStr">
        <is>
          <t>ZDES</t>
        </is>
      </c>
      <c r="F131" s="5" t="inlineStr">
        <is>
          <t>1130</t>
        </is>
      </c>
      <c r="G131" s="5" t="inlineStr">
        <is>
          <t>3014</t>
        </is>
      </c>
      <c r="H131" s="5" t="inlineStr">
        <is>
          <t>C/U</t>
        </is>
      </c>
      <c r="I131" s="6" t="n">
        <v>48</v>
      </c>
      <c r="J131" s="6" t="n">
        <v>0</v>
      </c>
      <c r="K131" s="5" t="inlineStr">
        <is>
          <t>ARS</t>
        </is>
      </c>
      <c r="L131" s="7" t="n">
        <v>0</v>
      </c>
      <c r="M131" s="7" t="n">
        <v>26740.12</v>
      </c>
      <c r="O131" s="11">
        <f>M131/SUM($M$2:$M$485)</f>
        <v/>
      </c>
      <c r="P131" s="5">
        <f>IFERROR(M131/I131,0)</f>
        <v/>
      </c>
      <c r="R131" s="8">
        <f>I131-Q131</f>
        <v/>
      </c>
      <c r="S131" s="36">
        <f>P131*R131</f>
        <v/>
      </c>
      <c r="U131" s="27" t="inlineStr">
        <is>
          <t>Stock SAP</t>
        </is>
      </c>
      <c r="V131" s="27" t="inlineStr">
        <is>
          <t>Descartables</t>
        </is>
      </c>
      <c r="W131" s="27" t="inlineStr">
        <is>
          <t>Dentro del alcance</t>
        </is>
      </c>
      <c r="X131" s="27" t="inlineStr"/>
      <c r="Y131" s="27" t="inlineStr">
        <is>
          <t>Sin recuento físico en el inventario de Avain</t>
        </is>
      </c>
      <c r="Z131" s="28" t="inlineStr">
        <is>
          <t>Sin recuento físico</t>
        </is>
      </c>
      <c r="AA131" s="27" t="inlineStr"/>
      <c r="AB131" s="27" t="inlineStr"/>
      <c r="AC131" s="27" t="inlineStr"/>
      <c r="AD131" s="27" t="inlineStr"/>
      <c r="AE131" s="27" t="inlineStr"/>
      <c r="AF131" s="27" t="inlineStr"/>
      <c r="AG131" s="27" t="inlineStr"/>
      <c r="AH131" s="37" t="n">
        <v>48</v>
      </c>
      <c r="AI131" s="37" t="n">
        <v>0</v>
      </c>
      <c r="AJ131" s="37" t="n">
        <v>48</v>
      </c>
      <c r="AK131" s="38" t="n">
        <v>557.0858333333333</v>
      </c>
      <c r="AL131" s="38" t="n"/>
      <c r="AM131" s="38" t="n"/>
      <c r="AN131" s="27" t="inlineStr"/>
      <c r="AO131" s="27" t="inlineStr"/>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7" t="n">
        <v>0</v>
      </c>
      <c r="M132" s="7" t="n">
        <v>18900</v>
      </c>
      <c r="O132" s="11">
        <f>M132/SUM($M$2:$M$485)</f>
        <v/>
      </c>
      <c r="P132" s="5">
        <f>IFERROR(M132/I132,0)</f>
        <v/>
      </c>
      <c r="Q132" s="39" t="n">
        <v>54</v>
      </c>
      <c r="R132" s="8">
        <f>I132-Q132</f>
        <v/>
      </c>
      <c r="S132" s="36">
        <f>P132*R132</f>
        <v/>
      </c>
      <c r="U132" s="27" t="inlineStr">
        <is>
          <t>Stock SAP</t>
        </is>
      </c>
      <c r="V132" s="27" t="inlineStr">
        <is>
          <t>Medicamentos</t>
        </is>
      </c>
      <c r="W132" s="27" t="inlineStr">
        <is>
          <t>Dentro del alcance</t>
        </is>
      </c>
      <c r="X132" s="26" t="inlineStr">
        <is>
          <t>Baja</t>
        </is>
      </c>
      <c r="Y132" s="27" t="inlineStr">
        <is>
          <t>Homologado – confianza Baja – pendiente de validación</t>
        </is>
      </c>
      <c r="Z132" s="25" t="inlineStr">
        <is>
          <t>Dar de alta en SAP</t>
        </is>
      </c>
      <c r="AA132" s="27" t="inlineStr">
        <is>
          <t>230</t>
        </is>
      </c>
      <c r="AB132" s="27" t="inlineStr">
        <is>
          <t>Sulfato de Atropina (Klonatropina) 1 amp=1 ml</t>
        </is>
      </c>
      <c r="AC132" s="27" t="inlineStr">
        <is>
          <t>Homologación por código Avain (master M03-002)</t>
        </is>
      </c>
      <c r="AD132" s="27" t="inlineStr">
        <is>
          <t>No</t>
        </is>
      </c>
      <c r="AE132" s="27" t="inlineStr"/>
      <c r="AF132" s="27" t="inlineStr">
        <is>
          <t>Sí</t>
        </is>
      </c>
      <c r="AG132" s="27" t="inlineStr">
        <is>
          <t>M03-002</t>
        </is>
      </c>
      <c r="AH132" s="37" t="n">
        <v>45</v>
      </c>
      <c r="AI132" s="37" t="n">
        <v>54</v>
      </c>
      <c r="AJ132" s="37" t="n">
        <v>-9</v>
      </c>
      <c r="AK132" s="38" t="n">
        <v>420</v>
      </c>
      <c r="AL132" s="38">
        <f>IF(OR($Z132="Dar de baja en SAP",$Z132="Dar de alta en SAP"),$AJ132*$AK132,"")</f>
        <v/>
      </c>
      <c r="AM132" s="38">
        <f>$AI132*$AK132</f>
        <v/>
      </c>
      <c r="AN132" s="27" t="inlineStr"/>
      <c r="AO132" s="27"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t="inlineStr"/>
      <c r="D133" s="5" t="inlineStr">
        <is>
          <t>INDU</t>
        </is>
      </c>
      <c r="E133" s="5" t="inlineStr">
        <is>
          <t>ZUNI</t>
        </is>
      </c>
      <c r="F133" s="5" t="inlineStr">
        <is>
          <t>1130</t>
        </is>
      </c>
      <c r="G133" s="5" t="inlineStr">
        <is>
          <t>3011</t>
        </is>
      </c>
      <c r="H133" s="5" t="inlineStr">
        <is>
          <t>C/U</t>
        </is>
      </c>
      <c r="I133" s="6" t="n">
        <v>41</v>
      </c>
      <c r="J133" s="6" t="n">
        <v>0</v>
      </c>
      <c r="K133" s="5" t="inlineStr">
        <is>
          <t>ARS</t>
        </is>
      </c>
      <c r="L133" s="7" t="n">
        <v>0</v>
      </c>
      <c r="M133" s="7" t="n">
        <v>309795</v>
      </c>
      <c r="O133" s="11">
        <f>M133/SUM($M$2:$M$485)</f>
        <v/>
      </c>
      <c r="P133" s="5">
        <f>IFERROR(M133/I133,0)</f>
        <v/>
      </c>
      <c r="R133" s="8">
        <f>I133-Q133</f>
        <v/>
      </c>
      <c r="S133" s="36">
        <f>P133*R133</f>
        <v/>
      </c>
      <c r="U133" s="27" t="inlineStr">
        <is>
          <t>Stock SAP</t>
        </is>
      </c>
      <c r="V133" s="27" t="inlineStr">
        <is>
          <t>Uniformes</t>
        </is>
      </c>
      <c r="W133" s="27" t="inlineStr">
        <is>
          <t>Fuera del alcance</t>
        </is>
      </c>
      <c r="X133" s="27" t="inlineStr"/>
      <c r="Y133" s="27" t="inlineStr">
        <is>
          <t>No aplica: uniformes, clasificación que el inventario físico de Farmacia no releva</t>
        </is>
      </c>
      <c r="Z133" s="28" t="inlineStr">
        <is>
          <t>Fuera del alcance del inventario físico</t>
        </is>
      </c>
      <c r="AA133" s="27" t="inlineStr"/>
      <c r="AB133" s="27" t="inlineStr"/>
      <c r="AC133" s="27" t="inlineStr"/>
      <c r="AD133" s="27" t="inlineStr"/>
      <c r="AE133" s="27" t="inlineStr"/>
      <c r="AF133" s="27" t="inlineStr"/>
      <c r="AG133" s="27" t="inlineStr"/>
      <c r="AH133" s="37" t="n">
        <v>41</v>
      </c>
      <c r="AI133" s="37" t="n">
        <v>0</v>
      </c>
      <c r="AJ133" s="37" t="n">
        <v>41</v>
      </c>
      <c r="AK133" s="38" t="n">
        <v>7555.975609756098</v>
      </c>
      <c r="AL133" s="38" t="n"/>
      <c r="AM133" s="38" t="n"/>
      <c r="AN133" s="27" t="inlineStr"/>
      <c r="AO133" s="27" t="inlineStr"/>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7" t="n">
        <v>0</v>
      </c>
      <c r="M134" s="7" t="n">
        <v>23575</v>
      </c>
      <c r="O134" s="11">
        <f>M134/SUM($M$2:$M$485)</f>
        <v/>
      </c>
      <c r="P134" s="5">
        <f>IFERROR(M134/I134,0)</f>
        <v/>
      </c>
      <c r="Q134" s="39" t="n">
        <v>30</v>
      </c>
      <c r="R134" s="8">
        <f>I134-Q134</f>
        <v/>
      </c>
      <c r="S134" s="36">
        <f>P134*R134</f>
        <v/>
      </c>
      <c r="U134" s="27" t="inlineStr">
        <is>
          <t>Stock SAP</t>
        </is>
      </c>
      <c r="V134" s="27" t="inlineStr">
        <is>
          <t>Medicamentos</t>
        </is>
      </c>
      <c r="W134" s="27" t="inlineStr">
        <is>
          <t>Dentro del alcance</t>
        </is>
      </c>
      <c r="X134" s="30" t="inlineStr">
        <is>
          <t>Media</t>
        </is>
      </c>
      <c r="Y134" s="27" t="inlineStr">
        <is>
          <t>Homologado – confianza Media – pendiente de validación</t>
        </is>
      </c>
      <c r="Z134" s="26" t="inlineStr">
        <is>
          <t>Dar de baja en SAP</t>
        </is>
      </c>
      <c r="AA134" s="27" t="inlineStr">
        <is>
          <t>266</t>
        </is>
      </c>
      <c r="AB134" s="27" t="inlineStr">
        <is>
          <t>Digoxina 0.25mg/ml</t>
        </is>
      </c>
      <c r="AC134" s="27" t="inlineStr">
        <is>
          <t>Homologación por código Avain (master M04-008)</t>
        </is>
      </c>
      <c r="AD134" s="27" t="inlineStr">
        <is>
          <t>No</t>
        </is>
      </c>
      <c r="AE134" s="27" t="inlineStr"/>
      <c r="AF134" s="27" t="inlineStr">
        <is>
          <t>Sí</t>
        </is>
      </c>
      <c r="AG134" s="27" t="inlineStr">
        <is>
          <t>M04-008</t>
        </is>
      </c>
      <c r="AH134" s="37" t="n">
        <v>40</v>
      </c>
      <c r="AI134" s="37" t="n">
        <v>30</v>
      </c>
      <c r="AJ134" s="37" t="n">
        <v>10</v>
      </c>
      <c r="AK134" s="38" t="n">
        <v>589.375</v>
      </c>
      <c r="AL134" s="38">
        <f>IF(OR($Z134="Dar de baja en SAP",$Z134="Dar de alta en SAP"),$AJ134*$AK134,"")</f>
        <v/>
      </c>
      <c r="AM134" s="38">
        <f>$AI134*$AK134</f>
        <v/>
      </c>
      <c r="AN134" s="27" t="inlineStr"/>
      <c r="AO134" s="27"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7" t="n">
        <v>0</v>
      </c>
      <c r="M135" s="7" t="n">
        <v>67312.09</v>
      </c>
      <c r="O135" s="11">
        <f>M135/SUM($M$2:$M$485)</f>
        <v/>
      </c>
      <c r="P135" s="5">
        <f>IFERROR(M135/I135,0)</f>
        <v/>
      </c>
      <c r="Q135" s="39" t="n">
        <v>32</v>
      </c>
      <c r="R135" s="8">
        <f>I135-Q135</f>
        <v/>
      </c>
      <c r="S135" s="36">
        <f>P135*R135</f>
        <v/>
      </c>
      <c r="U135" s="27" t="inlineStr">
        <is>
          <t>Stock SAP</t>
        </is>
      </c>
      <c r="V135" s="27" t="inlineStr">
        <is>
          <t>Medicamentos</t>
        </is>
      </c>
      <c r="W135" s="27" t="inlineStr">
        <is>
          <t>Dentro del alcance</t>
        </is>
      </c>
      <c r="X135" s="25" t="inlineStr">
        <is>
          <t>Alta</t>
        </is>
      </c>
      <c r="Y135" s="27" t="inlineStr">
        <is>
          <t>Homologado – confianza Alta</t>
        </is>
      </c>
      <c r="Z135" s="26" t="inlineStr">
        <is>
          <t>Dar de baja en SAP</t>
        </is>
      </c>
      <c r="AA135" s="27" t="inlineStr">
        <is>
          <t>23</t>
        </is>
      </c>
      <c r="AB135" s="27" t="inlineStr">
        <is>
          <t>Alcohol 96% x 250 ml</t>
        </is>
      </c>
      <c r="AC135" s="27" t="inlineStr">
        <is>
          <t>Cruce por nomenclatura SAP</t>
        </is>
      </c>
      <c r="AD135" s="27" t="inlineStr">
        <is>
          <t>No</t>
        </is>
      </c>
      <c r="AE135" s="27" t="inlineStr"/>
      <c r="AF135" s="27" t="inlineStr">
        <is>
          <t>No</t>
        </is>
      </c>
      <c r="AG135" s="27" t="inlineStr"/>
      <c r="AH135" s="37" t="n">
        <v>45</v>
      </c>
      <c r="AI135" s="37" t="n">
        <v>32</v>
      </c>
      <c r="AJ135" s="37" t="n">
        <v>13</v>
      </c>
      <c r="AK135" s="38" t="n">
        <v>1682.802222222222</v>
      </c>
      <c r="AL135" s="38">
        <f>IF(OR($Z135="Dar de baja en SAP",$Z135="Dar de alta en SAP"),$AJ135*$AK135,"")</f>
        <v/>
      </c>
      <c r="AM135" s="38">
        <f>$AI135*$AK135</f>
        <v/>
      </c>
      <c r="AN135" s="27" t="inlineStr"/>
      <c r="AO135" s="27"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7" t="n">
        <v>0</v>
      </c>
      <c r="M136" s="7" t="n">
        <v>350</v>
      </c>
      <c r="O136" s="11">
        <f>M136/SUM($M$2:$M$485)</f>
        <v/>
      </c>
      <c r="P136" s="5">
        <f>IFERROR(M136/I136,0)</f>
        <v/>
      </c>
      <c r="Q136" s="39" t="n">
        <v>312</v>
      </c>
      <c r="R136" s="8">
        <f>I136-Q136</f>
        <v/>
      </c>
      <c r="S136" s="36">
        <f>P136*R136</f>
        <v/>
      </c>
      <c r="U136" s="27" t="inlineStr">
        <is>
          <t>Stock SAP</t>
        </is>
      </c>
      <c r="V136" s="27" t="inlineStr">
        <is>
          <t>Medicamentos</t>
        </is>
      </c>
      <c r="W136" s="27" t="inlineStr">
        <is>
          <t>Dentro del alcance</t>
        </is>
      </c>
      <c r="X136" s="26" t="inlineStr">
        <is>
          <t>Baja</t>
        </is>
      </c>
      <c r="Y136" s="27" t="inlineStr">
        <is>
          <t>Homologado – confianza Baja – pendiente de validación</t>
        </is>
      </c>
      <c r="Z136" s="25" t="inlineStr">
        <is>
          <t>Dar de alta en SAP</t>
        </is>
      </c>
      <c r="AA136" s="27" t="inlineStr">
        <is>
          <t>144</t>
        </is>
      </c>
      <c r="AB136" s="27" t="inlineStr">
        <is>
          <t>Mylanta masticable (Hidroxido Al + Hidróxido Mg)</t>
        </is>
      </c>
      <c r="AC136" s="27" t="inlineStr">
        <is>
          <t>Homologación por código Avain (master M08-009)</t>
        </is>
      </c>
      <c r="AD136" s="27" t="inlineStr">
        <is>
          <t>Sí</t>
        </is>
      </c>
      <c r="AE136" s="27" t="inlineStr">
        <is>
          <t>1000183, 1001267</t>
        </is>
      </c>
      <c r="AF136" s="27" t="inlineStr">
        <is>
          <t>Sí</t>
        </is>
      </c>
      <c r="AG136" s="27" t="inlineStr">
        <is>
          <t>M08-009</t>
        </is>
      </c>
      <c r="AH136" s="37" t="n">
        <v>40</v>
      </c>
      <c r="AI136" s="37" t="n">
        <v>312</v>
      </c>
      <c r="AJ136" s="37" t="n">
        <v>-272</v>
      </c>
      <c r="AK136" s="38" t="n">
        <v>8.75</v>
      </c>
      <c r="AL136" s="38">
        <f>IF(OR($Z136="Dar de baja en SAP",$Z136="Dar de alta en SAP"),$AJ136*$AK136,"")</f>
        <v/>
      </c>
      <c r="AM136" s="38">
        <f>$AI136*$AK136</f>
        <v/>
      </c>
      <c r="AN136" s="27" t="inlineStr"/>
      <c r="AO136" s="27"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7" t="n">
        <v>0</v>
      </c>
      <c r="M137" s="7" t="n">
        <v>701644</v>
      </c>
      <c r="O137" s="11">
        <f>M137/SUM($M$2:$M$485)</f>
        <v/>
      </c>
      <c r="P137" s="5">
        <f>IFERROR(M137/I137,0)</f>
        <v/>
      </c>
      <c r="Q137" s="39" t="n">
        <v>32</v>
      </c>
      <c r="R137" s="8">
        <f>I137-Q137</f>
        <v/>
      </c>
      <c r="S137" s="36">
        <f>P137*R137</f>
        <v/>
      </c>
      <c r="U137" s="27" t="inlineStr">
        <is>
          <t>Stock SAP</t>
        </is>
      </c>
      <c r="V137" s="27" t="inlineStr">
        <is>
          <t>Medicamentos</t>
        </is>
      </c>
      <c r="W137" s="27" t="inlineStr">
        <is>
          <t>Dentro del alcance</t>
        </is>
      </c>
      <c r="X137" s="25" t="inlineStr">
        <is>
          <t>Alta</t>
        </is>
      </c>
      <c r="Y137" s="27" t="inlineStr">
        <is>
          <t>Homologado – confianza Alta</t>
        </is>
      </c>
      <c r="Z137" s="26" t="inlineStr">
        <is>
          <t>Dar de baja en SAP</t>
        </is>
      </c>
      <c r="AA137" s="27" t="inlineStr">
        <is>
          <t>193</t>
        </is>
      </c>
      <c r="AB137" s="27" t="inlineStr">
        <is>
          <t>Oralsone Topic</t>
        </is>
      </c>
      <c r="AC137" s="27" t="inlineStr">
        <is>
          <t>Cruce por nomenclatura SAP</t>
        </is>
      </c>
      <c r="AD137" s="27" t="inlineStr">
        <is>
          <t>No</t>
        </is>
      </c>
      <c r="AE137" s="27" t="inlineStr"/>
      <c r="AF137" s="27" t="inlineStr">
        <is>
          <t>No</t>
        </is>
      </c>
      <c r="AG137" s="27" t="inlineStr"/>
      <c r="AH137" s="37" t="n">
        <v>40</v>
      </c>
      <c r="AI137" s="37" t="n">
        <v>32</v>
      </c>
      <c r="AJ137" s="37" t="n">
        <v>8</v>
      </c>
      <c r="AK137" s="38" t="n">
        <v>17541.1</v>
      </c>
      <c r="AL137" s="38">
        <f>IF(OR($Z137="Dar de baja en SAP",$Z137="Dar de alta en SAP"),$AJ137*$AK137,"")</f>
        <v/>
      </c>
      <c r="AM137" s="38">
        <f>$AI137*$AK137</f>
        <v/>
      </c>
      <c r="AN137" s="27" t="inlineStr"/>
      <c r="AO137" s="27"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7" t="n">
        <v>0</v>
      </c>
      <c r="M138" s="7" t="n">
        <v>114915</v>
      </c>
      <c r="O138" s="11">
        <f>M138/SUM($M$2:$M$485)</f>
        <v/>
      </c>
      <c r="P138" s="5">
        <f>IFERROR(M138/I138,0)</f>
        <v/>
      </c>
      <c r="R138" s="8">
        <f>I138-Q138</f>
        <v/>
      </c>
      <c r="S138" s="36">
        <f>P138*R138</f>
        <v/>
      </c>
      <c r="U138" s="27" t="inlineStr">
        <is>
          <t>Stock SAP</t>
        </is>
      </c>
      <c r="V138" s="27" t="inlineStr">
        <is>
          <t>Medicamentos</t>
        </is>
      </c>
      <c r="W138" s="27" t="inlineStr">
        <is>
          <t>Dentro del alcance</t>
        </is>
      </c>
      <c r="X138" s="27" t="inlineStr"/>
      <c r="Y138" s="27" t="inlineStr">
        <is>
          <t>Sin recuento físico en el inventario de Avain</t>
        </is>
      </c>
      <c r="Z138" s="28" t="inlineStr">
        <is>
          <t>Sin recuento físico</t>
        </is>
      </c>
      <c r="AA138" s="27" t="inlineStr"/>
      <c r="AB138" s="27" t="inlineStr"/>
      <c r="AC138" s="27" t="inlineStr"/>
      <c r="AD138" s="27" t="inlineStr"/>
      <c r="AE138" s="27" t="inlineStr"/>
      <c r="AF138" s="27" t="inlineStr"/>
      <c r="AG138" s="27" t="inlineStr"/>
      <c r="AH138" s="37" t="n">
        <v>40</v>
      </c>
      <c r="AI138" s="37" t="n">
        <v>0</v>
      </c>
      <c r="AJ138" s="37" t="n">
        <v>40</v>
      </c>
      <c r="AK138" s="38" t="n">
        <v>2872.875</v>
      </c>
      <c r="AL138" s="38" t="n"/>
      <c r="AM138" s="38" t="n"/>
      <c r="AN138" s="27" t="inlineStr"/>
      <c r="AO138" s="27" t="inlineStr"/>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7" t="n">
        <v>0</v>
      </c>
      <c r="M139" s="7" t="n">
        <v>6000</v>
      </c>
      <c r="O139" s="11">
        <f>M139/SUM($M$2:$M$485)</f>
        <v/>
      </c>
      <c r="P139" s="5">
        <f>IFERROR(M139/I139,0)</f>
        <v/>
      </c>
      <c r="R139" s="8">
        <f>I139-Q139</f>
        <v/>
      </c>
      <c r="S139" s="36">
        <f>P139*R139</f>
        <v/>
      </c>
      <c r="U139" s="27" t="inlineStr">
        <is>
          <t>Stock SAP</t>
        </is>
      </c>
      <c r="V139" s="27" t="inlineStr">
        <is>
          <t>Medicamentos</t>
        </is>
      </c>
      <c r="W139" s="27" t="inlineStr">
        <is>
          <t>Dentro del alcance</t>
        </is>
      </c>
      <c r="X139" s="27" t="inlineStr"/>
      <c r="Y139" s="27" t="inlineStr">
        <is>
          <t>Sin recuento físico en el inventario de Avain</t>
        </is>
      </c>
      <c r="Z139" s="28" t="inlineStr">
        <is>
          <t>Sin recuento físico</t>
        </is>
      </c>
      <c r="AA139" s="27" t="inlineStr"/>
      <c r="AB139" s="27" t="inlineStr"/>
      <c r="AC139" s="27" t="inlineStr"/>
      <c r="AD139" s="27" t="inlineStr"/>
      <c r="AE139" s="27" t="inlineStr"/>
      <c r="AF139" s="27" t="inlineStr"/>
      <c r="AG139" s="27" t="inlineStr"/>
      <c r="AH139" s="37" t="n">
        <v>40</v>
      </c>
      <c r="AI139" s="37" t="n">
        <v>0</v>
      </c>
      <c r="AJ139" s="37" t="n">
        <v>40</v>
      </c>
      <c r="AK139" s="38" t="n">
        <v>150</v>
      </c>
      <c r="AL139" s="38" t="n"/>
      <c r="AM139" s="38" t="n"/>
      <c r="AN139" s="27" t="inlineStr"/>
      <c r="AO139" s="27" t="inlineStr"/>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7" t="n">
        <v>0</v>
      </c>
      <c r="M140" s="7" t="n">
        <v>87561.60000000001</v>
      </c>
      <c r="O140" s="11">
        <f>M140/SUM($M$2:$M$485)</f>
        <v/>
      </c>
      <c r="P140" s="5">
        <f>IFERROR(M140/I140,0)</f>
        <v/>
      </c>
      <c r="Q140" s="39" t="n">
        <v>119</v>
      </c>
      <c r="R140" s="8">
        <f>I140-Q140</f>
        <v/>
      </c>
      <c r="S140" s="36">
        <f>P140*R140</f>
        <v/>
      </c>
      <c r="U140" s="27" t="inlineStr">
        <is>
          <t>Stock SAP</t>
        </is>
      </c>
      <c r="V140" s="27" t="inlineStr">
        <is>
          <t>Medicamentos</t>
        </is>
      </c>
      <c r="W140" s="27" t="inlineStr">
        <is>
          <t>Dentro del alcance</t>
        </is>
      </c>
      <c r="X140" s="26" t="inlineStr">
        <is>
          <t>Baja</t>
        </is>
      </c>
      <c r="Y140" s="27" t="inlineStr">
        <is>
          <t>Homologado – confianza Baja – pendiente de validación</t>
        </is>
      </c>
      <c r="Z140" s="25" t="inlineStr">
        <is>
          <t>Dar de alta en SAP</t>
        </is>
      </c>
      <c r="AA140" s="27" t="inlineStr">
        <is>
          <t>94</t>
        </is>
      </c>
      <c r="AB140" s="27" t="inlineStr">
        <is>
          <t>Dextrosa al 5% 500ml Baxter 500ml</t>
        </is>
      </c>
      <c r="AC140" s="27" t="inlineStr">
        <is>
          <t>Cruce por nomenclatura SAP</t>
        </is>
      </c>
      <c r="AD140" s="27" t="inlineStr">
        <is>
          <t>No</t>
        </is>
      </c>
      <c r="AE140" s="27" t="inlineStr"/>
      <c r="AF140" s="27" t="inlineStr">
        <is>
          <t>Sí</t>
        </is>
      </c>
      <c r="AG140" s="27" t="inlineStr">
        <is>
          <t>M13-002</t>
        </is>
      </c>
      <c r="AH140" s="37" t="n">
        <v>40</v>
      </c>
      <c r="AI140" s="37" t="n">
        <v>119</v>
      </c>
      <c r="AJ140" s="37" t="n">
        <v>-79</v>
      </c>
      <c r="AK140" s="38" t="n">
        <v>2189.04</v>
      </c>
      <c r="AL140" s="38">
        <f>IF(OR($Z140="Dar de baja en SAP",$Z140="Dar de alta en SAP"),$AJ140*$AK140,"")</f>
        <v/>
      </c>
      <c r="AM140" s="38">
        <f>$AI140*$AK140</f>
        <v/>
      </c>
      <c r="AN140" s="27" t="inlineStr"/>
      <c r="AO140" s="27"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t="inlineStr"/>
      <c r="D141" s="5" t="inlineStr">
        <is>
          <t>INDU</t>
        </is>
      </c>
      <c r="E141" s="5" t="inlineStr">
        <is>
          <t>ZUNI</t>
        </is>
      </c>
      <c r="F141" s="5" t="inlineStr">
        <is>
          <t>1130</t>
        </is>
      </c>
      <c r="G141" s="5" t="inlineStr">
        <is>
          <t>3011</t>
        </is>
      </c>
      <c r="H141" s="5" t="inlineStr">
        <is>
          <t>C/U</t>
        </is>
      </c>
      <c r="I141" s="6" t="n">
        <v>40</v>
      </c>
      <c r="J141" s="6" t="n">
        <v>0</v>
      </c>
      <c r="K141" s="5" t="inlineStr">
        <is>
          <t>ARS</t>
        </is>
      </c>
      <c r="L141" s="7" t="n">
        <v>0</v>
      </c>
      <c r="M141" s="7" t="n">
        <v>458838.9</v>
      </c>
      <c r="O141" s="11">
        <f>M141/SUM($M$2:$M$485)</f>
        <v/>
      </c>
      <c r="P141" s="5">
        <f>IFERROR(M141/I141,0)</f>
        <v/>
      </c>
      <c r="R141" s="8">
        <f>I141-Q141</f>
        <v/>
      </c>
      <c r="S141" s="36">
        <f>P141*R141</f>
        <v/>
      </c>
      <c r="U141" s="27" t="inlineStr">
        <is>
          <t>Stock SAP</t>
        </is>
      </c>
      <c r="V141" s="27" t="inlineStr">
        <is>
          <t>Uniformes</t>
        </is>
      </c>
      <c r="W141" s="27" t="inlineStr">
        <is>
          <t>Fuera del alcance</t>
        </is>
      </c>
      <c r="X141" s="27" t="inlineStr"/>
      <c r="Y141" s="27" t="inlineStr">
        <is>
          <t>No aplica: uniformes, clasificación que el inventario físico de Farmacia no releva</t>
        </is>
      </c>
      <c r="Z141" s="28" t="inlineStr">
        <is>
          <t>Fuera del alcance del inventario físico</t>
        </is>
      </c>
      <c r="AA141" s="27" t="inlineStr"/>
      <c r="AB141" s="27" t="inlineStr"/>
      <c r="AC141" s="27" t="inlineStr"/>
      <c r="AD141" s="27" t="inlineStr"/>
      <c r="AE141" s="27" t="inlineStr"/>
      <c r="AF141" s="27" t="inlineStr"/>
      <c r="AG141" s="27" t="inlineStr"/>
      <c r="AH141" s="37" t="n">
        <v>40</v>
      </c>
      <c r="AI141" s="37" t="n">
        <v>0</v>
      </c>
      <c r="AJ141" s="37" t="n">
        <v>40</v>
      </c>
      <c r="AK141" s="38" t="n">
        <v>11470.9725</v>
      </c>
      <c r="AL141" s="38" t="n"/>
      <c r="AM141" s="38" t="n"/>
      <c r="AN141" s="27" t="inlineStr"/>
      <c r="AO141" s="27" t="inlineStr"/>
    </row>
    <row r="142">
      <c r="A142" s="5" t="inlineStr">
        <is>
          <t>2002586</t>
        </is>
      </c>
      <c r="B142" s="5" t="inlineStr">
        <is>
          <t>GASA HEMOSTATICA</t>
        </is>
      </c>
      <c r="C142" s="5" t="inlineStr"/>
      <c r="D142" s="5" t="inlineStr">
        <is>
          <t>033</t>
        </is>
      </c>
      <c r="E142" s="5" t="inlineStr">
        <is>
          <t>ZDES</t>
        </is>
      </c>
      <c r="F142" s="5" t="inlineStr">
        <is>
          <t>1130</t>
        </is>
      </c>
      <c r="G142" s="5" t="inlineStr">
        <is>
          <t>3013</t>
        </is>
      </c>
      <c r="H142" s="5" t="inlineStr">
        <is>
          <t>C/U</t>
        </is>
      </c>
      <c r="I142" s="6" t="n">
        <v>36</v>
      </c>
      <c r="J142" s="6" t="n">
        <v>0</v>
      </c>
      <c r="K142" s="5" t="inlineStr">
        <is>
          <t>ARS</t>
        </is>
      </c>
      <c r="L142" s="7" t="n">
        <v>0</v>
      </c>
      <c r="M142" s="7" t="n">
        <v>1221300</v>
      </c>
      <c r="O142" s="11">
        <f>M142/SUM($M$2:$M$485)</f>
        <v/>
      </c>
      <c r="P142" s="5">
        <f>IFERROR(M142/I142,0)</f>
        <v/>
      </c>
      <c r="Q142" s="39" t="n">
        <v>24</v>
      </c>
      <c r="R142" s="8">
        <f>I142-Q142</f>
        <v/>
      </c>
      <c r="S142" s="36">
        <f>P142*R142</f>
        <v/>
      </c>
      <c r="U142" s="27" t="inlineStr">
        <is>
          <t>Stock SAP</t>
        </is>
      </c>
      <c r="V142" s="27" t="inlineStr">
        <is>
          <t>Descartables</t>
        </is>
      </c>
      <c r="W142" s="27" t="inlineStr">
        <is>
          <t>Dentro del alcance</t>
        </is>
      </c>
      <c r="X142" s="30" t="inlineStr">
        <is>
          <t>Media</t>
        </is>
      </c>
      <c r="Y142" s="27" t="inlineStr">
        <is>
          <t>Homologado – confianza Media – pendiente de validación</t>
        </is>
      </c>
      <c r="Z142" s="26" t="inlineStr">
        <is>
          <t>Dar de baja en SAP</t>
        </is>
      </c>
      <c r="AA142" s="27" t="inlineStr">
        <is>
          <t>331</t>
        </is>
      </c>
      <c r="AB142" s="27" t="inlineStr">
        <is>
          <t>Gasas Hemostaticas 10x20cm</t>
        </is>
      </c>
      <c r="AC142" s="27" t="inlineStr">
        <is>
          <t>Cruce por nomenclatura SAP</t>
        </is>
      </c>
      <c r="AD142" s="27" t="inlineStr">
        <is>
          <t>No</t>
        </is>
      </c>
      <c r="AE142" s="27" t="inlineStr"/>
      <c r="AF142" s="27" t="inlineStr">
        <is>
          <t>Sí</t>
        </is>
      </c>
      <c r="AG142" s="27" t="inlineStr">
        <is>
          <t>K-280</t>
        </is>
      </c>
      <c r="AH142" s="37" t="n">
        <v>36</v>
      </c>
      <c r="AI142" s="37" t="n">
        <v>24</v>
      </c>
      <c r="AJ142" s="37" t="n">
        <v>12</v>
      </c>
      <c r="AK142" s="38" t="n">
        <v>33925</v>
      </c>
      <c r="AL142" s="38">
        <f>IF(OR($Z142="Dar de baja en SAP",$Z142="Dar de alta en SAP"),$AJ142*$AK142,"")</f>
        <v/>
      </c>
      <c r="AM142" s="38">
        <f>$AI142*$AK142</f>
        <v/>
      </c>
      <c r="AN142" s="27" t="inlineStr"/>
      <c r="AO142" s="27"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7" t="n">
        <v>0</v>
      </c>
      <c r="M143" s="7" t="n">
        <v>94690</v>
      </c>
      <c r="O143" s="11">
        <f>M143/SUM($M$2:$M$485)</f>
        <v/>
      </c>
      <c r="P143" s="5">
        <f>IFERROR(M143/I143,0)</f>
        <v/>
      </c>
      <c r="Q143" s="39" t="n">
        <v>33</v>
      </c>
      <c r="R143" s="8">
        <f>I143-Q143</f>
        <v/>
      </c>
      <c r="S143" s="36">
        <f>P143*R143</f>
        <v/>
      </c>
      <c r="U143" s="27" t="inlineStr">
        <is>
          <t>Stock SAP</t>
        </is>
      </c>
      <c r="V143" s="27" t="inlineStr">
        <is>
          <t>Medicamentos</t>
        </is>
      </c>
      <c r="W143" s="27" t="inlineStr">
        <is>
          <t>Dentro del alcance</t>
        </is>
      </c>
      <c r="X143" s="26" t="inlineStr">
        <is>
          <t>Baja</t>
        </is>
      </c>
      <c r="Y143" s="27" t="inlineStr">
        <is>
          <t>Homologado – confianza Baja – pendiente de validación</t>
        </is>
      </c>
      <c r="Z143" s="26" t="inlineStr">
        <is>
          <t>Dar de baja en SAP</t>
        </is>
      </c>
      <c r="AA143" s="27" t="inlineStr">
        <is>
          <t>388</t>
        </is>
      </c>
      <c r="AB143" s="27" t="inlineStr">
        <is>
          <t>Diclofenac gel (dietilamina 1,16%)</t>
        </is>
      </c>
      <c r="AC143" s="27" t="inlineStr">
        <is>
          <t>Cruce por nomenclatura SAP</t>
        </is>
      </c>
      <c r="AD143" s="27" t="inlineStr">
        <is>
          <t>No</t>
        </is>
      </c>
      <c r="AE143" s="27" t="inlineStr"/>
      <c r="AF143" s="27" t="inlineStr">
        <is>
          <t>No</t>
        </is>
      </c>
      <c r="AG143" s="27" t="inlineStr"/>
      <c r="AH143" s="37" t="n">
        <v>35</v>
      </c>
      <c r="AI143" s="37" t="n">
        <v>33</v>
      </c>
      <c r="AJ143" s="37" t="n">
        <v>2</v>
      </c>
      <c r="AK143" s="38" t="n">
        <v>2705.428571428572</v>
      </c>
      <c r="AL143" s="38">
        <f>IF(OR($Z143="Dar de baja en SAP",$Z143="Dar de alta en SAP"),$AJ143*$AK143,"")</f>
        <v/>
      </c>
      <c r="AM143" s="38">
        <f>$AI143*$AK143</f>
        <v/>
      </c>
      <c r="AN143" s="27" t="inlineStr"/>
      <c r="AO143" s="27"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7" t="n">
        <v>0</v>
      </c>
      <c r="M144" s="7" t="n">
        <v>200798</v>
      </c>
      <c r="O144" s="11">
        <f>M144/SUM($M$2:$M$485)</f>
        <v/>
      </c>
      <c r="P144" s="5">
        <f>IFERROR(M144/I144,0)</f>
        <v/>
      </c>
      <c r="Q144" s="39" t="n">
        <v>16</v>
      </c>
      <c r="R144" s="8">
        <f>I144-Q144</f>
        <v/>
      </c>
      <c r="S144" s="36">
        <f>P144*R144</f>
        <v/>
      </c>
      <c r="U144" s="27" t="inlineStr">
        <is>
          <t>Stock SAP</t>
        </is>
      </c>
      <c r="V144" s="27" t="inlineStr">
        <is>
          <t>Medicamentos</t>
        </is>
      </c>
      <c r="W144" s="27" t="inlineStr">
        <is>
          <t>Dentro del alcance</t>
        </is>
      </c>
      <c r="X144" s="30" t="inlineStr">
        <is>
          <t>Media</t>
        </is>
      </c>
      <c r="Y144" s="27" t="inlineStr">
        <is>
          <t>Homologado – confianza Media – pendiente de validación</t>
        </is>
      </c>
      <c r="Z144" s="26" t="inlineStr">
        <is>
          <t>Dar de baja en SAP</t>
        </is>
      </c>
      <c r="AA144" s="27" t="inlineStr">
        <is>
          <t>12</t>
        </is>
      </c>
      <c r="AB144" s="27" t="inlineStr">
        <is>
          <t>Acido tranexamico 1 amp=5ml, 500mg/5ml</t>
        </is>
      </c>
      <c r="AC144" s="27" t="inlineStr">
        <is>
          <t>Homologación por código Avain (master M04-014)</t>
        </is>
      </c>
      <c r="AD144" s="27" t="inlineStr">
        <is>
          <t>No</t>
        </is>
      </c>
      <c r="AE144" s="27" t="inlineStr"/>
      <c r="AF144" s="27" t="inlineStr">
        <is>
          <t>Sí</t>
        </is>
      </c>
      <c r="AG144" s="27" t="inlineStr">
        <is>
          <t>M04-014</t>
        </is>
      </c>
      <c r="AH144" s="37" t="n">
        <v>32</v>
      </c>
      <c r="AI144" s="37" t="n">
        <v>16</v>
      </c>
      <c r="AJ144" s="37" t="n">
        <v>16</v>
      </c>
      <c r="AK144" s="38" t="n">
        <v>6274.9375</v>
      </c>
      <c r="AL144" s="38">
        <f>IF(OR($Z144="Dar de baja en SAP",$Z144="Dar de alta en SAP"),$AJ144*$AK144,"")</f>
        <v/>
      </c>
      <c r="AM144" s="38">
        <f>$AI144*$AK144</f>
        <v/>
      </c>
      <c r="AN144" s="27" t="inlineStr"/>
      <c r="AO144" s="27" t="inlineStr">
        <is>
          <t>Homologación: confianza base Alta + confianza SAP Media → Media.</t>
        </is>
      </c>
    </row>
    <row r="145">
      <c r="A145" s="5" t="inlineStr">
        <is>
          <t>3000901</t>
        </is>
      </c>
      <c r="B145" s="5" t="inlineStr">
        <is>
          <t>ANTIPARRAS DE SEGURIDAD</t>
        </is>
      </c>
      <c r="C145" s="5" t="inlineStr"/>
      <c r="D145" s="5" t="inlineStr">
        <is>
          <t>INDU</t>
        </is>
      </c>
      <c r="E145" s="5" t="inlineStr">
        <is>
          <t>ZUNI</t>
        </is>
      </c>
      <c r="F145" s="5" t="inlineStr">
        <is>
          <t>1130</t>
        </is>
      </c>
      <c r="G145" s="5" t="inlineStr">
        <is>
          <t>3011</t>
        </is>
      </c>
      <c r="H145" s="5" t="inlineStr">
        <is>
          <t>C/U</t>
        </is>
      </c>
      <c r="I145" s="6" t="n">
        <v>31</v>
      </c>
      <c r="J145" s="6" t="n">
        <v>0</v>
      </c>
      <c r="K145" s="5" t="inlineStr">
        <is>
          <t>ARS</t>
        </is>
      </c>
      <c r="L145" s="7" t="n">
        <v>0</v>
      </c>
      <c r="M145" s="7" t="n">
        <v>603426.5</v>
      </c>
      <c r="O145" s="11">
        <f>M145/SUM($M$2:$M$485)</f>
        <v/>
      </c>
      <c r="P145" s="5">
        <f>IFERROR(M145/I145,0)</f>
        <v/>
      </c>
      <c r="R145" s="8">
        <f>I145-Q145</f>
        <v/>
      </c>
      <c r="S145" s="36">
        <f>P145*R145</f>
        <v/>
      </c>
      <c r="U145" s="27" t="inlineStr">
        <is>
          <t>Stock SAP</t>
        </is>
      </c>
      <c r="V145" s="27" t="inlineStr">
        <is>
          <t>Uniformes</t>
        </is>
      </c>
      <c r="W145" s="27" t="inlineStr">
        <is>
          <t>Fuera del alcance</t>
        </is>
      </c>
      <c r="X145" s="27" t="inlineStr"/>
      <c r="Y145" s="27" t="inlineStr">
        <is>
          <t>No aplica: uniformes, clasificación que el inventario físico de Farmacia no releva</t>
        </is>
      </c>
      <c r="Z145" s="28" t="inlineStr">
        <is>
          <t>Fuera del alcance del inventario físico</t>
        </is>
      </c>
      <c r="AA145" s="27" t="inlineStr"/>
      <c r="AB145" s="27" t="inlineStr"/>
      <c r="AC145" s="27" t="inlineStr"/>
      <c r="AD145" s="27" t="inlineStr"/>
      <c r="AE145" s="27" t="inlineStr"/>
      <c r="AF145" s="27" t="inlineStr"/>
      <c r="AG145" s="27" t="inlineStr"/>
      <c r="AH145" s="37" t="n">
        <v>31</v>
      </c>
      <c r="AI145" s="37" t="n">
        <v>0</v>
      </c>
      <c r="AJ145" s="37" t="n">
        <v>31</v>
      </c>
      <c r="AK145" s="38" t="n">
        <v>19465.37096774194</v>
      </c>
      <c r="AL145" s="38" t="n"/>
      <c r="AM145" s="38" t="n"/>
      <c r="AN145" s="27" t="inlineStr"/>
      <c r="AO145" s="27" t="inlineStr"/>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7" t="n">
        <v>0</v>
      </c>
      <c r="M146" s="7" t="n">
        <v>13223.66</v>
      </c>
      <c r="O146" s="11">
        <f>M146/SUM($M$2:$M$485)</f>
        <v/>
      </c>
      <c r="P146" s="5">
        <f>IFERROR(M146/I146,0)</f>
        <v/>
      </c>
      <c r="Q146" s="39" t="n">
        <v>58</v>
      </c>
      <c r="R146" s="8">
        <f>I146-Q146</f>
        <v/>
      </c>
      <c r="S146" s="36">
        <f>P146*R146</f>
        <v/>
      </c>
      <c r="U146" s="27" t="inlineStr">
        <is>
          <t>Stock SAP</t>
        </is>
      </c>
      <c r="V146" s="27" t="inlineStr">
        <is>
          <t>Medicamentos</t>
        </is>
      </c>
      <c r="W146" s="27" t="inlineStr">
        <is>
          <t>Dentro del alcance</t>
        </is>
      </c>
      <c r="X146" s="25" t="inlineStr">
        <is>
          <t>Alta</t>
        </is>
      </c>
      <c r="Y146" s="27" t="inlineStr">
        <is>
          <t>Homologado – confianza Alta</t>
        </is>
      </c>
      <c r="Z146" s="25" t="inlineStr">
        <is>
          <t>Dar de alta en SAP</t>
        </is>
      </c>
      <c r="AA146" s="27" t="inlineStr">
        <is>
          <t>95</t>
        </is>
      </c>
      <c r="AB146" s="27" t="inlineStr">
        <is>
          <t>Diazepam 1 amp=2ml x10mg</t>
        </is>
      </c>
      <c r="AC146" s="27" t="inlineStr">
        <is>
          <t>Homologación por código Avain (master M09-001)</t>
        </is>
      </c>
      <c r="AD146" s="27" t="inlineStr">
        <is>
          <t>No</t>
        </is>
      </c>
      <c r="AE146" s="27" t="inlineStr"/>
      <c r="AF146" s="27" t="inlineStr">
        <is>
          <t>Sí</t>
        </is>
      </c>
      <c r="AG146" s="27" t="inlineStr">
        <is>
          <t>M09-001</t>
        </is>
      </c>
      <c r="AH146" s="37" t="n">
        <v>30</v>
      </c>
      <c r="AI146" s="37" t="n">
        <v>58</v>
      </c>
      <c r="AJ146" s="37" t="n">
        <v>-28</v>
      </c>
      <c r="AK146" s="38" t="n">
        <v>440.7886666666666</v>
      </c>
      <c r="AL146" s="38">
        <f>IF(OR($Z146="Dar de baja en SAP",$Z146="Dar de alta en SAP"),$AJ146*$AK146,"")</f>
        <v/>
      </c>
      <c r="AM146" s="38">
        <f>$AI146*$AK146</f>
        <v/>
      </c>
      <c r="AN146" s="27" t="inlineStr"/>
      <c r="AO146" s="27"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7" t="n">
        <v>0</v>
      </c>
      <c r="M147" s="7" t="n">
        <v>259758</v>
      </c>
      <c r="O147" s="11">
        <f>M147/SUM($M$2:$M$485)</f>
        <v/>
      </c>
      <c r="P147" s="5">
        <f>IFERROR(M147/I147,0)</f>
        <v/>
      </c>
      <c r="Q147" s="39" t="n">
        <v>15</v>
      </c>
      <c r="R147" s="8">
        <f>I147-Q147</f>
        <v/>
      </c>
      <c r="S147" s="36">
        <f>P147*R147</f>
        <v/>
      </c>
      <c r="U147" s="27" t="inlineStr">
        <is>
          <t>Stock SAP</t>
        </is>
      </c>
      <c r="V147" s="27" t="inlineStr">
        <is>
          <t>Medicamentos</t>
        </is>
      </c>
      <c r="W147" s="27" t="inlineStr">
        <is>
          <t>Dentro del alcance</t>
        </is>
      </c>
      <c r="X147" s="26" t="inlineStr">
        <is>
          <t>Baja</t>
        </is>
      </c>
      <c r="Y147" s="27" t="inlineStr">
        <is>
          <t>Homologado – confianza Baja – pendiente de validación</t>
        </is>
      </c>
      <c r="Z147" s="26" t="inlineStr">
        <is>
          <t>Dar de baja en SAP</t>
        </is>
      </c>
      <c r="AA147" s="27" t="inlineStr">
        <is>
          <t>235</t>
        </is>
      </c>
      <c r="AB147" s="27" t="inlineStr">
        <is>
          <t>Tetrahidrozolina clorhidrato 0,5 mg Gotas Oftalmicas x 15 ml</t>
        </is>
      </c>
      <c r="AC147" s="27" t="inlineStr">
        <is>
          <t>Cruce por nomenclatura SAP</t>
        </is>
      </c>
      <c r="AD147" s="27" t="inlineStr">
        <is>
          <t>No</t>
        </is>
      </c>
      <c r="AE147" s="27" t="inlineStr"/>
      <c r="AF147" s="27" t="inlineStr">
        <is>
          <t>No</t>
        </is>
      </c>
      <c r="AG147" s="27" t="inlineStr"/>
      <c r="AH147" s="37" t="n">
        <v>41</v>
      </c>
      <c r="AI147" s="37" t="n">
        <v>15</v>
      </c>
      <c r="AJ147" s="37" t="n">
        <v>26</v>
      </c>
      <c r="AK147" s="38" t="n">
        <v>8658.599999999999</v>
      </c>
      <c r="AL147" s="38">
        <f>IF(OR($Z147="Dar de baja en SAP",$Z147="Dar de alta en SAP"),$AJ147*$AK147,"")</f>
        <v/>
      </c>
      <c r="AM147" s="38">
        <f>$AI147*$AK147</f>
        <v/>
      </c>
      <c r="AN147" s="27" t="inlineStr"/>
      <c r="AO147" s="27"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7" t="n">
        <v>0</v>
      </c>
      <c r="M148" s="7" t="n">
        <v>18523.58</v>
      </c>
      <c r="O148" s="11">
        <f>M148/SUM($M$2:$M$485)</f>
        <v/>
      </c>
      <c r="P148" s="5">
        <f>IFERROR(M148/I148,0)</f>
        <v/>
      </c>
      <c r="R148" s="8">
        <f>I148-Q148</f>
        <v/>
      </c>
      <c r="S148" s="36">
        <f>P148*R148</f>
        <v/>
      </c>
      <c r="U148" s="27" t="inlineStr">
        <is>
          <t>Stock SAP</t>
        </is>
      </c>
      <c r="V148" s="27" t="inlineStr">
        <is>
          <t>Medicamentos</t>
        </is>
      </c>
      <c r="W148" s="27" t="inlineStr">
        <is>
          <t>Dentro del alcance</t>
        </is>
      </c>
      <c r="X148" s="27" t="inlineStr"/>
      <c r="Y148" s="27" t="inlineStr">
        <is>
          <t>Sin recuento físico en el inventario de Avain</t>
        </is>
      </c>
      <c r="Z148" s="28" t="inlineStr">
        <is>
          <t>Sin recuento físico</t>
        </is>
      </c>
      <c r="AA148" s="27" t="inlineStr"/>
      <c r="AB148" s="27" t="inlineStr"/>
      <c r="AC148" s="27" t="inlineStr"/>
      <c r="AD148" s="27" t="inlineStr"/>
      <c r="AE148" s="27" t="inlineStr"/>
      <c r="AF148" s="27" t="inlineStr"/>
      <c r="AG148" s="27" t="inlineStr"/>
      <c r="AH148" s="37" t="n">
        <v>30</v>
      </c>
      <c r="AI148" s="37" t="n">
        <v>0</v>
      </c>
      <c r="AJ148" s="37" t="n">
        <v>30</v>
      </c>
      <c r="AK148" s="38" t="n">
        <v>617.4526666666667</v>
      </c>
      <c r="AL148" s="38" t="n"/>
      <c r="AM148" s="38" t="n"/>
      <c r="AN148" s="27" t="inlineStr"/>
      <c r="AO148" s="27" t="inlineStr"/>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7" t="n">
        <v>0</v>
      </c>
      <c r="M149" s="7" t="n">
        <v>117977.48</v>
      </c>
      <c r="O149" s="11">
        <f>M149/SUM($M$2:$M$485)</f>
        <v/>
      </c>
      <c r="P149" s="5">
        <f>IFERROR(M149/I149,0)</f>
        <v/>
      </c>
      <c r="R149" s="8">
        <f>I149-Q149</f>
        <v/>
      </c>
      <c r="S149" s="36">
        <f>P149*R149</f>
        <v/>
      </c>
      <c r="U149" s="27" t="inlineStr">
        <is>
          <t>Stock SAP</t>
        </is>
      </c>
      <c r="V149" s="27" t="inlineStr">
        <is>
          <t>Medicamentos</t>
        </is>
      </c>
      <c r="W149" s="27" t="inlineStr">
        <is>
          <t>Dentro del alcance</t>
        </is>
      </c>
      <c r="X149" s="27" t="inlineStr"/>
      <c r="Y149" s="27" t="inlineStr">
        <is>
          <t>Sin recuento físico en el inventario de Avain</t>
        </is>
      </c>
      <c r="Z149" s="28" t="inlineStr">
        <is>
          <t>Sin recuento físico</t>
        </is>
      </c>
      <c r="AA149" s="27" t="inlineStr"/>
      <c r="AB149" s="27" t="inlineStr"/>
      <c r="AC149" s="27" t="inlineStr"/>
      <c r="AD149" s="27" t="inlineStr"/>
      <c r="AE149" s="27" t="inlineStr"/>
      <c r="AF149" s="27" t="inlineStr"/>
      <c r="AG149" s="27" t="inlineStr"/>
      <c r="AH149" s="37" t="n">
        <v>55</v>
      </c>
      <c r="AI149" s="37" t="n">
        <v>0</v>
      </c>
      <c r="AJ149" s="37" t="n">
        <v>55</v>
      </c>
      <c r="AK149" s="38" t="n">
        <v>3932.582727272727</v>
      </c>
      <c r="AL149" s="38" t="n"/>
      <c r="AM149" s="38" t="n"/>
      <c r="AN149" s="27" t="inlineStr"/>
      <c r="AO149" s="27"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7" t="n">
        <v>0</v>
      </c>
      <c r="M150" s="7" t="n">
        <v>258000</v>
      </c>
      <c r="O150" s="11">
        <f>M150/SUM($M$2:$M$485)</f>
        <v/>
      </c>
      <c r="P150" s="5">
        <f>IFERROR(M150/I150,0)</f>
        <v/>
      </c>
      <c r="R150" s="8">
        <f>I150-Q150</f>
        <v/>
      </c>
      <c r="S150" s="36">
        <f>P150*R150</f>
        <v/>
      </c>
      <c r="U150" s="27" t="inlineStr">
        <is>
          <t>Stock SAP</t>
        </is>
      </c>
      <c r="V150" s="27" t="inlineStr">
        <is>
          <t>Medicamentos</t>
        </is>
      </c>
      <c r="W150" s="27" t="inlineStr">
        <is>
          <t>Dentro del alcance</t>
        </is>
      </c>
      <c r="X150" s="27" t="inlineStr"/>
      <c r="Y150" s="27" t="inlineStr">
        <is>
          <t>Sin recuento físico en el inventario de Avain</t>
        </is>
      </c>
      <c r="Z150" s="28" t="inlineStr">
        <is>
          <t>Sin recuento físico</t>
        </is>
      </c>
      <c r="AA150" s="27" t="inlineStr"/>
      <c r="AB150" s="27" t="inlineStr"/>
      <c r="AC150" s="27" t="inlineStr"/>
      <c r="AD150" s="27" t="inlineStr"/>
      <c r="AE150" s="27" t="inlineStr"/>
      <c r="AF150" s="27" t="inlineStr"/>
      <c r="AG150" s="27" t="inlineStr"/>
      <c r="AH150" s="37" t="n">
        <v>30</v>
      </c>
      <c r="AI150" s="37" t="n">
        <v>0</v>
      </c>
      <c r="AJ150" s="37" t="n">
        <v>30</v>
      </c>
      <c r="AK150" s="38" t="n">
        <v>8600</v>
      </c>
      <c r="AL150" s="38" t="n"/>
      <c r="AM150" s="38" t="n"/>
      <c r="AN150" s="27" t="inlineStr"/>
      <c r="AO150" s="27" t="inlineStr"/>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7" t="n">
        <v>0</v>
      </c>
      <c r="M151" s="7" t="n">
        <v>163860</v>
      </c>
      <c r="O151" s="11">
        <f>M151/SUM($M$2:$M$485)</f>
        <v/>
      </c>
      <c r="P151" s="5">
        <f>IFERROR(M151/I151,0)</f>
        <v/>
      </c>
      <c r="Q151" s="39" t="n">
        <v>24</v>
      </c>
      <c r="R151" s="8">
        <f>I151-Q151</f>
        <v/>
      </c>
      <c r="S151" s="36">
        <f>P151*R151</f>
        <v/>
      </c>
      <c r="U151" s="27" t="inlineStr">
        <is>
          <t>Stock SAP</t>
        </is>
      </c>
      <c r="V151" s="27" t="inlineStr">
        <is>
          <t>Medicamentos</t>
        </is>
      </c>
      <c r="W151" s="27" t="inlineStr">
        <is>
          <t>Dentro del alcance</t>
        </is>
      </c>
      <c r="X151" s="30" t="inlineStr">
        <is>
          <t>Media</t>
        </is>
      </c>
      <c r="Y151" s="27" t="inlineStr">
        <is>
          <t>Homologado – confianza Media – pendiente de validación</t>
        </is>
      </c>
      <c r="Z151" s="26" t="inlineStr">
        <is>
          <t>Dar de baja en SAP</t>
        </is>
      </c>
      <c r="AA151" s="27" t="inlineStr">
        <is>
          <t>398</t>
        </is>
      </c>
      <c r="AB151" s="27" t="inlineStr">
        <is>
          <t>Ciprofloxacina/Hidrocortisona gtas oticas</t>
        </is>
      </c>
      <c r="AC151" s="27" t="inlineStr">
        <is>
          <t>Cruce por nomenclatura SAP</t>
        </is>
      </c>
      <c r="AD151" s="27" t="inlineStr">
        <is>
          <t>No</t>
        </is>
      </c>
      <c r="AE151" s="27" t="inlineStr"/>
      <c r="AF151" s="27" t="inlineStr">
        <is>
          <t>No</t>
        </is>
      </c>
      <c r="AG151" s="27" t="inlineStr"/>
      <c r="AH151" s="37" t="n">
        <v>30</v>
      </c>
      <c r="AI151" s="37" t="n">
        <v>24</v>
      </c>
      <c r="AJ151" s="37" t="n">
        <v>6</v>
      </c>
      <c r="AK151" s="38" t="n">
        <v>5462</v>
      </c>
      <c r="AL151" s="38">
        <f>IF(OR($Z151="Dar de baja en SAP",$Z151="Dar de alta en SAP"),$AJ151*$AK151,"")</f>
        <v/>
      </c>
      <c r="AM151" s="38">
        <f>$AI151*$AK151</f>
        <v/>
      </c>
      <c r="AN151" s="27" t="inlineStr"/>
      <c r="AO151" s="27"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7" t="n">
        <v>0</v>
      </c>
      <c r="M152" s="7" t="n">
        <v>133181.1</v>
      </c>
      <c r="O152" s="11">
        <f>M152/SUM($M$2:$M$485)</f>
        <v/>
      </c>
      <c r="P152" s="5">
        <f>IFERROR(M152/I152,0)</f>
        <v/>
      </c>
      <c r="Q152" s="39" t="n">
        <v>15</v>
      </c>
      <c r="R152" s="8">
        <f>I152-Q152</f>
        <v/>
      </c>
      <c r="S152" s="36">
        <f>P152*R152</f>
        <v/>
      </c>
      <c r="U152" s="27" t="inlineStr">
        <is>
          <t>Stock SAP</t>
        </is>
      </c>
      <c r="V152" s="27" t="inlineStr">
        <is>
          <t>Medicamentos</t>
        </is>
      </c>
      <c r="W152" s="27" t="inlineStr">
        <is>
          <t>Dentro del alcance</t>
        </is>
      </c>
      <c r="X152" s="25" t="inlineStr">
        <is>
          <t>Alta</t>
        </is>
      </c>
      <c r="Y152" s="27" t="inlineStr">
        <is>
          <t>Homologado – confianza Alta</t>
        </is>
      </c>
      <c r="Z152" s="26" t="inlineStr">
        <is>
          <t>Dar de baja en SAP</t>
        </is>
      </c>
      <c r="AA152" s="27" t="inlineStr">
        <is>
          <t>70</t>
        </is>
      </c>
      <c r="AB152" s="27" t="inlineStr">
        <is>
          <t>Ciprofloxacina + Dexametasona Gotas oftálmicas x5ml</t>
        </is>
      </c>
      <c r="AC152" s="27" t="inlineStr">
        <is>
          <t>Homologación por código Avain (master M14-001)</t>
        </is>
      </c>
      <c r="AD152" s="27" t="inlineStr">
        <is>
          <t>No</t>
        </is>
      </c>
      <c r="AE152" s="27" t="inlineStr"/>
      <c r="AF152" s="27" t="inlineStr">
        <is>
          <t>Sí</t>
        </is>
      </c>
      <c r="AG152" s="27" t="inlineStr">
        <is>
          <t>M14-001</t>
        </is>
      </c>
      <c r="AH152" s="37" t="n">
        <v>30</v>
      </c>
      <c r="AI152" s="37" t="n">
        <v>15</v>
      </c>
      <c r="AJ152" s="37" t="n">
        <v>15</v>
      </c>
      <c r="AK152" s="38" t="n">
        <v>4439.37</v>
      </c>
      <c r="AL152" s="38">
        <f>IF(OR($Z152="Dar de baja en SAP",$Z152="Dar de alta en SAP"),$AJ152*$AK152,"")</f>
        <v/>
      </c>
      <c r="AM152" s="38">
        <f>$AI152*$AK152</f>
        <v/>
      </c>
      <c r="AN152" s="27" t="inlineStr"/>
      <c r="AO152" s="27" t="inlineStr">
        <is>
          <t>Homologación: confianza base Alta + confianza SAP Alta → Alta.</t>
        </is>
      </c>
    </row>
    <row r="153">
      <c r="A153" s="5" t="inlineStr">
        <is>
          <t>3001137</t>
        </is>
      </c>
      <c r="B153" s="5" t="inlineStr">
        <is>
          <t>CHOMBA GRIS YACIMIENTO TALLE M</t>
        </is>
      </c>
      <c r="C153" s="5" t="inlineStr"/>
      <c r="D153" s="5" t="inlineStr">
        <is>
          <t>INDU</t>
        </is>
      </c>
      <c r="E153" s="5" t="inlineStr">
        <is>
          <t>ZUNI</t>
        </is>
      </c>
      <c r="F153" s="5" t="inlineStr">
        <is>
          <t>1130</t>
        </is>
      </c>
      <c r="G153" s="5" t="inlineStr">
        <is>
          <t>3010</t>
        </is>
      </c>
      <c r="H153" s="5" t="inlineStr">
        <is>
          <t>C/U</t>
        </is>
      </c>
      <c r="I153" s="6" t="n">
        <v>30</v>
      </c>
      <c r="J153" s="6" t="n">
        <v>0</v>
      </c>
      <c r="K153" s="5" t="inlineStr">
        <is>
          <t>ARS</t>
        </is>
      </c>
      <c r="L153" s="7" t="n">
        <v>0</v>
      </c>
      <c r="M153" s="7" t="n">
        <v>200218.48</v>
      </c>
      <c r="O153" s="11">
        <f>M153/SUM($M$2:$M$485)</f>
        <v/>
      </c>
      <c r="P153" s="5">
        <f>IFERROR(M153/I153,0)</f>
        <v/>
      </c>
      <c r="R153" s="8">
        <f>I153-Q153</f>
        <v/>
      </c>
      <c r="S153" s="36">
        <f>P153*R153</f>
        <v/>
      </c>
      <c r="U153" s="27" t="inlineStr">
        <is>
          <t>Stock SAP</t>
        </is>
      </c>
      <c r="V153" s="27" t="inlineStr">
        <is>
          <t>Uniformes</t>
        </is>
      </c>
      <c r="W153" s="27" t="inlineStr">
        <is>
          <t>Fuera del alcance</t>
        </is>
      </c>
      <c r="X153" s="27" t="inlineStr"/>
      <c r="Y153" s="27" t="inlineStr">
        <is>
          <t>No aplica: uniformes, clasificación que el inventario físico de Farmacia no releva</t>
        </is>
      </c>
      <c r="Z153" s="28" t="inlineStr">
        <is>
          <t>Fuera del alcance del inventario físico</t>
        </is>
      </c>
      <c r="AA153" s="27" t="inlineStr"/>
      <c r="AB153" s="27" t="inlineStr"/>
      <c r="AC153" s="27" t="inlineStr"/>
      <c r="AD153" s="27" t="inlineStr"/>
      <c r="AE153" s="27" t="inlineStr"/>
      <c r="AF153" s="27" t="inlineStr"/>
      <c r="AG153" s="27" t="inlineStr"/>
      <c r="AH153" s="37" t="n">
        <v>30</v>
      </c>
      <c r="AI153" s="37" t="n">
        <v>0</v>
      </c>
      <c r="AJ153" s="37" t="n">
        <v>30</v>
      </c>
      <c r="AK153" s="38" t="n">
        <v>6673.949333333334</v>
      </c>
      <c r="AL153" s="38" t="n"/>
      <c r="AM153" s="38" t="n"/>
      <c r="AN153" s="27" t="inlineStr"/>
      <c r="AO153" s="27" t="inlineStr"/>
    </row>
    <row r="154">
      <c r="A154" s="5" t="inlineStr">
        <is>
          <t>3001553</t>
        </is>
      </c>
      <c r="B154" s="5" t="inlineStr">
        <is>
          <t>CAMPERA POLAR AZUL XL</t>
        </is>
      </c>
      <c r="C154" s="5" t="inlineStr"/>
      <c r="D154" s="5" t="inlineStr">
        <is>
          <t>INDU</t>
        </is>
      </c>
      <c r="E154" s="5" t="inlineStr">
        <is>
          <t>ZUNI</t>
        </is>
      </c>
      <c r="F154" s="5" t="inlineStr">
        <is>
          <t>1130</t>
        </is>
      </c>
      <c r="G154" s="5" t="inlineStr">
        <is>
          <t>3011</t>
        </is>
      </c>
      <c r="H154" s="5" t="inlineStr">
        <is>
          <t>C/U</t>
        </is>
      </c>
      <c r="I154" s="6" t="n">
        <v>29</v>
      </c>
      <c r="J154" s="6" t="n">
        <v>0</v>
      </c>
      <c r="K154" s="5" t="inlineStr">
        <is>
          <t>ARS</t>
        </is>
      </c>
      <c r="L154" s="7" t="n">
        <v>0</v>
      </c>
      <c r="M154" s="7" t="n">
        <v>1046589</v>
      </c>
      <c r="O154" s="11">
        <f>M154/SUM($M$2:$M$485)</f>
        <v/>
      </c>
      <c r="P154" s="5">
        <f>IFERROR(M154/I154,0)</f>
        <v/>
      </c>
      <c r="R154" s="8">
        <f>I154-Q154</f>
        <v/>
      </c>
      <c r="S154" s="36">
        <f>P154*R154</f>
        <v/>
      </c>
      <c r="U154" s="27" t="inlineStr">
        <is>
          <t>Stock SAP</t>
        </is>
      </c>
      <c r="V154" s="27" t="inlineStr">
        <is>
          <t>Uniformes</t>
        </is>
      </c>
      <c r="W154" s="27" t="inlineStr">
        <is>
          <t>Fuera del alcance</t>
        </is>
      </c>
      <c r="X154" s="27" t="inlineStr"/>
      <c r="Y154" s="27" t="inlineStr">
        <is>
          <t>No aplica: uniformes, clasificación que el inventario físico de Farmacia no releva</t>
        </is>
      </c>
      <c r="Z154" s="28" t="inlineStr">
        <is>
          <t>Fuera del alcance del inventario físico</t>
        </is>
      </c>
      <c r="AA154" s="27" t="inlineStr"/>
      <c r="AB154" s="27" t="inlineStr"/>
      <c r="AC154" s="27" t="inlineStr"/>
      <c r="AD154" s="27" t="inlineStr"/>
      <c r="AE154" s="27" t="inlineStr"/>
      <c r="AF154" s="27" t="inlineStr"/>
      <c r="AG154" s="27" t="inlineStr"/>
      <c r="AH154" s="37" t="n">
        <v>29</v>
      </c>
      <c r="AI154" s="37" t="n">
        <v>0</v>
      </c>
      <c r="AJ154" s="37" t="n">
        <v>29</v>
      </c>
      <c r="AK154" s="38" t="n">
        <v>36089.27586206896</v>
      </c>
      <c r="AL154" s="38" t="n"/>
      <c r="AM154" s="38" t="n"/>
      <c r="AN154" s="27" t="inlineStr"/>
      <c r="AO154" s="27" t="inlineStr"/>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7" t="n">
        <v>0</v>
      </c>
      <c r="M155" s="7" t="n">
        <v>73235</v>
      </c>
      <c r="O155" s="11">
        <f>M155/SUM($M$2:$M$485)</f>
        <v/>
      </c>
      <c r="P155" s="5">
        <f>IFERROR(M155/I155,0)</f>
        <v/>
      </c>
      <c r="Q155" s="39" t="n">
        <v>15</v>
      </c>
      <c r="R155" s="8">
        <f>I155-Q155</f>
        <v/>
      </c>
      <c r="S155" s="36">
        <f>P155*R155</f>
        <v/>
      </c>
      <c r="U155" s="27" t="inlineStr">
        <is>
          <t>Stock SAP</t>
        </is>
      </c>
      <c r="V155" s="27" t="inlineStr">
        <is>
          <t>Medicamentos</t>
        </is>
      </c>
      <c r="W155" s="27" t="inlineStr">
        <is>
          <t>Dentro del alcance</t>
        </is>
      </c>
      <c r="X155" s="25" t="inlineStr">
        <is>
          <t>Alta</t>
        </is>
      </c>
      <c r="Y155" s="27" t="inlineStr">
        <is>
          <t>Homologado – confianza Alta</t>
        </is>
      </c>
      <c r="Z155" s="26" t="inlineStr">
        <is>
          <t>Dar de baja en SAP</t>
        </is>
      </c>
      <c r="AA155" s="27" t="inlineStr">
        <is>
          <t>10</t>
        </is>
      </c>
      <c r="AB155" s="27" t="inlineStr">
        <is>
          <t>Aciclovir crema Pomo 5,0% x10gr</t>
        </is>
      </c>
      <c r="AC155" s="27" t="inlineStr">
        <is>
          <t>Cruce por nomenclatura SAP</t>
        </is>
      </c>
      <c r="AD155" s="27" t="inlineStr">
        <is>
          <t>No</t>
        </is>
      </c>
      <c r="AE155" s="27" t="inlineStr"/>
      <c r="AF155" s="27" t="inlineStr">
        <is>
          <t>No</t>
        </is>
      </c>
      <c r="AG155" s="27" t="inlineStr"/>
      <c r="AH155" s="37" t="n">
        <v>27</v>
      </c>
      <c r="AI155" s="37" t="n">
        <v>15</v>
      </c>
      <c r="AJ155" s="37" t="n">
        <v>12</v>
      </c>
      <c r="AK155" s="38" t="n">
        <v>2712.407407407407</v>
      </c>
      <c r="AL155" s="38">
        <f>IF(OR($Z155="Dar de baja en SAP",$Z155="Dar de alta en SAP"),$AJ155*$AK155,"")</f>
        <v/>
      </c>
      <c r="AM155" s="38">
        <f>$AI155*$AK155</f>
        <v/>
      </c>
      <c r="AN155" s="27" t="inlineStr"/>
      <c r="AO155" s="27"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7" t="n">
        <v>0</v>
      </c>
      <c r="M156" s="7" t="n">
        <v>72934.27</v>
      </c>
      <c r="O156" s="11">
        <f>M156/SUM($M$2:$M$485)</f>
        <v/>
      </c>
      <c r="P156" s="5">
        <f>IFERROR(M156/I156,0)</f>
        <v/>
      </c>
      <c r="R156" s="8">
        <f>I156-Q156</f>
        <v/>
      </c>
      <c r="S156" s="36">
        <f>P156*R156</f>
        <v/>
      </c>
      <c r="U156" s="27" t="inlineStr">
        <is>
          <t>Stock SAP</t>
        </is>
      </c>
      <c r="V156" s="27" t="inlineStr">
        <is>
          <t>Medicamentos</t>
        </is>
      </c>
      <c r="W156" s="27" t="inlineStr">
        <is>
          <t>Dentro del alcance</t>
        </is>
      </c>
      <c r="X156" s="25" t="inlineStr">
        <is>
          <t>Alta</t>
        </is>
      </c>
      <c r="Y156" s="27" t="inlineStr">
        <is>
          <t>Homologado – confianza Alta</t>
        </is>
      </c>
      <c r="Z156" s="26" t="inlineStr">
        <is>
          <t>Dar de baja en SAP</t>
        </is>
      </c>
      <c r="AA156" s="27" t="inlineStr">
        <is>
          <t>32</t>
        </is>
      </c>
      <c r="AB156" s="27" t="inlineStr">
        <is>
          <t>Amiodarona 1 amp=3ml 150 mg/3ml</t>
        </is>
      </c>
      <c r="AC156" s="27" t="inlineStr">
        <is>
          <t>Homologación por código Avain (master M03-003)</t>
        </is>
      </c>
      <c r="AD156" s="27" t="inlineStr">
        <is>
          <t>No</t>
        </is>
      </c>
      <c r="AE156" s="27" t="inlineStr"/>
      <c r="AF156" s="27" t="inlineStr">
        <is>
          <t>Sí</t>
        </is>
      </c>
      <c r="AG156" s="27" t="inlineStr">
        <is>
          <t>M03-003</t>
        </is>
      </c>
      <c r="AH156" s="37" t="n">
        <v>145</v>
      </c>
      <c r="AI156" s="37" t="n">
        <v>28</v>
      </c>
      <c r="AJ156" s="37" t="n">
        <v>117</v>
      </c>
      <c r="AK156" s="38" t="n">
        <v>2917.370689655173</v>
      </c>
      <c r="AL156" s="38">
        <f>IF(OR($Z156="Dar de baja en SAP",$Z156="Dar de alta en SAP"),$AJ156*$AK156,"")</f>
        <v/>
      </c>
      <c r="AM156" s="38">
        <f>$AI156*$AK156</f>
        <v/>
      </c>
      <c r="AN156" s="27" t="inlineStr"/>
      <c r="AO156" s="27"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7" t="n">
        <v>0</v>
      </c>
      <c r="M157" s="7" t="n">
        <v>25678</v>
      </c>
      <c r="O157" s="11">
        <f>M157/SUM($M$2:$M$485)</f>
        <v/>
      </c>
      <c r="P157" s="5">
        <f>IFERROR(M157/I157,0)</f>
        <v/>
      </c>
      <c r="Q157" s="39" t="n">
        <v>29</v>
      </c>
      <c r="R157" s="8">
        <f>I157-Q157</f>
        <v/>
      </c>
      <c r="S157" s="36">
        <f>P157*R157</f>
        <v/>
      </c>
      <c r="U157" s="27" t="inlineStr">
        <is>
          <t>Stock SAP</t>
        </is>
      </c>
      <c r="V157" s="27" t="inlineStr">
        <is>
          <t>Medicamentos</t>
        </is>
      </c>
      <c r="W157" s="27" t="inlineStr">
        <is>
          <t>Dentro del alcance</t>
        </is>
      </c>
      <c r="X157" s="30" t="inlineStr">
        <is>
          <t>Media</t>
        </is>
      </c>
      <c r="Y157" s="27" t="inlineStr">
        <is>
          <t>Homologado – confianza Media – pendiente de validación</t>
        </is>
      </c>
      <c r="Z157" s="25" t="inlineStr">
        <is>
          <t>Dar de alta en SAP</t>
        </is>
      </c>
      <c r="AA157" s="27" t="inlineStr">
        <is>
          <t>123</t>
        </is>
      </c>
      <c r="AB157" s="27" t="inlineStr">
        <is>
          <t>Flumazenil 1 amp=5ml x0,5ml</t>
        </is>
      </c>
      <c r="AC157" s="27" t="inlineStr">
        <is>
          <t>Cruce por nomenclatura SAP</t>
        </is>
      </c>
      <c r="AD157" s="27" t="inlineStr">
        <is>
          <t>No</t>
        </is>
      </c>
      <c r="AE157" s="27" t="inlineStr"/>
      <c r="AF157" s="27" t="inlineStr">
        <is>
          <t>No</t>
        </is>
      </c>
      <c r="AG157" s="27" t="inlineStr"/>
      <c r="AH157" s="37" t="n">
        <v>25</v>
      </c>
      <c r="AI157" s="37" t="n">
        <v>29</v>
      </c>
      <c r="AJ157" s="37" t="n">
        <v>-4</v>
      </c>
      <c r="AK157" s="38" t="n">
        <v>1027.12</v>
      </c>
      <c r="AL157" s="38">
        <f>IF(OR($Z157="Dar de baja en SAP",$Z157="Dar de alta en SAP"),$AJ157*$AK157,"")</f>
        <v/>
      </c>
      <c r="AM157" s="38">
        <f>$AI157*$AK157</f>
        <v/>
      </c>
      <c r="AN157" s="27" t="inlineStr"/>
      <c r="AO157" s="27"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7" t="n">
        <v>0</v>
      </c>
      <c r="M158" s="7" t="n">
        <v>29825</v>
      </c>
      <c r="O158" s="11">
        <f>M158/SUM($M$2:$M$485)</f>
        <v/>
      </c>
      <c r="P158" s="5">
        <f>IFERROR(M158/I158,0)</f>
        <v/>
      </c>
      <c r="Q158" s="39" t="n">
        <v>28</v>
      </c>
      <c r="R158" s="8">
        <f>I158-Q158</f>
        <v/>
      </c>
      <c r="S158" s="36">
        <f>P158*R158</f>
        <v/>
      </c>
      <c r="U158" s="27" t="inlineStr">
        <is>
          <t>Stock SAP</t>
        </is>
      </c>
      <c r="V158" s="27" t="inlineStr">
        <is>
          <t>Medicamentos</t>
        </is>
      </c>
      <c r="W158" s="27" t="inlineStr">
        <is>
          <t>Dentro del alcance</t>
        </is>
      </c>
      <c r="X158" s="26" t="inlineStr">
        <is>
          <t>Baja</t>
        </is>
      </c>
      <c r="Y158" s="27" t="inlineStr">
        <is>
          <t>Homologado – confianza Baja – pendiente de validación</t>
        </is>
      </c>
      <c r="Z158" s="26" t="inlineStr">
        <is>
          <t>Dar de baja en SAP</t>
        </is>
      </c>
      <c r="AA158" s="27" t="inlineStr">
        <is>
          <t>109</t>
        </is>
      </c>
      <c r="AB158" s="27" t="inlineStr">
        <is>
          <t>Dopamina, clorhidrato 1 amp=5ml/200mg</t>
        </is>
      </c>
      <c r="AC158" s="27" t="inlineStr">
        <is>
          <t>Cruce por nomenclatura SAP</t>
        </is>
      </c>
      <c r="AD158" s="27" t="inlineStr">
        <is>
          <t>No</t>
        </is>
      </c>
      <c r="AE158" s="27" t="inlineStr"/>
      <c r="AF158" s="27" t="inlineStr">
        <is>
          <t>Sí</t>
        </is>
      </c>
      <c r="AG158" s="27" t="inlineStr">
        <is>
          <t>M03-007</t>
        </is>
      </c>
      <c r="AH158" s="37" t="n">
        <v>35</v>
      </c>
      <c r="AI158" s="37" t="n">
        <v>28</v>
      </c>
      <c r="AJ158" s="37" t="n">
        <v>7</v>
      </c>
      <c r="AK158" s="38" t="n">
        <v>1193</v>
      </c>
      <c r="AL158" s="38">
        <f>IF(OR($Z158="Dar de baja en SAP",$Z158="Dar de alta en SAP"),$AJ158*$AK158,"")</f>
        <v/>
      </c>
      <c r="AM158" s="38">
        <f>$AI158*$AK158</f>
        <v/>
      </c>
      <c r="AN158" s="27" t="inlineStr"/>
      <c r="AO158" s="27"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7" t="n">
        <v>0</v>
      </c>
      <c r="M159" s="7" t="n">
        <v>98314.57000000001</v>
      </c>
      <c r="O159" s="11">
        <f>M159/SUM($M$2:$M$485)</f>
        <v/>
      </c>
      <c r="P159" s="5">
        <f>IFERROR(M159/I159,0)</f>
        <v/>
      </c>
      <c r="R159" s="8">
        <f>I159-Q159</f>
        <v/>
      </c>
      <c r="S159" s="36">
        <f>P159*R159</f>
        <v/>
      </c>
      <c r="U159" s="27" t="inlineStr">
        <is>
          <t>Stock SAP</t>
        </is>
      </c>
      <c r="V159" s="27" t="inlineStr">
        <is>
          <t>Medicamentos</t>
        </is>
      </c>
      <c r="W159" s="27" t="inlineStr">
        <is>
          <t>Dentro del alcance</t>
        </is>
      </c>
      <c r="X159" s="27" t="inlineStr"/>
      <c r="Y159" s="27" t="inlineStr">
        <is>
          <t>Sin recuento físico en el inventario de Avain</t>
        </is>
      </c>
      <c r="Z159" s="28" t="inlineStr">
        <is>
          <t>Sin recuento físico</t>
        </is>
      </c>
      <c r="AA159" s="27" t="inlineStr"/>
      <c r="AB159" s="27" t="inlineStr"/>
      <c r="AC159" s="27" t="inlineStr"/>
      <c r="AD159" s="27" t="inlineStr"/>
      <c r="AE159" s="27" t="inlineStr"/>
      <c r="AF159" s="27" t="inlineStr"/>
      <c r="AG159" s="27" t="inlineStr"/>
      <c r="AH159" s="37" t="n">
        <v>55</v>
      </c>
      <c r="AI159" s="37" t="n">
        <v>0</v>
      </c>
      <c r="AJ159" s="37" t="n">
        <v>55</v>
      </c>
      <c r="AK159" s="38" t="n">
        <v>3932.582727272727</v>
      </c>
      <c r="AL159" s="38" t="n"/>
      <c r="AM159" s="38" t="n"/>
      <c r="AN159" s="27" t="inlineStr"/>
      <c r="AO159" s="27"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7" t="n">
        <v>0</v>
      </c>
      <c r="M160" s="7" t="n">
        <v>45390.5</v>
      </c>
      <c r="O160" s="11">
        <f>M160/SUM($M$2:$M$485)</f>
        <v/>
      </c>
      <c r="P160" s="5">
        <f>IFERROR(M160/I160,0)</f>
        <v/>
      </c>
      <c r="R160" s="8">
        <f>I160-Q160</f>
        <v/>
      </c>
      <c r="S160" s="36">
        <f>P160*R160</f>
        <v/>
      </c>
      <c r="U160" s="27" t="inlineStr">
        <is>
          <t>Stock SAP</t>
        </is>
      </c>
      <c r="V160" s="27" t="inlineStr">
        <is>
          <t>Medicamentos</t>
        </is>
      </c>
      <c r="W160" s="27" t="inlineStr">
        <is>
          <t>Dentro del alcance</t>
        </is>
      </c>
      <c r="X160" s="27" t="inlineStr"/>
      <c r="Y160" s="27" t="inlineStr">
        <is>
          <t>Sin recuento físico en el inventario de Avain</t>
        </is>
      </c>
      <c r="Z160" s="28" t="inlineStr">
        <is>
          <t>Sin recuento físico</t>
        </is>
      </c>
      <c r="AA160" s="27" t="inlineStr"/>
      <c r="AB160" s="27" t="inlineStr"/>
      <c r="AC160" s="27" t="inlineStr"/>
      <c r="AD160" s="27" t="inlineStr"/>
      <c r="AE160" s="27" t="inlineStr"/>
      <c r="AF160" s="27" t="inlineStr"/>
      <c r="AG160" s="27" t="inlineStr"/>
      <c r="AH160" s="37" t="n">
        <v>25</v>
      </c>
      <c r="AI160" s="37" t="n">
        <v>0</v>
      </c>
      <c r="AJ160" s="37" t="n">
        <v>25</v>
      </c>
      <c r="AK160" s="38" t="n">
        <v>1815.62</v>
      </c>
      <c r="AL160" s="38" t="n"/>
      <c r="AM160" s="38" t="n"/>
      <c r="AN160" s="27" t="inlineStr"/>
      <c r="AO160" s="27" t="inlineStr"/>
    </row>
    <row r="161">
      <c r="A161" s="5" t="inlineStr">
        <is>
          <t>2000403</t>
        </is>
      </c>
      <c r="B161" s="5" t="inlineStr">
        <is>
          <t>CANULA DE GUEDEL 90CM N2 AMARILLO</t>
        </is>
      </c>
      <c r="C161" s="5" t="inlineStr"/>
      <c r="D161" s="5" t="inlineStr">
        <is>
          <t>033</t>
        </is>
      </c>
      <c r="E161" s="5" t="inlineStr">
        <is>
          <t>ZDES</t>
        </is>
      </c>
      <c r="F161" s="5" t="inlineStr">
        <is>
          <t>1130</t>
        </is>
      </c>
      <c r="G161" s="5" t="inlineStr">
        <is>
          <t>3014</t>
        </is>
      </c>
      <c r="H161" s="5" t="inlineStr">
        <is>
          <t>C/U</t>
        </is>
      </c>
      <c r="I161" s="6" t="n">
        <v>25</v>
      </c>
      <c r="J161" s="6" t="n">
        <v>0</v>
      </c>
      <c r="K161" s="5" t="inlineStr">
        <is>
          <t>ARS</t>
        </is>
      </c>
      <c r="L161" s="7" t="n">
        <v>0</v>
      </c>
      <c r="M161" s="7" t="n">
        <v>14375.83</v>
      </c>
      <c r="O161" s="11">
        <f>M161/SUM($M$2:$M$485)</f>
        <v/>
      </c>
      <c r="P161" s="5">
        <f>IFERROR(M161/I161,0)</f>
        <v/>
      </c>
      <c r="R161" s="8">
        <f>I161-Q161</f>
        <v/>
      </c>
      <c r="S161" s="36">
        <f>P161*R161</f>
        <v/>
      </c>
      <c r="U161" s="27" t="inlineStr">
        <is>
          <t>Stock SAP</t>
        </is>
      </c>
      <c r="V161" s="27" t="inlineStr">
        <is>
          <t>Descartables</t>
        </is>
      </c>
      <c r="W161" s="27" t="inlineStr">
        <is>
          <t>Dentro del alcance</t>
        </is>
      </c>
      <c r="X161" s="27" t="inlineStr"/>
      <c r="Y161" s="27" t="inlineStr">
        <is>
          <t>Sin recuento físico en el inventario de Avain</t>
        </is>
      </c>
      <c r="Z161" s="28" t="inlineStr">
        <is>
          <t>Sin recuento físico</t>
        </is>
      </c>
      <c r="AA161" s="27" t="inlineStr"/>
      <c r="AB161" s="27" t="inlineStr"/>
      <c r="AC161" s="27" t="inlineStr"/>
      <c r="AD161" s="27" t="inlineStr"/>
      <c r="AE161" s="27" t="inlineStr"/>
      <c r="AF161" s="27" t="inlineStr"/>
      <c r="AG161" s="27" t="inlineStr"/>
      <c r="AH161" s="37" t="n">
        <v>25</v>
      </c>
      <c r="AI161" s="37" t="n">
        <v>0</v>
      </c>
      <c r="AJ161" s="37" t="n">
        <v>25</v>
      </c>
      <c r="AK161" s="38" t="n">
        <v>575.0332</v>
      </c>
      <c r="AL161" s="38" t="n"/>
      <c r="AM161" s="38" t="n"/>
      <c r="AN161" s="27" t="inlineStr"/>
      <c r="AO161" s="27" t="inlineStr"/>
    </row>
    <row r="162">
      <c r="A162" s="5" t="inlineStr">
        <is>
          <t>2000404</t>
        </is>
      </c>
      <c r="B162" s="5" t="inlineStr">
        <is>
          <t>CANULA DE GUEDEL 10CM N4 ROJO</t>
        </is>
      </c>
      <c r="C162" s="5" t="inlineStr"/>
      <c r="D162" s="5" t="inlineStr">
        <is>
          <t>033</t>
        </is>
      </c>
      <c r="E162" s="5" t="inlineStr">
        <is>
          <t>ZDES</t>
        </is>
      </c>
      <c r="F162" s="5" t="inlineStr">
        <is>
          <t>1130</t>
        </is>
      </c>
      <c r="G162" s="5" t="inlineStr">
        <is>
          <t>3014</t>
        </is>
      </c>
      <c r="H162" s="5" t="inlineStr">
        <is>
          <t>C/U</t>
        </is>
      </c>
      <c r="I162" s="6" t="n">
        <v>25</v>
      </c>
      <c r="J162" s="6" t="n">
        <v>0</v>
      </c>
      <c r="K162" s="5" t="inlineStr">
        <is>
          <t>ARS</t>
        </is>
      </c>
      <c r="L162" s="7" t="n">
        <v>0</v>
      </c>
      <c r="M162" s="7" t="n">
        <v>8659.709999999999</v>
      </c>
      <c r="O162" s="11">
        <f>M162/SUM($M$2:$M$485)</f>
        <v/>
      </c>
      <c r="P162" s="5">
        <f>IFERROR(M162/I162,0)</f>
        <v/>
      </c>
      <c r="R162" s="8">
        <f>I162-Q162</f>
        <v/>
      </c>
      <c r="S162" s="36">
        <f>P162*R162</f>
        <v/>
      </c>
      <c r="U162" s="27" t="inlineStr">
        <is>
          <t>Stock SAP</t>
        </is>
      </c>
      <c r="V162" s="27" t="inlineStr">
        <is>
          <t>Descartables</t>
        </is>
      </c>
      <c r="W162" s="27" t="inlineStr">
        <is>
          <t>Dentro del alcance</t>
        </is>
      </c>
      <c r="X162" s="27" t="inlineStr"/>
      <c r="Y162" s="27" t="inlineStr">
        <is>
          <t>Sin recuento físico en el inventario de Avain</t>
        </is>
      </c>
      <c r="Z162" s="28" t="inlineStr">
        <is>
          <t>Sin recuento físico</t>
        </is>
      </c>
      <c r="AA162" s="27" t="inlineStr"/>
      <c r="AB162" s="27" t="inlineStr"/>
      <c r="AC162" s="27" t="inlineStr"/>
      <c r="AD162" s="27" t="inlineStr"/>
      <c r="AE162" s="27" t="inlineStr"/>
      <c r="AF162" s="27" t="inlineStr"/>
      <c r="AG162" s="27" t="inlineStr"/>
      <c r="AH162" s="37" t="n">
        <v>25</v>
      </c>
      <c r="AI162" s="37" t="n">
        <v>0</v>
      </c>
      <c r="AJ162" s="37" t="n">
        <v>25</v>
      </c>
      <c r="AK162" s="38" t="n">
        <v>346.3884</v>
      </c>
      <c r="AL162" s="38" t="n"/>
      <c r="AM162" s="38" t="n"/>
      <c r="AN162" s="27" t="inlineStr"/>
      <c r="AO162" s="27" t="inlineStr"/>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7" t="n">
        <v>0</v>
      </c>
      <c r="M163" s="7" t="n">
        <v>37543.88</v>
      </c>
      <c r="O163" s="11">
        <f>M163/SUM($M$2:$M$485)</f>
        <v/>
      </c>
      <c r="P163" s="5">
        <f>IFERROR(M163/I163,0)</f>
        <v/>
      </c>
      <c r="Q163" s="39" t="n">
        <v>4</v>
      </c>
      <c r="R163" s="8">
        <f>I163-Q163</f>
        <v/>
      </c>
      <c r="S163" s="36">
        <f>P163*R163</f>
        <v/>
      </c>
      <c r="U163" s="27" t="inlineStr">
        <is>
          <t>Stock SAP</t>
        </is>
      </c>
      <c r="V163" s="27" t="inlineStr">
        <is>
          <t>Medicamentos</t>
        </is>
      </c>
      <c r="W163" s="27" t="inlineStr">
        <is>
          <t>Dentro del alcance</t>
        </is>
      </c>
      <c r="X163" s="30" t="inlineStr">
        <is>
          <t>Media</t>
        </is>
      </c>
      <c r="Y163" s="27" t="inlineStr">
        <is>
          <t>Homologado – confianza Media – pendiente de validación</t>
        </is>
      </c>
      <c r="Z163" s="26" t="inlineStr">
        <is>
          <t>Dar de baja en SAP</t>
        </is>
      </c>
      <c r="AA163" s="27" t="inlineStr">
        <is>
          <t>399</t>
        </is>
      </c>
      <c r="AB163" s="27" t="inlineStr">
        <is>
          <t>Nitroglicerina</t>
        </is>
      </c>
      <c r="AC163" s="27" t="inlineStr">
        <is>
          <t>Homologación por código Avain (master M04-007)</t>
        </is>
      </c>
      <c r="AD163" s="27" t="inlineStr">
        <is>
          <t>No</t>
        </is>
      </c>
      <c r="AE163" s="27" t="inlineStr"/>
      <c r="AF163" s="27" t="inlineStr">
        <is>
          <t>Sí</t>
        </is>
      </c>
      <c r="AG163" s="27" t="inlineStr">
        <is>
          <t>M04-007</t>
        </is>
      </c>
      <c r="AH163" s="37" t="n">
        <v>30</v>
      </c>
      <c r="AI163" s="37" t="n">
        <v>4</v>
      </c>
      <c r="AJ163" s="37" t="n">
        <v>26</v>
      </c>
      <c r="AK163" s="38" t="n">
        <v>1564.328333333333</v>
      </c>
      <c r="AL163" s="38">
        <f>IF(OR($Z163="Dar de baja en SAP",$Z163="Dar de alta en SAP"),$AJ163*$AK163,"")</f>
        <v/>
      </c>
      <c r="AM163" s="38">
        <f>$AI163*$AK163</f>
        <v/>
      </c>
      <c r="AN163" s="27" t="inlineStr"/>
      <c r="AO163" s="27"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7" t="n">
        <v>0</v>
      </c>
      <c r="M164" s="7" t="n">
        <v>30001.85</v>
      </c>
      <c r="O164" s="11">
        <f>M164/SUM($M$2:$M$485)</f>
        <v/>
      </c>
      <c r="P164" s="5">
        <f>IFERROR(M164/I164,0)</f>
        <v/>
      </c>
      <c r="R164" s="8">
        <f>I164-Q164</f>
        <v/>
      </c>
      <c r="S164" s="36">
        <f>P164*R164</f>
        <v/>
      </c>
      <c r="U164" s="27" t="inlineStr">
        <is>
          <t>Stock SAP</t>
        </is>
      </c>
      <c r="V164" s="27" t="inlineStr">
        <is>
          <t>Medicamentos</t>
        </is>
      </c>
      <c r="W164" s="27" t="inlineStr">
        <is>
          <t>Dentro del alcance</t>
        </is>
      </c>
      <c r="X164" s="27" t="inlineStr"/>
      <c r="Y164" s="27" t="inlineStr">
        <is>
          <t>Sin recuento físico en el inventario de Avain</t>
        </is>
      </c>
      <c r="Z164" s="28" t="inlineStr">
        <is>
          <t>Sin recuento físico</t>
        </is>
      </c>
      <c r="AA164" s="27" t="inlineStr"/>
      <c r="AB164" s="27" t="inlineStr"/>
      <c r="AC164" s="27" t="inlineStr"/>
      <c r="AD164" s="27" t="inlineStr"/>
      <c r="AE164" s="27" t="inlineStr"/>
      <c r="AF164" s="27" t="inlineStr"/>
      <c r="AG164" s="27" t="inlineStr"/>
      <c r="AH164" s="37" t="n">
        <v>24</v>
      </c>
      <c r="AI164" s="37" t="n">
        <v>0</v>
      </c>
      <c r="AJ164" s="37" t="n">
        <v>24</v>
      </c>
      <c r="AK164" s="38" t="n">
        <v>1250.077083333333</v>
      </c>
      <c r="AL164" s="38" t="n"/>
      <c r="AM164" s="38" t="n"/>
      <c r="AN164" s="27" t="inlineStr"/>
      <c r="AO164" s="27" t="inlineStr"/>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7" t="n">
        <v>0</v>
      </c>
      <c r="M165" s="7" t="n">
        <v>54310.72</v>
      </c>
      <c r="O165" s="11">
        <f>M165/SUM($M$2:$M$485)</f>
        <v/>
      </c>
      <c r="P165" s="5">
        <f>IFERROR(M165/I165,0)</f>
        <v/>
      </c>
      <c r="R165" s="8">
        <f>I165-Q165</f>
        <v/>
      </c>
      <c r="S165" s="36">
        <f>P165*R165</f>
        <v/>
      </c>
      <c r="U165" s="27" t="inlineStr">
        <is>
          <t>Stock SAP</t>
        </is>
      </c>
      <c r="V165" s="27" t="inlineStr">
        <is>
          <t>Medicamentos</t>
        </is>
      </c>
      <c r="W165" s="27" t="inlineStr">
        <is>
          <t>Dentro del alcance</t>
        </is>
      </c>
      <c r="X165" s="25" t="inlineStr">
        <is>
          <t>Alta</t>
        </is>
      </c>
      <c r="Y165" s="27" t="inlineStr">
        <is>
          <t>Homologado – confianza Alta</t>
        </is>
      </c>
      <c r="Z165" s="26" t="inlineStr">
        <is>
          <t>Dar de baja en SAP</t>
        </is>
      </c>
      <c r="AA165" s="27" t="inlineStr">
        <is>
          <t>220</t>
        </is>
      </c>
      <c r="AB165" s="27" t="inlineStr">
        <is>
          <t>Solución ringer lactato 500ml Baxter 500ml</t>
        </is>
      </c>
      <c r="AC165" s="27" t="inlineStr">
        <is>
          <t>Homologación por código Avain (master M13-003)</t>
        </is>
      </c>
      <c r="AD165" s="27" t="inlineStr">
        <is>
          <t>No</t>
        </is>
      </c>
      <c r="AE165" s="27" t="inlineStr"/>
      <c r="AF165" s="27" t="inlineStr">
        <is>
          <t>Sí</t>
        </is>
      </c>
      <c r="AG165" s="27" t="inlineStr">
        <is>
          <t>M13-003</t>
        </is>
      </c>
      <c r="AH165" s="37" t="n">
        <v>84</v>
      </c>
      <c r="AI165" s="37" t="n">
        <v>35</v>
      </c>
      <c r="AJ165" s="37" t="n">
        <v>49</v>
      </c>
      <c r="AK165" s="38" t="n">
        <v>2262.946785714286</v>
      </c>
      <c r="AL165" s="38">
        <f>IF(OR($Z165="Dar de baja en SAP",$Z165="Dar de alta en SAP"),$AJ165*$AK165,"")</f>
        <v/>
      </c>
      <c r="AM165" s="38">
        <f>$AI165*$AK165</f>
        <v/>
      </c>
      <c r="AN165" s="27" t="inlineStr"/>
      <c r="AO165" s="27"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7" t="n">
        <v>0</v>
      </c>
      <c r="M166" s="7" t="n">
        <v>58255.92</v>
      </c>
      <c r="O166" s="11">
        <f>M166/SUM($M$2:$M$485)</f>
        <v/>
      </c>
      <c r="P166" s="5">
        <f>IFERROR(M166/I166,0)</f>
        <v/>
      </c>
      <c r="Q166" s="39" t="n">
        <v>21</v>
      </c>
      <c r="R166" s="8">
        <f>I166-Q166</f>
        <v/>
      </c>
      <c r="S166" s="36">
        <f>P166*R166</f>
        <v/>
      </c>
      <c r="U166" s="27" t="inlineStr">
        <is>
          <t>Stock SAP</t>
        </is>
      </c>
      <c r="V166" s="27" t="inlineStr">
        <is>
          <t>Medicamentos</t>
        </is>
      </c>
      <c r="W166" s="27" t="inlineStr">
        <is>
          <t>Dentro del alcance</t>
        </is>
      </c>
      <c r="X166" s="25" t="inlineStr">
        <is>
          <t>Alta</t>
        </is>
      </c>
      <c r="Y166" s="27" t="inlineStr">
        <is>
          <t>Homologado – confianza Alta</t>
        </is>
      </c>
      <c r="Z166" s="26" t="inlineStr">
        <is>
          <t>Dar de baja en SAP</t>
        </is>
      </c>
      <c r="AA166" s="27" t="inlineStr">
        <is>
          <t>24</t>
        </is>
      </c>
      <c r="AB166" s="27" t="inlineStr">
        <is>
          <t>Alcohol 96% x1000 ml</t>
        </is>
      </c>
      <c r="AC166" s="27" t="inlineStr">
        <is>
          <t>Homologación por código Avain (master D-174)</t>
        </is>
      </c>
      <c r="AD166" s="27" t="inlineStr">
        <is>
          <t>No</t>
        </is>
      </c>
      <c r="AE166" s="27" t="inlineStr"/>
      <c r="AF166" s="27" t="inlineStr">
        <is>
          <t>Sí</t>
        </is>
      </c>
      <c r="AG166" s="27" t="inlineStr">
        <is>
          <t>D-174</t>
        </is>
      </c>
      <c r="AH166" s="37" t="n">
        <v>36</v>
      </c>
      <c r="AI166" s="37" t="n">
        <v>21</v>
      </c>
      <c r="AJ166" s="37" t="n">
        <v>15</v>
      </c>
      <c r="AK166" s="38" t="n">
        <v>2427.33</v>
      </c>
      <c r="AL166" s="38">
        <f>IF(OR($Z166="Dar de baja en SAP",$Z166="Dar de alta en SAP"),$AJ166*$AK166,"")</f>
        <v/>
      </c>
      <c r="AM166" s="38">
        <f>$AI166*$AK166</f>
        <v/>
      </c>
      <c r="AN166" s="27" t="inlineStr"/>
      <c r="AO166" s="27"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7" t="n">
        <v>0</v>
      </c>
      <c r="M167" s="7" t="n">
        <v>34945.33</v>
      </c>
      <c r="O167" s="11">
        <f>M167/SUM($M$2:$M$485)</f>
        <v/>
      </c>
      <c r="P167" s="5">
        <f>IFERROR(M167/I167,0)</f>
        <v/>
      </c>
      <c r="Q167" s="39" t="n">
        <v>32</v>
      </c>
      <c r="R167" s="8">
        <f>I167-Q167</f>
        <v/>
      </c>
      <c r="S167" s="36">
        <f>P167*R167</f>
        <v/>
      </c>
      <c r="U167" s="27" t="inlineStr">
        <is>
          <t>Stock SAP</t>
        </is>
      </c>
      <c r="V167" s="27" t="inlineStr">
        <is>
          <t>Medicamentos</t>
        </is>
      </c>
      <c r="W167" s="27" t="inlineStr">
        <is>
          <t>Dentro del alcance</t>
        </is>
      </c>
      <c r="X167" s="25" t="inlineStr">
        <is>
          <t>Alta</t>
        </is>
      </c>
      <c r="Y167" s="27" t="inlineStr">
        <is>
          <t>Homologado – confianza Alta</t>
        </is>
      </c>
      <c r="Z167" s="26" t="inlineStr">
        <is>
          <t>Dar de baja en SAP</t>
        </is>
      </c>
      <c r="AA167" s="27" t="inlineStr">
        <is>
          <t>26</t>
        </is>
      </c>
      <c r="AB167" s="27" t="inlineStr">
        <is>
          <t>Alcohol 96% x500 ml</t>
        </is>
      </c>
      <c r="AC167" s="27" t="inlineStr">
        <is>
          <t>Cruce por nomenclatura SAP</t>
        </is>
      </c>
      <c r="AD167" s="27" t="inlineStr">
        <is>
          <t>No</t>
        </is>
      </c>
      <c r="AE167" s="27" t="inlineStr"/>
      <c r="AF167" s="27" t="inlineStr">
        <is>
          <t>No</t>
        </is>
      </c>
      <c r="AG167" s="27" t="inlineStr"/>
      <c r="AH167" s="37" t="n">
        <v>46</v>
      </c>
      <c r="AI167" s="37" t="n">
        <v>32</v>
      </c>
      <c r="AJ167" s="37" t="n">
        <v>14</v>
      </c>
      <c r="AK167" s="38" t="n">
        <v>1456.055217391304</v>
      </c>
      <c r="AL167" s="38">
        <f>IF(OR($Z167="Dar de baja en SAP",$Z167="Dar de alta en SAP"),$AJ167*$AK167,"")</f>
        <v/>
      </c>
      <c r="AM167" s="38">
        <f>$AI167*$AK167</f>
        <v/>
      </c>
      <c r="AN167" s="27" t="inlineStr"/>
      <c r="AO167" s="27"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7" t="n">
        <v>0</v>
      </c>
      <c r="M168" s="7" t="n">
        <v>1427.72</v>
      </c>
      <c r="O168" s="11">
        <f>M168/SUM($M$2:$M$485)</f>
        <v/>
      </c>
      <c r="P168" s="5">
        <f>IFERROR(M168/I168,0)</f>
        <v/>
      </c>
      <c r="Q168" s="39" t="n">
        <v>10</v>
      </c>
      <c r="R168" s="8">
        <f>I168-Q168</f>
        <v/>
      </c>
      <c r="S168" s="36">
        <f>P168*R168</f>
        <v/>
      </c>
      <c r="U168" s="27" t="inlineStr">
        <is>
          <t>Stock SAP</t>
        </is>
      </c>
      <c r="V168" s="27" t="inlineStr">
        <is>
          <t>Medicamentos</t>
        </is>
      </c>
      <c r="W168" s="27" t="inlineStr">
        <is>
          <t>Dentro del alcance</t>
        </is>
      </c>
      <c r="X168" s="25" t="inlineStr">
        <is>
          <t>Alta</t>
        </is>
      </c>
      <c r="Y168" s="27" t="inlineStr">
        <is>
          <t>Homologado – confianza Alta</t>
        </is>
      </c>
      <c r="Z168" s="26" t="inlineStr">
        <is>
          <t>Dar de baja en SAP</t>
        </is>
      </c>
      <c r="AA168" s="27" t="inlineStr">
        <is>
          <t>91</t>
        </is>
      </c>
      <c r="AB168" s="27" t="inlineStr">
        <is>
          <t>Dexametasona comprimidos 0,5 mgr</t>
        </is>
      </c>
      <c r="AC168" s="27" t="inlineStr">
        <is>
          <t>Cruce por nomenclatura SAP</t>
        </is>
      </c>
      <c r="AD168" s="27" t="inlineStr">
        <is>
          <t>No</t>
        </is>
      </c>
      <c r="AE168" s="27" t="inlineStr"/>
      <c r="AF168" s="27" t="inlineStr">
        <is>
          <t>No</t>
        </is>
      </c>
      <c r="AG168" s="27" t="inlineStr"/>
      <c r="AH168" s="37" t="n">
        <v>24</v>
      </c>
      <c r="AI168" s="37" t="n">
        <v>10</v>
      </c>
      <c r="AJ168" s="37" t="n">
        <v>14</v>
      </c>
      <c r="AK168" s="38" t="n">
        <v>59.48833333333334</v>
      </c>
      <c r="AL168" s="38">
        <f>IF(OR($Z168="Dar de baja en SAP",$Z168="Dar de alta en SAP"),$AJ168*$AK168,"")</f>
        <v/>
      </c>
      <c r="AM168" s="38">
        <f>$AI168*$AK168</f>
        <v/>
      </c>
      <c r="AN168" s="27" t="inlineStr"/>
      <c r="AO168" s="27" t="inlineStr">
        <is>
          <t>Cruce por nomenclatura: dosis coincide; similitud 0.95.</t>
        </is>
      </c>
    </row>
    <row r="169">
      <c r="A169" s="5" t="inlineStr">
        <is>
          <t>2001333</t>
        </is>
      </c>
      <c r="B169" s="5" t="inlineStr">
        <is>
          <t>TELA ADHE MICROPOROSA HIPOALER 2.5CM</t>
        </is>
      </c>
      <c r="C169" s="5" t="inlineStr"/>
      <c r="D169" s="5" t="inlineStr">
        <is>
          <t>033</t>
        </is>
      </c>
      <c r="E169" s="5" t="inlineStr">
        <is>
          <t>ZDES</t>
        </is>
      </c>
      <c r="F169" s="5" t="inlineStr">
        <is>
          <t>1130</t>
        </is>
      </c>
      <c r="G169" s="5" t="inlineStr">
        <is>
          <t>3014</t>
        </is>
      </c>
      <c r="H169" s="5" t="inlineStr">
        <is>
          <t>C/U</t>
        </is>
      </c>
      <c r="I169" s="6" t="n">
        <v>24</v>
      </c>
      <c r="J169" s="6" t="n">
        <v>0</v>
      </c>
      <c r="K169" s="5" t="inlineStr">
        <is>
          <t>ARS</t>
        </is>
      </c>
      <c r="L169" s="7" t="n">
        <v>0</v>
      </c>
      <c r="M169" s="7" t="n">
        <v>15755.86</v>
      </c>
      <c r="O169" s="11">
        <f>M169/SUM($M$2:$M$485)</f>
        <v/>
      </c>
      <c r="P169" s="5">
        <f>IFERROR(M169/I169,0)</f>
        <v/>
      </c>
      <c r="R169" s="8">
        <f>I169-Q169</f>
        <v/>
      </c>
      <c r="S169" s="36">
        <f>P169*R169</f>
        <v/>
      </c>
      <c r="U169" s="27" t="inlineStr">
        <is>
          <t>Stock SAP</t>
        </is>
      </c>
      <c r="V169" s="27" t="inlineStr">
        <is>
          <t>Descartables</t>
        </is>
      </c>
      <c r="W169" s="27" t="inlineStr">
        <is>
          <t>Dentro del alcance</t>
        </is>
      </c>
      <c r="X169" s="27" t="inlineStr"/>
      <c r="Y169" s="27" t="inlineStr">
        <is>
          <t>Sin recuento físico en el inventario de Avain</t>
        </is>
      </c>
      <c r="Z169" s="28" t="inlineStr">
        <is>
          <t>Sin recuento físico</t>
        </is>
      </c>
      <c r="AA169" s="27" t="inlineStr"/>
      <c r="AB169" s="27" t="inlineStr"/>
      <c r="AC169" s="27" t="inlineStr"/>
      <c r="AD169" s="27" t="inlineStr"/>
      <c r="AE169" s="27" t="inlineStr"/>
      <c r="AF169" s="27" t="inlineStr"/>
      <c r="AG169" s="27" t="inlineStr"/>
      <c r="AH169" s="37" t="n">
        <v>24</v>
      </c>
      <c r="AI169" s="37" t="n">
        <v>0</v>
      </c>
      <c r="AJ169" s="37" t="n">
        <v>24</v>
      </c>
      <c r="AK169" s="38" t="n">
        <v>656.4941666666667</v>
      </c>
      <c r="AL169" s="38" t="n"/>
      <c r="AM169" s="38" t="n"/>
      <c r="AN169" s="27" t="inlineStr"/>
      <c r="AO169" s="27" t="inlineStr"/>
    </row>
    <row r="170">
      <c r="A170" s="5" t="inlineStr">
        <is>
          <t>SAP11825</t>
        </is>
      </c>
      <c r="B170" s="5" t="inlineStr">
        <is>
          <t>CHECK POINT 21MM</t>
        </is>
      </c>
      <c r="C170" s="5" t="inlineStr"/>
      <c r="D170" s="5" t="inlineStr">
        <is>
          <t>REPA</t>
        </is>
      </c>
      <c r="E170" s="5" t="inlineStr">
        <is>
          <t>ZERS</t>
        </is>
      </c>
      <c r="F170" s="5" t="inlineStr">
        <is>
          <t>1130</t>
        </is>
      </c>
      <c r="G170" s="5" t="inlineStr">
        <is>
          <t>3010</t>
        </is>
      </c>
      <c r="H170" s="5" t="inlineStr">
        <is>
          <t>C/U</t>
        </is>
      </c>
      <c r="I170" s="6" t="n">
        <v>24</v>
      </c>
      <c r="J170" s="6" t="n">
        <v>0</v>
      </c>
      <c r="K170" s="5" t="inlineStr">
        <is>
          <t>ARS</t>
        </is>
      </c>
      <c r="L170" s="7" t="n">
        <v>0</v>
      </c>
      <c r="M170" s="7" t="n">
        <v>12000</v>
      </c>
      <c r="O170" s="11">
        <f>M170/SUM($M$2:$M$485)</f>
        <v/>
      </c>
      <c r="P170" s="5">
        <f>IFERROR(M170/I170,0)</f>
        <v/>
      </c>
      <c r="R170" s="8">
        <f>I170-Q170</f>
        <v/>
      </c>
      <c r="S170" s="36">
        <f>P170*R170</f>
        <v/>
      </c>
      <c r="U170" s="27" t="inlineStr">
        <is>
          <t>Stock SAP</t>
        </is>
      </c>
      <c r="V170" s="27" t="inlineStr">
        <is>
          <t>Repuestos</t>
        </is>
      </c>
      <c r="W170" s="27" t="inlineStr">
        <is>
          <t>Fuera del alcance</t>
        </is>
      </c>
      <c r="X170" s="27" t="inlineStr"/>
      <c r="Y170" s="27" t="inlineStr">
        <is>
          <t>No aplica: repuestos, clasificación que el inventario físico de Farmacia no releva</t>
        </is>
      </c>
      <c r="Z170" s="28" t="inlineStr">
        <is>
          <t>Fuera del alcance del inventario físico</t>
        </is>
      </c>
      <c r="AA170" s="27" t="inlineStr"/>
      <c r="AB170" s="27" t="inlineStr"/>
      <c r="AC170" s="27" t="inlineStr"/>
      <c r="AD170" s="27" t="inlineStr"/>
      <c r="AE170" s="27" t="inlineStr"/>
      <c r="AF170" s="27" t="inlineStr"/>
      <c r="AG170" s="27" t="inlineStr"/>
      <c r="AH170" s="37" t="n">
        <v>24</v>
      </c>
      <c r="AI170" s="37" t="n">
        <v>0</v>
      </c>
      <c r="AJ170" s="37" t="n">
        <v>24</v>
      </c>
      <c r="AK170" s="38" t="n">
        <v>500</v>
      </c>
      <c r="AL170" s="38" t="n"/>
      <c r="AM170" s="38" t="n"/>
      <c r="AN170" s="27" t="inlineStr"/>
      <c r="AO170" s="27" t="inlineStr"/>
    </row>
    <row r="171">
      <c r="A171" s="5" t="inlineStr">
        <is>
          <t>3000411</t>
        </is>
      </c>
      <c r="B171" s="5" t="inlineStr">
        <is>
          <t>PROTECTOR AUDITIVO TIPO COPA</t>
        </is>
      </c>
      <c r="C171" s="5" t="inlineStr"/>
      <c r="D171" s="5" t="inlineStr">
        <is>
          <t>INDU</t>
        </is>
      </c>
      <c r="E171" s="5" t="inlineStr">
        <is>
          <t>ZUNI</t>
        </is>
      </c>
      <c r="F171" s="5" t="inlineStr">
        <is>
          <t>1130</t>
        </is>
      </c>
      <c r="G171" s="5" t="inlineStr">
        <is>
          <t>3011</t>
        </is>
      </c>
      <c r="H171" s="5" t="inlineStr">
        <is>
          <t>C/U</t>
        </is>
      </c>
      <c r="I171" s="6" t="n">
        <v>23</v>
      </c>
      <c r="J171" s="6" t="n">
        <v>0</v>
      </c>
      <c r="K171" s="5" t="inlineStr">
        <is>
          <t>ARS</t>
        </is>
      </c>
      <c r="L171" s="7" t="n">
        <v>0</v>
      </c>
      <c r="M171" s="7" t="n">
        <v>765477.6</v>
      </c>
      <c r="O171" s="11">
        <f>M171/SUM($M$2:$M$485)</f>
        <v/>
      </c>
      <c r="P171" s="5">
        <f>IFERROR(M171/I171,0)</f>
        <v/>
      </c>
      <c r="R171" s="8">
        <f>I171-Q171</f>
        <v/>
      </c>
      <c r="S171" s="36">
        <f>P171*R171</f>
        <v/>
      </c>
      <c r="U171" s="27" t="inlineStr">
        <is>
          <t>Stock SAP</t>
        </is>
      </c>
      <c r="V171" s="27" t="inlineStr">
        <is>
          <t>Uniformes</t>
        </is>
      </c>
      <c r="W171" s="27" t="inlineStr">
        <is>
          <t>Fuera del alcance</t>
        </is>
      </c>
      <c r="X171" s="27" t="inlineStr"/>
      <c r="Y171" s="27" t="inlineStr">
        <is>
          <t>No aplica: uniformes, clasificación que el inventario físico de Farmacia no releva</t>
        </is>
      </c>
      <c r="Z171" s="28" t="inlineStr">
        <is>
          <t>Fuera del alcance del inventario físico</t>
        </is>
      </c>
      <c r="AA171" s="27" t="inlineStr"/>
      <c r="AB171" s="27" t="inlineStr"/>
      <c r="AC171" s="27" t="inlineStr"/>
      <c r="AD171" s="27" t="inlineStr"/>
      <c r="AE171" s="27" t="inlineStr"/>
      <c r="AF171" s="27" t="inlineStr"/>
      <c r="AG171" s="27" t="inlineStr"/>
      <c r="AH171" s="37" t="n">
        <v>23</v>
      </c>
      <c r="AI171" s="37" t="n">
        <v>0</v>
      </c>
      <c r="AJ171" s="37" t="n">
        <v>23</v>
      </c>
      <c r="AK171" s="38" t="n">
        <v>33281.63478260869</v>
      </c>
      <c r="AL171" s="38" t="n"/>
      <c r="AM171" s="38" t="n"/>
      <c r="AN171" s="27" t="inlineStr"/>
      <c r="AO171" s="27" t="inlineStr"/>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7" t="n">
        <v>0</v>
      </c>
      <c r="M172" s="7" t="n">
        <v>32033.21</v>
      </c>
      <c r="O172" s="11">
        <f>M172/SUM($M$2:$M$485)</f>
        <v/>
      </c>
      <c r="P172" s="5">
        <f>IFERROR(M172/I172,0)</f>
        <v/>
      </c>
      <c r="R172" s="8">
        <f>I172-Q172</f>
        <v/>
      </c>
      <c r="S172" s="36">
        <f>P172*R172</f>
        <v/>
      </c>
      <c r="U172" s="27" t="inlineStr">
        <is>
          <t>Stock SAP</t>
        </is>
      </c>
      <c r="V172" s="27" t="inlineStr">
        <is>
          <t>Medicamentos</t>
        </is>
      </c>
      <c r="W172" s="27" t="inlineStr">
        <is>
          <t>Dentro del alcance</t>
        </is>
      </c>
      <c r="X172" s="25" t="inlineStr">
        <is>
          <t>Alta</t>
        </is>
      </c>
      <c r="Y172" s="27" t="inlineStr">
        <is>
          <t>Homologado – confianza Alta</t>
        </is>
      </c>
      <c r="Z172" s="26" t="inlineStr">
        <is>
          <t>Dar de baja en SAP</t>
        </is>
      </c>
      <c r="AA172" s="27" t="inlineStr">
        <is>
          <t>26</t>
        </is>
      </c>
      <c r="AB172" s="27" t="inlineStr">
        <is>
          <t>Alcohol 96% x500 ml</t>
        </is>
      </c>
      <c r="AC172" s="27" t="inlineStr">
        <is>
          <t>Cruce por nomenclatura SAP</t>
        </is>
      </c>
      <c r="AD172" s="27" t="inlineStr">
        <is>
          <t>No</t>
        </is>
      </c>
      <c r="AE172" s="27" t="inlineStr"/>
      <c r="AF172" s="27" t="inlineStr">
        <is>
          <t>No</t>
        </is>
      </c>
      <c r="AG172" s="27" t="inlineStr"/>
      <c r="AH172" s="37" t="n">
        <v>46</v>
      </c>
      <c r="AI172" s="37" t="n">
        <v>32</v>
      </c>
      <c r="AJ172" s="37" t="n">
        <v>14</v>
      </c>
      <c r="AK172" s="38" t="n">
        <v>1456.055217391304</v>
      </c>
      <c r="AL172" s="38">
        <f>IF(OR($Z172="Dar de baja en SAP",$Z172="Dar de alta en SAP"),$AJ172*$AK172,"")</f>
        <v/>
      </c>
      <c r="AM172" s="38">
        <f>$AI172*$AK172</f>
        <v/>
      </c>
      <c r="AN172" s="27" t="inlineStr"/>
      <c r="AO172" s="27"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7" t="n">
        <v>0</v>
      </c>
      <c r="M173" s="7" t="n">
        <v>56140.96</v>
      </c>
      <c r="O173" s="11">
        <f>M173/SUM($M$2:$M$485)</f>
        <v/>
      </c>
      <c r="P173" s="5">
        <f>IFERROR(M173/I173,0)</f>
        <v/>
      </c>
      <c r="R173" s="8">
        <f>I173-Q173</f>
        <v/>
      </c>
      <c r="S173" s="36">
        <f>P173*R173</f>
        <v/>
      </c>
      <c r="U173" s="27" t="inlineStr">
        <is>
          <t>Stock SAP</t>
        </is>
      </c>
      <c r="V173" s="27" t="inlineStr">
        <is>
          <t>Medicamentos</t>
        </is>
      </c>
      <c r="W173" s="27" t="inlineStr">
        <is>
          <t>Dentro del alcance</t>
        </is>
      </c>
      <c r="X173" s="27" t="inlineStr"/>
      <c r="Y173" s="27" t="inlineStr">
        <is>
          <t>Sin recuento físico en el inventario de Avain</t>
        </is>
      </c>
      <c r="Z173" s="28" t="inlineStr">
        <is>
          <t>Sin recuento físico</t>
        </is>
      </c>
      <c r="AA173" s="27" t="inlineStr"/>
      <c r="AB173" s="27" t="inlineStr"/>
      <c r="AC173" s="27" t="inlineStr"/>
      <c r="AD173" s="27" t="inlineStr"/>
      <c r="AE173" s="27" t="inlineStr"/>
      <c r="AF173" s="27" t="inlineStr"/>
      <c r="AG173" s="27" t="inlineStr"/>
      <c r="AH173" s="37" t="n">
        <v>22</v>
      </c>
      <c r="AI173" s="37" t="n">
        <v>0</v>
      </c>
      <c r="AJ173" s="37" t="n">
        <v>22</v>
      </c>
      <c r="AK173" s="38" t="n">
        <v>2551.861818181818</v>
      </c>
      <c r="AL173" s="38" t="n"/>
      <c r="AM173" s="38" t="n"/>
      <c r="AN173" s="27" t="inlineStr"/>
      <c r="AO173" s="27" t="inlineStr"/>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7" t="n">
        <v>0</v>
      </c>
      <c r="M174" s="7" t="n">
        <v>7226.85</v>
      </c>
      <c r="O174" s="11">
        <f>M174/SUM($M$2:$M$485)</f>
        <v/>
      </c>
      <c r="P174" s="5">
        <f>IFERROR(M174/I174,0)</f>
        <v/>
      </c>
      <c r="R174" s="8">
        <f>I174-Q174</f>
        <v/>
      </c>
      <c r="S174" s="36">
        <f>P174*R174</f>
        <v/>
      </c>
      <c r="U174" s="27" t="inlineStr">
        <is>
          <t>Stock SAP</t>
        </is>
      </c>
      <c r="V174" s="27" t="inlineStr">
        <is>
          <t>Medicamentos</t>
        </is>
      </c>
      <c r="W174" s="27" t="inlineStr">
        <is>
          <t>Dentro del alcance</t>
        </is>
      </c>
      <c r="X174" s="27" t="inlineStr"/>
      <c r="Y174" s="27" t="inlineStr">
        <is>
          <t>Sin recuento físico en el inventario de Avain</t>
        </is>
      </c>
      <c r="Z174" s="28" t="inlineStr">
        <is>
          <t>Sin recuento físico</t>
        </is>
      </c>
      <c r="AA174" s="27" t="inlineStr"/>
      <c r="AB174" s="27" t="inlineStr"/>
      <c r="AC174" s="27" t="inlineStr"/>
      <c r="AD174" s="27" t="inlineStr"/>
      <c r="AE174" s="27" t="inlineStr"/>
      <c r="AF174" s="27" t="inlineStr"/>
      <c r="AG174" s="27" t="inlineStr"/>
      <c r="AH174" s="37" t="n">
        <v>20</v>
      </c>
      <c r="AI174" s="37" t="n">
        <v>0</v>
      </c>
      <c r="AJ174" s="37" t="n">
        <v>20</v>
      </c>
      <c r="AK174" s="38" t="n">
        <v>361.3425</v>
      </c>
      <c r="AL174" s="38" t="n"/>
      <c r="AM174" s="38" t="n"/>
      <c r="AN174" s="27" t="inlineStr"/>
      <c r="AO174" s="27" t="inlineStr"/>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7" t="n">
        <v>0</v>
      </c>
      <c r="M175" s="7" t="n">
        <v>784</v>
      </c>
      <c r="O175" s="11">
        <f>M175/SUM($M$2:$M$485)</f>
        <v/>
      </c>
      <c r="P175" s="5">
        <f>IFERROR(M175/I175,0)</f>
        <v/>
      </c>
      <c r="Q175" s="39" t="n">
        <v>40</v>
      </c>
      <c r="R175" s="8">
        <f>I175-Q175</f>
        <v/>
      </c>
      <c r="S175" s="36">
        <f>P175*R175</f>
        <v/>
      </c>
      <c r="U175" s="27" t="inlineStr">
        <is>
          <t>Stock SAP</t>
        </is>
      </c>
      <c r="V175" s="27" t="inlineStr">
        <is>
          <t>Medicamentos</t>
        </is>
      </c>
      <c r="W175" s="27" t="inlineStr">
        <is>
          <t>Dentro del alcance</t>
        </is>
      </c>
      <c r="X175" s="25" t="inlineStr">
        <is>
          <t>Alta</t>
        </is>
      </c>
      <c r="Y175" s="27" t="inlineStr">
        <is>
          <t>Homologado – confianza Alta</t>
        </is>
      </c>
      <c r="Z175" s="25" t="inlineStr">
        <is>
          <t>Dar de alta en SAP</t>
        </is>
      </c>
      <c r="AA175" s="27" t="inlineStr">
        <is>
          <t>151</t>
        </is>
      </c>
      <c r="AB175" s="27" t="inlineStr">
        <is>
          <t>Ibuprofeno comprimidos x 400mg</t>
        </is>
      </c>
      <c r="AC175" s="27" t="inlineStr">
        <is>
          <t>Cruce por nomenclatura SAP</t>
        </is>
      </c>
      <c r="AD175" s="27" t="inlineStr">
        <is>
          <t>No</t>
        </is>
      </c>
      <c r="AE175" s="27" t="inlineStr"/>
      <c r="AF175" s="27" t="inlineStr">
        <is>
          <t>No</t>
        </is>
      </c>
      <c r="AG175" s="27" t="inlineStr"/>
      <c r="AH175" s="37" t="n">
        <v>20</v>
      </c>
      <c r="AI175" s="37" t="n">
        <v>40</v>
      </c>
      <c r="AJ175" s="37" t="n">
        <v>-20</v>
      </c>
      <c r="AK175" s="38" t="n">
        <v>39.2</v>
      </c>
      <c r="AL175" s="38">
        <f>IF(OR($Z175="Dar de baja en SAP",$Z175="Dar de alta en SAP"),$AJ175*$AK175,"")</f>
        <v/>
      </c>
      <c r="AM175" s="38">
        <f>$AI175*$AK175</f>
        <v/>
      </c>
      <c r="AN175" s="27" t="inlineStr"/>
      <c r="AO175" s="27"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7" t="n">
        <v>0</v>
      </c>
      <c r="M176" s="7" t="n">
        <v>13806</v>
      </c>
      <c r="O176" s="11">
        <f>M176/SUM($M$2:$M$485)</f>
        <v/>
      </c>
      <c r="P176" s="5">
        <f>IFERROR(M176/I176,0)</f>
        <v/>
      </c>
      <c r="R176" s="8">
        <f>I176-Q176</f>
        <v/>
      </c>
      <c r="S176" s="36">
        <f>P176*R176</f>
        <v/>
      </c>
      <c r="U176" s="27" t="inlineStr">
        <is>
          <t>Stock SAP</t>
        </is>
      </c>
      <c r="V176" s="27" t="inlineStr">
        <is>
          <t>Medicamentos</t>
        </is>
      </c>
      <c r="W176" s="27" t="inlineStr">
        <is>
          <t>Dentro del alcance</t>
        </is>
      </c>
      <c r="X176" s="30" t="inlineStr">
        <is>
          <t>Media</t>
        </is>
      </c>
      <c r="Y176" s="27" t="inlineStr">
        <is>
          <t>Homologado – confianza Media – pendiente de validación</t>
        </is>
      </c>
      <c r="Z176" s="26" t="inlineStr">
        <is>
          <t>Dar de baja en SAP</t>
        </is>
      </c>
      <c r="AA176" s="27" t="inlineStr">
        <is>
          <t>141</t>
        </is>
      </c>
      <c r="AB176" s="27" t="inlineStr">
        <is>
          <t>Haloperidol 1 amp=1ml</t>
        </is>
      </c>
      <c r="AC176" s="27" t="inlineStr">
        <is>
          <t>Homologación por código Avain (master M09-005)</t>
        </is>
      </c>
      <c r="AD176" s="27" t="inlineStr">
        <is>
          <t>No</t>
        </is>
      </c>
      <c r="AE176" s="27" t="inlineStr"/>
      <c r="AF176" s="27" t="inlineStr">
        <is>
          <t>Sí</t>
        </is>
      </c>
      <c r="AG176" s="27" t="inlineStr">
        <is>
          <t>M09-005</t>
        </is>
      </c>
      <c r="AH176" s="37" t="n">
        <v>120</v>
      </c>
      <c r="AI176" s="37" t="n">
        <v>111</v>
      </c>
      <c r="AJ176" s="37" t="n">
        <v>9</v>
      </c>
      <c r="AK176" s="38" t="n">
        <v>690.3</v>
      </c>
      <c r="AL176" s="38">
        <f>IF(OR($Z176="Dar de baja en SAP",$Z176="Dar de alta en SAP"),$AJ176*$AK176,"")</f>
        <v/>
      </c>
      <c r="AM176" s="38">
        <f>$AI176*$AK176</f>
        <v/>
      </c>
      <c r="AN176" s="27" t="inlineStr"/>
      <c r="AO176" s="27"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7" t="n">
        <v>0</v>
      </c>
      <c r="M177" s="7" t="n">
        <v>26747.08</v>
      </c>
      <c r="O177" s="11">
        <f>M177/SUM($M$2:$M$485)</f>
        <v/>
      </c>
      <c r="P177" s="5">
        <f>IFERROR(M177/I177,0)</f>
        <v/>
      </c>
      <c r="R177" s="8">
        <f>I177-Q177</f>
        <v/>
      </c>
      <c r="S177" s="36">
        <f>P177*R177</f>
        <v/>
      </c>
      <c r="U177" s="27" t="inlineStr">
        <is>
          <t>Stock SAP</t>
        </is>
      </c>
      <c r="V177" s="27" t="inlineStr">
        <is>
          <t>Medicamentos</t>
        </is>
      </c>
      <c r="W177" s="27" t="inlineStr">
        <is>
          <t>Dentro del alcance</t>
        </is>
      </c>
      <c r="X177" s="27" t="inlineStr"/>
      <c r="Y177" s="27" t="inlineStr">
        <is>
          <t>Sin recuento físico en el inventario de Avain</t>
        </is>
      </c>
      <c r="Z177" s="28" t="inlineStr">
        <is>
          <t>Sin recuento físico</t>
        </is>
      </c>
      <c r="AA177" s="27" t="inlineStr"/>
      <c r="AB177" s="27" t="inlineStr"/>
      <c r="AC177" s="27" t="inlineStr"/>
      <c r="AD177" s="27" t="inlineStr"/>
      <c r="AE177" s="27" t="inlineStr"/>
      <c r="AF177" s="27" t="inlineStr"/>
      <c r="AG177" s="27" t="inlineStr"/>
      <c r="AH177" s="37" t="n">
        <v>20</v>
      </c>
      <c r="AI177" s="37" t="n">
        <v>0</v>
      </c>
      <c r="AJ177" s="37" t="n">
        <v>20</v>
      </c>
      <c r="AK177" s="38" t="n">
        <v>1337.354</v>
      </c>
      <c r="AL177" s="38" t="n"/>
      <c r="AM177" s="38" t="n"/>
      <c r="AN177" s="27" t="inlineStr"/>
      <c r="AO177" s="27" t="inlineStr"/>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7" t="n">
        <v>0</v>
      </c>
      <c r="M178" s="7" t="n">
        <v>221</v>
      </c>
      <c r="O178" s="11">
        <f>M178/SUM($M$2:$M$485)</f>
        <v/>
      </c>
      <c r="P178" s="5">
        <f>IFERROR(M178/I178,0)</f>
        <v/>
      </c>
      <c r="Q178" s="39" t="n">
        <v>114</v>
      </c>
      <c r="R178" s="8">
        <f>I178-Q178</f>
        <v/>
      </c>
      <c r="S178" s="36">
        <f>P178*R178</f>
        <v/>
      </c>
      <c r="U178" s="27" t="inlineStr">
        <is>
          <t>Stock SAP</t>
        </is>
      </c>
      <c r="V178" s="27" t="inlineStr">
        <is>
          <t>Medicamentos</t>
        </is>
      </c>
      <c r="W178" s="27" t="inlineStr">
        <is>
          <t>Dentro del alcance</t>
        </is>
      </c>
      <c r="X178" s="26" t="inlineStr">
        <is>
          <t>Baja</t>
        </is>
      </c>
      <c r="Y178" s="27" t="inlineStr">
        <is>
          <t>Homologado – confianza Baja – pendiente de validación</t>
        </is>
      </c>
      <c r="Z178" s="25" t="inlineStr">
        <is>
          <t>Dar de alta en SAP</t>
        </is>
      </c>
      <c r="AA178" s="27" t="inlineStr">
        <is>
          <t>386</t>
        </is>
      </c>
      <c r="AB178" s="27" t="inlineStr">
        <is>
          <t>Ranitidina 50mg x 5ml</t>
        </is>
      </c>
      <c r="AC178" s="27" t="inlineStr">
        <is>
          <t>Cruce por nomenclatura SAP</t>
        </is>
      </c>
      <c r="AD178" s="27" t="inlineStr">
        <is>
          <t>No</t>
        </is>
      </c>
      <c r="AE178" s="27" t="inlineStr"/>
      <c r="AF178" s="27" t="inlineStr">
        <is>
          <t>No</t>
        </is>
      </c>
      <c r="AG178" s="27" t="inlineStr"/>
      <c r="AH178" s="37" t="n">
        <v>20</v>
      </c>
      <c r="AI178" s="37" t="n">
        <v>114</v>
      </c>
      <c r="AJ178" s="37" t="n">
        <v>-94</v>
      </c>
      <c r="AK178" s="38" t="n">
        <v>11.05</v>
      </c>
      <c r="AL178" s="38">
        <f>IF(OR($Z178="Dar de baja en SAP",$Z178="Dar de alta en SAP"),$AJ178*$AK178,"")</f>
        <v/>
      </c>
      <c r="AM178" s="38">
        <f>$AI178*$AK178</f>
        <v/>
      </c>
      <c r="AN178" s="27" t="inlineStr"/>
      <c r="AO178" s="27"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7" t="n">
        <v>0</v>
      </c>
      <c r="M179" s="7" t="n">
        <v>251500</v>
      </c>
      <c r="O179" s="11">
        <f>M179/SUM($M$2:$M$485)</f>
        <v/>
      </c>
      <c r="P179" s="5">
        <f>IFERROR(M179/I179,0)</f>
        <v/>
      </c>
      <c r="R179" s="8">
        <f>I179-Q179</f>
        <v/>
      </c>
      <c r="S179" s="36">
        <f>P179*R179</f>
        <v/>
      </c>
      <c r="U179" s="27" t="inlineStr">
        <is>
          <t>Stock SAP</t>
        </is>
      </c>
      <c r="V179" s="27" t="inlineStr">
        <is>
          <t>Medicamentos</t>
        </is>
      </c>
      <c r="W179" s="27" t="inlineStr">
        <is>
          <t>Dentro del alcance</t>
        </is>
      </c>
      <c r="X179" s="27" t="inlineStr"/>
      <c r="Y179" s="27" t="inlineStr">
        <is>
          <t>Sin recuento físico en el inventario de Avain</t>
        </is>
      </c>
      <c r="Z179" s="28" t="inlineStr">
        <is>
          <t>Sin recuento físico</t>
        </is>
      </c>
      <c r="AA179" s="27" t="inlineStr"/>
      <c r="AB179" s="27" t="inlineStr"/>
      <c r="AC179" s="27" t="inlineStr"/>
      <c r="AD179" s="27" t="inlineStr"/>
      <c r="AE179" s="27" t="inlineStr"/>
      <c r="AF179" s="27" t="inlineStr"/>
      <c r="AG179" s="27" t="inlineStr"/>
      <c r="AH179" s="37" t="n">
        <v>20</v>
      </c>
      <c r="AI179" s="37" t="n">
        <v>0</v>
      </c>
      <c r="AJ179" s="37" t="n">
        <v>20</v>
      </c>
      <c r="AK179" s="38" t="n">
        <v>12575</v>
      </c>
      <c r="AL179" s="38" t="n"/>
      <c r="AM179" s="38" t="n"/>
      <c r="AN179" s="27" t="inlineStr"/>
      <c r="AO179" s="27" t="inlineStr"/>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7" t="n">
        <v>0</v>
      </c>
      <c r="M180" s="7" t="n">
        <v>5180</v>
      </c>
      <c r="O180" s="11">
        <f>M180/SUM($M$2:$M$485)</f>
        <v/>
      </c>
      <c r="P180" s="5">
        <f>IFERROR(M180/I180,0)</f>
        <v/>
      </c>
      <c r="R180" s="8">
        <f>I180-Q180</f>
        <v/>
      </c>
      <c r="S180" s="36">
        <f>P180*R180</f>
        <v/>
      </c>
      <c r="U180" s="27" t="inlineStr">
        <is>
          <t>Stock SAP</t>
        </is>
      </c>
      <c r="V180" s="27" t="inlineStr">
        <is>
          <t>Medicamentos</t>
        </is>
      </c>
      <c r="W180" s="27" t="inlineStr">
        <is>
          <t>Dentro del alcance</t>
        </is>
      </c>
      <c r="X180" s="27" t="inlineStr"/>
      <c r="Y180" s="27" t="inlineStr">
        <is>
          <t>Sin recuento físico en el inventario de Avain</t>
        </is>
      </c>
      <c r="Z180" s="28" t="inlineStr">
        <is>
          <t>Sin recuento físico</t>
        </is>
      </c>
      <c r="AA180" s="27" t="inlineStr"/>
      <c r="AB180" s="27" t="inlineStr"/>
      <c r="AC180" s="27" t="inlineStr"/>
      <c r="AD180" s="27" t="inlineStr"/>
      <c r="AE180" s="27" t="inlineStr"/>
      <c r="AF180" s="27" t="inlineStr"/>
      <c r="AG180" s="27" t="inlineStr"/>
      <c r="AH180" s="37" t="n">
        <v>20</v>
      </c>
      <c r="AI180" s="37" t="n">
        <v>0</v>
      </c>
      <c r="AJ180" s="37" t="n">
        <v>20</v>
      </c>
      <c r="AK180" s="38" t="n">
        <v>259</v>
      </c>
      <c r="AL180" s="38" t="n"/>
      <c r="AM180" s="38" t="n"/>
      <c r="AN180" s="27" t="inlineStr"/>
      <c r="AO180" s="27" t="inlineStr"/>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7" t="n">
        <v>0</v>
      </c>
      <c r="M181" s="7" t="n">
        <v>10584</v>
      </c>
      <c r="O181" s="11">
        <f>M181/SUM($M$2:$M$485)</f>
        <v/>
      </c>
      <c r="P181" s="5">
        <f>IFERROR(M181/I181,0)</f>
        <v/>
      </c>
      <c r="Q181" s="39" t="n">
        <v>49</v>
      </c>
      <c r="R181" s="8">
        <f>I181-Q181</f>
        <v/>
      </c>
      <c r="S181" s="36">
        <f>P181*R181</f>
        <v/>
      </c>
      <c r="U181" s="27" t="inlineStr">
        <is>
          <t>Stock SAP</t>
        </is>
      </c>
      <c r="V181" s="27" t="inlineStr">
        <is>
          <t>Medicamentos</t>
        </is>
      </c>
      <c r="W181" s="27" t="inlineStr">
        <is>
          <t>Dentro del alcance</t>
        </is>
      </c>
      <c r="X181" s="26" t="inlineStr">
        <is>
          <t>Baja</t>
        </is>
      </c>
      <c r="Y181" s="27" t="inlineStr">
        <is>
          <t>Homologado – confianza Baja – pendiente de validación</t>
        </is>
      </c>
      <c r="Z181" s="25" t="inlineStr">
        <is>
          <t>Dar de alta en SAP</t>
        </is>
      </c>
      <c r="AA181" s="27" t="inlineStr">
        <is>
          <t>17</t>
        </is>
      </c>
      <c r="AB181" s="27" t="inlineStr">
        <is>
          <t>Agua para Inyectable 1 amp=10ml</t>
        </is>
      </c>
      <c r="AC181" s="27" t="inlineStr">
        <is>
          <t>Cruce por nomenclatura SAP</t>
        </is>
      </c>
      <c r="AD181" s="27" t="inlineStr">
        <is>
          <t>Sí</t>
        </is>
      </c>
      <c r="AE181" s="27" t="inlineStr">
        <is>
          <t>1000290, 1000003</t>
        </is>
      </c>
      <c r="AF181" s="27" t="inlineStr">
        <is>
          <t>Sí</t>
        </is>
      </c>
      <c r="AG181" s="27" t="inlineStr">
        <is>
          <t>M13-006</t>
        </is>
      </c>
      <c r="AH181" s="37" t="n">
        <v>20</v>
      </c>
      <c r="AI181" s="37" t="n">
        <v>49</v>
      </c>
      <c r="AJ181" s="37" t="n">
        <v>-29</v>
      </c>
      <c r="AK181" s="38" t="n">
        <v>529.2</v>
      </c>
      <c r="AL181" s="38">
        <f>IF(OR($Z181="Dar de baja en SAP",$Z181="Dar de alta en SAP"),$AJ181*$AK181,"")</f>
        <v/>
      </c>
      <c r="AM181" s="38">
        <f>$AI181*$AK181</f>
        <v/>
      </c>
      <c r="AN181" s="27" t="inlineStr"/>
      <c r="AO181" s="27"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t="inlineStr"/>
      <c r="D182" s="5" t="inlineStr">
        <is>
          <t>033</t>
        </is>
      </c>
      <c r="E182" s="5" t="inlineStr">
        <is>
          <t>ZMED</t>
        </is>
      </c>
      <c r="F182" s="5" t="inlineStr">
        <is>
          <t>1130</t>
        </is>
      </c>
      <c r="G182" s="5" t="inlineStr">
        <is>
          <t>3013</t>
        </is>
      </c>
      <c r="H182" s="5" t="inlineStr">
        <is>
          <t>C/U</t>
        </is>
      </c>
      <c r="I182" s="6" t="n">
        <v>20</v>
      </c>
      <c r="J182" s="6" t="n">
        <v>0</v>
      </c>
      <c r="K182" s="5" t="inlineStr">
        <is>
          <t>ARS</t>
        </is>
      </c>
      <c r="L182" s="7" t="n">
        <v>0</v>
      </c>
      <c r="M182" s="7" t="n">
        <v>6066.25</v>
      </c>
      <c r="O182" s="11">
        <f>M182/SUM($M$2:$M$485)</f>
        <v/>
      </c>
      <c r="P182" s="5">
        <f>IFERROR(M182/I182,0)</f>
        <v/>
      </c>
      <c r="R182" s="8">
        <f>I182-Q182</f>
        <v/>
      </c>
      <c r="S182" s="36">
        <f>P182*R182</f>
        <v/>
      </c>
      <c r="U182" s="27" t="inlineStr">
        <is>
          <t>Stock SAP</t>
        </is>
      </c>
      <c r="V182" s="27" t="inlineStr">
        <is>
          <t>Medicamentos</t>
        </is>
      </c>
      <c r="W182" s="27" t="inlineStr">
        <is>
          <t>Dentro del alcance</t>
        </is>
      </c>
      <c r="X182" s="27" t="inlineStr"/>
      <c r="Y182" s="27" t="inlineStr">
        <is>
          <t>Sin recuento físico en el inventario de Avain</t>
        </is>
      </c>
      <c r="Z182" s="28" t="inlineStr">
        <is>
          <t>Sin recuento físico</t>
        </is>
      </c>
      <c r="AA182" s="27" t="inlineStr"/>
      <c r="AB182" s="27" t="inlineStr"/>
      <c r="AC182" s="27" t="inlineStr"/>
      <c r="AD182" s="27" t="inlineStr"/>
      <c r="AE182" s="27" t="inlineStr"/>
      <c r="AF182" s="27" t="inlineStr"/>
      <c r="AG182" s="27" t="inlineStr"/>
      <c r="AH182" s="37" t="n">
        <v>20</v>
      </c>
      <c r="AI182" s="37" t="n">
        <v>0</v>
      </c>
      <c r="AJ182" s="37" t="n">
        <v>20</v>
      </c>
      <c r="AK182" s="38" t="n">
        <v>303.3125</v>
      </c>
      <c r="AL182" s="38" t="n"/>
      <c r="AM182" s="38" t="n"/>
      <c r="AN182" s="27" t="inlineStr"/>
      <c r="AO182" s="27" t="inlineStr"/>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7" t="n">
        <v>0</v>
      </c>
      <c r="M183" s="7" t="n">
        <v>77078.92999999999</v>
      </c>
      <c r="O183" s="11">
        <f>M183/SUM($M$2:$M$485)</f>
        <v/>
      </c>
      <c r="P183" s="5">
        <f>IFERROR(M183/I183,0)</f>
        <v/>
      </c>
      <c r="R183" s="8">
        <f>I183-Q183</f>
        <v/>
      </c>
      <c r="S183" s="36">
        <f>P183*R183</f>
        <v/>
      </c>
      <c r="U183" s="27" t="inlineStr">
        <is>
          <t>Stock SAP</t>
        </is>
      </c>
      <c r="V183" s="27" t="inlineStr">
        <is>
          <t>Medicamentos</t>
        </is>
      </c>
      <c r="W183" s="27" t="inlineStr">
        <is>
          <t>Dentro del alcance</t>
        </is>
      </c>
      <c r="X183" s="25" t="inlineStr">
        <is>
          <t>Alta</t>
        </is>
      </c>
      <c r="Y183" s="27" t="inlineStr">
        <is>
          <t>Homologado – confianza Alta</t>
        </is>
      </c>
      <c r="Z183" s="26" t="inlineStr">
        <is>
          <t>Dar de baja en SAP</t>
        </is>
      </c>
      <c r="AA183" s="27" t="inlineStr">
        <is>
          <t>200</t>
        </is>
      </c>
      <c r="AB183" s="27" t="inlineStr">
        <is>
          <t>Penicilina Benzatinica fco ampolla 2400000UI</t>
        </is>
      </c>
      <c r="AC183" s="27" t="inlineStr">
        <is>
          <t>Homologación por código Avain (master M11-012)</t>
        </is>
      </c>
      <c r="AD183" s="27" t="inlineStr">
        <is>
          <t>No</t>
        </is>
      </c>
      <c r="AE183" s="27" t="inlineStr"/>
      <c r="AF183" s="27" t="inlineStr">
        <is>
          <t>Sí</t>
        </is>
      </c>
      <c r="AG183" s="27" t="inlineStr">
        <is>
          <t>M11-012</t>
        </is>
      </c>
      <c r="AH183" s="37" t="n">
        <v>75</v>
      </c>
      <c r="AI183" s="37" t="n">
        <v>13</v>
      </c>
      <c r="AJ183" s="37" t="n">
        <v>62</v>
      </c>
      <c r="AK183" s="38" t="n">
        <v>3853.946666666667</v>
      </c>
      <c r="AL183" s="38">
        <f>IF(OR($Z183="Dar de baja en SAP",$Z183="Dar de alta en SAP"),$AJ183*$AK183,"")</f>
        <v/>
      </c>
      <c r="AM183" s="38">
        <f>$AI183*$AK183</f>
        <v/>
      </c>
      <c r="AN183" s="27" t="inlineStr"/>
      <c r="AO183" s="27"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7" t="n">
        <v>0</v>
      </c>
      <c r="M184" s="7" t="n">
        <v>19000</v>
      </c>
      <c r="O184" s="11">
        <f>M184/SUM($M$2:$M$485)</f>
        <v/>
      </c>
      <c r="P184" s="5">
        <f>IFERROR(M184/I184,0)</f>
        <v/>
      </c>
      <c r="Q184" s="39" t="n">
        <v>14</v>
      </c>
      <c r="R184" s="8">
        <f>I184-Q184</f>
        <v/>
      </c>
      <c r="S184" s="36">
        <f>P184*R184</f>
        <v/>
      </c>
      <c r="U184" s="27" t="inlineStr">
        <is>
          <t>Stock SAP</t>
        </is>
      </c>
      <c r="V184" s="27" t="inlineStr">
        <is>
          <t>Medicamentos</t>
        </is>
      </c>
      <c r="W184" s="27" t="inlineStr">
        <is>
          <t>Dentro del alcance</t>
        </is>
      </c>
      <c r="X184" s="25" t="inlineStr">
        <is>
          <t>Alta</t>
        </is>
      </c>
      <c r="Y184" s="27" t="inlineStr">
        <is>
          <t>Homologado – confianza Alta</t>
        </is>
      </c>
      <c r="Z184" s="26" t="inlineStr">
        <is>
          <t>Dar de baja en SAP</t>
        </is>
      </c>
      <c r="AA184" s="27" t="inlineStr">
        <is>
          <t>231</t>
        </is>
      </c>
      <c r="AB184" s="27" t="inlineStr">
        <is>
          <t>Sulfato de Magnesio al 25% 1 amp=5ml</t>
        </is>
      </c>
      <c r="AC184" s="27" t="inlineStr">
        <is>
          <t>Homologación por código Avain (master M04-015)</t>
        </is>
      </c>
      <c r="AD184" s="27" t="inlineStr">
        <is>
          <t>No</t>
        </is>
      </c>
      <c r="AE184" s="27" t="inlineStr"/>
      <c r="AF184" s="27" t="inlineStr">
        <is>
          <t>Sí</t>
        </is>
      </c>
      <c r="AG184" s="27" t="inlineStr">
        <is>
          <t>M04-015</t>
        </is>
      </c>
      <c r="AH184" s="37" t="n">
        <v>20</v>
      </c>
      <c r="AI184" s="37" t="n">
        <v>14</v>
      </c>
      <c r="AJ184" s="37" t="n">
        <v>6</v>
      </c>
      <c r="AK184" s="38" t="n">
        <v>950</v>
      </c>
      <c r="AL184" s="38">
        <f>IF(OR($Z184="Dar de baja en SAP",$Z184="Dar de alta en SAP"),$AJ184*$AK184,"")</f>
        <v/>
      </c>
      <c r="AM184" s="38">
        <f>$AI184*$AK184</f>
        <v/>
      </c>
      <c r="AN184" s="27" t="inlineStr"/>
      <c r="AO184" s="27"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7" t="n">
        <v>0</v>
      </c>
      <c r="M185" s="7" t="n">
        <v>73800</v>
      </c>
      <c r="O185" s="11">
        <f>M185/SUM($M$2:$M$485)</f>
        <v/>
      </c>
      <c r="P185" s="5">
        <f>IFERROR(M185/I185,0)</f>
        <v/>
      </c>
      <c r="Q185" s="39" t="n">
        <v>19</v>
      </c>
      <c r="R185" s="8">
        <f>I185-Q185</f>
        <v/>
      </c>
      <c r="S185" s="36">
        <f>P185*R185</f>
        <v/>
      </c>
      <c r="U185" s="27" t="inlineStr">
        <is>
          <t>Stock SAP</t>
        </is>
      </c>
      <c r="V185" s="27" t="inlineStr">
        <is>
          <t>Medicamentos</t>
        </is>
      </c>
      <c r="W185" s="27" t="inlineStr">
        <is>
          <t>Dentro del alcance</t>
        </is>
      </c>
      <c r="X185" s="26" t="inlineStr">
        <is>
          <t>Baja</t>
        </is>
      </c>
      <c r="Y185" s="27" t="inlineStr">
        <is>
          <t>Homologado – confianza Baja – pendiente de validación</t>
        </is>
      </c>
      <c r="Z185" s="26" t="inlineStr">
        <is>
          <t>Dar de baja en SAP</t>
        </is>
      </c>
      <c r="AA185" s="27" t="inlineStr">
        <is>
          <t>239</t>
        </is>
      </c>
      <c r="AB185" s="27" t="inlineStr">
        <is>
          <t>Tobramicina+Dexametasona gotas oftalmicas x5ml</t>
        </is>
      </c>
      <c r="AC185" s="27" t="inlineStr">
        <is>
          <t>Cruce por nomenclatura SAP</t>
        </is>
      </c>
      <c r="AD185" s="27" t="inlineStr">
        <is>
          <t>No</t>
        </is>
      </c>
      <c r="AE185" s="27" t="inlineStr"/>
      <c r="AF185" s="27" t="inlineStr">
        <is>
          <t>No</t>
        </is>
      </c>
      <c r="AG185" s="27" t="inlineStr"/>
      <c r="AH185" s="37" t="n">
        <v>20</v>
      </c>
      <c r="AI185" s="37" t="n">
        <v>19</v>
      </c>
      <c r="AJ185" s="37" t="n">
        <v>1</v>
      </c>
      <c r="AK185" s="38" t="n">
        <v>3690</v>
      </c>
      <c r="AL185" s="38">
        <f>IF(OR($Z185="Dar de baja en SAP",$Z185="Dar de alta en SAP"),$AJ185*$AK185,"")</f>
        <v/>
      </c>
      <c r="AM185" s="38">
        <f>$AI185*$AK185</f>
        <v/>
      </c>
      <c r="AN185" s="27" t="inlineStr"/>
      <c r="AO185" s="27"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7" t="n">
        <v>0</v>
      </c>
      <c r="M186" s="7" t="n">
        <v>319538.6</v>
      </c>
      <c r="O186" s="11">
        <f>M186/SUM($M$2:$M$485)</f>
        <v/>
      </c>
      <c r="P186" s="5">
        <f>IFERROR(M186/I186,0)</f>
        <v/>
      </c>
      <c r="Q186" s="39" t="n">
        <v>20</v>
      </c>
      <c r="R186" s="8">
        <f>I186-Q186</f>
        <v/>
      </c>
      <c r="S186" s="36">
        <f>P186*R186</f>
        <v/>
      </c>
      <c r="U186" s="27" t="inlineStr">
        <is>
          <t>Stock SAP</t>
        </is>
      </c>
      <c r="V186" s="27" t="inlineStr">
        <is>
          <t>Medicamentos</t>
        </is>
      </c>
      <c r="W186" s="27" t="inlineStr">
        <is>
          <t>Dentro del alcance</t>
        </is>
      </c>
      <c r="X186" s="26" t="inlineStr">
        <is>
          <t>Baja</t>
        </is>
      </c>
      <c r="Y186" s="27" t="inlineStr">
        <is>
          <t>Homologado – confianza Baja – pendiente de validación</t>
        </is>
      </c>
      <c r="Z186" s="31" t="inlineStr">
        <is>
          <t>Sin diferencia</t>
        </is>
      </c>
      <c r="AA186" s="27" t="inlineStr">
        <is>
          <t>203</t>
        </is>
      </c>
      <c r="AB186" s="27" t="inlineStr">
        <is>
          <t>Piecidex terbinafina 1% promo</t>
        </is>
      </c>
      <c r="AC186" s="27" t="inlineStr">
        <is>
          <t>Cruce por nomenclatura SAP</t>
        </is>
      </c>
      <c r="AD186" s="27" t="inlineStr">
        <is>
          <t>No</t>
        </is>
      </c>
      <c r="AE186" s="27" t="inlineStr"/>
      <c r="AF186" s="27" t="inlineStr">
        <is>
          <t>No</t>
        </is>
      </c>
      <c r="AG186" s="27" t="inlineStr"/>
      <c r="AH186" s="37" t="n">
        <v>20</v>
      </c>
      <c r="AI186" s="37" t="n">
        <v>20</v>
      </c>
      <c r="AJ186" s="37" t="n">
        <v>0</v>
      </c>
      <c r="AK186" s="38" t="n">
        <v>15976.93</v>
      </c>
      <c r="AL186" s="38">
        <f>IF(OR($Z186="Dar de baja en SAP",$Z186="Dar de alta en SAP"),$AJ186*$AK186,"")</f>
        <v/>
      </c>
      <c r="AM186" s="38">
        <f>$AI186*$AK186</f>
        <v/>
      </c>
      <c r="AN186" s="27" t="inlineStr"/>
      <c r="AO186" s="27" t="inlineStr">
        <is>
          <t>Cruce por nomenclatura: una nomenclatura no informa dosis; similitud 0.64.</t>
        </is>
      </c>
    </row>
    <row r="187">
      <c r="A187" s="5" t="inlineStr">
        <is>
          <t>2000270</t>
        </is>
      </c>
      <c r="B187" s="5" t="inlineStr">
        <is>
          <t>GUANTES DE EXAMINACION TALLE S</t>
        </is>
      </c>
      <c r="C187" s="5" t="inlineStr"/>
      <c r="D187" s="5" t="inlineStr">
        <is>
          <t>033</t>
        </is>
      </c>
      <c r="E187" s="5" t="inlineStr">
        <is>
          <t>ZDES</t>
        </is>
      </c>
      <c r="F187" s="5" t="inlineStr">
        <is>
          <t>1130</t>
        </is>
      </c>
      <c r="G187" s="5" t="inlineStr">
        <is>
          <t>3013</t>
        </is>
      </c>
      <c r="H187" s="5" t="inlineStr">
        <is>
          <t>C/U</t>
        </is>
      </c>
      <c r="I187" s="6" t="n">
        <v>20</v>
      </c>
      <c r="J187" s="6" t="n">
        <v>0</v>
      </c>
      <c r="K187" s="5" t="inlineStr">
        <is>
          <t>ARS</t>
        </is>
      </c>
      <c r="L187" s="7" t="n">
        <v>0</v>
      </c>
      <c r="M187" s="7" t="n">
        <v>92843.22</v>
      </c>
      <c r="O187" s="11">
        <f>M187/SUM($M$2:$M$485)</f>
        <v/>
      </c>
      <c r="P187" s="5">
        <f>IFERROR(M187/I187,0)</f>
        <v/>
      </c>
      <c r="Q187" s="39" t="n">
        <v>85</v>
      </c>
      <c r="R187" s="8">
        <f>I187-Q187</f>
        <v/>
      </c>
      <c r="S187" s="36">
        <f>P187*R187</f>
        <v/>
      </c>
      <c r="U187" s="27" t="inlineStr">
        <is>
          <t>Stock SAP</t>
        </is>
      </c>
      <c r="V187" s="27" t="inlineStr">
        <is>
          <t>Descartables</t>
        </is>
      </c>
      <c r="W187" s="27" t="inlineStr">
        <is>
          <t>Dentro del alcance</t>
        </is>
      </c>
      <c r="X187" s="26" t="inlineStr">
        <is>
          <t>Baja</t>
        </is>
      </c>
      <c r="Y187" s="27" t="inlineStr">
        <is>
          <t>Homologado – confianza Baja – pendiente de validación</t>
        </is>
      </c>
      <c r="Z187" s="25" t="inlineStr">
        <is>
          <t>Dar de alta en SAP</t>
        </is>
      </c>
      <c r="AA187" s="27" t="inlineStr">
        <is>
          <t>133; 134; 135; 136</t>
        </is>
      </c>
      <c r="AB187" s="27" t="inlineStr">
        <is>
          <t>Guantes de latex chico no esteriles; Guantes de latex grande no esteril; Guantes de latex mediano no esteril; Guantes estériles 6.5</t>
        </is>
      </c>
      <c r="AC187" s="27" t="inlineStr">
        <is>
          <t>Homologación por código Avain (master D-152); Homologación por código Avain (master K-284)</t>
        </is>
      </c>
      <c r="AD187" s="27" t="inlineStr">
        <is>
          <t>Sí</t>
        </is>
      </c>
      <c r="AE187" s="27" t="inlineStr">
        <is>
          <t>2000270, 2000158, 2000157, 2001761, 2000021, 2000022</t>
        </is>
      </c>
      <c r="AF187" s="27" t="inlineStr">
        <is>
          <t>Sí</t>
        </is>
      </c>
      <c r="AG187" s="27" t="inlineStr">
        <is>
          <t>D-152; K-284</t>
        </is>
      </c>
      <c r="AH187" s="37" t="n">
        <v>20</v>
      </c>
      <c r="AI187" s="37" t="n">
        <v>85</v>
      </c>
      <c r="AJ187" s="37" t="n">
        <v>-65</v>
      </c>
      <c r="AK187" s="38" t="n">
        <v>4642.161</v>
      </c>
      <c r="AL187" s="38">
        <f>IF(OR($Z187="Dar de baja en SAP",$Z187="Dar de alta en SAP"),$AJ187*$AK187,"")</f>
        <v/>
      </c>
      <c r="AM187" s="38">
        <f>$AI187*$AK187</f>
        <v/>
      </c>
      <c r="AN187" s="27" t="inlineStr"/>
      <c r="AO187" s="27"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t="inlineStr"/>
      <c r="D188" s="5" t="inlineStr">
        <is>
          <t>033</t>
        </is>
      </c>
      <c r="E188" s="5" t="inlineStr">
        <is>
          <t>ZDES</t>
        </is>
      </c>
      <c r="F188" s="5" t="inlineStr">
        <is>
          <t>1130</t>
        </is>
      </c>
      <c r="G188" s="5" t="inlineStr">
        <is>
          <t>3014</t>
        </is>
      </c>
      <c r="H188" s="5" t="inlineStr">
        <is>
          <t>C/U</t>
        </is>
      </c>
      <c r="I188" s="6" t="n">
        <v>20</v>
      </c>
      <c r="J188" s="6" t="n">
        <v>0</v>
      </c>
      <c r="K188" s="5" t="inlineStr">
        <is>
          <t>ARS</t>
        </is>
      </c>
      <c r="L188" s="7" t="n">
        <v>0</v>
      </c>
      <c r="M188" s="7" t="n">
        <v>6377.6</v>
      </c>
      <c r="O188" s="11">
        <f>M188/SUM($M$2:$M$485)</f>
        <v/>
      </c>
      <c r="P188" s="5">
        <f>IFERROR(M188/I188,0)</f>
        <v/>
      </c>
      <c r="R188" s="8">
        <f>I188-Q188</f>
        <v/>
      </c>
      <c r="S188" s="36">
        <f>P188*R188</f>
        <v/>
      </c>
      <c r="U188" s="27" t="inlineStr">
        <is>
          <t>Stock SAP</t>
        </is>
      </c>
      <c r="V188" s="27" t="inlineStr">
        <is>
          <t>Descartables</t>
        </is>
      </c>
      <c r="W188" s="27" t="inlineStr">
        <is>
          <t>Dentro del alcance</t>
        </is>
      </c>
      <c r="X188" s="27" t="inlineStr"/>
      <c r="Y188" s="27" t="inlineStr">
        <is>
          <t>Sin recuento físico en el inventario de Avain</t>
        </is>
      </c>
      <c r="Z188" s="28" t="inlineStr">
        <is>
          <t>Sin recuento físico</t>
        </is>
      </c>
      <c r="AA188" s="27" t="inlineStr"/>
      <c r="AB188" s="27" t="inlineStr"/>
      <c r="AC188" s="27" t="inlineStr"/>
      <c r="AD188" s="27" t="inlineStr"/>
      <c r="AE188" s="27" t="inlineStr"/>
      <c r="AF188" s="27" t="inlineStr"/>
      <c r="AG188" s="27" t="inlineStr"/>
      <c r="AH188" s="37" t="n">
        <v>20</v>
      </c>
      <c r="AI188" s="37" t="n">
        <v>0</v>
      </c>
      <c r="AJ188" s="37" t="n">
        <v>20</v>
      </c>
      <c r="AK188" s="38" t="n">
        <v>318.88</v>
      </c>
      <c r="AL188" s="38" t="n"/>
      <c r="AM188" s="38" t="n"/>
      <c r="AN188" s="27" t="inlineStr"/>
      <c r="AO188" s="27" t="inlineStr"/>
    </row>
    <row r="189">
      <c r="A189" s="5" t="inlineStr">
        <is>
          <t>2000532</t>
        </is>
      </c>
      <c r="B189" s="5" t="inlineStr">
        <is>
          <t>CURITAS TELA ELASTICA</t>
        </is>
      </c>
      <c r="C189" s="5" t="inlineStr"/>
      <c r="D189" s="5" t="inlineStr">
        <is>
          <t>033</t>
        </is>
      </c>
      <c r="E189" s="5" t="inlineStr">
        <is>
          <t>ZDES</t>
        </is>
      </c>
      <c r="F189" s="5" t="inlineStr">
        <is>
          <t>1130</t>
        </is>
      </c>
      <c r="G189" s="5" t="inlineStr">
        <is>
          <t>3013</t>
        </is>
      </c>
      <c r="H189" s="5" t="inlineStr">
        <is>
          <t>C/U</t>
        </is>
      </c>
      <c r="I189" s="6" t="n">
        <v>20</v>
      </c>
      <c r="J189" s="6" t="n">
        <v>0</v>
      </c>
      <c r="K189" s="5" t="inlineStr">
        <is>
          <t>ARS</t>
        </is>
      </c>
      <c r="L189" s="7" t="n">
        <v>0</v>
      </c>
      <c r="M189" s="7" t="n">
        <v>1768.15</v>
      </c>
      <c r="O189" s="11">
        <f>M189/SUM($M$2:$M$485)</f>
        <v/>
      </c>
      <c r="P189" s="5">
        <f>IFERROR(M189/I189,0)</f>
        <v/>
      </c>
      <c r="R189" s="8">
        <f>I189-Q189</f>
        <v/>
      </c>
      <c r="S189" s="36">
        <f>P189*R189</f>
        <v/>
      </c>
      <c r="U189" s="27" t="inlineStr">
        <is>
          <t>Stock SAP</t>
        </is>
      </c>
      <c r="V189" s="27" t="inlineStr">
        <is>
          <t>Descartables</t>
        </is>
      </c>
      <c r="W189" s="27" t="inlineStr">
        <is>
          <t>Dentro del alcance</t>
        </is>
      </c>
      <c r="X189" s="25" t="inlineStr">
        <is>
          <t>Alta</t>
        </is>
      </c>
      <c r="Y189" s="27" t="inlineStr">
        <is>
          <t>Homologado – confianza Alta</t>
        </is>
      </c>
      <c r="Z189" s="26" t="inlineStr">
        <is>
          <t>Dar de baja en SAP</t>
        </is>
      </c>
      <c r="AA189" s="27" t="inlineStr">
        <is>
          <t>88</t>
        </is>
      </c>
      <c r="AB189" s="27" t="inlineStr">
        <is>
          <t>Curitas</t>
        </is>
      </c>
      <c r="AC189" s="27" t="inlineStr">
        <is>
          <t>Homologación por código Avain (master D-146)</t>
        </is>
      </c>
      <c r="AD189" s="27" t="inlineStr">
        <is>
          <t>No</t>
        </is>
      </c>
      <c r="AE189" s="27" t="inlineStr"/>
      <c r="AF189" s="27" t="inlineStr">
        <is>
          <t>Sí</t>
        </is>
      </c>
      <c r="AG189" s="27" t="inlineStr">
        <is>
          <t>D-146</t>
        </is>
      </c>
      <c r="AH189" s="37" t="n">
        <v>270</v>
      </c>
      <c r="AI189" s="37" t="n">
        <v>230</v>
      </c>
      <c r="AJ189" s="37" t="n">
        <v>40</v>
      </c>
      <c r="AK189" s="38" t="n">
        <v>88.4074074074074</v>
      </c>
      <c r="AL189" s="38">
        <f>IF(OR($Z189="Dar de baja en SAP",$Z189="Dar de alta en SAP"),$AJ189*$AK189,"")</f>
        <v/>
      </c>
      <c r="AM189" s="38">
        <f>$AI189*$AK189</f>
        <v/>
      </c>
      <c r="AN189" s="27" t="inlineStr"/>
      <c r="AO189" s="27"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7" t="n">
        <v>0</v>
      </c>
      <c r="M190" s="7" t="n">
        <v>230042.86</v>
      </c>
      <c r="O190" s="11">
        <f>M190/SUM($M$2:$M$485)</f>
        <v/>
      </c>
      <c r="P190" s="5">
        <f>IFERROR(M190/I190,0)</f>
        <v/>
      </c>
      <c r="Q190" s="39" t="n">
        <v>14</v>
      </c>
      <c r="R190" s="8">
        <f>I190-Q190</f>
        <v/>
      </c>
      <c r="S190" s="36">
        <f>P190*R190</f>
        <v/>
      </c>
      <c r="U190" s="27" t="inlineStr">
        <is>
          <t>Stock SAP</t>
        </is>
      </c>
      <c r="V190" s="27" t="inlineStr">
        <is>
          <t>Medicamentos</t>
        </is>
      </c>
      <c r="W190" s="27" t="inlineStr">
        <is>
          <t>Dentro del alcance</t>
        </is>
      </c>
      <c r="X190" s="30" t="inlineStr">
        <is>
          <t>Media</t>
        </is>
      </c>
      <c r="Y190" s="27" t="inlineStr">
        <is>
          <t>Homologado – confianza Media – pendiente de validación</t>
        </is>
      </c>
      <c r="Z190" s="26" t="inlineStr">
        <is>
          <t>Dar de baja en SAP</t>
        </is>
      </c>
      <c r="AA190" s="27" t="inlineStr">
        <is>
          <t>128</t>
        </is>
      </c>
      <c r="AB190" s="27" t="inlineStr">
        <is>
          <t>Gasa Furacinada caja</t>
        </is>
      </c>
      <c r="AC190" s="27" t="inlineStr">
        <is>
          <t>Homologación por código Avain (master K-267)</t>
        </is>
      </c>
      <c r="AD190" s="27" t="inlineStr">
        <is>
          <t>No</t>
        </is>
      </c>
      <c r="AE190" s="27" t="inlineStr"/>
      <c r="AF190" s="27" t="inlineStr">
        <is>
          <t>Sí</t>
        </is>
      </c>
      <c r="AG190" s="27" t="inlineStr">
        <is>
          <t>K-267</t>
        </is>
      </c>
      <c r="AH190" s="37" t="n">
        <v>21</v>
      </c>
      <c r="AI190" s="37" t="n">
        <v>14</v>
      </c>
      <c r="AJ190" s="37" t="n">
        <v>7</v>
      </c>
      <c r="AK190" s="38" t="n">
        <v>11502.14285714286</v>
      </c>
      <c r="AL190" s="38">
        <f>IF(OR($Z190="Dar de baja en SAP",$Z190="Dar de alta en SAP"),$AJ190*$AK190,"")</f>
        <v/>
      </c>
      <c r="AM190" s="38">
        <f>$AI190*$AK190</f>
        <v/>
      </c>
      <c r="AN190" s="27" t="inlineStr"/>
      <c r="AO190" s="27"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t="inlineStr"/>
      <c r="D191" s="5" t="inlineStr">
        <is>
          <t>033</t>
        </is>
      </c>
      <c r="E191" s="5" t="inlineStr">
        <is>
          <t>ZDES</t>
        </is>
      </c>
      <c r="F191" s="5" t="inlineStr">
        <is>
          <t>1130</t>
        </is>
      </c>
      <c r="G191" s="5" t="inlineStr">
        <is>
          <t>3013</t>
        </is>
      </c>
      <c r="H191" s="5" t="inlineStr">
        <is>
          <t>C/U</t>
        </is>
      </c>
      <c r="I191" s="6" t="n">
        <v>20</v>
      </c>
      <c r="J191" s="6" t="n">
        <v>0</v>
      </c>
      <c r="K191" s="5" t="inlineStr">
        <is>
          <t>ARS</t>
        </is>
      </c>
      <c r="L191" s="7" t="n">
        <v>0</v>
      </c>
      <c r="M191" s="7" t="n">
        <v>62579.1</v>
      </c>
      <c r="O191" s="11">
        <f>M191/SUM($M$2:$M$485)</f>
        <v/>
      </c>
      <c r="P191" s="5">
        <f>IFERROR(M191/I191,0)</f>
        <v/>
      </c>
      <c r="R191" s="8">
        <f>I191-Q191</f>
        <v/>
      </c>
      <c r="S191" s="36">
        <f>P191*R191</f>
        <v/>
      </c>
      <c r="U191" s="27" t="inlineStr">
        <is>
          <t>Stock SAP</t>
        </is>
      </c>
      <c r="V191" s="27" t="inlineStr">
        <is>
          <t>Descartables</t>
        </is>
      </c>
      <c r="W191" s="27" t="inlineStr">
        <is>
          <t>Dentro del alcance</t>
        </is>
      </c>
      <c r="X191" s="27" t="inlineStr"/>
      <c r="Y191" s="27" t="inlineStr">
        <is>
          <t>Sin recuento físico en el inventario de Avain</t>
        </is>
      </c>
      <c r="Z191" s="28" t="inlineStr">
        <is>
          <t>Sin recuento físico</t>
        </is>
      </c>
      <c r="AA191" s="27" t="inlineStr"/>
      <c r="AB191" s="27" t="inlineStr"/>
      <c r="AC191" s="27" t="inlineStr"/>
      <c r="AD191" s="27" t="inlineStr"/>
      <c r="AE191" s="27" t="inlineStr"/>
      <c r="AF191" s="27" t="inlineStr"/>
      <c r="AG191" s="27" t="inlineStr"/>
      <c r="AH191" s="37" t="n">
        <v>20</v>
      </c>
      <c r="AI191" s="37" t="n">
        <v>0</v>
      </c>
      <c r="AJ191" s="37" t="n">
        <v>20</v>
      </c>
      <c r="AK191" s="38" t="n">
        <v>3128.955</v>
      </c>
      <c r="AL191" s="38" t="n"/>
      <c r="AM191" s="38" t="n"/>
      <c r="AN191" s="27" t="inlineStr"/>
      <c r="AO191" s="27" t="inlineStr"/>
    </row>
    <row r="192">
      <c r="A192" s="5" t="inlineStr">
        <is>
          <t>2002417</t>
        </is>
      </c>
      <c r="B192" s="5" t="inlineStr">
        <is>
          <t>VASELINA SOLIDA X 60 GRS DROGAL</t>
        </is>
      </c>
      <c r="C192" s="5" t="inlineStr"/>
      <c r="D192" s="5" t="inlineStr">
        <is>
          <t>033</t>
        </is>
      </c>
      <c r="E192" s="5" t="inlineStr">
        <is>
          <t>ZDES</t>
        </is>
      </c>
      <c r="F192" s="5" t="inlineStr">
        <is>
          <t>1130</t>
        </is>
      </c>
      <c r="G192" s="5" t="inlineStr">
        <is>
          <t>3014</t>
        </is>
      </c>
      <c r="H192" s="5" t="inlineStr">
        <is>
          <t>C/U</t>
        </is>
      </c>
      <c r="I192" s="6" t="n">
        <v>20</v>
      </c>
      <c r="J192" s="6" t="n">
        <v>0</v>
      </c>
      <c r="K192" s="5" t="inlineStr">
        <is>
          <t>ARS</t>
        </is>
      </c>
      <c r="L192" s="7" t="n">
        <v>0</v>
      </c>
      <c r="M192" s="7" t="n">
        <v>22740</v>
      </c>
      <c r="O192" s="11">
        <f>M192/SUM($M$2:$M$485)</f>
        <v/>
      </c>
      <c r="P192" s="5">
        <f>IFERROR(M192/I192,0)</f>
        <v/>
      </c>
      <c r="Q192" s="39" t="n">
        <v>31</v>
      </c>
      <c r="R192" s="8">
        <f>I192-Q192</f>
        <v/>
      </c>
      <c r="S192" s="36">
        <f>P192*R192</f>
        <v/>
      </c>
      <c r="U192" s="27" t="inlineStr">
        <is>
          <t>Stock SAP</t>
        </is>
      </c>
      <c r="V192" s="27" t="inlineStr">
        <is>
          <t>Descartables</t>
        </is>
      </c>
      <c r="W192" s="27" t="inlineStr">
        <is>
          <t>Dentro del alcance</t>
        </is>
      </c>
      <c r="X192" s="26" t="inlineStr">
        <is>
          <t>Baja</t>
        </is>
      </c>
      <c r="Y192" s="27" t="inlineStr">
        <is>
          <t>Homologado – confianza Baja – pendiente de validación</t>
        </is>
      </c>
      <c r="Z192" s="25" t="inlineStr">
        <is>
          <t>Dar de alta en SAP</t>
        </is>
      </c>
      <c r="AA192" s="27" t="inlineStr">
        <is>
          <t>352</t>
        </is>
      </c>
      <c r="AB192" s="27" t="inlineStr">
        <is>
          <t>Vaselina Solida 60mg</t>
        </is>
      </c>
      <c r="AC192" s="27" t="inlineStr">
        <is>
          <t>Cruce por nomenclatura SAP</t>
        </is>
      </c>
      <c r="AD192" s="27" t="inlineStr">
        <is>
          <t>No</t>
        </is>
      </c>
      <c r="AE192" s="27" t="inlineStr"/>
      <c r="AF192" s="27" t="inlineStr">
        <is>
          <t>No</t>
        </is>
      </c>
      <c r="AG192" s="27" t="inlineStr"/>
      <c r="AH192" s="37" t="n">
        <v>20</v>
      </c>
      <c r="AI192" s="37" t="n">
        <v>31</v>
      </c>
      <c r="AJ192" s="37" t="n">
        <v>-11</v>
      </c>
      <c r="AK192" s="38" t="n">
        <v>1137</v>
      </c>
      <c r="AL192" s="38">
        <f>IF(OR($Z192="Dar de baja en SAP",$Z192="Dar de alta en SAP"),$AJ192*$AK192,"")</f>
        <v/>
      </c>
      <c r="AM192" s="38">
        <f>$AI192*$AK192</f>
        <v/>
      </c>
      <c r="AN192" s="27" t="inlineStr"/>
      <c r="AO192" s="27" t="inlineStr">
        <is>
          <t>Cruce por nomenclatura: dosis/presentación distinta (60MG vs 60000MG); similitud 0.79.</t>
        </is>
      </c>
    </row>
    <row r="193">
      <c r="A193" s="5" t="inlineStr">
        <is>
          <t>2002576</t>
        </is>
      </c>
      <c r="B193" s="5" t="inlineStr">
        <is>
          <t>CAMPO QUIRURGICO ESTERIL 60X90CM</t>
        </is>
      </c>
      <c r="C193" s="5" t="inlineStr"/>
      <c r="D193" s="5" t="inlineStr">
        <is>
          <t>033</t>
        </is>
      </c>
      <c r="E193" s="5" t="inlineStr">
        <is>
          <t>ZDES</t>
        </is>
      </c>
      <c r="F193" s="5" t="inlineStr">
        <is>
          <t>1130</t>
        </is>
      </c>
      <c r="G193" s="5" t="inlineStr">
        <is>
          <t>3013</t>
        </is>
      </c>
      <c r="H193" s="5" t="inlineStr">
        <is>
          <t>C/U</t>
        </is>
      </c>
      <c r="I193" s="6" t="n">
        <v>20</v>
      </c>
      <c r="J193" s="6" t="n">
        <v>0</v>
      </c>
      <c r="K193" s="5" t="inlineStr">
        <is>
          <t>ARS</t>
        </is>
      </c>
      <c r="L193" s="7" t="n">
        <v>0</v>
      </c>
      <c r="M193" s="7" t="n">
        <v>30536.8</v>
      </c>
      <c r="O193" s="11">
        <f>M193/SUM($M$2:$M$485)</f>
        <v/>
      </c>
      <c r="P193" s="5">
        <f>IFERROR(M193/I193,0)</f>
        <v/>
      </c>
      <c r="R193" s="8">
        <f>I193-Q193</f>
        <v/>
      </c>
      <c r="S193" s="36">
        <f>P193*R193</f>
        <v/>
      </c>
      <c r="U193" s="27" t="inlineStr">
        <is>
          <t>Stock SAP</t>
        </is>
      </c>
      <c r="V193" s="27" t="inlineStr">
        <is>
          <t>Descartables</t>
        </is>
      </c>
      <c r="W193" s="27" t="inlineStr">
        <is>
          <t>Dentro del alcance</t>
        </is>
      </c>
      <c r="X193" s="27" t="inlineStr"/>
      <c r="Y193" s="27" t="inlineStr">
        <is>
          <t>Sin recuento físico en el inventario de Avain</t>
        </is>
      </c>
      <c r="Z193" s="28" t="inlineStr">
        <is>
          <t>Sin recuento físico</t>
        </is>
      </c>
      <c r="AA193" s="27" t="inlineStr"/>
      <c r="AB193" s="27" t="inlineStr"/>
      <c r="AC193" s="27" t="inlineStr"/>
      <c r="AD193" s="27" t="inlineStr"/>
      <c r="AE193" s="27" t="inlineStr"/>
      <c r="AF193" s="27" t="inlineStr"/>
      <c r="AG193" s="27" t="inlineStr"/>
      <c r="AH193" s="37" t="n">
        <v>20</v>
      </c>
      <c r="AI193" s="37" t="n">
        <v>0</v>
      </c>
      <c r="AJ193" s="37" t="n">
        <v>20</v>
      </c>
      <c r="AK193" s="38" t="n">
        <v>1526.84</v>
      </c>
      <c r="AL193" s="38" t="n"/>
      <c r="AM193" s="38" t="n"/>
      <c r="AN193" s="27" t="inlineStr"/>
      <c r="AO193" s="27" t="inlineStr"/>
    </row>
    <row r="194">
      <c r="A194" s="5" t="inlineStr">
        <is>
          <t>3001350</t>
        </is>
      </c>
      <c r="B194" s="5" t="inlineStr">
        <is>
          <t>GUANTE DE NITRILO TEJIDO</t>
        </is>
      </c>
      <c r="C194" s="5" t="inlineStr"/>
      <c r="D194" s="5" t="inlineStr">
        <is>
          <t>INDU</t>
        </is>
      </c>
      <c r="E194" s="5" t="inlineStr">
        <is>
          <t>ZUNI</t>
        </is>
      </c>
      <c r="F194" s="5" t="inlineStr">
        <is>
          <t>1130</t>
        </is>
      </c>
      <c r="G194" s="5" t="inlineStr">
        <is>
          <t>3011</t>
        </is>
      </c>
      <c r="H194" s="5" t="inlineStr">
        <is>
          <t>C/U</t>
        </is>
      </c>
      <c r="I194" s="6" t="n">
        <v>20</v>
      </c>
      <c r="J194" s="6" t="n">
        <v>0</v>
      </c>
      <c r="K194" s="5" t="inlineStr">
        <is>
          <t>ARS</t>
        </is>
      </c>
      <c r="L194" s="7" t="n">
        <v>0</v>
      </c>
      <c r="M194" s="7" t="n">
        <v>108000</v>
      </c>
      <c r="O194" s="11">
        <f>M194/SUM($M$2:$M$485)</f>
        <v/>
      </c>
      <c r="P194" s="5">
        <f>IFERROR(M194/I194,0)</f>
        <v/>
      </c>
      <c r="R194" s="8">
        <f>I194-Q194</f>
        <v/>
      </c>
      <c r="S194" s="36">
        <f>P194*R194</f>
        <v/>
      </c>
      <c r="U194" s="27" t="inlineStr">
        <is>
          <t>Stock SAP</t>
        </is>
      </c>
      <c r="V194" s="27" t="inlineStr">
        <is>
          <t>Uniformes</t>
        </is>
      </c>
      <c r="W194" s="27" t="inlineStr">
        <is>
          <t>Fuera del alcance</t>
        </is>
      </c>
      <c r="X194" s="27" t="inlineStr"/>
      <c r="Y194" s="27" t="inlineStr">
        <is>
          <t>No aplica: uniformes, clasificación que el inventario físico de Farmacia no releva</t>
        </is>
      </c>
      <c r="Z194" s="28" t="inlineStr">
        <is>
          <t>Fuera del alcance del inventario físico</t>
        </is>
      </c>
      <c r="AA194" s="27" t="inlineStr"/>
      <c r="AB194" s="27" t="inlineStr"/>
      <c r="AC194" s="27" t="inlineStr"/>
      <c r="AD194" s="27" t="inlineStr"/>
      <c r="AE194" s="27" t="inlineStr"/>
      <c r="AF194" s="27" t="inlineStr"/>
      <c r="AG194" s="27" t="inlineStr"/>
      <c r="AH194" s="37" t="n">
        <v>20</v>
      </c>
      <c r="AI194" s="37" t="n">
        <v>0</v>
      </c>
      <c r="AJ194" s="37" t="n">
        <v>20</v>
      </c>
      <c r="AK194" s="38" t="n">
        <v>5400</v>
      </c>
      <c r="AL194" s="38" t="n"/>
      <c r="AM194" s="38" t="n"/>
      <c r="AN194" s="27" t="inlineStr"/>
      <c r="AO194" s="27" t="inlineStr"/>
    </row>
    <row r="195">
      <c r="A195" s="5" t="inlineStr">
        <is>
          <t>3001576</t>
        </is>
      </c>
      <c r="B195" s="5" t="inlineStr">
        <is>
          <t>GUANTE VAQUETA</t>
        </is>
      </c>
      <c r="C195" s="5" t="inlineStr"/>
      <c r="D195" s="5" t="inlineStr">
        <is>
          <t>INDU</t>
        </is>
      </c>
      <c r="E195" s="5" t="inlineStr">
        <is>
          <t>ZUNI</t>
        </is>
      </c>
      <c r="F195" s="5" t="inlineStr">
        <is>
          <t>1130</t>
        </is>
      </c>
      <c r="G195" s="5" t="inlineStr">
        <is>
          <t>3011</t>
        </is>
      </c>
      <c r="H195" s="5" t="inlineStr">
        <is>
          <t>C/U</t>
        </is>
      </c>
      <c r="I195" s="6" t="n">
        <v>20</v>
      </c>
      <c r="J195" s="6" t="n">
        <v>0</v>
      </c>
      <c r="K195" s="5" t="inlineStr">
        <is>
          <t>ARS</t>
        </is>
      </c>
      <c r="L195" s="7" t="n">
        <v>0</v>
      </c>
      <c r="M195" s="7" t="n">
        <v>170000</v>
      </c>
      <c r="O195" s="11">
        <f>M195/SUM($M$2:$M$485)</f>
        <v/>
      </c>
      <c r="P195" s="5">
        <f>IFERROR(M195/I195,0)</f>
        <v/>
      </c>
      <c r="R195" s="8">
        <f>I195-Q195</f>
        <v/>
      </c>
      <c r="S195" s="36">
        <f>P195*R195</f>
        <v/>
      </c>
      <c r="U195" s="27" t="inlineStr">
        <is>
          <t>Stock SAP</t>
        </is>
      </c>
      <c r="V195" s="27" t="inlineStr">
        <is>
          <t>Uniformes</t>
        </is>
      </c>
      <c r="W195" s="27" t="inlineStr">
        <is>
          <t>Fuera del alcance</t>
        </is>
      </c>
      <c r="X195" s="27" t="inlineStr"/>
      <c r="Y195" s="27" t="inlineStr">
        <is>
          <t>No aplica: uniformes, clasificación que el inventario físico de Farmacia no releva</t>
        </is>
      </c>
      <c r="Z195" s="28" t="inlineStr">
        <is>
          <t>Fuera del alcance del inventario físico</t>
        </is>
      </c>
      <c r="AA195" s="27" t="inlineStr"/>
      <c r="AB195" s="27" t="inlineStr"/>
      <c r="AC195" s="27" t="inlineStr"/>
      <c r="AD195" s="27" t="inlineStr"/>
      <c r="AE195" s="27" t="inlineStr"/>
      <c r="AF195" s="27" t="inlineStr"/>
      <c r="AG195" s="27" t="inlineStr"/>
      <c r="AH195" s="37" t="n">
        <v>20</v>
      </c>
      <c r="AI195" s="37" t="n">
        <v>0</v>
      </c>
      <c r="AJ195" s="37" t="n">
        <v>20</v>
      </c>
      <c r="AK195" s="38" t="n">
        <v>8500</v>
      </c>
      <c r="AL195" s="38" t="n"/>
      <c r="AM195" s="38" t="n"/>
      <c r="AN195" s="27" t="inlineStr"/>
      <c r="AO195" s="27" t="inlineStr"/>
    </row>
    <row r="196">
      <c r="A196" s="5" t="inlineStr">
        <is>
          <t>3001582</t>
        </is>
      </c>
      <c r="B196" s="5" t="inlineStr">
        <is>
          <t>CASCO DE SEGURIDAD</t>
        </is>
      </c>
      <c r="C196" s="5" t="inlineStr"/>
      <c r="D196" s="5" t="inlineStr">
        <is>
          <t>INDU</t>
        </is>
      </c>
      <c r="E196" s="5" t="inlineStr">
        <is>
          <t>ZUNI</t>
        </is>
      </c>
      <c r="F196" s="5" t="inlineStr">
        <is>
          <t>1130</t>
        </is>
      </c>
      <c r="G196" s="5" t="inlineStr">
        <is>
          <t>3011</t>
        </is>
      </c>
      <c r="H196" s="5" t="inlineStr">
        <is>
          <t>C/U</t>
        </is>
      </c>
      <c r="I196" s="6" t="n">
        <v>20</v>
      </c>
      <c r="J196" s="6" t="n">
        <v>0</v>
      </c>
      <c r="K196" s="5" t="inlineStr">
        <is>
          <t>ARS</t>
        </is>
      </c>
      <c r="L196" s="7" t="n">
        <v>0</v>
      </c>
      <c r="M196" s="7" t="n">
        <v>236651.24</v>
      </c>
      <c r="O196" s="11">
        <f>M196/SUM($M$2:$M$485)</f>
        <v/>
      </c>
      <c r="P196" s="5">
        <f>IFERROR(M196/I196,0)</f>
        <v/>
      </c>
      <c r="R196" s="8">
        <f>I196-Q196</f>
        <v/>
      </c>
      <c r="S196" s="36">
        <f>P196*R196</f>
        <v/>
      </c>
      <c r="U196" s="27" t="inlineStr">
        <is>
          <t>Stock SAP</t>
        </is>
      </c>
      <c r="V196" s="27" t="inlineStr">
        <is>
          <t>Uniformes</t>
        </is>
      </c>
      <c r="W196" s="27" t="inlineStr">
        <is>
          <t>Fuera del alcance</t>
        </is>
      </c>
      <c r="X196" s="27" t="inlineStr"/>
      <c r="Y196" s="27" t="inlineStr">
        <is>
          <t>No aplica: uniformes, clasificación que el inventario físico de Farmacia no releva</t>
        </is>
      </c>
      <c r="Z196" s="28" t="inlineStr">
        <is>
          <t>Fuera del alcance del inventario físico</t>
        </is>
      </c>
      <c r="AA196" s="27" t="inlineStr"/>
      <c r="AB196" s="27" t="inlineStr"/>
      <c r="AC196" s="27" t="inlineStr"/>
      <c r="AD196" s="27" t="inlineStr"/>
      <c r="AE196" s="27" t="inlineStr"/>
      <c r="AF196" s="27" t="inlineStr"/>
      <c r="AG196" s="27" t="inlineStr"/>
      <c r="AH196" s="37" t="n">
        <v>23</v>
      </c>
      <c r="AI196" s="37" t="n">
        <v>0</v>
      </c>
      <c r="AJ196" s="37" t="n">
        <v>23</v>
      </c>
      <c r="AK196" s="38" t="n">
        <v>11832.56217391304</v>
      </c>
      <c r="AL196" s="38" t="n"/>
      <c r="AM196" s="38" t="n"/>
      <c r="AN196" s="27" t="inlineStr"/>
      <c r="AO196" s="27" t="inlineStr">
        <is>
          <t>El material ocupa 2 filas en la hoja 1130 Salta (lote/almacén). La cantidad SAP y la física de esta vista son el total del material.</t>
        </is>
      </c>
    </row>
    <row r="197">
      <c r="A197" s="5" t="inlineStr">
        <is>
          <t>3002056</t>
        </is>
      </c>
      <c r="B197" s="5" t="inlineStr">
        <is>
          <t>GUANTES DE VAQUETA (PAR)</t>
        </is>
      </c>
      <c r="C197" s="5" t="inlineStr"/>
      <c r="D197" s="5" t="inlineStr">
        <is>
          <t>INDU</t>
        </is>
      </c>
      <c r="E197" s="5" t="inlineStr">
        <is>
          <t>ZUNI</t>
        </is>
      </c>
      <c r="F197" s="5" t="inlineStr">
        <is>
          <t>1130</t>
        </is>
      </c>
      <c r="G197" s="5" t="inlineStr">
        <is>
          <t>3011</t>
        </is>
      </c>
      <c r="H197" s="5" t="inlineStr">
        <is>
          <t>C/U</t>
        </is>
      </c>
      <c r="I197" s="6" t="n">
        <v>20</v>
      </c>
      <c r="J197" s="6" t="n">
        <v>0</v>
      </c>
      <c r="K197" s="5" t="inlineStr">
        <is>
          <t>ARS</t>
        </is>
      </c>
      <c r="L197" s="7" t="n">
        <v>0</v>
      </c>
      <c r="M197" s="7" t="n">
        <v>140826</v>
      </c>
      <c r="O197" s="11">
        <f>M197/SUM($M$2:$M$485)</f>
        <v/>
      </c>
      <c r="P197" s="5">
        <f>IFERROR(M197/I197,0)</f>
        <v/>
      </c>
      <c r="R197" s="8">
        <f>I197-Q197</f>
        <v/>
      </c>
      <c r="S197" s="36">
        <f>P197*R197</f>
        <v/>
      </c>
      <c r="U197" s="27" t="inlineStr">
        <is>
          <t>Stock SAP</t>
        </is>
      </c>
      <c r="V197" s="27" t="inlineStr">
        <is>
          <t>Uniformes</t>
        </is>
      </c>
      <c r="W197" s="27" t="inlineStr">
        <is>
          <t>Fuera del alcance</t>
        </is>
      </c>
      <c r="X197" s="27" t="inlineStr"/>
      <c r="Y197" s="27" t="inlineStr">
        <is>
          <t>No aplica: uniformes, clasificación que el inventario físico de Farmacia no releva</t>
        </is>
      </c>
      <c r="Z197" s="28" t="inlineStr">
        <is>
          <t>Fuera del alcance del inventario físico</t>
        </is>
      </c>
      <c r="AA197" s="27" t="inlineStr"/>
      <c r="AB197" s="27" t="inlineStr"/>
      <c r="AC197" s="27" t="inlineStr"/>
      <c r="AD197" s="27" t="inlineStr"/>
      <c r="AE197" s="27" t="inlineStr"/>
      <c r="AF197" s="27" t="inlineStr"/>
      <c r="AG197" s="27" t="inlineStr"/>
      <c r="AH197" s="37" t="n">
        <v>20</v>
      </c>
      <c r="AI197" s="37" t="n">
        <v>0</v>
      </c>
      <c r="AJ197" s="37" t="n">
        <v>20</v>
      </c>
      <c r="AK197" s="38" t="n">
        <v>7041.3</v>
      </c>
      <c r="AL197" s="38" t="n"/>
      <c r="AM197" s="38" t="n"/>
      <c r="AN197" s="27" t="inlineStr"/>
      <c r="AO197" s="27" t="inlineStr"/>
    </row>
    <row r="198">
      <c r="A198" s="5" t="inlineStr">
        <is>
          <t>SAP00984</t>
        </is>
      </c>
      <c r="B198" s="5" t="inlineStr">
        <is>
          <t>GUANTES DE SEGURIDAD tejido</t>
        </is>
      </c>
      <c r="C198" s="5" t="inlineStr"/>
      <c r="D198" s="5" t="inlineStr">
        <is>
          <t>REPA</t>
        </is>
      </c>
      <c r="E198" s="5" t="inlineStr">
        <is>
          <t>ZERS</t>
        </is>
      </c>
      <c r="F198" s="5" t="inlineStr">
        <is>
          <t>1130</t>
        </is>
      </c>
      <c r="G198" s="5" t="inlineStr">
        <is>
          <t>3010</t>
        </is>
      </c>
      <c r="H198" s="5" t="inlineStr">
        <is>
          <t>C/U</t>
        </is>
      </c>
      <c r="I198" s="6" t="n">
        <v>20</v>
      </c>
      <c r="J198" s="6" t="n">
        <v>0</v>
      </c>
      <c r="K198" s="5" t="inlineStr">
        <is>
          <t>ARS</t>
        </is>
      </c>
      <c r="L198" s="7" t="n">
        <v>0</v>
      </c>
      <c r="M198" s="7" t="n">
        <v>131200</v>
      </c>
      <c r="O198" s="11">
        <f>M198/SUM($M$2:$M$485)</f>
        <v/>
      </c>
      <c r="P198" s="5">
        <f>IFERROR(M198/I198,0)</f>
        <v/>
      </c>
      <c r="R198" s="8">
        <f>I198-Q198</f>
        <v/>
      </c>
      <c r="S198" s="36">
        <f>P198*R198</f>
        <v/>
      </c>
      <c r="U198" s="27" t="inlineStr">
        <is>
          <t>Stock SAP</t>
        </is>
      </c>
      <c r="V198" s="27" t="inlineStr">
        <is>
          <t>Repuestos</t>
        </is>
      </c>
      <c r="W198" s="27" t="inlineStr">
        <is>
          <t>Fuera del alcance</t>
        </is>
      </c>
      <c r="X198" s="27" t="inlineStr"/>
      <c r="Y198" s="27" t="inlineStr">
        <is>
          <t>No aplica: repuestos, clasificación que el inventario físico de Farmacia no releva</t>
        </is>
      </c>
      <c r="Z198" s="28" t="inlineStr">
        <is>
          <t>Fuera del alcance del inventario físico</t>
        </is>
      </c>
      <c r="AA198" s="27" t="inlineStr"/>
      <c r="AB198" s="27" t="inlineStr"/>
      <c r="AC198" s="27" t="inlineStr"/>
      <c r="AD198" s="27" t="inlineStr"/>
      <c r="AE198" s="27" t="inlineStr"/>
      <c r="AF198" s="27" t="inlineStr"/>
      <c r="AG198" s="27" t="inlineStr"/>
      <c r="AH198" s="37" t="n">
        <v>20</v>
      </c>
      <c r="AI198" s="37" t="n">
        <v>0</v>
      </c>
      <c r="AJ198" s="37" t="n">
        <v>20</v>
      </c>
      <c r="AK198" s="38" t="n">
        <v>6560</v>
      </c>
      <c r="AL198" s="38" t="n"/>
      <c r="AM198" s="38" t="n"/>
      <c r="AN198" s="27" t="inlineStr"/>
      <c r="AO198" s="27" t="inlineStr"/>
    </row>
    <row r="199">
      <c r="A199" s="5" t="inlineStr">
        <is>
          <t>2001233</t>
        </is>
      </c>
      <c r="B199" s="5" t="inlineStr">
        <is>
          <t>HILO DE SUTURA SUPRALON 5</t>
        </is>
      </c>
      <c r="C199" s="5" t="inlineStr"/>
      <c r="D199" s="5" t="inlineStr">
        <is>
          <t>033</t>
        </is>
      </c>
      <c r="E199" s="5" t="inlineStr">
        <is>
          <t>ZDES</t>
        </is>
      </c>
      <c r="F199" s="5" t="inlineStr">
        <is>
          <t>1130</t>
        </is>
      </c>
      <c r="G199" s="5" t="inlineStr">
        <is>
          <t>3014</t>
        </is>
      </c>
      <c r="H199" s="5" t="inlineStr">
        <is>
          <t>C/U</t>
        </is>
      </c>
      <c r="I199" s="6" t="n">
        <v>18</v>
      </c>
      <c r="J199" s="6" t="n">
        <v>0</v>
      </c>
      <c r="K199" s="5" t="inlineStr">
        <is>
          <t>ARS</t>
        </is>
      </c>
      <c r="L199" s="7" t="n">
        <v>0</v>
      </c>
      <c r="M199" s="7" t="n">
        <v>12239.6</v>
      </c>
      <c r="O199" s="11">
        <f>M199/SUM($M$2:$M$485)</f>
        <v/>
      </c>
      <c r="P199" s="5">
        <f>IFERROR(M199/I199,0)</f>
        <v/>
      </c>
      <c r="Q199" s="39" t="n">
        <v>5</v>
      </c>
      <c r="R199" s="8">
        <f>I199-Q199</f>
        <v/>
      </c>
      <c r="S199" s="36">
        <f>P199*R199</f>
        <v/>
      </c>
      <c r="U199" s="27" t="inlineStr">
        <is>
          <t>Stock SAP</t>
        </is>
      </c>
      <c r="V199" s="27" t="inlineStr">
        <is>
          <t>Descartables</t>
        </is>
      </c>
      <c r="W199" s="27" t="inlineStr">
        <is>
          <t>Dentro del alcance</t>
        </is>
      </c>
      <c r="X199" s="26" t="inlineStr">
        <is>
          <t>Baja</t>
        </is>
      </c>
      <c r="Y199" s="27" t="inlineStr">
        <is>
          <t>Homologado – confianza Baja – pendiente de validación</t>
        </is>
      </c>
      <c r="Z199" s="26" t="inlineStr">
        <is>
          <t>Dar de baja en SAP</t>
        </is>
      </c>
      <c r="AA199" s="27" t="inlineStr">
        <is>
          <t>297</t>
        </is>
      </c>
      <c r="AB199" s="27" t="inlineStr">
        <is>
          <t>Hilo de sutura N°3</t>
        </is>
      </c>
      <c r="AC199" s="27" t="inlineStr">
        <is>
          <t>Cruce por nomenclatura SAP</t>
        </is>
      </c>
      <c r="AD199" s="27" t="inlineStr">
        <is>
          <t>No</t>
        </is>
      </c>
      <c r="AE199" s="27" t="inlineStr"/>
      <c r="AF199" s="27" t="inlineStr">
        <is>
          <t>No</t>
        </is>
      </c>
      <c r="AG199" s="27" t="inlineStr"/>
      <c r="AH199" s="37" t="n">
        <v>18</v>
      </c>
      <c r="AI199" s="37" t="n">
        <v>5</v>
      </c>
      <c r="AJ199" s="37" t="n">
        <v>13</v>
      </c>
      <c r="AK199" s="38" t="n">
        <v>679.9777777777778</v>
      </c>
      <c r="AL199" s="38">
        <f>IF(OR($Z199="Dar de baja en SAP",$Z199="Dar de alta en SAP"),$AJ199*$AK199,"")</f>
        <v/>
      </c>
      <c r="AM199" s="38">
        <f>$AI199*$AK199</f>
        <v/>
      </c>
      <c r="AN199" s="27" t="inlineStr"/>
      <c r="AO199" s="27" t="inlineStr">
        <is>
          <t>Cruce por nomenclatura: calibre/talle/medida distinta; similitud 0.60.</t>
        </is>
      </c>
    </row>
    <row r="200">
      <c r="A200" s="5" t="inlineStr">
        <is>
          <t>3001552</t>
        </is>
      </c>
      <c r="B200" s="5" t="inlineStr">
        <is>
          <t>CAMPERA POLAR AZUL L</t>
        </is>
      </c>
      <c r="C200" s="5" t="inlineStr"/>
      <c r="D200" s="5" t="inlineStr">
        <is>
          <t>INDU</t>
        </is>
      </c>
      <c r="E200" s="5" t="inlineStr">
        <is>
          <t>ZUNI</t>
        </is>
      </c>
      <c r="F200" s="5" t="inlineStr">
        <is>
          <t>1130</t>
        </is>
      </c>
      <c r="G200" s="5" t="inlineStr">
        <is>
          <t>3011</t>
        </is>
      </c>
      <c r="H200" s="5" t="inlineStr">
        <is>
          <t>C/U</t>
        </is>
      </c>
      <c r="I200" s="6" t="n">
        <v>18</v>
      </c>
      <c r="J200" s="6" t="n">
        <v>0</v>
      </c>
      <c r="K200" s="5" t="inlineStr">
        <is>
          <t>ARS</t>
        </is>
      </c>
      <c r="L200" s="7" t="n">
        <v>0</v>
      </c>
      <c r="M200" s="7" t="n">
        <v>651084</v>
      </c>
      <c r="O200" s="11">
        <f>M200/SUM($M$2:$M$485)</f>
        <v/>
      </c>
      <c r="P200" s="5">
        <f>IFERROR(M200/I200,0)</f>
        <v/>
      </c>
      <c r="R200" s="8">
        <f>I200-Q200</f>
        <v/>
      </c>
      <c r="S200" s="36">
        <f>P200*R200</f>
        <v/>
      </c>
      <c r="U200" s="27" t="inlineStr">
        <is>
          <t>Stock SAP</t>
        </is>
      </c>
      <c r="V200" s="27" t="inlineStr">
        <is>
          <t>Uniformes</t>
        </is>
      </c>
      <c r="W200" s="27" t="inlineStr">
        <is>
          <t>Fuera del alcance</t>
        </is>
      </c>
      <c r="X200" s="27" t="inlineStr"/>
      <c r="Y200" s="27" t="inlineStr">
        <is>
          <t>No aplica: uniformes, clasificación que el inventario físico de Farmacia no releva</t>
        </is>
      </c>
      <c r="Z200" s="28" t="inlineStr">
        <is>
          <t>Fuera del alcance del inventario físico</t>
        </is>
      </c>
      <c r="AA200" s="27" t="inlineStr"/>
      <c r="AB200" s="27" t="inlineStr"/>
      <c r="AC200" s="27" t="inlineStr"/>
      <c r="AD200" s="27" t="inlineStr"/>
      <c r="AE200" s="27" t="inlineStr"/>
      <c r="AF200" s="27" t="inlineStr"/>
      <c r="AG200" s="27" t="inlineStr"/>
      <c r="AH200" s="37" t="n">
        <v>18</v>
      </c>
      <c r="AI200" s="37" t="n">
        <v>0</v>
      </c>
      <c r="AJ200" s="37" t="n">
        <v>18</v>
      </c>
      <c r="AK200" s="38" t="n">
        <v>36171.33333333334</v>
      </c>
      <c r="AL200" s="38" t="n"/>
      <c r="AM200" s="38" t="n"/>
      <c r="AN200" s="27" t="inlineStr"/>
      <c r="AO200" s="27" t="inlineStr"/>
    </row>
    <row r="201">
      <c r="A201" s="5" t="inlineStr">
        <is>
          <t>2000011</t>
        </is>
      </c>
      <c r="B201" s="5" t="inlineStr">
        <is>
          <t>BAJALENGUAS DE MADERA</t>
        </is>
      </c>
      <c r="C201" s="5" t="inlineStr"/>
      <c r="D201" s="5" t="inlineStr">
        <is>
          <t>033</t>
        </is>
      </c>
      <c r="E201" s="5" t="inlineStr">
        <is>
          <t>ZDES</t>
        </is>
      </c>
      <c r="F201" s="5" t="inlineStr">
        <is>
          <t>1130</t>
        </is>
      </c>
      <c r="G201" s="5" t="inlineStr">
        <is>
          <t>3013</t>
        </is>
      </c>
      <c r="H201" s="5" t="inlineStr">
        <is>
          <t>C/U</t>
        </is>
      </c>
      <c r="I201" s="6" t="n">
        <v>17</v>
      </c>
      <c r="J201" s="6" t="n">
        <v>0</v>
      </c>
      <c r="K201" s="5" t="inlineStr">
        <is>
          <t>ARS</t>
        </is>
      </c>
      <c r="L201" s="7" t="n">
        <v>0</v>
      </c>
      <c r="M201" s="7" t="n">
        <v>850.37</v>
      </c>
      <c r="O201" s="11">
        <f>M201/SUM($M$2:$M$485)</f>
        <v/>
      </c>
      <c r="P201" s="5">
        <f>IFERROR(M201/I201,0)</f>
        <v/>
      </c>
      <c r="R201" s="8">
        <f>I201-Q201</f>
        <v/>
      </c>
      <c r="S201" s="36">
        <f>P201*R201</f>
        <v/>
      </c>
      <c r="U201" s="27" t="inlineStr">
        <is>
          <t>Stock SAP</t>
        </is>
      </c>
      <c r="V201" s="27" t="inlineStr">
        <is>
          <t>Descartables</t>
        </is>
      </c>
      <c r="W201" s="27" t="inlineStr">
        <is>
          <t>Dentro del alcance</t>
        </is>
      </c>
      <c r="X201" s="25" t="inlineStr">
        <is>
          <t>Alta</t>
        </is>
      </c>
      <c r="Y201" s="27" t="inlineStr">
        <is>
          <t>Homologado – confianza Alta</t>
        </is>
      </c>
      <c r="Z201" s="26" t="inlineStr">
        <is>
          <t>Dar de baja en SAP</t>
        </is>
      </c>
      <c r="AA201" s="27" t="inlineStr">
        <is>
          <t>42</t>
        </is>
      </c>
      <c r="AB201" s="27" t="inlineStr">
        <is>
          <t>Bajalenguas</t>
        </is>
      </c>
      <c r="AC201" s="27" t="inlineStr">
        <is>
          <t>Cruce por nomenclatura SAP</t>
        </is>
      </c>
      <c r="AD201" s="27" t="inlineStr">
        <is>
          <t>No</t>
        </is>
      </c>
      <c r="AE201" s="27" t="inlineStr"/>
      <c r="AF201" s="27" t="inlineStr">
        <is>
          <t>No</t>
        </is>
      </c>
      <c r="AG201" s="27" t="inlineStr"/>
      <c r="AH201" s="37" t="n">
        <v>1017</v>
      </c>
      <c r="AI201" s="37" t="n">
        <v>680</v>
      </c>
      <c r="AJ201" s="37" t="n">
        <v>337</v>
      </c>
      <c r="AK201" s="38" t="n">
        <v>50.02200589970502</v>
      </c>
      <c r="AL201" s="38">
        <f>IF(OR($Z201="Dar de baja en SAP",$Z201="Dar de alta en SAP"),$AJ201*$AK201,"")</f>
        <v/>
      </c>
      <c r="AM201" s="38">
        <f>$AI201*$AK201</f>
        <v/>
      </c>
      <c r="AN201" s="27" t="inlineStr"/>
      <c r="AO201" s="27"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t="inlineStr"/>
      <c r="D202" s="5" t="inlineStr">
        <is>
          <t>INDU</t>
        </is>
      </c>
      <c r="E202" s="5" t="inlineStr">
        <is>
          <t>ZUNI</t>
        </is>
      </c>
      <c r="F202" s="5" t="inlineStr">
        <is>
          <t>1130</t>
        </is>
      </c>
      <c r="G202" s="5" t="inlineStr">
        <is>
          <t>3011</t>
        </is>
      </c>
      <c r="H202" s="5" t="inlineStr">
        <is>
          <t>C/U</t>
        </is>
      </c>
      <c r="I202" s="6" t="n">
        <v>16</v>
      </c>
      <c r="J202" s="6" t="n">
        <v>0</v>
      </c>
      <c r="K202" s="5" t="inlineStr">
        <is>
          <t>ARS</t>
        </is>
      </c>
      <c r="L202" s="7" t="n">
        <v>0</v>
      </c>
      <c r="M202" s="7" t="n">
        <v>402033.92</v>
      </c>
      <c r="O202" s="11">
        <f>M202/SUM($M$2:$M$485)</f>
        <v/>
      </c>
      <c r="P202" s="5">
        <f>IFERROR(M202/I202,0)</f>
        <v/>
      </c>
      <c r="R202" s="8">
        <f>I202-Q202</f>
        <v/>
      </c>
      <c r="S202" s="36">
        <f>P202*R202</f>
        <v/>
      </c>
      <c r="U202" s="27" t="inlineStr">
        <is>
          <t>Stock SAP</t>
        </is>
      </c>
      <c r="V202" s="27" t="inlineStr">
        <is>
          <t>Uniformes</t>
        </is>
      </c>
      <c r="W202" s="27" t="inlineStr">
        <is>
          <t>Fuera del alcance</t>
        </is>
      </c>
      <c r="X202" s="27" t="inlineStr"/>
      <c r="Y202" s="27" t="inlineStr">
        <is>
          <t>No aplica: uniformes, clasificación que el inventario físico de Farmacia no releva</t>
        </is>
      </c>
      <c r="Z202" s="28" t="inlineStr">
        <is>
          <t>Fuera del alcance del inventario físico</t>
        </is>
      </c>
      <c r="AA202" s="27" t="inlineStr"/>
      <c r="AB202" s="27" t="inlineStr"/>
      <c r="AC202" s="27" t="inlineStr"/>
      <c r="AD202" s="27" t="inlineStr"/>
      <c r="AE202" s="27" t="inlineStr"/>
      <c r="AF202" s="27" t="inlineStr"/>
      <c r="AG202" s="27" t="inlineStr"/>
      <c r="AH202" s="37" t="n">
        <v>16</v>
      </c>
      <c r="AI202" s="37" t="n">
        <v>0</v>
      </c>
      <c r="AJ202" s="37" t="n">
        <v>16</v>
      </c>
      <c r="AK202" s="38" t="n">
        <v>25127.12</v>
      </c>
      <c r="AL202" s="38" t="n"/>
      <c r="AM202" s="38" t="n"/>
      <c r="AN202" s="27" t="inlineStr"/>
      <c r="AO202" s="27" t="inlineStr"/>
    </row>
    <row r="203">
      <c r="A203" s="5" t="inlineStr">
        <is>
          <t>3000714</t>
        </is>
      </c>
      <c r="B203" s="5" t="inlineStr">
        <is>
          <t>PANTALON CARGO ANTI DESGARRO T44</t>
        </is>
      </c>
      <c r="C203" s="5" t="inlineStr"/>
      <c r="D203" s="5" t="inlineStr">
        <is>
          <t>INDU</t>
        </is>
      </c>
      <c r="E203" s="5" t="inlineStr">
        <is>
          <t>ZUNI</t>
        </is>
      </c>
      <c r="F203" s="5" t="inlineStr">
        <is>
          <t>1130</t>
        </is>
      </c>
      <c r="G203" s="5" t="inlineStr">
        <is>
          <t>3011</t>
        </is>
      </c>
      <c r="H203" s="5" t="inlineStr">
        <is>
          <t>C/U</t>
        </is>
      </c>
      <c r="I203" s="6" t="n">
        <v>16</v>
      </c>
      <c r="J203" s="6" t="n">
        <v>0</v>
      </c>
      <c r="K203" s="5" t="inlineStr">
        <is>
          <t>ARS</t>
        </is>
      </c>
      <c r="L203" s="7" t="n">
        <v>0</v>
      </c>
      <c r="M203" s="7" t="n">
        <v>402033.92</v>
      </c>
      <c r="O203" s="11">
        <f>M203/SUM($M$2:$M$485)</f>
        <v/>
      </c>
      <c r="P203" s="5">
        <f>IFERROR(M203/I203,0)</f>
        <v/>
      </c>
      <c r="R203" s="8">
        <f>I203-Q203</f>
        <v/>
      </c>
      <c r="S203" s="36">
        <f>P203*R203</f>
        <v/>
      </c>
      <c r="U203" s="27" t="inlineStr">
        <is>
          <t>Stock SAP</t>
        </is>
      </c>
      <c r="V203" s="27" t="inlineStr">
        <is>
          <t>Uniformes</t>
        </is>
      </c>
      <c r="W203" s="27" t="inlineStr">
        <is>
          <t>Fuera del alcance</t>
        </is>
      </c>
      <c r="X203" s="27" t="inlineStr"/>
      <c r="Y203" s="27" t="inlineStr">
        <is>
          <t>No aplica: uniformes, clasificación que el inventario físico de Farmacia no releva</t>
        </is>
      </c>
      <c r="Z203" s="28" t="inlineStr">
        <is>
          <t>Fuera del alcance del inventario físico</t>
        </is>
      </c>
      <c r="AA203" s="27" t="inlineStr"/>
      <c r="AB203" s="27" t="inlineStr"/>
      <c r="AC203" s="27" t="inlineStr"/>
      <c r="AD203" s="27" t="inlineStr"/>
      <c r="AE203" s="27" t="inlineStr"/>
      <c r="AF203" s="27" t="inlineStr"/>
      <c r="AG203" s="27" t="inlineStr"/>
      <c r="AH203" s="37" t="n">
        <v>16</v>
      </c>
      <c r="AI203" s="37" t="n">
        <v>0</v>
      </c>
      <c r="AJ203" s="37" t="n">
        <v>16</v>
      </c>
      <c r="AK203" s="38" t="n">
        <v>25127.12</v>
      </c>
      <c r="AL203" s="38" t="n"/>
      <c r="AM203" s="38" t="n"/>
      <c r="AN203" s="27" t="inlineStr"/>
      <c r="AO203" s="27" t="inlineStr"/>
    </row>
    <row r="204">
      <c r="A204" s="5" t="inlineStr">
        <is>
          <t>3001415</t>
        </is>
      </c>
      <c r="B204" s="5" t="inlineStr">
        <is>
          <t>CAMPERA TERMICA C/LOGO + REFLEC</t>
        </is>
      </c>
      <c r="C204" s="5" t="inlineStr"/>
      <c r="D204" s="5" t="inlineStr">
        <is>
          <t>INDU</t>
        </is>
      </c>
      <c r="E204" s="5" t="inlineStr">
        <is>
          <t>ZUNI</t>
        </is>
      </c>
      <c r="F204" s="5" t="inlineStr">
        <is>
          <t>1130</t>
        </is>
      </c>
      <c r="G204" s="5" t="inlineStr">
        <is>
          <t>3010</t>
        </is>
      </c>
      <c r="H204" s="5" t="inlineStr">
        <is>
          <t>C/U</t>
        </is>
      </c>
      <c r="I204" s="6" t="n">
        <v>16</v>
      </c>
      <c r="J204" s="6" t="n">
        <v>0</v>
      </c>
      <c r="K204" s="5" t="inlineStr">
        <is>
          <t>ARS</t>
        </is>
      </c>
      <c r="L204" s="7" t="n">
        <v>0</v>
      </c>
      <c r="M204" s="7" t="n">
        <v>880000</v>
      </c>
      <c r="O204" s="11">
        <f>M204/SUM($M$2:$M$485)</f>
        <v/>
      </c>
      <c r="P204" s="5">
        <f>IFERROR(M204/I204,0)</f>
        <v/>
      </c>
      <c r="R204" s="8">
        <f>I204-Q204</f>
        <v/>
      </c>
      <c r="S204" s="36">
        <f>P204*R204</f>
        <v/>
      </c>
      <c r="U204" s="27" t="inlineStr">
        <is>
          <t>Stock SAP</t>
        </is>
      </c>
      <c r="V204" s="27" t="inlineStr">
        <is>
          <t>Uniformes</t>
        </is>
      </c>
      <c r="W204" s="27" t="inlineStr">
        <is>
          <t>Fuera del alcance</t>
        </is>
      </c>
      <c r="X204" s="27" t="inlineStr"/>
      <c r="Y204" s="27" t="inlineStr">
        <is>
          <t>No aplica: uniformes, clasificación que el inventario físico de Farmacia no releva</t>
        </is>
      </c>
      <c r="Z204" s="28" t="inlineStr">
        <is>
          <t>Fuera del alcance del inventario físico</t>
        </is>
      </c>
      <c r="AA204" s="27" t="inlineStr"/>
      <c r="AB204" s="27" t="inlineStr"/>
      <c r="AC204" s="27" t="inlineStr"/>
      <c r="AD204" s="27" t="inlineStr"/>
      <c r="AE204" s="27" t="inlineStr"/>
      <c r="AF204" s="27" t="inlineStr"/>
      <c r="AG204" s="27" t="inlineStr"/>
      <c r="AH204" s="37" t="n">
        <v>16</v>
      </c>
      <c r="AI204" s="37" t="n">
        <v>0</v>
      </c>
      <c r="AJ204" s="37" t="n">
        <v>16</v>
      </c>
      <c r="AK204" s="38" t="n">
        <v>55000</v>
      </c>
      <c r="AL204" s="38" t="n"/>
      <c r="AM204" s="38" t="n"/>
      <c r="AN204" s="27" t="inlineStr"/>
      <c r="AO204" s="27" t="inlineStr"/>
    </row>
    <row r="205">
      <c r="A205" s="5" t="inlineStr">
        <is>
          <t>3001551</t>
        </is>
      </c>
      <c r="B205" s="5" t="inlineStr">
        <is>
          <t>CAMPERA POLAR AZUL M</t>
        </is>
      </c>
      <c r="C205" s="5" t="inlineStr"/>
      <c r="D205" s="5" t="inlineStr">
        <is>
          <t>INDU</t>
        </is>
      </c>
      <c r="E205" s="5" t="inlineStr">
        <is>
          <t>ZUNI</t>
        </is>
      </c>
      <c r="F205" s="5" t="inlineStr">
        <is>
          <t>1130</t>
        </is>
      </c>
      <c r="G205" s="5" t="inlineStr">
        <is>
          <t>3011</t>
        </is>
      </c>
      <c r="H205" s="5" t="inlineStr">
        <is>
          <t>C/U</t>
        </is>
      </c>
      <c r="I205" s="6" t="n">
        <v>16</v>
      </c>
      <c r="J205" s="6" t="n">
        <v>0</v>
      </c>
      <c r="K205" s="5" t="inlineStr">
        <is>
          <t>ARS</t>
        </is>
      </c>
      <c r="L205" s="7" t="n">
        <v>0</v>
      </c>
      <c r="M205" s="7" t="n">
        <v>579528</v>
      </c>
      <c r="O205" s="11">
        <f>M205/SUM($M$2:$M$485)</f>
        <v/>
      </c>
      <c r="P205" s="5">
        <f>IFERROR(M205/I205,0)</f>
        <v/>
      </c>
      <c r="R205" s="8">
        <f>I205-Q205</f>
        <v/>
      </c>
      <c r="S205" s="36">
        <f>P205*R205</f>
        <v/>
      </c>
      <c r="U205" s="27" t="inlineStr">
        <is>
          <t>Stock SAP</t>
        </is>
      </c>
      <c r="V205" s="27" t="inlineStr">
        <is>
          <t>Uniformes</t>
        </is>
      </c>
      <c r="W205" s="27" t="inlineStr">
        <is>
          <t>Fuera del alcance</t>
        </is>
      </c>
      <c r="X205" s="27" t="inlineStr"/>
      <c r="Y205" s="27" t="inlineStr">
        <is>
          <t>No aplica: uniformes, clasificación que el inventario físico de Farmacia no releva</t>
        </is>
      </c>
      <c r="Z205" s="28" t="inlineStr">
        <is>
          <t>Fuera del alcance del inventario físico</t>
        </is>
      </c>
      <c r="AA205" s="27" t="inlineStr"/>
      <c r="AB205" s="27" t="inlineStr"/>
      <c r="AC205" s="27" t="inlineStr"/>
      <c r="AD205" s="27" t="inlineStr"/>
      <c r="AE205" s="27" t="inlineStr"/>
      <c r="AF205" s="27" t="inlineStr"/>
      <c r="AG205" s="27" t="inlineStr"/>
      <c r="AH205" s="37" t="n">
        <v>16</v>
      </c>
      <c r="AI205" s="37" t="n">
        <v>0</v>
      </c>
      <c r="AJ205" s="37" t="n">
        <v>16</v>
      </c>
      <c r="AK205" s="38" t="n">
        <v>36220.5</v>
      </c>
      <c r="AL205" s="38" t="n"/>
      <c r="AM205" s="38" t="n"/>
      <c r="AN205" s="27" t="inlineStr"/>
      <c r="AO205" s="27" t="inlineStr"/>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7" t="n">
        <v>0</v>
      </c>
      <c r="M206" s="7" t="n">
        <v>29850</v>
      </c>
      <c r="O206" s="11">
        <f>M206/SUM($M$2:$M$485)</f>
        <v/>
      </c>
      <c r="P206" s="5">
        <f>IFERROR(M206/I206,0)</f>
        <v/>
      </c>
      <c r="R206" s="8">
        <f>I206-Q206</f>
        <v/>
      </c>
      <c r="S206" s="36">
        <f>P206*R206</f>
        <v/>
      </c>
      <c r="U206" s="27" t="inlineStr">
        <is>
          <t>Stock SAP</t>
        </is>
      </c>
      <c r="V206" s="27" t="inlineStr">
        <is>
          <t>Medicamentos</t>
        </is>
      </c>
      <c r="W206" s="27" t="inlineStr">
        <is>
          <t>Dentro del alcance</t>
        </is>
      </c>
      <c r="X206" s="27" t="inlineStr"/>
      <c r="Y206" s="27" t="inlineStr">
        <is>
          <t>Sin recuento físico en el inventario de Avain</t>
        </is>
      </c>
      <c r="Z206" s="28" t="inlineStr">
        <is>
          <t>Sin recuento físico</t>
        </is>
      </c>
      <c r="AA206" s="27" t="inlineStr"/>
      <c r="AB206" s="27" t="inlineStr"/>
      <c r="AC206" s="27" t="inlineStr"/>
      <c r="AD206" s="27" t="inlineStr"/>
      <c r="AE206" s="27" t="inlineStr"/>
      <c r="AF206" s="27" t="inlineStr"/>
      <c r="AG206" s="27" t="inlineStr"/>
      <c r="AH206" s="37" t="n">
        <v>15</v>
      </c>
      <c r="AI206" s="37" t="n">
        <v>0</v>
      </c>
      <c r="AJ206" s="37" t="n">
        <v>15</v>
      </c>
      <c r="AK206" s="38" t="n">
        <v>1990</v>
      </c>
      <c r="AL206" s="38" t="n"/>
      <c r="AM206" s="38" t="n"/>
      <c r="AN206" s="27" t="inlineStr"/>
      <c r="AO206" s="27" t="inlineStr"/>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7" t="n">
        <v>0</v>
      </c>
      <c r="M207" s="7" t="n">
        <v>57015</v>
      </c>
      <c r="O207" s="11">
        <f>M207/SUM($M$2:$M$485)</f>
        <v/>
      </c>
      <c r="P207" s="5">
        <f>IFERROR(M207/I207,0)</f>
        <v/>
      </c>
      <c r="Q207" s="39" t="n">
        <v>8</v>
      </c>
      <c r="R207" s="8">
        <f>I207-Q207</f>
        <v/>
      </c>
      <c r="S207" s="36">
        <f>P207*R207</f>
        <v/>
      </c>
      <c r="U207" s="27" t="inlineStr">
        <is>
          <t>Stock SAP</t>
        </is>
      </c>
      <c r="V207" s="27" t="inlineStr">
        <is>
          <t>Medicamentos</t>
        </is>
      </c>
      <c r="W207" s="27" t="inlineStr">
        <is>
          <t>Dentro del alcance</t>
        </is>
      </c>
      <c r="X207" s="26" t="inlineStr">
        <is>
          <t>Baja</t>
        </is>
      </c>
      <c r="Y207" s="27" t="inlineStr">
        <is>
          <t>Homologado – confianza Baja – pendiente de validación</t>
        </is>
      </c>
      <c r="Z207" s="26" t="inlineStr">
        <is>
          <t>Dar de baja en SAP</t>
        </is>
      </c>
      <c r="AA207" s="27" t="inlineStr">
        <is>
          <t>201</t>
        </is>
      </c>
      <c r="AB207" s="27" t="inlineStr">
        <is>
          <t>Pervinox 1 lt</t>
        </is>
      </c>
      <c r="AC207" s="27" t="inlineStr">
        <is>
          <t>Homologación por código Avain (master D-175)</t>
        </is>
      </c>
      <c r="AD207" s="27" t="inlineStr">
        <is>
          <t>Sí</t>
        </is>
      </c>
      <c r="AE207" s="27" t="inlineStr">
        <is>
          <t>1000497, 1000590</t>
        </is>
      </c>
      <c r="AF207" s="27" t="inlineStr">
        <is>
          <t>Sí</t>
        </is>
      </c>
      <c r="AG207" s="27" t="inlineStr">
        <is>
          <t>D-175</t>
        </is>
      </c>
      <c r="AH207" s="37" t="n">
        <v>15</v>
      </c>
      <c r="AI207" s="37" t="n">
        <v>8</v>
      </c>
      <c r="AJ207" s="37" t="n">
        <v>7</v>
      </c>
      <c r="AK207" s="38" t="n">
        <v>3801</v>
      </c>
      <c r="AL207" s="38">
        <f>IF(OR($Z207="Dar de baja en SAP",$Z207="Dar de alta en SAP"),$AJ207*$AK207,"")</f>
        <v/>
      </c>
      <c r="AM207" s="38">
        <f>$AI207*$AK207</f>
        <v/>
      </c>
      <c r="AN207" s="27" t="inlineStr"/>
      <c r="AO207" s="27"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7" t="n">
        <v>0</v>
      </c>
      <c r="M208" s="7" t="n">
        <v>142888</v>
      </c>
      <c r="O208" s="11">
        <f>M208/SUM($M$2:$M$485)</f>
        <v/>
      </c>
      <c r="P208" s="5">
        <f>IFERROR(M208/I208,0)</f>
        <v/>
      </c>
      <c r="R208" s="8">
        <f>I208-Q208</f>
        <v/>
      </c>
      <c r="S208" s="36">
        <f>P208*R208</f>
        <v/>
      </c>
      <c r="U208" s="27" t="inlineStr">
        <is>
          <t>Stock SAP</t>
        </is>
      </c>
      <c r="V208" s="27" t="inlineStr">
        <is>
          <t>Medicamentos</t>
        </is>
      </c>
      <c r="W208" s="27" t="inlineStr">
        <is>
          <t>Dentro del alcance</t>
        </is>
      </c>
      <c r="X208" s="27" t="inlineStr"/>
      <c r="Y208" s="27" t="inlineStr">
        <is>
          <t>Sin recuento físico en el inventario de Avain</t>
        </is>
      </c>
      <c r="Z208" s="28" t="inlineStr">
        <is>
          <t>Sin recuento físico</t>
        </is>
      </c>
      <c r="AA208" s="27" t="inlineStr"/>
      <c r="AB208" s="27" t="inlineStr"/>
      <c r="AC208" s="27" t="inlineStr"/>
      <c r="AD208" s="27" t="inlineStr"/>
      <c r="AE208" s="27" t="inlineStr"/>
      <c r="AF208" s="27" t="inlineStr"/>
      <c r="AG208" s="27" t="inlineStr"/>
      <c r="AH208" s="37" t="n">
        <v>15</v>
      </c>
      <c r="AI208" s="37" t="n">
        <v>0</v>
      </c>
      <c r="AJ208" s="37" t="n">
        <v>15</v>
      </c>
      <c r="AK208" s="38" t="n">
        <v>9525.866666666667</v>
      </c>
      <c r="AL208" s="38" t="n"/>
      <c r="AM208" s="38" t="n"/>
      <c r="AN208" s="27" t="inlineStr"/>
      <c r="AO208" s="27" t="inlineStr"/>
    </row>
    <row r="209">
      <c r="A209" s="5" t="inlineStr">
        <is>
          <t>2000402</t>
        </is>
      </c>
      <c r="B209" s="5" t="inlineStr">
        <is>
          <t>CANULA DE GUEDEL 80CM N1.5 VERDE</t>
        </is>
      </c>
      <c r="C209" s="5" t="inlineStr"/>
      <c r="D209" s="5" t="inlineStr">
        <is>
          <t>033</t>
        </is>
      </c>
      <c r="E209" s="5" t="inlineStr">
        <is>
          <t>ZDES</t>
        </is>
      </c>
      <c r="F209" s="5" t="inlineStr">
        <is>
          <t>1130</t>
        </is>
      </c>
      <c r="G209" s="5" t="inlineStr">
        <is>
          <t>3014</t>
        </is>
      </c>
      <c r="H209" s="5" t="inlineStr">
        <is>
          <t>C/U</t>
        </is>
      </c>
      <c r="I209" s="6" t="n">
        <v>15</v>
      </c>
      <c r="J209" s="6" t="n">
        <v>0</v>
      </c>
      <c r="K209" s="5" t="inlineStr">
        <is>
          <t>ARS</t>
        </is>
      </c>
      <c r="L209" s="7" t="n">
        <v>0</v>
      </c>
      <c r="M209" s="7" t="n">
        <v>6647.23</v>
      </c>
      <c r="O209" s="11">
        <f>M209/SUM($M$2:$M$485)</f>
        <v/>
      </c>
      <c r="P209" s="5">
        <f>IFERROR(M209/I209,0)</f>
        <v/>
      </c>
      <c r="R209" s="8">
        <f>I209-Q209</f>
        <v/>
      </c>
      <c r="S209" s="36">
        <f>P209*R209</f>
        <v/>
      </c>
      <c r="U209" s="27" t="inlineStr">
        <is>
          <t>Stock SAP</t>
        </is>
      </c>
      <c r="V209" s="27" t="inlineStr">
        <is>
          <t>Descartables</t>
        </is>
      </c>
      <c r="W209" s="27" t="inlineStr">
        <is>
          <t>Dentro del alcance</t>
        </is>
      </c>
      <c r="X209" s="27" t="inlineStr"/>
      <c r="Y209" s="27" t="inlineStr">
        <is>
          <t>Sin recuento físico en el inventario de Avain</t>
        </is>
      </c>
      <c r="Z209" s="28" t="inlineStr">
        <is>
          <t>Sin recuento físico</t>
        </is>
      </c>
      <c r="AA209" s="27" t="inlineStr"/>
      <c r="AB209" s="27" t="inlineStr"/>
      <c r="AC209" s="27" t="inlineStr"/>
      <c r="AD209" s="27" t="inlineStr"/>
      <c r="AE209" s="27" t="inlineStr"/>
      <c r="AF209" s="27" t="inlineStr"/>
      <c r="AG209" s="27" t="inlineStr"/>
      <c r="AH209" s="37" t="n">
        <v>15</v>
      </c>
      <c r="AI209" s="37" t="n">
        <v>0</v>
      </c>
      <c r="AJ209" s="37" t="n">
        <v>15</v>
      </c>
      <c r="AK209" s="38" t="n">
        <v>443.1486666666667</v>
      </c>
      <c r="AL209" s="38" t="n"/>
      <c r="AM209" s="38" t="n"/>
      <c r="AN209" s="27" t="inlineStr"/>
      <c r="AO209" s="27" t="inlineStr"/>
    </row>
    <row r="210">
      <c r="A210" s="5" t="inlineStr">
        <is>
          <t>2000484</t>
        </is>
      </c>
      <c r="B210" s="5" t="inlineStr">
        <is>
          <t>SUJETADOR C/VELCRO LARGO</t>
        </is>
      </c>
      <c r="C210" s="5" t="inlineStr"/>
      <c r="D210" s="5" t="inlineStr">
        <is>
          <t>033</t>
        </is>
      </c>
      <c r="E210" s="5" t="inlineStr">
        <is>
          <t>ZDES</t>
        </is>
      </c>
      <c r="F210" s="5" t="inlineStr">
        <is>
          <t>1130</t>
        </is>
      </c>
      <c r="G210" s="5" t="inlineStr">
        <is>
          <t>3014</t>
        </is>
      </c>
      <c r="H210" s="5" t="inlineStr">
        <is>
          <t>C/U</t>
        </is>
      </c>
      <c r="I210" s="6" t="n">
        <v>15</v>
      </c>
      <c r="J210" s="6" t="n">
        <v>0</v>
      </c>
      <c r="K210" s="5" t="inlineStr">
        <is>
          <t>ARS</t>
        </is>
      </c>
      <c r="L210" s="7" t="n">
        <v>0</v>
      </c>
      <c r="M210" s="7" t="n">
        <v>139607.14</v>
      </c>
      <c r="O210" s="11">
        <f>M210/SUM($M$2:$M$485)</f>
        <v/>
      </c>
      <c r="P210" s="5">
        <f>IFERROR(M210/I210,0)</f>
        <v/>
      </c>
      <c r="R210" s="8">
        <f>I210-Q210</f>
        <v/>
      </c>
      <c r="S210" s="36">
        <f>P210*R210</f>
        <v/>
      </c>
      <c r="U210" s="27" t="inlineStr">
        <is>
          <t>Stock SAP</t>
        </is>
      </c>
      <c r="V210" s="27" t="inlineStr">
        <is>
          <t>Descartables</t>
        </is>
      </c>
      <c r="W210" s="27" t="inlineStr">
        <is>
          <t>Dentro del alcance</t>
        </is>
      </c>
      <c r="X210" s="27" t="inlineStr"/>
      <c r="Y210" s="27" t="inlineStr">
        <is>
          <t>Sin recuento físico en el inventario de Avain</t>
        </is>
      </c>
      <c r="Z210" s="28" t="inlineStr">
        <is>
          <t>Sin recuento físico</t>
        </is>
      </c>
      <c r="AA210" s="27" t="inlineStr"/>
      <c r="AB210" s="27" t="inlineStr"/>
      <c r="AC210" s="27" t="inlineStr"/>
      <c r="AD210" s="27" t="inlineStr"/>
      <c r="AE210" s="27" t="inlineStr"/>
      <c r="AF210" s="27" t="inlineStr"/>
      <c r="AG210" s="27" t="inlineStr"/>
      <c r="AH210" s="37" t="n">
        <v>15</v>
      </c>
      <c r="AI210" s="37" t="n">
        <v>0</v>
      </c>
      <c r="AJ210" s="37" t="n">
        <v>15</v>
      </c>
      <c r="AK210" s="38" t="n">
        <v>9307.142666666668</v>
      </c>
      <c r="AL210" s="38" t="n"/>
      <c r="AM210" s="38" t="n"/>
      <c r="AN210" s="27" t="inlineStr"/>
      <c r="AO210" s="27" t="inlineStr"/>
    </row>
    <row r="211">
      <c r="A211" s="5" t="inlineStr">
        <is>
          <t>2000868</t>
        </is>
      </c>
      <c r="B211" s="5" t="inlineStr">
        <is>
          <t>DESCARTADOR C/TAPA GIRATORIA MOD M5 4.8L</t>
        </is>
      </c>
      <c r="C211" s="5" t="inlineStr"/>
      <c r="D211" s="5" t="inlineStr">
        <is>
          <t>033</t>
        </is>
      </c>
      <c r="E211" s="5" t="inlineStr">
        <is>
          <t>ZDES</t>
        </is>
      </c>
      <c r="F211" s="5" t="inlineStr">
        <is>
          <t>1130</t>
        </is>
      </c>
      <c r="G211" s="5" t="inlineStr">
        <is>
          <t>3014</t>
        </is>
      </c>
      <c r="H211" s="5" t="inlineStr">
        <is>
          <t>C/U</t>
        </is>
      </c>
      <c r="I211" s="6" t="n">
        <v>15</v>
      </c>
      <c r="J211" s="6" t="n">
        <v>0</v>
      </c>
      <c r="K211" s="5" t="inlineStr">
        <is>
          <t>ARS</t>
        </is>
      </c>
      <c r="L211" s="7" t="n">
        <v>0</v>
      </c>
      <c r="M211" s="7" t="n">
        <v>32808</v>
      </c>
      <c r="O211" s="11">
        <f>M211/SUM($M$2:$M$485)</f>
        <v/>
      </c>
      <c r="P211" s="5">
        <f>IFERROR(M211/I211,0)</f>
        <v/>
      </c>
      <c r="R211" s="8">
        <f>I211-Q211</f>
        <v/>
      </c>
      <c r="S211" s="36">
        <f>P211*R211</f>
        <v/>
      </c>
      <c r="U211" s="27" t="inlineStr">
        <is>
          <t>Stock SAP</t>
        </is>
      </c>
      <c r="V211" s="27" t="inlineStr">
        <is>
          <t>Descartables</t>
        </is>
      </c>
      <c r="W211" s="27" t="inlineStr">
        <is>
          <t>Dentro del alcance</t>
        </is>
      </c>
      <c r="X211" s="27" t="inlineStr"/>
      <c r="Y211" s="27" t="inlineStr">
        <is>
          <t>Sin recuento físico en el inventario de Avain</t>
        </is>
      </c>
      <c r="Z211" s="28" t="inlineStr">
        <is>
          <t>Sin recuento físico</t>
        </is>
      </c>
      <c r="AA211" s="27" t="inlineStr"/>
      <c r="AB211" s="27" t="inlineStr"/>
      <c r="AC211" s="27" t="inlineStr"/>
      <c r="AD211" s="27" t="inlineStr"/>
      <c r="AE211" s="27" t="inlineStr"/>
      <c r="AF211" s="27" t="inlineStr"/>
      <c r="AG211" s="27" t="inlineStr"/>
      <c r="AH211" s="37" t="n">
        <v>15</v>
      </c>
      <c r="AI211" s="37" t="n">
        <v>0</v>
      </c>
      <c r="AJ211" s="37" t="n">
        <v>15</v>
      </c>
      <c r="AK211" s="38" t="n">
        <v>2187.2</v>
      </c>
      <c r="AL211" s="38" t="n"/>
      <c r="AM211" s="38" t="n"/>
      <c r="AN211" s="27" t="inlineStr"/>
      <c r="AO211" s="27" t="inlineStr"/>
    </row>
    <row r="212">
      <c r="A212" s="5" t="inlineStr">
        <is>
          <t>3000884</t>
        </is>
      </c>
      <c r="B212" s="5" t="inlineStr">
        <is>
          <t>PASA MONTAÑAS TERMICOS</t>
        </is>
      </c>
      <c r="C212" s="5" t="inlineStr"/>
      <c r="D212" s="5" t="inlineStr">
        <is>
          <t>INDU</t>
        </is>
      </c>
      <c r="E212" s="5" t="inlineStr">
        <is>
          <t>ZUNI</t>
        </is>
      </c>
      <c r="F212" s="5" t="inlineStr">
        <is>
          <t>1130</t>
        </is>
      </c>
      <c r="G212" s="5" t="inlineStr">
        <is>
          <t>3011</t>
        </is>
      </c>
      <c r="H212" s="5" t="inlineStr">
        <is>
          <t>C/U</t>
        </is>
      </c>
      <c r="I212" s="6" t="n">
        <v>15</v>
      </c>
      <c r="J212" s="6" t="n">
        <v>0</v>
      </c>
      <c r="K212" s="5" t="inlineStr">
        <is>
          <t>ARS</t>
        </is>
      </c>
      <c r="L212" s="7" t="n">
        <v>0</v>
      </c>
      <c r="M212" s="7" t="n">
        <v>95550</v>
      </c>
      <c r="O212" s="11">
        <f>M212/SUM($M$2:$M$485)</f>
        <v/>
      </c>
      <c r="P212" s="5">
        <f>IFERROR(M212/I212,0)</f>
        <v/>
      </c>
      <c r="R212" s="8">
        <f>I212-Q212</f>
        <v/>
      </c>
      <c r="S212" s="36">
        <f>P212*R212</f>
        <v/>
      </c>
      <c r="U212" s="27" t="inlineStr">
        <is>
          <t>Stock SAP</t>
        </is>
      </c>
      <c r="V212" s="27" t="inlineStr">
        <is>
          <t>Uniformes</t>
        </is>
      </c>
      <c r="W212" s="27" t="inlineStr">
        <is>
          <t>Fuera del alcance</t>
        </is>
      </c>
      <c r="X212" s="27" t="inlineStr"/>
      <c r="Y212" s="27" t="inlineStr">
        <is>
          <t>No aplica: uniformes, clasificación que el inventario físico de Farmacia no releva</t>
        </is>
      </c>
      <c r="Z212" s="28" t="inlineStr">
        <is>
          <t>Fuera del alcance del inventario físico</t>
        </is>
      </c>
      <c r="AA212" s="27" t="inlineStr"/>
      <c r="AB212" s="27" t="inlineStr"/>
      <c r="AC212" s="27" t="inlineStr"/>
      <c r="AD212" s="27" t="inlineStr"/>
      <c r="AE212" s="27" t="inlineStr"/>
      <c r="AF212" s="27" t="inlineStr"/>
      <c r="AG212" s="27" t="inlineStr"/>
      <c r="AH212" s="37" t="n">
        <v>15</v>
      </c>
      <c r="AI212" s="37" t="n">
        <v>0</v>
      </c>
      <c r="AJ212" s="37" t="n">
        <v>15</v>
      </c>
      <c r="AK212" s="38" t="n">
        <v>6370</v>
      </c>
      <c r="AL212" s="38" t="n"/>
      <c r="AM212" s="38" t="n"/>
      <c r="AN212" s="27" t="inlineStr"/>
      <c r="AO212" s="27" t="inlineStr"/>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7" t="n">
        <v>0</v>
      </c>
      <c r="M213" s="7" t="n">
        <v>9848</v>
      </c>
      <c r="O213" s="11">
        <f>M213/SUM($M$2:$M$485)</f>
        <v/>
      </c>
      <c r="P213" s="5">
        <f>IFERROR(M213/I213,0)</f>
        <v/>
      </c>
      <c r="R213" s="8">
        <f>I213-Q213</f>
        <v/>
      </c>
      <c r="S213" s="36">
        <f>P213*R213</f>
        <v/>
      </c>
      <c r="U213" s="27" t="inlineStr">
        <is>
          <t>Stock SAP</t>
        </is>
      </c>
      <c r="V213" s="27" t="inlineStr">
        <is>
          <t>Medicamentos</t>
        </is>
      </c>
      <c r="W213" s="27" t="inlineStr">
        <is>
          <t>Dentro del alcance</t>
        </is>
      </c>
      <c r="X213" s="27" t="inlineStr"/>
      <c r="Y213" s="27" t="inlineStr">
        <is>
          <t>Sin recuento físico en el inventario de Avain</t>
        </is>
      </c>
      <c r="Z213" s="28" t="inlineStr">
        <is>
          <t>Sin recuento físico</t>
        </is>
      </c>
      <c r="AA213" s="27" t="inlineStr"/>
      <c r="AB213" s="27" t="inlineStr"/>
      <c r="AC213" s="27" t="inlineStr"/>
      <c r="AD213" s="27" t="inlineStr"/>
      <c r="AE213" s="27" t="inlineStr"/>
      <c r="AF213" s="27" t="inlineStr"/>
      <c r="AG213" s="27" t="inlineStr"/>
      <c r="AH213" s="37" t="n">
        <v>14</v>
      </c>
      <c r="AI213" s="37" t="n">
        <v>0</v>
      </c>
      <c r="AJ213" s="37" t="n">
        <v>14</v>
      </c>
      <c r="AK213" s="38" t="n">
        <v>703.4285714285714</v>
      </c>
      <c r="AL213" s="38" t="n"/>
      <c r="AM213" s="38" t="n"/>
      <c r="AN213" s="27" t="inlineStr"/>
      <c r="AO213" s="27" t="inlineStr"/>
    </row>
    <row r="214">
      <c r="A214" s="5" t="inlineStr">
        <is>
          <t>3000904</t>
        </is>
      </c>
      <c r="B214" s="5" t="inlineStr">
        <is>
          <t>LOGO</t>
        </is>
      </c>
      <c r="C214" s="5" t="inlineStr"/>
      <c r="D214" s="5" t="inlineStr">
        <is>
          <t>INDU</t>
        </is>
      </c>
      <c r="E214" s="5" t="inlineStr">
        <is>
          <t>ZUNI</t>
        </is>
      </c>
      <c r="F214" s="5" t="inlineStr">
        <is>
          <t>1130</t>
        </is>
      </c>
      <c r="G214" s="5" t="inlineStr">
        <is>
          <t>3010</t>
        </is>
      </c>
      <c r="H214" s="5" t="inlineStr">
        <is>
          <t>C/U</t>
        </is>
      </c>
      <c r="I214" s="6" t="n">
        <v>14</v>
      </c>
      <c r="J214" s="6" t="n">
        <v>0</v>
      </c>
      <c r="K214" s="5" t="inlineStr">
        <is>
          <t>ARS</t>
        </is>
      </c>
      <c r="L214" s="7" t="n">
        <v>0</v>
      </c>
      <c r="M214" s="7" t="n">
        <v>32000</v>
      </c>
      <c r="O214" s="11">
        <f>M214/SUM($M$2:$M$485)</f>
        <v/>
      </c>
      <c r="P214" s="5">
        <f>IFERROR(M214/I214,0)</f>
        <v/>
      </c>
      <c r="R214" s="8">
        <f>I214-Q214</f>
        <v/>
      </c>
      <c r="S214" s="36">
        <f>P214*R214</f>
        <v/>
      </c>
      <c r="U214" s="27" t="inlineStr">
        <is>
          <t>Stock SAP</t>
        </is>
      </c>
      <c r="V214" s="27" t="inlineStr">
        <is>
          <t>Uniformes</t>
        </is>
      </c>
      <c r="W214" s="27" t="inlineStr">
        <is>
          <t>Fuera del alcance</t>
        </is>
      </c>
      <c r="X214" s="27" t="inlineStr"/>
      <c r="Y214" s="27" t="inlineStr">
        <is>
          <t>No aplica: uniformes, clasificación que el inventario físico de Farmacia no releva</t>
        </is>
      </c>
      <c r="Z214" s="28" t="inlineStr">
        <is>
          <t>Fuera del alcance del inventario físico</t>
        </is>
      </c>
      <c r="AA214" s="27" t="inlineStr"/>
      <c r="AB214" s="27" t="inlineStr"/>
      <c r="AC214" s="27" t="inlineStr"/>
      <c r="AD214" s="27" t="inlineStr"/>
      <c r="AE214" s="27" t="inlineStr"/>
      <c r="AF214" s="27" t="inlineStr"/>
      <c r="AG214" s="27" t="inlineStr"/>
      <c r="AH214" s="37" t="n">
        <v>14</v>
      </c>
      <c r="AI214" s="37" t="n">
        <v>0</v>
      </c>
      <c r="AJ214" s="37" t="n">
        <v>14</v>
      </c>
      <c r="AK214" s="38" t="n">
        <v>2285.714285714286</v>
      </c>
      <c r="AL214" s="38" t="n"/>
      <c r="AM214" s="38" t="n"/>
      <c r="AN214" s="27" t="inlineStr"/>
      <c r="AO214" s="27" t="inlineStr"/>
    </row>
    <row r="215">
      <c r="A215" s="5" t="inlineStr">
        <is>
          <t>3001341</t>
        </is>
      </c>
      <c r="B215" s="5" t="inlineStr">
        <is>
          <t>PANTALON IMPERMEABLE M</t>
        </is>
      </c>
      <c r="C215" s="5" t="inlineStr"/>
      <c r="D215" s="5" t="inlineStr">
        <is>
          <t>INDU</t>
        </is>
      </c>
      <c r="E215" s="5" t="inlineStr">
        <is>
          <t>ZUNI</t>
        </is>
      </c>
      <c r="F215" s="5" t="inlineStr">
        <is>
          <t>1130</t>
        </is>
      </c>
      <c r="G215" s="5" t="inlineStr">
        <is>
          <t>3011</t>
        </is>
      </c>
      <c r="H215" s="5" t="inlineStr">
        <is>
          <t>C/U</t>
        </is>
      </c>
      <c r="I215" s="6" t="n">
        <v>14</v>
      </c>
      <c r="J215" s="6" t="n">
        <v>0</v>
      </c>
      <c r="K215" s="5" t="inlineStr">
        <is>
          <t>ARS</t>
        </is>
      </c>
      <c r="L215" s="7" t="n">
        <v>0</v>
      </c>
      <c r="M215" s="7" t="n">
        <v>931974.89</v>
      </c>
      <c r="O215" s="11">
        <f>M215/SUM($M$2:$M$485)</f>
        <v/>
      </c>
      <c r="P215" s="5">
        <f>IFERROR(M215/I215,0)</f>
        <v/>
      </c>
      <c r="R215" s="8">
        <f>I215-Q215</f>
        <v/>
      </c>
      <c r="S215" s="36">
        <f>P215*R215</f>
        <v/>
      </c>
      <c r="U215" s="27" t="inlineStr">
        <is>
          <t>Stock SAP</t>
        </is>
      </c>
      <c r="V215" s="27" t="inlineStr">
        <is>
          <t>Uniformes</t>
        </is>
      </c>
      <c r="W215" s="27" t="inlineStr">
        <is>
          <t>Fuera del alcance</t>
        </is>
      </c>
      <c r="X215" s="27" t="inlineStr"/>
      <c r="Y215" s="27" t="inlineStr">
        <is>
          <t>No aplica: uniformes, clasificación que el inventario físico de Farmacia no releva</t>
        </is>
      </c>
      <c r="Z215" s="28" t="inlineStr">
        <is>
          <t>Fuera del alcance del inventario físico</t>
        </is>
      </c>
      <c r="AA215" s="27" t="inlineStr"/>
      <c r="AB215" s="27" t="inlineStr"/>
      <c r="AC215" s="27" t="inlineStr"/>
      <c r="AD215" s="27" t="inlineStr"/>
      <c r="AE215" s="27" t="inlineStr"/>
      <c r="AF215" s="27" t="inlineStr"/>
      <c r="AG215" s="27" t="inlineStr"/>
      <c r="AH215" s="37" t="n">
        <v>23</v>
      </c>
      <c r="AI215" s="37" t="n">
        <v>0</v>
      </c>
      <c r="AJ215" s="37" t="n">
        <v>23</v>
      </c>
      <c r="AK215" s="38" t="n">
        <v>66569.6347826087</v>
      </c>
      <c r="AL215" s="38" t="n"/>
      <c r="AM215" s="38" t="n"/>
      <c r="AN215" s="27" t="inlineStr"/>
      <c r="AO215" s="27" t="inlineStr">
        <is>
          <t>El material ocupa 2 filas en la hoja 1130 Salta (lote/almacén). La cantidad SAP y la física de esta vista son el total del material.</t>
        </is>
      </c>
    </row>
    <row r="216">
      <c r="A216" s="5" t="inlineStr">
        <is>
          <t>2000038</t>
        </is>
      </c>
      <c r="B216" s="5" t="inlineStr">
        <is>
          <t>ALGODON HIDROFILO X 500GR</t>
        </is>
      </c>
      <c r="C216" s="5" t="inlineStr"/>
      <c r="D216" s="5" t="inlineStr">
        <is>
          <t>033</t>
        </is>
      </c>
      <c r="E216" s="5" t="inlineStr">
        <is>
          <t>ZDES</t>
        </is>
      </c>
      <c r="F216" s="5" t="inlineStr">
        <is>
          <t>1130</t>
        </is>
      </c>
      <c r="G216" s="5" t="inlineStr">
        <is>
          <t>3014</t>
        </is>
      </c>
      <c r="H216" s="5" t="inlineStr">
        <is>
          <t>C/U</t>
        </is>
      </c>
      <c r="I216" s="6" t="n">
        <v>13</v>
      </c>
      <c r="J216" s="6" t="n">
        <v>0</v>
      </c>
      <c r="K216" s="5" t="inlineStr">
        <is>
          <t>ARS</t>
        </is>
      </c>
      <c r="L216" s="7" t="n">
        <v>0</v>
      </c>
      <c r="M216" s="7" t="n">
        <v>25850.9</v>
      </c>
      <c r="O216" s="11">
        <f>M216/SUM($M$2:$M$485)</f>
        <v/>
      </c>
      <c r="P216" s="5">
        <f>IFERROR(M216/I216,0)</f>
        <v/>
      </c>
      <c r="Q216" s="39" t="n">
        <v>15</v>
      </c>
      <c r="R216" s="8">
        <f>I216-Q216</f>
        <v/>
      </c>
      <c r="S216" s="36">
        <f>P216*R216</f>
        <v/>
      </c>
      <c r="U216" s="27" t="inlineStr">
        <is>
          <t>Stock SAP</t>
        </is>
      </c>
      <c r="V216" s="27" t="inlineStr">
        <is>
          <t>Descartables</t>
        </is>
      </c>
      <c r="W216" s="27" t="inlineStr">
        <is>
          <t>Dentro del alcance</t>
        </is>
      </c>
      <c r="X216" s="26" t="inlineStr">
        <is>
          <t>Baja</t>
        </is>
      </c>
      <c r="Y216" s="27" t="inlineStr">
        <is>
          <t>Homologado – confianza Baja – pendiente de validación</t>
        </is>
      </c>
      <c r="Z216" s="25" t="inlineStr">
        <is>
          <t>Dar de alta en SAP</t>
        </is>
      </c>
      <c r="AA216" s="27" t="inlineStr">
        <is>
          <t>29</t>
        </is>
      </c>
      <c r="AB216" s="27" t="inlineStr">
        <is>
          <t>Algodón (paquete)</t>
        </is>
      </c>
      <c r="AC216" s="27" t="inlineStr">
        <is>
          <t>Homologación por código Avain (master D-149)</t>
        </is>
      </c>
      <c r="AD216" s="27" t="inlineStr">
        <is>
          <t>No</t>
        </is>
      </c>
      <c r="AE216" s="27" t="inlineStr"/>
      <c r="AF216" s="27" t="inlineStr">
        <is>
          <t>Sí</t>
        </is>
      </c>
      <c r="AG216" s="27" t="inlineStr">
        <is>
          <t>D-149</t>
        </is>
      </c>
      <c r="AH216" s="37" t="n">
        <v>13</v>
      </c>
      <c r="AI216" s="37" t="n">
        <v>15</v>
      </c>
      <c r="AJ216" s="37" t="n">
        <v>-2</v>
      </c>
      <c r="AK216" s="38" t="n">
        <v>1988.530769230769</v>
      </c>
      <c r="AL216" s="38">
        <f>IF(OR($Z216="Dar de baja en SAP",$Z216="Dar de alta en SAP"),$AJ216*$AK216,"")</f>
        <v/>
      </c>
      <c r="AM216" s="38">
        <f>$AI216*$AK216</f>
        <v/>
      </c>
      <c r="AN216" s="27" t="inlineStr"/>
      <c r="AO216" s="27"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t="inlineStr"/>
      <c r="D217" s="5" t="inlineStr">
        <is>
          <t>INDU</t>
        </is>
      </c>
      <c r="E217" s="5" t="inlineStr">
        <is>
          <t>ZUNI</t>
        </is>
      </c>
      <c r="F217" s="5" t="inlineStr">
        <is>
          <t>1130</t>
        </is>
      </c>
      <c r="G217" s="5" t="inlineStr">
        <is>
          <t>3011</t>
        </is>
      </c>
      <c r="H217" s="5" t="inlineStr">
        <is>
          <t>C/U</t>
        </is>
      </c>
      <c r="I217" s="6" t="n">
        <v>13</v>
      </c>
      <c r="J217" s="6" t="n">
        <v>0</v>
      </c>
      <c r="K217" s="5" t="inlineStr">
        <is>
          <t>ARS</t>
        </is>
      </c>
      <c r="L217" s="7" t="n">
        <v>0</v>
      </c>
      <c r="M217" s="7" t="n">
        <v>246059.66</v>
      </c>
      <c r="O217" s="11">
        <f>M217/SUM($M$2:$M$485)</f>
        <v/>
      </c>
      <c r="P217" s="5">
        <f>IFERROR(M217/I217,0)</f>
        <v/>
      </c>
      <c r="R217" s="8">
        <f>I217-Q217</f>
        <v/>
      </c>
      <c r="S217" s="36">
        <f>P217*R217</f>
        <v/>
      </c>
      <c r="U217" s="27" t="inlineStr">
        <is>
          <t>Stock SAP</t>
        </is>
      </c>
      <c r="V217" s="27" t="inlineStr">
        <is>
          <t>Uniformes</t>
        </is>
      </c>
      <c r="W217" s="27" t="inlineStr">
        <is>
          <t>Fuera del alcance</t>
        </is>
      </c>
      <c r="X217" s="27" t="inlineStr"/>
      <c r="Y217" s="27" t="inlineStr">
        <is>
          <t>No aplica: uniformes, clasificación que el inventario físico de Farmacia no releva</t>
        </is>
      </c>
      <c r="Z217" s="28" t="inlineStr">
        <is>
          <t>Fuera del alcance del inventario físico</t>
        </is>
      </c>
      <c r="AA217" s="27" t="inlineStr"/>
      <c r="AB217" s="27" t="inlineStr"/>
      <c r="AC217" s="27" t="inlineStr"/>
      <c r="AD217" s="27" t="inlineStr"/>
      <c r="AE217" s="27" t="inlineStr"/>
      <c r="AF217" s="27" t="inlineStr"/>
      <c r="AG217" s="27" t="inlineStr"/>
      <c r="AH217" s="37" t="n">
        <v>17</v>
      </c>
      <c r="AI217" s="37" t="n">
        <v>0</v>
      </c>
      <c r="AJ217" s="37" t="n">
        <v>17</v>
      </c>
      <c r="AK217" s="38" t="n">
        <v>18927.66647058824</v>
      </c>
      <c r="AL217" s="38" t="n"/>
      <c r="AM217" s="38" t="n"/>
      <c r="AN217" s="27" t="inlineStr"/>
      <c r="AO217" s="27"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t="inlineStr"/>
      <c r="D218" s="5" t="inlineStr">
        <is>
          <t>INDU</t>
        </is>
      </c>
      <c r="E218" s="5" t="inlineStr">
        <is>
          <t>ZUNI</t>
        </is>
      </c>
      <c r="F218" s="5" t="inlineStr">
        <is>
          <t>1130</t>
        </is>
      </c>
      <c r="G218" s="5" t="inlineStr">
        <is>
          <t>3011</t>
        </is>
      </c>
      <c r="H218" s="5" t="inlineStr">
        <is>
          <t>C/U</t>
        </is>
      </c>
      <c r="I218" s="6" t="n">
        <v>13</v>
      </c>
      <c r="J218" s="6" t="n">
        <v>0</v>
      </c>
      <c r="K218" s="5" t="inlineStr">
        <is>
          <t>ARS</t>
        </is>
      </c>
      <c r="L218" s="7" t="n">
        <v>0</v>
      </c>
      <c r="M218" s="7" t="n">
        <v>326652.56</v>
      </c>
      <c r="O218" s="11">
        <f>M218/SUM($M$2:$M$485)</f>
        <v/>
      </c>
      <c r="P218" s="5">
        <f>IFERROR(M218/I218,0)</f>
        <v/>
      </c>
      <c r="R218" s="8">
        <f>I218-Q218</f>
        <v/>
      </c>
      <c r="S218" s="36">
        <f>P218*R218</f>
        <v/>
      </c>
      <c r="U218" s="27" t="inlineStr">
        <is>
          <t>Stock SAP</t>
        </is>
      </c>
      <c r="V218" s="27" t="inlineStr">
        <is>
          <t>Uniformes</t>
        </is>
      </c>
      <c r="W218" s="27" t="inlineStr">
        <is>
          <t>Fuera del alcance</t>
        </is>
      </c>
      <c r="X218" s="27" t="inlineStr"/>
      <c r="Y218" s="27" t="inlineStr">
        <is>
          <t>No aplica: uniformes, clasificación que el inventario físico de Farmacia no releva</t>
        </is>
      </c>
      <c r="Z218" s="28" t="inlineStr">
        <is>
          <t>Fuera del alcance del inventario físico</t>
        </is>
      </c>
      <c r="AA218" s="27" t="inlineStr"/>
      <c r="AB218" s="27" t="inlineStr"/>
      <c r="AC218" s="27" t="inlineStr"/>
      <c r="AD218" s="27" t="inlineStr"/>
      <c r="AE218" s="27" t="inlineStr"/>
      <c r="AF218" s="27" t="inlineStr"/>
      <c r="AG218" s="27" t="inlineStr"/>
      <c r="AH218" s="37" t="n">
        <v>13</v>
      </c>
      <c r="AI218" s="37" t="n">
        <v>0</v>
      </c>
      <c r="AJ218" s="37" t="n">
        <v>13</v>
      </c>
      <c r="AK218" s="38" t="n">
        <v>25127.12</v>
      </c>
      <c r="AL218" s="38" t="n"/>
      <c r="AM218" s="38" t="n"/>
      <c r="AN218" s="27" t="inlineStr"/>
      <c r="AO218" s="27" t="inlineStr"/>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7" t="n">
        <v>0</v>
      </c>
      <c r="M219" s="7" t="n">
        <v>17340.55</v>
      </c>
      <c r="O219" s="11">
        <f>M219/SUM($M$2:$M$485)</f>
        <v/>
      </c>
      <c r="P219" s="5">
        <f>IFERROR(M219/I219,0)</f>
        <v/>
      </c>
      <c r="Q219" s="39" t="n">
        <v>18</v>
      </c>
      <c r="R219" s="8">
        <f>I219-Q219</f>
        <v/>
      </c>
      <c r="S219" s="36">
        <f>P219*R219</f>
        <v/>
      </c>
      <c r="U219" s="27" t="inlineStr">
        <is>
          <t>Stock SAP</t>
        </is>
      </c>
      <c r="V219" s="27" t="inlineStr">
        <is>
          <t>Medicamentos</t>
        </is>
      </c>
      <c r="W219" s="27" t="inlineStr">
        <is>
          <t>Dentro del alcance</t>
        </is>
      </c>
      <c r="X219" s="25" t="inlineStr">
        <is>
          <t>Alta</t>
        </is>
      </c>
      <c r="Y219" s="27" t="inlineStr">
        <is>
          <t>Homologado – confianza Alta</t>
        </is>
      </c>
      <c r="Z219" s="26" t="inlineStr">
        <is>
          <t>Dar de baja en SAP</t>
        </is>
      </c>
      <c r="AA219" s="27" t="inlineStr">
        <is>
          <t>15</t>
        </is>
      </c>
      <c r="AB219" s="27" t="inlineStr">
        <is>
          <t>Agua Oxigenada x 1 L.</t>
        </is>
      </c>
      <c r="AC219" s="27" t="inlineStr">
        <is>
          <t>Homologación por código Avain (master D-176)</t>
        </is>
      </c>
      <c r="AD219" s="27" t="inlineStr">
        <is>
          <t>No</t>
        </is>
      </c>
      <c r="AE219" s="27" t="inlineStr"/>
      <c r="AF219" s="27" t="inlineStr">
        <is>
          <t>Sí</t>
        </is>
      </c>
      <c r="AG219" s="27" t="inlineStr">
        <is>
          <t>D-176</t>
        </is>
      </c>
      <c r="AH219" s="37" t="n">
        <v>22</v>
      </c>
      <c r="AI219" s="37" t="n">
        <v>18</v>
      </c>
      <c r="AJ219" s="37" t="n">
        <v>4</v>
      </c>
      <c r="AK219" s="38" t="n">
        <v>1445.045909090909</v>
      </c>
      <c r="AL219" s="38">
        <f>IF(OR($Z219="Dar de baja en SAP",$Z219="Dar de alta en SAP"),$AJ219*$AK219,"")</f>
        <v/>
      </c>
      <c r="AM219" s="38">
        <f>$AI219*$AK219</f>
        <v/>
      </c>
      <c r="AN219" s="27" t="inlineStr"/>
      <c r="AO219" s="27"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7" t="n">
        <v>0</v>
      </c>
      <c r="M220" s="7" t="n">
        <v>29127.96</v>
      </c>
      <c r="O220" s="11">
        <f>M220/SUM($M$2:$M$485)</f>
        <v/>
      </c>
      <c r="P220" s="5">
        <f>IFERROR(M220/I220,0)</f>
        <v/>
      </c>
      <c r="R220" s="8">
        <f>I220-Q220</f>
        <v/>
      </c>
      <c r="S220" s="36">
        <f>P220*R220</f>
        <v/>
      </c>
      <c r="U220" s="27" t="inlineStr">
        <is>
          <t>Stock SAP</t>
        </is>
      </c>
      <c r="V220" s="27" t="inlineStr">
        <is>
          <t>Medicamentos</t>
        </is>
      </c>
      <c r="W220" s="27" t="inlineStr">
        <is>
          <t>Dentro del alcance</t>
        </is>
      </c>
      <c r="X220" s="25" t="inlineStr">
        <is>
          <t>Alta</t>
        </is>
      </c>
      <c r="Y220" s="27" t="inlineStr">
        <is>
          <t>Homologado – confianza Alta</t>
        </is>
      </c>
      <c r="Z220" s="26" t="inlineStr">
        <is>
          <t>Dar de baja en SAP</t>
        </is>
      </c>
      <c r="AA220" s="27" t="inlineStr">
        <is>
          <t>24</t>
        </is>
      </c>
      <c r="AB220" s="27" t="inlineStr">
        <is>
          <t>Alcohol 96% x1000 ml</t>
        </is>
      </c>
      <c r="AC220" s="27" t="inlineStr">
        <is>
          <t>Homologación por código Avain (master D-174)</t>
        </is>
      </c>
      <c r="AD220" s="27" t="inlineStr">
        <is>
          <t>No</t>
        </is>
      </c>
      <c r="AE220" s="27" t="inlineStr"/>
      <c r="AF220" s="27" t="inlineStr">
        <is>
          <t>Sí</t>
        </is>
      </c>
      <c r="AG220" s="27" t="inlineStr">
        <is>
          <t>D-174</t>
        </is>
      </c>
      <c r="AH220" s="37" t="n">
        <v>36</v>
      </c>
      <c r="AI220" s="37" t="n">
        <v>21</v>
      </c>
      <c r="AJ220" s="37" t="n">
        <v>15</v>
      </c>
      <c r="AK220" s="38" t="n">
        <v>2427.33</v>
      </c>
      <c r="AL220" s="38">
        <f>IF(OR($Z220="Dar de baja en SAP",$Z220="Dar de alta en SAP"),$AJ220*$AK220,"")</f>
        <v/>
      </c>
      <c r="AM220" s="38">
        <f>$AI220*$AK220</f>
        <v/>
      </c>
      <c r="AN220" s="27" t="inlineStr"/>
      <c r="AO220" s="27"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t="inlineStr"/>
      <c r="D221" s="5" t="inlineStr">
        <is>
          <t>033</t>
        </is>
      </c>
      <c r="E221" s="5" t="inlineStr">
        <is>
          <t>ZMED</t>
        </is>
      </c>
      <c r="F221" s="5" t="inlineStr">
        <is>
          <t>1130</t>
        </is>
      </c>
      <c r="G221" s="5" t="inlineStr">
        <is>
          <t>3013</t>
        </is>
      </c>
      <c r="H221" s="5" t="inlineStr">
        <is>
          <t>C/U</t>
        </is>
      </c>
      <c r="I221" s="6" t="n">
        <v>12</v>
      </c>
      <c r="J221" s="6" t="n">
        <v>0</v>
      </c>
      <c r="K221" s="5" t="inlineStr">
        <is>
          <t>ARS</t>
        </is>
      </c>
      <c r="L221" s="7" t="n">
        <v>0</v>
      </c>
      <c r="M221" s="7" t="n">
        <v>6479.88</v>
      </c>
      <c r="O221" s="11">
        <f>M221/SUM($M$2:$M$485)</f>
        <v/>
      </c>
      <c r="P221" s="5">
        <f>IFERROR(M221/I221,0)</f>
        <v/>
      </c>
      <c r="Q221" s="39" t="n">
        <v>22</v>
      </c>
      <c r="R221" s="8">
        <f>I221-Q221</f>
        <v/>
      </c>
      <c r="S221" s="36">
        <f>P221*R221</f>
        <v/>
      </c>
      <c r="U221" s="27" t="inlineStr">
        <is>
          <t>Stock SAP</t>
        </is>
      </c>
      <c r="V221" s="27" t="inlineStr">
        <is>
          <t>Medicamentos</t>
        </is>
      </c>
      <c r="W221" s="27" t="inlineStr">
        <is>
          <t>Dentro del alcance</t>
        </is>
      </c>
      <c r="X221" s="30" t="inlineStr">
        <is>
          <t>Media</t>
        </is>
      </c>
      <c r="Y221" s="27" t="inlineStr">
        <is>
          <t>Homologado – confianza Media – pendiente de validación</t>
        </is>
      </c>
      <c r="Z221" s="25" t="inlineStr">
        <is>
          <t>Dar de alta en SAP</t>
        </is>
      </c>
      <c r="AA221" s="27" t="inlineStr">
        <is>
          <t>393</t>
        </is>
      </c>
      <c r="AB221" s="27" t="inlineStr">
        <is>
          <t>Gluconato de calcio amp 40mg/10ml</t>
        </is>
      </c>
      <c r="AC221" s="27" t="inlineStr">
        <is>
          <t>Cruce por nomenclatura SAP</t>
        </is>
      </c>
      <c r="AD221" s="27" t="inlineStr">
        <is>
          <t>No</t>
        </is>
      </c>
      <c r="AE221" s="27" t="inlineStr"/>
      <c r="AF221" s="27" t="inlineStr">
        <is>
          <t>Sí</t>
        </is>
      </c>
      <c r="AG221" s="27" t="inlineStr">
        <is>
          <t>M03-006</t>
        </is>
      </c>
      <c r="AH221" s="37" t="n">
        <v>12</v>
      </c>
      <c r="AI221" s="37" t="n">
        <v>22</v>
      </c>
      <c r="AJ221" s="37" t="n">
        <v>-10</v>
      </c>
      <c r="AK221" s="38" t="n">
        <v>539.99</v>
      </c>
      <c r="AL221" s="38">
        <f>IF(OR($Z221="Dar de baja en SAP",$Z221="Dar de alta en SAP"),$AJ221*$AK221,"")</f>
        <v/>
      </c>
      <c r="AM221" s="38">
        <f>$AI221*$AK221</f>
        <v/>
      </c>
      <c r="AN221" s="27" t="inlineStr"/>
      <c r="AO221" s="27"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7" t="n">
        <v>0</v>
      </c>
      <c r="M222" s="7" t="n">
        <v>162069.6</v>
      </c>
      <c r="O222" s="11">
        <f>M222/SUM($M$2:$M$485)</f>
        <v/>
      </c>
      <c r="P222" s="5">
        <f>IFERROR(M222/I222,0)</f>
        <v/>
      </c>
      <c r="R222" s="8">
        <f>I222-Q222</f>
        <v/>
      </c>
      <c r="S222" s="36">
        <f>P222*R222</f>
        <v/>
      </c>
      <c r="U222" s="27" t="inlineStr">
        <is>
          <t>Stock SAP</t>
        </is>
      </c>
      <c r="V222" s="27" t="inlineStr">
        <is>
          <t>Medicamentos</t>
        </is>
      </c>
      <c r="W222" s="27" t="inlineStr">
        <is>
          <t>Dentro del alcance</t>
        </is>
      </c>
      <c r="X222" s="27" t="inlineStr"/>
      <c r="Y222" s="27" t="inlineStr">
        <is>
          <t>Sin recuento físico en el inventario de Avain</t>
        </is>
      </c>
      <c r="Z222" s="28" t="inlineStr">
        <is>
          <t>Sin recuento físico</t>
        </is>
      </c>
      <c r="AA222" s="27" t="inlineStr"/>
      <c r="AB222" s="27" t="inlineStr"/>
      <c r="AC222" s="27" t="inlineStr"/>
      <c r="AD222" s="27" t="inlineStr"/>
      <c r="AE222" s="27" t="inlineStr"/>
      <c r="AF222" s="27" t="inlineStr"/>
      <c r="AG222" s="27" t="inlineStr"/>
      <c r="AH222" s="37" t="n">
        <v>12</v>
      </c>
      <c r="AI222" s="37" t="n">
        <v>0</v>
      </c>
      <c r="AJ222" s="37" t="n">
        <v>12</v>
      </c>
      <c r="AK222" s="38" t="n">
        <v>13505.8</v>
      </c>
      <c r="AL222" s="38" t="n"/>
      <c r="AM222" s="38" t="n"/>
      <c r="AN222" s="27" t="inlineStr"/>
      <c r="AO222" s="27" t="inlineStr"/>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7" t="n">
        <v>0</v>
      </c>
      <c r="M223" s="7" t="n">
        <v>165712.48</v>
      </c>
      <c r="O223" s="11">
        <f>M223/SUM($M$2:$M$485)</f>
        <v/>
      </c>
      <c r="P223" s="5">
        <f>IFERROR(M223/I223,0)</f>
        <v/>
      </c>
      <c r="R223" s="8">
        <f>I223-Q223</f>
        <v/>
      </c>
      <c r="S223" s="36">
        <f>P223*R223</f>
        <v/>
      </c>
      <c r="U223" s="27" t="inlineStr">
        <is>
          <t>Stock SAP</t>
        </is>
      </c>
      <c r="V223" s="27" t="inlineStr">
        <is>
          <t>Medicamentos</t>
        </is>
      </c>
      <c r="W223" s="27" t="inlineStr">
        <is>
          <t>Dentro del alcance</t>
        </is>
      </c>
      <c r="X223" s="27" t="inlineStr"/>
      <c r="Y223" s="27" t="inlineStr">
        <is>
          <t>Sin recuento físico en el inventario de Avain</t>
        </is>
      </c>
      <c r="Z223" s="28" t="inlineStr">
        <is>
          <t>Sin recuento físico</t>
        </is>
      </c>
      <c r="AA223" s="27" t="inlineStr"/>
      <c r="AB223" s="27" t="inlineStr"/>
      <c r="AC223" s="27" t="inlineStr"/>
      <c r="AD223" s="27" t="inlineStr"/>
      <c r="AE223" s="27" t="inlineStr"/>
      <c r="AF223" s="27" t="inlineStr"/>
      <c r="AG223" s="27" t="inlineStr"/>
      <c r="AH223" s="37" t="n">
        <v>12</v>
      </c>
      <c r="AI223" s="37" t="n">
        <v>0</v>
      </c>
      <c r="AJ223" s="37" t="n">
        <v>12</v>
      </c>
      <c r="AK223" s="38" t="n">
        <v>13809.37333333333</v>
      </c>
      <c r="AL223" s="38" t="n"/>
      <c r="AM223" s="38" t="n"/>
      <c r="AN223" s="27" t="inlineStr"/>
      <c r="AO223" s="27" t="inlineStr"/>
    </row>
    <row r="224">
      <c r="A224" s="5" t="inlineStr">
        <is>
          <t>1005146</t>
        </is>
      </c>
      <c r="B224" s="5" t="inlineStr">
        <is>
          <t>ANPHOTEROL 200ML AEROSOL</t>
        </is>
      </c>
      <c r="C224" s="5" t="inlineStr"/>
      <c r="D224" s="5" t="inlineStr">
        <is>
          <t>033</t>
        </is>
      </c>
      <c r="E224" s="5" t="inlineStr">
        <is>
          <t>ZMED</t>
        </is>
      </c>
      <c r="F224" s="5" t="inlineStr">
        <is>
          <t>1130</t>
        </is>
      </c>
      <c r="G224" s="5" t="inlineStr">
        <is>
          <t>3013</t>
        </is>
      </c>
      <c r="H224" s="5" t="inlineStr">
        <is>
          <t>C/U</t>
        </is>
      </c>
      <c r="I224" s="6" t="n">
        <v>12</v>
      </c>
      <c r="J224" s="6" t="n">
        <v>0</v>
      </c>
      <c r="K224" s="5" t="inlineStr">
        <is>
          <t>ARS</t>
        </is>
      </c>
      <c r="L224" s="7" t="n">
        <v>0</v>
      </c>
      <c r="M224" s="7" t="n">
        <v>3921600</v>
      </c>
      <c r="O224" s="11">
        <f>M224/SUM($M$2:$M$485)</f>
        <v/>
      </c>
      <c r="P224" s="5">
        <f>IFERROR(M224/I224,0)</f>
        <v/>
      </c>
      <c r="R224" s="8">
        <f>I224-Q224</f>
        <v/>
      </c>
      <c r="S224" s="36">
        <f>P224*R224</f>
        <v/>
      </c>
      <c r="U224" s="27" t="inlineStr">
        <is>
          <t>Stock SAP</t>
        </is>
      </c>
      <c r="V224" s="27" t="inlineStr">
        <is>
          <t>Medicamentos</t>
        </is>
      </c>
      <c r="W224" s="27" t="inlineStr">
        <is>
          <t>Dentro del alcance</t>
        </is>
      </c>
      <c r="X224" s="27" t="inlineStr"/>
      <c r="Y224" s="27" t="inlineStr">
        <is>
          <t>Sin recuento físico en el inventario de Avain</t>
        </is>
      </c>
      <c r="Z224" s="28" t="inlineStr">
        <is>
          <t>Sin recuento físico</t>
        </is>
      </c>
      <c r="AA224" s="27" t="inlineStr"/>
      <c r="AB224" s="27" t="inlineStr"/>
      <c r="AC224" s="27" t="inlineStr"/>
      <c r="AD224" s="27" t="inlineStr"/>
      <c r="AE224" s="27" t="inlineStr"/>
      <c r="AF224" s="27" t="inlineStr"/>
      <c r="AG224" s="27" t="inlineStr"/>
      <c r="AH224" s="37" t="n">
        <v>12</v>
      </c>
      <c r="AI224" s="37" t="n">
        <v>0</v>
      </c>
      <c r="AJ224" s="37" t="n">
        <v>12</v>
      </c>
      <c r="AK224" s="38" t="n">
        <v>326800</v>
      </c>
      <c r="AL224" s="38" t="n"/>
      <c r="AM224" s="38" t="n"/>
      <c r="AN224" s="27" t="inlineStr"/>
      <c r="AO224" s="27" t="inlineStr"/>
    </row>
    <row r="225">
      <c r="A225" s="5" t="inlineStr">
        <is>
          <t>2000037</t>
        </is>
      </c>
      <c r="B225" s="5" t="inlineStr">
        <is>
          <t>TERMOMETRO DIGITAL</t>
        </is>
      </c>
      <c r="C225" s="5" t="inlineStr"/>
      <c r="D225" s="5" t="inlineStr">
        <is>
          <t>033</t>
        </is>
      </c>
      <c r="E225" s="5" t="inlineStr">
        <is>
          <t>ZDES</t>
        </is>
      </c>
      <c r="F225" s="5" t="inlineStr">
        <is>
          <t>1130</t>
        </is>
      </c>
      <c r="G225" s="5" t="inlineStr">
        <is>
          <t>3013</t>
        </is>
      </c>
      <c r="H225" s="5" t="inlineStr">
        <is>
          <t>C/U</t>
        </is>
      </c>
      <c r="I225" s="6" t="n">
        <v>12</v>
      </c>
      <c r="J225" s="6" t="n">
        <v>0</v>
      </c>
      <c r="K225" s="5" t="inlineStr">
        <is>
          <t>ARS</t>
        </is>
      </c>
      <c r="L225" s="7" t="n">
        <v>0</v>
      </c>
      <c r="M225" s="7" t="n">
        <v>46749.52</v>
      </c>
      <c r="O225" s="11">
        <f>M225/SUM($M$2:$M$485)</f>
        <v/>
      </c>
      <c r="P225" s="5">
        <f>IFERROR(M225/I225,0)</f>
        <v/>
      </c>
      <c r="Q225" s="39" t="n">
        <v>16</v>
      </c>
      <c r="R225" s="8">
        <f>I225-Q225</f>
        <v/>
      </c>
      <c r="S225" s="36">
        <f>P225*R225</f>
        <v/>
      </c>
      <c r="U225" s="27" t="inlineStr">
        <is>
          <t>Stock SAP</t>
        </is>
      </c>
      <c r="V225" s="27" t="inlineStr">
        <is>
          <t>Descartables</t>
        </is>
      </c>
      <c r="W225" s="27" t="inlineStr">
        <is>
          <t>Dentro del alcance</t>
        </is>
      </c>
      <c r="X225" s="26" t="inlineStr">
        <is>
          <t>Baja</t>
        </is>
      </c>
      <c r="Y225" s="27" t="inlineStr">
        <is>
          <t>Homologado – confianza Baja – pendiente de validación</t>
        </is>
      </c>
      <c r="Z225" s="25" t="inlineStr">
        <is>
          <t>Dar de alta en SAP</t>
        </is>
      </c>
      <c r="AA225" s="27" t="inlineStr">
        <is>
          <t>234; 277</t>
        </is>
      </c>
      <c r="AB225" s="27" t="inlineStr">
        <is>
          <t>Termometro axilar; Termometro Infrarojo</t>
        </is>
      </c>
      <c r="AC225" s="27" t="inlineStr">
        <is>
          <t>Homologación por código Avain (master E-208)</t>
        </is>
      </c>
      <c r="AD225" s="27" t="inlineStr">
        <is>
          <t>No</t>
        </is>
      </c>
      <c r="AE225" s="27" t="inlineStr"/>
      <c r="AF225" s="27" t="inlineStr">
        <is>
          <t>Sí</t>
        </is>
      </c>
      <c r="AG225" s="27" t="inlineStr">
        <is>
          <t>E-208</t>
        </is>
      </c>
      <c r="AH225" s="37" t="n">
        <v>12</v>
      </c>
      <c r="AI225" s="37" t="n">
        <v>16</v>
      </c>
      <c r="AJ225" s="37" t="n">
        <v>-4</v>
      </c>
      <c r="AK225" s="38" t="n">
        <v>3895.793333333333</v>
      </c>
      <c r="AL225" s="38">
        <f>IF(OR($Z225="Dar de baja en SAP",$Z225="Dar de alta en SAP"),$AJ225*$AK225,"")</f>
        <v/>
      </c>
      <c r="AM225" s="38">
        <f>$AI225*$AK225</f>
        <v/>
      </c>
      <c r="AN225" s="27" t="inlineStr"/>
      <c r="AO225" s="27"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t="inlineStr"/>
      <c r="D226" s="5" t="inlineStr">
        <is>
          <t>033</t>
        </is>
      </c>
      <c r="E226" s="5" t="inlineStr">
        <is>
          <t>ZDES</t>
        </is>
      </c>
      <c r="F226" s="5" t="inlineStr">
        <is>
          <t>1130</t>
        </is>
      </c>
      <c r="G226" s="5" t="inlineStr">
        <is>
          <t>3014</t>
        </is>
      </c>
      <c r="H226" s="5" t="inlineStr">
        <is>
          <t>C/U</t>
        </is>
      </c>
      <c r="I226" s="6" t="n">
        <v>12</v>
      </c>
      <c r="J226" s="6" t="n">
        <v>0</v>
      </c>
      <c r="K226" s="5" t="inlineStr">
        <is>
          <t>ARS</t>
        </is>
      </c>
      <c r="L226" s="7" t="n">
        <v>0</v>
      </c>
      <c r="M226" s="7" t="n">
        <v>2009.61</v>
      </c>
      <c r="O226" s="11">
        <f>M226/SUM($M$2:$M$485)</f>
        <v/>
      </c>
      <c r="P226" s="5">
        <f>IFERROR(M226/I226,0)</f>
        <v/>
      </c>
      <c r="R226" s="8">
        <f>I226-Q226</f>
        <v/>
      </c>
      <c r="S226" s="36">
        <f>P226*R226</f>
        <v/>
      </c>
      <c r="U226" s="27" t="inlineStr">
        <is>
          <t>Stock SAP</t>
        </is>
      </c>
      <c r="V226" s="27" t="inlineStr">
        <is>
          <t>Descartables</t>
        </is>
      </c>
      <c r="W226" s="27" t="inlineStr">
        <is>
          <t>Dentro del alcance</t>
        </is>
      </c>
      <c r="X226" s="27" t="inlineStr"/>
      <c r="Y226" s="27" t="inlineStr">
        <is>
          <t>Sin recuento físico en el inventario de Avain</t>
        </is>
      </c>
      <c r="Z226" s="28" t="inlineStr">
        <is>
          <t>Sin recuento físico</t>
        </is>
      </c>
      <c r="AA226" s="27" t="inlineStr"/>
      <c r="AB226" s="27" t="inlineStr"/>
      <c r="AC226" s="27" t="inlineStr"/>
      <c r="AD226" s="27" t="inlineStr"/>
      <c r="AE226" s="27" t="inlineStr"/>
      <c r="AF226" s="27" t="inlineStr"/>
      <c r="AG226" s="27" t="inlineStr"/>
      <c r="AH226" s="37" t="n">
        <v>12</v>
      </c>
      <c r="AI226" s="37" t="n">
        <v>0</v>
      </c>
      <c r="AJ226" s="37" t="n">
        <v>12</v>
      </c>
      <c r="AK226" s="38" t="n">
        <v>167.4675</v>
      </c>
      <c r="AL226" s="38" t="n"/>
      <c r="AM226" s="38" t="n"/>
      <c r="AN226" s="27" t="inlineStr"/>
      <c r="AO226" s="27" t="inlineStr"/>
    </row>
    <row r="227">
      <c r="A227" s="5" t="inlineStr">
        <is>
          <t>3000715</t>
        </is>
      </c>
      <c r="B227" s="5" t="inlineStr">
        <is>
          <t>PANTALON CARGO ANTI DESGARRO T46</t>
        </is>
      </c>
      <c r="C227" s="5" t="inlineStr"/>
      <c r="D227" s="5" t="inlineStr">
        <is>
          <t>INDU</t>
        </is>
      </c>
      <c r="E227" s="5" t="inlineStr">
        <is>
          <t>ZUNI</t>
        </is>
      </c>
      <c r="F227" s="5" t="inlineStr">
        <is>
          <t>1130</t>
        </is>
      </c>
      <c r="G227" s="5" t="inlineStr">
        <is>
          <t>3011</t>
        </is>
      </c>
      <c r="H227" s="5" t="inlineStr">
        <is>
          <t>C/U</t>
        </is>
      </c>
      <c r="I227" s="6" t="n">
        <v>12</v>
      </c>
      <c r="J227" s="6" t="n">
        <v>0</v>
      </c>
      <c r="K227" s="5" t="inlineStr">
        <is>
          <t>ARS</t>
        </is>
      </c>
      <c r="L227" s="7" t="n">
        <v>0</v>
      </c>
      <c r="M227" s="7" t="n">
        <v>301525.44</v>
      </c>
      <c r="O227" s="11">
        <f>M227/SUM($M$2:$M$485)</f>
        <v/>
      </c>
      <c r="P227" s="5">
        <f>IFERROR(M227/I227,0)</f>
        <v/>
      </c>
      <c r="R227" s="8">
        <f>I227-Q227</f>
        <v/>
      </c>
      <c r="S227" s="36">
        <f>P227*R227</f>
        <v/>
      </c>
      <c r="U227" s="27" t="inlineStr">
        <is>
          <t>Stock SAP</t>
        </is>
      </c>
      <c r="V227" s="27" t="inlineStr">
        <is>
          <t>Uniformes</t>
        </is>
      </c>
      <c r="W227" s="27" t="inlineStr">
        <is>
          <t>Fuera del alcance</t>
        </is>
      </c>
      <c r="X227" s="27" t="inlineStr"/>
      <c r="Y227" s="27" t="inlineStr">
        <is>
          <t>No aplica: uniformes, clasificación que el inventario físico de Farmacia no releva</t>
        </is>
      </c>
      <c r="Z227" s="28" t="inlineStr">
        <is>
          <t>Fuera del alcance del inventario físico</t>
        </is>
      </c>
      <c r="AA227" s="27" t="inlineStr"/>
      <c r="AB227" s="27" t="inlineStr"/>
      <c r="AC227" s="27" t="inlineStr"/>
      <c r="AD227" s="27" t="inlineStr"/>
      <c r="AE227" s="27" t="inlineStr"/>
      <c r="AF227" s="27" t="inlineStr"/>
      <c r="AG227" s="27" t="inlineStr"/>
      <c r="AH227" s="37" t="n">
        <v>12</v>
      </c>
      <c r="AI227" s="37" t="n">
        <v>0</v>
      </c>
      <c r="AJ227" s="37" t="n">
        <v>12</v>
      </c>
      <c r="AK227" s="38" t="n">
        <v>25127.12</v>
      </c>
      <c r="AL227" s="38" t="n"/>
      <c r="AM227" s="38" t="n"/>
      <c r="AN227" s="27" t="inlineStr"/>
      <c r="AO227" s="27" t="inlineStr"/>
    </row>
    <row r="228">
      <c r="A228" s="5" t="inlineStr">
        <is>
          <t>3001554</t>
        </is>
      </c>
      <c r="B228" s="5" t="inlineStr">
        <is>
          <t>CAMPERA POLAR AZUL XXL</t>
        </is>
      </c>
      <c r="C228" s="5" t="inlineStr"/>
      <c r="D228" s="5" t="inlineStr">
        <is>
          <t>INDU</t>
        </is>
      </c>
      <c r="E228" s="5" t="inlineStr">
        <is>
          <t>ZUNI</t>
        </is>
      </c>
      <c r="F228" s="5" t="inlineStr">
        <is>
          <t>1130</t>
        </is>
      </c>
      <c r="G228" s="5" t="inlineStr">
        <is>
          <t>3011</t>
        </is>
      </c>
      <c r="H228" s="5" t="inlineStr">
        <is>
          <t>C/U</t>
        </is>
      </c>
      <c r="I228" s="6" t="n">
        <v>12</v>
      </c>
      <c r="J228" s="6" t="n">
        <v>0</v>
      </c>
      <c r="K228" s="5" t="inlineStr">
        <is>
          <t>ARS</t>
        </is>
      </c>
      <c r="L228" s="7" t="n">
        <v>0</v>
      </c>
      <c r="M228" s="7" t="n">
        <v>464881.5</v>
      </c>
      <c r="O228" s="11">
        <f>M228/SUM($M$2:$M$485)</f>
        <v/>
      </c>
      <c r="P228" s="5">
        <f>IFERROR(M228/I228,0)</f>
        <v/>
      </c>
      <c r="R228" s="8">
        <f>I228-Q228</f>
        <v/>
      </c>
      <c r="S228" s="36">
        <f>P228*R228</f>
        <v/>
      </c>
      <c r="U228" s="27" t="inlineStr">
        <is>
          <t>Stock SAP</t>
        </is>
      </c>
      <c r="V228" s="27" t="inlineStr">
        <is>
          <t>Uniformes</t>
        </is>
      </c>
      <c r="W228" s="27" t="inlineStr">
        <is>
          <t>Fuera del alcance</t>
        </is>
      </c>
      <c r="X228" s="27" t="inlineStr"/>
      <c r="Y228" s="27" t="inlineStr">
        <is>
          <t>No aplica: uniformes, clasificación que el inventario físico de Farmacia no releva</t>
        </is>
      </c>
      <c r="Z228" s="28" t="inlineStr">
        <is>
          <t>Fuera del alcance del inventario físico</t>
        </is>
      </c>
      <c r="AA228" s="27" t="inlineStr"/>
      <c r="AB228" s="27" t="inlineStr"/>
      <c r="AC228" s="27" t="inlineStr"/>
      <c r="AD228" s="27" t="inlineStr"/>
      <c r="AE228" s="27" t="inlineStr"/>
      <c r="AF228" s="27" t="inlineStr"/>
      <c r="AG228" s="27" t="inlineStr"/>
      <c r="AH228" s="37" t="n">
        <v>12</v>
      </c>
      <c r="AI228" s="37" t="n">
        <v>0</v>
      </c>
      <c r="AJ228" s="37" t="n">
        <v>12</v>
      </c>
      <c r="AK228" s="38" t="n">
        <v>38740.125</v>
      </c>
      <c r="AL228" s="38" t="n"/>
      <c r="AM228" s="38" t="n"/>
      <c r="AN228" s="27" t="inlineStr"/>
      <c r="AO228" s="27" t="inlineStr"/>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7" t="n">
        <v>0</v>
      </c>
      <c r="M229" s="7" t="n">
        <v>95244.60000000001</v>
      </c>
      <c r="O229" s="11">
        <f>M229/SUM($M$2:$M$485)</f>
        <v/>
      </c>
      <c r="P229" s="5">
        <f>IFERROR(M229/I229,0)</f>
        <v/>
      </c>
      <c r="R229" s="8">
        <f>I229-Q229</f>
        <v/>
      </c>
      <c r="S229" s="36">
        <f>P229*R229</f>
        <v/>
      </c>
      <c r="U229" s="27" t="inlineStr">
        <is>
          <t>Stock SAP</t>
        </is>
      </c>
      <c r="V229" s="27" t="inlineStr">
        <is>
          <t>Medicamentos</t>
        </is>
      </c>
      <c r="W229" s="27" t="inlineStr">
        <is>
          <t>Dentro del alcance</t>
        </is>
      </c>
      <c r="X229" s="26" t="inlineStr">
        <is>
          <t>Baja</t>
        </is>
      </c>
      <c r="Y229" s="27" t="inlineStr">
        <is>
          <t>Homologado – confianza Baja – pendiente de validación</t>
        </is>
      </c>
      <c r="Z229" s="26" t="inlineStr">
        <is>
          <t>Dar de baja en SAP</t>
        </is>
      </c>
      <c r="AA229" s="27" t="inlineStr">
        <is>
          <t>235</t>
        </is>
      </c>
      <c r="AB229" s="27" t="inlineStr">
        <is>
          <t>Tetrahidrozolina clorhidrato 0,5 mg Gotas Oftalmicas x 15 ml</t>
        </is>
      </c>
      <c r="AC229" s="27" t="inlineStr">
        <is>
          <t>Cruce por nomenclatura SAP</t>
        </is>
      </c>
      <c r="AD229" s="27" t="inlineStr">
        <is>
          <t>No</t>
        </is>
      </c>
      <c r="AE229" s="27" t="inlineStr"/>
      <c r="AF229" s="27" t="inlineStr">
        <is>
          <t>No</t>
        </is>
      </c>
      <c r="AG229" s="27" t="inlineStr"/>
      <c r="AH229" s="37" t="n">
        <v>41</v>
      </c>
      <c r="AI229" s="37" t="n">
        <v>15</v>
      </c>
      <c r="AJ229" s="37" t="n">
        <v>26</v>
      </c>
      <c r="AK229" s="38" t="n">
        <v>8658.599999999999</v>
      </c>
      <c r="AL229" s="38">
        <f>IF(OR($Z229="Dar de baja en SAP",$Z229="Dar de alta en SAP"),$AJ229*$AK229,"")</f>
        <v/>
      </c>
      <c r="AM229" s="38">
        <f>$AI229*$AK229</f>
        <v/>
      </c>
      <c r="AN229" s="27" t="inlineStr"/>
      <c r="AO229" s="27"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7" t="n">
        <v>0</v>
      </c>
      <c r="M230" s="7" t="n">
        <v>14450.46</v>
      </c>
      <c r="O230" s="11">
        <f>M230/SUM($M$2:$M$485)</f>
        <v/>
      </c>
      <c r="P230" s="5">
        <f>IFERROR(M230/I230,0)</f>
        <v/>
      </c>
      <c r="R230" s="8">
        <f>I230-Q230</f>
        <v/>
      </c>
      <c r="S230" s="36">
        <f>P230*R230</f>
        <v/>
      </c>
      <c r="U230" s="27" t="inlineStr">
        <is>
          <t>Stock SAP</t>
        </is>
      </c>
      <c r="V230" s="27" t="inlineStr">
        <is>
          <t>Medicamentos</t>
        </is>
      </c>
      <c r="W230" s="27" t="inlineStr">
        <is>
          <t>Dentro del alcance</t>
        </is>
      </c>
      <c r="X230" s="25" t="inlineStr">
        <is>
          <t>Alta</t>
        </is>
      </c>
      <c r="Y230" s="27" t="inlineStr">
        <is>
          <t>Homologado – confianza Alta</t>
        </is>
      </c>
      <c r="Z230" s="26" t="inlineStr">
        <is>
          <t>Dar de baja en SAP</t>
        </is>
      </c>
      <c r="AA230" s="27" t="inlineStr">
        <is>
          <t>15</t>
        </is>
      </c>
      <c r="AB230" s="27" t="inlineStr">
        <is>
          <t>Agua Oxigenada x 1 L.</t>
        </is>
      </c>
      <c r="AC230" s="27" t="inlineStr">
        <is>
          <t>Homologación por código Avain (master D-176)</t>
        </is>
      </c>
      <c r="AD230" s="27" t="inlineStr">
        <is>
          <t>No</t>
        </is>
      </c>
      <c r="AE230" s="27" t="inlineStr"/>
      <c r="AF230" s="27" t="inlineStr">
        <is>
          <t>Sí</t>
        </is>
      </c>
      <c r="AG230" s="27" t="inlineStr">
        <is>
          <t>D-176</t>
        </is>
      </c>
      <c r="AH230" s="37" t="n">
        <v>22</v>
      </c>
      <c r="AI230" s="37" t="n">
        <v>18</v>
      </c>
      <c r="AJ230" s="37" t="n">
        <v>4</v>
      </c>
      <c r="AK230" s="38" t="n">
        <v>1445.045909090909</v>
      </c>
      <c r="AL230" s="38">
        <f>IF(OR($Z230="Dar de baja en SAP",$Z230="Dar de alta en SAP"),$AJ230*$AK230,"")</f>
        <v/>
      </c>
      <c r="AM230" s="38">
        <f>$AI230*$AK230</f>
        <v/>
      </c>
      <c r="AN230" s="27" t="inlineStr"/>
      <c r="AO230" s="27"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7" t="n">
        <v>0</v>
      </c>
      <c r="M231" s="7" t="n">
        <v>3623.59</v>
      </c>
      <c r="O231" s="11">
        <f>M231/SUM($M$2:$M$485)</f>
        <v/>
      </c>
      <c r="P231" s="5">
        <f>IFERROR(M231/I231,0)</f>
        <v/>
      </c>
      <c r="Q231" s="39" t="n">
        <v>78</v>
      </c>
      <c r="R231" s="8">
        <f>I231-Q231</f>
        <v/>
      </c>
      <c r="S231" s="36">
        <f>P231*R231</f>
        <v/>
      </c>
      <c r="U231" s="27" t="inlineStr">
        <is>
          <t>Stock SAP</t>
        </is>
      </c>
      <c r="V231" s="27" t="inlineStr">
        <is>
          <t>Medicamentos</t>
        </is>
      </c>
      <c r="W231" s="27" t="inlineStr">
        <is>
          <t>Dentro del alcance</t>
        </is>
      </c>
      <c r="X231" s="30" t="inlineStr">
        <is>
          <t>Media</t>
        </is>
      </c>
      <c r="Y231" s="27" t="inlineStr">
        <is>
          <t>Homologado – confianza Media – pendiente de validación</t>
        </is>
      </c>
      <c r="Z231" s="25" t="inlineStr">
        <is>
          <t>Dar de alta en SAP</t>
        </is>
      </c>
      <c r="AA231" s="27" t="inlineStr">
        <is>
          <t>14</t>
        </is>
      </c>
      <c r="AB231" s="27" t="inlineStr">
        <is>
          <t>Adrenalina 1 amp=1ml</t>
        </is>
      </c>
      <c r="AC231" s="27" t="inlineStr">
        <is>
          <t>Homologación por código Avain (master M03-001)</t>
        </is>
      </c>
      <c r="AD231" s="27" t="inlineStr">
        <is>
          <t>No</t>
        </is>
      </c>
      <c r="AE231" s="27" t="inlineStr"/>
      <c r="AF231" s="27" t="inlineStr">
        <is>
          <t>Sí</t>
        </is>
      </c>
      <c r="AG231" s="27" t="inlineStr">
        <is>
          <t>M03-001</t>
        </is>
      </c>
      <c r="AH231" s="37" t="n">
        <v>10</v>
      </c>
      <c r="AI231" s="37" t="n">
        <v>78</v>
      </c>
      <c r="AJ231" s="37" t="n">
        <v>-68</v>
      </c>
      <c r="AK231" s="38" t="n">
        <v>362.359</v>
      </c>
      <c r="AL231" s="38">
        <f>IF(OR($Z231="Dar de baja en SAP",$Z231="Dar de alta en SAP"),$AJ231*$AK231,"")</f>
        <v/>
      </c>
      <c r="AM231" s="38">
        <f>$AI231*$AK231</f>
        <v/>
      </c>
      <c r="AN231" s="27" t="inlineStr"/>
      <c r="AO231" s="27"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7" t="n">
        <v>0</v>
      </c>
      <c r="M232" s="7" t="n">
        <v>20661.2</v>
      </c>
      <c r="O232" s="11">
        <f>M232/SUM($M$2:$M$485)</f>
        <v/>
      </c>
      <c r="P232" s="5">
        <f>IFERROR(M232/I232,0)</f>
        <v/>
      </c>
      <c r="Q232" s="39" t="n">
        <v>14</v>
      </c>
      <c r="R232" s="8">
        <f>I232-Q232</f>
        <v/>
      </c>
      <c r="S232" s="36">
        <f>P232*R232</f>
        <v/>
      </c>
      <c r="U232" s="27" t="inlineStr">
        <is>
          <t>Stock SAP</t>
        </is>
      </c>
      <c r="V232" s="27" t="inlineStr">
        <is>
          <t>Medicamentos</t>
        </is>
      </c>
      <c r="W232" s="27" t="inlineStr">
        <is>
          <t>Dentro del alcance</t>
        </is>
      </c>
      <c r="X232" s="26" t="inlineStr">
        <is>
          <t>Baja</t>
        </is>
      </c>
      <c r="Y232" s="27" t="inlineStr">
        <is>
          <t>Homologado – confianza Baja – pendiente de validación</t>
        </is>
      </c>
      <c r="Z232" s="25" t="inlineStr">
        <is>
          <t>Dar de alta en SAP</t>
        </is>
      </c>
      <c r="AA232" s="27" t="inlineStr">
        <is>
          <t>318; 27; 28</t>
        </is>
      </c>
      <c r="AB232" s="27" t="inlineStr">
        <is>
          <t>Alcohol en gel 1000 ml; Alcohol en gel 250 ml; Alcohol en gel 500 ml</t>
        </is>
      </c>
      <c r="AC232" s="27" t="inlineStr">
        <is>
          <t>Cruce por nomenclatura SAP</t>
        </is>
      </c>
      <c r="AD232" s="27" t="inlineStr">
        <is>
          <t>No</t>
        </is>
      </c>
      <c r="AE232" s="27" t="inlineStr"/>
      <c r="AF232" s="27" t="inlineStr">
        <is>
          <t>No</t>
        </is>
      </c>
      <c r="AG232" s="27" t="inlineStr"/>
      <c r="AH232" s="37" t="n">
        <v>10</v>
      </c>
      <c r="AI232" s="37" t="n">
        <v>14</v>
      </c>
      <c r="AJ232" s="37" t="n">
        <v>-4</v>
      </c>
      <c r="AK232" s="38" t="n">
        <v>2066.12</v>
      </c>
      <c r="AL232" s="38">
        <f>IF(OR($Z232="Dar de baja en SAP",$Z232="Dar de alta en SAP"),$AJ232*$AK232,"")</f>
        <v/>
      </c>
      <c r="AM232" s="38">
        <f>$AI232*$AK232</f>
        <v/>
      </c>
      <c r="AN232" s="27" t="inlineStr"/>
      <c r="AO232" s="27"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7" t="n">
        <v>0</v>
      </c>
      <c r="M233" s="7" t="n">
        <v>51118.09</v>
      </c>
      <c r="O233" s="11">
        <f>M233/SUM($M$2:$M$485)</f>
        <v/>
      </c>
      <c r="P233" s="5">
        <f>IFERROR(M233/I233,0)</f>
        <v/>
      </c>
      <c r="Q233" s="39" t="n">
        <v>19</v>
      </c>
      <c r="R233" s="8">
        <f>I233-Q233</f>
        <v/>
      </c>
      <c r="S233" s="36">
        <f>P233*R233</f>
        <v/>
      </c>
      <c r="U233" s="27" t="inlineStr">
        <is>
          <t>Stock SAP</t>
        </is>
      </c>
      <c r="V233" s="27" t="inlineStr">
        <is>
          <t>Medicamentos</t>
        </is>
      </c>
      <c r="W233" s="27" t="inlineStr">
        <is>
          <t>Dentro del alcance</t>
        </is>
      </c>
      <c r="X233" s="26" t="inlineStr">
        <is>
          <t>Baja</t>
        </is>
      </c>
      <c r="Y233" s="27" t="inlineStr">
        <is>
          <t>Homologado – confianza Baja – pendiente de validación</t>
        </is>
      </c>
      <c r="Z233" s="26" t="inlineStr">
        <is>
          <t>Dar de baja en SAP</t>
        </is>
      </c>
      <c r="AA233" s="27" t="inlineStr">
        <is>
          <t>213</t>
        </is>
      </c>
      <c r="AB233" s="27" t="inlineStr">
        <is>
          <t>Salbutamol 100 mcg Inhal. Aer. x 200 Dosis + aplic.</t>
        </is>
      </c>
      <c r="AC233" s="27" t="inlineStr">
        <is>
          <t>Homologación por código Avain (master M05-001)</t>
        </is>
      </c>
      <c r="AD233" s="27" t="inlineStr">
        <is>
          <t>No</t>
        </is>
      </c>
      <c r="AE233" s="27" t="inlineStr"/>
      <c r="AF233" s="27" t="inlineStr">
        <is>
          <t>Sí</t>
        </is>
      </c>
      <c r="AG233" s="27" t="inlineStr">
        <is>
          <t>M05-001</t>
        </is>
      </c>
      <c r="AH233" s="37" t="n">
        <v>20</v>
      </c>
      <c r="AI233" s="37" t="n">
        <v>19</v>
      </c>
      <c r="AJ233" s="37" t="n">
        <v>1</v>
      </c>
      <c r="AK233" s="38" t="n">
        <v>5111.808999999999</v>
      </c>
      <c r="AL233" s="38">
        <f>IF(OR($Z233="Dar de baja en SAP",$Z233="Dar de alta en SAP"),$AJ233*$AK233,"")</f>
        <v/>
      </c>
      <c r="AM233" s="38">
        <f>$AI233*$AK233</f>
        <v/>
      </c>
      <c r="AN233" s="27" t="inlineStr"/>
      <c r="AO233" s="27"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7" t="n">
        <v>0</v>
      </c>
      <c r="M234" s="7" t="n">
        <v>51118.09</v>
      </c>
      <c r="O234" s="11">
        <f>M234/SUM($M$2:$M$485)</f>
        <v/>
      </c>
      <c r="P234" s="5">
        <f>IFERROR(M234/I234,0)</f>
        <v/>
      </c>
      <c r="R234" s="8">
        <f>I234-Q234</f>
        <v/>
      </c>
      <c r="S234" s="36">
        <f>P234*R234</f>
        <v/>
      </c>
      <c r="U234" s="27" t="inlineStr">
        <is>
          <t>Stock SAP</t>
        </is>
      </c>
      <c r="V234" s="27" t="inlineStr">
        <is>
          <t>Medicamentos</t>
        </is>
      </c>
      <c r="W234" s="27" t="inlineStr">
        <is>
          <t>Dentro del alcance</t>
        </is>
      </c>
      <c r="X234" s="26" t="inlineStr">
        <is>
          <t>Baja</t>
        </is>
      </c>
      <c r="Y234" s="27" t="inlineStr">
        <is>
          <t>Homologado – confianza Baja – pendiente de validación</t>
        </is>
      </c>
      <c r="Z234" s="26" t="inlineStr">
        <is>
          <t>Dar de baja en SAP</t>
        </is>
      </c>
      <c r="AA234" s="27" t="inlineStr">
        <is>
          <t>213</t>
        </is>
      </c>
      <c r="AB234" s="27" t="inlineStr">
        <is>
          <t>Salbutamol 100 mcg Inhal. Aer. x 200 Dosis + aplic.</t>
        </is>
      </c>
      <c r="AC234" s="27" t="inlineStr">
        <is>
          <t>Homologación por código Avain (master M05-001)</t>
        </is>
      </c>
      <c r="AD234" s="27" t="inlineStr">
        <is>
          <t>No</t>
        </is>
      </c>
      <c r="AE234" s="27" t="inlineStr"/>
      <c r="AF234" s="27" t="inlineStr">
        <is>
          <t>Sí</t>
        </is>
      </c>
      <c r="AG234" s="27" t="inlineStr">
        <is>
          <t>M05-001</t>
        </is>
      </c>
      <c r="AH234" s="37" t="n">
        <v>20</v>
      </c>
      <c r="AI234" s="37" t="n">
        <v>19</v>
      </c>
      <c r="AJ234" s="37" t="n">
        <v>1</v>
      </c>
      <c r="AK234" s="38" t="n">
        <v>5111.808999999999</v>
      </c>
      <c r="AL234" s="38">
        <f>IF(OR($Z234="Dar de baja en SAP",$Z234="Dar de alta en SAP"),$AJ234*$AK234,"")</f>
        <v/>
      </c>
      <c r="AM234" s="38">
        <f>$AI234*$AK234</f>
        <v/>
      </c>
      <c r="AN234" s="27" t="inlineStr"/>
      <c r="AO234" s="27"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7" t="n">
        <v>0</v>
      </c>
      <c r="M235" s="7" t="n">
        <v>14813.23</v>
      </c>
      <c r="O235" s="11">
        <f>M235/SUM($M$2:$M$485)</f>
        <v/>
      </c>
      <c r="P235" s="5">
        <f>IFERROR(M235/I235,0)</f>
        <v/>
      </c>
      <c r="Q235" s="39" t="n">
        <v>8</v>
      </c>
      <c r="R235" s="8">
        <f>I235-Q235</f>
        <v/>
      </c>
      <c r="S235" s="36">
        <f>P235*R235</f>
        <v/>
      </c>
      <c r="U235" s="27" t="inlineStr">
        <is>
          <t>Stock SAP</t>
        </is>
      </c>
      <c r="V235" s="27" t="inlineStr">
        <is>
          <t>Medicamentos</t>
        </is>
      </c>
      <c r="W235" s="27" t="inlineStr">
        <is>
          <t>Dentro del alcance</t>
        </is>
      </c>
      <c r="X235" s="30" t="inlineStr">
        <is>
          <t>Media</t>
        </is>
      </c>
      <c r="Y235" s="27" t="inlineStr">
        <is>
          <t>Homologado – confianza Media – pendiente de validación</t>
        </is>
      </c>
      <c r="Z235" s="26" t="inlineStr">
        <is>
          <t>Dar de baja en SAP</t>
        </is>
      </c>
      <c r="AA235" s="27" t="inlineStr">
        <is>
          <t>170</t>
        </is>
      </c>
      <c r="AB235" s="27" t="inlineStr">
        <is>
          <t>Lidocaina jalea pomo</t>
        </is>
      </c>
      <c r="AC235" s="27" t="inlineStr">
        <is>
          <t>Homologación por código Avain (master M15-003)</t>
        </is>
      </c>
      <c r="AD235" s="27" t="inlineStr">
        <is>
          <t>No</t>
        </is>
      </c>
      <c r="AE235" s="27" t="inlineStr"/>
      <c r="AF235" s="27" t="inlineStr">
        <is>
          <t>Sí</t>
        </is>
      </c>
      <c r="AG235" s="27" t="inlineStr">
        <is>
          <t>M15-003</t>
        </is>
      </c>
      <c r="AH235" s="37" t="n">
        <v>20</v>
      </c>
      <c r="AI235" s="37" t="n">
        <v>8</v>
      </c>
      <c r="AJ235" s="37" t="n">
        <v>12</v>
      </c>
      <c r="AK235" s="38" t="n">
        <v>1481.323</v>
      </c>
      <c r="AL235" s="38">
        <f>IF(OR($Z235="Dar de baja en SAP",$Z235="Dar de alta en SAP"),$AJ235*$AK235,"")</f>
        <v/>
      </c>
      <c r="AM235" s="38">
        <f>$AI235*$AK235</f>
        <v/>
      </c>
      <c r="AN235" s="27" t="inlineStr"/>
      <c r="AO235" s="27"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7" t="n">
        <v>0</v>
      </c>
      <c r="M236" s="7" t="n">
        <v>14813.23</v>
      </c>
      <c r="O236" s="11">
        <f>M236/SUM($M$2:$M$485)</f>
        <v/>
      </c>
      <c r="P236" s="5">
        <f>IFERROR(M236/I236,0)</f>
        <v/>
      </c>
      <c r="R236" s="8">
        <f>I236-Q236</f>
        <v/>
      </c>
      <c r="S236" s="36">
        <f>P236*R236</f>
        <v/>
      </c>
      <c r="U236" s="27" t="inlineStr">
        <is>
          <t>Stock SAP</t>
        </is>
      </c>
      <c r="V236" s="27" t="inlineStr">
        <is>
          <t>Medicamentos</t>
        </is>
      </c>
      <c r="W236" s="27" t="inlineStr">
        <is>
          <t>Dentro del alcance</t>
        </is>
      </c>
      <c r="X236" s="30" t="inlineStr">
        <is>
          <t>Media</t>
        </is>
      </c>
      <c r="Y236" s="27" t="inlineStr">
        <is>
          <t>Homologado – confianza Media – pendiente de validación</t>
        </is>
      </c>
      <c r="Z236" s="26" t="inlineStr">
        <is>
          <t>Dar de baja en SAP</t>
        </is>
      </c>
      <c r="AA236" s="27" t="inlineStr">
        <is>
          <t>170</t>
        </is>
      </c>
      <c r="AB236" s="27" t="inlineStr">
        <is>
          <t>Lidocaina jalea pomo</t>
        </is>
      </c>
      <c r="AC236" s="27" t="inlineStr">
        <is>
          <t>Homologación por código Avain (master M15-003)</t>
        </is>
      </c>
      <c r="AD236" s="27" t="inlineStr">
        <is>
          <t>No</t>
        </is>
      </c>
      <c r="AE236" s="27" t="inlineStr"/>
      <c r="AF236" s="27" t="inlineStr">
        <is>
          <t>Sí</t>
        </is>
      </c>
      <c r="AG236" s="27" t="inlineStr">
        <is>
          <t>M15-003</t>
        </is>
      </c>
      <c r="AH236" s="37" t="n">
        <v>20</v>
      </c>
      <c r="AI236" s="37" t="n">
        <v>8</v>
      </c>
      <c r="AJ236" s="37" t="n">
        <v>12</v>
      </c>
      <c r="AK236" s="38" t="n">
        <v>1481.323</v>
      </c>
      <c r="AL236" s="38">
        <f>IF(OR($Z236="Dar de baja en SAP",$Z236="Dar de alta en SAP"),$AJ236*$AK236,"")</f>
        <v/>
      </c>
      <c r="AM236" s="38">
        <f>$AI236*$AK236</f>
        <v/>
      </c>
      <c r="AN236" s="27" t="inlineStr"/>
      <c r="AO236" s="27"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7" t="n">
        <v>0</v>
      </c>
      <c r="M237" s="7" t="n">
        <v>85166.31</v>
      </c>
      <c r="O237" s="11">
        <f>M237/SUM($M$2:$M$485)</f>
        <v/>
      </c>
      <c r="P237" s="5">
        <f>IFERROR(M237/I237,0)</f>
        <v/>
      </c>
      <c r="R237" s="8">
        <f>I237-Q237</f>
        <v/>
      </c>
      <c r="S237" s="36">
        <f>P237*R237</f>
        <v/>
      </c>
      <c r="U237" s="27" t="inlineStr">
        <is>
          <t>Stock SAP</t>
        </is>
      </c>
      <c r="V237" s="27" t="inlineStr">
        <is>
          <t>Medicamentos</t>
        </is>
      </c>
      <c r="W237" s="27" t="inlineStr">
        <is>
          <t>Dentro del alcance</t>
        </is>
      </c>
      <c r="X237" s="27" t="inlineStr"/>
      <c r="Y237" s="27" t="inlineStr">
        <is>
          <t>Sin recuento físico en el inventario de Avain</t>
        </is>
      </c>
      <c r="Z237" s="28" t="inlineStr">
        <is>
          <t>Sin recuento físico</t>
        </is>
      </c>
      <c r="AA237" s="27" t="inlineStr"/>
      <c r="AB237" s="27" t="inlineStr"/>
      <c r="AC237" s="27" t="inlineStr"/>
      <c r="AD237" s="27" t="inlineStr"/>
      <c r="AE237" s="27" t="inlineStr"/>
      <c r="AF237" s="27" t="inlineStr"/>
      <c r="AG237" s="27" t="inlineStr"/>
      <c r="AH237" s="37" t="n">
        <v>15</v>
      </c>
      <c r="AI237" s="37" t="n">
        <v>0</v>
      </c>
      <c r="AJ237" s="37" t="n">
        <v>15</v>
      </c>
      <c r="AK237" s="38" t="n">
        <v>8516.631333333333</v>
      </c>
      <c r="AL237" s="38" t="n"/>
      <c r="AM237" s="38" t="n"/>
      <c r="AN237" s="27" t="inlineStr"/>
      <c r="AO237" s="27"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7" t="n">
        <v>0</v>
      </c>
      <c r="M238" s="7" t="n">
        <v>23483</v>
      </c>
      <c r="O238" s="11">
        <f>M238/SUM($M$2:$M$485)</f>
        <v/>
      </c>
      <c r="P238" s="5">
        <f>IFERROR(M238/I238,0)</f>
        <v/>
      </c>
      <c r="Q238" s="39" t="n">
        <v>6</v>
      </c>
      <c r="R238" s="8">
        <f>I238-Q238</f>
        <v/>
      </c>
      <c r="S238" s="36">
        <f>P238*R238</f>
        <v/>
      </c>
      <c r="U238" s="27" t="inlineStr">
        <is>
          <t>Stock SAP</t>
        </is>
      </c>
      <c r="V238" s="27" t="inlineStr">
        <is>
          <t>Medicamentos</t>
        </is>
      </c>
      <c r="W238" s="27" t="inlineStr">
        <is>
          <t>Dentro del alcance</t>
        </is>
      </c>
      <c r="X238" s="26" t="inlineStr">
        <is>
          <t>Baja</t>
        </is>
      </c>
      <c r="Y238" s="27" t="inlineStr">
        <is>
          <t>Homologado – confianza Baja – pendiente de validación</t>
        </is>
      </c>
      <c r="Z238" s="26" t="inlineStr">
        <is>
          <t>Dar de baja en SAP</t>
        </is>
      </c>
      <c r="AA238" s="27" t="inlineStr">
        <is>
          <t>153</t>
        </is>
      </c>
      <c r="AB238" s="27" t="inlineStr">
        <is>
          <t>Ipratropio bromuro 1 fco gotero=20ml</t>
        </is>
      </c>
      <c r="AC238" s="27" t="inlineStr">
        <is>
          <t>Homologación por código Avain (master M05-003)</t>
        </is>
      </c>
      <c r="AD238" s="27" t="inlineStr">
        <is>
          <t>No</t>
        </is>
      </c>
      <c r="AE238" s="27" t="inlineStr"/>
      <c r="AF238" s="27" t="inlineStr">
        <is>
          <t>Sí</t>
        </is>
      </c>
      <c r="AG238" s="27" t="inlineStr">
        <is>
          <t>M05-003</t>
        </is>
      </c>
      <c r="AH238" s="37" t="n">
        <v>10</v>
      </c>
      <c r="AI238" s="37" t="n">
        <v>6</v>
      </c>
      <c r="AJ238" s="37" t="n">
        <v>4</v>
      </c>
      <c r="AK238" s="38" t="n">
        <v>2348.3</v>
      </c>
      <c r="AL238" s="38">
        <f>IF(OR($Z238="Dar de baja en SAP",$Z238="Dar de alta en SAP"),$AJ238*$AK238,"")</f>
        <v/>
      </c>
      <c r="AM238" s="38">
        <f>$AI238*$AK238</f>
        <v/>
      </c>
      <c r="AN238" s="27" t="inlineStr"/>
      <c r="AO238" s="27"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7" t="n">
        <v>0</v>
      </c>
      <c r="M239" s="7" t="n">
        <v>8816.77</v>
      </c>
      <c r="O239" s="11">
        <f>M239/SUM($M$2:$M$485)</f>
        <v/>
      </c>
      <c r="P239" s="5">
        <f>IFERROR(M239/I239,0)</f>
        <v/>
      </c>
      <c r="Q239" s="39" t="n">
        <v>15</v>
      </c>
      <c r="R239" s="8">
        <f>I239-Q239</f>
        <v/>
      </c>
      <c r="S239" s="36">
        <f>P239*R239</f>
        <v/>
      </c>
      <c r="U239" s="27" t="inlineStr">
        <is>
          <t>Stock SAP</t>
        </is>
      </c>
      <c r="V239" s="27" t="inlineStr">
        <is>
          <t>Medicamentos</t>
        </is>
      </c>
      <c r="W239" s="27" t="inlineStr">
        <is>
          <t>Dentro del alcance</t>
        </is>
      </c>
      <c r="X239" s="25" t="inlineStr">
        <is>
          <t>Alta</t>
        </is>
      </c>
      <c r="Y239" s="27" t="inlineStr">
        <is>
          <t>Homologado – confianza Alta</t>
        </is>
      </c>
      <c r="Z239" s="26" t="inlineStr">
        <is>
          <t>Dar de baja en SAP</t>
        </is>
      </c>
      <c r="AA239" s="27" t="inlineStr">
        <is>
          <t>189</t>
        </is>
      </c>
      <c r="AB239" s="27" t="inlineStr">
        <is>
          <t>Naloxona 1 amp=1ml x0,4mg</t>
        </is>
      </c>
      <c r="AC239" s="27" t="inlineStr">
        <is>
          <t>Homologación por código Avain (master M10-001)</t>
        </is>
      </c>
      <c r="AD239" s="27" t="inlineStr">
        <is>
          <t>No</t>
        </is>
      </c>
      <c r="AE239" s="27" t="inlineStr"/>
      <c r="AF239" s="27" t="inlineStr">
        <is>
          <t>Sí</t>
        </is>
      </c>
      <c r="AG239" s="27" t="inlineStr">
        <is>
          <t>M10-001</t>
        </is>
      </c>
      <c r="AH239" s="37" t="n">
        <v>16</v>
      </c>
      <c r="AI239" s="37" t="n">
        <v>15</v>
      </c>
      <c r="AJ239" s="37" t="n">
        <v>1</v>
      </c>
      <c r="AK239" s="38" t="n">
        <v>881.6768750000001</v>
      </c>
      <c r="AL239" s="38">
        <f>IF(OR($Z239="Dar de baja en SAP",$Z239="Dar de alta en SAP"),$AJ239*$AK239,"")</f>
        <v/>
      </c>
      <c r="AM239" s="38">
        <f>$AI239*$AK239</f>
        <v/>
      </c>
      <c r="AN239" s="27" t="inlineStr"/>
      <c r="AO239" s="27"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7" t="n">
        <v>0</v>
      </c>
      <c r="M240" s="7" t="n">
        <v>11930</v>
      </c>
      <c r="O240" s="11">
        <f>M240/SUM($M$2:$M$485)</f>
        <v/>
      </c>
      <c r="P240" s="5">
        <f>IFERROR(M240/I240,0)</f>
        <v/>
      </c>
      <c r="R240" s="8">
        <f>I240-Q240</f>
        <v/>
      </c>
      <c r="S240" s="36">
        <f>P240*R240</f>
        <v/>
      </c>
      <c r="U240" s="27" t="inlineStr">
        <is>
          <t>Stock SAP</t>
        </is>
      </c>
      <c r="V240" s="27" t="inlineStr">
        <is>
          <t>Medicamentos</t>
        </is>
      </c>
      <c r="W240" s="27" t="inlineStr">
        <is>
          <t>Dentro del alcance</t>
        </is>
      </c>
      <c r="X240" s="26" t="inlineStr">
        <is>
          <t>Baja</t>
        </is>
      </c>
      <c r="Y240" s="27" t="inlineStr">
        <is>
          <t>Homologado – confianza Baja – pendiente de validación</t>
        </is>
      </c>
      <c r="Z240" s="26" t="inlineStr">
        <is>
          <t>Dar de baja en SAP</t>
        </is>
      </c>
      <c r="AA240" s="27" t="inlineStr">
        <is>
          <t>109</t>
        </is>
      </c>
      <c r="AB240" s="27" t="inlineStr">
        <is>
          <t>Dopamina, clorhidrato 1 amp=5ml/200mg</t>
        </is>
      </c>
      <c r="AC240" s="27" t="inlineStr">
        <is>
          <t>Cruce por nomenclatura SAP</t>
        </is>
      </c>
      <c r="AD240" s="27" t="inlineStr">
        <is>
          <t>No</t>
        </is>
      </c>
      <c r="AE240" s="27" t="inlineStr"/>
      <c r="AF240" s="27" t="inlineStr">
        <is>
          <t>Sí</t>
        </is>
      </c>
      <c r="AG240" s="27" t="inlineStr">
        <is>
          <t>M03-007</t>
        </is>
      </c>
      <c r="AH240" s="37" t="n">
        <v>35</v>
      </c>
      <c r="AI240" s="37" t="n">
        <v>28</v>
      </c>
      <c r="AJ240" s="37" t="n">
        <v>7</v>
      </c>
      <c r="AK240" s="38" t="n">
        <v>1193</v>
      </c>
      <c r="AL240" s="38">
        <f>IF(OR($Z240="Dar de baja en SAP",$Z240="Dar de alta en SAP"),$AJ240*$AK240,"")</f>
        <v/>
      </c>
      <c r="AM240" s="38">
        <f>$AI240*$AK240</f>
        <v/>
      </c>
      <c r="AN240" s="27" t="inlineStr"/>
      <c r="AO240" s="27"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7" t="n">
        <v>0</v>
      </c>
      <c r="M241" s="7" t="n">
        <v>5000</v>
      </c>
      <c r="O241" s="11">
        <f>M241/SUM($M$2:$M$485)</f>
        <v/>
      </c>
      <c r="P241" s="5">
        <f>IFERROR(M241/I241,0)</f>
        <v/>
      </c>
      <c r="R241" s="8">
        <f>I241-Q241</f>
        <v/>
      </c>
      <c r="S241" s="36">
        <f>P241*R241</f>
        <v/>
      </c>
      <c r="U241" s="27" t="inlineStr">
        <is>
          <t>Stock SAP</t>
        </is>
      </c>
      <c r="V241" s="27" t="inlineStr">
        <is>
          <t>Medicamentos</t>
        </is>
      </c>
      <c r="W241" s="27" t="inlineStr">
        <is>
          <t>Dentro del alcance</t>
        </is>
      </c>
      <c r="X241" s="27" t="inlineStr"/>
      <c r="Y241" s="27" t="inlineStr">
        <is>
          <t>Sin recuento físico en el inventario de Avain</t>
        </is>
      </c>
      <c r="Z241" s="28" t="inlineStr">
        <is>
          <t>Sin recuento físico</t>
        </is>
      </c>
      <c r="AA241" s="27" t="inlineStr"/>
      <c r="AB241" s="27" t="inlineStr"/>
      <c r="AC241" s="27" t="inlineStr"/>
      <c r="AD241" s="27" t="inlineStr"/>
      <c r="AE241" s="27" t="inlineStr"/>
      <c r="AF241" s="27" t="inlineStr"/>
      <c r="AG241" s="27" t="inlineStr"/>
      <c r="AH241" s="37" t="n">
        <v>10</v>
      </c>
      <c r="AI241" s="37" t="n">
        <v>0</v>
      </c>
      <c r="AJ241" s="37" t="n">
        <v>10</v>
      </c>
      <c r="AK241" s="38" t="n">
        <v>500</v>
      </c>
      <c r="AL241" s="38" t="n"/>
      <c r="AM241" s="38" t="n"/>
      <c r="AN241" s="27" t="inlineStr"/>
      <c r="AO241" s="27" t="inlineStr"/>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7" t="n">
        <v>0</v>
      </c>
      <c r="M242" s="7" t="n">
        <v>126353.71</v>
      </c>
      <c r="O242" s="11">
        <f>M242/SUM($M$2:$M$485)</f>
        <v/>
      </c>
      <c r="P242" s="5">
        <f>IFERROR(M242/I242,0)</f>
        <v/>
      </c>
      <c r="R242" s="8">
        <f>I242-Q242</f>
        <v/>
      </c>
      <c r="S242" s="36">
        <f>P242*R242</f>
        <v/>
      </c>
      <c r="U242" s="27" t="inlineStr">
        <is>
          <t>Stock SAP</t>
        </is>
      </c>
      <c r="V242" s="27" t="inlineStr">
        <is>
          <t>Medicamentos</t>
        </is>
      </c>
      <c r="W242" s="27" t="inlineStr">
        <is>
          <t>Dentro del alcance</t>
        </is>
      </c>
      <c r="X242" s="27" t="inlineStr"/>
      <c r="Y242" s="27" t="inlineStr">
        <is>
          <t>Sin recuento físico en el inventario de Avain</t>
        </is>
      </c>
      <c r="Z242" s="28" t="inlineStr">
        <is>
          <t>Sin recuento físico</t>
        </is>
      </c>
      <c r="AA242" s="27" t="inlineStr"/>
      <c r="AB242" s="27" t="inlineStr"/>
      <c r="AC242" s="27" t="inlineStr"/>
      <c r="AD242" s="27" t="inlineStr"/>
      <c r="AE242" s="27" t="inlineStr"/>
      <c r="AF242" s="27" t="inlineStr"/>
      <c r="AG242" s="27" t="inlineStr"/>
      <c r="AH242" s="37" t="n">
        <v>10</v>
      </c>
      <c r="AI242" s="37" t="n">
        <v>0</v>
      </c>
      <c r="AJ242" s="37" t="n">
        <v>10</v>
      </c>
      <c r="AK242" s="38" t="n">
        <v>12635.371</v>
      </c>
      <c r="AL242" s="38" t="n"/>
      <c r="AM242" s="38" t="n"/>
      <c r="AN242" s="27" t="inlineStr"/>
      <c r="AO242" s="27" t="inlineStr"/>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7" t="n">
        <v>0</v>
      </c>
      <c r="M243" s="7" t="n">
        <v>35680.74</v>
      </c>
      <c r="O243" s="11">
        <f>M243/SUM($M$2:$M$485)</f>
        <v/>
      </c>
      <c r="P243" s="5">
        <f>IFERROR(M243/I243,0)</f>
        <v/>
      </c>
      <c r="Q243" s="39" t="n">
        <v>19</v>
      </c>
      <c r="R243" s="8">
        <f>I243-Q243</f>
        <v/>
      </c>
      <c r="S243" s="36">
        <f>P243*R243</f>
        <v/>
      </c>
      <c r="U243" s="27" t="inlineStr">
        <is>
          <t>Stock SAP</t>
        </is>
      </c>
      <c r="V243" s="27" t="inlineStr">
        <is>
          <t>Medicamentos</t>
        </is>
      </c>
      <c r="W243" s="27" t="inlineStr">
        <is>
          <t>Dentro del alcance</t>
        </is>
      </c>
      <c r="X243" s="30" t="inlineStr">
        <is>
          <t>Media</t>
        </is>
      </c>
      <c r="Y243" s="27" t="inlineStr">
        <is>
          <t>Homologado – confianza Media – pendiente de validación</t>
        </is>
      </c>
      <c r="Z243" s="25" t="inlineStr">
        <is>
          <t>Dar de alta en SAP</t>
        </is>
      </c>
      <c r="AA243" s="27" t="inlineStr">
        <is>
          <t>63</t>
        </is>
      </c>
      <c r="AB243" s="27" t="inlineStr">
        <is>
          <t>Ceftriaxona fco ampolla</t>
        </is>
      </c>
      <c r="AC243" s="27" t="inlineStr">
        <is>
          <t>Homologación por código Avain (master M11-010)</t>
        </is>
      </c>
      <c r="AD243" s="27" t="inlineStr">
        <is>
          <t>No</t>
        </is>
      </c>
      <c r="AE243" s="27" t="inlineStr"/>
      <c r="AF243" s="27" t="inlineStr">
        <is>
          <t>Sí</t>
        </is>
      </c>
      <c r="AG243" s="27" t="inlineStr">
        <is>
          <t>M11-010</t>
        </is>
      </c>
      <c r="AH243" s="37" t="n">
        <v>10</v>
      </c>
      <c r="AI243" s="37" t="n">
        <v>19</v>
      </c>
      <c r="AJ243" s="37" t="n">
        <v>-9</v>
      </c>
      <c r="AK243" s="38" t="n">
        <v>3568.074</v>
      </c>
      <c r="AL243" s="38">
        <f>IF(OR($Z243="Dar de baja en SAP",$Z243="Dar de alta en SAP"),$AJ243*$AK243,"")</f>
        <v/>
      </c>
      <c r="AM243" s="38">
        <f>$AI243*$AK243</f>
        <v/>
      </c>
      <c r="AN243" s="27" t="inlineStr"/>
      <c r="AO243" s="27"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7" t="n">
        <v>0</v>
      </c>
      <c r="M244" s="7" t="n">
        <v>24300</v>
      </c>
      <c r="O244" s="11">
        <f>M244/SUM($M$2:$M$485)</f>
        <v/>
      </c>
      <c r="P244" s="5">
        <f>IFERROR(M244/I244,0)</f>
        <v/>
      </c>
      <c r="Q244" s="39" t="n">
        <v>26</v>
      </c>
      <c r="R244" s="8">
        <f>I244-Q244</f>
        <v/>
      </c>
      <c r="S244" s="36">
        <f>P244*R244</f>
        <v/>
      </c>
      <c r="U244" s="27" t="inlineStr">
        <is>
          <t>Stock SAP</t>
        </is>
      </c>
      <c r="V244" s="27" t="inlineStr">
        <is>
          <t>Medicamentos</t>
        </is>
      </c>
      <c r="W244" s="27" t="inlineStr">
        <is>
          <t>Dentro del alcance</t>
        </is>
      </c>
      <c r="X244" s="26" t="inlineStr">
        <is>
          <t>Baja</t>
        </is>
      </c>
      <c r="Y244" s="27" t="inlineStr">
        <is>
          <t>Homologado – confianza Baja – pendiente de validación</t>
        </is>
      </c>
      <c r="Z244" s="25" t="inlineStr">
        <is>
          <t>Dar de alta en SAP</t>
        </is>
      </c>
      <c r="AA244" s="27" t="inlineStr">
        <is>
          <t>164</t>
        </is>
      </c>
      <c r="AB244" s="27" t="inlineStr">
        <is>
          <t>Lagrimas Artificiales gotas oftalmicas x 15ml</t>
        </is>
      </c>
      <c r="AC244" s="27" t="inlineStr">
        <is>
          <t>Homologación por código Avain (master M14-003)</t>
        </is>
      </c>
      <c r="AD244" s="27" t="inlineStr">
        <is>
          <t>No</t>
        </is>
      </c>
      <c r="AE244" s="27" t="inlineStr"/>
      <c r="AF244" s="27" t="inlineStr">
        <is>
          <t>Sí</t>
        </is>
      </c>
      <c r="AG244" s="27" t="inlineStr">
        <is>
          <t>M14-003</t>
        </is>
      </c>
      <c r="AH244" s="37" t="n">
        <v>10</v>
      </c>
      <c r="AI244" s="37" t="n">
        <v>26</v>
      </c>
      <c r="AJ244" s="37" t="n">
        <v>-16</v>
      </c>
      <c r="AK244" s="38" t="n">
        <v>2430</v>
      </c>
      <c r="AL244" s="38">
        <f>IF(OR($Z244="Dar de baja en SAP",$Z244="Dar de alta en SAP"),$AJ244*$AK244,"")</f>
        <v/>
      </c>
      <c r="AM244" s="38">
        <f>$AI244*$AK244</f>
        <v/>
      </c>
      <c r="AN244" s="27" t="inlineStr"/>
      <c r="AO244" s="27"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7" t="n">
        <v>0</v>
      </c>
      <c r="M245" s="7" t="n">
        <v>174699</v>
      </c>
      <c r="O245" s="11">
        <f>M245/SUM($M$2:$M$485)</f>
        <v/>
      </c>
      <c r="P245" s="5">
        <f>IFERROR(M245/I245,0)</f>
        <v/>
      </c>
      <c r="R245" s="8">
        <f>I245-Q245</f>
        <v/>
      </c>
      <c r="S245" s="36">
        <f>P245*R245</f>
        <v/>
      </c>
      <c r="U245" s="27" t="inlineStr">
        <is>
          <t>Stock SAP</t>
        </is>
      </c>
      <c r="V245" s="27" t="inlineStr">
        <is>
          <t>Medicamentos</t>
        </is>
      </c>
      <c r="W245" s="27" t="inlineStr">
        <is>
          <t>Dentro del alcance</t>
        </is>
      </c>
      <c r="X245" s="27" t="inlineStr"/>
      <c r="Y245" s="27" t="inlineStr">
        <is>
          <t>Sin recuento físico en el inventario de Avain</t>
        </is>
      </c>
      <c r="Z245" s="28" t="inlineStr">
        <is>
          <t>Sin recuento físico</t>
        </is>
      </c>
      <c r="AA245" s="27" t="inlineStr"/>
      <c r="AB245" s="27" t="inlineStr"/>
      <c r="AC245" s="27" t="inlineStr"/>
      <c r="AD245" s="27" t="inlineStr"/>
      <c r="AE245" s="27" t="inlineStr"/>
      <c r="AF245" s="27" t="inlineStr"/>
      <c r="AG245" s="27" t="inlineStr"/>
      <c r="AH245" s="37" t="n">
        <v>10</v>
      </c>
      <c r="AI245" s="37" t="n">
        <v>0</v>
      </c>
      <c r="AJ245" s="37" t="n">
        <v>10</v>
      </c>
      <c r="AK245" s="38" t="n">
        <v>17469.9</v>
      </c>
      <c r="AL245" s="38" t="n"/>
      <c r="AM245" s="38" t="n"/>
      <c r="AN245" s="27" t="inlineStr"/>
      <c r="AO245" s="27" t="inlineStr"/>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7" t="n">
        <v>0</v>
      </c>
      <c r="M246" s="7" t="n">
        <v>53800</v>
      </c>
      <c r="O246" s="11">
        <f>M246/SUM($M$2:$M$485)</f>
        <v/>
      </c>
      <c r="P246" s="5">
        <f>IFERROR(M246/I246,0)</f>
        <v/>
      </c>
      <c r="R246" s="8">
        <f>I246-Q246</f>
        <v/>
      </c>
      <c r="S246" s="36">
        <f>P246*R246</f>
        <v/>
      </c>
      <c r="U246" s="27" t="inlineStr">
        <is>
          <t>Stock SAP</t>
        </is>
      </c>
      <c r="V246" s="27" t="inlineStr">
        <is>
          <t>Medicamentos</t>
        </is>
      </c>
      <c r="W246" s="27" t="inlineStr">
        <is>
          <t>Dentro del alcance</t>
        </is>
      </c>
      <c r="X246" s="27" t="inlineStr"/>
      <c r="Y246" s="27" t="inlineStr">
        <is>
          <t>Sin recuento físico en el inventario de Avain</t>
        </is>
      </c>
      <c r="Z246" s="28" t="inlineStr">
        <is>
          <t>Sin recuento físico</t>
        </is>
      </c>
      <c r="AA246" s="27" t="inlineStr"/>
      <c r="AB246" s="27" t="inlineStr"/>
      <c r="AC246" s="27" t="inlineStr"/>
      <c r="AD246" s="27" t="inlineStr"/>
      <c r="AE246" s="27" t="inlineStr"/>
      <c r="AF246" s="27" t="inlineStr"/>
      <c r="AG246" s="27" t="inlineStr"/>
      <c r="AH246" s="37" t="n">
        <v>10</v>
      </c>
      <c r="AI246" s="37" t="n">
        <v>0</v>
      </c>
      <c r="AJ246" s="37" t="n">
        <v>10</v>
      </c>
      <c r="AK246" s="38" t="n">
        <v>5380</v>
      </c>
      <c r="AL246" s="38" t="n"/>
      <c r="AM246" s="38" t="n"/>
      <c r="AN246" s="27" t="inlineStr"/>
      <c r="AO246" s="27" t="inlineStr"/>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7" t="n">
        <v>0</v>
      </c>
      <c r="M247" s="7" t="n">
        <v>120750</v>
      </c>
      <c r="O247" s="11">
        <f>M247/SUM($M$2:$M$485)</f>
        <v/>
      </c>
      <c r="P247" s="5">
        <f>IFERROR(M247/I247,0)</f>
        <v/>
      </c>
      <c r="Q247" s="39" t="n">
        <v>7</v>
      </c>
      <c r="R247" s="8">
        <f>I247-Q247</f>
        <v/>
      </c>
      <c r="S247" s="36">
        <f>P247*R247</f>
        <v/>
      </c>
      <c r="U247" s="27" t="inlineStr">
        <is>
          <t>Stock SAP</t>
        </is>
      </c>
      <c r="V247" s="27" t="inlineStr">
        <is>
          <t>Medicamentos</t>
        </is>
      </c>
      <c r="W247" s="27" t="inlineStr">
        <is>
          <t>Dentro del alcance</t>
        </is>
      </c>
      <c r="X247" s="30" t="inlineStr">
        <is>
          <t>Media</t>
        </is>
      </c>
      <c r="Y247" s="27" t="inlineStr">
        <is>
          <t>Homologado – confianza Media – pendiente de validación</t>
        </is>
      </c>
      <c r="Z247" s="26" t="inlineStr">
        <is>
          <t>Dar de baja en SAP</t>
        </is>
      </c>
      <c r="AA247" s="27" t="inlineStr">
        <is>
          <t>407</t>
        </is>
      </c>
      <c r="AB247" s="27" t="inlineStr">
        <is>
          <t>Budesonide mcg/ aerosol 200 dosis</t>
        </is>
      </c>
      <c r="AC247" s="27" t="inlineStr">
        <is>
          <t>Cruce por nomenclatura SAP</t>
        </is>
      </c>
      <c r="AD247" s="27" t="inlineStr">
        <is>
          <t>No</t>
        </is>
      </c>
      <c r="AE247" s="27" t="inlineStr"/>
      <c r="AF247" s="27" t="inlineStr">
        <is>
          <t>Sí</t>
        </is>
      </c>
      <c r="AG247" s="27" t="inlineStr">
        <is>
          <t>M05-004</t>
        </is>
      </c>
      <c r="AH247" s="37" t="n">
        <v>10</v>
      </c>
      <c r="AI247" s="37" t="n">
        <v>7</v>
      </c>
      <c r="AJ247" s="37" t="n">
        <v>3</v>
      </c>
      <c r="AK247" s="38" t="n">
        <v>12075</v>
      </c>
      <c r="AL247" s="38">
        <f>IF(OR($Z247="Dar de baja en SAP",$Z247="Dar de alta en SAP"),$AJ247*$AK247,"")</f>
        <v/>
      </c>
      <c r="AM247" s="38">
        <f>$AI247*$AK247</f>
        <v/>
      </c>
      <c r="AN247" s="27" t="inlineStr"/>
      <c r="AO247" s="27"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7" t="n">
        <v>0</v>
      </c>
      <c r="M248" s="7" t="n">
        <v>24257.8</v>
      </c>
      <c r="O248" s="11">
        <f>M248/SUM($M$2:$M$485)</f>
        <v/>
      </c>
      <c r="P248" s="5">
        <f>IFERROR(M248/I248,0)</f>
        <v/>
      </c>
      <c r="Q248" s="39" t="n">
        <v>397</v>
      </c>
      <c r="R248" s="8">
        <f>I248-Q248</f>
        <v/>
      </c>
      <c r="S248" s="36">
        <f>P248*R248</f>
        <v/>
      </c>
      <c r="U248" s="27" t="inlineStr">
        <is>
          <t>Stock SAP</t>
        </is>
      </c>
      <c r="V248" s="27" t="inlineStr">
        <is>
          <t>Medicamentos</t>
        </is>
      </c>
      <c r="W248" s="27" t="inlineStr">
        <is>
          <t>Dentro del alcance</t>
        </is>
      </c>
      <c r="X248" s="25" t="inlineStr">
        <is>
          <t>Alta</t>
        </is>
      </c>
      <c r="Y248" s="27" t="inlineStr">
        <is>
          <t>Homologado – confianza Alta</t>
        </is>
      </c>
      <c r="Z248" s="25" t="inlineStr">
        <is>
          <t>Dar de alta en SAP</t>
        </is>
      </c>
      <c r="AA248" s="27" t="inlineStr">
        <is>
          <t>384</t>
        </is>
      </c>
      <c r="AB248" s="27" t="inlineStr">
        <is>
          <t>Amoxicilina 500 mg</t>
        </is>
      </c>
      <c r="AC248" s="27" t="inlineStr">
        <is>
          <t>Cruce por nomenclatura SAP</t>
        </is>
      </c>
      <c r="AD248" s="27" t="inlineStr">
        <is>
          <t>No</t>
        </is>
      </c>
      <c r="AE248" s="27" t="inlineStr"/>
      <c r="AF248" s="27" t="inlineStr">
        <is>
          <t>No</t>
        </is>
      </c>
      <c r="AG248" s="27" t="inlineStr"/>
      <c r="AH248" s="37" t="n">
        <v>10</v>
      </c>
      <c r="AI248" s="37" t="n">
        <v>397</v>
      </c>
      <c r="AJ248" s="37" t="n">
        <v>-387</v>
      </c>
      <c r="AK248" s="38" t="n">
        <v>2425.78</v>
      </c>
      <c r="AL248" s="38">
        <f>IF(OR($Z248="Dar de baja en SAP",$Z248="Dar de alta en SAP"),$AJ248*$AK248,"")</f>
        <v/>
      </c>
      <c r="AM248" s="38">
        <f>$AI248*$AK248</f>
        <v/>
      </c>
      <c r="AN248" s="27" t="inlineStr"/>
      <c r="AO248" s="27" t="inlineStr">
        <is>
          <t>Cruce por nomenclatura: dosis coincide; similitud 1.00.</t>
        </is>
      </c>
    </row>
    <row r="249">
      <c r="A249" s="5" t="inlineStr">
        <is>
          <t>2000019</t>
        </is>
      </c>
      <c r="B249" s="5" t="inlineStr">
        <is>
          <t>TUBO ENDOTRAQ N° 7.5 C/BALON</t>
        </is>
      </c>
      <c r="C249" s="5" t="inlineStr"/>
      <c r="D249" s="5" t="inlineStr">
        <is>
          <t>033</t>
        </is>
      </c>
      <c r="E249" s="5" t="inlineStr">
        <is>
          <t>ZDES</t>
        </is>
      </c>
      <c r="F249" s="5" t="inlineStr">
        <is>
          <t>1130</t>
        </is>
      </c>
      <c r="G249" s="5" t="inlineStr">
        <is>
          <t>3014</t>
        </is>
      </c>
      <c r="H249" s="5" t="inlineStr">
        <is>
          <t>C/U</t>
        </is>
      </c>
      <c r="I249" s="6" t="n">
        <v>10</v>
      </c>
      <c r="J249" s="6" t="n">
        <v>0</v>
      </c>
      <c r="K249" s="5" t="inlineStr">
        <is>
          <t>ARS</t>
        </is>
      </c>
      <c r="L249" s="7" t="n">
        <v>0</v>
      </c>
      <c r="M249" s="7" t="n">
        <v>7439.59</v>
      </c>
      <c r="O249" s="11">
        <f>M249/SUM($M$2:$M$485)</f>
        <v/>
      </c>
      <c r="P249" s="5">
        <f>IFERROR(M249/I249,0)</f>
        <v/>
      </c>
      <c r="Q249" s="39" t="n">
        <v>47</v>
      </c>
      <c r="R249" s="8">
        <f>I249-Q249</f>
        <v/>
      </c>
      <c r="S249" s="36">
        <f>P249*R249</f>
        <v/>
      </c>
      <c r="U249" s="27" t="inlineStr">
        <is>
          <t>Stock SAP</t>
        </is>
      </c>
      <c r="V249" s="27" t="inlineStr">
        <is>
          <t>Descartables</t>
        </is>
      </c>
      <c r="W249" s="27" t="inlineStr">
        <is>
          <t>Dentro del alcance</t>
        </is>
      </c>
      <c r="X249" s="26" t="inlineStr">
        <is>
          <t>Baja</t>
        </is>
      </c>
      <c r="Y249" s="27" t="inlineStr">
        <is>
          <t>Homologado – confianza Baja – pendiente de validación</t>
        </is>
      </c>
      <c r="Z249" s="25" t="inlineStr">
        <is>
          <t>Dar de alta en SAP</t>
        </is>
      </c>
      <c r="AA249" s="27" t="inlineStr">
        <is>
          <t>243; 244; 245; 246</t>
        </is>
      </c>
      <c r="AB249" s="27" t="inlineStr">
        <is>
          <t>Tubo endotraqueal Fr 28 N7; Tubo endotraqueal Fr 30 N7.5; Tubo endotraqueal Fr 32 N8; Tubo endotraqueal Fr 34 N8.5</t>
        </is>
      </c>
      <c r="AC249" s="27" t="inlineStr">
        <is>
          <t>Homologación por código Avain (master D-166); Homologación por código Avain (master K-220)</t>
        </is>
      </c>
      <c r="AD249" s="27" t="inlineStr">
        <is>
          <t>Sí</t>
        </is>
      </c>
      <c r="AE249" s="27" t="inlineStr">
        <is>
          <t>2000019, 2000078, 2000020</t>
        </is>
      </c>
      <c r="AF249" s="27" t="inlineStr">
        <is>
          <t>Sí</t>
        </is>
      </c>
      <c r="AG249" s="27" t="inlineStr">
        <is>
          <t>D-166; K-220</t>
        </is>
      </c>
      <c r="AH249" s="37" t="n">
        <v>10</v>
      </c>
      <c r="AI249" s="37" t="n">
        <v>47</v>
      </c>
      <c r="AJ249" s="37" t="n">
        <v>-37</v>
      </c>
      <c r="AK249" s="38" t="n">
        <v>743.9590000000001</v>
      </c>
      <c r="AL249" s="38">
        <f>IF(OR($Z249="Dar de baja en SAP",$Z249="Dar de alta en SAP"),$AJ249*$AK249,"")</f>
        <v/>
      </c>
      <c r="AM249" s="38">
        <f>$AI249*$AK249</f>
        <v/>
      </c>
      <c r="AN249" s="27" t="inlineStr"/>
      <c r="AO249" s="27"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t="inlineStr"/>
      <c r="D250" s="5" t="inlineStr">
        <is>
          <t>033</t>
        </is>
      </c>
      <c r="E250" s="5" t="inlineStr">
        <is>
          <t>ZDES</t>
        </is>
      </c>
      <c r="F250" s="5" t="inlineStr">
        <is>
          <t>1130</t>
        </is>
      </c>
      <c r="G250" s="5" t="inlineStr">
        <is>
          <t>3014</t>
        </is>
      </c>
      <c r="H250" s="5" t="inlineStr">
        <is>
          <t>C/U</t>
        </is>
      </c>
      <c r="I250" s="6" t="n">
        <v>10</v>
      </c>
      <c r="J250" s="6" t="n">
        <v>0</v>
      </c>
      <c r="K250" s="5" t="inlineStr">
        <is>
          <t>ARS</t>
        </is>
      </c>
      <c r="L250" s="7" t="n">
        <v>0</v>
      </c>
      <c r="M250" s="7" t="n">
        <v>6841.03</v>
      </c>
      <c r="O250" s="11">
        <f>M250/SUM($M$2:$M$485)</f>
        <v/>
      </c>
      <c r="P250" s="5">
        <f>IFERROR(M250/I250,0)</f>
        <v/>
      </c>
      <c r="R250" s="8">
        <f>I250-Q250</f>
        <v/>
      </c>
      <c r="S250" s="36">
        <f>P250*R250</f>
        <v/>
      </c>
      <c r="U250" s="27" t="inlineStr">
        <is>
          <t>Stock SAP</t>
        </is>
      </c>
      <c r="V250" s="27" t="inlineStr">
        <is>
          <t>Descartables</t>
        </is>
      </c>
      <c r="W250" s="27" t="inlineStr">
        <is>
          <t>Dentro del alcance</t>
        </is>
      </c>
      <c r="X250" s="27" t="inlineStr"/>
      <c r="Y250" s="27" t="inlineStr">
        <is>
          <t>Sin recuento físico en el inventario de Avain</t>
        </is>
      </c>
      <c r="Z250" s="28" t="inlineStr">
        <is>
          <t>Sin recuento físico</t>
        </is>
      </c>
      <c r="AA250" s="27" t="inlineStr"/>
      <c r="AB250" s="27" t="inlineStr"/>
      <c r="AC250" s="27" t="inlineStr"/>
      <c r="AD250" s="27" t="inlineStr"/>
      <c r="AE250" s="27" t="inlineStr"/>
      <c r="AF250" s="27" t="inlineStr"/>
      <c r="AG250" s="27" t="inlineStr"/>
      <c r="AH250" s="37" t="n">
        <v>10</v>
      </c>
      <c r="AI250" s="37" t="n">
        <v>0</v>
      </c>
      <c r="AJ250" s="37" t="n">
        <v>10</v>
      </c>
      <c r="AK250" s="38" t="n">
        <v>684.103</v>
      </c>
      <c r="AL250" s="38" t="n"/>
      <c r="AM250" s="38" t="n"/>
      <c r="AN250" s="27" t="inlineStr"/>
      <c r="AO250" s="27" t="inlineStr"/>
    </row>
    <row r="251">
      <c r="A251" s="5" t="inlineStr">
        <is>
          <t>2000078</t>
        </is>
      </c>
      <c r="B251" s="5" t="inlineStr">
        <is>
          <t>TUBO ENDOTRAQ N° 8 C/BALON</t>
        </is>
      </c>
      <c r="C251" s="5" t="inlineStr"/>
      <c r="D251" s="5" t="inlineStr">
        <is>
          <t>033</t>
        </is>
      </c>
      <c r="E251" s="5" t="inlineStr">
        <is>
          <t>ZDES</t>
        </is>
      </c>
      <c r="F251" s="5" t="inlineStr">
        <is>
          <t>1130</t>
        </is>
      </c>
      <c r="G251" s="5" t="inlineStr">
        <is>
          <t>3014</t>
        </is>
      </c>
      <c r="H251" s="5" t="inlineStr">
        <is>
          <t>C/U</t>
        </is>
      </c>
      <c r="I251" s="6" t="n">
        <v>10</v>
      </c>
      <c r="J251" s="6" t="n">
        <v>0</v>
      </c>
      <c r="K251" s="5" t="inlineStr">
        <is>
          <t>ARS</t>
        </is>
      </c>
      <c r="L251" s="7" t="n">
        <v>0</v>
      </c>
      <c r="M251" s="7" t="n">
        <v>8870.17</v>
      </c>
      <c r="O251" s="11">
        <f>M251/SUM($M$2:$M$485)</f>
        <v/>
      </c>
      <c r="P251" s="5">
        <f>IFERROR(M251/I251,0)</f>
        <v/>
      </c>
      <c r="R251" s="8">
        <f>I251-Q251</f>
        <v/>
      </c>
      <c r="S251" s="36">
        <f>P251*R251</f>
        <v/>
      </c>
      <c r="U251" s="27" t="inlineStr">
        <is>
          <t>Stock SAP</t>
        </is>
      </c>
      <c r="V251" s="27" t="inlineStr">
        <is>
          <t>Descartables</t>
        </is>
      </c>
      <c r="W251" s="27" t="inlineStr">
        <is>
          <t>Dentro del alcance</t>
        </is>
      </c>
      <c r="X251" s="27" t="inlineStr"/>
      <c r="Y251" s="27" t="inlineStr">
        <is>
          <t>Sin recuento físico en el inventario de Avain</t>
        </is>
      </c>
      <c r="Z251" s="28" t="inlineStr">
        <is>
          <t>Sin recuento físico</t>
        </is>
      </c>
      <c r="AA251" s="27" t="inlineStr"/>
      <c r="AB251" s="27" t="inlineStr"/>
      <c r="AC251" s="27" t="inlineStr"/>
      <c r="AD251" s="27" t="inlineStr"/>
      <c r="AE251" s="27" t="inlineStr"/>
      <c r="AF251" s="27" t="inlineStr"/>
      <c r="AG251" s="27" t="inlineStr"/>
      <c r="AH251" s="37" t="n">
        <v>10</v>
      </c>
      <c r="AI251" s="37" t="n">
        <v>0</v>
      </c>
      <c r="AJ251" s="37" t="n">
        <v>10</v>
      </c>
      <c r="AK251" s="38" t="n">
        <v>887.0170000000001</v>
      </c>
      <c r="AL251" s="38" t="n"/>
      <c r="AM251" s="38" t="n"/>
      <c r="AN251" s="27" t="inlineStr"/>
      <c r="AO251" s="27" t="inlineStr"/>
    </row>
    <row r="252">
      <c r="A252" s="5" t="inlineStr">
        <is>
          <t>2000079</t>
        </is>
      </c>
      <c r="B252" s="5" t="inlineStr">
        <is>
          <t>VENDA TIPO CAMBRIC X 10 CM</t>
        </is>
      </c>
      <c r="C252" s="5" t="inlineStr"/>
      <c r="D252" s="5" t="inlineStr">
        <is>
          <t>033</t>
        </is>
      </c>
      <c r="E252" s="5" t="inlineStr">
        <is>
          <t>ZDES</t>
        </is>
      </c>
      <c r="F252" s="5" t="inlineStr">
        <is>
          <t>1130</t>
        </is>
      </c>
      <c r="G252" s="5" t="inlineStr">
        <is>
          <t>3013</t>
        </is>
      </c>
      <c r="H252" s="5" t="inlineStr">
        <is>
          <t>C/U</t>
        </is>
      </c>
      <c r="I252" s="6" t="n">
        <v>10</v>
      </c>
      <c r="J252" s="6" t="n">
        <v>0</v>
      </c>
      <c r="K252" s="5" t="inlineStr">
        <is>
          <t>ARS</t>
        </is>
      </c>
      <c r="L252" s="7" t="n">
        <v>0</v>
      </c>
      <c r="M252" s="7" t="n">
        <v>2853.67</v>
      </c>
      <c r="O252" s="11">
        <f>M252/SUM($M$2:$M$485)</f>
        <v/>
      </c>
      <c r="P252" s="5">
        <f>IFERROR(M252/I252,0)</f>
        <v/>
      </c>
      <c r="R252" s="8">
        <f>I252-Q252</f>
        <v/>
      </c>
      <c r="S252" s="36">
        <f>P252*R252</f>
        <v/>
      </c>
      <c r="U252" s="27" t="inlineStr">
        <is>
          <t>Stock SAP</t>
        </is>
      </c>
      <c r="V252" s="27" t="inlineStr">
        <is>
          <t>Descartables</t>
        </is>
      </c>
      <c r="W252" s="27" t="inlineStr">
        <is>
          <t>Dentro del alcance</t>
        </is>
      </c>
      <c r="X252" s="26" t="inlineStr">
        <is>
          <t>Baja</t>
        </is>
      </c>
      <c r="Y252" s="27" t="inlineStr">
        <is>
          <t>Homologado – confianza Baja – pendiente de validación</t>
        </is>
      </c>
      <c r="Z252" s="25" t="inlineStr">
        <is>
          <t>Dar de alta en SAP</t>
        </is>
      </c>
      <c r="AA252" s="27" t="inlineStr">
        <is>
          <t>280; 249; 250</t>
        </is>
      </c>
      <c r="AB252" s="27" t="inlineStr">
        <is>
          <t>Venda de 20 cm; Vendas de 10 cm; Vendas de 5 cm</t>
        </is>
      </c>
      <c r="AC252" s="27" t="inlineStr">
        <is>
          <t>Cruce por nomenclatura SAP; Homologación por código Avain (master D-144)</t>
        </is>
      </c>
      <c r="AD252" s="27" t="inlineStr">
        <is>
          <t>Sí</t>
        </is>
      </c>
      <c r="AE252" s="27" t="inlineStr">
        <is>
          <t>2000079, 2002475, 2000449</t>
        </is>
      </c>
      <c r="AF252" s="27" t="inlineStr">
        <is>
          <t>Sí</t>
        </is>
      </c>
      <c r="AG252" s="27" t="inlineStr">
        <is>
          <t>D-143; D-144</t>
        </is>
      </c>
      <c r="AH252" s="37" t="n">
        <v>90</v>
      </c>
      <c r="AI252" s="37" t="n">
        <v>361</v>
      </c>
      <c r="AJ252" s="37" t="n">
        <v>-271</v>
      </c>
      <c r="AK252" s="38" t="n">
        <v>285.3666666666667</v>
      </c>
      <c r="AL252" s="38">
        <f>IF(OR($Z252="Dar de baja en SAP",$Z252="Dar de alta en SAP"),$AJ252*$AK252,"")</f>
        <v/>
      </c>
      <c r="AM252" s="38">
        <f>$AI252*$AK252</f>
        <v/>
      </c>
      <c r="AN252" s="27" t="inlineStr"/>
      <c r="AO252" s="27"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t="inlineStr"/>
      <c r="D253" s="5" t="inlineStr">
        <is>
          <t>033</t>
        </is>
      </c>
      <c r="E253" s="5" t="inlineStr">
        <is>
          <t>ZDES</t>
        </is>
      </c>
      <c r="F253" s="5" t="inlineStr">
        <is>
          <t>1130</t>
        </is>
      </c>
      <c r="G253" s="5" t="inlineStr">
        <is>
          <t>3013</t>
        </is>
      </c>
      <c r="H253" s="5" t="inlineStr">
        <is>
          <t>C/U</t>
        </is>
      </c>
      <c r="I253" s="6" t="n">
        <v>10</v>
      </c>
      <c r="J253" s="6" t="n">
        <v>0</v>
      </c>
      <c r="K253" s="5" t="inlineStr">
        <is>
          <t>ARS</t>
        </is>
      </c>
      <c r="L253" s="7" t="n">
        <v>0</v>
      </c>
      <c r="M253" s="7" t="n">
        <v>4064.3</v>
      </c>
      <c r="O253" s="11">
        <f>M253/SUM($M$2:$M$485)</f>
        <v/>
      </c>
      <c r="P253" s="5">
        <f>IFERROR(M253/I253,0)</f>
        <v/>
      </c>
      <c r="Q253" s="39" t="n">
        <v>66</v>
      </c>
      <c r="R253" s="8">
        <f>I253-Q253</f>
        <v/>
      </c>
      <c r="S253" s="36">
        <f>P253*R253</f>
        <v/>
      </c>
      <c r="U253" s="27" t="inlineStr">
        <is>
          <t>Stock SAP</t>
        </is>
      </c>
      <c r="V253" s="27" t="inlineStr">
        <is>
          <t>Descartables</t>
        </is>
      </c>
      <c r="W253" s="27" t="inlineStr">
        <is>
          <t>Dentro del alcance</t>
        </is>
      </c>
      <c r="X253" s="25" t="inlineStr">
        <is>
          <t>Alta</t>
        </is>
      </c>
      <c r="Y253" s="27" t="inlineStr">
        <is>
          <t>Homologado – confianza Alta</t>
        </is>
      </c>
      <c r="Z253" s="25" t="inlineStr">
        <is>
          <t>Dar de alta en SAP</t>
        </is>
      </c>
      <c r="AA253" s="27" t="inlineStr">
        <is>
          <t>48</t>
        </is>
      </c>
      <c r="AB253" s="27" t="inlineStr">
        <is>
          <t>Bolsa Colectora p/orina</t>
        </is>
      </c>
      <c r="AC253" s="27" t="inlineStr">
        <is>
          <t>Homologación por código Avain (master D-165)</t>
        </is>
      </c>
      <c r="AD253" s="27" t="inlineStr">
        <is>
          <t>No</t>
        </is>
      </c>
      <c r="AE253" s="27" t="inlineStr"/>
      <c r="AF253" s="27" t="inlineStr">
        <is>
          <t>Sí</t>
        </is>
      </c>
      <c r="AG253" s="27" t="inlineStr">
        <is>
          <t>D-165</t>
        </is>
      </c>
      <c r="AH253" s="37" t="n">
        <v>10</v>
      </c>
      <c r="AI253" s="37" t="n">
        <v>66</v>
      </c>
      <c r="AJ253" s="37" t="n">
        <v>-56</v>
      </c>
      <c r="AK253" s="38" t="n">
        <v>406.43</v>
      </c>
      <c r="AL253" s="38">
        <f>IF(OR($Z253="Dar de baja en SAP",$Z253="Dar de alta en SAP"),$AJ253*$AK253,"")</f>
        <v/>
      </c>
      <c r="AM253" s="38">
        <f>$AI253*$AK253</f>
        <v/>
      </c>
      <c r="AN253" s="27" t="inlineStr"/>
      <c r="AO253" s="27" t="inlineStr">
        <is>
          <t>Homologación: confianza base Alta + confianza SAP Alta → Alta.</t>
        </is>
      </c>
    </row>
    <row r="254">
      <c r="A254" s="5" t="inlineStr">
        <is>
          <t>2000101</t>
        </is>
      </c>
      <c r="B254" s="5" t="inlineStr">
        <is>
          <t>BOLSA ROJA GRANDE</t>
        </is>
      </c>
      <c r="C254" s="5" t="inlineStr"/>
      <c r="D254" s="5" t="inlineStr">
        <is>
          <t>033</t>
        </is>
      </c>
      <c r="E254" s="5" t="inlineStr">
        <is>
          <t>ZDES</t>
        </is>
      </c>
      <c r="F254" s="5" t="inlineStr">
        <is>
          <t>1130</t>
        </is>
      </c>
      <c r="G254" s="5" t="inlineStr">
        <is>
          <t>3010</t>
        </is>
      </c>
      <c r="H254" s="5" t="inlineStr">
        <is>
          <t>C/U</t>
        </is>
      </c>
      <c r="I254" s="6" t="n">
        <v>10</v>
      </c>
      <c r="J254" s="6" t="n">
        <v>0</v>
      </c>
      <c r="K254" s="5" t="inlineStr">
        <is>
          <t>ARS</t>
        </is>
      </c>
      <c r="L254" s="7" t="n">
        <v>0</v>
      </c>
      <c r="M254" s="7" t="n">
        <v>4200</v>
      </c>
      <c r="O254" s="11">
        <f>M254/SUM($M$2:$M$485)</f>
        <v/>
      </c>
      <c r="P254" s="5">
        <f>IFERROR(M254/I254,0)</f>
        <v/>
      </c>
      <c r="R254" s="8">
        <f>I254-Q254</f>
        <v/>
      </c>
      <c r="S254" s="36">
        <f>P254*R254</f>
        <v/>
      </c>
      <c r="U254" s="27" t="inlineStr">
        <is>
          <t>Stock SAP</t>
        </is>
      </c>
      <c r="V254" s="27" t="inlineStr">
        <is>
          <t>Descartables</t>
        </is>
      </c>
      <c r="W254" s="27" t="inlineStr">
        <is>
          <t>Dentro del alcance</t>
        </is>
      </c>
      <c r="X254" s="27" t="inlineStr"/>
      <c r="Y254" s="27" t="inlineStr">
        <is>
          <t>Sin recuento físico en el inventario de Avain</t>
        </is>
      </c>
      <c r="Z254" s="28" t="inlineStr">
        <is>
          <t>Sin recuento físico</t>
        </is>
      </c>
      <c r="AA254" s="27" t="inlineStr"/>
      <c r="AB254" s="27" t="inlineStr"/>
      <c r="AC254" s="27" t="inlineStr"/>
      <c r="AD254" s="27" t="inlineStr"/>
      <c r="AE254" s="27" t="inlineStr"/>
      <c r="AF254" s="27" t="inlineStr"/>
      <c r="AG254" s="27" t="inlineStr"/>
      <c r="AH254" s="37" t="n">
        <v>10</v>
      </c>
      <c r="AI254" s="37" t="n">
        <v>0</v>
      </c>
      <c r="AJ254" s="37" t="n">
        <v>10</v>
      </c>
      <c r="AK254" s="38" t="n">
        <v>420</v>
      </c>
      <c r="AL254" s="38" t="n"/>
      <c r="AM254" s="38" t="n"/>
      <c r="AN254" s="27" t="inlineStr"/>
      <c r="AO254" s="27" t="inlineStr"/>
    </row>
    <row r="255">
      <c r="A255" s="5" t="inlineStr">
        <is>
          <t>2000102</t>
        </is>
      </c>
      <c r="B255" s="5" t="inlineStr">
        <is>
          <t>CAMPOS ESTERILES 90x90</t>
        </is>
      </c>
      <c r="C255" s="5" t="inlineStr"/>
      <c r="D255" s="5" t="inlineStr">
        <is>
          <t>033</t>
        </is>
      </c>
      <c r="E255" s="5" t="inlineStr">
        <is>
          <t>ZDES</t>
        </is>
      </c>
      <c r="F255" s="5" t="inlineStr">
        <is>
          <t>1130</t>
        </is>
      </c>
      <c r="G255" s="5" t="inlineStr">
        <is>
          <t>3013</t>
        </is>
      </c>
      <c r="H255" s="5" t="inlineStr">
        <is>
          <t>C/U</t>
        </is>
      </c>
      <c r="I255" s="6" t="n">
        <v>10</v>
      </c>
      <c r="J255" s="6" t="n">
        <v>0</v>
      </c>
      <c r="K255" s="5" t="inlineStr">
        <is>
          <t>ARS</t>
        </is>
      </c>
      <c r="L255" s="7" t="n">
        <v>0</v>
      </c>
      <c r="M255" s="7" t="n">
        <v>6895.07</v>
      </c>
      <c r="O255" s="11">
        <f>M255/SUM($M$2:$M$485)</f>
        <v/>
      </c>
      <c r="P255" s="5">
        <f>IFERROR(M255/I255,0)</f>
        <v/>
      </c>
      <c r="Q255" s="39" t="n">
        <v>12</v>
      </c>
      <c r="R255" s="8">
        <f>I255-Q255</f>
        <v/>
      </c>
      <c r="S255" s="36">
        <f>P255*R255</f>
        <v/>
      </c>
      <c r="U255" s="27" t="inlineStr">
        <is>
          <t>Stock SAP</t>
        </is>
      </c>
      <c r="V255" s="27" t="inlineStr">
        <is>
          <t>Descartables</t>
        </is>
      </c>
      <c r="W255" s="27" t="inlineStr">
        <is>
          <t>Dentro del alcance</t>
        </is>
      </c>
      <c r="X255" s="25" t="inlineStr">
        <is>
          <t>Alta</t>
        </is>
      </c>
      <c r="Y255" s="27" t="inlineStr">
        <is>
          <t>Homologado – confianza Alta</t>
        </is>
      </c>
      <c r="Z255" s="26" t="inlineStr">
        <is>
          <t>Dar de baja en SAP</t>
        </is>
      </c>
      <c r="AA255" s="27" t="inlineStr">
        <is>
          <t>55</t>
        </is>
      </c>
      <c r="AB255" s="27" t="inlineStr">
        <is>
          <t>Campo Esteril</t>
        </is>
      </c>
      <c r="AC255" s="27" t="inlineStr">
        <is>
          <t>Homologación por código Avain (master K-288)</t>
        </is>
      </c>
      <c r="AD255" s="27" t="inlineStr">
        <is>
          <t>No</t>
        </is>
      </c>
      <c r="AE255" s="27" t="inlineStr"/>
      <c r="AF255" s="27" t="inlineStr">
        <is>
          <t>Sí</t>
        </is>
      </c>
      <c r="AG255" s="27" t="inlineStr">
        <is>
          <t>K-288</t>
        </is>
      </c>
      <c r="AH255" s="37" t="n">
        <v>15</v>
      </c>
      <c r="AI255" s="37" t="n">
        <v>12</v>
      </c>
      <c r="AJ255" s="37" t="n">
        <v>3</v>
      </c>
      <c r="AK255" s="38" t="n">
        <v>689.5066666666667</v>
      </c>
      <c r="AL255" s="38">
        <f>IF(OR($Z255="Dar de baja en SAP",$Z255="Dar de alta en SAP"),$AJ255*$AK255,"")</f>
        <v/>
      </c>
      <c r="AM255" s="38">
        <f>$AI255*$AK255</f>
        <v/>
      </c>
      <c r="AN255" s="27" t="inlineStr"/>
      <c r="AO255" s="27"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t="inlineStr"/>
      <c r="D256" s="5" t="inlineStr">
        <is>
          <t>033</t>
        </is>
      </c>
      <c r="E256" s="5" t="inlineStr">
        <is>
          <t>ZDES</t>
        </is>
      </c>
      <c r="F256" s="5" t="inlineStr">
        <is>
          <t>1130</t>
        </is>
      </c>
      <c r="G256" s="5" t="inlineStr">
        <is>
          <t>3013</t>
        </is>
      </c>
      <c r="H256" s="5" t="inlineStr">
        <is>
          <t>C/U</t>
        </is>
      </c>
      <c r="I256" s="6" t="n">
        <v>10</v>
      </c>
      <c r="J256" s="6" t="n">
        <v>0</v>
      </c>
      <c r="K256" s="5" t="inlineStr">
        <is>
          <t>ARS</t>
        </is>
      </c>
      <c r="L256" s="7" t="n">
        <v>0</v>
      </c>
      <c r="M256" s="7" t="n">
        <v>46988.2</v>
      </c>
      <c r="O256" s="11">
        <f>M256/SUM($M$2:$M$485)</f>
        <v/>
      </c>
      <c r="P256" s="5">
        <f>IFERROR(M256/I256,0)</f>
        <v/>
      </c>
      <c r="R256" s="8">
        <f>I256-Q256</f>
        <v/>
      </c>
      <c r="S256" s="36">
        <f>P256*R256</f>
        <v/>
      </c>
      <c r="U256" s="27" t="inlineStr">
        <is>
          <t>Stock SAP</t>
        </is>
      </c>
      <c r="V256" s="27" t="inlineStr">
        <is>
          <t>Descartables</t>
        </is>
      </c>
      <c r="W256" s="27" t="inlineStr">
        <is>
          <t>Dentro del alcance</t>
        </is>
      </c>
      <c r="X256" s="27" t="inlineStr"/>
      <c r="Y256" s="27" t="inlineStr">
        <is>
          <t>Sin recuento físico en el inventario de Avain</t>
        </is>
      </c>
      <c r="Z256" s="28" t="inlineStr">
        <is>
          <t>Sin recuento físico</t>
        </is>
      </c>
      <c r="AA256" s="27" t="inlineStr"/>
      <c r="AB256" s="27" t="inlineStr"/>
      <c r="AC256" s="27" t="inlineStr"/>
      <c r="AD256" s="27" t="inlineStr"/>
      <c r="AE256" s="27" t="inlineStr"/>
      <c r="AF256" s="27" t="inlineStr"/>
      <c r="AG256" s="27" t="inlineStr"/>
      <c r="AH256" s="37" t="n">
        <v>10</v>
      </c>
      <c r="AI256" s="37" t="n">
        <v>0</v>
      </c>
      <c r="AJ256" s="37" t="n">
        <v>10</v>
      </c>
      <c r="AK256" s="38" t="n">
        <v>4698.82</v>
      </c>
      <c r="AL256" s="38" t="n"/>
      <c r="AM256" s="38" t="n"/>
      <c r="AN256" s="27" t="inlineStr"/>
      <c r="AO256" s="27" t="inlineStr"/>
    </row>
    <row r="257">
      <c r="A257" s="5" t="inlineStr">
        <is>
          <t>2000414</t>
        </is>
      </c>
      <c r="B257" s="5" t="inlineStr">
        <is>
          <t>CANULA DE GUEDEL 11CM N3 CELESTE</t>
        </is>
      </c>
      <c r="C257" s="5" t="inlineStr"/>
      <c r="D257" s="5" t="inlineStr">
        <is>
          <t>033</t>
        </is>
      </c>
      <c r="E257" s="5" t="inlineStr">
        <is>
          <t>ZDES</t>
        </is>
      </c>
      <c r="F257" s="5" t="inlineStr">
        <is>
          <t>1130</t>
        </is>
      </c>
      <c r="G257" s="5" t="inlineStr">
        <is>
          <t>3014</t>
        </is>
      </c>
      <c r="H257" s="5" t="inlineStr">
        <is>
          <t>C/U</t>
        </is>
      </c>
      <c r="I257" s="6" t="n">
        <v>10</v>
      </c>
      <c r="J257" s="6" t="n">
        <v>0</v>
      </c>
      <c r="K257" s="5" t="inlineStr">
        <is>
          <t>ARS</t>
        </is>
      </c>
      <c r="L257" s="7" t="n">
        <v>0</v>
      </c>
      <c r="M257" s="7" t="n">
        <v>454.92</v>
      </c>
      <c r="O257" s="11">
        <f>M257/SUM($M$2:$M$485)</f>
        <v/>
      </c>
      <c r="P257" s="5">
        <f>IFERROR(M257/I257,0)</f>
        <v/>
      </c>
      <c r="Q257" s="39" t="n">
        <v>37</v>
      </c>
      <c r="R257" s="8">
        <f>I257-Q257</f>
        <v/>
      </c>
      <c r="S257" s="36">
        <f>P257*R257</f>
        <v/>
      </c>
      <c r="U257" s="27" t="inlineStr">
        <is>
          <t>Stock SAP</t>
        </is>
      </c>
      <c r="V257" s="27" t="inlineStr">
        <is>
          <t>Descartables</t>
        </is>
      </c>
      <c r="W257" s="27" t="inlineStr">
        <is>
          <t>Dentro del alcance</t>
        </is>
      </c>
      <c r="X257" s="26" t="inlineStr">
        <is>
          <t>Baja</t>
        </is>
      </c>
      <c r="Y257" s="27" t="inlineStr">
        <is>
          <t>Homologado – confianza Baja – pendiente de validación</t>
        </is>
      </c>
      <c r="Z257" s="25" t="inlineStr">
        <is>
          <t>Dar de alta en SAP</t>
        </is>
      </c>
      <c r="AA257" s="27" t="inlineStr">
        <is>
          <t>258; 412; 312; 304</t>
        </is>
      </c>
      <c r="AB257" s="27" t="inlineStr">
        <is>
          <t>Canula de Guedel 100mm; Canula de Guedel 120mm; Canula de Guedel 80mm; Canula de guedel 90mm</t>
        </is>
      </c>
      <c r="AC257" s="27" t="inlineStr">
        <is>
          <t>Homologación por código Avain (master D-167)</t>
        </is>
      </c>
      <c r="AD257" s="27" t="inlineStr">
        <is>
          <t>Sí</t>
        </is>
      </c>
      <c r="AE257" s="27" t="inlineStr">
        <is>
          <t>2000414, 2000404, 2001254</t>
        </is>
      </c>
      <c r="AF257" s="27" t="inlineStr">
        <is>
          <t>Sí</t>
        </is>
      </c>
      <c r="AG257" s="27" t="inlineStr">
        <is>
          <t>D-167</t>
        </is>
      </c>
      <c r="AH257" s="37" t="n">
        <v>10</v>
      </c>
      <c r="AI257" s="37" t="n">
        <v>37</v>
      </c>
      <c r="AJ257" s="37" t="n">
        <v>-27</v>
      </c>
      <c r="AK257" s="38" t="n">
        <v>45.492</v>
      </c>
      <c r="AL257" s="38">
        <f>IF(OR($Z257="Dar de baja en SAP",$Z257="Dar de alta en SAP"),$AJ257*$AK257,"")</f>
        <v/>
      </c>
      <c r="AM257" s="38">
        <f>$AI257*$AK257</f>
        <v/>
      </c>
      <c r="AN257" s="27" t="inlineStr"/>
      <c r="AO257" s="27"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t="inlineStr"/>
      <c r="D258" s="5" t="inlineStr">
        <is>
          <t>033</t>
        </is>
      </c>
      <c r="E258" s="5" t="inlineStr">
        <is>
          <t>ZDES</t>
        </is>
      </c>
      <c r="F258" s="5" t="inlineStr">
        <is>
          <t>1130</t>
        </is>
      </c>
      <c r="G258" s="5" t="inlineStr">
        <is>
          <t>3010</t>
        </is>
      </c>
      <c r="H258" s="5" t="inlineStr">
        <is>
          <t>C/U</t>
        </is>
      </c>
      <c r="I258" s="6" t="n">
        <v>10</v>
      </c>
      <c r="J258" s="6" t="n">
        <v>0</v>
      </c>
      <c r="K258" s="5" t="inlineStr">
        <is>
          <t>ARS</t>
        </is>
      </c>
      <c r="L258" s="7" t="n">
        <v>0</v>
      </c>
      <c r="M258" s="7" t="n">
        <v>4330</v>
      </c>
      <c r="O258" s="11">
        <f>M258/SUM($M$2:$M$485)</f>
        <v/>
      </c>
      <c r="P258" s="5">
        <f>IFERROR(M258/I258,0)</f>
        <v/>
      </c>
      <c r="Q258" s="39" t="n">
        <v>9</v>
      </c>
      <c r="R258" s="8">
        <f>I258-Q258</f>
        <v/>
      </c>
      <c r="S258" s="36">
        <f>P258*R258</f>
        <v/>
      </c>
      <c r="U258" s="27" t="inlineStr">
        <is>
          <t>Stock SAP</t>
        </is>
      </c>
      <c r="V258" s="27" t="inlineStr">
        <is>
          <t>Descartables</t>
        </is>
      </c>
      <c r="W258" s="27" t="inlineStr">
        <is>
          <t>Dentro del alcance</t>
        </is>
      </c>
      <c r="X258" s="30" t="inlineStr">
        <is>
          <t>Media</t>
        </is>
      </c>
      <c r="Y258" s="27" t="inlineStr">
        <is>
          <t>Homologado – confianza Media – pendiente de validación</t>
        </is>
      </c>
      <c r="Z258" s="26" t="inlineStr">
        <is>
          <t>Dar de baja en SAP</t>
        </is>
      </c>
      <c r="AA258" s="27" t="inlineStr">
        <is>
          <t>212</t>
        </is>
      </c>
      <c r="AB258" s="27" t="inlineStr">
        <is>
          <t>Sabana descartable</t>
        </is>
      </c>
      <c r="AC258" s="27" t="inlineStr">
        <is>
          <t>Homologación por código Avain (master K-244)</t>
        </is>
      </c>
      <c r="AD258" s="27" t="inlineStr">
        <is>
          <t>No</t>
        </is>
      </c>
      <c r="AE258" s="27" t="inlineStr"/>
      <c r="AF258" s="27" t="inlineStr">
        <is>
          <t>Sí</t>
        </is>
      </c>
      <c r="AG258" s="27" t="inlineStr">
        <is>
          <t>K-244</t>
        </is>
      </c>
      <c r="AH258" s="37" t="n">
        <v>10</v>
      </c>
      <c r="AI258" s="37" t="n">
        <v>9</v>
      </c>
      <c r="AJ258" s="37" t="n">
        <v>1</v>
      </c>
      <c r="AK258" s="38" t="n">
        <v>433</v>
      </c>
      <c r="AL258" s="38">
        <f>IF(OR($Z258="Dar de baja en SAP",$Z258="Dar de alta en SAP"),$AJ258*$AK258,"")</f>
        <v/>
      </c>
      <c r="AM258" s="38">
        <f>$AI258*$AK258</f>
        <v/>
      </c>
      <c r="AN258" s="27" t="inlineStr"/>
      <c r="AO258" s="27" t="inlineStr">
        <is>
          <t>Homologación: confianza base Media + confianza SAP Alta → Media.</t>
        </is>
      </c>
    </row>
    <row r="259">
      <c r="A259" s="5" t="inlineStr">
        <is>
          <t>2000483</t>
        </is>
      </c>
      <c r="B259" s="5" t="inlineStr">
        <is>
          <t>LINTERNA LAPICERA</t>
        </is>
      </c>
      <c r="C259" s="5" t="inlineStr"/>
      <c r="D259" s="5" t="inlineStr">
        <is>
          <t>033</t>
        </is>
      </c>
      <c r="E259" s="5" t="inlineStr">
        <is>
          <t>ZDES</t>
        </is>
      </c>
      <c r="F259" s="5" t="inlineStr">
        <is>
          <t>1130</t>
        </is>
      </c>
      <c r="G259" s="5" t="inlineStr">
        <is>
          <t>3014</t>
        </is>
      </c>
      <c r="H259" s="5" t="inlineStr">
        <is>
          <t>C/U</t>
        </is>
      </c>
      <c r="I259" s="6" t="n">
        <v>10</v>
      </c>
      <c r="J259" s="6" t="n">
        <v>0</v>
      </c>
      <c r="K259" s="5" t="inlineStr">
        <is>
          <t>ARS</t>
        </is>
      </c>
      <c r="L259" s="7" t="n">
        <v>0</v>
      </c>
      <c r="M259" s="7" t="n">
        <v>23000</v>
      </c>
      <c r="O259" s="11">
        <f>M259/SUM($M$2:$M$485)</f>
        <v/>
      </c>
      <c r="P259" s="5">
        <f>IFERROR(M259/I259,0)</f>
        <v/>
      </c>
      <c r="Q259" s="39" t="n">
        <v>9</v>
      </c>
      <c r="R259" s="8">
        <f>I259-Q259</f>
        <v/>
      </c>
      <c r="S259" s="36">
        <f>P259*R259</f>
        <v/>
      </c>
      <c r="U259" s="27" t="inlineStr">
        <is>
          <t>Stock SAP</t>
        </is>
      </c>
      <c r="V259" s="27" t="inlineStr">
        <is>
          <t>Descartables</t>
        </is>
      </c>
      <c r="W259" s="27" t="inlineStr">
        <is>
          <t>Dentro del alcance</t>
        </is>
      </c>
      <c r="X259" s="30" t="inlineStr">
        <is>
          <t>Media</t>
        </is>
      </c>
      <c r="Y259" s="27" t="inlineStr">
        <is>
          <t>Homologado – confianza Media – pendiente de validación</t>
        </is>
      </c>
      <c r="Z259" s="26" t="inlineStr">
        <is>
          <t>Dar de baja en SAP</t>
        </is>
      </c>
      <c r="AA259" s="27" t="inlineStr">
        <is>
          <t>425</t>
        </is>
      </c>
      <c r="AB259" s="27" t="inlineStr">
        <is>
          <t>Linterna de examinacion</t>
        </is>
      </c>
      <c r="AC259" s="27" t="inlineStr">
        <is>
          <t>Homologación por código Avain (master E-210)</t>
        </is>
      </c>
      <c r="AD259" s="27" t="inlineStr">
        <is>
          <t>No</t>
        </is>
      </c>
      <c r="AE259" s="27" t="inlineStr"/>
      <c r="AF259" s="27" t="inlineStr">
        <is>
          <t>Sí</t>
        </is>
      </c>
      <c r="AG259" s="27" t="inlineStr">
        <is>
          <t>E-210</t>
        </is>
      </c>
      <c r="AH259" s="37" t="n">
        <v>10</v>
      </c>
      <c r="AI259" s="37" t="n">
        <v>9</v>
      </c>
      <c r="AJ259" s="37" t="n">
        <v>1</v>
      </c>
      <c r="AK259" s="38" t="n">
        <v>2300</v>
      </c>
      <c r="AL259" s="38">
        <f>IF(OR($Z259="Dar de baja en SAP",$Z259="Dar de alta en SAP"),$AJ259*$AK259,"")</f>
        <v/>
      </c>
      <c r="AM259" s="38">
        <f>$AI259*$AK259</f>
        <v/>
      </c>
      <c r="AN259" s="27" t="inlineStr"/>
      <c r="AO259" s="27" t="inlineStr">
        <is>
          <t>Homologación: confianza base Media + confianza SAP Media → Media. Otros códigos SAP del master no están en el stock de este centro: 2000030.</t>
        </is>
      </c>
    </row>
    <row r="260">
      <c r="A260" s="5" t="inlineStr">
        <is>
          <t>2000867</t>
        </is>
      </c>
      <c r="B260" s="5" t="inlineStr">
        <is>
          <t>SONDA NASOGASTRICA K-10</t>
        </is>
      </c>
      <c r="C260" s="5" t="inlineStr"/>
      <c r="D260" s="5" t="inlineStr">
        <is>
          <t>033</t>
        </is>
      </c>
      <c r="E260" s="5" t="inlineStr">
        <is>
          <t>ZDES</t>
        </is>
      </c>
      <c r="F260" s="5" t="inlineStr">
        <is>
          <t>1130</t>
        </is>
      </c>
      <c r="G260" s="5" t="inlineStr">
        <is>
          <t>3014</t>
        </is>
      </c>
      <c r="H260" s="5" t="inlineStr">
        <is>
          <t>C/U</t>
        </is>
      </c>
      <c r="I260" s="6" t="n">
        <v>10</v>
      </c>
      <c r="J260" s="6" t="n">
        <v>0</v>
      </c>
      <c r="K260" s="5" t="inlineStr">
        <is>
          <t>ARS</t>
        </is>
      </c>
      <c r="L260" s="7" t="n">
        <v>0</v>
      </c>
      <c r="M260" s="7" t="n">
        <v>5093.89</v>
      </c>
      <c r="O260" s="11">
        <f>M260/SUM($M$2:$M$485)</f>
        <v/>
      </c>
      <c r="P260" s="5">
        <f>IFERROR(M260/I260,0)</f>
        <v/>
      </c>
      <c r="Q260" s="39" t="n">
        <v>99</v>
      </c>
      <c r="R260" s="8">
        <f>I260-Q260</f>
        <v/>
      </c>
      <c r="S260" s="36">
        <f>P260*R260</f>
        <v/>
      </c>
      <c r="U260" s="27" t="inlineStr">
        <is>
          <t>Stock SAP</t>
        </is>
      </c>
      <c r="V260" s="27" t="inlineStr">
        <is>
          <t>Descartables</t>
        </is>
      </c>
      <c r="W260" s="27" t="inlineStr">
        <is>
          <t>Dentro del alcance</t>
        </is>
      </c>
      <c r="X260" s="26" t="inlineStr">
        <is>
          <t>Baja</t>
        </is>
      </c>
      <c r="Y260" s="27" t="inlineStr">
        <is>
          <t>Homologado – confianza Baja – pendiente de validación</t>
        </is>
      </c>
      <c r="Z260" s="25" t="inlineStr">
        <is>
          <t>Dar de alta en SAP</t>
        </is>
      </c>
      <c r="AA260" s="27" t="inlineStr">
        <is>
          <t>432; 224; 306</t>
        </is>
      </c>
      <c r="AB260" s="27" t="inlineStr">
        <is>
          <t>Sonda Gastrica Fr 12; Sonda Gastrica Fr 16; SONDA NASOGASTRICA K11 o 18FR</t>
        </is>
      </c>
      <c r="AC260" s="27" t="inlineStr">
        <is>
          <t>Homologación por código Avain (master D-163)</t>
        </is>
      </c>
      <c r="AD260" s="27" t="inlineStr">
        <is>
          <t>No</t>
        </is>
      </c>
      <c r="AE260" s="27" t="inlineStr"/>
      <c r="AF260" s="27" t="inlineStr">
        <is>
          <t>Sí</t>
        </is>
      </c>
      <c r="AG260" s="27" t="inlineStr">
        <is>
          <t>D-163</t>
        </is>
      </c>
      <c r="AH260" s="37" t="n">
        <v>10</v>
      </c>
      <c r="AI260" s="37" t="n">
        <v>99</v>
      </c>
      <c r="AJ260" s="37" t="n">
        <v>-89</v>
      </c>
      <c r="AK260" s="38" t="n">
        <v>509.389</v>
      </c>
      <c r="AL260" s="38">
        <f>IF(OR($Z260="Dar de baja en SAP",$Z260="Dar de alta en SAP"),$AJ260*$AK260,"")</f>
        <v/>
      </c>
      <c r="AM260" s="38">
        <f>$AI260*$AK260</f>
        <v/>
      </c>
      <c r="AN260" s="27" t="inlineStr"/>
      <c r="AO260" s="27"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t="inlineStr"/>
      <c r="D261" s="5" t="inlineStr">
        <is>
          <t>033</t>
        </is>
      </c>
      <c r="E261" s="5" t="inlineStr">
        <is>
          <t>ZDES</t>
        </is>
      </c>
      <c r="F261" s="5" t="inlineStr">
        <is>
          <t>1130</t>
        </is>
      </c>
      <c r="G261" s="5" t="inlineStr">
        <is>
          <t>3014</t>
        </is>
      </c>
      <c r="H261" s="5" t="inlineStr">
        <is>
          <t>C/U</t>
        </is>
      </c>
      <c r="I261" s="6" t="n">
        <v>10</v>
      </c>
      <c r="J261" s="6" t="n">
        <v>0</v>
      </c>
      <c r="K261" s="5" t="inlineStr">
        <is>
          <t>ARS</t>
        </is>
      </c>
      <c r="L261" s="7" t="n">
        <v>0</v>
      </c>
      <c r="M261" s="7" t="n">
        <v>7488</v>
      </c>
      <c r="O261" s="11">
        <f>M261/SUM($M$2:$M$485)</f>
        <v/>
      </c>
      <c r="P261" s="5">
        <f>IFERROR(M261/I261,0)</f>
        <v/>
      </c>
      <c r="R261" s="8">
        <f>I261-Q261</f>
        <v/>
      </c>
      <c r="S261" s="36">
        <f>P261*R261</f>
        <v/>
      </c>
      <c r="U261" s="27" t="inlineStr">
        <is>
          <t>Stock SAP</t>
        </is>
      </c>
      <c r="V261" s="27" t="inlineStr">
        <is>
          <t>Descartables</t>
        </is>
      </c>
      <c r="W261" s="27" t="inlineStr">
        <is>
          <t>Dentro del alcance</t>
        </is>
      </c>
      <c r="X261" s="27" t="inlineStr"/>
      <c r="Y261" s="27" t="inlineStr">
        <is>
          <t>Sin recuento físico en el inventario de Avain</t>
        </is>
      </c>
      <c r="Z261" s="28" t="inlineStr">
        <is>
          <t>Sin recuento físico</t>
        </is>
      </c>
      <c r="AA261" s="27" t="inlineStr"/>
      <c r="AB261" s="27" t="inlineStr"/>
      <c r="AC261" s="27" t="inlineStr"/>
      <c r="AD261" s="27" t="inlineStr"/>
      <c r="AE261" s="27" t="inlineStr"/>
      <c r="AF261" s="27" t="inlineStr"/>
      <c r="AG261" s="27" t="inlineStr"/>
      <c r="AH261" s="37" t="n">
        <v>10</v>
      </c>
      <c r="AI261" s="37" t="n">
        <v>0</v>
      </c>
      <c r="AJ261" s="37" t="n">
        <v>10</v>
      </c>
      <c r="AK261" s="38" t="n">
        <v>748.8</v>
      </c>
      <c r="AL261" s="38" t="n"/>
      <c r="AM261" s="38" t="n"/>
      <c r="AN261" s="27" t="inlineStr"/>
      <c r="AO261" s="27" t="inlineStr"/>
    </row>
    <row r="262">
      <c r="A262" s="5" t="inlineStr">
        <is>
          <t>2001551</t>
        </is>
      </c>
      <c r="B262" s="5" t="inlineStr">
        <is>
          <t>PROLONGADOR PT35 150CM</t>
        </is>
      </c>
      <c r="C262" s="5" t="inlineStr"/>
      <c r="D262" s="5" t="inlineStr">
        <is>
          <t>MDES</t>
        </is>
      </c>
      <c r="E262" s="5" t="inlineStr">
        <is>
          <t>ZDES</t>
        </is>
      </c>
      <c r="F262" s="5" t="inlineStr">
        <is>
          <t>1130</t>
        </is>
      </c>
      <c r="G262" s="5" t="inlineStr">
        <is>
          <t>3013</t>
        </is>
      </c>
      <c r="H262" s="5" t="inlineStr">
        <is>
          <t>C/U</t>
        </is>
      </c>
      <c r="I262" s="6" t="n">
        <v>10</v>
      </c>
      <c r="J262" s="6" t="n">
        <v>0</v>
      </c>
      <c r="K262" s="5" t="inlineStr">
        <is>
          <t>ARS</t>
        </is>
      </c>
      <c r="L262" s="7" t="n">
        <v>0</v>
      </c>
      <c r="M262" s="7" t="n">
        <v>9504.5</v>
      </c>
      <c r="O262" s="11">
        <f>M262/SUM($M$2:$M$485)</f>
        <v/>
      </c>
      <c r="P262" s="5">
        <f>IFERROR(M262/I262,0)</f>
        <v/>
      </c>
      <c r="R262" s="8">
        <f>I262-Q262</f>
        <v/>
      </c>
      <c r="S262" s="36">
        <f>P262*R262</f>
        <v/>
      </c>
      <c r="U262" s="27" t="inlineStr">
        <is>
          <t>Stock SAP</t>
        </is>
      </c>
      <c r="V262" s="27" t="inlineStr">
        <is>
          <t>Descartables</t>
        </is>
      </c>
      <c r="W262" s="27" t="inlineStr">
        <is>
          <t>Dentro del alcance</t>
        </is>
      </c>
      <c r="X262" s="27" t="inlineStr"/>
      <c r="Y262" s="27" t="inlineStr">
        <is>
          <t>Sin recuento físico en el inventario de Avain</t>
        </is>
      </c>
      <c r="Z262" s="28" t="inlineStr">
        <is>
          <t>Sin recuento físico</t>
        </is>
      </c>
      <c r="AA262" s="27" t="inlineStr"/>
      <c r="AB262" s="27" t="inlineStr"/>
      <c r="AC262" s="27" t="inlineStr"/>
      <c r="AD262" s="27" t="inlineStr"/>
      <c r="AE262" s="27" t="inlineStr"/>
      <c r="AF262" s="27" t="inlineStr"/>
      <c r="AG262" s="27" t="inlineStr"/>
      <c r="AH262" s="37" t="n">
        <v>10</v>
      </c>
      <c r="AI262" s="37" t="n">
        <v>0</v>
      </c>
      <c r="AJ262" s="37" t="n">
        <v>10</v>
      </c>
      <c r="AK262" s="38" t="n">
        <v>950.45</v>
      </c>
      <c r="AL262" s="38" t="n"/>
      <c r="AM262" s="38" t="n"/>
      <c r="AN262" s="27" t="inlineStr"/>
      <c r="AO262" s="27" t="inlineStr"/>
    </row>
    <row r="263">
      <c r="A263" s="5" t="inlineStr">
        <is>
          <t>2001672</t>
        </is>
      </c>
      <c r="B263" s="5" t="inlineStr">
        <is>
          <t>MANTA DE LANA</t>
        </is>
      </c>
      <c r="C263" s="5" t="inlineStr"/>
      <c r="D263" s="5" t="inlineStr">
        <is>
          <t>033</t>
        </is>
      </c>
      <c r="E263" s="5" t="inlineStr">
        <is>
          <t>ZDES</t>
        </is>
      </c>
      <c r="F263" s="5" t="inlineStr">
        <is>
          <t>1130</t>
        </is>
      </c>
      <c r="G263" s="5" t="inlineStr">
        <is>
          <t>3013</t>
        </is>
      </c>
      <c r="H263" s="5" t="inlineStr">
        <is>
          <t>C/U</t>
        </is>
      </c>
      <c r="I263" s="6" t="n">
        <v>10</v>
      </c>
      <c r="J263" s="6" t="n">
        <v>0</v>
      </c>
      <c r="K263" s="5" t="inlineStr">
        <is>
          <t>ARS</t>
        </is>
      </c>
      <c r="L263" s="7" t="n">
        <v>0</v>
      </c>
      <c r="M263" s="7" t="n">
        <v>88900</v>
      </c>
      <c r="O263" s="11">
        <f>M263/SUM($M$2:$M$485)</f>
        <v/>
      </c>
      <c r="P263" s="5">
        <f>IFERROR(M263/I263,0)</f>
        <v/>
      </c>
      <c r="Q263" s="39" t="n">
        <v>1</v>
      </c>
      <c r="R263" s="8">
        <f>I263-Q263</f>
        <v/>
      </c>
      <c r="S263" s="36">
        <f>P263*R263</f>
        <v/>
      </c>
      <c r="U263" s="27" t="inlineStr">
        <is>
          <t>Stock SAP</t>
        </is>
      </c>
      <c r="V263" s="27" t="inlineStr">
        <is>
          <t>Descartables</t>
        </is>
      </c>
      <c r="W263" s="27" t="inlineStr">
        <is>
          <t>Dentro del alcance</t>
        </is>
      </c>
      <c r="X263" s="26" t="inlineStr">
        <is>
          <t>Baja</t>
        </is>
      </c>
      <c r="Y263" s="27" t="inlineStr">
        <is>
          <t>Homologado – confianza Baja – pendiente de validación</t>
        </is>
      </c>
      <c r="Z263" s="26" t="inlineStr">
        <is>
          <t>Dar de baja en SAP</t>
        </is>
      </c>
      <c r="AA263" s="27" t="inlineStr">
        <is>
          <t>180</t>
        </is>
      </c>
      <c r="AB263" s="27" t="inlineStr">
        <is>
          <t>Manta Termica</t>
        </is>
      </c>
      <c r="AC263" s="27" t="inlineStr">
        <is>
          <t>Cruce por nomenclatura SAP</t>
        </is>
      </c>
      <c r="AD263" s="27" t="inlineStr">
        <is>
          <t>No</t>
        </is>
      </c>
      <c r="AE263" s="27" t="inlineStr"/>
      <c r="AF263" s="27" t="inlineStr">
        <is>
          <t>Sí</t>
        </is>
      </c>
      <c r="AG263" s="27" t="inlineStr">
        <is>
          <t>K-245</t>
        </is>
      </c>
      <c r="AH263" s="37" t="n">
        <v>10</v>
      </c>
      <c r="AI263" s="37" t="n">
        <v>1</v>
      </c>
      <c r="AJ263" s="37" t="n">
        <v>9</v>
      </c>
      <c r="AK263" s="38" t="n">
        <v>8890</v>
      </c>
      <c r="AL263" s="38">
        <f>IF(OR($Z263="Dar de baja en SAP",$Z263="Dar de alta en SAP"),$AJ263*$AK263,"")</f>
        <v/>
      </c>
      <c r="AM263" s="38">
        <f>$AI263*$AK263</f>
        <v/>
      </c>
      <c r="AN263" s="27" t="inlineStr"/>
      <c r="AO263" s="27"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t="inlineStr"/>
      <c r="D264" s="5" t="inlineStr">
        <is>
          <t>033</t>
        </is>
      </c>
      <c r="E264" s="5" t="inlineStr">
        <is>
          <t>ZDES</t>
        </is>
      </c>
      <c r="F264" s="5" t="inlineStr">
        <is>
          <t>1130</t>
        </is>
      </c>
      <c r="G264" s="5" t="inlineStr">
        <is>
          <t>3014</t>
        </is>
      </c>
      <c r="H264" s="5" t="inlineStr">
        <is>
          <t>C/U</t>
        </is>
      </c>
      <c r="I264" s="6" t="n">
        <v>10</v>
      </c>
      <c r="J264" s="6" t="n">
        <v>0</v>
      </c>
      <c r="K264" s="5" t="inlineStr">
        <is>
          <t>ARS</t>
        </is>
      </c>
      <c r="L264" s="7" t="n">
        <v>0</v>
      </c>
      <c r="M264" s="7" t="n">
        <v>3154.81</v>
      </c>
      <c r="O264" s="11">
        <f>M264/SUM($M$2:$M$485)</f>
        <v/>
      </c>
      <c r="P264" s="5">
        <f>IFERROR(M264/I264,0)</f>
        <v/>
      </c>
      <c r="R264" s="8">
        <f>I264-Q264</f>
        <v/>
      </c>
      <c r="S264" s="36">
        <f>P264*R264</f>
        <v/>
      </c>
      <c r="U264" s="27" t="inlineStr">
        <is>
          <t>Stock SAP</t>
        </is>
      </c>
      <c r="V264" s="27" t="inlineStr">
        <is>
          <t>Descartables</t>
        </is>
      </c>
      <c r="W264" s="27" t="inlineStr">
        <is>
          <t>Dentro del alcance</t>
        </is>
      </c>
      <c r="X264" s="27" t="inlineStr"/>
      <c r="Y264" s="27" t="inlineStr">
        <is>
          <t>Sin recuento físico en el inventario de Avain</t>
        </is>
      </c>
      <c r="Z264" s="28" t="inlineStr">
        <is>
          <t>Sin recuento físico</t>
        </is>
      </c>
      <c r="AA264" s="27" t="inlineStr"/>
      <c r="AB264" s="27" t="inlineStr"/>
      <c r="AC264" s="27" t="inlineStr"/>
      <c r="AD264" s="27" t="inlineStr"/>
      <c r="AE264" s="27" t="inlineStr"/>
      <c r="AF264" s="27" t="inlineStr"/>
      <c r="AG264" s="27" t="inlineStr"/>
      <c r="AH264" s="37" t="n">
        <v>16</v>
      </c>
      <c r="AI264" s="37" t="n">
        <v>0</v>
      </c>
      <c r="AJ264" s="37" t="n">
        <v>16</v>
      </c>
      <c r="AK264" s="38" t="n">
        <v>315.48125</v>
      </c>
      <c r="AL264" s="38" t="n"/>
      <c r="AM264" s="38" t="n"/>
      <c r="AN264" s="27" t="inlineStr"/>
      <c r="AO264" s="27" t="inlineStr">
        <is>
          <t>El material ocupa 2 filas en la hoja 1130 Salta (lote/almacén). La cantidad SAP y la física de esta vista son el total del material.</t>
        </is>
      </c>
    </row>
    <row r="265">
      <c r="A265" s="5" t="inlineStr">
        <is>
          <t>2001866</t>
        </is>
      </c>
      <c r="B265" s="5" t="inlineStr">
        <is>
          <t>SONDA P/ ASPIRACION K30</t>
        </is>
      </c>
      <c r="C265" s="5" t="inlineStr"/>
      <c r="D265" s="5" t="inlineStr">
        <is>
          <t>033</t>
        </is>
      </c>
      <c r="E265" s="5" t="inlineStr">
        <is>
          <t>ZDES</t>
        </is>
      </c>
      <c r="F265" s="5" t="inlineStr">
        <is>
          <t>1130</t>
        </is>
      </c>
      <c r="G265" s="5" t="inlineStr">
        <is>
          <t>3013</t>
        </is>
      </c>
      <c r="H265" s="5" t="inlineStr">
        <is>
          <t>C/U</t>
        </is>
      </c>
      <c r="I265" s="6" t="n">
        <v>10</v>
      </c>
      <c r="J265" s="6" t="n">
        <v>0</v>
      </c>
      <c r="K265" s="5" t="inlineStr">
        <is>
          <t>ARS</t>
        </is>
      </c>
      <c r="L265" s="7" t="n">
        <v>0</v>
      </c>
      <c r="M265" s="7" t="n">
        <v>4713</v>
      </c>
      <c r="O265" s="11">
        <f>M265/SUM($M$2:$M$485)</f>
        <v/>
      </c>
      <c r="P265" s="5">
        <f>IFERROR(M265/I265,0)</f>
        <v/>
      </c>
      <c r="Q265" s="39" t="n">
        <v>9</v>
      </c>
      <c r="R265" s="8">
        <f>I265-Q265</f>
        <v/>
      </c>
      <c r="S265" s="36">
        <f>P265*R265</f>
        <v/>
      </c>
      <c r="U265" s="27" t="inlineStr">
        <is>
          <t>Stock SAP</t>
        </is>
      </c>
      <c r="V265" s="27" t="inlineStr">
        <is>
          <t>Descartables</t>
        </is>
      </c>
      <c r="W265" s="27" t="inlineStr">
        <is>
          <t>Dentro del alcance</t>
        </is>
      </c>
      <c r="X265" s="25" t="inlineStr">
        <is>
          <t>Alta</t>
        </is>
      </c>
      <c r="Y265" s="27" t="inlineStr">
        <is>
          <t>Homologado – confianza Alta</t>
        </is>
      </c>
      <c r="Z265" s="26" t="inlineStr">
        <is>
          <t>Dar de baja en SAP</t>
        </is>
      </c>
      <c r="AA265" s="27" t="inlineStr">
        <is>
          <t>430</t>
        </is>
      </c>
      <c r="AB265" s="27" t="inlineStr">
        <is>
          <t>Sonda de Aspiracion K30</t>
        </is>
      </c>
      <c r="AC265" s="27" t="inlineStr">
        <is>
          <t>Cruce por nomenclatura SAP</t>
        </is>
      </c>
      <c r="AD265" s="27" t="inlineStr">
        <is>
          <t>No</t>
        </is>
      </c>
      <c r="AE265" s="27" t="inlineStr"/>
      <c r="AF265" s="27" t="inlineStr">
        <is>
          <t>Sí</t>
        </is>
      </c>
      <c r="AG265" s="27" t="inlineStr">
        <is>
          <t>D-162</t>
        </is>
      </c>
      <c r="AH265" s="37" t="n">
        <v>10</v>
      </c>
      <c r="AI265" s="37" t="n">
        <v>9</v>
      </c>
      <c r="AJ265" s="37" t="n">
        <v>1</v>
      </c>
      <c r="AK265" s="38" t="n">
        <v>471.3</v>
      </c>
      <c r="AL265" s="38">
        <f>IF(OR($Z265="Dar de baja en SAP",$Z265="Dar de alta en SAP"),$AJ265*$AK265,"")</f>
        <v/>
      </c>
      <c r="AM265" s="38">
        <f>$AI265*$AK265</f>
        <v/>
      </c>
      <c r="AN265" s="27" t="inlineStr"/>
      <c r="AO265" s="27"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t="inlineStr"/>
      <c r="D266" s="5" t="inlineStr">
        <is>
          <t>MDES</t>
        </is>
      </c>
      <c r="E266" s="5" t="inlineStr">
        <is>
          <t>ZDES</t>
        </is>
      </c>
      <c r="F266" s="5" t="inlineStr">
        <is>
          <t>1130</t>
        </is>
      </c>
      <c r="G266" s="5" t="inlineStr">
        <is>
          <t>3013</t>
        </is>
      </c>
      <c r="H266" s="5" t="inlineStr">
        <is>
          <t>C/U</t>
        </is>
      </c>
      <c r="I266" s="6" t="n">
        <v>10</v>
      </c>
      <c r="J266" s="6" t="n">
        <v>0</v>
      </c>
      <c r="K266" s="5" t="inlineStr">
        <is>
          <t>ARS</t>
        </is>
      </c>
      <c r="L266" s="7" t="n">
        <v>0</v>
      </c>
      <c r="M266" s="7" t="n">
        <v>8500.4</v>
      </c>
      <c r="O266" s="11">
        <f>M266/SUM($M$2:$M$485)</f>
        <v/>
      </c>
      <c r="P266" s="5">
        <f>IFERROR(M266/I266,0)</f>
        <v/>
      </c>
      <c r="R266" s="8">
        <f>I266-Q266</f>
        <v/>
      </c>
      <c r="S266" s="36">
        <f>P266*R266</f>
        <v/>
      </c>
      <c r="U266" s="27" t="inlineStr">
        <is>
          <t>Stock SAP</t>
        </is>
      </c>
      <c r="V266" s="27" t="inlineStr">
        <is>
          <t>Descartables</t>
        </is>
      </c>
      <c r="W266" s="27" t="inlineStr">
        <is>
          <t>Dentro del alcance</t>
        </is>
      </c>
      <c r="X266" s="27" t="inlineStr"/>
      <c r="Y266" s="27" t="inlineStr">
        <is>
          <t>Sin recuento físico en el inventario de Avain</t>
        </is>
      </c>
      <c r="Z266" s="28" t="inlineStr">
        <is>
          <t>Sin recuento físico</t>
        </is>
      </c>
      <c r="AA266" s="27" t="inlineStr"/>
      <c r="AB266" s="27" t="inlineStr"/>
      <c r="AC266" s="27" t="inlineStr"/>
      <c r="AD266" s="27" t="inlineStr"/>
      <c r="AE266" s="27" t="inlineStr"/>
      <c r="AF266" s="27" t="inlineStr"/>
      <c r="AG266" s="27" t="inlineStr"/>
      <c r="AH266" s="37" t="n">
        <v>10</v>
      </c>
      <c r="AI266" s="37" t="n">
        <v>0</v>
      </c>
      <c r="AJ266" s="37" t="n">
        <v>10</v>
      </c>
      <c r="AK266" s="38" t="n">
        <v>850.04</v>
      </c>
      <c r="AL266" s="38" t="n"/>
      <c r="AM266" s="38" t="n"/>
      <c r="AN266" s="27" t="inlineStr"/>
      <c r="AO266" s="27" t="inlineStr"/>
    </row>
    <row r="267">
      <c r="A267" s="5" t="inlineStr">
        <is>
          <t>2002575</t>
        </is>
      </c>
      <c r="B267" s="5" t="inlineStr">
        <is>
          <t>CAMPO QUIRURGICO ESTERIL 60X60CM</t>
        </is>
      </c>
      <c r="C267" s="5" t="inlineStr"/>
      <c r="D267" s="5" t="inlineStr">
        <is>
          <t>033</t>
        </is>
      </c>
      <c r="E267" s="5" t="inlineStr">
        <is>
          <t>ZDES</t>
        </is>
      </c>
      <c r="F267" s="5" t="inlineStr">
        <is>
          <t>1130</t>
        </is>
      </c>
      <c r="G267" s="5" t="inlineStr">
        <is>
          <t>3013</t>
        </is>
      </c>
      <c r="H267" s="5" t="inlineStr">
        <is>
          <t>C/U</t>
        </is>
      </c>
      <c r="I267" s="6" t="n">
        <v>10</v>
      </c>
      <c r="J267" s="6" t="n">
        <v>0</v>
      </c>
      <c r="K267" s="5" t="inlineStr">
        <is>
          <t>ARS</t>
        </is>
      </c>
      <c r="L267" s="7" t="n">
        <v>0</v>
      </c>
      <c r="M267" s="7" t="n">
        <v>12847.8</v>
      </c>
      <c r="O267" s="11">
        <f>M267/SUM($M$2:$M$485)</f>
        <v/>
      </c>
      <c r="P267" s="5">
        <f>IFERROR(M267/I267,0)</f>
        <v/>
      </c>
      <c r="R267" s="8">
        <f>I267-Q267</f>
        <v/>
      </c>
      <c r="S267" s="36">
        <f>P267*R267</f>
        <v/>
      </c>
      <c r="U267" s="27" t="inlineStr">
        <is>
          <t>Stock SAP</t>
        </is>
      </c>
      <c r="V267" s="27" t="inlineStr">
        <is>
          <t>Descartables</t>
        </is>
      </c>
      <c r="W267" s="27" t="inlineStr">
        <is>
          <t>Dentro del alcance</t>
        </is>
      </c>
      <c r="X267" s="27" t="inlineStr"/>
      <c r="Y267" s="27" t="inlineStr">
        <is>
          <t>Sin recuento físico en el inventario de Avain</t>
        </is>
      </c>
      <c r="Z267" s="28" t="inlineStr">
        <is>
          <t>Sin recuento físico</t>
        </is>
      </c>
      <c r="AA267" s="27" t="inlineStr"/>
      <c r="AB267" s="27" t="inlineStr"/>
      <c r="AC267" s="27" t="inlineStr"/>
      <c r="AD267" s="27" t="inlineStr"/>
      <c r="AE267" s="27" t="inlineStr"/>
      <c r="AF267" s="27" t="inlineStr"/>
      <c r="AG267" s="27" t="inlineStr"/>
      <c r="AH267" s="37" t="n">
        <v>10</v>
      </c>
      <c r="AI267" s="37" t="n">
        <v>0</v>
      </c>
      <c r="AJ267" s="37" t="n">
        <v>10</v>
      </c>
      <c r="AK267" s="38" t="n">
        <v>1284.78</v>
      </c>
      <c r="AL267" s="38" t="n"/>
      <c r="AM267" s="38" t="n"/>
      <c r="AN267" s="27" t="inlineStr"/>
      <c r="AO267" s="27" t="inlineStr"/>
    </row>
    <row r="268">
      <c r="A268" s="5" t="inlineStr">
        <is>
          <t>3000524</t>
        </is>
      </c>
      <c r="B268" s="5" t="inlineStr">
        <is>
          <t>CASCO DE SEGURIDAD + ARNES+MENTONERA</t>
        </is>
      </c>
      <c r="C268" s="5" t="inlineStr"/>
      <c r="D268" s="5" t="inlineStr">
        <is>
          <t>INDU</t>
        </is>
      </c>
      <c r="E268" s="5" t="inlineStr">
        <is>
          <t>ZUNI</t>
        </is>
      </c>
      <c r="F268" s="5" t="inlineStr">
        <is>
          <t>1130</t>
        </is>
      </c>
      <c r="G268" s="5" t="inlineStr">
        <is>
          <t>3010</t>
        </is>
      </c>
      <c r="H268" s="5" t="inlineStr">
        <is>
          <t>C/U</t>
        </is>
      </c>
      <c r="I268" s="6" t="n">
        <v>10</v>
      </c>
      <c r="J268" s="6" t="n">
        <v>0</v>
      </c>
      <c r="K268" s="5" t="inlineStr">
        <is>
          <t>ARS</t>
        </is>
      </c>
      <c r="L268" s="7" t="n">
        <v>0</v>
      </c>
      <c r="M268" s="7" t="n">
        <v>110950</v>
      </c>
      <c r="O268" s="11">
        <f>M268/SUM($M$2:$M$485)</f>
        <v/>
      </c>
      <c r="P268" s="5">
        <f>IFERROR(M268/I268,0)</f>
        <v/>
      </c>
      <c r="R268" s="8">
        <f>I268-Q268</f>
        <v/>
      </c>
      <c r="S268" s="36">
        <f>P268*R268</f>
        <v/>
      </c>
      <c r="U268" s="27" t="inlineStr">
        <is>
          <t>Stock SAP</t>
        </is>
      </c>
      <c r="V268" s="27" t="inlineStr">
        <is>
          <t>Uniformes</t>
        </is>
      </c>
      <c r="W268" s="27" t="inlineStr">
        <is>
          <t>Fuera del alcance</t>
        </is>
      </c>
      <c r="X268" s="27" t="inlineStr"/>
      <c r="Y268" s="27" t="inlineStr">
        <is>
          <t>No aplica: uniformes, clasificación que el inventario físico de Farmacia no releva</t>
        </is>
      </c>
      <c r="Z268" s="28" t="inlineStr">
        <is>
          <t>Fuera del alcance del inventario físico</t>
        </is>
      </c>
      <c r="AA268" s="27" t="inlineStr"/>
      <c r="AB268" s="27" t="inlineStr"/>
      <c r="AC268" s="27" t="inlineStr"/>
      <c r="AD268" s="27" t="inlineStr"/>
      <c r="AE268" s="27" t="inlineStr"/>
      <c r="AF268" s="27" t="inlineStr"/>
      <c r="AG268" s="27" t="inlineStr"/>
      <c r="AH268" s="37" t="n">
        <v>13</v>
      </c>
      <c r="AI268" s="37" t="n">
        <v>0</v>
      </c>
      <c r="AJ268" s="37" t="n">
        <v>13</v>
      </c>
      <c r="AK268" s="38" t="n">
        <v>11095</v>
      </c>
      <c r="AL268" s="38" t="n"/>
      <c r="AM268" s="38" t="n"/>
      <c r="AN268" s="27" t="inlineStr"/>
      <c r="AO268" s="27"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t="inlineStr"/>
      <c r="D269" s="5" t="inlineStr">
        <is>
          <t>INDU</t>
        </is>
      </c>
      <c r="E269" s="5" t="inlineStr">
        <is>
          <t>ZUNI</t>
        </is>
      </c>
      <c r="F269" s="5" t="inlineStr">
        <is>
          <t>1130</t>
        </is>
      </c>
      <c r="G269" s="5" t="inlineStr">
        <is>
          <t>3010</t>
        </is>
      </c>
      <c r="H269" s="5" t="inlineStr">
        <is>
          <t>C/U</t>
        </is>
      </c>
      <c r="I269" s="6" t="n">
        <v>10</v>
      </c>
      <c r="J269" s="6" t="n">
        <v>0</v>
      </c>
      <c r="K269" s="5" t="inlineStr">
        <is>
          <t>ARS</t>
        </is>
      </c>
      <c r="L269" s="7" t="n">
        <v>0</v>
      </c>
      <c r="M269" s="7" t="n">
        <v>217355.35</v>
      </c>
      <c r="O269" s="11">
        <f>M269/SUM($M$2:$M$485)</f>
        <v/>
      </c>
      <c r="P269" s="5">
        <f>IFERROR(M269/I269,0)</f>
        <v/>
      </c>
      <c r="R269" s="8">
        <f>I269-Q269</f>
        <v/>
      </c>
      <c r="S269" s="36">
        <f>P269*R269</f>
        <v/>
      </c>
      <c r="U269" s="27" t="inlineStr">
        <is>
          <t>Stock SAP</t>
        </is>
      </c>
      <c r="V269" s="27" t="inlineStr">
        <is>
          <t>Uniformes</t>
        </is>
      </c>
      <c r="W269" s="27" t="inlineStr">
        <is>
          <t>Fuera del alcance</t>
        </is>
      </c>
      <c r="X269" s="27" t="inlineStr"/>
      <c r="Y269" s="27" t="inlineStr">
        <is>
          <t>No aplica: uniformes, clasificación que el inventario físico de Farmacia no releva</t>
        </is>
      </c>
      <c r="Z269" s="28" t="inlineStr">
        <is>
          <t>Fuera del alcance del inventario físico</t>
        </is>
      </c>
      <c r="AA269" s="27" t="inlineStr"/>
      <c r="AB269" s="27" t="inlineStr"/>
      <c r="AC269" s="27" t="inlineStr"/>
      <c r="AD269" s="27" t="inlineStr"/>
      <c r="AE269" s="27" t="inlineStr"/>
      <c r="AF269" s="27" t="inlineStr"/>
      <c r="AG269" s="27" t="inlineStr"/>
      <c r="AH269" s="37" t="n">
        <v>10</v>
      </c>
      <c r="AI269" s="37" t="n">
        <v>0</v>
      </c>
      <c r="AJ269" s="37" t="n">
        <v>10</v>
      </c>
      <c r="AK269" s="38" t="n">
        <v>21735.535</v>
      </c>
      <c r="AL269" s="38" t="n"/>
      <c r="AM269" s="38" t="n"/>
      <c r="AN269" s="27" t="inlineStr"/>
      <c r="AO269" s="27" t="inlineStr"/>
    </row>
    <row r="270">
      <c r="A270" s="5" t="inlineStr">
        <is>
          <t>3000716</t>
        </is>
      </c>
      <c r="B270" s="5" t="inlineStr">
        <is>
          <t>PANTALON CARGO ANTI DESGARRO T48</t>
        </is>
      </c>
      <c r="C270" s="5" t="inlineStr"/>
      <c r="D270" s="5" t="inlineStr">
        <is>
          <t>INDU</t>
        </is>
      </c>
      <c r="E270" s="5" t="inlineStr">
        <is>
          <t>ZUNI</t>
        </is>
      </c>
      <c r="F270" s="5" t="inlineStr">
        <is>
          <t>1130</t>
        </is>
      </c>
      <c r="G270" s="5" t="inlineStr">
        <is>
          <t>3011</t>
        </is>
      </c>
      <c r="H270" s="5" t="inlineStr">
        <is>
          <t>C/U</t>
        </is>
      </c>
      <c r="I270" s="6" t="n">
        <v>10</v>
      </c>
      <c r="J270" s="6" t="n">
        <v>0</v>
      </c>
      <c r="K270" s="5" t="inlineStr">
        <is>
          <t>ARS</t>
        </is>
      </c>
      <c r="L270" s="7" t="n">
        <v>0</v>
      </c>
      <c r="M270" s="7" t="n">
        <v>251271.2</v>
      </c>
      <c r="O270" s="11">
        <f>M270/SUM($M$2:$M$485)</f>
        <v/>
      </c>
      <c r="P270" s="5">
        <f>IFERROR(M270/I270,0)</f>
        <v/>
      </c>
      <c r="R270" s="8">
        <f>I270-Q270</f>
        <v/>
      </c>
      <c r="S270" s="36">
        <f>P270*R270</f>
        <v/>
      </c>
      <c r="U270" s="27" t="inlineStr">
        <is>
          <t>Stock SAP</t>
        </is>
      </c>
      <c r="V270" s="27" t="inlineStr">
        <is>
          <t>Uniformes</t>
        </is>
      </c>
      <c r="W270" s="27" t="inlineStr">
        <is>
          <t>Fuera del alcance</t>
        </is>
      </c>
      <c r="X270" s="27" t="inlineStr"/>
      <c r="Y270" s="27" t="inlineStr">
        <is>
          <t>No aplica: uniformes, clasificación que el inventario físico de Farmacia no releva</t>
        </is>
      </c>
      <c r="Z270" s="28" t="inlineStr">
        <is>
          <t>Fuera del alcance del inventario físico</t>
        </is>
      </c>
      <c r="AA270" s="27" t="inlineStr"/>
      <c r="AB270" s="27" t="inlineStr"/>
      <c r="AC270" s="27" t="inlineStr"/>
      <c r="AD270" s="27" t="inlineStr"/>
      <c r="AE270" s="27" t="inlineStr"/>
      <c r="AF270" s="27" t="inlineStr"/>
      <c r="AG270" s="27" t="inlineStr"/>
      <c r="AH270" s="37" t="n">
        <v>10</v>
      </c>
      <c r="AI270" s="37" t="n">
        <v>0</v>
      </c>
      <c r="AJ270" s="37" t="n">
        <v>10</v>
      </c>
      <c r="AK270" s="38" t="n">
        <v>25127.12</v>
      </c>
      <c r="AL270" s="38" t="n"/>
      <c r="AM270" s="38" t="n"/>
      <c r="AN270" s="27" t="inlineStr"/>
      <c r="AO270" s="27" t="inlineStr"/>
    </row>
    <row r="271">
      <c r="A271" s="5" t="inlineStr">
        <is>
          <t>3000915</t>
        </is>
      </c>
      <c r="B271" s="5" t="inlineStr">
        <is>
          <t>BOTIN DE SEGURIDAD T43</t>
        </is>
      </c>
      <c r="C271" s="5" t="inlineStr"/>
      <c r="D271" s="5" t="inlineStr">
        <is>
          <t>INDU</t>
        </is>
      </c>
      <c r="E271" s="5" t="inlineStr">
        <is>
          <t>ZUNI</t>
        </is>
      </c>
      <c r="F271" s="5" t="inlineStr">
        <is>
          <t>1130</t>
        </is>
      </c>
      <c r="G271" s="5" t="inlineStr">
        <is>
          <t>3011</t>
        </is>
      </c>
      <c r="H271" s="5" t="inlineStr">
        <is>
          <t>C/U</t>
        </is>
      </c>
      <c r="I271" s="6" t="n">
        <v>10</v>
      </c>
      <c r="J271" s="6" t="n">
        <v>0</v>
      </c>
      <c r="K271" s="5" t="inlineStr">
        <is>
          <t>ARS</t>
        </is>
      </c>
      <c r="L271" s="7" t="n">
        <v>0</v>
      </c>
      <c r="M271" s="7" t="n">
        <v>858846.67</v>
      </c>
      <c r="O271" s="11">
        <f>M271/SUM($M$2:$M$485)</f>
        <v/>
      </c>
      <c r="P271" s="5">
        <f>IFERROR(M271/I271,0)</f>
        <v/>
      </c>
      <c r="R271" s="8">
        <f>I271-Q271</f>
        <v/>
      </c>
      <c r="S271" s="36">
        <f>P271*R271</f>
        <v/>
      </c>
      <c r="U271" s="27" t="inlineStr">
        <is>
          <t>Stock SAP</t>
        </is>
      </c>
      <c r="V271" s="27" t="inlineStr">
        <is>
          <t>Uniformes</t>
        </is>
      </c>
      <c r="W271" s="27" t="inlineStr">
        <is>
          <t>Fuera del alcance</t>
        </is>
      </c>
      <c r="X271" s="27" t="inlineStr"/>
      <c r="Y271" s="27" t="inlineStr">
        <is>
          <t>No aplica: uniformes, clasificación que el inventario físico de Farmacia no releva</t>
        </is>
      </c>
      <c r="Z271" s="28" t="inlineStr">
        <is>
          <t>Fuera del alcance del inventario físico</t>
        </is>
      </c>
      <c r="AA271" s="27" t="inlineStr"/>
      <c r="AB271" s="27" t="inlineStr"/>
      <c r="AC271" s="27" t="inlineStr"/>
      <c r="AD271" s="27" t="inlineStr"/>
      <c r="AE271" s="27" t="inlineStr"/>
      <c r="AF271" s="27" t="inlineStr"/>
      <c r="AG271" s="27" t="inlineStr"/>
      <c r="AH271" s="37" t="n">
        <v>15</v>
      </c>
      <c r="AI271" s="37" t="n">
        <v>0</v>
      </c>
      <c r="AJ271" s="37" t="n">
        <v>15</v>
      </c>
      <c r="AK271" s="38" t="n">
        <v>85884.66666666667</v>
      </c>
      <c r="AL271" s="38" t="n"/>
      <c r="AM271" s="38" t="n"/>
      <c r="AN271" s="27" t="inlineStr"/>
      <c r="AO271" s="27" t="inlineStr">
        <is>
          <t>El material ocupa 2 filas en la hoja 1130 Salta (lote/almacén). La cantidad SAP y la física de esta vista son el total del material.</t>
        </is>
      </c>
    </row>
    <row r="272">
      <c r="A272" s="5" t="inlineStr">
        <is>
          <t>3001259</t>
        </is>
      </c>
      <c r="B272" s="5" t="inlineStr">
        <is>
          <t>CONJUNTO TERMICO M</t>
        </is>
      </c>
      <c r="C272" s="5" t="inlineStr"/>
      <c r="D272" s="5" t="inlineStr">
        <is>
          <t>INDU</t>
        </is>
      </c>
      <c r="E272" s="5" t="inlineStr">
        <is>
          <t>ZUNI</t>
        </is>
      </c>
      <c r="F272" s="5" t="inlineStr">
        <is>
          <t>1130</t>
        </is>
      </c>
      <c r="G272" s="5" t="inlineStr">
        <is>
          <t>3011</t>
        </is>
      </c>
      <c r="H272" s="5" t="inlineStr">
        <is>
          <t>C/U</t>
        </is>
      </c>
      <c r="I272" s="6" t="n">
        <v>10</v>
      </c>
      <c r="J272" s="6" t="n">
        <v>0</v>
      </c>
      <c r="K272" s="5" t="inlineStr">
        <is>
          <t>ARS</t>
        </is>
      </c>
      <c r="L272" s="7" t="n">
        <v>0</v>
      </c>
      <c r="M272" s="7" t="n">
        <v>110838</v>
      </c>
      <c r="O272" s="11">
        <f>M272/SUM($M$2:$M$485)</f>
        <v/>
      </c>
      <c r="P272" s="5">
        <f>IFERROR(M272/I272,0)</f>
        <v/>
      </c>
      <c r="R272" s="8">
        <f>I272-Q272</f>
        <v/>
      </c>
      <c r="S272" s="36">
        <f>P272*R272</f>
        <v/>
      </c>
      <c r="U272" s="27" t="inlineStr">
        <is>
          <t>Stock SAP</t>
        </is>
      </c>
      <c r="V272" s="27" t="inlineStr">
        <is>
          <t>Uniformes</t>
        </is>
      </c>
      <c r="W272" s="27" t="inlineStr">
        <is>
          <t>Fuera del alcance</t>
        </is>
      </c>
      <c r="X272" s="27" t="inlineStr"/>
      <c r="Y272" s="27" t="inlineStr">
        <is>
          <t>No aplica: uniformes, clasificación que el inventario físico de Farmacia no releva</t>
        </is>
      </c>
      <c r="Z272" s="28" t="inlineStr">
        <is>
          <t>Fuera del alcance del inventario físico</t>
        </is>
      </c>
      <c r="AA272" s="27" t="inlineStr"/>
      <c r="AB272" s="27" t="inlineStr"/>
      <c r="AC272" s="27" t="inlineStr"/>
      <c r="AD272" s="27" t="inlineStr"/>
      <c r="AE272" s="27" t="inlineStr"/>
      <c r="AF272" s="27" t="inlineStr"/>
      <c r="AG272" s="27" t="inlineStr"/>
      <c r="AH272" s="37" t="n">
        <v>10</v>
      </c>
      <c r="AI272" s="37" t="n">
        <v>0</v>
      </c>
      <c r="AJ272" s="37" t="n">
        <v>10</v>
      </c>
      <c r="AK272" s="38" t="n">
        <v>11083.8</v>
      </c>
      <c r="AL272" s="38" t="n"/>
      <c r="AM272" s="38" t="n"/>
      <c r="AN272" s="27" t="inlineStr"/>
      <c r="AO272" s="27" t="inlineStr"/>
    </row>
    <row r="273">
      <c r="A273" s="5" t="inlineStr">
        <is>
          <t>3001260</t>
        </is>
      </c>
      <c r="B273" s="5" t="inlineStr">
        <is>
          <t>CONJUNTO TERMICO L</t>
        </is>
      </c>
      <c r="C273" s="5" t="inlineStr"/>
      <c r="D273" s="5" t="inlineStr">
        <is>
          <t>INDU</t>
        </is>
      </c>
      <c r="E273" s="5" t="inlineStr">
        <is>
          <t>ZUNI</t>
        </is>
      </c>
      <c r="F273" s="5" t="inlineStr">
        <is>
          <t>1130</t>
        </is>
      </c>
      <c r="G273" s="5" t="inlineStr">
        <is>
          <t>3011</t>
        </is>
      </c>
      <c r="H273" s="5" t="inlineStr">
        <is>
          <t>C/U</t>
        </is>
      </c>
      <c r="I273" s="6" t="n">
        <v>10</v>
      </c>
      <c r="J273" s="6" t="n">
        <v>0</v>
      </c>
      <c r="K273" s="5" t="inlineStr">
        <is>
          <t>ARS</t>
        </is>
      </c>
      <c r="L273" s="7" t="n">
        <v>0</v>
      </c>
      <c r="M273" s="7" t="n">
        <v>110838</v>
      </c>
      <c r="O273" s="11">
        <f>M273/SUM($M$2:$M$485)</f>
        <v/>
      </c>
      <c r="P273" s="5">
        <f>IFERROR(M273/I273,0)</f>
        <v/>
      </c>
      <c r="R273" s="8">
        <f>I273-Q273</f>
        <v/>
      </c>
      <c r="S273" s="36">
        <f>P273*R273</f>
        <v/>
      </c>
      <c r="U273" s="27" t="inlineStr">
        <is>
          <t>Stock SAP</t>
        </is>
      </c>
      <c r="V273" s="27" t="inlineStr">
        <is>
          <t>Uniformes</t>
        </is>
      </c>
      <c r="W273" s="27" t="inlineStr">
        <is>
          <t>Fuera del alcance</t>
        </is>
      </c>
      <c r="X273" s="27" t="inlineStr"/>
      <c r="Y273" s="27" t="inlineStr">
        <is>
          <t>No aplica: uniformes, clasificación que el inventario físico de Farmacia no releva</t>
        </is>
      </c>
      <c r="Z273" s="28" t="inlineStr">
        <is>
          <t>Fuera del alcance del inventario físico</t>
        </is>
      </c>
      <c r="AA273" s="27" t="inlineStr"/>
      <c r="AB273" s="27" t="inlineStr"/>
      <c r="AC273" s="27" t="inlineStr"/>
      <c r="AD273" s="27" t="inlineStr"/>
      <c r="AE273" s="27" t="inlineStr"/>
      <c r="AF273" s="27" t="inlineStr"/>
      <c r="AG273" s="27" t="inlineStr"/>
      <c r="AH273" s="37" t="n">
        <v>10</v>
      </c>
      <c r="AI273" s="37" t="n">
        <v>0</v>
      </c>
      <c r="AJ273" s="37" t="n">
        <v>10</v>
      </c>
      <c r="AK273" s="38" t="n">
        <v>11083.8</v>
      </c>
      <c r="AL273" s="38" t="n"/>
      <c r="AM273" s="38" t="n"/>
      <c r="AN273" s="27" t="inlineStr"/>
      <c r="AO273" s="27" t="inlineStr"/>
    </row>
    <row r="274">
      <c r="A274" s="5" t="inlineStr">
        <is>
          <t>3001283</t>
        </is>
      </c>
      <c r="B274" s="5" t="inlineStr">
        <is>
          <t>ARNES CASCO DE SEGURIDAD</t>
        </is>
      </c>
      <c r="C274" s="5" t="inlineStr"/>
      <c r="D274" s="5" t="inlineStr">
        <is>
          <t>INDU</t>
        </is>
      </c>
      <c r="E274" s="5" t="inlineStr">
        <is>
          <t>ZUNI</t>
        </is>
      </c>
      <c r="F274" s="5" t="inlineStr">
        <is>
          <t>1130</t>
        </is>
      </c>
      <c r="G274" s="5" t="inlineStr">
        <is>
          <t>3010</t>
        </is>
      </c>
      <c r="H274" s="5" t="inlineStr">
        <is>
          <t>C/U</t>
        </is>
      </c>
      <c r="I274" s="6" t="n">
        <v>10</v>
      </c>
      <c r="J274" s="6" t="n">
        <v>0</v>
      </c>
      <c r="K274" s="5" t="inlineStr">
        <is>
          <t>ARS</t>
        </is>
      </c>
      <c r="L274" s="7" t="n">
        <v>0</v>
      </c>
      <c r="M274" s="7" t="n">
        <v>23000</v>
      </c>
      <c r="O274" s="11">
        <f>M274/SUM($M$2:$M$485)</f>
        <v/>
      </c>
      <c r="P274" s="5">
        <f>IFERROR(M274/I274,0)</f>
        <v/>
      </c>
      <c r="R274" s="8">
        <f>I274-Q274</f>
        <v/>
      </c>
      <c r="S274" s="36">
        <f>P274*R274</f>
        <v/>
      </c>
      <c r="U274" s="27" t="inlineStr">
        <is>
          <t>Stock SAP</t>
        </is>
      </c>
      <c r="V274" s="27" t="inlineStr">
        <is>
          <t>Uniformes</t>
        </is>
      </c>
      <c r="W274" s="27" t="inlineStr">
        <is>
          <t>Fuera del alcance</t>
        </is>
      </c>
      <c r="X274" s="27" t="inlineStr"/>
      <c r="Y274" s="27" t="inlineStr">
        <is>
          <t>No aplica: uniformes, clasificación que el inventario físico de Farmacia no releva</t>
        </is>
      </c>
      <c r="Z274" s="28" t="inlineStr">
        <is>
          <t>Fuera del alcance del inventario físico</t>
        </is>
      </c>
      <c r="AA274" s="27" t="inlineStr"/>
      <c r="AB274" s="27" t="inlineStr"/>
      <c r="AC274" s="27" t="inlineStr"/>
      <c r="AD274" s="27" t="inlineStr"/>
      <c r="AE274" s="27" t="inlineStr"/>
      <c r="AF274" s="27" t="inlineStr"/>
      <c r="AG274" s="27" t="inlineStr"/>
      <c r="AH274" s="37" t="n">
        <v>10</v>
      </c>
      <c r="AI274" s="37" t="n">
        <v>0</v>
      </c>
      <c r="AJ274" s="37" t="n">
        <v>10</v>
      </c>
      <c r="AK274" s="38" t="n">
        <v>2300</v>
      </c>
      <c r="AL274" s="38" t="n"/>
      <c r="AM274" s="38" t="n"/>
      <c r="AN274" s="27" t="inlineStr"/>
      <c r="AO274" s="27" t="inlineStr"/>
    </row>
    <row r="275">
      <c r="A275" s="5" t="inlineStr">
        <is>
          <t>3001434</t>
        </is>
      </c>
      <c r="B275" s="5" t="inlineStr">
        <is>
          <t>CHOMBA NEGRA M</t>
        </is>
      </c>
      <c r="C275" s="5" t="inlineStr"/>
      <c r="D275" s="5" t="inlineStr">
        <is>
          <t>INDU</t>
        </is>
      </c>
      <c r="E275" s="5" t="inlineStr">
        <is>
          <t>ZUNI</t>
        </is>
      </c>
      <c r="F275" s="5" t="inlineStr">
        <is>
          <t>1130</t>
        </is>
      </c>
      <c r="G275" s="5" t="inlineStr">
        <is>
          <t>3012</t>
        </is>
      </c>
      <c r="H275" s="5" t="inlineStr">
        <is>
          <t>C/U</t>
        </is>
      </c>
      <c r="I275" s="6" t="n">
        <v>10</v>
      </c>
      <c r="J275" s="6" t="n">
        <v>0</v>
      </c>
      <c r="K275" s="5" t="inlineStr">
        <is>
          <t>ARS</t>
        </is>
      </c>
      <c r="L275" s="7" t="n">
        <v>0</v>
      </c>
      <c r="M275" s="7" t="n">
        <v>127173.3</v>
      </c>
      <c r="O275" s="11">
        <f>M275/SUM($M$2:$M$485)</f>
        <v/>
      </c>
      <c r="P275" s="5">
        <f>IFERROR(M275/I275,0)</f>
        <v/>
      </c>
      <c r="R275" s="8">
        <f>I275-Q275</f>
        <v/>
      </c>
      <c r="S275" s="36">
        <f>P275*R275</f>
        <v/>
      </c>
      <c r="U275" s="27" t="inlineStr">
        <is>
          <t>Stock SAP</t>
        </is>
      </c>
      <c r="V275" s="27" t="inlineStr">
        <is>
          <t>Uniformes</t>
        </is>
      </c>
      <c r="W275" s="27" t="inlineStr">
        <is>
          <t>Fuera del alcance</t>
        </is>
      </c>
      <c r="X275" s="27" t="inlineStr"/>
      <c r="Y275" s="27" t="inlineStr">
        <is>
          <t>No aplica: uniformes, clasificación que el inventario físico de Farmacia no releva</t>
        </is>
      </c>
      <c r="Z275" s="28" t="inlineStr">
        <is>
          <t>Fuera del alcance del inventario físico</t>
        </is>
      </c>
      <c r="AA275" s="27" t="inlineStr"/>
      <c r="AB275" s="27" t="inlineStr"/>
      <c r="AC275" s="27" t="inlineStr"/>
      <c r="AD275" s="27" t="inlineStr"/>
      <c r="AE275" s="27" t="inlineStr"/>
      <c r="AF275" s="27" t="inlineStr"/>
      <c r="AG275" s="27" t="inlineStr"/>
      <c r="AH275" s="37" t="n">
        <v>10</v>
      </c>
      <c r="AI275" s="37" t="n">
        <v>0</v>
      </c>
      <c r="AJ275" s="37" t="n">
        <v>10</v>
      </c>
      <c r="AK275" s="38" t="n">
        <v>12717.33</v>
      </c>
      <c r="AL275" s="38" t="n"/>
      <c r="AM275" s="38" t="n"/>
      <c r="AN275" s="27" t="inlineStr"/>
      <c r="AO275" s="27" t="inlineStr"/>
    </row>
    <row r="276">
      <c r="A276" s="5" t="inlineStr">
        <is>
          <t>3001436</t>
        </is>
      </c>
      <c r="B276" s="5" t="inlineStr">
        <is>
          <t>CHOMBA NEGRA L</t>
        </is>
      </c>
      <c r="C276" s="5" t="inlineStr"/>
      <c r="D276" s="5" t="inlineStr">
        <is>
          <t>INDU</t>
        </is>
      </c>
      <c r="E276" s="5" t="inlineStr">
        <is>
          <t>ZUNI</t>
        </is>
      </c>
      <c r="F276" s="5" t="inlineStr">
        <is>
          <t>1130</t>
        </is>
      </c>
      <c r="G276" s="5" t="inlineStr">
        <is>
          <t>3012</t>
        </is>
      </c>
      <c r="H276" s="5" t="inlineStr">
        <is>
          <t>C/U</t>
        </is>
      </c>
      <c r="I276" s="6" t="n">
        <v>10</v>
      </c>
      <c r="J276" s="6" t="n">
        <v>0</v>
      </c>
      <c r="K276" s="5" t="inlineStr">
        <is>
          <t>ARS</t>
        </is>
      </c>
      <c r="L276" s="7" t="n">
        <v>0</v>
      </c>
      <c r="M276" s="7" t="n">
        <v>120477.75</v>
      </c>
      <c r="O276" s="11">
        <f>M276/SUM($M$2:$M$485)</f>
        <v/>
      </c>
      <c r="P276" s="5">
        <f>IFERROR(M276/I276,0)</f>
        <v/>
      </c>
      <c r="R276" s="8">
        <f>I276-Q276</f>
        <v/>
      </c>
      <c r="S276" s="36">
        <f>P276*R276</f>
        <v/>
      </c>
      <c r="U276" s="27" t="inlineStr">
        <is>
          <t>Stock SAP</t>
        </is>
      </c>
      <c r="V276" s="27" t="inlineStr">
        <is>
          <t>Uniformes</t>
        </is>
      </c>
      <c r="W276" s="27" t="inlineStr">
        <is>
          <t>Fuera del alcance</t>
        </is>
      </c>
      <c r="X276" s="27" t="inlineStr"/>
      <c r="Y276" s="27" t="inlineStr">
        <is>
          <t>No aplica: uniformes, clasificación que el inventario físico de Farmacia no releva</t>
        </is>
      </c>
      <c r="Z276" s="28" t="inlineStr">
        <is>
          <t>Fuera del alcance del inventario físico</t>
        </is>
      </c>
      <c r="AA276" s="27" t="inlineStr"/>
      <c r="AB276" s="27" t="inlineStr"/>
      <c r="AC276" s="27" t="inlineStr"/>
      <c r="AD276" s="27" t="inlineStr"/>
      <c r="AE276" s="27" t="inlineStr"/>
      <c r="AF276" s="27" t="inlineStr"/>
      <c r="AG276" s="27" t="inlineStr"/>
      <c r="AH276" s="37" t="n">
        <v>12</v>
      </c>
      <c r="AI276" s="37" t="n">
        <v>0</v>
      </c>
      <c r="AJ276" s="37" t="n">
        <v>12</v>
      </c>
      <c r="AK276" s="38" t="n">
        <v>12047.775</v>
      </c>
      <c r="AL276" s="38" t="n"/>
      <c r="AM276" s="38" t="n"/>
      <c r="AN276" s="27" t="inlineStr"/>
      <c r="AO276" s="27"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7" t="n">
        <v>0</v>
      </c>
      <c r="M277" s="7" t="n">
        <v>200412.91</v>
      </c>
      <c r="O277" s="11">
        <f>M277/SUM($M$2:$M$485)</f>
        <v/>
      </c>
      <c r="P277" s="5">
        <f>IFERROR(M277/I277,0)</f>
        <v/>
      </c>
      <c r="R277" s="8">
        <f>I277-Q277</f>
        <v/>
      </c>
      <c r="S277" s="36">
        <f>P277*R277</f>
        <v/>
      </c>
      <c r="U277" s="27" t="inlineStr">
        <is>
          <t>Stock SAP</t>
        </is>
      </c>
      <c r="V277" s="27" t="inlineStr">
        <is>
          <t>Medicamentos</t>
        </is>
      </c>
      <c r="W277" s="27" t="inlineStr">
        <is>
          <t>Dentro del alcance</t>
        </is>
      </c>
      <c r="X277" s="27" t="inlineStr"/>
      <c r="Y277" s="27" t="inlineStr">
        <is>
          <t>Sin recuento físico en el inventario de Avain</t>
        </is>
      </c>
      <c r="Z277" s="28" t="inlineStr">
        <is>
          <t>Sin recuento físico</t>
        </is>
      </c>
      <c r="AA277" s="27" t="inlineStr"/>
      <c r="AB277" s="27" t="inlineStr"/>
      <c r="AC277" s="27" t="inlineStr"/>
      <c r="AD277" s="27" t="inlineStr"/>
      <c r="AE277" s="27" t="inlineStr"/>
      <c r="AF277" s="27" t="inlineStr"/>
      <c r="AG277" s="27" t="inlineStr"/>
      <c r="AH277" s="37" t="n">
        <v>14</v>
      </c>
      <c r="AI277" s="37" t="n">
        <v>0</v>
      </c>
      <c r="AJ277" s="37" t="n">
        <v>14</v>
      </c>
      <c r="AK277" s="38" t="n">
        <v>22268.10071428572</v>
      </c>
      <c r="AL277" s="38" t="n"/>
      <c r="AM277" s="38" t="n"/>
      <c r="AN277" s="27" t="inlineStr"/>
      <c r="AO277" s="27" t="inlineStr">
        <is>
          <t>El material ocupa 2 filas en la hoja 1130 Salta (lote/almacén). La cantidad SAP y la física de esta vista son el total del material.</t>
        </is>
      </c>
    </row>
    <row r="278">
      <c r="A278" s="5" t="inlineStr">
        <is>
          <t>2000298</t>
        </is>
      </c>
      <c r="B278" s="5" t="inlineStr">
        <is>
          <t>AEROCAMARA ADULTO CON MASCARA</t>
        </is>
      </c>
      <c r="C278" s="5" t="inlineStr"/>
      <c r="D278" s="5" t="inlineStr">
        <is>
          <t>033</t>
        </is>
      </c>
      <c r="E278" s="5" t="inlineStr">
        <is>
          <t>ZDES</t>
        </is>
      </c>
      <c r="F278" s="5" t="inlineStr">
        <is>
          <t>1130</t>
        </is>
      </c>
      <c r="G278" s="5" t="inlineStr">
        <is>
          <t>3013</t>
        </is>
      </c>
      <c r="H278" s="5" t="inlineStr">
        <is>
          <t>C/U</t>
        </is>
      </c>
      <c r="I278" s="6" t="n">
        <v>9</v>
      </c>
      <c r="J278" s="6" t="n">
        <v>0</v>
      </c>
      <c r="K278" s="5" t="inlineStr">
        <is>
          <t>ARS</t>
        </is>
      </c>
      <c r="L278" s="7" t="n">
        <v>0</v>
      </c>
      <c r="M278" s="7" t="n">
        <v>25523.82</v>
      </c>
      <c r="O278" s="11">
        <f>M278/SUM($M$2:$M$485)</f>
        <v/>
      </c>
      <c r="P278" s="5">
        <f>IFERROR(M278/I278,0)</f>
        <v/>
      </c>
      <c r="Q278" s="39" t="n">
        <v>8</v>
      </c>
      <c r="R278" s="8">
        <f>I278-Q278</f>
        <v/>
      </c>
      <c r="S278" s="36">
        <f>P278*R278</f>
        <v/>
      </c>
      <c r="U278" s="27" t="inlineStr">
        <is>
          <t>Stock SAP</t>
        </is>
      </c>
      <c r="V278" s="27" t="inlineStr">
        <is>
          <t>Descartables</t>
        </is>
      </c>
      <c r="W278" s="27" t="inlineStr">
        <is>
          <t>Dentro del alcance</t>
        </is>
      </c>
      <c r="X278" s="30" t="inlineStr">
        <is>
          <t>Media</t>
        </is>
      </c>
      <c r="Y278" s="27" t="inlineStr">
        <is>
          <t>Homologado – confianza Media – pendiente de validación</t>
        </is>
      </c>
      <c r="Z278" s="26" t="inlineStr">
        <is>
          <t>Dar de baja en SAP</t>
        </is>
      </c>
      <c r="AA278" s="27" t="inlineStr">
        <is>
          <t>322</t>
        </is>
      </c>
      <c r="AB278" s="27" t="inlineStr">
        <is>
          <t>Aerocamara para adulto</t>
        </is>
      </c>
      <c r="AC278" s="27" t="inlineStr">
        <is>
          <t>Homologación por código Avain (master K-254)</t>
        </is>
      </c>
      <c r="AD278" s="27" t="inlineStr">
        <is>
          <t>No</t>
        </is>
      </c>
      <c r="AE278" s="27" t="inlineStr"/>
      <c r="AF278" s="27" t="inlineStr">
        <is>
          <t>Sí</t>
        </is>
      </c>
      <c r="AG278" s="27" t="inlineStr">
        <is>
          <t>K-254</t>
        </is>
      </c>
      <c r="AH278" s="37" t="n">
        <v>9</v>
      </c>
      <c r="AI278" s="37" t="n">
        <v>8</v>
      </c>
      <c r="AJ278" s="37" t="n">
        <v>1</v>
      </c>
      <c r="AK278" s="38" t="n">
        <v>2835.98</v>
      </c>
      <c r="AL278" s="38">
        <f>IF(OR($Z278="Dar de baja en SAP",$Z278="Dar de alta en SAP"),$AJ278*$AK278,"")</f>
        <v/>
      </c>
      <c r="AM278" s="38">
        <f>$AI278*$AK278</f>
        <v/>
      </c>
      <c r="AN278" s="27" t="inlineStr"/>
      <c r="AO278" s="27"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t="inlineStr"/>
      <c r="D279" s="5" t="inlineStr">
        <is>
          <t>INDU</t>
        </is>
      </c>
      <c r="E279" s="5" t="inlineStr">
        <is>
          <t>ZUNI</t>
        </is>
      </c>
      <c r="F279" s="5" t="inlineStr">
        <is>
          <t>1130</t>
        </is>
      </c>
      <c r="G279" s="5" t="inlineStr">
        <is>
          <t>3011</t>
        </is>
      </c>
      <c r="H279" s="5" t="inlineStr">
        <is>
          <t>C/U</t>
        </is>
      </c>
      <c r="I279" s="6" t="n">
        <v>9</v>
      </c>
      <c r="J279" s="6" t="n">
        <v>0</v>
      </c>
      <c r="K279" s="5" t="inlineStr">
        <is>
          <t>ARS</t>
        </is>
      </c>
      <c r="L279" s="7" t="n">
        <v>0</v>
      </c>
      <c r="M279" s="7" t="n">
        <v>99754.2</v>
      </c>
      <c r="O279" s="11">
        <f>M279/SUM($M$2:$M$485)</f>
        <v/>
      </c>
      <c r="P279" s="5">
        <f>IFERROR(M279/I279,0)</f>
        <v/>
      </c>
      <c r="R279" s="8">
        <f>I279-Q279</f>
        <v/>
      </c>
      <c r="S279" s="36">
        <f>P279*R279</f>
        <v/>
      </c>
      <c r="U279" s="27" t="inlineStr">
        <is>
          <t>Stock SAP</t>
        </is>
      </c>
      <c r="V279" s="27" t="inlineStr">
        <is>
          <t>Uniformes</t>
        </is>
      </c>
      <c r="W279" s="27" t="inlineStr">
        <is>
          <t>Fuera del alcance</t>
        </is>
      </c>
      <c r="X279" s="27" t="inlineStr"/>
      <c r="Y279" s="27" t="inlineStr">
        <is>
          <t>No aplica: uniformes, clasificación que el inventario físico de Farmacia no releva</t>
        </is>
      </c>
      <c r="Z279" s="28" t="inlineStr">
        <is>
          <t>Fuera del alcance del inventario físico</t>
        </is>
      </c>
      <c r="AA279" s="27" t="inlineStr"/>
      <c r="AB279" s="27" t="inlineStr"/>
      <c r="AC279" s="27" t="inlineStr"/>
      <c r="AD279" s="27" t="inlineStr"/>
      <c r="AE279" s="27" t="inlineStr"/>
      <c r="AF279" s="27" t="inlineStr"/>
      <c r="AG279" s="27" t="inlineStr"/>
      <c r="AH279" s="37" t="n">
        <v>9</v>
      </c>
      <c r="AI279" s="37" t="n">
        <v>0</v>
      </c>
      <c r="AJ279" s="37" t="n">
        <v>9</v>
      </c>
      <c r="AK279" s="38" t="n">
        <v>11083.8</v>
      </c>
      <c r="AL279" s="38" t="n"/>
      <c r="AM279" s="38" t="n"/>
      <c r="AN279" s="27" t="inlineStr"/>
      <c r="AO279" s="27" t="inlineStr"/>
    </row>
    <row r="280">
      <c r="A280" s="5" t="inlineStr">
        <is>
          <t>3001341</t>
        </is>
      </c>
      <c r="B280" s="5" t="inlineStr">
        <is>
          <t>PANTALON IMPERMEABLE M</t>
        </is>
      </c>
      <c r="C280" s="5" t="inlineStr"/>
      <c r="D280" s="5" t="inlineStr">
        <is>
          <t>INDU</t>
        </is>
      </c>
      <c r="E280" s="5" t="inlineStr">
        <is>
          <t>ZUNI</t>
        </is>
      </c>
      <c r="F280" s="5" t="inlineStr">
        <is>
          <t>1130</t>
        </is>
      </c>
      <c r="G280" s="5" t="inlineStr">
        <is>
          <t>3012</t>
        </is>
      </c>
      <c r="H280" s="5" t="inlineStr">
        <is>
          <t>C/U</t>
        </is>
      </c>
      <c r="I280" s="6" t="n">
        <v>9</v>
      </c>
      <c r="J280" s="6" t="n">
        <v>0</v>
      </c>
      <c r="K280" s="5" t="inlineStr">
        <is>
          <t>ARS</t>
        </is>
      </c>
      <c r="L280" s="7" t="n">
        <v>0</v>
      </c>
      <c r="M280" s="7" t="n">
        <v>599126.71</v>
      </c>
      <c r="O280" s="11">
        <f>M280/SUM($M$2:$M$485)</f>
        <v/>
      </c>
      <c r="P280" s="5">
        <f>IFERROR(M280/I280,0)</f>
        <v/>
      </c>
      <c r="R280" s="8">
        <f>I280-Q280</f>
        <v/>
      </c>
      <c r="S280" s="36">
        <f>P280*R280</f>
        <v/>
      </c>
      <c r="U280" s="27" t="inlineStr">
        <is>
          <t>Stock SAP</t>
        </is>
      </c>
      <c r="V280" s="27" t="inlineStr">
        <is>
          <t>Uniformes</t>
        </is>
      </c>
      <c r="W280" s="27" t="inlineStr">
        <is>
          <t>Fuera del alcance</t>
        </is>
      </c>
      <c r="X280" s="27" t="inlineStr"/>
      <c r="Y280" s="27" t="inlineStr">
        <is>
          <t>No aplica: uniformes, clasificación que el inventario físico de Farmacia no releva</t>
        </is>
      </c>
      <c r="Z280" s="28" t="inlineStr">
        <is>
          <t>Fuera del alcance del inventario físico</t>
        </is>
      </c>
      <c r="AA280" s="27" t="inlineStr"/>
      <c r="AB280" s="27" t="inlineStr"/>
      <c r="AC280" s="27" t="inlineStr"/>
      <c r="AD280" s="27" t="inlineStr"/>
      <c r="AE280" s="27" t="inlineStr"/>
      <c r="AF280" s="27" t="inlineStr"/>
      <c r="AG280" s="27" t="inlineStr"/>
      <c r="AH280" s="37" t="n">
        <v>23</v>
      </c>
      <c r="AI280" s="37" t="n">
        <v>0</v>
      </c>
      <c r="AJ280" s="37" t="n">
        <v>23</v>
      </c>
      <c r="AK280" s="38" t="n">
        <v>66569.6347826087</v>
      </c>
      <c r="AL280" s="38" t="n"/>
      <c r="AM280" s="38" t="n"/>
      <c r="AN280" s="27" t="inlineStr"/>
      <c r="AO280" s="27" t="inlineStr">
        <is>
          <t>El material ocupa 2 filas en la hoja 1130 Salta (lote/almacén). La cantidad SAP y la física de esta vista son el total del material.</t>
        </is>
      </c>
    </row>
    <row r="281">
      <c r="A281" s="5" t="inlineStr">
        <is>
          <t>3001342</t>
        </is>
      </c>
      <c r="B281" s="5" t="inlineStr">
        <is>
          <t>PANTALON IMPERMEABLE L</t>
        </is>
      </c>
      <c r="C281" s="5" t="inlineStr"/>
      <c r="D281" s="5" t="inlineStr">
        <is>
          <t>INDU</t>
        </is>
      </c>
      <c r="E281" s="5" t="inlineStr">
        <is>
          <t>ZUNI</t>
        </is>
      </c>
      <c r="F281" s="5" t="inlineStr">
        <is>
          <t>1130</t>
        </is>
      </c>
      <c r="G281" s="5" t="inlineStr">
        <is>
          <t>3012</t>
        </is>
      </c>
      <c r="H281" s="5" t="inlineStr">
        <is>
          <t>C/U</t>
        </is>
      </c>
      <c r="I281" s="6" t="n">
        <v>9</v>
      </c>
      <c r="J281" s="6" t="n">
        <v>0</v>
      </c>
      <c r="K281" s="5" t="inlineStr">
        <is>
          <t>ARS</t>
        </is>
      </c>
      <c r="L281" s="7" t="n">
        <v>0</v>
      </c>
      <c r="M281" s="7" t="n">
        <v>625161.6</v>
      </c>
      <c r="O281" s="11">
        <f>M281/SUM($M$2:$M$485)</f>
        <v/>
      </c>
      <c r="P281" s="5">
        <f>IFERROR(M281/I281,0)</f>
        <v/>
      </c>
      <c r="R281" s="8">
        <f>I281-Q281</f>
        <v/>
      </c>
      <c r="S281" s="36">
        <f>P281*R281</f>
        <v/>
      </c>
      <c r="U281" s="27" t="inlineStr">
        <is>
          <t>Stock SAP</t>
        </is>
      </c>
      <c r="V281" s="27" t="inlineStr">
        <is>
          <t>Uniformes</t>
        </is>
      </c>
      <c r="W281" s="27" t="inlineStr">
        <is>
          <t>Fuera del alcance</t>
        </is>
      </c>
      <c r="X281" s="27" t="inlineStr"/>
      <c r="Y281" s="27" t="inlineStr">
        <is>
          <t>No aplica: uniformes, clasificación que el inventario físico de Farmacia no releva</t>
        </is>
      </c>
      <c r="Z281" s="28" t="inlineStr">
        <is>
          <t>Fuera del alcance del inventario físico</t>
        </is>
      </c>
      <c r="AA281" s="27" t="inlineStr"/>
      <c r="AB281" s="27" t="inlineStr"/>
      <c r="AC281" s="27" t="inlineStr"/>
      <c r="AD281" s="27" t="inlineStr"/>
      <c r="AE281" s="27" t="inlineStr"/>
      <c r="AF281" s="27" t="inlineStr"/>
      <c r="AG281" s="27" t="inlineStr"/>
      <c r="AH281" s="37" t="n">
        <v>9</v>
      </c>
      <c r="AI281" s="37" t="n">
        <v>0</v>
      </c>
      <c r="AJ281" s="37" t="n">
        <v>9</v>
      </c>
      <c r="AK281" s="38" t="n">
        <v>69462.39999999999</v>
      </c>
      <c r="AL281" s="38" t="n"/>
      <c r="AM281" s="38" t="n"/>
      <c r="AN281" s="27" t="inlineStr"/>
      <c r="AO281" s="27" t="inlineStr"/>
    </row>
    <row r="282">
      <c r="A282" s="5" t="inlineStr">
        <is>
          <t>3001343</t>
        </is>
      </c>
      <c r="B282" s="5" t="inlineStr">
        <is>
          <t>PANTALON IMPERMEABLE XL</t>
        </is>
      </c>
      <c r="C282" s="5" t="inlineStr"/>
      <c r="D282" s="5" t="inlineStr">
        <is>
          <t>INDU</t>
        </is>
      </c>
      <c r="E282" s="5" t="inlineStr">
        <is>
          <t>ZUNI</t>
        </is>
      </c>
      <c r="F282" s="5" t="inlineStr">
        <is>
          <t>1130</t>
        </is>
      </c>
      <c r="G282" s="5" t="inlineStr">
        <is>
          <t>3012</t>
        </is>
      </c>
      <c r="H282" s="5" t="inlineStr">
        <is>
          <t>C/U</t>
        </is>
      </c>
      <c r="I282" s="6" t="n">
        <v>9</v>
      </c>
      <c r="J282" s="6" t="n">
        <v>0</v>
      </c>
      <c r="K282" s="5" t="inlineStr">
        <is>
          <t>ARS</t>
        </is>
      </c>
      <c r="L282" s="7" t="n">
        <v>0</v>
      </c>
      <c r="M282" s="7" t="n">
        <v>612017.1899999999</v>
      </c>
      <c r="O282" s="11">
        <f>M282/SUM($M$2:$M$485)</f>
        <v/>
      </c>
      <c r="P282" s="5">
        <f>IFERROR(M282/I282,0)</f>
        <v/>
      </c>
      <c r="R282" s="8">
        <f>I282-Q282</f>
        <v/>
      </c>
      <c r="S282" s="36">
        <f>P282*R282</f>
        <v/>
      </c>
      <c r="U282" s="27" t="inlineStr">
        <is>
          <t>Stock SAP</t>
        </is>
      </c>
      <c r="V282" s="27" t="inlineStr">
        <is>
          <t>Uniformes</t>
        </is>
      </c>
      <c r="W282" s="27" t="inlineStr">
        <is>
          <t>Fuera del alcance</t>
        </is>
      </c>
      <c r="X282" s="27" t="inlineStr"/>
      <c r="Y282" s="27" t="inlineStr">
        <is>
          <t>No aplica: uniformes, clasificación que el inventario físico de Farmacia no releva</t>
        </is>
      </c>
      <c r="Z282" s="28" t="inlineStr">
        <is>
          <t>Fuera del alcance del inventario físico</t>
        </is>
      </c>
      <c r="AA282" s="27" t="inlineStr"/>
      <c r="AB282" s="27" t="inlineStr"/>
      <c r="AC282" s="27" t="inlineStr"/>
      <c r="AD282" s="27" t="inlineStr"/>
      <c r="AE282" s="27" t="inlineStr"/>
      <c r="AF282" s="27" t="inlineStr"/>
      <c r="AG282" s="27" t="inlineStr"/>
      <c r="AH282" s="37" t="n">
        <v>10</v>
      </c>
      <c r="AI282" s="37" t="n">
        <v>0</v>
      </c>
      <c r="AJ282" s="37" t="n">
        <v>10</v>
      </c>
      <c r="AK282" s="38" t="n">
        <v>68001.91</v>
      </c>
      <c r="AL282" s="38" t="n"/>
      <c r="AM282" s="38" t="n"/>
      <c r="AN282" s="27" t="inlineStr"/>
      <c r="AO282" s="27" t="inlineStr">
        <is>
          <t>El material ocupa 2 filas en la hoja 1130 Salta (lote/almacén). La cantidad SAP y la física de esta vista son el total del material.</t>
        </is>
      </c>
    </row>
    <row r="283">
      <c r="A283" s="5" t="inlineStr">
        <is>
          <t>3001437</t>
        </is>
      </c>
      <c r="B283" s="5" t="inlineStr">
        <is>
          <t>CHOMBA NEGRA XL</t>
        </is>
      </c>
      <c r="C283" s="5" t="inlineStr"/>
      <c r="D283" s="5" t="inlineStr">
        <is>
          <t>INDU</t>
        </is>
      </c>
      <c r="E283" s="5" t="inlineStr">
        <is>
          <t>ZUNI</t>
        </is>
      </c>
      <c r="F283" s="5" t="inlineStr">
        <is>
          <t>1130</t>
        </is>
      </c>
      <c r="G283" s="5" t="inlineStr">
        <is>
          <t>3012</t>
        </is>
      </c>
      <c r="H283" s="5" t="inlineStr">
        <is>
          <t>C/U</t>
        </is>
      </c>
      <c r="I283" s="6" t="n">
        <v>9</v>
      </c>
      <c r="J283" s="6" t="n">
        <v>0</v>
      </c>
      <c r="K283" s="5" t="inlineStr">
        <is>
          <t>ARS</t>
        </is>
      </c>
      <c r="L283" s="7" t="n">
        <v>0</v>
      </c>
      <c r="M283" s="7" t="n">
        <v>97441.39999999999</v>
      </c>
      <c r="O283" s="11">
        <f>M283/SUM($M$2:$M$485)</f>
        <v/>
      </c>
      <c r="P283" s="5">
        <f>IFERROR(M283/I283,0)</f>
        <v/>
      </c>
      <c r="R283" s="8">
        <f>I283-Q283</f>
        <v/>
      </c>
      <c r="S283" s="36">
        <f>P283*R283</f>
        <v/>
      </c>
      <c r="U283" s="27" t="inlineStr">
        <is>
          <t>Stock SAP</t>
        </is>
      </c>
      <c r="V283" s="27" t="inlineStr">
        <is>
          <t>Uniformes</t>
        </is>
      </c>
      <c r="W283" s="27" t="inlineStr">
        <is>
          <t>Fuera del alcance</t>
        </is>
      </c>
      <c r="X283" s="27" t="inlineStr"/>
      <c r="Y283" s="27" t="inlineStr">
        <is>
          <t>No aplica: uniformes, clasificación que el inventario físico de Farmacia no releva</t>
        </is>
      </c>
      <c r="Z283" s="28" t="inlineStr">
        <is>
          <t>Fuera del alcance del inventario físico</t>
        </is>
      </c>
      <c r="AA283" s="27" t="inlineStr"/>
      <c r="AB283" s="27" t="inlineStr"/>
      <c r="AC283" s="27" t="inlineStr"/>
      <c r="AD283" s="27" t="inlineStr"/>
      <c r="AE283" s="27" t="inlineStr"/>
      <c r="AF283" s="27" t="inlineStr"/>
      <c r="AG283" s="27" t="inlineStr"/>
      <c r="AH283" s="37" t="n">
        <v>17</v>
      </c>
      <c r="AI283" s="37" t="n">
        <v>0</v>
      </c>
      <c r="AJ283" s="37" t="n">
        <v>17</v>
      </c>
      <c r="AK283" s="38" t="n">
        <v>10826.82176470588</v>
      </c>
      <c r="AL283" s="38" t="n"/>
      <c r="AM283" s="38" t="n"/>
      <c r="AN283" s="27" t="inlineStr"/>
      <c r="AO283" s="27" t="inlineStr">
        <is>
          <t>El material ocupa 2 filas en la hoja 1130 Salta (lote/almacén). La cantidad SAP y la física de esta vista son el total del material.</t>
        </is>
      </c>
    </row>
    <row r="284">
      <c r="A284" s="5" t="inlineStr">
        <is>
          <t>3001462</t>
        </is>
      </c>
      <c r="B284" s="5" t="inlineStr">
        <is>
          <t>CONJUNTO PRIMERA PIEL L</t>
        </is>
      </c>
      <c r="C284" s="5" t="inlineStr"/>
      <c r="D284" s="5" t="inlineStr">
        <is>
          <t>INDU</t>
        </is>
      </c>
      <c r="E284" s="5" t="inlineStr">
        <is>
          <t>ZUNI</t>
        </is>
      </c>
      <c r="F284" s="5" t="inlineStr">
        <is>
          <t>1130</t>
        </is>
      </c>
      <c r="G284" s="5" t="inlineStr">
        <is>
          <t>3011</t>
        </is>
      </c>
      <c r="H284" s="5" t="inlineStr">
        <is>
          <t>C/U</t>
        </is>
      </c>
      <c r="I284" s="6" t="n">
        <v>9</v>
      </c>
      <c r="J284" s="6" t="n">
        <v>0</v>
      </c>
      <c r="K284" s="5" t="inlineStr">
        <is>
          <t>ARS</t>
        </is>
      </c>
      <c r="L284" s="7" t="n">
        <v>0</v>
      </c>
      <c r="M284" s="7" t="n">
        <v>129393</v>
      </c>
      <c r="O284" s="11">
        <f>M284/SUM($M$2:$M$485)</f>
        <v/>
      </c>
      <c r="P284" s="5">
        <f>IFERROR(M284/I284,0)</f>
        <v/>
      </c>
      <c r="R284" s="8">
        <f>I284-Q284</f>
        <v/>
      </c>
      <c r="S284" s="36">
        <f>P284*R284</f>
        <v/>
      </c>
      <c r="U284" s="27" t="inlineStr">
        <is>
          <t>Stock SAP</t>
        </is>
      </c>
      <c r="V284" s="27" t="inlineStr">
        <is>
          <t>Uniformes</t>
        </is>
      </c>
      <c r="W284" s="27" t="inlineStr">
        <is>
          <t>Fuera del alcance</t>
        </is>
      </c>
      <c r="X284" s="27" t="inlineStr"/>
      <c r="Y284" s="27" t="inlineStr">
        <is>
          <t>No aplica: uniformes, clasificación que el inventario físico de Farmacia no releva</t>
        </is>
      </c>
      <c r="Z284" s="28" t="inlineStr">
        <is>
          <t>Fuera del alcance del inventario físico</t>
        </is>
      </c>
      <c r="AA284" s="27" t="inlineStr"/>
      <c r="AB284" s="27" t="inlineStr"/>
      <c r="AC284" s="27" t="inlineStr"/>
      <c r="AD284" s="27" t="inlineStr"/>
      <c r="AE284" s="27" t="inlineStr"/>
      <c r="AF284" s="27" t="inlineStr"/>
      <c r="AG284" s="27" t="inlineStr"/>
      <c r="AH284" s="37" t="n">
        <v>9</v>
      </c>
      <c r="AI284" s="37" t="n">
        <v>0</v>
      </c>
      <c r="AJ284" s="37" t="n">
        <v>9</v>
      </c>
      <c r="AK284" s="38" t="n">
        <v>14377</v>
      </c>
      <c r="AL284" s="38" t="n"/>
      <c r="AM284" s="38" t="n"/>
      <c r="AN284" s="27" t="inlineStr"/>
      <c r="AO284" s="27" t="inlineStr"/>
    </row>
    <row r="285">
      <c r="A285" s="5" t="inlineStr">
        <is>
          <t>3001466</t>
        </is>
      </c>
      <c r="B285" s="5" t="inlineStr">
        <is>
          <t>CHALECO REFLECTIVO M</t>
        </is>
      </c>
      <c r="C285" s="5" t="inlineStr"/>
      <c r="D285" s="5" t="inlineStr">
        <is>
          <t>INDU</t>
        </is>
      </c>
      <c r="E285" s="5" t="inlineStr">
        <is>
          <t>ZUNI</t>
        </is>
      </c>
      <c r="F285" s="5" t="inlineStr">
        <is>
          <t>1130</t>
        </is>
      </c>
      <c r="G285" s="5" t="inlineStr">
        <is>
          <t>3011</t>
        </is>
      </c>
      <c r="H285" s="5" t="inlineStr">
        <is>
          <t>C/U</t>
        </is>
      </c>
      <c r="I285" s="6" t="n">
        <v>9</v>
      </c>
      <c r="J285" s="6" t="n">
        <v>0</v>
      </c>
      <c r="K285" s="5" t="inlineStr">
        <is>
          <t>ARS</t>
        </is>
      </c>
      <c r="L285" s="7" t="n">
        <v>0</v>
      </c>
      <c r="M285" s="7" t="n">
        <v>210545.26</v>
      </c>
      <c r="O285" s="11">
        <f>M285/SUM($M$2:$M$485)</f>
        <v/>
      </c>
      <c r="P285" s="5">
        <f>IFERROR(M285/I285,0)</f>
        <v/>
      </c>
      <c r="R285" s="8">
        <f>I285-Q285</f>
        <v/>
      </c>
      <c r="S285" s="36">
        <f>P285*R285</f>
        <v/>
      </c>
      <c r="U285" s="27" t="inlineStr">
        <is>
          <t>Stock SAP</t>
        </is>
      </c>
      <c r="V285" s="27" t="inlineStr">
        <is>
          <t>Uniformes</t>
        </is>
      </c>
      <c r="W285" s="27" t="inlineStr">
        <is>
          <t>Fuera del alcance</t>
        </is>
      </c>
      <c r="X285" s="27" t="inlineStr"/>
      <c r="Y285" s="27" t="inlineStr">
        <is>
          <t>No aplica: uniformes, clasificación que el inventario físico de Farmacia no releva</t>
        </is>
      </c>
      <c r="Z285" s="28" t="inlineStr">
        <is>
          <t>Fuera del alcance del inventario físico</t>
        </is>
      </c>
      <c r="AA285" s="27" t="inlineStr"/>
      <c r="AB285" s="27" t="inlineStr"/>
      <c r="AC285" s="27" t="inlineStr"/>
      <c r="AD285" s="27" t="inlineStr"/>
      <c r="AE285" s="27" t="inlineStr"/>
      <c r="AF285" s="27" t="inlineStr"/>
      <c r="AG285" s="27" t="inlineStr"/>
      <c r="AH285" s="37" t="n">
        <v>10</v>
      </c>
      <c r="AI285" s="37" t="n">
        <v>0</v>
      </c>
      <c r="AJ285" s="37" t="n">
        <v>10</v>
      </c>
      <c r="AK285" s="38" t="n">
        <v>23393.918</v>
      </c>
      <c r="AL285" s="38" t="n"/>
      <c r="AM285" s="38" t="n"/>
      <c r="AN285" s="27" t="inlineStr"/>
      <c r="AO285" s="27" t="inlineStr">
        <is>
          <t>El material ocupa 2 filas en la hoja 1130 Salta (lote/almacén). La cantidad SAP y la física de esta vista son el total del material.</t>
        </is>
      </c>
    </row>
    <row r="286">
      <c r="A286" s="5" t="inlineStr">
        <is>
          <t>3001467</t>
        </is>
      </c>
      <c r="B286" s="5" t="inlineStr">
        <is>
          <t>CHALECO REFLECTIVO L</t>
        </is>
      </c>
      <c r="C286" s="5" t="inlineStr"/>
      <c r="D286" s="5" t="inlineStr">
        <is>
          <t>INDU</t>
        </is>
      </c>
      <c r="E286" s="5" t="inlineStr">
        <is>
          <t>ZUNI</t>
        </is>
      </c>
      <c r="F286" s="5" t="inlineStr">
        <is>
          <t>1130</t>
        </is>
      </c>
      <c r="G286" s="5" t="inlineStr">
        <is>
          <t>3011</t>
        </is>
      </c>
      <c r="H286" s="5" t="inlineStr">
        <is>
          <t>C/U</t>
        </is>
      </c>
      <c r="I286" s="6" t="n">
        <v>9</v>
      </c>
      <c r="J286" s="6" t="n">
        <v>0</v>
      </c>
      <c r="K286" s="5" t="inlineStr">
        <is>
          <t>ARS</t>
        </is>
      </c>
      <c r="L286" s="7" t="n">
        <v>0</v>
      </c>
      <c r="M286" s="7" t="n">
        <v>212121</v>
      </c>
      <c r="O286" s="11">
        <f>M286/SUM($M$2:$M$485)</f>
        <v/>
      </c>
      <c r="P286" s="5">
        <f>IFERROR(M286/I286,0)</f>
        <v/>
      </c>
      <c r="R286" s="8">
        <f>I286-Q286</f>
        <v/>
      </c>
      <c r="S286" s="36">
        <f>P286*R286</f>
        <v/>
      </c>
      <c r="U286" s="27" t="inlineStr">
        <is>
          <t>Stock SAP</t>
        </is>
      </c>
      <c r="V286" s="27" t="inlineStr">
        <is>
          <t>Uniformes</t>
        </is>
      </c>
      <c r="W286" s="27" t="inlineStr">
        <is>
          <t>Fuera del alcance</t>
        </is>
      </c>
      <c r="X286" s="27" t="inlineStr"/>
      <c r="Y286" s="27" t="inlineStr">
        <is>
          <t>No aplica: uniformes, clasificación que el inventario físico de Farmacia no releva</t>
        </is>
      </c>
      <c r="Z286" s="28" t="inlineStr">
        <is>
          <t>Fuera del alcance del inventario físico</t>
        </is>
      </c>
      <c r="AA286" s="27" t="inlineStr"/>
      <c r="AB286" s="27" t="inlineStr"/>
      <c r="AC286" s="27" t="inlineStr"/>
      <c r="AD286" s="27" t="inlineStr"/>
      <c r="AE286" s="27" t="inlineStr"/>
      <c r="AF286" s="27" t="inlineStr"/>
      <c r="AG286" s="27" t="inlineStr"/>
      <c r="AH286" s="37" t="n">
        <v>9</v>
      </c>
      <c r="AI286" s="37" t="n">
        <v>0</v>
      </c>
      <c r="AJ286" s="37" t="n">
        <v>9</v>
      </c>
      <c r="AK286" s="38" t="n">
        <v>23569</v>
      </c>
      <c r="AL286" s="38" t="n"/>
      <c r="AM286" s="38" t="n"/>
      <c r="AN286" s="27" t="inlineStr"/>
      <c r="AO286" s="27" t="inlineStr"/>
    </row>
    <row r="287">
      <c r="A287" s="5" t="inlineStr">
        <is>
          <t>3001468</t>
        </is>
      </c>
      <c r="B287" s="5" t="inlineStr">
        <is>
          <t>CHALECO REFLECTIVO XL</t>
        </is>
      </c>
      <c r="C287" s="5" t="inlineStr"/>
      <c r="D287" s="5" t="inlineStr">
        <is>
          <t>INDU</t>
        </is>
      </c>
      <c r="E287" s="5" t="inlineStr">
        <is>
          <t>ZUNI</t>
        </is>
      </c>
      <c r="F287" s="5" t="inlineStr">
        <is>
          <t>1130</t>
        </is>
      </c>
      <c r="G287" s="5" t="inlineStr">
        <is>
          <t>3011</t>
        </is>
      </c>
      <c r="H287" s="5" t="inlineStr">
        <is>
          <t>C/U</t>
        </is>
      </c>
      <c r="I287" s="6" t="n">
        <v>9</v>
      </c>
      <c r="J287" s="6" t="n">
        <v>0</v>
      </c>
      <c r="K287" s="5" t="inlineStr">
        <is>
          <t>ARS</t>
        </is>
      </c>
      <c r="L287" s="7" t="n">
        <v>0</v>
      </c>
      <c r="M287" s="7" t="n">
        <v>212121</v>
      </c>
      <c r="O287" s="11">
        <f>M287/SUM($M$2:$M$485)</f>
        <v/>
      </c>
      <c r="P287" s="5">
        <f>IFERROR(M287/I287,0)</f>
        <v/>
      </c>
      <c r="R287" s="8">
        <f>I287-Q287</f>
        <v/>
      </c>
      <c r="S287" s="36">
        <f>P287*R287</f>
        <v/>
      </c>
      <c r="U287" s="27" t="inlineStr">
        <is>
          <t>Stock SAP</t>
        </is>
      </c>
      <c r="V287" s="27" t="inlineStr">
        <is>
          <t>Uniformes</t>
        </is>
      </c>
      <c r="W287" s="27" t="inlineStr">
        <is>
          <t>Fuera del alcance</t>
        </is>
      </c>
      <c r="X287" s="27" t="inlineStr"/>
      <c r="Y287" s="27" t="inlineStr">
        <is>
          <t>No aplica: uniformes, clasificación que el inventario físico de Farmacia no releva</t>
        </is>
      </c>
      <c r="Z287" s="28" t="inlineStr">
        <is>
          <t>Fuera del alcance del inventario físico</t>
        </is>
      </c>
      <c r="AA287" s="27" t="inlineStr"/>
      <c r="AB287" s="27" t="inlineStr"/>
      <c r="AC287" s="27" t="inlineStr"/>
      <c r="AD287" s="27" t="inlineStr"/>
      <c r="AE287" s="27" t="inlineStr"/>
      <c r="AF287" s="27" t="inlineStr"/>
      <c r="AG287" s="27" t="inlineStr"/>
      <c r="AH287" s="37" t="n">
        <v>9</v>
      </c>
      <c r="AI287" s="37" t="n">
        <v>0</v>
      </c>
      <c r="AJ287" s="37" t="n">
        <v>9</v>
      </c>
      <c r="AK287" s="38" t="n">
        <v>23569</v>
      </c>
      <c r="AL287" s="38" t="n"/>
      <c r="AM287" s="38" t="n"/>
      <c r="AN287" s="27" t="inlineStr"/>
      <c r="AO287" s="27" t="inlineStr"/>
    </row>
    <row r="288">
      <c r="A288" s="5" t="inlineStr">
        <is>
          <t>3001571</t>
        </is>
      </c>
      <c r="B288" s="5" t="inlineStr">
        <is>
          <t>CAMPERON NARANJA TERMICO M</t>
        </is>
      </c>
      <c r="C288" s="5" t="inlineStr"/>
      <c r="D288" s="5" t="inlineStr">
        <is>
          <t>INDU</t>
        </is>
      </c>
      <c r="E288" s="5" t="inlineStr">
        <is>
          <t>ZUNI</t>
        </is>
      </c>
      <c r="F288" s="5" t="inlineStr">
        <is>
          <t>1130</t>
        </is>
      </c>
      <c r="G288" s="5" t="inlineStr">
        <is>
          <t>3012</t>
        </is>
      </c>
      <c r="H288" s="5" t="inlineStr">
        <is>
          <t>C/U</t>
        </is>
      </c>
      <c r="I288" s="6" t="n">
        <v>9</v>
      </c>
      <c r="J288" s="6" t="n">
        <v>0</v>
      </c>
      <c r="K288" s="5" t="inlineStr">
        <is>
          <t>ARS</t>
        </is>
      </c>
      <c r="L288" s="7" t="n">
        <v>0</v>
      </c>
      <c r="M288" s="7" t="n">
        <v>989539.65</v>
      </c>
      <c r="O288" s="11">
        <f>M288/SUM($M$2:$M$485)</f>
        <v/>
      </c>
      <c r="P288" s="5">
        <f>IFERROR(M288/I288,0)</f>
        <v/>
      </c>
      <c r="R288" s="8">
        <f>I288-Q288</f>
        <v/>
      </c>
      <c r="S288" s="36">
        <f>P288*R288</f>
        <v/>
      </c>
      <c r="U288" s="27" t="inlineStr">
        <is>
          <t>Stock SAP</t>
        </is>
      </c>
      <c r="V288" s="27" t="inlineStr">
        <is>
          <t>Uniformes</t>
        </is>
      </c>
      <c r="W288" s="27" t="inlineStr">
        <is>
          <t>Fuera del alcance</t>
        </is>
      </c>
      <c r="X288" s="27" t="inlineStr"/>
      <c r="Y288" s="27" t="inlineStr">
        <is>
          <t>No aplica: uniformes, clasificación que el inventario físico de Farmacia no releva</t>
        </is>
      </c>
      <c r="Z288" s="28" t="inlineStr">
        <is>
          <t>Fuera del alcance del inventario físico</t>
        </is>
      </c>
      <c r="AA288" s="27" t="inlineStr"/>
      <c r="AB288" s="27" t="inlineStr"/>
      <c r="AC288" s="27" t="inlineStr"/>
      <c r="AD288" s="27" t="inlineStr"/>
      <c r="AE288" s="27" t="inlineStr"/>
      <c r="AF288" s="27" t="inlineStr"/>
      <c r="AG288" s="27" t="inlineStr"/>
      <c r="AH288" s="37" t="n">
        <v>9</v>
      </c>
      <c r="AI288" s="37" t="n">
        <v>0</v>
      </c>
      <c r="AJ288" s="37" t="n">
        <v>9</v>
      </c>
      <c r="AK288" s="38" t="n">
        <v>109948.85</v>
      </c>
      <c r="AL288" s="38" t="n"/>
      <c r="AM288" s="38" t="n"/>
      <c r="AN288" s="27" t="inlineStr"/>
      <c r="AO288" s="27" t="inlineStr"/>
    </row>
    <row r="289">
      <c r="A289" s="5" t="inlineStr">
        <is>
          <t>3001572</t>
        </is>
      </c>
      <c r="B289" s="5" t="inlineStr">
        <is>
          <t>CAMPERON NARANJA TERMICO L</t>
        </is>
      </c>
      <c r="C289" s="5" t="inlineStr"/>
      <c r="D289" s="5" t="inlineStr">
        <is>
          <t>INDU</t>
        </is>
      </c>
      <c r="E289" s="5" t="inlineStr">
        <is>
          <t>ZUNI</t>
        </is>
      </c>
      <c r="F289" s="5" t="inlineStr">
        <is>
          <t>1130</t>
        </is>
      </c>
      <c r="G289" s="5" t="inlineStr">
        <is>
          <t>3012</t>
        </is>
      </c>
      <c r="H289" s="5" t="inlineStr">
        <is>
          <t>C/U</t>
        </is>
      </c>
      <c r="I289" s="6" t="n">
        <v>9</v>
      </c>
      <c r="J289" s="6" t="n">
        <v>0</v>
      </c>
      <c r="K289" s="5" t="inlineStr">
        <is>
          <t>ARS</t>
        </is>
      </c>
      <c r="L289" s="7" t="n">
        <v>0</v>
      </c>
      <c r="M289" s="7" t="n">
        <v>989539.65</v>
      </c>
      <c r="O289" s="11">
        <f>M289/SUM($M$2:$M$485)</f>
        <v/>
      </c>
      <c r="P289" s="5">
        <f>IFERROR(M289/I289,0)</f>
        <v/>
      </c>
      <c r="R289" s="8">
        <f>I289-Q289</f>
        <v/>
      </c>
      <c r="S289" s="36">
        <f>P289*R289</f>
        <v/>
      </c>
      <c r="U289" s="27" t="inlineStr">
        <is>
          <t>Stock SAP</t>
        </is>
      </c>
      <c r="V289" s="27" t="inlineStr">
        <is>
          <t>Uniformes</t>
        </is>
      </c>
      <c r="W289" s="27" t="inlineStr">
        <is>
          <t>Fuera del alcance</t>
        </is>
      </c>
      <c r="X289" s="27" t="inlineStr"/>
      <c r="Y289" s="27" t="inlineStr">
        <is>
          <t>No aplica: uniformes, clasificación que el inventario físico de Farmacia no releva</t>
        </is>
      </c>
      <c r="Z289" s="28" t="inlineStr">
        <is>
          <t>Fuera del alcance del inventario físico</t>
        </is>
      </c>
      <c r="AA289" s="27" t="inlineStr"/>
      <c r="AB289" s="27" t="inlineStr"/>
      <c r="AC289" s="27" t="inlineStr"/>
      <c r="AD289" s="27" t="inlineStr"/>
      <c r="AE289" s="27" t="inlineStr"/>
      <c r="AF289" s="27" t="inlineStr"/>
      <c r="AG289" s="27" t="inlineStr"/>
      <c r="AH289" s="37" t="n">
        <v>9</v>
      </c>
      <c r="AI289" s="37" t="n">
        <v>0</v>
      </c>
      <c r="AJ289" s="37" t="n">
        <v>9</v>
      </c>
      <c r="AK289" s="38" t="n">
        <v>109948.85</v>
      </c>
      <c r="AL289" s="38" t="n"/>
      <c r="AM289" s="38" t="n"/>
      <c r="AN289" s="27" t="inlineStr"/>
      <c r="AO289" s="27" t="inlineStr"/>
    </row>
    <row r="290">
      <c r="A290" s="5" t="inlineStr">
        <is>
          <t>3001573</t>
        </is>
      </c>
      <c r="B290" s="5" t="inlineStr">
        <is>
          <t>CAMPERON NARANJA TERMICO XL</t>
        </is>
      </c>
      <c r="C290" s="5" t="inlineStr"/>
      <c r="D290" s="5" t="inlineStr">
        <is>
          <t>INDU</t>
        </is>
      </c>
      <c r="E290" s="5" t="inlineStr">
        <is>
          <t>ZUNI</t>
        </is>
      </c>
      <c r="F290" s="5" t="inlineStr">
        <is>
          <t>1130</t>
        </is>
      </c>
      <c r="G290" s="5" t="inlineStr">
        <is>
          <t>3012</t>
        </is>
      </c>
      <c r="H290" s="5" t="inlineStr">
        <is>
          <t>C/U</t>
        </is>
      </c>
      <c r="I290" s="6" t="n">
        <v>9</v>
      </c>
      <c r="J290" s="6" t="n">
        <v>0</v>
      </c>
      <c r="K290" s="5" t="inlineStr">
        <is>
          <t>ARS</t>
        </is>
      </c>
      <c r="L290" s="7" t="n">
        <v>0</v>
      </c>
      <c r="M290" s="7" t="n">
        <v>982261.48</v>
      </c>
      <c r="O290" s="11">
        <f>M290/SUM($M$2:$M$485)</f>
        <v/>
      </c>
      <c r="P290" s="5">
        <f>IFERROR(M290/I290,0)</f>
        <v/>
      </c>
      <c r="R290" s="8">
        <f>I290-Q290</f>
        <v/>
      </c>
      <c r="S290" s="36">
        <f>P290*R290</f>
        <v/>
      </c>
      <c r="U290" s="27" t="inlineStr">
        <is>
          <t>Stock SAP</t>
        </is>
      </c>
      <c r="V290" s="27" t="inlineStr">
        <is>
          <t>Uniformes</t>
        </is>
      </c>
      <c r="W290" s="27" t="inlineStr">
        <is>
          <t>Fuera del alcance</t>
        </is>
      </c>
      <c r="X290" s="27" t="inlineStr"/>
      <c r="Y290" s="27" t="inlineStr">
        <is>
          <t>No aplica: uniformes, clasificación que el inventario físico de Farmacia no releva</t>
        </is>
      </c>
      <c r="Z290" s="28" t="inlineStr">
        <is>
          <t>Fuera del alcance del inventario físico</t>
        </is>
      </c>
      <c r="AA290" s="27" t="inlineStr"/>
      <c r="AB290" s="27" t="inlineStr"/>
      <c r="AC290" s="27" t="inlineStr"/>
      <c r="AD290" s="27" t="inlineStr"/>
      <c r="AE290" s="27" t="inlineStr"/>
      <c r="AF290" s="27" t="inlineStr"/>
      <c r="AG290" s="27" t="inlineStr"/>
      <c r="AH290" s="37" t="n">
        <v>10</v>
      </c>
      <c r="AI290" s="37" t="n">
        <v>0</v>
      </c>
      <c r="AJ290" s="37" t="n">
        <v>10</v>
      </c>
      <c r="AK290" s="38" t="n">
        <v>109140.164</v>
      </c>
      <c r="AL290" s="38" t="n"/>
      <c r="AM290" s="38" t="n"/>
      <c r="AN290" s="27" t="inlineStr"/>
      <c r="AO290" s="27"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7" t="n">
        <v>0</v>
      </c>
      <c r="M291" s="7" t="n">
        <v>97947.7</v>
      </c>
      <c r="O291" s="11">
        <f>M291/SUM($M$2:$M$485)</f>
        <v/>
      </c>
      <c r="P291" s="5">
        <f>IFERROR(M291/I291,0)</f>
        <v/>
      </c>
      <c r="Q291" s="39" t="n">
        <v>7</v>
      </c>
      <c r="R291" s="8">
        <f>I291-Q291</f>
        <v/>
      </c>
      <c r="S291" s="36">
        <f>P291*R291</f>
        <v/>
      </c>
      <c r="U291" s="27" t="inlineStr">
        <is>
          <t>Stock SAP</t>
        </is>
      </c>
      <c r="V291" s="27" t="inlineStr">
        <is>
          <t>Medicamentos</t>
        </is>
      </c>
      <c r="W291" s="27" t="inlineStr">
        <is>
          <t>Dentro del alcance</t>
        </is>
      </c>
      <c r="X291" s="25" t="inlineStr">
        <is>
          <t>Alta</t>
        </is>
      </c>
      <c r="Y291" s="27" t="inlineStr">
        <is>
          <t>Homologado – confianza Alta</t>
        </is>
      </c>
      <c r="Z291" s="26" t="inlineStr">
        <is>
          <t>Dar de baja en SAP</t>
        </is>
      </c>
      <c r="AA291" s="27" t="inlineStr">
        <is>
          <t>278</t>
        </is>
      </c>
      <c r="AB291" s="27" t="inlineStr">
        <is>
          <t>Vaselina solida x 1 kg</t>
        </is>
      </c>
      <c r="AC291" s="27" t="inlineStr">
        <is>
          <t>Cruce por nomenclatura SAP</t>
        </is>
      </c>
      <c r="AD291" s="27" t="inlineStr">
        <is>
          <t>No</t>
        </is>
      </c>
      <c r="AE291" s="27" t="inlineStr"/>
      <c r="AF291" s="27" t="inlineStr">
        <is>
          <t>No</t>
        </is>
      </c>
      <c r="AG291" s="27" t="inlineStr"/>
      <c r="AH291" s="37" t="n">
        <v>8</v>
      </c>
      <c r="AI291" s="37" t="n">
        <v>7</v>
      </c>
      <c r="AJ291" s="37" t="n">
        <v>1</v>
      </c>
      <c r="AK291" s="38" t="n">
        <v>12243.4625</v>
      </c>
      <c r="AL291" s="38">
        <f>IF(OR($Z291="Dar de baja en SAP",$Z291="Dar de alta en SAP"),$AJ291*$AK291,"")</f>
        <v/>
      </c>
      <c r="AM291" s="38">
        <f>$AI291*$AK291</f>
        <v/>
      </c>
      <c r="AN291" s="27" t="inlineStr"/>
      <c r="AO291" s="27"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7" t="n">
        <v>0</v>
      </c>
      <c r="M292" s="7" t="n">
        <v>38360</v>
      </c>
      <c r="O292" s="11">
        <f>M292/SUM($M$2:$M$485)</f>
        <v/>
      </c>
      <c r="P292" s="5">
        <f>IFERROR(M292/I292,0)</f>
        <v/>
      </c>
      <c r="R292" s="8">
        <f>I292-Q292</f>
        <v/>
      </c>
      <c r="S292" s="36">
        <f>P292*R292</f>
        <v/>
      </c>
      <c r="U292" s="27" t="inlineStr">
        <is>
          <t>Stock SAP</t>
        </is>
      </c>
      <c r="V292" s="27" t="inlineStr">
        <is>
          <t>Medicamentos</t>
        </is>
      </c>
      <c r="W292" s="27" t="inlineStr">
        <is>
          <t>Dentro del alcance</t>
        </is>
      </c>
      <c r="X292" s="27" t="inlineStr"/>
      <c r="Y292" s="27" t="inlineStr">
        <is>
          <t>Sin recuento físico en el inventario de Avain</t>
        </is>
      </c>
      <c r="Z292" s="28" t="inlineStr">
        <is>
          <t>Sin recuento físico</t>
        </is>
      </c>
      <c r="AA292" s="27" t="inlineStr"/>
      <c r="AB292" s="27" t="inlineStr"/>
      <c r="AC292" s="27" t="inlineStr"/>
      <c r="AD292" s="27" t="inlineStr"/>
      <c r="AE292" s="27" t="inlineStr"/>
      <c r="AF292" s="27" t="inlineStr"/>
      <c r="AG292" s="27" t="inlineStr"/>
      <c r="AH292" s="37" t="n">
        <v>8</v>
      </c>
      <c r="AI292" s="37" t="n">
        <v>0</v>
      </c>
      <c r="AJ292" s="37" t="n">
        <v>8</v>
      </c>
      <c r="AK292" s="38" t="n">
        <v>4795</v>
      </c>
      <c r="AL292" s="38" t="n"/>
      <c r="AM292" s="38" t="n"/>
      <c r="AN292" s="27" t="inlineStr"/>
      <c r="AO292" s="27" t="inlineStr"/>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7" t="n">
        <v>0</v>
      </c>
      <c r="M293" s="7" t="n">
        <v>317053.76</v>
      </c>
      <c r="O293" s="11">
        <f>M293/SUM($M$2:$M$485)</f>
        <v/>
      </c>
      <c r="P293" s="5">
        <f>IFERROR(M293/I293,0)</f>
        <v/>
      </c>
      <c r="R293" s="8">
        <f>I293-Q293</f>
        <v/>
      </c>
      <c r="S293" s="36">
        <f>P293*R293</f>
        <v/>
      </c>
      <c r="U293" s="27" t="inlineStr">
        <is>
          <t>Stock SAP</t>
        </is>
      </c>
      <c r="V293" s="27" t="inlineStr">
        <is>
          <t>Medicamentos</t>
        </is>
      </c>
      <c r="W293" s="27" t="inlineStr">
        <is>
          <t>Dentro del alcance</t>
        </is>
      </c>
      <c r="X293" s="27" t="inlineStr"/>
      <c r="Y293" s="27" t="inlineStr">
        <is>
          <t>Sin recuento físico en el inventario de Avain</t>
        </is>
      </c>
      <c r="Z293" s="28" t="inlineStr">
        <is>
          <t>Sin recuento físico</t>
        </is>
      </c>
      <c r="AA293" s="27" t="inlineStr"/>
      <c r="AB293" s="27" t="inlineStr"/>
      <c r="AC293" s="27" t="inlineStr"/>
      <c r="AD293" s="27" t="inlineStr"/>
      <c r="AE293" s="27" t="inlineStr"/>
      <c r="AF293" s="27" t="inlineStr"/>
      <c r="AG293" s="27" t="inlineStr"/>
      <c r="AH293" s="37" t="n">
        <v>8</v>
      </c>
      <c r="AI293" s="37" t="n">
        <v>0</v>
      </c>
      <c r="AJ293" s="37" t="n">
        <v>8</v>
      </c>
      <c r="AK293" s="38" t="n">
        <v>39631.72</v>
      </c>
      <c r="AL293" s="38" t="n"/>
      <c r="AM293" s="38" t="n"/>
      <c r="AN293" s="27" t="inlineStr"/>
      <c r="AO293" s="27" t="inlineStr"/>
    </row>
    <row r="294">
      <c r="A294" s="5" t="inlineStr">
        <is>
          <t>2000385</t>
        </is>
      </c>
      <c r="B294" s="5" t="inlineStr">
        <is>
          <t>TUBO DE MAYO N°3</t>
        </is>
      </c>
      <c r="C294" s="5" t="inlineStr"/>
      <c r="D294" s="5" t="inlineStr">
        <is>
          <t>033</t>
        </is>
      </c>
      <c r="E294" s="5" t="inlineStr">
        <is>
          <t>ZDES</t>
        </is>
      </c>
      <c r="F294" s="5" t="inlineStr">
        <is>
          <t>1130</t>
        </is>
      </c>
      <c r="G294" s="5" t="inlineStr">
        <is>
          <t>3013</t>
        </is>
      </c>
      <c r="H294" s="5" t="inlineStr">
        <is>
          <t>C/U</t>
        </is>
      </c>
      <c r="I294" s="6" t="n">
        <v>8</v>
      </c>
      <c r="J294" s="6" t="n">
        <v>0</v>
      </c>
      <c r="K294" s="5" t="inlineStr">
        <is>
          <t>ARS</t>
        </is>
      </c>
      <c r="L294" s="7" t="n">
        <v>0</v>
      </c>
      <c r="M294" s="7" t="n">
        <v>4082.16</v>
      </c>
      <c r="O294" s="11">
        <f>M294/SUM($M$2:$M$485)</f>
        <v/>
      </c>
      <c r="P294" s="5">
        <f>IFERROR(M294/I294,0)</f>
        <v/>
      </c>
      <c r="R294" s="8">
        <f>I294-Q294</f>
        <v/>
      </c>
      <c r="S294" s="36">
        <f>P294*R294</f>
        <v/>
      </c>
      <c r="U294" s="27" t="inlineStr">
        <is>
          <t>Stock SAP</t>
        </is>
      </c>
      <c r="V294" s="27" t="inlineStr">
        <is>
          <t>Descartables</t>
        </is>
      </c>
      <c r="W294" s="27" t="inlineStr">
        <is>
          <t>Dentro del alcance</t>
        </is>
      </c>
      <c r="X294" s="27" t="inlineStr"/>
      <c r="Y294" s="27" t="inlineStr">
        <is>
          <t>Sin recuento físico en el inventario de Avain</t>
        </is>
      </c>
      <c r="Z294" s="28" t="inlineStr">
        <is>
          <t>Sin recuento físico</t>
        </is>
      </c>
      <c r="AA294" s="27" t="inlineStr"/>
      <c r="AB294" s="27" t="inlineStr"/>
      <c r="AC294" s="27" t="inlineStr"/>
      <c r="AD294" s="27" t="inlineStr"/>
      <c r="AE294" s="27" t="inlineStr"/>
      <c r="AF294" s="27" t="inlineStr"/>
      <c r="AG294" s="27" t="inlineStr"/>
      <c r="AH294" s="37" t="n">
        <v>8</v>
      </c>
      <c r="AI294" s="37" t="n">
        <v>0</v>
      </c>
      <c r="AJ294" s="37" t="n">
        <v>8</v>
      </c>
      <c r="AK294" s="38" t="n">
        <v>510.27</v>
      </c>
      <c r="AL294" s="38" t="n"/>
      <c r="AM294" s="38" t="n"/>
      <c r="AN294" s="27" t="inlineStr"/>
      <c r="AO294" s="27" t="inlineStr"/>
    </row>
    <row r="295">
      <c r="A295" s="5" t="inlineStr">
        <is>
          <t>2002008</t>
        </is>
      </c>
      <c r="B295" s="5" t="inlineStr">
        <is>
          <t>TUBO DE MAYO N°4</t>
        </is>
      </c>
      <c r="C295" s="5" t="inlineStr"/>
      <c r="D295" s="5" t="inlineStr">
        <is>
          <t>033</t>
        </is>
      </c>
      <c r="E295" s="5" t="inlineStr">
        <is>
          <t>ZDES</t>
        </is>
      </c>
      <c r="F295" s="5" t="inlineStr">
        <is>
          <t>1130</t>
        </is>
      </c>
      <c r="G295" s="5" t="inlineStr">
        <is>
          <t>3013</t>
        </is>
      </c>
      <c r="H295" s="5" t="inlineStr">
        <is>
          <t>C/U</t>
        </is>
      </c>
      <c r="I295" s="6" t="n">
        <v>8</v>
      </c>
      <c r="J295" s="6" t="n">
        <v>0</v>
      </c>
      <c r="K295" s="5" t="inlineStr">
        <is>
          <t>ARS</t>
        </is>
      </c>
      <c r="L295" s="7" t="n">
        <v>0</v>
      </c>
      <c r="M295" s="7" t="n">
        <v>4082.16</v>
      </c>
      <c r="O295" s="11">
        <f>M295/SUM($M$2:$M$485)</f>
        <v/>
      </c>
      <c r="P295" s="5">
        <f>IFERROR(M295/I295,0)</f>
        <v/>
      </c>
      <c r="R295" s="8">
        <f>I295-Q295</f>
        <v/>
      </c>
      <c r="S295" s="36">
        <f>P295*R295</f>
        <v/>
      </c>
      <c r="U295" s="27" t="inlineStr">
        <is>
          <t>Stock SAP</t>
        </is>
      </c>
      <c r="V295" s="27" t="inlineStr">
        <is>
          <t>Descartables</t>
        </is>
      </c>
      <c r="W295" s="27" t="inlineStr">
        <is>
          <t>Dentro del alcance</t>
        </is>
      </c>
      <c r="X295" s="27" t="inlineStr"/>
      <c r="Y295" s="27" t="inlineStr">
        <is>
          <t>Sin recuento físico en el inventario de Avain</t>
        </is>
      </c>
      <c r="Z295" s="28" t="inlineStr">
        <is>
          <t>Sin recuento físico</t>
        </is>
      </c>
      <c r="AA295" s="27" t="inlineStr"/>
      <c r="AB295" s="27" t="inlineStr"/>
      <c r="AC295" s="27" t="inlineStr"/>
      <c r="AD295" s="27" t="inlineStr"/>
      <c r="AE295" s="27" t="inlineStr"/>
      <c r="AF295" s="27" t="inlineStr"/>
      <c r="AG295" s="27" t="inlineStr"/>
      <c r="AH295" s="37" t="n">
        <v>8</v>
      </c>
      <c r="AI295" s="37" t="n">
        <v>0</v>
      </c>
      <c r="AJ295" s="37" t="n">
        <v>8</v>
      </c>
      <c r="AK295" s="38" t="n">
        <v>510.27</v>
      </c>
      <c r="AL295" s="38" t="n"/>
      <c r="AM295" s="38" t="n"/>
      <c r="AN295" s="27" t="inlineStr"/>
      <c r="AO295" s="27" t="inlineStr"/>
    </row>
    <row r="296">
      <c r="A296" s="5" t="inlineStr">
        <is>
          <t>3000218</t>
        </is>
      </c>
      <c r="B296" s="5" t="inlineStr">
        <is>
          <t>BOTIN DE SEGURIDAD T39</t>
        </is>
      </c>
      <c r="C296" s="5" t="inlineStr"/>
      <c r="D296" s="5" t="inlineStr">
        <is>
          <t>INDU</t>
        </is>
      </c>
      <c r="E296" s="5" t="inlineStr">
        <is>
          <t>ZUNI</t>
        </is>
      </c>
      <c r="F296" s="5" t="inlineStr">
        <is>
          <t>1130</t>
        </is>
      </c>
      <c r="G296" s="5" t="inlineStr">
        <is>
          <t>3011</t>
        </is>
      </c>
      <c r="H296" s="5" t="inlineStr">
        <is>
          <t>C/U</t>
        </is>
      </c>
      <c r="I296" s="6" t="n">
        <v>8</v>
      </c>
      <c r="J296" s="6" t="n">
        <v>0</v>
      </c>
      <c r="K296" s="5" t="inlineStr">
        <is>
          <t>ARS</t>
        </is>
      </c>
      <c r="L296" s="7" t="n">
        <v>0</v>
      </c>
      <c r="M296" s="7" t="n">
        <v>687077.33</v>
      </c>
      <c r="O296" s="11">
        <f>M296/SUM($M$2:$M$485)</f>
        <v/>
      </c>
      <c r="P296" s="5">
        <f>IFERROR(M296/I296,0)</f>
        <v/>
      </c>
      <c r="R296" s="8">
        <f>I296-Q296</f>
        <v/>
      </c>
      <c r="S296" s="36">
        <f>P296*R296</f>
        <v/>
      </c>
      <c r="U296" s="27" t="inlineStr">
        <is>
          <t>Stock SAP</t>
        </is>
      </c>
      <c r="V296" s="27" t="inlineStr">
        <is>
          <t>Uniformes</t>
        </is>
      </c>
      <c r="W296" s="27" t="inlineStr">
        <is>
          <t>Fuera del alcance</t>
        </is>
      </c>
      <c r="X296" s="27" t="inlineStr"/>
      <c r="Y296" s="27" t="inlineStr">
        <is>
          <t>No aplica: uniformes, clasificación que el inventario físico de Farmacia no releva</t>
        </is>
      </c>
      <c r="Z296" s="28" t="inlineStr">
        <is>
          <t>Fuera del alcance del inventario físico</t>
        </is>
      </c>
      <c r="AA296" s="27" t="inlineStr"/>
      <c r="AB296" s="27" t="inlineStr"/>
      <c r="AC296" s="27" t="inlineStr"/>
      <c r="AD296" s="27" t="inlineStr"/>
      <c r="AE296" s="27" t="inlineStr"/>
      <c r="AF296" s="27" t="inlineStr"/>
      <c r="AG296" s="27" t="inlineStr"/>
      <c r="AH296" s="37" t="n">
        <v>12</v>
      </c>
      <c r="AI296" s="37" t="n">
        <v>0</v>
      </c>
      <c r="AJ296" s="37" t="n">
        <v>12</v>
      </c>
      <c r="AK296" s="38" t="n">
        <v>85884.66666666667</v>
      </c>
      <c r="AL296" s="38" t="n"/>
      <c r="AM296" s="38" t="n"/>
      <c r="AN296" s="27" t="inlineStr"/>
      <c r="AO296" s="27"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t="inlineStr"/>
      <c r="D297" s="5" t="inlineStr">
        <is>
          <t>INDU</t>
        </is>
      </c>
      <c r="E297" s="5" t="inlineStr">
        <is>
          <t>ZUNI</t>
        </is>
      </c>
      <c r="F297" s="5" t="inlineStr">
        <is>
          <t>1130</t>
        </is>
      </c>
      <c r="G297" s="5" t="inlineStr">
        <is>
          <t>3011</t>
        </is>
      </c>
      <c r="H297" s="5" t="inlineStr">
        <is>
          <t>C/U</t>
        </is>
      </c>
      <c r="I297" s="6" t="n">
        <v>8</v>
      </c>
      <c r="J297" s="6" t="n">
        <v>0</v>
      </c>
      <c r="K297" s="5" t="inlineStr">
        <is>
          <t>ARS</t>
        </is>
      </c>
      <c r="L297" s="7" t="n">
        <v>0</v>
      </c>
      <c r="M297" s="7" t="n">
        <v>201016.96</v>
      </c>
      <c r="O297" s="11">
        <f>M297/SUM($M$2:$M$485)</f>
        <v/>
      </c>
      <c r="P297" s="5">
        <f>IFERROR(M297/I297,0)</f>
        <v/>
      </c>
      <c r="R297" s="8">
        <f>I297-Q297</f>
        <v/>
      </c>
      <c r="S297" s="36">
        <f>P297*R297</f>
        <v/>
      </c>
      <c r="U297" s="27" t="inlineStr">
        <is>
          <t>Stock SAP</t>
        </is>
      </c>
      <c r="V297" s="27" t="inlineStr">
        <is>
          <t>Uniformes</t>
        </is>
      </c>
      <c r="W297" s="27" t="inlineStr">
        <is>
          <t>Fuera del alcance</t>
        </is>
      </c>
      <c r="X297" s="27" t="inlineStr"/>
      <c r="Y297" s="27" t="inlineStr">
        <is>
          <t>No aplica: uniformes, clasificación que el inventario físico de Farmacia no releva</t>
        </is>
      </c>
      <c r="Z297" s="28" t="inlineStr">
        <is>
          <t>Fuera del alcance del inventario físico</t>
        </is>
      </c>
      <c r="AA297" s="27" t="inlineStr"/>
      <c r="AB297" s="27" t="inlineStr"/>
      <c r="AC297" s="27" t="inlineStr"/>
      <c r="AD297" s="27" t="inlineStr"/>
      <c r="AE297" s="27" t="inlineStr"/>
      <c r="AF297" s="27" t="inlineStr"/>
      <c r="AG297" s="27" t="inlineStr"/>
      <c r="AH297" s="37" t="n">
        <v>8</v>
      </c>
      <c r="AI297" s="37" t="n">
        <v>0</v>
      </c>
      <c r="AJ297" s="37" t="n">
        <v>8</v>
      </c>
      <c r="AK297" s="38" t="n">
        <v>25127.12</v>
      </c>
      <c r="AL297" s="38" t="n"/>
      <c r="AM297" s="38" t="n"/>
      <c r="AN297" s="27" t="inlineStr"/>
      <c r="AO297" s="27" t="inlineStr"/>
    </row>
    <row r="298">
      <c r="A298" s="5" t="inlineStr">
        <is>
          <t>3001437</t>
        </is>
      </c>
      <c r="B298" s="5" t="inlineStr">
        <is>
          <t>CHOMBA NEGRA XL</t>
        </is>
      </c>
      <c r="C298" s="5" t="inlineStr"/>
      <c r="D298" s="5" t="inlineStr">
        <is>
          <t>INDU</t>
        </is>
      </c>
      <c r="E298" s="5" t="inlineStr">
        <is>
          <t>ZUNI</t>
        </is>
      </c>
      <c r="F298" s="5" t="inlineStr">
        <is>
          <t>1130</t>
        </is>
      </c>
      <c r="G298" s="5" t="inlineStr">
        <is>
          <t>3011</t>
        </is>
      </c>
      <c r="H298" s="5" t="inlineStr">
        <is>
          <t>C/U</t>
        </is>
      </c>
      <c r="I298" s="6" t="n">
        <v>8</v>
      </c>
      <c r="J298" s="6" t="n">
        <v>0</v>
      </c>
      <c r="K298" s="5" t="inlineStr">
        <is>
          <t>ARS</t>
        </is>
      </c>
      <c r="L298" s="7" t="n">
        <v>0</v>
      </c>
      <c r="M298" s="7" t="n">
        <v>86614.57000000001</v>
      </c>
      <c r="O298" s="11">
        <f>M298/SUM($M$2:$M$485)</f>
        <v/>
      </c>
      <c r="P298" s="5">
        <f>IFERROR(M298/I298,0)</f>
        <v/>
      </c>
      <c r="R298" s="8">
        <f>I298-Q298</f>
        <v/>
      </c>
      <c r="S298" s="36">
        <f>P298*R298</f>
        <v/>
      </c>
      <c r="U298" s="27" t="inlineStr">
        <is>
          <t>Stock SAP</t>
        </is>
      </c>
      <c r="V298" s="27" t="inlineStr">
        <is>
          <t>Uniformes</t>
        </is>
      </c>
      <c r="W298" s="27" t="inlineStr">
        <is>
          <t>Fuera del alcance</t>
        </is>
      </c>
      <c r="X298" s="27" t="inlineStr"/>
      <c r="Y298" s="27" t="inlineStr">
        <is>
          <t>No aplica: uniformes, clasificación que el inventario físico de Farmacia no releva</t>
        </is>
      </c>
      <c r="Z298" s="28" t="inlineStr">
        <is>
          <t>Fuera del alcance del inventario físico</t>
        </is>
      </c>
      <c r="AA298" s="27" t="inlineStr"/>
      <c r="AB298" s="27" t="inlineStr"/>
      <c r="AC298" s="27" t="inlineStr"/>
      <c r="AD298" s="27" t="inlineStr"/>
      <c r="AE298" s="27" t="inlineStr"/>
      <c r="AF298" s="27" t="inlineStr"/>
      <c r="AG298" s="27" t="inlineStr"/>
      <c r="AH298" s="37" t="n">
        <v>17</v>
      </c>
      <c r="AI298" s="37" t="n">
        <v>0</v>
      </c>
      <c r="AJ298" s="37" t="n">
        <v>17</v>
      </c>
      <c r="AK298" s="38" t="n">
        <v>10826.82176470588</v>
      </c>
      <c r="AL298" s="38" t="n"/>
      <c r="AM298" s="38" t="n"/>
      <c r="AN298" s="27" t="inlineStr"/>
      <c r="AO298" s="27"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7" t="n">
        <v>0</v>
      </c>
      <c r="M299" s="7" t="n">
        <v>136984.82</v>
      </c>
      <c r="O299" s="11">
        <f>M299/SUM($M$2:$M$485)</f>
        <v/>
      </c>
      <c r="P299" s="5">
        <f>IFERROR(M299/I299,0)</f>
        <v/>
      </c>
      <c r="Q299" s="39" t="n">
        <v>160</v>
      </c>
      <c r="R299" s="8">
        <f>I299-Q299</f>
        <v/>
      </c>
      <c r="S299" s="36">
        <f>P299*R299</f>
        <v/>
      </c>
      <c r="U299" s="27" t="inlineStr">
        <is>
          <t>Stock SAP</t>
        </is>
      </c>
      <c r="V299" s="27" t="inlineStr">
        <is>
          <t>Medicamentos</t>
        </is>
      </c>
      <c r="W299" s="27" t="inlineStr">
        <is>
          <t>Dentro del alcance</t>
        </is>
      </c>
      <c r="X299" s="25" t="inlineStr">
        <is>
          <t>Alta</t>
        </is>
      </c>
      <c r="Y299" s="27" t="inlineStr">
        <is>
          <t>Homologado – confianza Alta</t>
        </is>
      </c>
      <c r="Z299" s="25" t="inlineStr">
        <is>
          <t>Dar de alta en SAP</t>
        </is>
      </c>
      <c r="AA299" s="27" t="inlineStr">
        <is>
          <t>241</t>
        </is>
      </c>
      <c r="AB299" s="27" t="inlineStr">
        <is>
          <t>Trimebutina-Simeticona comprimido x200mg /120mg</t>
        </is>
      </c>
      <c r="AC299" s="27" t="inlineStr">
        <is>
          <t>Homologación por código Avain (master M08-011)</t>
        </is>
      </c>
      <c r="AD299" s="27" t="inlineStr">
        <is>
          <t>No</t>
        </is>
      </c>
      <c r="AE299" s="27" t="inlineStr"/>
      <c r="AF299" s="27" t="inlineStr">
        <is>
          <t>Sí</t>
        </is>
      </c>
      <c r="AG299" s="27" t="inlineStr">
        <is>
          <t>M08-011</t>
        </is>
      </c>
      <c r="AH299" s="37" t="n">
        <v>7</v>
      </c>
      <c r="AI299" s="37" t="n">
        <v>160</v>
      </c>
      <c r="AJ299" s="37" t="n">
        <v>-153</v>
      </c>
      <c r="AK299" s="38" t="n">
        <v>19569.26</v>
      </c>
      <c r="AL299" s="38">
        <f>IF(OR($Z299="Dar de baja en SAP",$Z299="Dar de alta en SAP"),$AJ299*$AK299,"")</f>
        <v/>
      </c>
      <c r="AM299" s="38">
        <f>$AI299*$AK299</f>
        <v/>
      </c>
      <c r="AN299" s="27" t="inlineStr"/>
      <c r="AO299" s="27" t="inlineStr">
        <is>
          <t>Homologación: confianza base Alta + confianza SAP Alta → Alta.</t>
        </is>
      </c>
    </row>
    <row r="300">
      <c r="A300" s="5" t="inlineStr">
        <is>
          <t>2000035</t>
        </is>
      </c>
      <c r="B300" s="5" t="inlineStr">
        <is>
          <t>TENSIOMETRO ADULTO</t>
        </is>
      </c>
      <c r="C300" s="5" t="inlineStr"/>
      <c r="D300" s="5" t="inlineStr">
        <is>
          <t>033</t>
        </is>
      </c>
      <c r="E300" s="5" t="inlineStr">
        <is>
          <t>ZDES</t>
        </is>
      </c>
      <c r="F300" s="5" t="inlineStr">
        <is>
          <t>1130</t>
        </is>
      </c>
      <c r="G300" s="5" t="inlineStr">
        <is>
          <t>3013</t>
        </is>
      </c>
      <c r="H300" s="5" t="inlineStr">
        <is>
          <t>C/U</t>
        </is>
      </c>
      <c r="I300" s="6" t="n">
        <v>7</v>
      </c>
      <c r="J300" s="6" t="n">
        <v>0</v>
      </c>
      <c r="K300" s="5" t="inlineStr">
        <is>
          <t>ARS</t>
        </is>
      </c>
      <c r="L300" s="7" t="n">
        <v>0</v>
      </c>
      <c r="M300" s="7" t="n">
        <v>119970.32</v>
      </c>
      <c r="O300" s="11">
        <f>M300/SUM($M$2:$M$485)</f>
        <v/>
      </c>
      <c r="P300" s="5">
        <f>IFERROR(M300/I300,0)</f>
        <v/>
      </c>
      <c r="Q300" s="39" t="n">
        <v>4</v>
      </c>
      <c r="R300" s="8">
        <f>I300-Q300</f>
        <v/>
      </c>
      <c r="S300" s="36">
        <f>P300*R300</f>
        <v/>
      </c>
      <c r="U300" s="27" t="inlineStr">
        <is>
          <t>Stock SAP</t>
        </is>
      </c>
      <c r="V300" s="27" t="inlineStr">
        <is>
          <t>Descartables</t>
        </is>
      </c>
      <c r="W300" s="27" t="inlineStr">
        <is>
          <t>Dentro del alcance</t>
        </is>
      </c>
      <c r="X300" s="30" t="inlineStr">
        <is>
          <t>Media</t>
        </is>
      </c>
      <c r="Y300" s="27" t="inlineStr">
        <is>
          <t>Homologado – confianza Media – pendiente de validación</t>
        </is>
      </c>
      <c r="Z300" s="26" t="inlineStr">
        <is>
          <t>Dar de baja en SAP</t>
        </is>
      </c>
      <c r="AA300" s="27" t="inlineStr">
        <is>
          <t>233</t>
        </is>
      </c>
      <c r="AB300" s="27" t="inlineStr">
        <is>
          <t>Tensiometro Manual</t>
        </is>
      </c>
      <c r="AC300" s="27" t="inlineStr">
        <is>
          <t>Homologación por código Avain (master E-206)</t>
        </is>
      </c>
      <c r="AD300" s="27" t="inlineStr">
        <is>
          <t>No</t>
        </is>
      </c>
      <c r="AE300" s="27" t="inlineStr"/>
      <c r="AF300" s="27" t="inlineStr">
        <is>
          <t>Sí</t>
        </is>
      </c>
      <c r="AG300" s="27" t="inlineStr">
        <is>
          <t>E-206</t>
        </is>
      </c>
      <c r="AH300" s="37" t="n">
        <v>7</v>
      </c>
      <c r="AI300" s="37" t="n">
        <v>4</v>
      </c>
      <c r="AJ300" s="37" t="n">
        <v>3</v>
      </c>
      <c r="AK300" s="38" t="n">
        <v>17138.61714285714</v>
      </c>
      <c r="AL300" s="38">
        <f>IF(OR($Z300="Dar de baja en SAP",$Z300="Dar de alta en SAP"),$AJ300*$AK300,"")</f>
        <v/>
      </c>
      <c r="AM300" s="38">
        <f>$AI300*$AK300</f>
        <v/>
      </c>
      <c r="AN300" s="27" t="inlineStr"/>
      <c r="AO300" s="27" t="inlineStr">
        <is>
          <t>Homologación: confianza base Media + confianza SAP Alta → Media.</t>
        </is>
      </c>
    </row>
    <row r="301">
      <c r="A301" s="5" t="inlineStr">
        <is>
          <t>2001378</t>
        </is>
      </c>
      <c r="B301" s="5" t="inlineStr">
        <is>
          <t>TIJERA QUIRURGICA</t>
        </is>
      </c>
      <c r="C301" s="5" t="inlineStr"/>
      <c r="D301" s="5" t="inlineStr">
        <is>
          <t>MDES</t>
        </is>
      </c>
      <c r="E301" s="5" t="inlineStr">
        <is>
          <t>ZDES</t>
        </is>
      </c>
      <c r="F301" s="5" t="inlineStr">
        <is>
          <t>1130</t>
        </is>
      </c>
      <c r="G301" s="5" t="inlineStr">
        <is>
          <t>3010</t>
        </is>
      </c>
      <c r="H301" s="5" t="inlineStr">
        <is>
          <t>C/U</t>
        </is>
      </c>
      <c r="I301" s="6" t="n">
        <v>7</v>
      </c>
      <c r="J301" s="6" t="n">
        <v>0</v>
      </c>
      <c r="K301" s="5" t="inlineStr">
        <is>
          <t>ARS</t>
        </is>
      </c>
      <c r="L301" s="7" t="n">
        <v>0</v>
      </c>
      <c r="M301" s="7" t="n">
        <v>203285.16</v>
      </c>
      <c r="O301" s="11">
        <f>M301/SUM($M$2:$M$485)</f>
        <v/>
      </c>
      <c r="P301" s="5">
        <f>IFERROR(M301/I301,0)</f>
        <v/>
      </c>
      <c r="R301" s="8">
        <f>I301-Q301</f>
        <v/>
      </c>
      <c r="S301" s="36">
        <f>P301*R301</f>
        <v/>
      </c>
      <c r="U301" s="27" t="inlineStr">
        <is>
          <t>Stock SAP</t>
        </is>
      </c>
      <c r="V301" s="27" t="inlineStr">
        <is>
          <t>Descartables</t>
        </is>
      </c>
      <c r="W301" s="27" t="inlineStr">
        <is>
          <t>Dentro del alcance</t>
        </is>
      </c>
      <c r="X301" s="27" t="inlineStr"/>
      <c r="Y301" s="27" t="inlineStr">
        <is>
          <t>Sin recuento físico en el inventario de Avain</t>
        </is>
      </c>
      <c r="Z301" s="28" t="inlineStr">
        <is>
          <t>Sin recuento físico</t>
        </is>
      </c>
      <c r="AA301" s="27" t="inlineStr"/>
      <c r="AB301" s="27" t="inlineStr"/>
      <c r="AC301" s="27" t="inlineStr"/>
      <c r="AD301" s="27" t="inlineStr"/>
      <c r="AE301" s="27" t="inlineStr"/>
      <c r="AF301" s="27" t="inlineStr"/>
      <c r="AG301" s="27" t="inlineStr"/>
      <c r="AH301" s="37" t="n">
        <v>7</v>
      </c>
      <c r="AI301" s="37" t="n">
        <v>0</v>
      </c>
      <c r="AJ301" s="37" t="n">
        <v>7</v>
      </c>
      <c r="AK301" s="38" t="n">
        <v>29040.73714285714</v>
      </c>
      <c r="AL301" s="38" t="n"/>
      <c r="AM301" s="38" t="n"/>
      <c r="AN301" s="27" t="inlineStr"/>
      <c r="AO301" s="27" t="inlineStr"/>
    </row>
    <row r="302">
      <c r="A302" s="5" t="inlineStr">
        <is>
          <t>2001530</t>
        </is>
      </c>
      <c r="B302" s="5" t="inlineStr">
        <is>
          <t>SONDA ASP CAMP QUIRUR T-K/67</t>
        </is>
      </c>
      <c r="C302" s="5" t="inlineStr"/>
      <c r="D302" s="5" t="inlineStr">
        <is>
          <t>MDES</t>
        </is>
      </c>
      <c r="E302" s="5" t="inlineStr">
        <is>
          <t>ZDES</t>
        </is>
      </c>
      <c r="F302" s="5" t="inlineStr">
        <is>
          <t>1130</t>
        </is>
      </c>
      <c r="G302" s="5" t="inlineStr">
        <is>
          <t>3013</t>
        </is>
      </c>
      <c r="H302" s="5" t="inlineStr">
        <is>
          <t>C/U</t>
        </is>
      </c>
      <c r="I302" s="6" t="n">
        <v>7</v>
      </c>
      <c r="J302" s="6" t="n">
        <v>0</v>
      </c>
      <c r="K302" s="5" t="inlineStr">
        <is>
          <t>ARS</t>
        </is>
      </c>
      <c r="L302" s="7" t="n">
        <v>0</v>
      </c>
      <c r="M302" s="7" t="n">
        <v>14484.4</v>
      </c>
      <c r="O302" s="11">
        <f>M302/SUM($M$2:$M$485)</f>
        <v/>
      </c>
      <c r="P302" s="5">
        <f>IFERROR(M302/I302,0)</f>
        <v/>
      </c>
      <c r="R302" s="8">
        <f>I302-Q302</f>
        <v/>
      </c>
      <c r="S302" s="36">
        <f>P302*R302</f>
        <v/>
      </c>
      <c r="U302" s="27" t="inlineStr">
        <is>
          <t>Stock SAP</t>
        </is>
      </c>
      <c r="V302" s="27" t="inlineStr">
        <is>
          <t>Descartables</t>
        </is>
      </c>
      <c r="W302" s="27" t="inlineStr">
        <is>
          <t>Dentro del alcance</t>
        </is>
      </c>
      <c r="X302" s="27" t="inlineStr"/>
      <c r="Y302" s="27" t="inlineStr">
        <is>
          <t>Sin recuento físico en el inventario de Avain</t>
        </is>
      </c>
      <c r="Z302" s="28" t="inlineStr">
        <is>
          <t>Sin recuento físico</t>
        </is>
      </c>
      <c r="AA302" s="27" t="inlineStr"/>
      <c r="AB302" s="27" t="inlineStr"/>
      <c r="AC302" s="27" t="inlineStr"/>
      <c r="AD302" s="27" t="inlineStr"/>
      <c r="AE302" s="27" t="inlineStr"/>
      <c r="AF302" s="27" t="inlineStr"/>
      <c r="AG302" s="27" t="inlineStr"/>
      <c r="AH302" s="37" t="n">
        <v>7</v>
      </c>
      <c r="AI302" s="37" t="n">
        <v>0</v>
      </c>
      <c r="AJ302" s="37" t="n">
        <v>7</v>
      </c>
      <c r="AK302" s="38" t="n">
        <v>2069.2</v>
      </c>
      <c r="AL302" s="38" t="n"/>
      <c r="AM302" s="38" t="n"/>
      <c r="AN302" s="27" t="inlineStr"/>
      <c r="AO302" s="27" t="inlineStr"/>
    </row>
    <row r="303">
      <c r="A303" s="5" t="inlineStr">
        <is>
          <t>3000127</t>
        </is>
      </c>
      <c r="B303" s="5" t="inlineStr">
        <is>
          <t>PANTALON CARGO AZUL T44</t>
        </is>
      </c>
      <c r="C303" s="5" t="inlineStr"/>
      <c r="D303" s="5" t="inlineStr">
        <is>
          <t>INDU</t>
        </is>
      </c>
      <c r="E303" s="5" t="inlineStr">
        <is>
          <t>ZUNI</t>
        </is>
      </c>
      <c r="F303" s="5" t="inlineStr">
        <is>
          <t>1130</t>
        </is>
      </c>
      <c r="G303" s="5" t="inlineStr">
        <is>
          <t>3011</t>
        </is>
      </c>
      <c r="H303" s="5" t="inlineStr">
        <is>
          <t>C/U</t>
        </is>
      </c>
      <c r="I303" s="6" t="n">
        <v>7</v>
      </c>
      <c r="J303" s="6" t="n">
        <v>0</v>
      </c>
      <c r="K303" s="5" t="inlineStr">
        <is>
          <t>ARS</t>
        </is>
      </c>
      <c r="L303" s="7" t="n">
        <v>0</v>
      </c>
      <c r="M303" s="7" t="n">
        <v>132493.66</v>
      </c>
      <c r="O303" s="11">
        <f>M303/SUM($M$2:$M$485)</f>
        <v/>
      </c>
      <c r="P303" s="5">
        <f>IFERROR(M303/I303,0)</f>
        <v/>
      </c>
      <c r="R303" s="8">
        <f>I303-Q303</f>
        <v/>
      </c>
      <c r="S303" s="36">
        <f>P303*R303</f>
        <v/>
      </c>
      <c r="U303" s="27" t="inlineStr">
        <is>
          <t>Stock SAP</t>
        </is>
      </c>
      <c r="V303" s="27" t="inlineStr">
        <is>
          <t>Uniformes</t>
        </is>
      </c>
      <c r="W303" s="27" t="inlineStr">
        <is>
          <t>Fuera del alcance</t>
        </is>
      </c>
      <c r="X303" s="27" t="inlineStr"/>
      <c r="Y303" s="27" t="inlineStr">
        <is>
          <t>No aplica: uniformes, clasificación que el inventario físico de Farmacia no releva</t>
        </is>
      </c>
      <c r="Z303" s="28" t="inlineStr">
        <is>
          <t>Fuera del alcance del inventario físico</t>
        </is>
      </c>
      <c r="AA303" s="27" t="inlineStr"/>
      <c r="AB303" s="27" t="inlineStr"/>
      <c r="AC303" s="27" t="inlineStr"/>
      <c r="AD303" s="27" t="inlineStr"/>
      <c r="AE303" s="27" t="inlineStr"/>
      <c r="AF303" s="27" t="inlineStr"/>
      <c r="AG303" s="27" t="inlineStr"/>
      <c r="AH303" s="37" t="n">
        <v>11</v>
      </c>
      <c r="AI303" s="37" t="n">
        <v>0</v>
      </c>
      <c r="AJ303" s="37" t="n">
        <v>11</v>
      </c>
      <c r="AK303" s="38" t="n">
        <v>18927.66636363637</v>
      </c>
      <c r="AL303" s="38" t="n"/>
      <c r="AM303" s="38" t="n"/>
      <c r="AN303" s="27" t="inlineStr"/>
      <c r="AO303" s="27" t="inlineStr">
        <is>
          <t>El material ocupa 2 filas en la hoja 1130 Salta (lote/almacén). La cantidad SAP y la física de esta vista son el total del material.</t>
        </is>
      </c>
    </row>
    <row r="304">
      <c r="A304" s="5" t="inlineStr">
        <is>
          <t>3000128</t>
        </is>
      </c>
      <c r="B304" s="5" t="inlineStr">
        <is>
          <t>PANTALON CARGO AZUL T46</t>
        </is>
      </c>
      <c r="C304" s="5" t="inlineStr"/>
      <c r="D304" s="5" t="inlineStr">
        <is>
          <t>INDU</t>
        </is>
      </c>
      <c r="E304" s="5" t="inlineStr">
        <is>
          <t>ZUNI</t>
        </is>
      </c>
      <c r="F304" s="5" t="inlineStr">
        <is>
          <t>1130</t>
        </is>
      </c>
      <c r="G304" s="5" t="inlineStr">
        <is>
          <t>3011</t>
        </is>
      </c>
      <c r="H304" s="5" t="inlineStr">
        <is>
          <t>C/U</t>
        </is>
      </c>
      <c r="I304" s="6" t="n">
        <v>7</v>
      </c>
      <c r="J304" s="6" t="n">
        <v>0</v>
      </c>
      <c r="K304" s="5" t="inlineStr">
        <is>
          <t>ARS</t>
        </is>
      </c>
      <c r="L304" s="7" t="n">
        <v>0</v>
      </c>
      <c r="M304" s="7" t="n">
        <v>129500</v>
      </c>
      <c r="O304" s="11">
        <f>M304/SUM($M$2:$M$485)</f>
        <v/>
      </c>
      <c r="P304" s="5">
        <f>IFERROR(M304/I304,0)</f>
        <v/>
      </c>
      <c r="R304" s="8">
        <f>I304-Q304</f>
        <v/>
      </c>
      <c r="S304" s="36">
        <f>P304*R304</f>
        <v/>
      </c>
      <c r="U304" s="27" t="inlineStr">
        <is>
          <t>Stock SAP</t>
        </is>
      </c>
      <c r="V304" s="27" t="inlineStr">
        <is>
          <t>Uniformes</t>
        </is>
      </c>
      <c r="W304" s="27" t="inlineStr">
        <is>
          <t>Fuera del alcance</t>
        </is>
      </c>
      <c r="X304" s="27" t="inlineStr"/>
      <c r="Y304" s="27" t="inlineStr">
        <is>
          <t>No aplica: uniformes, clasificación que el inventario físico de Farmacia no releva</t>
        </is>
      </c>
      <c r="Z304" s="28" t="inlineStr">
        <is>
          <t>Fuera del alcance del inventario físico</t>
        </is>
      </c>
      <c r="AA304" s="27" t="inlineStr"/>
      <c r="AB304" s="27" t="inlineStr"/>
      <c r="AC304" s="27" t="inlineStr"/>
      <c r="AD304" s="27" t="inlineStr"/>
      <c r="AE304" s="27" t="inlineStr"/>
      <c r="AF304" s="27" t="inlineStr"/>
      <c r="AG304" s="27" t="inlineStr"/>
      <c r="AH304" s="37" t="n">
        <v>7</v>
      </c>
      <c r="AI304" s="37" t="n">
        <v>0</v>
      </c>
      <c r="AJ304" s="37" t="n">
        <v>7</v>
      </c>
      <c r="AK304" s="38" t="n">
        <v>18500</v>
      </c>
      <c r="AL304" s="38" t="n"/>
      <c r="AM304" s="38" t="n"/>
      <c r="AN304" s="27" t="inlineStr"/>
      <c r="AO304" s="27" t="inlineStr"/>
    </row>
    <row r="305">
      <c r="A305" s="5" t="inlineStr">
        <is>
          <t>3000219</t>
        </is>
      </c>
      <c r="B305" s="5" t="inlineStr">
        <is>
          <t>BOTIN DE SEGURIDAD T41</t>
        </is>
      </c>
      <c r="C305" s="5" t="inlineStr"/>
      <c r="D305" s="5" t="inlineStr">
        <is>
          <t>INDU</t>
        </is>
      </c>
      <c r="E305" s="5" t="inlineStr">
        <is>
          <t>ZUNI</t>
        </is>
      </c>
      <c r="F305" s="5" t="inlineStr">
        <is>
          <t>1130</t>
        </is>
      </c>
      <c r="G305" s="5" t="inlineStr">
        <is>
          <t>3010</t>
        </is>
      </c>
      <c r="H305" s="5" t="inlineStr">
        <is>
          <t>C/U</t>
        </is>
      </c>
      <c r="I305" s="6" t="n">
        <v>7</v>
      </c>
      <c r="J305" s="6" t="n">
        <v>0</v>
      </c>
      <c r="K305" s="5" t="inlineStr">
        <is>
          <t>ARS</t>
        </is>
      </c>
      <c r="L305" s="7" t="n">
        <v>0</v>
      </c>
      <c r="M305" s="7" t="n">
        <v>519594.92</v>
      </c>
      <c r="O305" s="11">
        <f>M305/SUM($M$2:$M$485)</f>
        <v/>
      </c>
      <c r="P305" s="5">
        <f>IFERROR(M305/I305,0)</f>
        <v/>
      </c>
      <c r="R305" s="8">
        <f>I305-Q305</f>
        <v/>
      </c>
      <c r="S305" s="36">
        <f>P305*R305</f>
        <v/>
      </c>
      <c r="U305" s="27" t="inlineStr">
        <is>
          <t>Stock SAP</t>
        </is>
      </c>
      <c r="V305" s="27" t="inlineStr">
        <is>
          <t>Uniformes</t>
        </is>
      </c>
      <c r="W305" s="27" t="inlineStr">
        <is>
          <t>Fuera del alcance</t>
        </is>
      </c>
      <c r="X305" s="27" t="inlineStr"/>
      <c r="Y305" s="27" t="inlineStr">
        <is>
          <t>No aplica: uniformes, clasificación que el inventario físico de Farmacia no releva</t>
        </is>
      </c>
      <c r="Z305" s="28" t="inlineStr">
        <is>
          <t>Fuera del alcance del inventario físico</t>
        </is>
      </c>
      <c r="AA305" s="27" t="inlineStr"/>
      <c r="AB305" s="27" t="inlineStr"/>
      <c r="AC305" s="27" t="inlineStr"/>
      <c r="AD305" s="27" t="inlineStr"/>
      <c r="AE305" s="27" t="inlineStr"/>
      <c r="AF305" s="27" t="inlineStr"/>
      <c r="AG305" s="27" t="inlineStr"/>
      <c r="AH305" s="37" t="n">
        <v>13</v>
      </c>
      <c r="AI305" s="37" t="n">
        <v>0</v>
      </c>
      <c r="AJ305" s="37" t="n">
        <v>13</v>
      </c>
      <c r="AK305" s="38" t="n">
        <v>74227.84615384616</v>
      </c>
      <c r="AL305" s="38" t="n"/>
      <c r="AM305" s="38" t="n"/>
      <c r="AN305" s="27" t="inlineStr"/>
      <c r="AO305" s="27" t="inlineStr">
        <is>
          <t>El material ocupa 2 filas en la hoja 1130 Salta (lote/almacén). La cantidad SAP y la física de esta vista son el total del material.</t>
        </is>
      </c>
    </row>
    <row r="306">
      <c r="A306" s="5" t="inlineStr">
        <is>
          <t>3000914</t>
        </is>
      </c>
      <c r="B306" s="5" t="inlineStr">
        <is>
          <t>BOTIN DE SEGURIDAD T42</t>
        </is>
      </c>
      <c r="C306" s="5" t="inlineStr"/>
      <c r="D306" s="5" t="inlineStr">
        <is>
          <t>INDU</t>
        </is>
      </c>
      <c r="E306" s="5" t="inlineStr">
        <is>
          <t>ZUNI</t>
        </is>
      </c>
      <c r="F306" s="5" t="inlineStr">
        <is>
          <t>1130</t>
        </is>
      </c>
      <c r="G306" s="5" t="inlineStr">
        <is>
          <t>3010</t>
        </is>
      </c>
      <c r="H306" s="5" t="inlineStr">
        <is>
          <t>C/U</t>
        </is>
      </c>
      <c r="I306" s="6" t="n">
        <v>7</v>
      </c>
      <c r="J306" s="6" t="n">
        <v>0</v>
      </c>
      <c r="K306" s="5" t="inlineStr">
        <is>
          <t>ARS</t>
        </is>
      </c>
      <c r="L306" s="7" t="n">
        <v>0</v>
      </c>
      <c r="M306" s="7" t="n">
        <v>519594.92</v>
      </c>
      <c r="O306" s="11">
        <f>M306/SUM($M$2:$M$485)</f>
        <v/>
      </c>
      <c r="P306" s="5">
        <f>IFERROR(M306/I306,0)</f>
        <v/>
      </c>
      <c r="R306" s="8">
        <f>I306-Q306</f>
        <v/>
      </c>
      <c r="S306" s="36">
        <f>P306*R306</f>
        <v/>
      </c>
      <c r="U306" s="27" t="inlineStr">
        <is>
          <t>Stock SAP</t>
        </is>
      </c>
      <c r="V306" s="27" t="inlineStr">
        <is>
          <t>Uniformes</t>
        </is>
      </c>
      <c r="W306" s="27" t="inlineStr">
        <is>
          <t>Fuera del alcance</t>
        </is>
      </c>
      <c r="X306" s="27" t="inlineStr"/>
      <c r="Y306" s="27" t="inlineStr">
        <is>
          <t>No aplica: uniformes, clasificación que el inventario físico de Farmacia no releva</t>
        </is>
      </c>
      <c r="Z306" s="28" t="inlineStr">
        <is>
          <t>Fuera del alcance del inventario físico</t>
        </is>
      </c>
      <c r="AA306" s="27" t="inlineStr"/>
      <c r="AB306" s="27" t="inlineStr"/>
      <c r="AC306" s="27" t="inlineStr"/>
      <c r="AD306" s="27" t="inlineStr"/>
      <c r="AE306" s="27" t="inlineStr"/>
      <c r="AF306" s="27" t="inlineStr"/>
      <c r="AG306" s="27" t="inlineStr"/>
      <c r="AH306" s="37" t="n">
        <v>13</v>
      </c>
      <c r="AI306" s="37" t="n">
        <v>0</v>
      </c>
      <c r="AJ306" s="37" t="n">
        <v>13</v>
      </c>
      <c r="AK306" s="38" t="n">
        <v>74227.84615384616</v>
      </c>
      <c r="AL306" s="38" t="n"/>
      <c r="AM306" s="38" t="n"/>
      <c r="AN306" s="27" t="inlineStr"/>
      <c r="AO306" s="27" t="inlineStr">
        <is>
          <t>El material ocupa 2 filas en la hoja 1130 Salta (lote/almacén). La cantidad SAP y la física de esta vista son el total del material.</t>
        </is>
      </c>
    </row>
    <row r="307">
      <c r="A307" s="5" t="inlineStr">
        <is>
          <t>3000916</t>
        </is>
      </c>
      <c r="B307" s="5" t="inlineStr">
        <is>
          <t>BOTIN DE SEGURIDAD T44</t>
        </is>
      </c>
      <c r="C307" s="5" t="inlineStr"/>
      <c r="D307" s="5" t="inlineStr">
        <is>
          <t>INDU</t>
        </is>
      </c>
      <c r="E307" s="5" t="inlineStr">
        <is>
          <t>ZUNI</t>
        </is>
      </c>
      <c r="F307" s="5" t="inlineStr">
        <is>
          <t>1130</t>
        </is>
      </c>
      <c r="G307" s="5" t="inlineStr">
        <is>
          <t>3011</t>
        </is>
      </c>
      <c r="H307" s="5" t="inlineStr">
        <is>
          <t>C/U</t>
        </is>
      </c>
      <c r="I307" s="6" t="n">
        <v>7</v>
      </c>
      <c r="J307" s="6" t="n">
        <v>0</v>
      </c>
      <c r="K307" s="5" t="inlineStr">
        <is>
          <t>ARS</t>
        </is>
      </c>
      <c r="L307" s="7" t="n">
        <v>0</v>
      </c>
      <c r="M307" s="7" t="n">
        <v>645391.4399999999</v>
      </c>
      <c r="O307" s="11">
        <f>M307/SUM($M$2:$M$485)</f>
        <v/>
      </c>
      <c r="P307" s="5">
        <f>IFERROR(M307/I307,0)</f>
        <v/>
      </c>
      <c r="R307" s="8">
        <f>I307-Q307</f>
        <v/>
      </c>
      <c r="S307" s="36">
        <f>P307*R307</f>
        <v/>
      </c>
      <c r="U307" s="27" t="inlineStr">
        <is>
          <t>Stock SAP</t>
        </is>
      </c>
      <c r="V307" s="27" t="inlineStr">
        <is>
          <t>Uniformes</t>
        </is>
      </c>
      <c r="W307" s="27" t="inlineStr">
        <is>
          <t>Fuera del alcance</t>
        </is>
      </c>
      <c r="X307" s="27" t="inlineStr"/>
      <c r="Y307" s="27" t="inlineStr">
        <is>
          <t>No aplica: uniformes, clasificación que el inventario físico de Farmacia no releva</t>
        </is>
      </c>
      <c r="Z307" s="28" t="inlineStr">
        <is>
          <t>Fuera del alcance del inventario físico</t>
        </is>
      </c>
      <c r="AA307" s="27" t="inlineStr"/>
      <c r="AB307" s="27" t="inlineStr"/>
      <c r="AC307" s="27" t="inlineStr"/>
      <c r="AD307" s="27" t="inlineStr"/>
      <c r="AE307" s="27" t="inlineStr"/>
      <c r="AF307" s="27" t="inlineStr"/>
      <c r="AG307" s="27" t="inlineStr"/>
      <c r="AH307" s="37" t="n">
        <v>9</v>
      </c>
      <c r="AI307" s="37" t="n">
        <v>0</v>
      </c>
      <c r="AJ307" s="37" t="n">
        <v>9</v>
      </c>
      <c r="AK307" s="38" t="n">
        <v>92198.77777777778</v>
      </c>
      <c r="AL307" s="38" t="n"/>
      <c r="AM307" s="38" t="n"/>
      <c r="AN307" s="27" t="inlineStr"/>
      <c r="AO307" s="27" t="inlineStr">
        <is>
          <t>El material ocupa 2 filas en la hoja 1130 Salta (lote/almacén). La cantidad SAP y la física de esta vista son el total del material.</t>
        </is>
      </c>
    </row>
    <row r="308">
      <c r="A308" s="5" t="inlineStr">
        <is>
          <t>3001550</t>
        </is>
      </c>
      <c r="B308" s="5" t="inlineStr">
        <is>
          <t>CAMPERA POLAR AZUL S</t>
        </is>
      </c>
      <c r="C308" s="5" t="inlineStr"/>
      <c r="D308" s="5" t="inlineStr">
        <is>
          <t>INDU</t>
        </is>
      </c>
      <c r="E308" s="5" t="inlineStr">
        <is>
          <t>ZUNI</t>
        </is>
      </c>
      <c r="F308" s="5" t="inlineStr">
        <is>
          <t>1130</t>
        </is>
      </c>
      <c r="G308" s="5" t="inlineStr">
        <is>
          <t>3011</t>
        </is>
      </c>
      <c r="H308" s="5" t="inlineStr">
        <is>
          <t>C/U</t>
        </is>
      </c>
      <c r="I308" s="6" t="n">
        <v>7</v>
      </c>
      <c r="J308" s="6" t="n">
        <v>0</v>
      </c>
      <c r="K308" s="5" t="inlineStr">
        <is>
          <t>ARS</t>
        </is>
      </c>
      <c r="L308" s="7" t="n">
        <v>0</v>
      </c>
      <c r="M308" s="7" t="n">
        <v>254163</v>
      </c>
      <c r="O308" s="11">
        <f>M308/SUM($M$2:$M$485)</f>
        <v/>
      </c>
      <c r="P308" s="5">
        <f>IFERROR(M308/I308,0)</f>
        <v/>
      </c>
      <c r="R308" s="8">
        <f>I308-Q308</f>
        <v/>
      </c>
      <c r="S308" s="36">
        <f>P308*R308</f>
        <v/>
      </c>
      <c r="U308" s="27" t="inlineStr">
        <is>
          <t>Stock SAP</t>
        </is>
      </c>
      <c r="V308" s="27" t="inlineStr">
        <is>
          <t>Uniformes</t>
        </is>
      </c>
      <c r="W308" s="27" t="inlineStr">
        <is>
          <t>Fuera del alcance</t>
        </is>
      </c>
      <c r="X308" s="27" t="inlineStr"/>
      <c r="Y308" s="27" t="inlineStr">
        <is>
          <t>No aplica: uniformes, clasificación que el inventario físico de Farmacia no releva</t>
        </is>
      </c>
      <c r="Z308" s="28" t="inlineStr">
        <is>
          <t>Fuera del alcance del inventario físico</t>
        </is>
      </c>
      <c r="AA308" s="27" t="inlineStr"/>
      <c r="AB308" s="27" t="inlineStr"/>
      <c r="AC308" s="27" t="inlineStr"/>
      <c r="AD308" s="27" t="inlineStr"/>
      <c r="AE308" s="27" t="inlineStr"/>
      <c r="AF308" s="27" t="inlineStr"/>
      <c r="AG308" s="27" t="inlineStr"/>
      <c r="AH308" s="37" t="n">
        <v>7</v>
      </c>
      <c r="AI308" s="37" t="n">
        <v>0</v>
      </c>
      <c r="AJ308" s="37" t="n">
        <v>7</v>
      </c>
      <c r="AK308" s="38" t="n">
        <v>36309</v>
      </c>
      <c r="AL308" s="38" t="n"/>
      <c r="AM308" s="38" t="n"/>
      <c r="AN308" s="27" t="inlineStr"/>
      <c r="AO308" s="27" t="inlineStr"/>
    </row>
    <row r="309">
      <c r="A309" s="5" t="inlineStr">
        <is>
          <t>3001555</t>
        </is>
      </c>
      <c r="B309" s="5" t="inlineStr">
        <is>
          <t>CAMPERA POLAR AZUL XXXL</t>
        </is>
      </c>
      <c r="C309" s="5" t="inlineStr"/>
      <c r="D309" s="5" t="inlineStr">
        <is>
          <t>INDU</t>
        </is>
      </c>
      <c r="E309" s="5" t="inlineStr">
        <is>
          <t>ZUNI</t>
        </is>
      </c>
      <c r="F309" s="5" t="inlineStr">
        <is>
          <t>1130</t>
        </is>
      </c>
      <c r="G309" s="5" t="inlineStr">
        <is>
          <t>3011</t>
        </is>
      </c>
      <c r="H309" s="5" t="inlineStr">
        <is>
          <t>C/U</t>
        </is>
      </c>
      <c r="I309" s="6" t="n">
        <v>7</v>
      </c>
      <c r="J309" s="6" t="n">
        <v>0</v>
      </c>
      <c r="K309" s="5" t="inlineStr">
        <is>
          <t>ARS</t>
        </is>
      </c>
      <c r="L309" s="7" t="n">
        <v>0</v>
      </c>
      <c r="M309" s="7" t="n">
        <v>267129</v>
      </c>
      <c r="O309" s="11">
        <f>M309/SUM($M$2:$M$485)</f>
        <v/>
      </c>
      <c r="P309" s="5">
        <f>IFERROR(M309/I309,0)</f>
        <v/>
      </c>
      <c r="R309" s="8">
        <f>I309-Q309</f>
        <v/>
      </c>
      <c r="S309" s="36">
        <f>P309*R309</f>
        <v/>
      </c>
      <c r="U309" s="27" t="inlineStr">
        <is>
          <t>Stock SAP</t>
        </is>
      </c>
      <c r="V309" s="27" t="inlineStr">
        <is>
          <t>Uniformes</t>
        </is>
      </c>
      <c r="W309" s="27" t="inlineStr">
        <is>
          <t>Fuera del alcance</t>
        </is>
      </c>
      <c r="X309" s="27" t="inlineStr"/>
      <c r="Y309" s="27" t="inlineStr">
        <is>
          <t>No aplica: uniformes, clasificación que el inventario físico de Farmacia no releva</t>
        </is>
      </c>
      <c r="Z309" s="28" t="inlineStr">
        <is>
          <t>Fuera del alcance del inventario físico</t>
        </is>
      </c>
      <c r="AA309" s="27" t="inlineStr"/>
      <c r="AB309" s="27" t="inlineStr"/>
      <c r="AC309" s="27" t="inlineStr"/>
      <c r="AD309" s="27" t="inlineStr"/>
      <c r="AE309" s="27" t="inlineStr"/>
      <c r="AF309" s="27" t="inlineStr"/>
      <c r="AG309" s="27" t="inlineStr"/>
      <c r="AH309" s="37" t="n">
        <v>7</v>
      </c>
      <c r="AI309" s="37" t="n">
        <v>0</v>
      </c>
      <c r="AJ309" s="37" t="n">
        <v>7</v>
      </c>
      <c r="AK309" s="38" t="n">
        <v>38161.28571428572</v>
      </c>
      <c r="AL309" s="38" t="n"/>
      <c r="AM309" s="38" t="n"/>
      <c r="AN309" s="27" t="inlineStr"/>
      <c r="AO309" s="27" t="inlineStr"/>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7" t="n">
        <v>0</v>
      </c>
      <c r="M310" s="7" t="n">
        <v>18480</v>
      </c>
      <c r="O310" s="11">
        <f>M310/SUM($M$2:$M$485)</f>
        <v/>
      </c>
      <c r="P310" s="5">
        <f>IFERROR(M310/I310,0)</f>
        <v/>
      </c>
      <c r="Q310" s="39" t="n">
        <v>6</v>
      </c>
      <c r="R310" s="8">
        <f>I310-Q310</f>
        <v/>
      </c>
      <c r="S310" s="36">
        <f>P310*R310</f>
        <v/>
      </c>
      <c r="U310" s="27" t="inlineStr">
        <is>
          <t>Stock SAP</t>
        </is>
      </c>
      <c r="V310" s="27" t="inlineStr">
        <is>
          <t>Medicamentos</t>
        </is>
      </c>
      <c r="W310" s="27" t="inlineStr">
        <is>
          <t>Dentro del alcance</t>
        </is>
      </c>
      <c r="X310" s="25" t="inlineStr">
        <is>
          <t>Alta</t>
        </is>
      </c>
      <c r="Y310" s="27" t="inlineStr">
        <is>
          <t>Homologado – confianza Alta</t>
        </is>
      </c>
      <c r="Z310" s="31" t="inlineStr">
        <is>
          <t>Sin diferencia</t>
        </is>
      </c>
      <c r="AA310" s="27" t="inlineStr">
        <is>
          <t>391</t>
        </is>
      </c>
      <c r="AB310" s="27" t="inlineStr">
        <is>
          <t>Hidrocortisona 500mg fco ampolla</t>
        </is>
      </c>
      <c r="AC310" s="27" t="inlineStr">
        <is>
          <t>Homologación por código Avain (master M06-003)</t>
        </is>
      </c>
      <c r="AD310" s="27" t="inlineStr">
        <is>
          <t>No</t>
        </is>
      </c>
      <c r="AE310" s="27" t="inlineStr"/>
      <c r="AF310" s="27" t="inlineStr">
        <is>
          <t>Sí</t>
        </is>
      </c>
      <c r="AG310" s="27" t="inlineStr">
        <is>
          <t>M06-003</t>
        </is>
      </c>
      <c r="AH310" s="37" t="n">
        <v>6</v>
      </c>
      <c r="AI310" s="37" t="n">
        <v>6</v>
      </c>
      <c r="AJ310" s="37" t="n">
        <v>0</v>
      </c>
      <c r="AK310" s="38" t="n">
        <v>3080</v>
      </c>
      <c r="AL310" s="38">
        <f>IF(OR($Z310="Dar de baja en SAP",$Z310="Dar de alta en SAP"),$AJ310*$AK310,"")</f>
        <v/>
      </c>
      <c r="AM310" s="38">
        <f>$AI310*$AK310</f>
        <v/>
      </c>
      <c r="AN310" s="27" t="inlineStr"/>
      <c r="AO310" s="27"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7" t="n">
        <v>0</v>
      </c>
      <c r="M311" s="7" t="n">
        <v>9385.969999999999</v>
      </c>
      <c r="O311" s="11">
        <f>M311/SUM($M$2:$M$485)</f>
        <v/>
      </c>
      <c r="P311" s="5">
        <f>IFERROR(M311/I311,0)</f>
        <v/>
      </c>
      <c r="R311" s="8">
        <f>I311-Q311</f>
        <v/>
      </c>
      <c r="S311" s="36">
        <f>P311*R311</f>
        <v/>
      </c>
      <c r="U311" s="27" t="inlineStr">
        <is>
          <t>Stock SAP</t>
        </is>
      </c>
      <c r="V311" s="27" t="inlineStr">
        <is>
          <t>Medicamentos</t>
        </is>
      </c>
      <c r="W311" s="27" t="inlineStr">
        <is>
          <t>Dentro del alcance</t>
        </is>
      </c>
      <c r="X311" s="30" t="inlineStr">
        <is>
          <t>Media</t>
        </is>
      </c>
      <c r="Y311" s="27" t="inlineStr">
        <is>
          <t>Homologado – confianza Media – pendiente de validación</t>
        </is>
      </c>
      <c r="Z311" s="26" t="inlineStr">
        <is>
          <t>Dar de baja en SAP</t>
        </is>
      </c>
      <c r="AA311" s="27" t="inlineStr">
        <is>
          <t>399</t>
        </is>
      </c>
      <c r="AB311" s="27" t="inlineStr">
        <is>
          <t>Nitroglicerina</t>
        </is>
      </c>
      <c r="AC311" s="27" t="inlineStr">
        <is>
          <t>Homologación por código Avain (master M04-007)</t>
        </is>
      </c>
      <c r="AD311" s="27" t="inlineStr">
        <is>
          <t>No</t>
        </is>
      </c>
      <c r="AE311" s="27" t="inlineStr"/>
      <c r="AF311" s="27" t="inlineStr">
        <is>
          <t>Sí</t>
        </is>
      </c>
      <c r="AG311" s="27" t="inlineStr">
        <is>
          <t>M04-007</t>
        </is>
      </c>
      <c r="AH311" s="37" t="n">
        <v>30</v>
      </c>
      <c r="AI311" s="37" t="n">
        <v>4</v>
      </c>
      <c r="AJ311" s="37" t="n">
        <v>26</v>
      </c>
      <c r="AK311" s="38" t="n">
        <v>1564.328333333333</v>
      </c>
      <c r="AL311" s="38">
        <f>IF(OR($Z311="Dar de baja en SAP",$Z311="Dar de alta en SAP"),$AJ311*$AK311,"")</f>
        <v/>
      </c>
      <c r="AM311" s="38">
        <f>$AI311*$AK311</f>
        <v/>
      </c>
      <c r="AN311" s="27" t="inlineStr"/>
      <c r="AO311" s="27"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7" t="n">
        <v>0</v>
      </c>
      <c r="M312" s="7" t="n">
        <v>57751.74</v>
      </c>
      <c r="O312" s="11">
        <f>M312/SUM($M$2:$M$485)</f>
        <v/>
      </c>
      <c r="P312" s="5">
        <f>IFERROR(M312/I312,0)</f>
        <v/>
      </c>
      <c r="Q312" s="39" t="n">
        <v>6</v>
      </c>
      <c r="R312" s="8">
        <f>I312-Q312</f>
        <v/>
      </c>
      <c r="S312" s="36">
        <f>P312*R312</f>
        <v/>
      </c>
      <c r="U312" s="27" t="inlineStr">
        <is>
          <t>Stock SAP</t>
        </is>
      </c>
      <c r="V312" s="27" t="inlineStr">
        <is>
          <t>Medicamentos</t>
        </is>
      </c>
      <c r="W312" s="27" t="inlineStr">
        <is>
          <t>Dentro del alcance</t>
        </is>
      </c>
      <c r="X312" s="25" t="inlineStr">
        <is>
          <t>Alta</t>
        </is>
      </c>
      <c r="Y312" s="27" t="inlineStr">
        <is>
          <t>Homologado – confianza Alta</t>
        </is>
      </c>
      <c r="Z312" s="31" t="inlineStr">
        <is>
          <t>Sin diferencia</t>
        </is>
      </c>
      <c r="AA312" s="27" t="inlineStr">
        <is>
          <t>236</t>
        </is>
      </c>
      <c r="AB312" s="27" t="inlineStr">
        <is>
          <t>Tijera de Mayo</t>
        </is>
      </c>
      <c r="AC312" s="27" t="inlineStr">
        <is>
          <t>Cruce por nomenclatura SAP</t>
        </is>
      </c>
      <c r="AD312" s="27" t="inlineStr">
        <is>
          <t>No</t>
        </is>
      </c>
      <c r="AE312" s="27" t="inlineStr"/>
      <c r="AF312" s="27" t="inlineStr">
        <is>
          <t>No</t>
        </is>
      </c>
      <c r="AG312" s="27" t="inlineStr"/>
      <c r="AH312" s="37" t="n">
        <v>6</v>
      </c>
      <c r="AI312" s="37" t="n">
        <v>6</v>
      </c>
      <c r="AJ312" s="37" t="n">
        <v>0</v>
      </c>
      <c r="AK312" s="38" t="n">
        <v>9625.289999999999</v>
      </c>
      <c r="AL312" s="38">
        <f>IF(OR($Z312="Dar de baja en SAP",$Z312="Dar de alta en SAP"),$AJ312*$AK312,"")</f>
        <v/>
      </c>
      <c r="AM312" s="38">
        <f>$AI312*$AK312</f>
        <v/>
      </c>
      <c r="AN312" s="27" t="inlineStr"/>
      <c r="AO312" s="27"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7" t="n">
        <v>0</v>
      </c>
      <c r="M313" s="7" t="n">
        <v>112803.63</v>
      </c>
      <c r="O313" s="11">
        <f>M313/SUM($M$2:$M$485)</f>
        <v/>
      </c>
      <c r="P313" s="5">
        <f>IFERROR(M313/I313,0)</f>
        <v/>
      </c>
      <c r="R313" s="8">
        <f>I313-Q313</f>
        <v/>
      </c>
      <c r="S313" s="36">
        <f>P313*R313</f>
        <v/>
      </c>
      <c r="U313" s="27" t="inlineStr">
        <is>
          <t>Stock SAP</t>
        </is>
      </c>
      <c r="V313" s="27" t="inlineStr">
        <is>
          <t>Medicamentos</t>
        </is>
      </c>
      <c r="W313" s="27" t="inlineStr">
        <is>
          <t>Dentro del alcance</t>
        </is>
      </c>
      <c r="X313" s="27" t="inlineStr"/>
      <c r="Y313" s="27" t="inlineStr">
        <is>
          <t>Sin recuento físico en el inventario de Avain</t>
        </is>
      </c>
      <c r="Z313" s="28" t="inlineStr">
        <is>
          <t>Sin recuento físico</t>
        </is>
      </c>
      <c r="AA313" s="27" t="inlineStr"/>
      <c r="AB313" s="27" t="inlineStr"/>
      <c r="AC313" s="27" t="inlineStr"/>
      <c r="AD313" s="27" t="inlineStr"/>
      <c r="AE313" s="27" t="inlineStr"/>
      <c r="AF313" s="27" t="inlineStr"/>
      <c r="AG313" s="27" t="inlineStr"/>
      <c r="AH313" s="37" t="n">
        <v>6</v>
      </c>
      <c r="AI313" s="37" t="n">
        <v>0</v>
      </c>
      <c r="AJ313" s="37" t="n">
        <v>6</v>
      </c>
      <c r="AK313" s="38" t="n">
        <v>18800.605</v>
      </c>
      <c r="AL313" s="38" t="n"/>
      <c r="AM313" s="38" t="n"/>
      <c r="AN313" s="27" t="inlineStr"/>
      <c r="AO313" s="27" t="inlineStr"/>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7" t="n">
        <v>0</v>
      </c>
      <c r="M314" s="7" t="n">
        <v>3623.4</v>
      </c>
      <c r="O314" s="11">
        <f>M314/SUM($M$2:$M$485)</f>
        <v/>
      </c>
      <c r="P314" s="5">
        <f>IFERROR(M314/I314,0)</f>
        <v/>
      </c>
      <c r="Q314" s="39" t="n">
        <v>15</v>
      </c>
      <c r="R314" s="8">
        <f>I314-Q314</f>
        <v/>
      </c>
      <c r="S314" s="36">
        <f>P314*R314</f>
        <v/>
      </c>
      <c r="U314" s="27" t="inlineStr">
        <is>
          <t>Stock SAP</t>
        </is>
      </c>
      <c r="V314" s="27" t="inlineStr">
        <is>
          <t>Medicamentos</t>
        </is>
      </c>
      <c r="W314" s="27" t="inlineStr">
        <is>
          <t>Dentro del alcance</t>
        </is>
      </c>
      <c r="X314" s="26" t="inlineStr">
        <is>
          <t>Baja</t>
        </is>
      </c>
      <c r="Y314" s="27" t="inlineStr">
        <is>
          <t>Homologado – confianza Baja – pendiente de validación</t>
        </is>
      </c>
      <c r="Z314" s="25" t="inlineStr">
        <is>
          <t>Dar de alta en SAP</t>
        </is>
      </c>
      <c r="AA314" s="27" t="inlineStr">
        <is>
          <t>190</t>
        </is>
      </c>
      <c r="AB314" s="27" t="inlineStr">
        <is>
          <t>Noradrenalina 1 amp=4ml/4mg</t>
        </is>
      </c>
      <c r="AC314" s="27" t="inlineStr">
        <is>
          <t>Homologación por código Avain (master M03-008)</t>
        </is>
      </c>
      <c r="AD314" s="27" t="inlineStr">
        <is>
          <t>No</t>
        </is>
      </c>
      <c r="AE314" s="27" t="inlineStr"/>
      <c r="AF314" s="27" t="inlineStr">
        <is>
          <t>Sí</t>
        </is>
      </c>
      <c r="AG314" s="27" t="inlineStr">
        <is>
          <t>M03-008</t>
        </is>
      </c>
      <c r="AH314" s="37" t="n">
        <v>11</v>
      </c>
      <c r="AI314" s="37" t="n">
        <v>15</v>
      </c>
      <c r="AJ314" s="37" t="n">
        <v>-4</v>
      </c>
      <c r="AK314" s="38" t="n">
        <v>603.9</v>
      </c>
      <c r="AL314" s="38">
        <f>IF(OR($Z314="Dar de baja en SAP",$Z314="Dar de alta en SAP"),$AJ314*$AK314,"")</f>
        <v/>
      </c>
      <c r="AM314" s="38">
        <f>$AI314*$AK314</f>
        <v/>
      </c>
      <c r="AN314" s="27" t="inlineStr"/>
      <c r="AO314" s="27"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7" t="n">
        <v>0</v>
      </c>
      <c r="M315" s="7" t="n">
        <v>5290.06</v>
      </c>
      <c r="O315" s="11">
        <f>M315/SUM($M$2:$M$485)</f>
        <v/>
      </c>
      <c r="P315" s="5">
        <f>IFERROR(M315/I315,0)</f>
        <v/>
      </c>
      <c r="R315" s="8">
        <f>I315-Q315</f>
        <v/>
      </c>
      <c r="S315" s="36">
        <f>P315*R315</f>
        <v/>
      </c>
      <c r="U315" s="27" t="inlineStr">
        <is>
          <t>Stock SAP</t>
        </is>
      </c>
      <c r="V315" s="27" t="inlineStr">
        <is>
          <t>Medicamentos</t>
        </is>
      </c>
      <c r="W315" s="27" t="inlineStr">
        <is>
          <t>Dentro del alcance</t>
        </is>
      </c>
      <c r="X315" s="25" t="inlineStr">
        <is>
          <t>Alta</t>
        </is>
      </c>
      <c r="Y315" s="27" t="inlineStr">
        <is>
          <t>Homologado – confianza Alta</t>
        </is>
      </c>
      <c r="Z315" s="26" t="inlineStr">
        <is>
          <t>Dar de baja en SAP</t>
        </is>
      </c>
      <c r="AA315" s="27" t="inlineStr">
        <is>
          <t>189</t>
        </is>
      </c>
      <c r="AB315" s="27" t="inlineStr">
        <is>
          <t>Naloxona 1 amp=1ml x0,4mg</t>
        </is>
      </c>
      <c r="AC315" s="27" t="inlineStr">
        <is>
          <t>Homologación por código Avain (master M10-001)</t>
        </is>
      </c>
      <c r="AD315" s="27" t="inlineStr">
        <is>
          <t>No</t>
        </is>
      </c>
      <c r="AE315" s="27" t="inlineStr"/>
      <c r="AF315" s="27" t="inlineStr">
        <is>
          <t>Sí</t>
        </is>
      </c>
      <c r="AG315" s="27" t="inlineStr">
        <is>
          <t>M10-001</t>
        </is>
      </c>
      <c r="AH315" s="37" t="n">
        <v>16</v>
      </c>
      <c r="AI315" s="37" t="n">
        <v>15</v>
      </c>
      <c r="AJ315" s="37" t="n">
        <v>1</v>
      </c>
      <c r="AK315" s="38" t="n">
        <v>881.6768750000001</v>
      </c>
      <c r="AL315" s="38">
        <f>IF(OR($Z315="Dar de baja en SAP",$Z315="Dar de alta en SAP"),$AJ315*$AK315,"")</f>
        <v/>
      </c>
      <c r="AM315" s="38">
        <f>$AI315*$AK315</f>
        <v/>
      </c>
      <c r="AN315" s="27" t="inlineStr"/>
      <c r="AO315" s="27"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t="inlineStr"/>
      <c r="D316" s="5" t="inlineStr">
        <is>
          <t>033</t>
        </is>
      </c>
      <c r="E316" s="5" t="inlineStr">
        <is>
          <t>ZMED</t>
        </is>
      </c>
      <c r="F316" s="5" t="inlineStr">
        <is>
          <t>1130</t>
        </is>
      </c>
      <c r="G316" s="5" t="inlineStr">
        <is>
          <t>3013</t>
        </is>
      </c>
      <c r="H316" s="5" t="inlineStr">
        <is>
          <t>C/U</t>
        </is>
      </c>
      <c r="I316" s="6" t="n">
        <v>6</v>
      </c>
      <c r="J316" s="6" t="n">
        <v>0</v>
      </c>
      <c r="K316" s="5" t="inlineStr">
        <is>
          <t>ARS</t>
        </is>
      </c>
      <c r="L316" s="7" t="n">
        <v>0</v>
      </c>
      <c r="M316" s="7" t="n">
        <v>12961.09</v>
      </c>
      <c r="O316" s="11">
        <f>M316/SUM($M$2:$M$485)</f>
        <v/>
      </c>
      <c r="P316" s="5">
        <f>IFERROR(M316/I316,0)</f>
        <v/>
      </c>
      <c r="R316" s="8">
        <f>I316-Q316</f>
        <v/>
      </c>
      <c r="S316" s="36">
        <f>P316*R316</f>
        <v/>
      </c>
      <c r="U316" s="27" t="inlineStr">
        <is>
          <t>Stock SAP</t>
        </is>
      </c>
      <c r="V316" s="27" t="inlineStr">
        <is>
          <t>Medicamentos</t>
        </is>
      </c>
      <c r="W316" s="27" t="inlineStr">
        <is>
          <t>Dentro del alcance</t>
        </is>
      </c>
      <c r="X316" s="27" t="inlineStr"/>
      <c r="Y316" s="27" t="inlineStr">
        <is>
          <t>Sin recuento físico en el inventario de Avain</t>
        </is>
      </c>
      <c r="Z316" s="28" t="inlineStr">
        <is>
          <t>Sin recuento físico</t>
        </is>
      </c>
      <c r="AA316" s="27" t="inlineStr"/>
      <c r="AB316" s="27" t="inlineStr"/>
      <c r="AC316" s="27" t="inlineStr"/>
      <c r="AD316" s="27" t="inlineStr"/>
      <c r="AE316" s="27" t="inlineStr"/>
      <c r="AF316" s="27" t="inlineStr"/>
      <c r="AG316" s="27" t="inlineStr"/>
      <c r="AH316" s="37" t="n">
        <v>6</v>
      </c>
      <c r="AI316" s="37" t="n">
        <v>0</v>
      </c>
      <c r="AJ316" s="37" t="n">
        <v>6</v>
      </c>
      <c r="AK316" s="38" t="n">
        <v>2160.181666666667</v>
      </c>
      <c r="AL316" s="38" t="n"/>
      <c r="AM316" s="38" t="n"/>
      <c r="AN316" s="27" t="inlineStr"/>
      <c r="AO316" s="27" t="inlineStr"/>
    </row>
    <row r="317">
      <c r="A317" s="5" t="inlineStr">
        <is>
          <t>2000027</t>
        </is>
      </c>
      <c r="B317" s="5" t="inlineStr">
        <is>
          <t>JERINGA DE 5 ML</t>
        </is>
      </c>
      <c r="C317" s="5" t="inlineStr"/>
      <c r="D317" s="5" t="inlineStr">
        <is>
          <t>033</t>
        </is>
      </c>
      <c r="E317" s="5" t="inlineStr">
        <is>
          <t>ZDES</t>
        </is>
      </c>
      <c r="F317" s="5" t="inlineStr">
        <is>
          <t>1130</t>
        </is>
      </c>
      <c r="G317" s="5" t="inlineStr">
        <is>
          <t>3013</t>
        </is>
      </c>
      <c r="H317" s="5" t="inlineStr">
        <is>
          <t>C/U</t>
        </is>
      </c>
      <c r="I317" s="6" t="n">
        <v>6</v>
      </c>
      <c r="J317" s="6" t="n">
        <v>0</v>
      </c>
      <c r="K317" s="5" t="inlineStr">
        <is>
          <t>ARS</t>
        </is>
      </c>
      <c r="L317" s="7" t="n">
        <v>0</v>
      </c>
      <c r="M317" s="7" t="n">
        <v>602.98</v>
      </c>
      <c r="O317" s="11">
        <f>M317/SUM($M$2:$M$485)</f>
        <v/>
      </c>
      <c r="P317" s="5">
        <f>IFERROR(M317/I317,0)</f>
        <v/>
      </c>
      <c r="R317" s="8">
        <f>I317-Q317</f>
        <v/>
      </c>
      <c r="S317" s="36">
        <f>P317*R317</f>
        <v/>
      </c>
      <c r="U317" s="27" t="inlineStr">
        <is>
          <t>Stock SAP</t>
        </is>
      </c>
      <c r="V317" s="27" t="inlineStr">
        <is>
          <t>Descartables</t>
        </is>
      </c>
      <c r="W317" s="27" t="inlineStr">
        <is>
          <t>Dentro del alcance</t>
        </is>
      </c>
      <c r="X317" s="25" t="inlineStr">
        <is>
          <t>Alta</t>
        </is>
      </c>
      <c r="Y317" s="27" t="inlineStr">
        <is>
          <t>Homologado – confianza Alta</t>
        </is>
      </c>
      <c r="Z317" s="25" t="inlineStr">
        <is>
          <t>Dar de alta en SAP</t>
        </is>
      </c>
      <c r="AA317" s="27" t="inlineStr">
        <is>
          <t>158</t>
        </is>
      </c>
      <c r="AB317" s="27" t="inlineStr">
        <is>
          <t>Jeringas 5 cc</t>
        </is>
      </c>
      <c r="AC317" s="27" t="inlineStr">
        <is>
          <t>Homologación por código Avain (master D-135)</t>
        </is>
      </c>
      <c r="AD317" s="27" t="inlineStr">
        <is>
          <t>No</t>
        </is>
      </c>
      <c r="AE317" s="27" t="inlineStr"/>
      <c r="AF317" s="27" t="inlineStr">
        <is>
          <t>Sí</t>
        </is>
      </c>
      <c r="AG317" s="27" t="inlineStr">
        <is>
          <t>D-135</t>
        </is>
      </c>
      <c r="AH317" s="37" t="n">
        <v>506</v>
      </c>
      <c r="AI317" s="37" t="n">
        <v>1342</v>
      </c>
      <c r="AJ317" s="37" t="n">
        <v>-836</v>
      </c>
      <c r="AK317" s="38" t="n">
        <v>100.496581027668</v>
      </c>
      <c r="AL317" s="38">
        <f>IF(OR($Z317="Dar de baja en SAP",$Z317="Dar de alta en SAP"),$AJ317*$AK317,"")</f>
        <v/>
      </c>
      <c r="AM317" s="38">
        <f>$AI317*$AK317</f>
        <v/>
      </c>
      <c r="AN317" s="27" t="inlineStr"/>
      <c r="AO317" s="27"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t="inlineStr"/>
      <c r="D318" s="5" t="inlineStr">
        <is>
          <t>033</t>
        </is>
      </c>
      <c r="E318" s="5" t="inlineStr">
        <is>
          <t>ZDES</t>
        </is>
      </c>
      <c r="F318" s="5" t="inlineStr">
        <is>
          <t>1130</t>
        </is>
      </c>
      <c r="G318" s="5" t="inlineStr">
        <is>
          <t>3014</t>
        </is>
      </c>
      <c r="H318" s="5" t="inlineStr">
        <is>
          <t>C/U</t>
        </is>
      </c>
      <c r="I318" s="6" t="n">
        <v>6</v>
      </c>
      <c r="J318" s="6" t="n">
        <v>0</v>
      </c>
      <c r="K318" s="5" t="inlineStr">
        <is>
          <t>ARS</t>
        </is>
      </c>
      <c r="L318" s="7" t="n">
        <v>0</v>
      </c>
      <c r="M318" s="7" t="n">
        <v>8210.309999999999</v>
      </c>
      <c r="O318" s="11">
        <f>M318/SUM($M$2:$M$485)</f>
        <v/>
      </c>
      <c r="P318" s="5">
        <f>IFERROR(M318/I318,0)</f>
        <v/>
      </c>
      <c r="R318" s="8">
        <f>I318-Q318</f>
        <v/>
      </c>
      <c r="S318" s="36">
        <f>P318*R318</f>
        <v/>
      </c>
      <c r="U318" s="27" t="inlineStr">
        <is>
          <t>Stock SAP</t>
        </is>
      </c>
      <c r="V318" s="27" t="inlineStr">
        <is>
          <t>Descartables</t>
        </is>
      </c>
      <c r="W318" s="27" t="inlineStr">
        <is>
          <t>Dentro del alcance</t>
        </is>
      </c>
      <c r="X318" s="27" t="inlineStr"/>
      <c r="Y318" s="27" t="inlineStr">
        <is>
          <t>Sin recuento físico en el inventario de Avain</t>
        </is>
      </c>
      <c r="Z318" s="28" t="inlineStr">
        <is>
          <t>Sin recuento físico</t>
        </is>
      </c>
      <c r="AA318" s="27" t="inlineStr"/>
      <c r="AB318" s="27" t="inlineStr"/>
      <c r="AC318" s="27" t="inlineStr"/>
      <c r="AD318" s="27" t="inlineStr"/>
      <c r="AE318" s="27" t="inlineStr"/>
      <c r="AF318" s="27" t="inlineStr"/>
      <c r="AG318" s="27" t="inlineStr"/>
      <c r="AH318" s="37" t="n">
        <v>6</v>
      </c>
      <c r="AI318" s="37" t="n">
        <v>0</v>
      </c>
      <c r="AJ318" s="37" t="n">
        <v>6</v>
      </c>
      <c r="AK318" s="38" t="n">
        <v>1368.385</v>
      </c>
      <c r="AL318" s="38" t="n"/>
      <c r="AM318" s="38" t="n"/>
      <c r="AN318" s="27" t="inlineStr"/>
      <c r="AO318" s="27" t="inlineStr"/>
    </row>
    <row r="319">
      <c r="A319" s="5" t="inlineStr">
        <is>
          <t>2000244</t>
        </is>
      </c>
      <c r="B319" s="5" t="inlineStr">
        <is>
          <t>SONDA FOLEY 2 VIAS Nº16 DE LÁTEX</t>
        </is>
      </c>
      <c r="C319" s="5" t="inlineStr"/>
      <c r="D319" s="5" t="inlineStr">
        <is>
          <t>033</t>
        </is>
      </c>
      <c r="E319" s="5" t="inlineStr">
        <is>
          <t>ZDES</t>
        </is>
      </c>
      <c r="F319" s="5" t="inlineStr">
        <is>
          <t>1130</t>
        </is>
      </c>
      <c r="G319" s="5" t="inlineStr">
        <is>
          <t>3014</t>
        </is>
      </c>
      <c r="H319" s="5" t="inlineStr">
        <is>
          <t>C/U</t>
        </is>
      </c>
      <c r="I319" s="6" t="n">
        <v>6</v>
      </c>
      <c r="J319" s="6" t="n">
        <v>0</v>
      </c>
      <c r="K319" s="5" t="inlineStr">
        <is>
          <t>ARS</t>
        </is>
      </c>
      <c r="L319" s="7" t="n">
        <v>0</v>
      </c>
      <c r="M319" s="7" t="n">
        <v>10176.6</v>
      </c>
      <c r="O319" s="11">
        <f>M319/SUM($M$2:$M$485)</f>
        <v/>
      </c>
      <c r="P319" s="5">
        <f>IFERROR(M319/I319,0)</f>
        <v/>
      </c>
      <c r="Q319" s="39" t="n">
        <v>15</v>
      </c>
      <c r="R319" s="8">
        <f>I319-Q319</f>
        <v/>
      </c>
      <c r="S319" s="36">
        <f>P319*R319</f>
        <v/>
      </c>
      <c r="U319" s="27" t="inlineStr">
        <is>
          <t>Stock SAP</t>
        </is>
      </c>
      <c r="V319" s="27" t="inlineStr">
        <is>
          <t>Descartables</t>
        </is>
      </c>
      <c r="W319" s="27" t="inlineStr">
        <is>
          <t>Dentro del alcance</t>
        </is>
      </c>
      <c r="X319" s="26" t="inlineStr">
        <is>
          <t>Baja</t>
        </is>
      </c>
      <c r="Y319" s="27" t="inlineStr">
        <is>
          <t>Homologado – confianza Baja – pendiente de validación</t>
        </is>
      </c>
      <c r="Z319" s="25" t="inlineStr">
        <is>
          <t>Dar de alta en SAP</t>
        </is>
      </c>
      <c r="AA319" s="27" t="inlineStr">
        <is>
          <t>221; 222</t>
        </is>
      </c>
      <c r="AB319" s="27" t="inlineStr">
        <is>
          <t>Sonda Foley Fr 16; Sonda Foley Fr 18</t>
        </is>
      </c>
      <c r="AC319" s="27" t="inlineStr">
        <is>
          <t>Homologación por código Avain (master D-164)</t>
        </is>
      </c>
      <c r="AD319" s="27" t="inlineStr">
        <is>
          <t>No</t>
        </is>
      </c>
      <c r="AE319" s="27" t="inlineStr"/>
      <c r="AF319" s="27" t="inlineStr">
        <is>
          <t>Sí</t>
        </is>
      </c>
      <c r="AG319" s="27" t="inlineStr">
        <is>
          <t>D-164</t>
        </is>
      </c>
      <c r="AH319" s="37" t="n">
        <v>6</v>
      </c>
      <c r="AI319" s="37" t="n">
        <v>15</v>
      </c>
      <c r="AJ319" s="37" t="n">
        <v>-9</v>
      </c>
      <c r="AK319" s="38" t="n">
        <v>1696.1</v>
      </c>
      <c r="AL319" s="38">
        <f>IF(OR($Z319="Dar de baja en SAP",$Z319="Dar de alta en SAP"),$AJ319*$AK319,"")</f>
        <v/>
      </c>
      <c r="AM319" s="38">
        <f>$AI319*$AK319</f>
        <v/>
      </c>
      <c r="AN319" s="27" t="inlineStr"/>
      <c r="AO319" s="27"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t="inlineStr"/>
      <c r="D320" s="5" t="inlineStr">
        <is>
          <t>033</t>
        </is>
      </c>
      <c r="E320" s="5" t="inlineStr">
        <is>
          <t>ZDES</t>
        </is>
      </c>
      <c r="F320" s="5" t="inlineStr">
        <is>
          <t>1130</t>
        </is>
      </c>
      <c r="G320" s="5" t="inlineStr">
        <is>
          <t>3013</t>
        </is>
      </c>
      <c r="H320" s="5" t="inlineStr">
        <is>
          <t>C/U</t>
        </is>
      </c>
      <c r="I320" s="6" t="n">
        <v>6</v>
      </c>
      <c r="J320" s="6" t="n">
        <v>0</v>
      </c>
      <c r="K320" s="5" t="inlineStr">
        <is>
          <t>ARS</t>
        </is>
      </c>
      <c r="L320" s="7" t="n">
        <v>0</v>
      </c>
      <c r="M320" s="7" t="n">
        <v>2606.76</v>
      </c>
      <c r="O320" s="11">
        <f>M320/SUM($M$2:$M$485)</f>
        <v/>
      </c>
      <c r="P320" s="5">
        <f>IFERROR(M320/I320,0)</f>
        <v/>
      </c>
      <c r="R320" s="8">
        <f>I320-Q320</f>
        <v/>
      </c>
      <c r="S320" s="36">
        <f>P320*R320</f>
        <v/>
      </c>
      <c r="U320" s="27" t="inlineStr">
        <is>
          <t>Stock SAP</t>
        </is>
      </c>
      <c r="V320" s="27" t="inlineStr">
        <is>
          <t>Descartables</t>
        </is>
      </c>
      <c r="W320" s="27" t="inlineStr">
        <is>
          <t>Dentro del alcance</t>
        </is>
      </c>
      <c r="X320" s="27" t="inlineStr"/>
      <c r="Y320" s="27" t="inlineStr">
        <is>
          <t>Sin recuento físico en el inventario de Avain</t>
        </is>
      </c>
      <c r="Z320" s="28" t="inlineStr">
        <is>
          <t>Sin recuento físico</t>
        </is>
      </c>
      <c r="AA320" s="27" t="inlineStr"/>
      <c r="AB320" s="27" t="inlineStr"/>
      <c r="AC320" s="27" t="inlineStr"/>
      <c r="AD320" s="27" t="inlineStr"/>
      <c r="AE320" s="27" t="inlineStr"/>
      <c r="AF320" s="27" t="inlineStr"/>
      <c r="AG320" s="27" t="inlineStr"/>
      <c r="AH320" s="37" t="n">
        <v>6</v>
      </c>
      <c r="AI320" s="37" t="n">
        <v>0</v>
      </c>
      <c r="AJ320" s="37" t="n">
        <v>6</v>
      </c>
      <c r="AK320" s="38" t="n">
        <v>434.46</v>
      </c>
      <c r="AL320" s="38" t="n"/>
      <c r="AM320" s="38" t="n"/>
      <c r="AN320" s="27" t="inlineStr"/>
      <c r="AO320" s="27" t="inlineStr"/>
    </row>
    <row r="321">
      <c r="A321" s="5" t="inlineStr">
        <is>
          <t>2000398</t>
        </is>
      </c>
      <c r="B321" s="5" t="inlineStr">
        <is>
          <t>MASCARA LARINGEA Nº 5</t>
        </is>
      </c>
      <c r="C321" s="5" t="inlineStr"/>
      <c r="D321" s="5" t="inlineStr">
        <is>
          <t>033</t>
        </is>
      </c>
      <c r="E321" s="5" t="inlineStr">
        <is>
          <t>ZDES</t>
        </is>
      </c>
      <c r="F321" s="5" t="inlineStr">
        <is>
          <t>1130</t>
        </is>
      </c>
      <c r="G321" s="5" t="inlineStr">
        <is>
          <t>3013</t>
        </is>
      </c>
      <c r="H321" s="5" t="inlineStr">
        <is>
          <t>C/U</t>
        </is>
      </c>
      <c r="I321" s="6" t="n">
        <v>6</v>
      </c>
      <c r="J321" s="6" t="n">
        <v>0</v>
      </c>
      <c r="K321" s="5" t="inlineStr">
        <is>
          <t>ARS</t>
        </is>
      </c>
      <c r="L321" s="7" t="n">
        <v>0</v>
      </c>
      <c r="M321" s="7" t="n">
        <v>38696.34</v>
      </c>
      <c r="O321" s="11">
        <f>M321/SUM($M$2:$M$485)</f>
        <v/>
      </c>
      <c r="P321" s="5">
        <f>IFERROR(M321/I321,0)</f>
        <v/>
      </c>
      <c r="Q321" s="39" t="n">
        <v>14</v>
      </c>
      <c r="R321" s="8">
        <f>I321-Q321</f>
        <v/>
      </c>
      <c r="S321" s="36">
        <f>P321*R321</f>
        <v/>
      </c>
      <c r="U321" s="27" t="inlineStr">
        <is>
          <t>Stock SAP</t>
        </is>
      </c>
      <c r="V321" s="27" t="inlineStr">
        <is>
          <t>Descartables</t>
        </is>
      </c>
      <c r="W321" s="27" t="inlineStr">
        <is>
          <t>Dentro del alcance</t>
        </is>
      </c>
      <c r="X321" s="26" t="inlineStr">
        <is>
          <t>Baja</t>
        </is>
      </c>
      <c r="Y321" s="27" t="inlineStr">
        <is>
          <t>Homologado – confianza Baja – pendiente de validación</t>
        </is>
      </c>
      <c r="Z321" s="25" t="inlineStr">
        <is>
          <t>Dar de alta en SAP</t>
        </is>
      </c>
      <c r="AA321" s="27" t="inlineStr">
        <is>
          <t>404; 405; 406</t>
        </is>
      </c>
      <c r="AB321" s="27" t="inlineStr">
        <is>
          <t>Mascara Laringea N 3; Mascara Laringea N 4; Mascara Laringea N 5</t>
        </is>
      </c>
      <c r="AC321" s="27" t="inlineStr">
        <is>
          <t>Cruce por nomenclatura SAP; Homologación por código Avain (master D-168)</t>
        </is>
      </c>
      <c r="AD321" s="27" t="inlineStr">
        <is>
          <t>No</t>
        </is>
      </c>
      <c r="AE321" s="27" t="inlineStr"/>
      <c r="AF321" s="27" t="inlineStr">
        <is>
          <t>Sí</t>
        </is>
      </c>
      <c r="AG321" s="27" t="inlineStr">
        <is>
          <t>D-168</t>
        </is>
      </c>
      <c r="AH321" s="37" t="n">
        <v>6</v>
      </c>
      <c r="AI321" s="37" t="n">
        <v>14</v>
      </c>
      <c r="AJ321" s="37" t="n">
        <v>-8</v>
      </c>
      <c r="AK321" s="38" t="n">
        <v>6449.389999999999</v>
      </c>
      <c r="AL321" s="38">
        <f>IF(OR($Z321="Dar de baja en SAP",$Z321="Dar de alta en SAP"),$AJ321*$AK321,"")</f>
        <v/>
      </c>
      <c r="AM321" s="38">
        <f>$AI321*$AK321</f>
        <v/>
      </c>
      <c r="AN321" s="27" t="inlineStr"/>
      <c r="AO321" s="27"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t="inlineStr"/>
      <c r="D322" s="5" t="inlineStr">
        <is>
          <t>033</t>
        </is>
      </c>
      <c r="E322" s="5" t="inlineStr">
        <is>
          <t>ZDES</t>
        </is>
      </c>
      <c r="F322" s="5" t="inlineStr">
        <is>
          <t>1130</t>
        </is>
      </c>
      <c r="G322" s="5" t="inlineStr">
        <is>
          <t>3014</t>
        </is>
      </c>
      <c r="H322" s="5" t="inlineStr">
        <is>
          <t>C/U</t>
        </is>
      </c>
      <c r="I322" s="6" t="n">
        <v>6</v>
      </c>
      <c r="J322" s="6" t="n">
        <v>0</v>
      </c>
      <c r="K322" s="5" t="inlineStr">
        <is>
          <t>ARS</t>
        </is>
      </c>
      <c r="L322" s="7" t="n">
        <v>0</v>
      </c>
      <c r="M322" s="7" t="n">
        <v>362.47</v>
      </c>
      <c r="O322" s="11">
        <f>M322/SUM($M$2:$M$485)</f>
        <v/>
      </c>
      <c r="P322" s="5">
        <f>IFERROR(M322/I322,0)</f>
        <v/>
      </c>
      <c r="R322" s="8">
        <f>I322-Q322</f>
        <v/>
      </c>
      <c r="S322" s="36">
        <f>P322*R322</f>
        <v/>
      </c>
      <c r="U322" s="27" t="inlineStr">
        <is>
          <t>Stock SAP</t>
        </is>
      </c>
      <c r="V322" s="27" t="inlineStr">
        <is>
          <t>Descartables</t>
        </is>
      </c>
      <c r="W322" s="27" t="inlineStr">
        <is>
          <t>Dentro del alcance</t>
        </is>
      </c>
      <c r="X322" s="27" t="inlineStr"/>
      <c r="Y322" s="27" t="inlineStr">
        <is>
          <t>Sin recuento físico en el inventario de Avain</t>
        </is>
      </c>
      <c r="Z322" s="28" t="inlineStr">
        <is>
          <t>Sin recuento físico</t>
        </is>
      </c>
      <c r="AA322" s="27" t="inlineStr"/>
      <c r="AB322" s="27" t="inlineStr"/>
      <c r="AC322" s="27" t="inlineStr"/>
      <c r="AD322" s="27" t="inlineStr"/>
      <c r="AE322" s="27" t="inlineStr"/>
      <c r="AF322" s="27" t="inlineStr"/>
      <c r="AG322" s="27" t="inlineStr"/>
      <c r="AH322" s="37" t="n">
        <v>6</v>
      </c>
      <c r="AI322" s="37" t="n">
        <v>0</v>
      </c>
      <c r="AJ322" s="37" t="n">
        <v>6</v>
      </c>
      <c r="AK322" s="38" t="n">
        <v>60.41166666666667</v>
      </c>
      <c r="AL322" s="38" t="n"/>
      <c r="AM322" s="38" t="n"/>
      <c r="AN322" s="27" t="inlineStr"/>
      <c r="AO322" s="27" t="inlineStr"/>
    </row>
    <row r="323">
      <c r="A323" s="5" t="inlineStr">
        <is>
          <t>2001570</t>
        </is>
      </c>
      <c r="B323" s="5" t="inlineStr">
        <is>
          <t>SONDA DE ASPIRACION K-29P POLYMED</t>
        </is>
      </c>
      <c r="C323" s="5" t="inlineStr"/>
      <c r="D323" s="5" t="inlineStr">
        <is>
          <t>033</t>
        </is>
      </c>
      <c r="E323" s="5" t="inlineStr">
        <is>
          <t>ZDES</t>
        </is>
      </c>
      <c r="F323" s="5" t="inlineStr">
        <is>
          <t>1130</t>
        </is>
      </c>
      <c r="G323" s="5" t="inlineStr">
        <is>
          <t>3013</t>
        </is>
      </c>
      <c r="H323" s="5" t="inlineStr">
        <is>
          <t>C/U</t>
        </is>
      </c>
      <c r="I323" s="6" t="n">
        <v>6</v>
      </c>
      <c r="J323" s="6" t="n">
        <v>0</v>
      </c>
      <c r="K323" s="5" t="inlineStr">
        <is>
          <t>ARS</t>
        </is>
      </c>
      <c r="L323" s="7" t="n">
        <v>0</v>
      </c>
      <c r="M323" s="7" t="n">
        <v>1938.72</v>
      </c>
      <c r="O323" s="11">
        <f>M323/SUM($M$2:$M$485)</f>
        <v/>
      </c>
      <c r="P323" s="5">
        <f>IFERROR(M323/I323,0)</f>
        <v/>
      </c>
      <c r="R323" s="8">
        <f>I323-Q323</f>
        <v/>
      </c>
      <c r="S323" s="36">
        <f>P323*R323</f>
        <v/>
      </c>
      <c r="U323" s="27" t="inlineStr">
        <is>
          <t>Stock SAP</t>
        </is>
      </c>
      <c r="V323" s="27" t="inlineStr">
        <is>
          <t>Descartables</t>
        </is>
      </c>
      <c r="W323" s="27" t="inlineStr">
        <is>
          <t>Dentro del alcance</t>
        </is>
      </c>
      <c r="X323" s="27" t="inlineStr"/>
      <c r="Y323" s="27" t="inlineStr">
        <is>
          <t>Sin recuento físico en el inventario de Avain</t>
        </is>
      </c>
      <c r="Z323" s="28" t="inlineStr">
        <is>
          <t>Sin recuento físico</t>
        </is>
      </c>
      <c r="AA323" s="27" t="inlineStr"/>
      <c r="AB323" s="27" t="inlineStr"/>
      <c r="AC323" s="27" t="inlineStr"/>
      <c r="AD323" s="27" t="inlineStr"/>
      <c r="AE323" s="27" t="inlineStr"/>
      <c r="AF323" s="27" t="inlineStr"/>
      <c r="AG323" s="27" t="inlineStr"/>
      <c r="AH323" s="37" t="n">
        <v>6</v>
      </c>
      <c r="AI323" s="37" t="n">
        <v>0</v>
      </c>
      <c r="AJ323" s="37" t="n">
        <v>6</v>
      </c>
      <c r="AK323" s="38" t="n">
        <v>323.12</v>
      </c>
      <c r="AL323" s="38" t="n"/>
      <c r="AM323" s="38" t="n"/>
      <c r="AN323" s="27" t="inlineStr"/>
      <c r="AO323" s="27" t="inlineStr"/>
    </row>
    <row r="324">
      <c r="A324" s="5" t="inlineStr">
        <is>
          <t>2001861</t>
        </is>
      </c>
      <c r="B324" s="5" t="inlineStr">
        <is>
          <t>SONDA P/ ALIMENTACION NASOGASTRICA K10</t>
        </is>
      </c>
      <c r="C324" s="5" t="inlineStr"/>
      <c r="D324" s="5" t="inlineStr">
        <is>
          <t>033</t>
        </is>
      </c>
      <c r="E324" s="5" t="inlineStr">
        <is>
          <t>ZDES</t>
        </is>
      </c>
      <c r="F324" s="5" t="inlineStr">
        <is>
          <t>1130</t>
        </is>
      </c>
      <c r="G324" s="5" t="inlineStr">
        <is>
          <t>3013</t>
        </is>
      </c>
      <c r="H324" s="5" t="inlineStr">
        <is>
          <t>C/U</t>
        </is>
      </c>
      <c r="I324" s="6" t="n">
        <v>6</v>
      </c>
      <c r="J324" s="6" t="n">
        <v>0</v>
      </c>
      <c r="K324" s="5" t="inlineStr">
        <is>
          <t>ARS</t>
        </is>
      </c>
      <c r="L324" s="7" t="n">
        <v>0</v>
      </c>
      <c r="M324" s="7" t="n">
        <v>1892.89</v>
      </c>
      <c r="O324" s="11">
        <f>M324/SUM($M$2:$M$485)</f>
        <v/>
      </c>
      <c r="P324" s="5">
        <f>IFERROR(M324/I324,0)</f>
        <v/>
      </c>
      <c r="R324" s="8">
        <f>I324-Q324</f>
        <v/>
      </c>
      <c r="S324" s="36">
        <f>P324*R324</f>
        <v/>
      </c>
      <c r="U324" s="27" t="inlineStr">
        <is>
          <t>Stock SAP</t>
        </is>
      </c>
      <c r="V324" s="27" t="inlineStr">
        <is>
          <t>Descartables</t>
        </is>
      </c>
      <c r="W324" s="27" t="inlineStr">
        <is>
          <t>Dentro del alcance</t>
        </is>
      </c>
      <c r="X324" s="27" t="inlineStr"/>
      <c r="Y324" s="27" t="inlineStr">
        <is>
          <t>Sin recuento físico en el inventario de Avain</t>
        </is>
      </c>
      <c r="Z324" s="28" t="inlineStr">
        <is>
          <t>Sin recuento físico</t>
        </is>
      </c>
      <c r="AA324" s="27" t="inlineStr"/>
      <c r="AB324" s="27" t="inlineStr"/>
      <c r="AC324" s="27" t="inlineStr"/>
      <c r="AD324" s="27" t="inlineStr"/>
      <c r="AE324" s="27" t="inlineStr"/>
      <c r="AF324" s="27" t="inlineStr"/>
      <c r="AG324" s="27" t="inlineStr"/>
      <c r="AH324" s="37" t="n">
        <v>16</v>
      </c>
      <c r="AI324" s="37" t="n">
        <v>0</v>
      </c>
      <c r="AJ324" s="37" t="n">
        <v>16</v>
      </c>
      <c r="AK324" s="38" t="n">
        <v>315.48125</v>
      </c>
      <c r="AL324" s="38" t="n"/>
      <c r="AM324" s="38" t="n"/>
      <c r="AN324" s="27" t="inlineStr"/>
      <c r="AO324" s="27" t="inlineStr">
        <is>
          <t>El material ocupa 2 filas en la hoja 1130 Salta (lote/almacén). La cantidad SAP y la física de esta vista son el total del material.</t>
        </is>
      </c>
    </row>
    <row r="325">
      <c r="A325" s="5" t="inlineStr">
        <is>
          <t>3000219</t>
        </is>
      </c>
      <c r="B325" s="5" t="inlineStr">
        <is>
          <t>BOTIN DE SEGURIDAD T41</t>
        </is>
      </c>
      <c r="C325" s="5" t="inlineStr"/>
      <c r="D325" s="5" t="inlineStr">
        <is>
          <t>INDU</t>
        </is>
      </c>
      <c r="E325" s="5" t="inlineStr">
        <is>
          <t>ZUNI</t>
        </is>
      </c>
      <c r="F325" s="5" t="inlineStr">
        <is>
          <t>1130</t>
        </is>
      </c>
      <c r="G325" s="5" t="inlineStr">
        <is>
          <t>3011</t>
        </is>
      </c>
      <c r="H325" s="5" t="inlineStr">
        <is>
          <t>C/U</t>
        </is>
      </c>
      <c r="I325" s="6" t="n">
        <v>6</v>
      </c>
      <c r="J325" s="6" t="n">
        <v>0</v>
      </c>
      <c r="K325" s="5" t="inlineStr">
        <is>
          <t>ARS</t>
        </is>
      </c>
      <c r="L325" s="7" t="n">
        <v>0</v>
      </c>
      <c r="M325" s="7" t="n">
        <v>445367.08</v>
      </c>
      <c r="O325" s="11">
        <f>M325/SUM($M$2:$M$485)</f>
        <v/>
      </c>
      <c r="P325" s="5">
        <f>IFERROR(M325/I325,0)</f>
        <v/>
      </c>
      <c r="R325" s="8">
        <f>I325-Q325</f>
        <v/>
      </c>
      <c r="S325" s="36">
        <f>P325*R325</f>
        <v/>
      </c>
      <c r="U325" s="27" t="inlineStr">
        <is>
          <t>Stock SAP</t>
        </is>
      </c>
      <c r="V325" s="27" t="inlineStr">
        <is>
          <t>Uniformes</t>
        </is>
      </c>
      <c r="W325" s="27" t="inlineStr">
        <is>
          <t>Fuera del alcance</t>
        </is>
      </c>
      <c r="X325" s="27" t="inlineStr"/>
      <c r="Y325" s="27" t="inlineStr">
        <is>
          <t>No aplica: uniformes, clasificación que el inventario físico de Farmacia no releva</t>
        </is>
      </c>
      <c r="Z325" s="28" t="inlineStr">
        <is>
          <t>Fuera del alcance del inventario físico</t>
        </is>
      </c>
      <c r="AA325" s="27" t="inlineStr"/>
      <c r="AB325" s="27" t="inlineStr"/>
      <c r="AC325" s="27" t="inlineStr"/>
      <c r="AD325" s="27" t="inlineStr"/>
      <c r="AE325" s="27" t="inlineStr"/>
      <c r="AF325" s="27" t="inlineStr"/>
      <c r="AG325" s="27" t="inlineStr"/>
      <c r="AH325" s="37" t="n">
        <v>13</v>
      </c>
      <c r="AI325" s="37" t="n">
        <v>0</v>
      </c>
      <c r="AJ325" s="37" t="n">
        <v>13</v>
      </c>
      <c r="AK325" s="38" t="n">
        <v>74227.84615384616</v>
      </c>
      <c r="AL325" s="38" t="n"/>
      <c r="AM325" s="38" t="n"/>
      <c r="AN325" s="27" t="inlineStr"/>
      <c r="AO325" s="27" t="inlineStr">
        <is>
          <t>El material ocupa 2 filas en la hoja 1130 Salta (lote/almacén). La cantidad SAP y la física de esta vista son el total del material.</t>
        </is>
      </c>
    </row>
    <row r="326">
      <c r="A326" s="5" t="inlineStr">
        <is>
          <t>3000252</t>
        </is>
      </c>
      <c r="B326" s="5" t="inlineStr">
        <is>
          <t>BOTIN DE SEGURIDAD T40</t>
        </is>
      </c>
      <c r="C326" s="5" t="inlineStr"/>
      <c r="D326" s="5" t="inlineStr">
        <is>
          <t>INDU</t>
        </is>
      </c>
      <c r="E326" s="5" t="inlineStr">
        <is>
          <t>ZUNI</t>
        </is>
      </c>
      <c r="F326" s="5" t="inlineStr">
        <is>
          <t>1130</t>
        </is>
      </c>
      <c r="G326" s="5" t="inlineStr">
        <is>
          <t>3010</t>
        </is>
      </c>
      <c r="H326" s="5" t="inlineStr">
        <is>
          <t>C/U</t>
        </is>
      </c>
      <c r="I326" s="6" t="n">
        <v>6</v>
      </c>
      <c r="J326" s="6" t="n">
        <v>0</v>
      </c>
      <c r="K326" s="5" t="inlineStr">
        <is>
          <t>ARS</t>
        </is>
      </c>
      <c r="L326" s="7" t="n">
        <v>0</v>
      </c>
      <c r="M326" s="7" t="n">
        <v>458481</v>
      </c>
      <c r="O326" s="11">
        <f>M326/SUM($M$2:$M$485)</f>
        <v/>
      </c>
      <c r="P326" s="5">
        <f>IFERROR(M326/I326,0)</f>
        <v/>
      </c>
      <c r="R326" s="8">
        <f>I326-Q326</f>
        <v/>
      </c>
      <c r="S326" s="36">
        <f>P326*R326</f>
        <v/>
      </c>
      <c r="U326" s="27" t="inlineStr">
        <is>
          <t>Stock SAP</t>
        </is>
      </c>
      <c r="V326" s="27" t="inlineStr">
        <is>
          <t>Uniformes</t>
        </is>
      </c>
      <c r="W326" s="27" t="inlineStr">
        <is>
          <t>Fuera del alcance</t>
        </is>
      </c>
      <c r="X326" s="27" t="inlineStr"/>
      <c r="Y326" s="27" t="inlineStr">
        <is>
          <t>No aplica: uniformes, clasificación que el inventario físico de Farmacia no releva</t>
        </is>
      </c>
      <c r="Z326" s="28" t="inlineStr">
        <is>
          <t>Fuera del alcance del inventario físico</t>
        </is>
      </c>
      <c r="AA326" s="27" t="inlineStr"/>
      <c r="AB326" s="27" t="inlineStr"/>
      <c r="AC326" s="27" t="inlineStr"/>
      <c r="AD326" s="27" t="inlineStr"/>
      <c r="AE326" s="27" t="inlineStr"/>
      <c r="AF326" s="27" t="inlineStr"/>
      <c r="AG326" s="27" t="inlineStr"/>
      <c r="AH326" s="37" t="n">
        <v>12</v>
      </c>
      <c r="AI326" s="37" t="n">
        <v>0</v>
      </c>
      <c r="AJ326" s="37" t="n">
        <v>12</v>
      </c>
      <c r="AK326" s="38" t="n">
        <v>76413.5</v>
      </c>
      <c r="AL326" s="38" t="n"/>
      <c r="AM326" s="38" t="n"/>
      <c r="AN326" s="27" t="inlineStr"/>
      <c r="AO326" s="27" t="inlineStr">
        <is>
          <t>El material ocupa 2 filas en la hoja 1130 Salta (lote/almacén). La cantidad SAP y la física de esta vista son el total del material.</t>
        </is>
      </c>
    </row>
    <row r="327">
      <c r="A327" s="5" t="inlineStr">
        <is>
          <t>3000252</t>
        </is>
      </c>
      <c r="B327" s="5" t="inlineStr">
        <is>
          <t>BOTIN DE SEGURIDAD T40</t>
        </is>
      </c>
      <c r="C327" s="5" t="inlineStr"/>
      <c r="D327" s="5" t="inlineStr">
        <is>
          <t>INDU</t>
        </is>
      </c>
      <c r="E327" s="5" t="inlineStr">
        <is>
          <t>ZUNI</t>
        </is>
      </c>
      <c r="F327" s="5" t="inlineStr">
        <is>
          <t>1130</t>
        </is>
      </c>
      <c r="G327" s="5" t="inlineStr">
        <is>
          <t>3011</t>
        </is>
      </c>
      <c r="H327" s="5" t="inlineStr">
        <is>
          <t>C/U</t>
        </is>
      </c>
      <c r="I327" s="6" t="n">
        <v>6</v>
      </c>
      <c r="J327" s="6" t="n">
        <v>0</v>
      </c>
      <c r="K327" s="5" t="inlineStr">
        <is>
          <t>ARS</t>
        </is>
      </c>
      <c r="L327" s="7" t="n">
        <v>0</v>
      </c>
      <c r="M327" s="7" t="n">
        <v>458481</v>
      </c>
      <c r="O327" s="11">
        <f>M327/SUM($M$2:$M$485)</f>
        <v/>
      </c>
      <c r="P327" s="5">
        <f>IFERROR(M327/I327,0)</f>
        <v/>
      </c>
      <c r="R327" s="8">
        <f>I327-Q327</f>
        <v/>
      </c>
      <c r="S327" s="36">
        <f>P327*R327</f>
        <v/>
      </c>
      <c r="U327" s="27" t="inlineStr">
        <is>
          <t>Stock SAP</t>
        </is>
      </c>
      <c r="V327" s="27" t="inlineStr">
        <is>
          <t>Uniformes</t>
        </is>
      </c>
      <c r="W327" s="27" t="inlineStr">
        <is>
          <t>Fuera del alcance</t>
        </is>
      </c>
      <c r="X327" s="27" t="inlineStr"/>
      <c r="Y327" s="27" t="inlineStr">
        <is>
          <t>No aplica: uniformes, clasificación que el inventario físico de Farmacia no releva</t>
        </is>
      </c>
      <c r="Z327" s="28" t="inlineStr">
        <is>
          <t>Fuera del alcance del inventario físico</t>
        </is>
      </c>
      <c r="AA327" s="27" t="inlineStr"/>
      <c r="AB327" s="27" t="inlineStr"/>
      <c r="AC327" s="27" t="inlineStr"/>
      <c r="AD327" s="27" t="inlineStr"/>
      <c r="AE327" s="27" t="inlineStr"/>
      <c r="AF327" s="27" t="inlineStr"/>
      <c r="AG327" s="27" t="inlineStr"/>
      <c r="AH327" s="37" t="n">
        <v>12</v>
      </c>
      <c r="AI327" s="37" t="n">
        <v>0</v>
      </c>
      <c r="AJ327" s="37" t="n">
        <v>12</v>
      </c>
      <c r="AK327" s="38" t="n">
        <v>76413.5</v>
      </c>
      <c r="AL327" s="38" t="n"/>
      <c r="AM327" s="38" t="n"/>
      <c r="AN327" s="27" t="inlineStr"/>
      <c r="AO327" s="27"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t="inlineStr"/>
      <c r="D328" s="5" t="inlineStr">
        <is>
          <t>INDU</t>
        </is>
      </c>
      <c r="E328" s="5" t="inlineStr">
        <is>
          <t>ZUNI</t>
        </is>
      </c>
      <c r="F328" s="5" t="inlineStr">
        <is>
          <t>1130</t>
        </is>
      </c>
      <c r="G328" s="5" t="inlineStr">
        <is>
          <t>3011</t>
        </is>
      </c>
      <c r="H328" s="5" t="inlineStr">
        <is>
          <t>C/U</t>
        </is>
      </c>
      <c r="I328" s="6" t="n">
        <v>6</v>
      </c>
      <c r="J328" s="6" t="n">
        <v>0</v>
      </c>
      <c r="K328" s="5" t="inlineStr">
        <is>
          <t>ARS</t>
        </is>
      </c>
      <c r="L328" s="7" t="n">
        <v>0</v>
      </c>
      <c r="M328" s="7" t="n">
        <v>150762.72</v>
      </c>
      <c r="O328" s="11">
        <f>M328/SUM($M$2:$M$485)</f>
        <v/>
      </c>
      <c r="P328" s="5">
        <f>IFERROR(M328/I328,0)</f>
        <v/>
      </c>
      <c r="R328" s="8">
        <f>I328-Q328</f>
        <v/>
      </c>
      <c r="S328" s="36">
        <f>P328*R328</f>
        <v/>
      </c>
      <c r="U328" s="27" t="inlineStr">
        <is>
          <t>Stock SAP</t>
        </is>
      </c>
      <c r="V328" s="27" t="inlineStr">
        <is>
          <t>Uniformes</t>
        </is>
      </c>
      <c r="W328" s="27" t="inlineStr">
        <is>
          <t>Fuera del alcance</t>
        </is>
      </c>
      <c r="X328" s="27" t="inlineStr"/>
      <c r="Y328" s="27" t="inlineStr">
        <is>
          <t>No aplica: uniformes, clasificación que el inventario físico de Farmacia no releva</t>
        </is>
      </c>
      <c r="Z328" s="28" t="inlineStr">
        <is>
          <t>Fuera del alcance del inventario físico</t>
        </is>
      </c>
      <c r="AA328" s="27" t="inlineStr"/>
      <c r="AB328" s="27" t="inlineStr"/>
      <c r="AC328" s="27" t="inlineStr"/>
      <c r="AD328" s="27" t="inlineStr"/>
      <c r="AE328" s="27" t="inlineStr"/>
      <c r="AF328" s="27" t="inlineStr"/>
      <c r="AG328" s="27" t="inlineStr"/>
      <c r="AH328" s="37" t="n">
        <v>6</v>
      </c>
      <c r="AI328" s="37" t="n">
        <v>0</v>
      </c>
      <c r="AJ328" s="37" t="n">
        <v>6</v>
      </c>
      <c r="AK328" s="38" t="n">
        <v>25127.12</v>
      </c>
      <c r="AL328" s="38" t="n"/>
      <c r="AM328" s="38" t="n"/>
      <c r="AN328" s="27" t="inlineStr"/>
      <c r="AO328" s="27" t="inlineStr"/>
    </row>
    <row r="329">
      <c r="A329" s="5" t="inlineStr">
        <is>
          <t>3000719</t>
        </is>
      </c>
      <c r="B329" s="5" t="inlineStr">
        <is>
          <t>PANTALON CARGO ANTI DESGARRO T54</t>
        </is>
      </c>
      <c r="C329" s="5" t="inlineStr"/>
      <c r="D329" s="5" t="inlineStr">
        <is>
          <t>INDU</t>
        </is>
      </c>
      <c r="E329" s="5" t="inlineStr">
        <is>
          <t>ZUNI</t>
        </is>
      </c>
      <c r="F329" s="5" t="inlineStr">
        <is>
          <t>1130</t>
        </is>
      </c>
      <c r="G329" s="5" t="inlineStr">
        <is>
          <t>3011</t>
        </is>
      </c>
      <c r="H329" s="5" t="inlineStr">
        <is>
          <t>C/U</t>
        </is>
      </c>
      <c r="I329" s="6" t="n">
        <v>6</v>
      </c>
      <c r="J329" s="6" t="n">
        <v>0</v>
      </c>
      <c r="K329" s="5" t="inlineStr">
        <is>
          <t>ARS</t>
        </is>
      </c>
      <c r="L329" s="7" t="n">
        <v>0</v>
      </c>
      <c r="M329" s="7" t="n">
        <v>150762.72</v>
      </c>
      <c r="O329" s="11">
        <f>M329/SUM($M$2:$M$485)</f>
        <v/>
      </c>
      <c r="P329" s="5">
        <f>IFERROR(M329/I329,0)</f>
        <v/>
      </c>
      <c r="R329" s="8">
        <f>I329-Q329</f>
        <v/>
      </c>
      <c r="S329" s="36">
        <f>P329*R329</f>
        <v/>
      </c>
      <c r="U329" s="27" t="inlineStr">
        <is>
          <t>Stock SAP</t>
        </is>
      </c>
      <c r="V329" s="27" t="inlineStr">
        <is>
          <t>Uniformes</t>
        </is>
      </c>
      <c r="W329" s="27" t="inlineStr">
        <is>
          <t>Fuera del alcance</t>
        </is>
      </c>
      <c r="X329" s="27" t="inlineStr"/>
      <c r="Y329" s="27" t="inlineStr">
        <is>
          <t>No aplica: uniformes, clasificación que el inventario físico de Farmacia no releva</t>
        </is>
      </c>
      <c r="Z329" s="28" t="inlineStr">
        <is>
          <t>Fuera del alcance del inventario físico</t>
        </is>
      </c>
      <c r="AA329" s="27" t="inlineStr"/>
      <c r="AB329" s="27" t="inlineStr"/>
      <c r="AC329" s="27" t="inlineStr"/>
      <c r="AD329" s="27" t="inlineStr"/>
      <c r="AE329" s="27" t="inlineStr"/>
      <c r="AF329" s="27" t="inlineStr"/>
      <c r="AG329" s="27" t="inlineStr"/>
      <c r="AH329" s="37" t="n">
        <v>6</v>
      </c>
      <c r="AI329" s="37" t="n">
        <v>0</v>
      </c>
      <c r="AJ329" s="37" t="n">
        <v>6</v>
      </c>
      <c r="AK329" s="38" t="n">
        <v>25127.12</v>
      </c>
      <c r="AL329" s="38" t="n"/>
      <c r="AM329" s="38" t="n"/>
      <c r="AN329" s="27" t="inlineStr"/>
      <c r="AO329" s="27" t="inlineStr"/>
    </row>
    <row r="330">
      <c r="A330" s="5" t="inlineStr">
        <is>
          <t>3000914</t>
        </is>
      </c>
      <c r="B330" s="5" t="inlineStr">
        <is>
          <t>BOTIN DE SEGURIDAD T42</t>
        </is>
      </c>
      <c r="C330" s="5" t="inlineStr"/>
      <c r="D330" s="5" t="inlineStr">
        <is>
          <t>INDU</t>
        </is>
      </c>
      <c r="E330" s="5" t="inlineStr">
        <is>
          <t>ZUNI</t>
        </is>
      </c>
      <c r="F330" s="5" t="inlineStr">
        <is>
          <t>1130</t>
        </is>
      </c>
      <c r="G330" s="5" t="inlineStr">
        <is>
          <t>3011</t>
        </is>
      </c>
      <c r="H330" s="5" t="inlineStr">
        <is>
          <t>C/U</t>
        </is>
      </c>
      <c r="I330" s="6" t="n">
        <v>6</v>
      </c>
      <c r="J330" s="6" t="n">
        <v>0</v>
      </c>
      <c r="K330" s="5" t="inlineStr">
        <is>
          <t>ARS</t>
        </is>
      </c>
      <c r="L330" s="7" t="n">
        <v>0</v>
      </c>
      <c r="M330" s="7" t="n">
        <v>445367.08</v>
      </c>
      <c r="O330" s="11">
        <f>M330/SUM($M$2:$M$485)</f>
        <v/>
      </c>
      <c r="P330" s="5">
        <f>IFERROR(M330/I330,0)</f>
        <v/>
      </c>
      <c r="R330" s="8">
        <f>I330-Q330</f>
        <v/>
      </c>
      <c r="S330" s="36">
        <f>P330*R330</f>
        <v/>
      </c>
      <c r="U330" s="27" t="inlineStr">
        <is>
          <t>Stock SAP</t>
        </is>
      </c>
      <c r="V330" s="27" t="inlineStr">
        <is>
          <t>Uniformes</t>
        </is>
      </c>
      <c r="W330" s="27" t="inlineStr">
        <is>
          <t>Fuera del alcance</t>
        </is>
      </c>
      <c r="X330" s="27" t="inlineStr"/>
      <c r="Y330" s="27" t="inlineStr">
        <is>
          <t>No aplica: uniformes, clasificación que el inventario físico de Farmacia no releva</t>
        </is>
      </c>
      <c r="Z330" s="28" t="inlineStr">
        <is>
          <t>Fuera del alcance del inventario físico</t>
        </is>
      </c>
      <c r="AA330" s="27" t="inlineStr"/>
      <c r="AB330" s="27" t="inlineStr"/>
      <c r="AC330" s="27" t="inlineStr"/>
      <c r="AD330" s="27" t="inlineStr"/>
      <c r="AE330" s="27" t="inlineStr"/>
      <c r="AF330" s="27" t="inlineStr"/>
      <c r="AG330" s="27" t="inlineStr"/>
      <c r="AH330" s="37" t="n">
        <v>13</v>
      </c>
      <c r="AI330" s="37" t="n">
        <v>0</v>
      </c>
      <c r="AJ330" s="37" t="n">
        <v>13</v>
      </c>
      <c r="AK330" s="38" t="n">
        <v>74227.84615384616</v>
      </c>
      <c r="AL330" s="38" t="n"/>
      <c r="AM330" s="38" t="n"/>
      <c r="AN330" s="27" t="inlineStr"/>
      <c r="AO330" s="27" t="inlineStr">
        <is>
          <t>El material ocupa 2 filas en la hoja 1130 Salta (lote/almacén). La cantidad SAP y la física de esta vista son el total del material.</t>
        </is>
      </c>
    </row>
    <row r="331">
      <c r="A331" s="5" t="inlineStr">
        <is>
          <t>3000964</t>
        </is>
      </c>
      <c r="B331" s="5" t="inlineStr">
        <is>
          <t>FRAZADA CON LOGO EMERGENCIAS</t>
        </is>
      </c>
      <c r="C331" s="5" t="inlineStr"/>
      <c r="D331" s="5" t="inlineStr">
        <is>
          <t>INDU</t>
        </is>
      </c>
      <c r="E331" s="5" t="inlineStr">
        <is>
          <t>ZUNI</t>
        </is>
      </c>
      <c r="F331" s="5" t="inlineStr">
        <is>
          <t>1130</t>
        </is>
      </c>
      <c r="G331" s="5" t="inlineStr">
        <is>
          <t>3010</t>
        </is>
      </c>
      <c r="H331" s="5" t="inlineStr">
        <is>
          <t>C/U</t>
        </is>
      </c>
      <c r="I331" s="6" t="n">
        <v>6</v>
      </c>
      <c r="J331" s="6" t="n">
        <v>0</v>
      </c>
      <c r="K331" s="5" t="inlineStr">
        <is>
          <t>ARS</t>
        </is>
      </c>
      <c r="L331" s="7" t="n">
        <v>0</v>
      </c>
      <c r="M331" s="7" t="n">
        <v>127654.02</v>
      </c>
      <c r="O331" s="11">
        <f>M331/SUM($M$2:$M$485)</f>
        <v/>
      </c>
      <c r="P331" s="5">
        <f>IFERROR(M331/I331,0)</f>
        <v/>
      </c>
      <c r="R331" s="8">
        <f>I331-Q331</f>
        <v/>
      </c>
      <c r="S331" s="36">
        <f>P331*R331</f>
        <v/>
      </c>
      <c r="U331" s="27" t="inlineStr">
        <is>
          <t>Stock SAP</t>
        </is>
      </c>
      <c r="V331" s="27" t="inlineStr">
        <is>
          <t>Uniformes</t>
        </is>
      </c>
      <c r="W331" s="27" t="inlineStr">
        <is>
          <t>Fuera del alcance</t>
        </is>
      </c>
      <c r="X331" s="27" t="inlineStr"/>
      <c r="Y331" s="27" t="inlineStr">
        <is>
          <t>No aplica: uniformes, clasificación que el inventario físico de Farmacia no releva</t>
        </is>
      </c>
      <c r="Z331" s="28" t="inlineStr">
        <is>
          <t>Fuera del alcance del inventario físico</t>
        </is>
      </c>
      <c r="AA331" s="27" t="inlineStr"/>
      <c r="AB331" s="27" t="inlineStr"/>
      <c r="AC331" s="27" t="inlineStr"/>
      <c r="AD331" s="27" t="inlineStr"/>
      <c r="AE331" s="27" t="inlineStr"/>
      <c r="AF331" s="27" t="inlineStr"/>
      <c r="AG331" s="27" t="inlineStr"/>
      <c r="AH331" s="37" t="n">
        <v>6</v>
      </c>
      <c r="AI331" s="37" t="n">
        <v>0</v>
      </c>
      <c r="AJ331" s="37" t="n">
        <v>6</v>
      </c>
      <c r="AK331" s="38" t="n">
        <v>21275.67</v>
      </c>
      <c r="AL331" s="38" t="n"/>
      <c r="AM331" s="38" t="n"/>
      <c r="AN331" s="27" t="inlineStr"/>
      <c r="AO331" s="27" t="inlineStr"/>
    </row>
    <row r="332">
      <c r="A332" s="5" t="inlineStr">
        <is>
          <t>3001419</t>
        </is>
      </c>
      <c r="B332" s="5" t="inlineStr">
        <is>
          <t>PANTALON TERMICO 48</t>
        </is>
      </c>
      <c r="C332" s="5" t="inlineStr"/>
      <c r="D332" s="5" t="inlineStr">
        <is>
          <t>INDU</t>
        </is>
      </c>
      <c r="E332" s="5" t="inlineStr">
        <is>
          <t>ZUNI</t>
        </is>
      </c>
      <c r="F332" s="5" t="inlineStr">
        <is>
          <t>1130</t>
        </is>
      </c>
      <c r="G332" s="5" t="inlineStr">
        <is>
          <t>3010</t>
        </is>
      </c>
      <c r="H332" s="5" t="inlineStr">
        <is>
          <t>C/U</t>
        </is>
      </c>
      <c r="I332" s="6" t="n">
        <v>6</v>
      </c>
      <c r="J332" s="6" t="n">
        <v>0</v>
      </c>
      <c r="K332" s="5" t="inlineStr">
        <is>
          <t>ARS</t>
        </is>
      </c>
      <c r="L332" s="7" t="n">
        <v>0</v>
      </c>
      <c r="M332" s="7" t="n">
        <v>214448</v>
      </c>
      <c r="O332" s="11">
        <f>M332/SUM($M$2:$M$485)</f>
        <v/>
      </c>
      <c r="P332" s="5">
        <f>IFERROR(M332/I332,0)</f>
        <v/>
      </c>
      <c r="R332" s="8">
        <f>I332-Q332</f>
        <v/>
      </c>
      <c r="S332" s="36">
        <f>P332*R332</f>
        <v/>
      </c>
      <c r="U332" s="27" t="inlineStr">
        <is>
          <t>Stock SAP</t>
        </is>
      </c>
      <c r="V332" s="27" t="inlineStr">
        <is>
          <t>Uniformes</t>
        </is>
      </c>
      <c r="W332" s="27" t="inlineStr">
        <is>
          <t>Fuera del alcance</t>
        </is>
      </c>
      <c r="X332" s="27" t="inlineStr"/>
      <c r="Y332" s="27" t="inlineStr">
        <is>
          <t>No aplica: uniformes, clasificación que el inventario físico de Farmacia no releva</t>
        </is>
      </c>
      <c r="Z332" s="28" t="inlineStr">
        <is>
          <t>Fuera del alcance del inventario físico</t>
        </is>
      </c>
      <c r="AA332" s="27" t="inlineStr"/>
      <c r="AB332" s="27" t="inlineStr"/>
      <c r="AC332" s="27" t="inlineStr"/>
      <c r="AD332" s="27" t="inlineStr"/>
      <c r="AE332" s="27" t="inlineStr"/>
      <c r="AF332" s="27" t="inlineStr"/>
      <c r="AG332" s="27" t="inlineStr"/>
      <c r="AH332" s="37" t="n">
        <v>6</v>
      </c>
      <c r="AI332" s="37" t="n">
        <v>0</v>
      </c>
      <c r="AJ332" s="37" t="n">
        <v>6</v>
      </c>
      <c r="AK332" s="38" t="n">
        <v>35741.33333333334</v>
      </c>
      <c r="AL332" s="38" t="n"/>
      <c r="AM332" s="38" t="n"/>
      <c r="AN332" s="27" t="inlineStr"/>
      <c r="AO332" s="27" t="inlineStr"/>
    </row>
    <row r="333">
      <c r="A333" s="5" t="inlineStr">
        <is>
          <t>3001438</t>
        </is>
      </c>
      <c r="B333" s="5" t="inlineStr">
        <is>
          <t>CHOMBA NEGRA XXL</t>
        </is>
      </c>
      <c r="C333" s="5" t="inlineStr"/>
      <c r="D333" s="5" t="inlineStr">
        <is>
          <t>INDU</t>
        </is>
      </c>
      <c r="E333" s="5" t="inlineStr">
        <is>
          <t>ZUNI</t>
        </is>
      </c>
      <c r="F333" s="5" t="inlineStr">
        <is>
          <t>1130</t>
        </is>
      </c>
      <c r="G333" s="5" t="inlineStr">
        <is>
          <t>3011</t>
        </is>
      </c>
      <c r="H333" s="5" t="inlineStr">
        <is>
          <t>C/U</t>
        </is>
      </c>
      <c r="I333" s="6" t="n">
        <v>6</v>
      </c>
      <c r="J333" s="6" t="n">
        <v>0</v>
      </c>
      <c r="K333" s="5" t="inlineStr">
        <is>
          <t>ARS</t>
        </is>
      </c>
      <c r="L333" s="7" t="n">
        <v>0</v>
      </c>
      <c r="M333" s="7" t="n">
        <v>62041.2</v>
      </c>
      <c r="O333" s="11">
        <f>M333/SUM($M$2:$M$485)</f>
        <v/>
      </c>
      <c r="P333" s="5">
        <f>IFERROR(M333/I333,0)</f>
        <v/>
      </c>
      <c r="R333" s="8">
        <f>I333-Q333</f>
        <v/>
      </c>
      <c r="S333" s="36">
        <f>P333*R333</f>
        <v/>
      </c>
      <c r="U333" s="27" t="inlineStr">
        <is>
          <t>Stock SAP</t>
        </is>
      </c>
      <c r="V333" s="27" t="inlineStr">
        <is>
          <t>Uniformes</t>
        </is>
      </c>
      <c r="W333" s="27" t="inlineStr">
        <is>
          <t>Fuera del alcance</t>
        </is>
      </c>
      <c r="X333" s="27" t="inlineStr"/>
      <c r="Y333" s="27" t="inlineStr">
        <is>
          <t>No aplica: uniformes, clasificación que el inventario físico de Farmacia no releva</t>
        </is>
      </c>
      <c r="Z333" s="28" t="inlineStr">
        <is>
          <t>Fuera del alcance del inventario físico</t>
        </is>
      </c>
      <c r="AA333" s="27" t="inlineStr"/>
      <c r="AB333" s="27" t="inlineStr"/>
      <c r="AC333" s="27" t="inlineStr"/>
      <c r="AD333" s="27" t="inlineStr"/>
      <c r="AE333" s="27" t="inlineStr"/>
      <c r="AF333" s="27" t="inlineStr"/>
      <c r="AG333" s="27" t="inlineStr"/>
      <c r="AH333" s="37" t="n">
        <v>8</v>
      </c>
      <c r="AI333" s="37" t="n">
        <v>0</v>
      </c>
      <c r="AJ333" s="37" t="n">
        <v>8</v>
      </c>
      <c r="AK333" s="38" t="n">
        <v>10340.2</v>
      </c>
      <c r="AL333" s="38" t="n"/>
      <c r="AM333" s="38" t="n"/>
      <c r="AN333" s="27" t="inlineStr"/>
      <c r="AO333" s="27" t="inlineStr">
        <is>
          <t>El material ocupa 2 filas en la hoja 1130 Salta (lote/almacén). La cantidad SAP y la física de esta vista son el total del material.</t>
        </is>
      </c>
    </row>
    <row r="334">
      <c r="A334" s="5" t="inlineStr">
        <is>
          <t>3001463</t>
        </is>
      </c>
      <c r="B334" s="5" t="inlineStr">
        <is>
          <t>CONJUNTO PRIMERA PIEL XL</t>
        </is>
      </c>
      <c r="C334" s="5" t="inlineStr"/>
      <c r="D334" s="5" t="inlineStr">
        <is>
          <t>INDU</t>
        </is>
      </c>
      <c r="E334" s="5" t="inlineStr">
        <is>
          <t>ZUNI</t>
        </is>
      </c>
      <c r="F334" s="5" t="inlineStr">
        <is>
          <t>1130</t>
        </is>
      </c>
      <c r="G334" s="5" t="inlineStr">
        <is>
          <t>3011</t>
        </is>
      </c>
      <c r="H334" s="5" t="inlineStr">
        <is>
          <t>C/U</t>
        </is>
      </c>
      <c r="I334" s="6" t="n">
        <v>6</v>
      </c>
      <c r="J334" s="6" t="n">
        <v>0</v>
      </c>
      <c r="K334" s="5" t="inlineStr">
        <is>
          <t>ARS</t>
        </is>
      </c>
      <c r="L334" s="7" t="n">
        <v>0</v>
      </c>
      <c r="M334" s="7" t="n">
        <v>86262</v>
      </c>
      <c r="O334" s="11">
        <f>M334/SUM($M$2:$M$485)</f>
        <v/>
      </c>
      <c r="P334" s="5">
        <f>IFERROR(M334/I334,0)</f>
        <v/>
      </c>
      <c r="R334" s="8">
        <f>I334-Q334</f>
        <v/>
      </c>
      <c r="S334" s="36">
        <f>P334*R334</f>
        <v/>
      </c>
      <c r="U334" s="27" t="inlineStr">
        <is>
          <t>Stock SAP</t>
        </is>
      </c>
      <c r="V334" s="27" t="inlineStr">
        <is>
          <t>Uniformes</t>
        </is>
      </c>
      <c r="W334" s="27" t="inlineStr">
        <is>
          <t>Fuera del alcance</t>
        </is>
      </c>
      <c r="X334" s="27" t="inlineStr"/>
      <c r="Y334" s="27" t="inlineStr">
        <is>
          <t>No aplica: uniformes, clasificación que el inventario físico de Farmacia no releva</t>
        </is>
      </c>
      <c r="Z334" s="28" t="inlineStr">
        <is>
          <t>Fuera del alcance del inventario físico</t>
        </is>
      </c>
      <c r="AA334" s="27" t="inlineStr"/>
      <c r="AB334" s="27" t="inlineStr"/>
      <c r="AC334" s="27" t="inlineStr"/>
      <c r="AD334" s="27" t="inlineStr"/>
      <c r="AE334" s="27" t="inlineStr"/>
      <c r="AF334" s="27" t="inlineStr"/>
      <c r="AG334" s="27" t="inlineStr"/>
      <c r="AH334" s="37" t="n">
        <v>6</v>
      </c>
      <c r="AI334" s="37" t="n">
        <v>0</v>
      </c>
      <c r="AJ334" s="37" t="n">
        <v>6</v>
      </c>
      <c r="AK334" s="38" t="n">
        <v>14377</v>
      </c>
      <c r="AL334" s="38" t="n"/>
      <c r="AM334" s="38" t="n"/>
      <c r="AN334" s="27" t="inlineStr"/>
      <c r="AO334" s="27" t="inlineStr"/>
    </row>
    <row r="335">
      <c r="A335" s="5" t="inlineStr">
        <is>
          <t>3001531</t>
        </is>
      </c>
      <c r="B335" s="5" t="inlineStr">
        <is>
          <t>ANTEOJO DE SEGURIDAD CLARO</t>
        </is>
      </c>
      <c r="C335" s="5" t="inlineStr"/>
      <c r="D335" s="5" t="inlineStr">
        <is>
          <t>INDU</t>
        </is>
      </c>
      <c r="E335" s="5" t="inlineStr">
        <is>
          <t>ZUNI</t>
        </is>
      </c>
      <c r="F335" s="5" t="inlineStr">
        <is>
          <t>1130</t>
        </is>
      </c>
      <c r="G335" s="5" t="inlineStr">
        <is>
          <t>3010</t>
        </is>
      </c>
      <c r="H335" s="5" t="inlineStr">
        <is>
          <t>C/U</t>
        </is>
      </c>
      <c r="I335" s="6" t="n">
        <v>6</v>
      </c>
      <c r="J335" s="6" t="n">
        <v>0</v>
      </c>
      <c r="K335" s="5" t="inlineStr">
        <is>
          <t>ARS</t>
        </is>
      </c>
      <c r="L335" s="7" t="n">
        <v>0</v>
      </c>
      <c r="M335" s="7" t="n">
        <v>16363.62</v>
      </c>
      <c r="O335" s="11">
        <f>M335/SUM($M$2:$M$485)</f>
        <v/>
      </c>
      <c r="P335" s="5">
        <f>IFERROR(M335/I335,0)</f>
        <v/>
      </c>
      <c r="R335" s="8">
        <f>I335-Q335</f>
        <v/>
      </c>
      <c r="S335" s="36">
        <f>P335*R335</f>
        <v/>
      </c>
      <c r="U335" s="27" t="inlineStr">
        <is>
          <t>Stock SAP</t>
        </is>
      </c>
      <c r="V335" s="27" t="inlineStr">
        <is>
          <t>Uniformes</t>
        </is>
      </c>
      <c r="W335" s="27" t="inlineStr">
        <is>
          <t>Fuera del alcance</t>
        </is>
      </c>
      <c r="X335" s="27" t="inlineStr"/>
      <c r="Y335" s="27" t="inlineStr">
        <is>
          <t>No aplica: uniformes, clasificación que el inventario físico de Farmacia no releva</t>
        </is>
      </c>
      <c r="Z335" s="28" t="inlineStr">
        <is>
          <t>Fuera del alcance del inventario físico</t>
        </is>
      </c>
      <c r="AA335" s="27" t="inlineStr"/>
      <c r="AB335" s="27" t="inlineStr"/>
      <c r="AC335" s="27" t="inlineStr"/>
      <c r="AD335" s="27" t="inlineStr"/>
      <c r="AE335" s="27" t="inlineStr"/>
      <c r="AF335" s="27" t="inlineStr"/>
      <c r="AG335" s="27" t="inlineStr"/>
      <c r="AH335" s="37" t="n">
        <v>6</v>
      </c>
      <c r="AI335" s="37" t="n">
        <v>0</v>
      </c>
      <c r="AJ335" s="37" t="n">
        <v>6</v>
      </c>
      <c r="AK335" s="38" t="n">
        <v>2727.27</v>
      </c>
      <c r="AL335" s="38" t="n"/>
      <c r="AM335" s="38" t="n"/>
      <c r="AN335" s="27" t="inlineStr"/>
      <c r="AO335" s="27" t="inlineStr"/>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7" t="n">
        <v>0</v>
      </c>
      <c r="M336" s="7" t="n">
        <v>111340.5</v>
      </c>
      <c r="O336" s="11">
        <f>M336/SUM($M$2:$M$485)</f>
        <v/>
      </c>
      <c r="P336" s="5">
        <f>IFERROR(M336/I336,0)</f>
        <v/>
      </c>
      <c r="R336" s="8">
        <f>I336-Q336</f>
        <v/>
      </c>
      <c r="S336" s="36">
        <f>P336*R336</f>
        <v/>
      </c>
      <c r="U336" s="27" t="inlineStr">
        <is>
          <t>Stock SAP</t>
        </is>
      </c>
      <c r="V336" s="27" t="inlineStr">
        <is>
          <t>Medicamentos</t>
        </is>
      </c>
      <c r="W336" s="27" t="inlineStr">
        <is>
          <t>Dentro del alcance</t>
        </is>
      </c>
      <c r="X336" s="27" t="inlineStr"/>
      <c r="Y336" s="27" t="inlineStr">
        <is>
          <t>Sin recuento físico en el inventario de Avain</t>
        </is>
      </c>
      <c r="Z336" s="28" t="inlineStr">
        <is>
          <t>Sin recuento físico</t>
        </is>
      </c>
      <c r="AA336" s="27" t="inlineStr"/>
      <c r="AB336" s="27" t="inlineStr"/>
      <c r="AC336" s="27" t="inlineStr"/>
      <c r="AD336" s="27" t="inlineStr"/>
      <c r="AE336" s="27" t="inlineStr"/>
      <c r="AF336" s="27" t="inlineStr"/>
      <c r="AG336" s="27" t="inlineStr"/>
      <c r="AH336" s="37" t="n">
        <v>14</v>
      </c>
      <c r="AI336" s="37" t="n">
        <v>0</v>
      </c>
      <c r="AJ336" s="37" t="n">
        <v>14</v>
      </c>
      <c r="AK336" s="38" t="n">
        <v>22268.10071428572</v>
      </c>
      <c r="AL336" s="38" t="n"/>
      <c r="AM336" s="38" t="n"/>
      <c r="AN336" s="27" t="inlineStr"/>
      <c r="AO336" s="27"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7" t="n">
        <v>0</v>
      </c>
      <c r="M337" s="7" t="n">
        <v>7448.75</v>
      </c>
      <c r="O337" s="11">
        <f>M337/SUM($M$2:$M$485)</f>
        <v/>
      </c>
      <c r="P337" s="5">
        <f>IFERROR(M337/I337,0)</f>
        <v/>
      </c>
      <c r="R337" s="8">
        <f>I337-Q337</f>
        <v/>
      </c>
      <c r="S337" s="36">
        <f>P337*R337</f>
        <v/>
      </c>
      <c r="U337" s="27" t="inlineStr">
        <is>
          <t>Stock SAP</t>
        </is>
      </c>
      <c r="V337" s="27" t="inlineStr">
        <is>
          <t>Medicamentos</t>
        </is>
      </c>
      <c r="W337" s="27" t="inlineStr">
        <is>
          <t>Dentro del alcance</t>
        </is>
      </c>
      <c r="X337" s="27" t="inlineStr"/>
      <c r="Y337" s="27" t="inlineStr">
        <is>
          <t>Sin recuento físico en el inventario de Avain</t>
        </is>
      </c>
      <c r="Z337" s="28" t="inlineStr">
        <is>
          <t>Sin recuento físico</t>
        </is>
      </c>
      <c r="AA337" s="27" t="inlineStr"/>
      <c r="AB337" s="27" t="inlineStr"/>
      <c r="AC337" s="27" t="inlineStr"/>
      <c r="AD337" s="27" t="inlineStr"/>
      <c r="AE337" s="27" t="inlineStr"/>
      <c r="AF337" s="27" t="inlineStr"/>
      <c r="AG337" s="27" t="inlineStr"/>
      <c r="AH337" s="37" t="n">
        <v>5</v>
      </c>
      <c r="AI337" s="37" t="n">
        <v>0</v>
      </c>
      <c r="AJ337" s="37" t="n">
        <v>5</v>
      </c>
      <c r="AK337" s="38" t="n">
        <v>1489.75</v>
      </c>
      <c r="AL337" s="38" t="n"/>
      <c r="AM337" s="38" t="n"/>
      <c r="AN337" s="27" t="inlineStr"/>
      <c r="AO337" s="27" t="inlineStr"/>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7" t="n">
        <v>0</v>
      </c>
      <c r="M338" s="7" t="n">
        <v>8414.01</v>
      </c>
      <c r="O338" s="11">
        <f>M338/SUM($M$2:$M$485)</f>
        <v/>
      </c>
      <c r="P338" s="5">
        <f>IFERROR(M338/I338,0)</f>
        <v/>
      </c>
      <c r="R338" s="8">
        <f>I338-Q338</f>
        <v/>
      </c>
      <c r="S338" s="36">
        <f>P338*R338</f>
        <v/>
      </c>
      <c r="U338" s="27" t="inlineStr">
        <is>
          <t>Stock SAP</t>
        </is>
      </c>
      <c r="V338" s="27" t="inlineStr">
        <is>
          <t>Medicamentos</t>
        </is>
      </c>
      <c r="W338" s="27" t="inlineStr">
        <is>
          <t>Dentro del alcance</t>
        </is>
      </c>
      <c r="X338" s="25" t="inlineStr">
        <is>
          <t>Alta</t>
        </is>
      </c>
      <c r="Y338" s="27" t="inlineStr">
        <is>
          <t>Homologado – confianza Alta</t>
        </is>
      </c>
      <c r="Z338" s="26" t="inlineStr">
        <is>
          <t>Dar de baja en SAP</t>
        </is>
      </c>
      <c r="AA338" s="27" t="inlineStr">
        <is>
          <t>23</t>
        </is>
      </c>
      <c r="AB338" s="27" t="inlineStr">
        <is>
          <t>Alcohol 96% x 250 ml</t>
        </is>
      </c>
      <c r="AC338" s="27" t="inlineStr">
        <is>
          <t>Cruce por nomenclatura SAP</t>
        </is>
      </c>
      <c r="AD338" s="27" t="inlineStr">
        <is>
          <t>No</t>
        </is>
      </c>
      <c r="AE338" s="27" t="inlineStr"/>
      <c r="AF338" s="27" t="inlineStr">
        <is>
          <t>No</t>
        </is>
      </c>
      <c r="AG338" s="27" t="inlineStr"/>
      <c r="AH338" s="37" t="n">
        <v>45</v>
      </c>
      <c r="AI338" s="37" t="n">
        <v>32</v>
      </c>
      <c r="AJ338" s="37" t="n">
        <v>13</v>
      </c>
      <c r="AK338" s="38" t="n">
        <v>1682.802222222222</v>
      </c>
      <c r="AL338" s="38">
        <f>IF(OR($Z338="Dar de baja en SAP",$Z338="Dar de alta en SAP"),$AJ338*$AK338,"")</f>
        <v/>
      </c>
      <c r="AM338" s="38">
        <f>$AI338*$AK338</f>
        <v/>
      </c>
      <c r="AN338" s="27" t="inlineStr"/>
      <c r="AO338" s="27"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7" t="n">
        <v>0</v>
      </c>
      <c r="M339" s="7" t="n">
        <v>42583.16</v>
      </c>
      <c r="O339" s="11">
        <f>M339/SUM($M$2:$M$485)</f>
        <v/>
      </c>
      <c r="P339" s="5">
        <f>IFERROR(M339/I339,0)</f>
        <v/>
      </c>
      <c r="R339" s="8">
        <f>I339-Q339</f>
        <v/>
      </c>
      <c r="S339" s="36">
        <f>P339*R339</f>
        <v/>
      </c>
      <c r="U339" s="27" t="inlineStr">
        <is>
          <t>Stock SAP</t>
        </is>
      </c>
      <c r="V339" s="27" t="inlineStr">
        <is>
          <t>Medicamentos</t>
        </is>
      </c>
      <c r="W339" s="27" t="inlineStr">
        <is>
          <t>Dentro del alcance</t>
        </is>
      </c>
      <c r="X339" s="27" t="inlineStr"/>
      <c r="Y339" s="27" t="inlineStr">
        <is>
          <t>Sin recuento físico en el inventario de Avain</t>
        </is>
      </c>
      <c r="Z339" s="28" t="inlineStr">
        <is>
          <t>Sin recuento físico</t>
        </is>
      </c>
      <c r="AA339" s="27" t="inlineStr"/>
      <c r="AB339" s="27" t="inlineStr"/>
      <c r="AC339" s="27" t="inlineStr"/>
      <c r="AD339" s="27" t="inlineStr"/>
      <c r="AE339" s="27" t="inlineStr"/>
      <c r="AF339" s="27" t="inlineStr"/>
      <c r="AG339" s="27" t="inlineStr"/>
      <c r="AH339" s="37" t="n">
        <v>15</v>
      </c>
      <c r="AI339" s="37" t="n">
        <v>0</v>
      </c>
      <c r="AJ339" s="37" t="n">
        <v>15</v>
      </c>
      <c r="AK339" s="38" t="n">
        <v>8516.631333333333</v>
      </c>
      <c r="AL339" s="38" t="n"/>
      <c r="AM339" s="38" t="n"/>
      <c r="AN339" s="27" t="inlineStr"/>
      <c r="AO339" s="27" t="inlineStr">
        <is>
          <t>El material ocupa 2 filas en la hoja 1130 Salta (lote/almacén). La cantidad SAP y la física de esta vista son el total del material.</t>
        </is>
      </c>
    </row>
    <row r="340">
      <c r="A340" s="5" t="inlineStr">
        <is>
          <t>1000202</t>
        </is>
      </c>
      <c r="B340" s="5" t="inlineStr">
        <is>
          <t>PINZA DE MAGUIL ADULTO</t>
        </is>
      </c>
      <c r="C340" s="5" t="inlineStr"/>
      <c r="D340" s="5" t="inlineStr">
        <is>
          <t>033</t>
        </is>
      </c>
      <c r="E340" s="5" t="inlineStr">
        <is>
          <t>ZMED</t>
        </is>
      </c>
      <c r="F340" s="5" t="inlineStr">
        <is>
          <t>1130</t>
        </is>
      </c>
      <c r="G340" s="5" t="inlineStr">
        <is>
          <t>3013</t>
        </is>
      </c>
      <c r="H340" s="5" t="inlineStr">
        <is>
          <t>C/U</t>
        </is>
      </c>
      <c r="I340" s="6" t="n">
        <v>5</v>
      </c>
      <c r="J340" s="6" t="n">
        <v>0</v>
      </c>
      <c r="K340" s="5" t="inlineStr">
        <is>
          <t>ARS</t>
        </is>
      </c>
      <c r="L340" s="7" t="n">
        <v>0</v>
      </c>
      <c r="M340" s="7" t="n">
        <v>355950.4</v>
      </c>
      <c r="O340" s="11">
        <f>M340/SUM($M$2:$M$485)</f>
        <v/>
      </c>
      <c r="P340" s="5">
        <f>IFERROR(M340/I340,0)</f>
        <v/>
      </c>
      <c r="R340" s="8">
        <f>I340-Q340</f>
        <v/>
      </c>
      <c r="S340" s="36">
        <f>P340*R340</f>
        <v/>
      </c>
      <c r="U340" s="27" t="inlineStr">
        <is>
          <t>Stock SAP</t>
        </is>
      </c>
      <c r="V340" s="27" t="inlineStr">
        <is>
          <t>Medicamentos</t>
        </is>
      </c>
      <c r="W340" s="27" t="inlineStr">
        <is>
          <t>Dentro del alcance</t>
        </is>
      </c>
      <c r="X340" s="27" t="inlineStr"/>
      <c r="Y340" s="27" t="inlineStr">
        <is>
          <t>Sin recuento físico en el inventario de Avain</t>
        </is>
      </c>
      <c r="Z340" s="28" t="inlineStr">
        <is>
          <t>Sin recuento físico</t>
        </is>
      </c>
      <c r="AA340" s="27" t="inlineStr"/>
      <c r="AB340" s="27" t="inlineStr"/>
      <c r="AC340" s="27" t="inlineStr"/>
      <c r="AD340" s="27" t="inlineStr"/>
      <c r="AE340" s="27" t="inlineStr"/>
      <c r="AF340" s="27" t="inlineStr"/>
      <c r="AG340" s="27" t="inlineStr"/>
      <c r="AH340" s="37" t="n">
        <v>5</v>
      </c>
      <c r="AI340" s="37" t="n">
        <v>0</v>
      </c>
      <c r="AJ340" s="37" t="n">
        <v>5</v>
      </c>
      <c r="AK340" s="38" t="n">
        <v>71190.08</v>
      </c>
      <c r="AL340" s="38" t="n"/>
      <c r="AM340" s="38" t="n"/>
      <c r="AN340" s="27" t="inlineStr"/>
      <c r="AO340" s="27" t="inlineStr"/>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7" t="n">
        <v>0</v>
      </c>
      <c r="M341" s="7" t="n">
        <v>3019.5</v>
      </c>
      <c r="O341" s="11">
        <f>M341/SUM($M$2:$M$485)</f>
        <v/>
      </c>
      <c r="P341" s="5">
        <f>IFERROR(M341/I341,0)</f>
        <v/>
      </c>
      <c r="R341" s="8">
        <f>I341-Q341</f>
        <v/>
      </c>
      <c r="S341" s="36">
        <f>P341*R341</f>
        <v/>
      </c>
      <c r="U341" s="27" t="inlineStr">
        <is>
          <t>Stock SAP</t>
        </is>
      </c>
      <c r="V341" s="27" t="inlineStr">
        <is>
          <t>Medicamentos</t>
        </is>
      </c>
      <c r="W341" s="27" t="inlineStr">
        <is>
          <t>Dentro del alcance</t>
        </is>
      </c>
      <c r="X341" s="26" t="inlineStr">
        <is>
          <t>Baja</t>
        </is>
      </c>
      <c r="Y341" s="27" t="inlineStr">
        <is>
          <t>Homologado – confianza Baja – pendiente de validación</t>
        </is>
      </c>
      <c r="Z341" s="25" t="inlineStr">
        <is>
          <t>Dar de alta en SAP</t>
        </is>
      </c>
      <c r="AA341" s="27" t="inlineStr">
        <is>
          <t>190</t>
        </is>
      </c>
      <c r="AB341" s="27" t="inlineStr">
        <is>
          <t>Noradrenalina 1 amp=4ml/4mg</t>
        </is>
      </c>
      <c r="AC341" s="27" t="inlineStr">
        <is>
          <t>Homologación por código Avain (master M03-008)</t>
        </is>
      </c>
      <c r="AD341" s="27" t="inlineStr">
        <is>
          <t>No</t>
        </is>
      </c>
      <c r="AE341" s="27" t="inlineStr"/>
      <c r="AF341" s="27" t="inlineStr">
        <is>
          <t>Sí</t>
        </is>
      </c>
      <c r="AG341" s="27" t="inlineStr">
        <is>
          <t>M03-008</t>
        </is>
      </c>
      <c r="AH341" s="37" t="n">
        <v>11</v>
      </c>
      <c r="AI341" s="37" t="n">
        <v>15</v>
      </c>
      <c r="AJ341" s="37" t="n">
        <v>-4</v>
      </c>
      <c r="AK341" s="38" t="n">
        <v>603.9</v>
      </c>
      <c r="AL341" s="38">
        <f>IF(OR($Z341="Dar de baja en SAP",$Z341="Dar de alta en SAP"),$AJ341*$AK341,"")</f>
        <v/>
      </c>
      <c r="AM341" s="38">
        <f>$AI341*$AK341</f>
        <v/>
      </c>
      <c r="AN341" s="27" t="inlineStr"/>
      <c r="AO341" s="27"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7" t="n">
        <v>0</v>
      </c>
      <c r="M342" s="7" t="n">
        <v>72001.05</v>
      </c>
      <c r="O342" s="11">
        <f>M342/SUM($M$2:$M$485)</f>
        <v/>
      </c>
      <c r="P342" s="5">
        <f>IFERROR(M342/I342,0)</f>
        <v/>
      </c>
      <c r="R342" s="8">
        <f>I342-Q342</f>
        <v/>
      </c>
      <c r="S342" s="36">
        <f>P342*R342</f>
        <v/>
      </c>
      <c r="U342" s="27" t="inlineStr">
        <is>
          <t>Stock SAP</t>
        </is>
      </c>
      <c r="V342" s="27" t="inlineStr">
        <is>
          <t>Medicamentos</t>
        </is>
      </c>
      <c r="W342" s="27" t="inlineStr">
        <is>
          <t>Dentro del alcance</t>
        </is>
      </c>
      <c r="X342" s="27" t="inlineStr"/>
      <c r="Y342" s="27" t="inlineStr">
        <is>
          <t>Sin recuento físico en el inventario de Avain</t>
        </is>
      </c>
      <c r="Z342" s="28" t="inlineStr">
        <is>
          <t>Sin recuento físico</t>
        </is>
      </c>
      <c r="AA342" s="27" t="inlineStr"/>
      <c r="AB342" s="27" t="inlineStr"/>
      <c r="AC342" s="27" t="inlineStr"/>
      <c r="AD342" s="27" t="inlineStr"/>
      <c r="AE342" s="27" t="inlineStr"/>
      <c r="AF342" s="27" t="inlineStr"/>
      <c r="AG342" s="27" t="inlineStr"/>
      <c r="AH342" s="37" t="n">
        <v>5</v>
      </c>
      <c r="AI342" s="37" t="n">
        <v>0</v>
      </c>
      <c r="AJ342" s="37" t="n">
        <v>5</v>
      </c>
      <c r="AK342" s="38" t="n">
        <v>14400.21</v>
      </c>
      <c r="AL342" s="38" t="n"/>
      <c r="AM342" s="38" t="n"/>
      <c r="AN342" s="27" t="inlineStr"/>
      <c r="AO342" s="27" t="inlineStr"/>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7" t="n">
        <v>0</v>
      </c>
      <c r="M343" s="7" t="n">
        <v>369344.45</v>
      </c>
      <c r="O343" s="11">
        <f>M343/SUM($M$2:$M$485)</f>
        <v/>
      </c>
      <c r="P343" s="5">
        <f>IFERROR(M343/I343,0)</f>
        <v/>
      </c>
      <c r="Q343" s="39" t="n">
        <v>34</v>
      </c>
      <c r="R343" s="8">
        <f>I343-Q343</f>
        <v/>
      </c>
      <c r="S343" s="36">
        <f>P343*R343</f>
        <v/>
      </c>
      <c r="U343" s="27" t="inlineStr">
        <is>
          <t>Stock SAP</t>
        </is>
      </c>
      <c r="V343" s="27" t="inlineStr">
        <is>
          <t>Medicamentos</t>
        </is>
      </c>
      <c r="W343" s="27" t="inlineStr">
        <is>
          <t>Dentro del alcance</t>
        </is>
      </c>
      <c r="X343" s="26" t="inlineStr">
        <is>
          <t>Baja</t>
        </is>
      </c>
      <c r="Y343" s="27" t="inlineStr">
        <is>
          <t>Homologado – confianza Baja – pendiente de validación</t>
        </is>
      </c>
      <c r="Z343" s="25" t="inlineStr">
        <is>
          <t>Dar de alta en SAP</t>
        </is>
      </c>
      <c r="AA343" s="27" t="inlineStr">
        <is>
          <t>288; 228</t>
        </is>
      </c>
      <c r="AB343" s="27" t="inlineStr">
        <is>
          <t>Sulfadiazina de Plata 30mg; Sulfadiazina de Plata 400gr</t>
        </is>
      </c>
      <c r="AC343" s="27" t="inlineStr">
        <is>
          <t>Homologación por código Avain (master M15-004)</t>
        </is>
      </c>
      <c r="AD343" s="27" t="inlineStr">
        <is>
          <t>No</t>
        </is>
      </c>
      <c r="AE343" s="27" t="inlineStr"/>
      <c r="AF343" s="27" t="inlineStr">
        <is>
          <t>Sí</t>
        </is>
      </c>
      <c r="AG343" s="27" t="inlineStr">
        <is>
          <t>M15-004</t>
        </is>
      </c>
      <c r="AH343" s="37" t="n">
        <v>5</v>
      </c>
      <c r="AI343" s="37" t="n">
        <v>34</v>
      </c>
      <c r="AJ343" s="37" t="n">
        <v>-29</v>
      </c>
      <c r="AK343" s="38" t="n">
        <v>73868.89</v>
      </c>
      <c r="AL343" s="38">
        <f>IF(OR($Z343="Dar de baja en SAP",$Z343="Dar de alta en SAP"),$AJ343*$AK343,"")</f>
        <v/>
      </c>
      <c r="AM343" s="38">
        <f>$AI343*$AK343</f>
        <v/>
      </c>
      <c r="AN343" s="27" t="inlineStr"/>
      <c r="AO343" s="27"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7" t="n">
        <v>0</v>
      </c>
      <c r="M344" s="7" t="n">
        <v>79000</v>
      </c>
      <c r="O344" s="11">
        <f>M344/SUM($M$2:$M$485)</f>
        <v/>
      </c>
      <c r="P344" s="5">
        <f>IFERROR(M344/I344,0)</f>
        <v/>
      </c>
      <c r="R344" s="8">
        <f>I344-Q344</f>
        <v/>
      </c>
      <c r="S344" s="36">
        <f>P344*R344</f>
        <v/>
      </c>
      <c r="U344" s="27" t="inlineStr">
        <is>
          <t>Stock SAP</t>
        </is>
      </c>
      <c r="V344" s="27" t="inlineStr">
        <is>
          <t>Medicamentos</t>
        </is>
      </c>
      <c r="W344" s="27" t="inlineStr">
        <is>
          <t>Dentro del alcance</t>
        </is>
      </c>
      <c r="X344" s="27" t="inlineStr"/>
      <c r="Y344" s="27" t="inlineStr">
        <is>
          <t>Sin recuento físico en el inventario de Avain</t>
        </is>
      </c>
      <c r="Z344" s="28" t="inlineStr">
        <is>
          <t>Sin recuento físico</t>
        </is>
      </c>
      <c r="AA344" s="27" t="inlineStr"/>
      <c r="AB344" s="27" t="inlineStr"/>
      <c r="AC344" s="27" t="inlineStr"/>
      <c r="AD344" s="27" t="inlineStr"/>
      <c r="AE344" s="27" t="inlineStr"/>
      <c r="AF344" s="27" t="inlineStr"/>
      <c r="AG344" s="27" t="inlineStr"/>
      <c r="AH344" s="37" t="n">
        <v>5</v>
      </c>
      <c r="AI344" s="37" t="n">
        <v>0</v>
      </c>
      <c r="AJ344" s="37" t="n">
        <v>5</v>
      </c>
      <c r="AK344" s="38" t="n">
        <v>15800</v>
      </c>
      <c r="AL344" s="38" t="n"/>
      <c r="AM344" s="38" t="n"/>
      <c r="AN344" s="27" t="inlineStr"/>
      <c r="AO344" s="27" t="inlineStr"/>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7" t="n">
        <v>0</v>
      </c>
      <c r="M345" s="7" t="n">
        <v>84757.75</v>
      </c>
      <c r="O345" s="11">
        <f>M345/SUM($M$2:$M$485)</f>
        <v/>
      </c>
      <c r="P345" s="5">
        <f>IFERROR(M345/I345,0)</f>
        <v/>
      </c>
      <c r="R345" s="8">
        <f>I345-Q345</f>
        <v/>
      </c>
      <c r="S345" s="36">
        <f>P345*R345</f>
        <v/>
      </c>
      <c r="U345" s="27" t="inlineStr">
        <is>
          <t>Stock SAP</t>
        </is>
      </c>
      <c r="V345" s="27" t="inlineStr">
        <is>
          <t>Medicamentos</t>
        </is>
      </c>
      <c r="W345" s="27" t="inlineStr">
        <is>
          <t>Dentro del alcance</t>
        </is>
      </c>
      <c r="X345" s="27" t="inlineStr"/>
      <c r="Y345" s="27" t="inlineStr">
        <is>
          <t>Sin recuento físico en el inventario de Avain</t>
        </is>
      </c>
      <c r="Z345" s="28" t="inlineStr">
        <is>
          <t>Sin recuento físico</t>
        </is>
      </c>
      <c r="AA345" s="27" t="inlineStr"/>
      <c r="AB345" s="27" t="inlineStr"/>
      <c r="AC345" s="27" t="inlineStr"/>
      <c r="AD345" s="27" t="inlineStr"/>
      <c r="AE345" s="27" t="inlineStr"/>
      <c r="AF345" s="27" t="inlineStr"/>
      <c r="AG345" s="27" t="inlineStr"/>
      <c r="AH345" s="37" t="n">
        <v>5</v>
      </c>
      <c r="AI345" s="37" t="n">
        <v>0</v>
      </c>
      <c r="AJ345" s="37" t="n">
        <v>5</v>
      </c>
      <c r="AK345" s="38" t="n">
        <v>16951.55</v>
      </c>
      <c r="AL345" s="38" t="n"/>
      <c r="AM345" s="38" t="n"/>
      <c r="AN345" s="27" t="inlineStr"/>
      <c r="AO345" s="27" t="inlineStr"/>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7" t="n">
        <v>0</v>
      </c>
      <c r="M346" s="7" t="n">
        <v>23237.46</v>
      </c>
      <c r="O346" s="11">
        <f>M346/SUM($M$2:$M$485)</f>
        <v/>
      </c>
      <c r="P346" s="5">
        <f>IFERROR(M346/I346,0)</f>
        <v/>
      </c>
      <c r="R346" s="8">
        <f>I346-Q346</f>
        <v/>
      </c>
      <c r="S346" s="36">
        <f>P346*R346</f>
        <v/>
      </c>
      <c r="U346" s="27" t="inlineStr">
        <is>
          <t>Stock SAP</t>
        </is>
      </c>
      <c r="V346" s="27" t="inlineStr">
        <is>
          <t>Medicamentos</t>
        </is>
      </c>
      <c r="W346" s="27" t="inlineStr">
        <is>
          <t>Dentro del alcance</t>
        </is>
      </c>
      <c r="X346" s="27" t="inlineStr"/>
      <c r="Y346" s="27" t="inlineStr">
        <is>
          <t>Sin recuento físico en el inventario de Avain</t>
        </is>
      </c>
      <c r="Z346" s="28" t="inlineStr">
        <is>
          <t>Sin recuento físico</t>
        </is>
      </c>
      <c r="AA346" s="27" t="inlineStr"/>
      <c r="AB346" s="27" t="inlineStr"/>
      <c r="AC346" s="27" t="inlineStr"/>
      <c r="AD346" s="27" t="inlineStr"/>
      <c r="AE346" s="27" t="inlineStr"/>
      <c r="AF346" s="27" t="inlineStr"/>
      <c r="AG346" s="27" t="inlineStr"/>
      <c r="AH346" s="37" t="n">
        <v>5</v>
      </c>
      <c r="AI346" s="37" t="n">
        <v>0</v>
      </c>
      <c r="AJ346" s="37" t="n">
        <v>5</v>
      </c>
      <c r="AK346" s="38" t="n">
        <v>4647.492</v>
      </c>
      <c r="AL346" s="38" t="n"/>
      <c r="AM346" s="38" t="n"/>
      <c r="AN346" s="27" t="inlineStr"/>
      <c r="AO346" s="27" t="inlineStr"/>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7" t="n">
        <v>0</v>
      </c>
      <c r="M347" s="7" t="n">
        <v>23287.5</v>
      </c>
      <c r="O347" s="11">
        <f>M347/SUM($M$2:$M$485)</f>
        <v/>
      </c>
      <c r="P347" s="5">
        <f>IFERROR(M347/I347,0)</f>
        <v/>
      </c>
      <c r="R347" s="8">
        <f>I347-Q347</f>
        <v/>
      </c>
      <c r="S347" s="36">
        <f>P347*R347</f>
        <v/>
      </c>
      <c r="U347" s="27" t="inlineStr">
        <is>
          <t>Stock SAP</t>
        </is>
      </c>
      <c r="V347" s="27" t="inlineStr">
        <is>
          <t>Medicamentos</t>
        </is>
      </c>
      <c r="W347" s="27" t="inlineStr">
        <is>
          <t>Dentro del alcance</t>
        </is>
      </c>
      <c r="X347" s="27" t="inlineStr"/>
      <c r="Y347" s="27" t="inlineStr">
        <is>
          <t>Sin recuento físico en el inventario de Avain</t>
        </is>
      </c>
      <c r="Z347" s="28" t="inlineStr">
        <is>
          <t>Sin recuento físico</t>
        </is>
      </c>
      <c r="AA347" s="27" t="inlineStr"/>
      <c r="AB347" s="27" t="inlineStr"/>
      <c r="AC347" s="27" t="inlineStr"/>
      <c r="AD347" s="27" t="inlineStr"/>
      <c r="AE347" s="27" t="inlineStr"/>
      <c r="AF347" s="27" t="inlineStr"/>
      <c r="AG347" s="27" t="inlineStr"/>
      <c r="AH347" s="37" t="n">
        <v>5</v>
      </c>
      <c r="AI347" s="37" t="n">
        <v>0</v>
      </c>
      <c r="AJ347" s="37" t="n">
        <v>5</v>
      </c>
      <c r="AK347" s="38" t="n">
        <v>4657.5</v>
      </c>
      <c r="AL347" s="38" t="n"/>
      <c r="AM347" s="38" t="n"/>
      <c r="AN347" s="27" t="inlineStr"/>
      <c r="AO347" s="27" t="inlineStr"/>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7" t="n">
        <v>0</v>
      </c>
      <c r="M348" s="7" t="n">
        <v>83322.64999999999</v>
      </c>
      <c r="O348" s="11">
        <f>M348/SUM($M$2:$M$485)</f>
        <v/>
      </c>
      <c r="P348" s="5">
        <f>IFERROR(M348/I348,0)</f>
        <v/>
      </c>
      <c r="Q348" s="39" t="n">
        <v>112</v>
      </c>
      <c r="R348" s="8">
        <f>I348-Q348</f>
        <v/>
      </c>
      <c r="S348" s="36">
        <f>P348*R348</f>
        <v/>
      </c>
      <c r="U348" s="27" t="inlineStr">
        <is>
          <t>Stock SAP</t>
        </is>
      </c>
      <c r="V348" s="27" t="inlineStr">
        <is>
          <t>Medicamentos</t>
        </is>
      </c>
      <c r="W348" s="27" t="inlineStr">
        <is>
          <t>Dentro del alcance</t>
        </is>
      </c>
      <c r="X348" s="30" t="inlineStr">
        <is>
          <t>Media</t>
        </is>
      </c>
      <c r="Y348" s="27" t="inlineStr">
        <is>
          <t>Homologado – confianza Media – pendiente de validación</t>
        </is>
      </c>
      <c r="Z348" s="25" t="inlineStr">
        <is>
          <t>Dar de alta en SAP</t>
        </is>
      </c>
      <c r="AA348" s="27" t="inlineStr">
        <is>
          <t>74</t>
        </is>
      </c>
      <c r="AB348" s="27" t="inlineStr">
        <is>
          <t>Clindamicina capsulas</t>
        </is>
      </c>
      <c r="AC348" s="27" t="inlineStr">
        <is>
          <t>Homologación por código Avain (master M11-007)</t>
        </is>
      </c>
      <c r="AD348" s="27" t="inlineStr">
        <is>
          <t>No</t>
        </is>
      </c>
      <c r="AE348" s="27" t="inlineStr"/>
      <c r="AF348" s="27" t="inlineStr">
        <is>
          <t>Sí</t>
        </is>
      </c>
      <c r="AG348" s="27" t="inlineStr">
        <is>
          <t>M11-007</t>
        </is>
      </c>
      <c r="AH348" s="37" t="n">
        <v>5</v>
      </c>
      <c r="AI348" s="37" t="n">
        <v>112</v>
      </c>
      <c r="AJ348" s="37" t="n">
        <v>-107</v>
      </c>
      <c r="AK348" s="38" t="n">
        <v>16664.53</v>
      </c>
      <c r="AL348" s="38">
        <f>IF(OR($Z348="Dar de baja en SAP",$Z348="Dar de alta en SAP"),$AJ348*$AK348,"")</f>
        <v/>
      </c>
      <c r="AM348" s="38">
        <f>$AI348*$AK348</f>
        <v/>
      </c>
      <c r="AN348" s="27" t="inlineStr"/>
      <c r="AO348" s="27"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7" t="n">
        <v>0</v>
      </c>
      <c r="M349" s="7" t="n">
        <v>55859.5</v>
      </c>
      <c r="O349" s="11">
        <f>M349/SUM($M$2:$M$485)</f>
        <v/>
      </c>
      <c r="P349" s="5">
        <f>IFERROR(M349/I349,0)</f>
        <v/>
      </c>
      <c r="R349" s="8">
        <f>I349-Q349</f>
        <v/>
      </c>
      <c r="S349" s="36">
        <f>P349*R349</f>
        <v/>
      </c>
      <c r="U349" s="27" t="inlineStr">
        <is>
          <t>Stock SAP</t>
        </is>
      </c>
      <c r="V349" s="27" t="inlineStr">
        <is>
          <t>Medicamentos</t>
        </is>
      </c>
      <c r="W349" s="27" t="inlineStr">
        <is>
          <t>Dentro del alcance</t>
        </is>
      </c>
      <c r="X349" s="27" t="inlineStr"/>
      <c r="Y349" s="27" t="inlineStr">
        <is>
          <t>Sin recuento físico en el inventario de Avain</t>
        </is>
      </c>
      <c r="Z349" s="28" t="inlineStr">
        <is>
          <t>Sin recuento físico</t>
        </is>
      </c>
      <c r="AA349" s="27" t="inlineStr"/>
      <c r="AB349" s="27" t="inlineStr"/>
      <c r="AC349" s="27" t="inlineStr"/>
      <c r="AD349" s="27" t="inlineStr"/>
      <c r="AE349" s="27" t="inlineStr"/>
      <c r="AF349" s="27" t="inlineStr"/>
      <c r="AG349" s="27" t="inlineStr"/>
      <c r="AH349" s="37" t="n">
        <v>5</v>
      </c>
      <c r="AI349" s="37" t="n">
        <v>0</v>
      </c>
      <c r="AJ349" s="37" t="n">
        <v>5</v>
      </c>
      <c r="AK349" s="38" t="n">
        <v>11171.9</v>
      </c>
      <c r="AL349" s="38" t="n"/>
      <c r="AM349" s="38" t="n"/>
      <c r="AN349" s="27" t="inlineStr"/>
      <c r="AO349" s="27" t="inlineStr"/>
    </row>
    <row r="350">
      <c r="A350" s="5" t="inlineStr">
        <is>
          <t>2000008</t>
        </is>
      </c>
      <c r="B350" s="5" t="inlineStr">
        <is>
          <t>AGUJA HIPODERMICA 21G x 1 - 25/8</t>
        </is>
      </c>
      <c r="C350" s="5" t="inlineStr"/>
      <c r="D350" s="5" t="inlineStr">
        <is>
          <t>033</t>
        </is>
      </c>
      <c r="E350" s="5" t="inlineStr">
        <is>
          <t>ZDES</t>
        </is>
      </c>
      <c r="F350" s="5" t="inlineStr">
        <is>
          <t>1130</t>
        </is>
      </c>
      <c r="G350" s="5" t="inlineStr">
        <is>
          <t>3013</t>
        </is>
      </c>
      <c r="H350" s="5" t="inlineStr">
        <is>
          <t>C/U</t>
        </is>
      </c>
      <c r="I350" s="6" t="n">
        <v>5</v>
      </c>
      <c r="J350" s="6" t="n">
        <v>0</v>
      </c>
      <c r="K350" s="5" t="inlineStr">
        <is>
          <t>ARS</t>
        </is>
      </c>
      <c r="L350" s="7" t="n">
        <v>0</v>
      </c>
      <c r="M350" s="7" t="n">
        <v>226.33</v>
      </c>
      <c r="O350" s="11">
        <f>M350/SUM($M$2:$M$485)</f>
        <v/>
      </c>
      <c r="P350" s="5">
        <f>IFERROR(M350/I350,0)</f>
        <v/>
      </c>
      <c r="R350" s="8">
        <f>I350-Q350</f>
        <v/>
      </c>
      <c r="S350" s="36">
        <f>P350*R350</f>
        <v/>
      </c>
      <c r="U350" s="27" t="inlineStr">
        <is>
          <t>Stock SAP</t>
        </is>
      </c>
      <c r="V350" s="27" t="inlineStr">
        <is>
          <t>Descartables</t>
        </is>
      </c>
      <c r="W350" s="27" t="inlineStr">
        <is>
          <t>Dentro del alcance</t>
        </is>
      </c>
      <c r="X350" s="25" t="inlineStr">
        <is>
          <t>Alta</t>
        </is>
      </c>
      <c r="Y350" s="27" t="inlineStr">
        <is>
          <t>Homologado – confianza Alta</t>
        </is>
      </c>
      <c r="Z350" s="25" t="inlineStr">
        <is>
          <t>Dar de alta en SAP</t>
        </is>
      </c>
      <c r="AA350" s="27" t="inlineStr">
        <is>
          <t>20</t>
        </is>
      </c>
      <c r="AB350" s="27" t="inlineStr">
        <is>
          <t>Agujas 25/8</t>
        </is>
      </c>
      <c r="AC350" s="27" t="inlineStr">
        <is>
          <t>Homologación por código Avain (master D-138)</t>
        </is>
      </c>
      <c r="AD350" s="27" t="inlineStr">
        <is>
          <t>No</t>
        </is>
      </c>
      <c r="AE350" s="27" t="inlineStr"/>
      <c r="AF350" s="27" t="inlineStr">
        <is>
          <t>Sí</t>
        </is>
      </c>
      <c r="AG350" s="27" t="inlineStr">
        <is>
          <t>D-138</t>
        </is>
      </c>
      <c r="AH350" s="37" t="n">
        <v>217</v>
      </c>
      <c r="AI350" s="37" t="n">
        <v>1669</v>
      </c>
      <c r="AJ350" s="37" t="n">
        <v>-1452</v>
      </c>
      <c r="AK350" s="38" t="n">
        <v>45.26663594470046</v>
      </c>
      <c r="AL350" s="38">
        <f>IF(OR($Z350="Dar de baja en SAP",$Z350="Dar de alta en SAP"),$AJ350*$AK350,"")</f>
        <v/>
      </c>
      <c r="AM350" s="38">
        <f>$AI350*$AK350</f>
        <v/>
      </c>
      <c r="AN350" s="27" t="inlineStr"/>
      <c r="AO350" s="27"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t="inlineStr"/>
      <c r="D351" s="5" t="inlineStr">
        <is>
          <t>033</t>
        </is>
      </c>
      <c r="E351" s="5" t="inlineStr">
        <is>
          <t>ZDES</t>
        </is>
      </c>
      <c r="F351" s="5" t="inlineStr">
        <is>
          <t>1130</t>
        </is>
      </c>
      <c r="G351" s="5" t="inlineStr">
        <is>
          <t>3013</t>
        </is>
      </c>
      <c r="H351" s="5" t="inlineStr">
        <is>
          <t>C/U</t>
        </is>
      </c>
      <c r="I351" s="6" t="n">
        <v>5</v>
      </c>
      <c r="J351" s="6" t="n">
        <v>0</v>
      </c>
      <c r="K351" s="5" t="inlineStr">
        <is>
          <t>ARS</t>
        </is>
      </c>
      <c r="L351" s="7" t="n">
        <v>0</v>
      </c>
      <c r="M351" s="7" t="n">
        <v>8669.450000000001</v>
      </c>
      <c r="O351" s="11">
        <f>M351/SUM($M$2:$M$485)</f>
        <v/>
      </c>
      <c r="P351" s="5">
        <f>IFERROR(M351/I351,0)</f>
        <v/>
      </c>
      <c r="Q351" s="39" t="n">
        <v>907</v>
      </c>
      <c r="R351" s="8">
        <f>I351-Q351</f>
        <v/>
      </c>
      <c r="S351" s="36">
        <f>P351*R351</f>
        <v/>
      </c>
      <c r="U351" s="27" t="inlineStr">
        <is>
          <t>Stock SAP</t>
        </is>
      </c>
      <c r="V351" s="27" t="inlineStr">
        <is>
          <t>Descartables</t>
        </is>
      </c>
      <c r="W351" s="27" t="inlineStr">
        <is>
          <t>Dentro del alcance</t>
        </is>
      </c>
      <c r="X351" s="25" t="inlineStr">
        <is>
          <t>Alta</t>
        </is>
      </c>
      <c r="Y351" s="27" t="inlineStr">
        <is>
          <t>Homologado – confianza Alta</t>
        </is>
      </c>
      <c r="Z351" s="25" t="inlineStr">
        <is>
          <t>Dar de alta en SAP</t>
        </is>
      </c>
      <c r="AA351" s="27" t="inlineStr">
        <is>
          <t>22</t>
        </is>
      </c>
      <c r="AB351" s="27" t="inlineStr">
        <is>
          <t>Agujas 40/8</t>
        </is>
      </c>
      <c r="AC351" s="27" t="inlineStr">
        <is>
          <t>Homologación por código Avain (master D-139)</t>
        </is>
      </c>
      <c r="AD351" s="27" t="inlineStr">
        <is>
          <t>No</t>
        </is>
      </c>
      <c r="AE351" s="27" t="inlineStr"/>
      <c r="AF351" s="27" t="inlineStr">
        <is>
          <t>Sí</t>
        </is>
      </c>
      <c r="AG351" s="27" t="inlineStr">
        <is>
          <t>D-139</t>
        </is>
      </c>
      <c r="AH351" s="37" t="n">
        <v>5</v>
      </c>
      <c r="AI351" s="37" t="n">
        <v>907</v>
      </c>
      <c r="AJ351" s="37" t="n">
        <v>-902</v>
      </c>
      <c r="AK351" s="38" t="n">
        <v>1733.89</v>
      </c>
      <c r="AL351" s="38">
        <f>IF(OR($Z351="Dar de baja en SAP",$Z351="Dar de alta en SAP"),$AJ351*$AK351,"")</f>
        <v/>
      </c>
      <c r="AM351" s="38">
        <f>$AI351*$AK351</f>
        <v/>
      </c>
      <c r="AN351" s="29" t="inlineStr">
        <is>
          <t>Valorización a validar: relación de cantidades 181 a 1 entre SAP y el recuento físico. Sugiere distinta unidad de medida (SAP por caja o envase y el recuento por unidad). La diferencia económica de esta fila no debe tomarse como definitiva.</t>
        </is>
      </c>
      <c r="AO351" s="27" t="inlineStr">
        <is>
          <t>Homologación: confianza base Alta + confianza SAP Alta → Alta.</t>
        </is>
      </c>
    </row>
    <row r="352">
      <c r="A352" s="5" t="inlineStr">
        <is>
          <t>2000028</t>
        </is>
      </c>
      <c r="B352" s="5" t="inlineStr">
        <is>
          <t>JERINGA 10 ML</t>
        </is>
      </c>
      <c r="C352" s="5" t="inlineStr"/>
      <c r="D352" s="5" t="inlineStr">
        <is>
          <t>033</t>
        </is>
      </c>
      <c r="E352" s="5" t="inlineStr">
        <is>
          <t>ZDES</t>
        </is>
      </c>
      <c r="F352" s="5" t="inlineStr">
        <is>
          <t>1130</t>
        </is>
      </c>
      <c r="G352" s="5" t="inlineStr">
        <is>
          <t>3013</t>
        </is>
      </c>
      <c r="H352" s="5" t="inlineStr">
        <is>
          <t>C/U</t>
        </is>
      </c>
      <c r="I352" s="6" t="n">
        <v>5</v>
      </c>
      <c r="J352" s="6" t="n">
        <v>0</v>
      </c>
      <c r="K352" s="5" t="inlineStr">
        <is>
          <t>ARS</t>
        </is>
      </c>
      <c r="L352" s="7" t="n">
        <v>0</v>
      </c>
      <c r="M352" s="7" t="n">
        <v>940.42</v>
      </c>
      <c r="O352" s="11">
        <f>M352/SUM($M$2:$M$485)</f>
        <v/>
      </c>
      <c r="P352" s="5">
        <f>IFERROR(M352/I352,0)</f>
        <v/>
      </c>
      <c r="R352" s="8">
        <f>I352-Q352</f>
        <v/>
      </c>
      <c r="S352" s="36">
        <f>P352*R352</f>
        <v/>
      </c>
      <c r="U352" s="27" t="inlineStr">
        <is>
          <t>Stock SAP</t>
        </is>
      </c>
      <c r="V352" s="27" t="inlineStr">
        <is>
          <t>Descartables</t>
        </is>
      </c>
      <c r="W352" s="27" t="inlineStr">
        <is>
          <t>Dentro del alcance</t>
        </is>
      </c>
      <c r="X352" s="25" t="inlineStr">
        <is>
          <t>Alta</t>
        </is>
      </c>
      <c r="Y352" s="27" t="inlineStr">
        <is>
          <t>Homologado – confianza Alta</t>
        </is>
      </c>
      <c r="Z352" s="25" t="inlineStr">
        <is>
          <t>Dar de alta en SAP</t>
        </is>
      </c>
      <c r="AA352" s="27" t="inlineStr">
        <is>
          <t>155</t>
        </is>
      </c>
      <c r="AB352" s="27" t="inlineStr">
        <is>
          <t>Jeringas 10 cc</t>
        </is>
      </c>
      <c r="AC352" s="27" t="inlineStr">
        <is>
          <t>Homologación por código Avain (master D-136)</t>
        </is>
      </c>
      <c r="AD352" s="27" t="inlineStr">
        <is>
          <t>No</t>
        </is>
      </c>
      <c r="AE352" s="27" t="inlineStr"/>
      <c r="AF352" s="27" t="inlineStr">
        <is>
          <t>Sí</t>
        </is>
      </c>
      <c r="AG352" s="27" t="inlineStr">
        <is>
          <t>D-136</t>
        </is>
      </c>
      <c r="AH352" s="37" t="n">
        <v>305</v>
      </c>
      <c r="AI352" s="37" t="n">
        <v>1277</v>
      </c>
      <c r="AJ352" s="37" t="n">
        <v>-972</v>
      </c>
      <c r="AK352" s="38" t="n">
        <v>188.0837704918033</v>
      </c>
      <c r="AL352" s="38">
        <f>IF(OR($Z352="Dar de baja en SAP",$Z352="Dar de alta en SAP"),$AJ352*$AK352,"")</f>
        <v/>
      </c>
      <c r="AM352" s="38">
        <f>$AI352*$AK352</f>
        <v/>
      </c>
      <c r="AN352" s="27" t="inlineStr"/>
      <c r="AO352" s="27"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t="inlineStr"/>
      <c r="D353" s="5" t="inlineStr">
        <is>
          <t>033</t>
        </is>
      </c>
      <c r="E353" s="5" t="inlineStr">
        <is>
          <t>ZDES</t>
        </is>
      </c>
      <c r="F353" s="5" t="inlineStr">
        <is>
          <t>1130</t>
        </is>
      </c>
      <c r="G353" s="5" t="inlineStr">
        <is>
          <t>3014</t>
        </is>
      </c>
      <c r="H353" s="5" t="inlineStr">
        <is>
          <t>C/U</t>
        </is>
      </c>
      <c r="I353" s="6" t="n">
        <v>5</v>
      </c>
      <c r="J353" s="6" t="n">
        <v>0</v>
      </c>
      <c r="K353" s="5" t="inlineStr">
        <is>
          <t>ARS</t>
        </is>
      </c>
      <c r="L353" s="7" t="n">
        <v>0</v>
      </c>
      <c r="M353" s="7" t="n">
        <v>3447.53</v>
      </c>
      <c r="O353" s="11">
        <f>M353/SUM($M$2:$M$485)</f>
        <v/>
      </c>
      <c r="P353" s="5">
        <f>IFERROR(M353/I353,0)</f>
        <v/>
      </c>
      <c r="R353" s="8">
        <f>I353-Q353</f>
        <v/>
      </c>
      <c r="S353" s="36">
        <f>P353*R353</f>
        <v/>
      </c>
      <c r="U353" s="27" t="inlineStr">
        <is>
          <t>Stock SAP</t>
        </is>
      </c>
      <c r="V353" s="27" t="inlineStr">
        <is>
          <t>Descartables</t>
        </is>
      </c>
      <c r="W353" s="27" t="inlineStr">
        <is>
          <t>Dentro del alcance</t>
        </is>
      </c>
      <c r="X353" s="25" t="inlineStr">
        <is>
          <t>Alta</t>
        </is>
      </c>
      <c r="Y353" s="27" t="inlineStr">
        <is>
          <t>Homologado – confianza Alta</t>
        </is>
      </c>
      <c r="Z353" s="26" t="inlineStr">
        <is>
          <t>Dar de baja en SAP</t>
        </is>
      </c>
      <c r="AA353" s="27" t="inlineStr">
        <is>
          <t>55</t>
        </is>
      </c>
      <c r="AB353" s="27" t="inlineStr">
        <is>
          <t>Campo Esteril</t>
        </is>
      </c>
      <c r="AC353" s="27" t="inlineStr">
        <is>
          <t>Homologación por código Avain (master K-288)</t>
        </is>
      </c>
      <c r="AD353" s="27" t="inlineStr">
        <is>
          <t>No</t>
        </is>
      </c>
      <c r="AE353" s="27" t="inlineStr"/>
      <c r="AF353" s="27" t="inlineStr">
        <is>
          <t>Sí</t>
        </is>
      </c>
      <c r="AG353" s="27" t="inlineStr">
        <is>
          <t>K-288</t>
        </is>
      </c>
      <c r="AH353" s="37" t="n">
        <v>15</v>
      </c>
      <c r="AI353" s="37" t="n">
        <v>12</v>
      </c>
      <c r="AJ353" s="37" t="n">
        <v>3</v>
      </c>
      <c r="AK353" s="38" t="n">
        <v>689.5066666666667</v>
      </c>
      <c r="AL353" s="38">
        <f>IF(OR($Z353="Dar de baja en SAP",$Z353="Dar de alta en SAP"),$AJ353*$AK353,"")</f>
        <v/>
      </c>
      <c r="AM353" s="38">
        <f>$AI353*$AK353</f>
        <v/>
      </c>
      <c r="AN353" s="27" t="inlineStr"/>
      <c r="AO353" s="27"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t="inlineStr"/>
      <c r="D354" s="5" t="inlineStr">
        <is>
          <t>033</t>
        </is>
      </c>
      <c r="E354" s="5" t="inlineStr">
        <is>
          <t>ZDES</t>
        </is>
      </c>
      <c r="F354" s="5" t="inlineStr">
        <is>
          <t>1130</t>
        </is>
      </c>
      <c r="G354" s="5" t="inlineStr">
        <is>
          <t>3013</t>
        </is>
      </c>
      <c r="H354" s="5" t="inlineStr">
        <is>
          <t>C/U</t>
        </is>
      </c>
      <c r="I354" s="6" t="n">
        <v>5</v>
      </c>
      <c r="J354" s="6" t="n">
        <v>0</v>
      </c>
      <c r="K354" s="5" t="inlineStr">
        <is>
          <t>ARS</t>
        </is>
      </c>
      <c r="L354" s="7" t="n">
        <v>0</v>
      </c>
      <c r="M354" s="7" t="n">
        <v>1765.2</v>
      </c>
      <c r="O354" s="11">
        <f>M354/SUM($M$2:$M$485)</f>
        <v/>
      </c>
      <c r="P354" s="5">
        <f>IFERROR(M354/I354,0)</f>
        <v/>
      </c>
      <c r="R354" s="8">
        <f>I354-Q354</f>
        <v/>
      </c>
      <c r="S354" s="36">
        <f>P354*R354</f>
        <v/>
      </c>
      <c r="U354" s="27" t="inlineStr">
        <is>
          <t>Stock SAP</t>
        </is>
      </c>
      <c r="V354" s="27" t="inlineStr">
        <is>
          <t>Descartables</t>
        </is>
      </c>
      <c r="W354" s="27" t="inlineStr">
        <is>
          <t>Dentro del alcance</t>
        </is>
      </c>
      <c r="X354" s="27" t="inlineStr"/>
      <c r="Y354" s="27" t="inlineStr">
        <is>
          <t>Sin recuento físico en el inventario de Avain</t>
        </is>
      </c>
      <c r="Z354" s="28" t="inlineStr">
        <is>
          <t>Sin recuento físico</t>
        </is>
      </c>
      <c r="AA354" s="27" t="inlineStr"/>
      <c r="AB354" s="27" t="inlineStr"/>
      <c r="AC354" s="27" t="inlineStr"/>
      <c r="AD354" s="27" t="inlineStr"/>
      <c r="AE354" s="27" t="inlineStr"/>
      <c r="AF354" s="27" t="inlineStr"/>
      <c r="AG354" s="27" t="inlineStr"/>
      <c r="AH354" s="37" t="n">
        <v>5</v>
      </c>
      <c r="AI354" s="37" t="n">
        <v>0</v>
      </c>
      <c r="AJ354" s="37" t="n">
        <v>5</v>
      </c>
      <c r="AK354" s="38" t="n">
        <v>353.04</v>
      </c>
      <c r="AL354" s="38" t="n"/>
      <c r="AM354" s="38" t="n"/>
      <c r="AN354" s="27" t="inlineStr"/>
      <c r="AO354" s="27" t="inlineStr"/>
    </row>
    <row r="355">
      <c r="A355" s="5" t="inlineStr">
        <is>
          <t>2001863</t>
        </is>
      </c>
      <c r="B355" s="5" t="inlineStr">
        <is>
          <t>SONDA P/ ASPIRACION K29</t>
        </is>
      </c>
      <c r="C355" s="5" t="inlineStr"/>
      <c r="D355" s="5" t="inlineStr">
        <is>
          <t>033</t>
        </is>
      </c>
      <c r="E355" s="5" t="inlineStr">
        <is>
          <t>ZDES</t>
        </is>
      </c>
      <c r="F355" s="5" t="inlineStr">
        <is>
          <t>1130</t>
        </is>
      </c>
      <c r="G355" s="5" t="inlineStr">
        <is>
          <t>3013</t>
        </is>
      </c>
      <c r="H355" s="5" t="inlineStr">
        <is>
          <t>C/U</t>
        </is>
      </c>
      <c r="I355" s="6" t="n">
        <v>5</v>
      </c>
      <c r="J355" s="6" t="n">
        <v>0</v>
      </c>
      <c r="K355" s="5" t="inlineStr">
        <is>
          <t>ARS</t>
        </is>
      </c>
      <c r="L355" s="7" t="n">
        <v>0</v>
      </c>
      <c r="M355" s="7" t="n">
        <v>1765.2</v>
      </c>
      <c r="O355" s="11">
        <f>M355/SUM($M$2:$M$485)</f>
        <v/>
      </c>
      <c r="P355" s="5">
        <f>IFERROR(M355/I355,0)</f>
        <v/>
      </c>
      <c r="Q355" s="39" t="n">
        <v>19</v>
      </c>
      <c r="R355" s="8">
        <f>I355-Q355</f>
        <v/>
      </c>
      <c r="S355" s="36">
        <f>P355*R355</f>
        <v/>
      </c>
      <c r="U355" s="27" t="inlineStr">
        <is>
          <t>Stock SAP</t>
        </is>
      </c>
      <c r="V355" s="27" t="inlineStr">
        <is>
          <t>Descartables</t>
        </is>
      </c>
      <c r="W355" s="27" t="inlineStr">
        <is>
          <t>Dentro del alcance</t>
        </is>
      </c>
      <c r="X355" s="25" t="inlineStr">
        <is>
          <t>Alta</t>
        </is>
      </c>
      <c r="Y355" s="27" t="inlineStr">
        <is>
          <t>Homologado – confianza Alta</t>
        </is>
      </c>
      <c r="Z355" s="25" t="inlineStr">
        <is>
          <t>Dar de alta en SAP</t>
        </is>
      </c>
      <c r="AA355" s="27" t="inlineStr">
        <is>
          <t>429</t>
        </is>
      </c>
      <c r="AB355" s="27" t="inlineStr">
        <is>
          <t>Sonda de Aspiracion K29</t>
        </is>
      </c>
      <c r="AC355" s="27" t="inlineStr">
        <is>
          <t>Cruce por nomenclatura SAP</t>
        </is>
      </c>
      <c r="AD355" s="27" t="inlineStr">
        <is>
          <t>No</t>
        </is>
      </c>
      <c r="AE355" s="27" t="inlineStr"/>
      <c r="AF355" s="27" t="inlineStr">
        <is>
          <t>No</t>
        </is>
      </c>
      <c r="AG355" s="27" t="inlineStr"/>
      <c r="AH355" s="37" t="n">
        <v>5</v>
      </c>
      <c r="AI355" s="37" t="n">
        <v>19</v>
      </c>
      <c r="AJ355" s="37" t="n">
        <v>-14</v>
      </c>
      <c r="AK355" s="38" t="n">
        <v>353.04</v>
      </c>
      <c r="AL355" s="38">
        <f>IF(OR($Z355="Dar de baja en SAP",$Z355="Dar de alta en SAP"),$AJ355*$AK355,"")</f>
        <v/>
      </c>
      <c r="AM355" s="38">
        <f>$AI355*$AK355</f>
        <v/>
      </c>
      <c r="AN355" s="27" t="inlineStr"/>
      <c r="AO355" s="27" t="inlineStr">
        <is>
          <t>Cruce por nomenclatura: similitud 0.92.</t>
        </is>
      </c>
    </row>
    <row r="356">
      <c r="A356" s="5" t="inlineStr">
        <is>
          <t>3000125</t>
        </is>
      </c>
      <c r="B356" s="5" t="inlineStr">
        <is>
          <t>PANTALON CARGO AZUL T40</t>
        </is>
      </c>
      <c r="C356" s="5" t="inlineStr"/>
      <c r="D356" s="5" t="inlineStr">
        <is>
          <t>INDU</t>
        </is>
      </c>
      <c r="E356" s="5" t="inlineStr">
        <is>
          <t>ZUNI</t>
        </is>
      </c>
      <c r="F356" s="5" t="inlineStr">
        <is>
          <t>1130</t>
        </is>
      </c>
      <c r="G356" s="5" t="inlineStr">
        <is>
          <t>3011</t>
        </is>
      </c>
      <c r="H356" s="5" t="inlineStr">
        <is>
          <t>C/U</t>
        </is>
      </c>
      <c r="I356" s="6" t="n">
        <v>5</v>
      </c>
      <c r="J356" s="6" t="n">
        <v>0</v>
      </c>
      <c r="K356" s="5" t="inlineStr">
        <is>
          <t>ARS</t>
        </is>
      </c>
      <c r="L356" s="7" t="n">
        <v>0</v>
      </c>
      <c r="M356" s="7" t="n">
        <v>92500</v>
      </c>
      <c r="O356" s="11">
        <f>M356/SUM($M$2:$M$485)</f>
        <v/>
      </c>
      <c r="P356" s="5">
        <f>IFERROR(M356/I356,0)</f>
        <v/>
      </c>
      <c r="R356" s="8">
        <f>I356-Q356</f>
        <v/>
      </c>
      <c r="S356" s="36">
        <f>P356*R356</f>
        <v/>
      </c>
      <c r="U356" s="27" t="inlineStr">
        <is>
          <t>Stock SAP</t>
        </is>
      </c>
      <c r="V356" s="27" t="inlineStr">
        <is>
          <t>Uniformes</t>
        </is>
      </c>
      <c r="W356" s="27" t="inlineStr">
        <is>
          <t>Fuera del alcance</t>
        </is>
      </c>
      <c r="X356" s="27" t="inlineStr"/>
      <c r="Y356" s="27" t="inlineStr">
        <is>
          <t>No aplica: uniformes, clasificación que el inventario físico de Farmacia no releva</t>
        </is>
      </c>
      <c r="Z356" s="28" t="inlineStr">
        <is>
          <t>Fuera del alcance del inventario físico</t>
        </is>
      </c>
      <c r="AA356" s="27" t="inlineStr"/>
      <c r="AB356" s="27" t="inlineStr"/>
      <c r="AC356" s="27" t="inlineStr"/>
      <c r="AD356" s="27" t="inlineStr"/>
      <c r="AE356" s="27" t="inlineStr"/>
      <c r="AF356" s="27" t="inlineStr"/>
      <c r="AG356" s="27" t="inlineStr"/>
      <c r="AH356" s="37" t="n">
        <v>5</v>
      </c>
      <c r="AI356" s="37" t="n">
        <v>0</v>
      </c>
      <c r="AJ356" s="37" t="n">
        <v>5</v>
      </c>
      <c r="AK356" s="38" t="n">
        <v>18500</v>
      </c>
      <c r="AL356" s="38" t="n"/>
      <c r="AM356" s="38" t="n"/>
      <c r="AN356" s="27" t="inlineStr"/>
      <c r="AO356" s="27" t="inlineStr"/>
    </row>
    <row r="357">
      <c r="A357" s="5" t="inlineStr">
        <is>
          <t>3000717</t>
        </is>
      </c>
      <c r="B357" s="5" t="inlineStr">
        <is>
          <t>PANTALON CARGO ANTI DESGARRO T50</t>
        </is>
      </c>
      <c r="C357" s="5" t="inlineStr"/>
      <c r="D357" s="5" t="inlineStr">
        <is>
          <t>INDU</t>
        </is>
      </c>
      <c r="E357" s="5" t="inlineStr">
        <is>
          <t>ZUNI</t>
        </is>
      </c>
      <c r="F357" s="5" t="inlineStr">
        <is>
          <t>1130</t>
        </is>
      </c>
      <c r="G357" s="5" t="inlineStr">
        <is>
          <t>3011</t>
        </is>
      </c>
      <c r="H357" s="5" t="inlineStr">
        <is>
          <t>C/U</t>
        </is>
      </c>
      <c r="I357" s="6" t="n">
        <v>5</v>
      </c>
      <c r="J357" s="6" t="n">
        <v>0</v>
      </c>
      <c r="K357" s="5" t="inlineStr">
        <is>
          <t>ARS</t>
        </is>
      </c>
      <c r="L357" s="7" t="n">
        <v>0</v>
      </c>
      <c r="M357" s="7" t="n">
        <v>125635.6</v>
      </c>
      <c r="O357" s="11">
        <f>M357/SUM($M$2:$M$485)</f>
        <v/>
      </c>
      <c r="P357" s="5">
        <f>IFERROR(M357/I357,0)</f>
        <v/>
      </c>
      <c r="R357" s="8">
        <f>I357-Q357</f>
        <v/>
      </c>
      <c r="S357" s="36">
        <f>P357*R357</f>
        <v/>
      </c>
      <c r="U357" s="27" t="inlineStr">
        <is>
          <t>Stock SAP</t>
        </is>
      </c>
      <c r="V357" s="27" t="inlineStr">
        <is>
          <t>Uniformes</t>
        </is>
      </c>
      <c r="W357" s="27" t="inlineStr">
        <is>
          <t>Fuera del alcance</t>
        </is>
      </c>
      <c r="X357" s="27" t="inlineStr"/>
      <c r="Y357" s="27" t="inlineStr">
        <is>
          <t>No aplica: uniformes, clasificación que el inventario físico de Farmacia no releva</t>
        </is>
      </c>
      <c r="Z357" s="28" t="inlineStr">
        <is>
          <t>Fuera del alcance del inventario físico</t>
        </is>
      </c>
      <c r="AA357" s="27" t="inlineStr"/>
      <c r="AB357" s="27" t="inlineStr"/>
      <c r="AC357" s="27" t="inlineStr"/>
      <c r="AD357" s="27" t="inlineStr"/>
      <c r="AE357" s="27" t="inlineStr"/>
      <c r="AF357" s="27" t="inlineStr"/>
      <c r="AG357" s="27" t="inlineStr"/>
      <c r="AH357" s="37" t="n">
        <v>5</v>
      </c>
      <c r="AI357" s="37" t="n">
        <v>0</v>
      </c>
      <c r="AJ357" s="37" t="n">
        <v>5</v>
      </c>
      <c r="AK357" s="38" t="n">
        <v>25127.12</v>
      </c>
      <c r="AL357" s="38" t="n"/>
      <c r="AM357" s="38" t="n"/>
      <c r="AN357" s="27" t="inlineStr"/>
      <c r="AO357" s="27" t="inlineStr"/>
    </row>
    <row r="358">
      <c r="A358" s="5" t="inlineStr">
        <is>
          <t>3000720</t>
        </is>
      </c>
      <c r="B358" s="5" t="inlineStr">
        <is>
          <t>PANTALON CARGO ANTI DESGARRO T56</t>
        </is>
      </c>
      <c r="C358" s="5" t="inlineStr"/>
      <c r="D358" s="5" t="inlineStr">
        <is>
          <t>INDU</t>
        </is>
      </c>
      <c r="E358" s="5" t="inlineStr">
        <is>
          <t>ZUNI</t>
        </is>
      </c>
      <c r="F358" s="5" t="inlineStr">
        <is>
          <t>1130</t>
        </is>
      </c>
      <c r="G358" s="5" t="inlineStr">
        <is>
          <t>3011</t>
        </is>
      </c>
      <c r="H358" s="5" t="inlineStr">
        <is>
          <t>C/U</t>
        </is>
      </c>
      <c r="I358" s="6" t="n">
        <v>5</v>
      </c>
      <c r="J358" s="6" t="n">
        <v>0</v>
      </c>
      <c r="K358" s="5" t="inlineStr">
        <is>
          <t>ARS</t>
        </is>
      </c>
      <c r="L358" s="7" t="n">
        <v>0</v>
      </c>
      <c r="M358" s="7" t="n">
        <v>125635.6</v>
      </c>
      <c r="O358" s="11">
        <f>M358/SUM($M$2:$M$485)</f>
        <v/>
      </c>
      <c r="P358" s="5">
        <f>IFERROR(M358/I358,0)</f>
        <v/>
      </c>
      <c r="R358" s="8">
        <f>I358-Q358</f>
        <v/>
      </c>
      <c r="S358" s="36">
        <f>P358*R358</f>
        <v/>
      </c>
      <c r="U358" s="27" t="inlineStr">
        <is>
          <t>Stock SAP</t>
        </is>
      </c>
      <c r="V358" s="27" t="inlineStr">
        <is>
          <t>Uniformes</t>
        </is>
      </c>
      <c r="W358" s="27" t="inlineStr">
        <is>
          <t>Fuera del alcance</t>
        </is>
      </c>
      <c r="X358" s="27" t="inlineStr"/>
      <c r="Y358" s="27" t="inlineStr">
        <is>
          <t>No aplica: uniformes, clasificación que el inventario físico de Farmacia no releva</t>
        </is>
      </c>
      <c r="Z358" s="28" t="inlineStr">
        <is>
          <t>Fuera del alcance del inventario físico</t>
        </is>
      </c>
      <c r="AA358" s="27" t="inlineStr"/>
      <c r="AB358" s="27" t="inlineStr"/>
      <c r="AC358" s="27" t="inlineStr"/>
      <c r="AD358" s="27" t="inlineStr"/>
      <c r="AE358" s="27" t="inlineStr"/>
      <c r="AF358" s="27" t="inlineStr"/>
      <c r="AG358" s="27" t="inlineStr"/>
      <c r="AH358" s="37" t="n">
        <v>5</v>
      </c>
      <c r="AI358" s="37" t="n">
        <v>0</v>
      </c>
      <c r="AJ358" s="37" t="n">
        <v>5</v>
      </c>
      <c r="AK358" s="38" t="n">
        <v>25127.12</v>
      </c>
      <c r="AL358" s="38" t="n"/>
      <c r="AM358" s="38" t="n"/>
      <c r="AN358" s="27" t="inlineStr"/>
      <c r="AO358" s="27" t="inlineStr"/>
    </row>
    <row r="359">
      <c r="A359" s="5" t="inlineStr">
        <is>
          <t>3000866</t>
        </is>
      </c>
      <c r="B359" s="5" t="inlineStr">
        <is>
          <t>PANTALON PRIMERA PIEL TALLE 42</t>
        </is>
      </c>
      <c r="C359" s="5" t="inlineStr"/>
      <c r="D359" s="5" t="inlineStr">
        <is>
          <t>INDU</t>
        </is>
      </c>
      <c r="E359" s="5" t="inlineStr">
        <is>
          <t>ZUNI</t>
        </is>
      </c>
      <c r="F359" s="5" t="inlineStr">
        <is>
          <t>1130</t>
        </is>
      </c>
      <c r="G359" s="5" t="inlineStr">
        <is>
          <t>3010</t>
        </is>
      </c>
      <c r="H359" s="5" t="inlineStr">
        <is>
          <t>C/U</t>
        </is>
      </c>
      <c r="I359" s="6" t="n">
        <v>5</v>
      </c>
      <c r="J359" s="6" t="n">
        <v>0</v>
      </c>
      <c r="K359" s="5" t="inlineStr">
        <is>
          <t>ARS</t>
        </is>
      </c>
      <c r="L359" s="7" t="n">
        <v>0</v>
      </c>
      <c r="M359" s="7" t="n">
        <v>39753.89</v>
      </c>
      <c r="O359" s="11">
        <f>M359/SUM($M$2:$M$485)</f>
        <v/>
      </c>
      <c r="P359" s="5">
        <f>IFERROR(M359/I359,0)</f>
        <v/>
      </c>
      <c r="R359" s="8">
        <f>I359-Q359</f>
        <v/>
      </c>
      <c r="S359" s="36">
        <f>P359*R359</f>
        <v/>
      </c>
      <c r="U359" s="27" t="inlineStr">
        <is>
          <t>Stock SAP</t>
        </is>
      </c>
      <c r="V359" s="27" t="inlineStr">
        <is>
          <t>Uniformes</t>
        </is>
      </c>
      <c r="W359" s="27" t="inlineStr">
        <is>
          <t>Fuera del alcance</t>
        </is>
      </c>
      <c r="X359" s="27" t="inlineStr"/>
      <c r="Y359" s="27" t="inlineStr">
        <is>
          <t>No aplica: uniformes, clasificación que el inventario físico de Farmacia no releva</t>
        </is>
      </c>
      <c r="Z359" s="28" t="inlineStr">
        <is>
          <t>Fuera del alcance del inventario físico</t>
        </is>
      </c>
      <c r="AA359" s="27" t="inlineStr"/>
      <c r="AB359" s="27" t="inlineStr"/>
      <c r="AC359" s="27" t="inlineStr"/>
      <c r="AD359" s="27" t="inlineStr"/>
      <c r="AE359" s="27" t="inlineStr"/>
      <c r="AF359" s="27" t="inlineStr"/>
      <c r="AG359" s="27" t="inlineStr"/>
      <c r="AH359" s="37" t="n">
        <v>5</v>
      </c>
      <c r="AI359" s="37" t="n">
        <v>0</v>
      </c>
      <c r="AJ359" s="37" t="n">
        <v>5</v>
      </c>
      <c r="AK359" s="38" t="n">
        <v>7950.778</v>
      </c>
      <c r="AL359" s="38" t="n"/>
      <c r="AM359" s="38" t="n"/>
      <c r="AN359" s="27" t="inlineStr"/>
      <c r="AO359" s="27" t="inlineStr"/>
    </row>
    <row r="360">
      <c r="A360" s="5" t="inlineStr">
        <is>
          <t>3000915</t>
        </is>
      </c>
      <c r="B360" s="5" t="inlineStr">
        <is>
          <t>BOTIN DE SEGURIDAD T43</t>
        </is>
      </c>
      <c r="C360" s="5" t="inlineStr"/>
      <c r="D360" s="5" t="inlineStr">
        <is>
          <t>INDU</t>
        </is>
      </c>
      <c r="E360" s="5" t="inlineStr">
        <is>
          <t>ZUNI</t>
        </is>
      </c>
      <c r="F360" s="5" t="inlineStr">
        <is>
          <t>1130</t>
        </is>
      </c>
      <c r="G360" s="5" t="inlineStr">
        <is>
          <t>3010</t>
        </is>
      </c>
      <c r="H360" s="5" t="inlineStr">
        <is>
          <t>C/U</t>
        </is>
      </c>
      <c r="I360" s="6" t="n">
        <v>5</v>
      </c>
      <c r="J360" s="6" t="n">
        <v>0</v>
      </c>
      <c r="K360" s="5" t="inlineStr">
        <is>
          <t>ARS</t>
        </is>
      </c>
      <c r="L360" s="7" t="n">
        <v>0</v>
      </c>
      <c r="M360" s="7" t="n">
        <v>429423.33</v>
      </c>
      <c r="O360" s="11">
        <f>M360/SUM($M$2:$M$485)</f>
        <v/>
      </c>
      <c r="P360" s="5">
        <f>IFERROR(M360/I360,0)</f>
        <v/>
      </c>
      <c r="R360" s="8">
        <f>I360-Q360</f>
        <v/>
      </c>
      <c r="S360" s="36">
        <f>P360*R360</f>
        <v/>
      </c>
      <c r="U360" s="27" t="inlineStr">
        <is>
          <t>Stock SAP</t>
        </is>
      </c>
      <c r="V360" s="27" t="inlineStr">
        <is>
          <t>Uniformes</t>
        </is>
      </c>
      <c r="W360" s="27" t="inlineStr">
        <is>
          <t>Fuera del alcance</t>
        </is>
      </c>
      <c r="X360" s="27" t="inlineStr"/>
      <c r="Y360" s="27" t="inlineStr">
        <is>
          <t>No aplica: uniformes, clasificación que el inventario físico de Farmacia no releva</t>
        </is>
      </c>
      <c r="Z360" s="28" t="inlineStr">
        <is>
          <t>Fuera del alcance del inventario físico</t>
        </is>
      </c>
      <c r="AA360" s="27" t="inlineStr"/>
      <c r="AB360" s="27" t="inlineStr"/>
      <c r="AC360" s="27" t="inlineStr"/>
      <c r="AD360" s="27" t="inlineStr"/>
      <c r="AE360" s="27" t="inlineStr"/>
      <c r="AF360" s="27" t="inlineStr"/>
      <c r="AG360" s="27" t="inlineStr"/>
      <c r="AH360" s="37" t="n">
        <v>15</v>
      </c>
      <c r="AI360" s="37" t="n">
        <v>0</v>
      </c>
      <c r="AJ360" s="37" t="n">
        <v>15</v>
      </c>
      <c r="AK360" s="38" t="n">
        <v>85884.66666666667</v>
      </c>
      <c r="AL360" s="38" t="n"/>
      <c r="AM360" s="38" t="n"/>
      <c r="AN360" s="27" t="inlineStr"/>
      <c r="AO360" s="27" t="inlineStr">
        <is>
          <t>El material ocupa 2 filas en la hoja 1130 Salta (lote/almacén). La cantidad SAP y la física de esta vista son el total del material.</t>
        </is>
      </c>
    </row>
    <row r="361">
      <c r="A361" s="5" t="inlineStr">
        <is>
          <t>3000975</t>
        </is>
      </c>
      <c r="B361" s="5" t="inlineStr">
        <is>
          <t>BOTIN DE SEGURIDAD T45</t>
        </is>
      </c>
      <c r="C361" s="5" t="inlineStr"/>
      <c r="D361" s="5" t="inlineStr">
        <is>
          <t>INDU</t>
        </is>
      </c>
      <c r="E361" s="5" t="inlineStr">
        <is>
          <t>ZUNI</t>
        </is>
      </c>
      <c r="F361" s="5" t="inlineStr">
        <is>
          <t>1130</t>
        </is>
      </c>
      <c r="G361" s="5" t="inlineStr">
        <is>
          <t>3011</t>
        </is>
      </c>
      <c r="H361" s="5" t="inlineStr">
        <is>
          <t>C/U</t>
        </is>
      </c>
      <c r="I361" s="6" t="n">
        <v>5</v>
      </c>
      <c r="J361" s="6" t="n">
        <v>0</v>
      </c>
      <c r="K361" s="5" t="inlineStr">
        <is>
          <t>ARS</t>
        </is>
      </c>
      <c r="L361" s="7" t="n">
        <v>0</v>
      </c>
      <c r="M361" s="7" t="n">
        <v>476779.17</v>
      </c>
      <c r="O361" s="11">
        <f>M361/SUM($M$2:$M$485)</f>
        <v/>
      </c>
      <c r="P361" s="5">
        <f>IFERROR(M361/I361,0)</f>
        <v/>
      </c>
      <c r="R361" s="8">
        <f>I361-Q361</f>
        <v/>
      </c>
      <c r="S361" s="36">
        <f>P361*R361</f>
        <v/>
      </c>
      <c r="U361" s="27" t="inlineStr">
        <is>
          <t>Stock SAP</t>
        </is>
      </c>
      <c r="V361" s="27" t="inlineStr">
        <is>
          <t>Uniformes</t>
        </is>
      </c>
      <c r="W361" s="27" t="inlineStr">
        <is>
          <t>Fuera del alcance</t>
        </is>
      </c>
      <c r="X361" s="27" t="inlineStr"/>
      <c r="Y361" s="27" t="inlineStr">
        <is>
          <t>No aplica: uniformes, clasificación que el inventario físico de Farmacia no releva</t>
        </is>
      </c>
      <c r="Z361" s="28" t="inlineStr">
        <is>
          <t>Fuera del alcance del inventario físico</t>
        </is>
      </c>
      <c r="AA361" s="27" t="inlineStr"/>
      <c r="AB361" s="27" t="inlineStr"/>
      <c r="AC361" s="27" t="inlineStr"/>
      <c r="AD361" s="27" t="inlineStr"/>
      <c r="AE361" s="27" t="inlineStr"/>
      <c r="AF361" s="27" t="inlineStr"/>
      <c r="AG361" s="27" t="inlineStr"/>
      <c r="AH361" s="37" t="n">
        <v>6</v>
      </c>
      <c r="AI361" s="37" t="n">
        <v>0</v>
      </c>
      <c r="AJ361" s="37" t="n">
        <v>6</v>
      </c>
      <c r="AK361" s="38" t="n">
        <v>95355.83333333333</v>
      </c>
      <c r="AL361" s="38" t="n"/>
      <c r="AM361" s="38" t="n"/>
      <c r="AN361" s="27" t="inlineStr"/>
      <c r="AO361" s="27" t="inlineStr">
        <is>
          <t>El material ocupa 2 filas en la hoja 1130 Salta (lote/almacén). La cantidad SAP y la física de esta vista son el total del material.</t>
        </is>
      </c>
    </row>
    <row r="362">
      <c r="A362" s="5" t="inlineStr">
        <is>
          <t>3001265</t>
        </is>
      </c>
      <c r="B362" s="5" t="inlineStr">
        <is>
          <t>CONJUNTO TERMICO S</t>
        </is>
      </c>
      <c r="C362" s="5" t="inlineStr"/>
      <c r="D362" s="5" t="inlineStr">
        <is>
          <t>INDU</t>
        </is>
      </c>
      <c r="E362" s="5" t="inlineStr">
        <is>
          <t>ZUNI</t>
        </is>
      </c>
      <c r="F362" s="5" t="inlineStr">
        <is>
          <t>1130</t>
        </is>
      </c>
      <c r="G362" s="5" t="inlineStr">
        <is>
          <t>3011</t>
        </is>
      </c>
      <c r="H362" s="5" t="inlineStr">
        <is>
          <t>C/U</t>
        </is>
      </c>
      <c r="I362" s="6" t="n">
        <v>5</v>
      </c>
      <c r="J362" s="6" t="n">
        <v>0</v>
      </c>
      <c r="K362" s="5" t="inlineStr">
        <is>
          <t>ARS</t>
        </is>
      </c>
      <c r="L362" s="7" t="n">
        <v>0</v>
      </c>
      <c r="M362" s="7" t="n">
        <v>55419</v>
      </c>
      <c r="O362" s="11">
        <f>M362/SUM($M$2:$M$485)</f>
        <v/>
      </c>
      <c r="P362" s="5">
        <f>IFERROR(M362/I362,0)</f>
        <v/>
      </c>
      <c r="R362" s="8">
        <f>I362-Q362</f>
        <v/>
      </c>
      <c r="S362" s="36">
        <f>P362*R362</f>
        <v/>
      </c>
      <c r="U362" s="27" t="inlineStr">
        <is>
          <t>Stock SAP</t>
        </is>
      </c>
      <c r="V362" s="27" t="inlineStr">
        <is>
          <t>Uniformes</t>
        </is>
      </c>
      <c r="W362" s="27" t="inlineStr">
        <is>
          <t>Fuera del alcance</t>
        </is>
      </c>
      <c r="X362" s="27" t="inlineStr"/>
      <c r="Y362" s="27" t="inlineStr">
        <is>
          <t>No aplica: uniformes, clasificación que el inventario físico de Farmacia no releva</t>
        </is>
      </c>
      <c r="Z362" s="28" t="inlineStr">
        <is>
          <t>Fuera del alcance del inventario físico</t>
        </is>
      </c>
      <c r="AA362" s="27" t="inlineStr"/>
      <c r="AB362" s="27" t="inlineStr"/>
      <c r="AC362" s="27" t="inlineStr"/>
      <c r="AD362" s="27" t="inlineStr"/>
      <c r="AE362" s="27" t="inlineStr"/>
      <c r="AF362" s="27" t="inlineStr"/>
      <c r="AG362" s="27" t="inlineStr"/>
      <c r="AH362" s="37" t="n">
        <v>5</v>
      </c>
      <c r="AI362" s="37" t="n">
        <v>0</v>
      </c>
      <c r="AJ362" s="37" t="n">
        <v>5</v>
      </c>
      <c r="AK362" s="38" t="n">
        <v>11083.8</v>
      </c>
      <c r="AL362" s="38" t="n"/>
      <c r="AM362" s="38" t="n"/>
      <c r="AN362" s="27" t="inlineStr"/>
      <c r="AO362" s="27" t="inlineStr"/>
    </row>
    <row r="363">
      <c r="A363" s="5" t="inlineStr">
        <is>
          <t>3001340</t>
        </is>
      </c>
      <c r="B363" s="5" t="inlineStr">
        <is>
          <t>PANTALON IMPERMEABLE S</t>
        </is>
      </c>
      <c r="C363" s="5" t="inlineStr"/>
      <c r="D363" s="5" t="inlineStr">
        <is>
          <t>INDU</t>
        </is>
      </c>
      <c r="E363" s="5" t="inlineStr">
        <is>
          <t>ZUNI</t>
        </is>
      </c>
      <c r="F363" s="5" t="inlineStr">
        <is>
          <t>1130</t>
        </is>
      </c>
      <c r="G363" s="5" t="inlineStr">
        <is>
          <t>3012</t>
        </is>
      </c>
      <c r="H363" s="5" t="inlineStr">
        <is>
          <t>C/U</t>
        </is>
      </c>
      <c r="I363" s="6" t="n">
        <v>5</v>
      </c>
      <c r="J363" s="6" t="n">
        <v>0</v>
      </c>
      <c r="K363" s="5" t="inlineStr">
        <is>
          <t>ARS</t>
        </is>
      </c>
      <c r="L363" s="7" t="n">
        <v>0</v>
      </c>
      <c r="M363" s="7" t="n">
        <v>338401.25</v>
      </c>
      <c r="O363" s="11">
        <f>M363/SUM($M$2:$M$485)</f>
        <v/>
      </c>
      <c r="P363" s="5">
        <f>IFERROR(M363/I363,0)</f>
        <v/>
      </c>
      <c r="R363" s="8">
        <f>I363-Q363</f>
        <v/>
      </c>
      <c r="S363" s="36">
        <f>P363*R363</f>
        <v/>
      </c>
      <c r="U363" s="27" t="inlineStr">
        <is>
          <t>Stock SAP</t>
        </is>
      </c>
      <c r="V363" s="27" t="inlineStr">
        <is>
          <t>Uniformes</t>
        </is>
      </c>
      <c r="W363" s="27" t="inlineStr">
        <is>
          <t>Fuera del alcance</t>
        </is>
      </c>
      <c r="X363" s="27" t="inlineStr"/>
      <c r="Y363" s="27" t="inlineStr">
        <is>
          <t>No aplica: uniformes, clasificación que el inventario físico de Farmacia no releva</t>
        </is>
      </c>
      <c r="Z363" s="28" t="inlineStr">
        <is>
          <t>Fuera del alcance del inventario físico</t>
        </is>
      </c>
      <c r="AA363" s="27" t="inlineStr"/>
      <c r="AB363" s="27" t="inlineStr"/>
      <c r="AC363" s="27" t="inlineStr"/>
      <c r="AD363" s="27" t="inlineStr"/>
      <c r="AE363" s="27" t="inlineStr"/>
      <c r="AF363" s="27" t="inlineStr"/>
      <c r="AG363" s="27" t="inlineStr"/>
      <c r="AH363" s="37" t="n">
        <v>8</v>
      </c>
      <c r="AI363" s="37" t="n">
        <v>0</v>
      </c>
      <c r="AJ363" s="37" t="n">
        <v>8</v>
      </c>
      <c r="AK363" s="38" t="n">
        <v>67680.25</v>
      </c>
      <c r="AL363" s="38" t="n"/>
      <c r="AM363" s="38" t="n"/>
      <c r="AN363" s="27" t="inlineStr"/>
      <c r="AO363" s="27" t="inlineStr">
        <is>
          <t>El material ocupa 2 filas en la hoja 1130 Salta (lote/almacén). La cantidad SAP y la física de esta vista son el total del material.</t>
        </is>
      </c>
    </row>
    <row r="364">
      <c r="A364" s="5" t="inlineStr">
        <is>
          <t>3001347</t>
        </is>
      </c>
      <c r="B364" s="5" t="inlineStr">
        <is>
          <t>CHALECO REFLECTIVO S</t>
        </is>
      </c>
      <c r="C364" s="5" t="inlineStr"/>
      <c r="D364" s="5" t="inlineStr">
        <is>
          <t>INDU</t>
        </is>
      </c>
      <c r="E364" s="5" t="inlineStr">
        <is>
          <t>ZUNI</t>
        </is>
      </c>
      <c r="F364" s="5" t="inlineStr">
        <is>
          <t>1130</t>
        </is>
      </c>
      <c r="G364" s="5" t="inlineStr">
        <is>
          <t>3011</t>
        </is>
      </c>
      <c r="H364" s="5" t="inlineStr">
        <is>
          <t>C/U</t>
        </is>
      </c>
      <c r="I364" s="6" t="n">
        <v>5</v>
      </c>
      <c r="J364" s="6" t="n">
        <v>0</v>
      </c>
      <c r="K364" s="5" t="inlineStr">
        <is>
          <t>ARS</t>
        </is>
      </c>
      <c r="L364" s="7" t="n">
        <v>0</v>
      </c>
      <c r="M364" s="7" t="n">
        <v>117845</v>
      </c>
      <c r="O364" s="11">
        <f>M364/SUM($M$2:$M$485)</f>
        <v/>
      </c>
      <c r="P364" s="5">
        <f>IFERROR(M364/I364,0)</f>
        <v/>
      </c>
      <c r="R364" s="8">
        <f>I364-Q364</f>
        <v/>
      </c>
      <c r="S364" s="36">
        <f>P364*R364</f>
        <v/>
      </c>
      <c r="U364" s="27" t="inlineStr">
        <is>
          <t>Stock SAP</t>
        </is>
      </c>
      <c r="V364" s="27" t="inlineStr">
        <is>
          <t>Uniformes</t>
        </is>
      </c>
      <c r="W364" s="27" t="inlineStr">
        <is>
          <t>Fuera del alcance</t>
        </is>
      </c>
      <c r="X364" s="27" t="inlineStr"/>
      <c r="Y364" s="27" t="inlineStr">
        <is>
          <t>No aplica: uniformes, clasificación que el inventario físico de Farmacia no releva</t>
        </is>
      </c>
      <c r="Z364" s="28" t="inlineStr">
        <is>
          <t>Fuera del alcance del inventario físico</t>
        </is>
      </c>
      <c r="AA364" s="27" t="inlineStr"/>
      <c r="AB364" s="27" t="inlineStr"/>
      <c r="AC364" s="27" t="inlineStr"/>
      <c r="AD364" s="27" t="inlineStr"/>
      <c r="AE364" s="27" t="inlineStr"/>
      <c r="AF364" s="27" t="inlineStr"/>
      <c r="AG364" s="27" t="inlineStr"/>
      <c r="AH364" s="37" t="n">
        <v>5</v>
      </c>
      <c r="AI364" s="37" t="n">
        <v>0</v>
      </c>
      <c r="AJ364" s="37" t="n">
        <v>5</v>
      </c>
      <c r="AK364" s="38" t="n">
        <v>23569</v>
      </c>
      <c r="AL364" s="38" t="n"/>
      <c r="AM364" s="38" t="n"/>
      <c r="AN364" s="27" t="inlineStr"/>
      <c r="AO364" s="27" t="inlineStr"/>
    </row>
    <row r="365">
      <c r="A365" s="5" t="inlineStr">
        <is>
          <t>3001433</t>
        </is>
      </c>
      <c r="B365" s="5" t="inlineStr">
        <is>
          <t>CHOMBA NEGRA S</t>
        </is>
      </c>
      <c r="C365" s="5" t="inlineStr"/>
      <c r="D365" s="5" t="inlineStr">
        <is>
          <t>INDU</t>
        </is>
      </c>
      <c r="E365" s="5" t="inlineStr">
        <is>
          <t>ZUNI</t>
        </is>
      </c>
      <c r="F365" s="5" t="inlineStr">
        <is>
          <t>1130</t>
        </is>
      </c>
      <c r="G365" s="5" t="inlineStr">
        <is>
          <t>3012</t>
        </is>
      </c>
      <c r="H365" s="5" t="inlineStr">
        <is>
          <t>C/U</t>
        </is>
      </c>
      <c r="I365" s="6" t="n">
        <v>5</v>
      </c>
      <c r="J365" s="6" t="n">
        <v>0</v>
      </c>
      <c r="K365" s="5" t="inlineStr">
        <is>
          <t>ARS</t>
        </is>
      </c>
      <c r="L365" s="7" t="n">
        <v>0</v>
      </c>
      <c r="M365" s="7" t="n">
        <v>63586.65</v>
      </c>
      <c r="O365" s="11">
        <f>M365/SUM($M$2:$M$485)</f>
        <v/>
      </c>
      <c r="P365" s="5">
        <f>IFERROR(M365/I365,0)</f>
        <v/>
      </c>
      <c r="R365" s="8">
        <f>I365-Q365</f>
        <v/>
      </c>
      <c r="S365" s="36">
        <f>P365*R365</f>
        <v/>
      </c>
      <c r="U365" s="27" t="inlineStr">
        <is>
          <t>Stock SAP</t>
        </is>
      </c>
      <c r="V365" s="27" t="inlineStr">
        <is>
          <t>Uniformes</t>
        </is>
      </c>
      <c r="W365" s="27" t="inlineStr">
        <is>
          <t>Fuera del alcance</t>
        </is>
      </c>
      <c r="X365" s="27" t="inlineStr"/>
      <c r="Y365" s="27" t="inlineStr">
        <is>
          <t>No aplica: uniformes, clasificación que el inventario físico de Farmacia no releva</t>
        </is>
      </c>
      <c r="Z365" s="28" t="inlineStr">
        <is>
          <t>Fuera del alcance del inventario físico</t>
        </is>
      </c>
      <c r="AA365" s="27" t="inlineStr"/>
      <c r="AB365" s="27" t="inlineStr"/>
      <c r="AC365" s="27" t="inlineStr"/>
      <c r="AD365" s="27" t="inlineStr"/>
      <c r="AE365" s="27" t="inlineStr"/>
      <c r="AF365" s="27" t="inlineStr"/>
      <c r="AG365" s="27" t="inlineStr"/>
      <c r="AH365" s="37" t="n">
        <v>5</v>
      </c>
      <c r="AI365" s="37" t="n">
        <v>0</v>
      </c>
      <c r="AJ365" s="37" t="n">
        <v>5</v>
      </c>
      <c r="AK365" s="38" t="n">
        <v>12717.33</v>
      </c>
      <c r="AL365" s="38" t="n"/>
      <c r="AM365" s="38" t="n"/>
      <c r="AN365" s="27" t="inlineStr"/>
      <c r="AO365" s="27" t="inlineStr"/>
    </row>
    <row r="366">
      <c r="A366" s="5" t="inlineStr">
        <is>
          <t>3001570</t>
        </is>
      </c>
      <c r="B366" s="5" t="inlineStr">
        <is>
          <t>CAMPERON NARANJA TERMICO S</t>
        </is>
      </c>
      <c r="C366" s="5" t="inlineStr"/>
      <c r="D366" s="5" t="inlineStr">
        <is>
          <t>INDU</t>
        </is>
      </c>
      <c r="E366" s="5" t="inlineStr">
        <is>
          <t>ZUNI</t>
        </is>
      </c>
      <c r="F366" s="5" t="inlineStr">
        <is>
          <t>1130</t>
        </is>
      </c>
      <c r="G366" s="5" t="inlineStr">
        <is>
          <t>3012</t>
        </is>
      </c>
      <c r="H366" s="5" t="inlineStr">
        <is>
          <t>C/U</t>
        </is>
      </c>
      <c r="I366" s="6" t="n">
        <v>5</v>
      </c>
      <c r="J366" s="6" t="n">
        <v>0</v>
      </c>
      <c r="K366" s="5" t="inlineStr">
        <is>
          <t>ARS</t>
        </is>
      </c>
      <c r="L366" s="7" t="n">
        <v>0</v>
      </c>
      <c r="M366" s="7" t="n">
        <v>549744.25</v>
      </c>
      <c r="O366" s="11">
        <f>M366/SUM($M$2:$M$485)</f>
        <v/>
      </c>
      <c r="P366" s="5">
        <f>IFERROR(M366/I366,0)</f>
        <v/>
      </c>
      <c r="R366" s="8">
        <f>I366-Q366</f>
        <v/>
      </c>
      <c r="S366" s="36">
        <f>P366*R366</f>
        <v/>
      </c>
      <c r="U366" s="27" t="inlineStr">
        <is>
          <t>Stock SAP</t>
        </is>
      </c>
      <c r="V366" s="27" t="inlineStr">
        <is>
          <t>Uniformes</t>
        </is>
      </c>
      <c r="W366" s="27" t="inlineStr">
        <is>
          <t>Fuera del alcance</t>
        </is>
      </c>
      <c r="X366" s="27" t="inlineStr"/>
      <c r="Y366" s="27" t="inlineStr">
        <is>
          <t>No aplica: uniformes, clasificación que el inventario físico de Farmacia no releva</t>
        </is>
      </c>
      <c r="Z366" s="28" t="inlineStr">
        <is>
          <t>Fuera del alcance del inventario físico</t>
        </is>
      </c>
      <c r="AA366" s="27" t="inlineStr"/>
      <c r="AB366" s="27" t="inlineStr"/>
      <c r="AC366" s="27" t="inlineStr"/>
      <c r="AD366" s="27" t="inlineStr"/>
      <c r="AE366" s="27" t="inlineStr"/>
      <c r="AF366" s="27" t="inlineStr"/>
      <c r="AG366" s="27" t="inlineStr"/>
      <c r="AH366" s="37" t="n">
        <v>5</v>
      </c>
      <c r="AI366" s="37" t="n">
        <v>0</v>
      </c>
      <c r="AJ366" s="37" t="n">
        <v>5</v>
      </c>
      <c r="AK366" s="38" t="n">
        <v>109948.85</v>
      </c>
      <c r="AL366" s="38" t="n"/>
      <c r="AM366" s="38" t="n"/>
      <c r="AN366" s="27" t="inlineStr"/>
      <c r="AO366" s="27" t="inlineStr"/>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7" t="n">
        <v>0</v>
      </c>
      <c r="M367" s="7" t="n">
        <v>43367.52</v>
      </c>
      <c r="O367" s="11">
        <f>M367/SUM($M$2:$M$485)</f>
        <v/>
      </c>
      <c r="P367" s="5">
        <f>IFERROR(M367/I367,0)</f>
        <v/>
      </c>
      <c r="R367" s="8">
        <f>I367-Q367</f>
        <v/>
      </c>
      <c r="S367" s="36">
        <f>P367*R367</f>
        <v/>
      </c>
      <c r="U367" s="27" t="inlineStr">
        <is>
          <t>Stock SAP</t>
        </is>
      </c>
      <c r="V367" s="27" t="inlineStr">
        <is>
          <t>Medicamentos</t>
        </is>
      </c>
      <c r="W367" s="27" t="inlineStr">
        <is>
          <t>Dentro del alcance</t>
        </is>
      </c>
      <c r="X367" s="27" t="inlineStr"/>
      <c r="Y367" s="27" t="inlineStr">
        <is>
          <t>Sin recuento físico en el inventario de Avain</t>
        </is>
      </c>
      <c r="Z367" s="28" t="inlineStr">
        <is>
          <t>Sin recuento físico</t>
        </is>
      </c>
      <c r="AA367" s="27" t="inlineStr"/>
      <c r="AB367" s="27" t="inlineStr"/>
      <c r="AC367" s="27" t="inlineStr"/>
      <c r="AD367" s="27" t="inlineStr"/>
      <c r="AE367" s="27" t="inlineStr"/>
      <c r="AF367" s="27" t="inlineStr"/>
      <c r="AG367" s="27" t="inlineStr"/>
      <c r="AH367" s="37" t="n">
        <v>4</v>
      </c>
      <c r="AI367" s="37" t="n">
        <v>0</v>
      </c>
      <c r="AJ367" s="37" t="n">
        <v>4</v>
      </c>
      <c r="AK367" s="38" t="n">
        <v>10841.88</v>
      </c>
      <c r="AL367" s="38" t="n"/>
      <c r="AM367" s="38" t="n"/>
      <c r="AN367" s="27" t="inlineStr"/>
      <c r="AO367" s="27" t="inlineStr"/>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7" t="n">
        <v>0</v>
      </c>
      <c r="M368" s="7" t="n">
        <v>35367.27</v>
      </c>
      <c r="O368" s="11">
        <f>M368/SUM($M$2:$M$485)</f>
        <v/>
      </c>
      <c r="P368" s="5">
        <f>IFERROR(M368/I368,0)</f>
        <v/>
      </c>
      <c r="Q368" s="39" t="n">
        <v>120</v>
      </c>
      <c r="R368" s="8">
        <f>I368-Q368</f>
        <v/>
      </c>
      <c r="S368" s="36">
        <f>P368*R368</f>
        <v/>
      </c>
      <c r="U368" s="27" t="inlineStr">
        <is>
          <t>Stock SAP</t>
        </is>
      </c>
      <c r="V368" s="27" t="inlineStr">
        <is>
          <t>Medicamentos</t>
        </is>
      </c>
      <c r="W368" s="27" t="inlineStr">
        <is>
          <t>Dentro del alcance</t>
        </is>
      </c>
      <c r="X368" s="30" t="inlineStr">
        <is>
          <t>Media</t>
        </is>
      </c>
      <c r="Y368" s="27" t="inlineStr">
        <is>
          <t>Homologado – confianza Media – pendiente de validación</t>
        </is>
      </c>
      <c r="Z368" s="25" t="inlineStr">
        <is>
          <t>Dar de alta en SAP</t>
        </is>
      </c>
      <c r="AA368" s="27" t="inlineStr">
        <is>
          <t>409</t>
        </is>
      </c>
      <c r="AB368" s="27" t="inlineStr">
        <is>
          <t>Melatonina 3mg comprimido</t>
        </is>
      </c>
      <c r="AC368" s="27" t="inlineStr">
        <is>
          <t>Cruce por nomenclatura SAP</t>
        </is>
      </c>
      <c r="AD368" s="27" t="inlineStr">
        <is>
          <t>No</t>
        </is>
      </c>
      <c r="AE368" s="27" t="inlineStr"/>
      <c r="AF368" s="27" t="inlineStr">
        <is>
          <t>No</t>
        </is>
      </c>
      <c r="AG368" s="27" t="inlineStr"/>
      <c r="AH368" s="37" t="n">
        <v>6</v>
      </c>
      <c r="AI368" s="37" t="n">
        <v>120</v>
      </c>
      <c r="AJ368" s="37" t="n">
        <v>-114</v>
      </c>
      <c r="AK368" s="38" t="n">
        <v>8841.816666666666</v>
      </c>
      <c r="AL368" s="38">
        <f>IF(OR($Z368="Dar de baja en SAP",$Z368="Dar de alta en SAP"),$AJ368*$AK368,"")</f>
        <v/>
      </c>
      <c r="AM368" s="38">
        <f>$AI368*$AK368</f>
        <v/>
      </c>
      <c r="AN368" s="27" t="inlineStr"/>
      <c r="AO368" s="27"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7" t="n">
        <v>0</v>
      </c>
      <c r="M369" s="7" t="n">
        <v>158883.64</v>
      </c>
      <c r="O369" s="11">
        <f>M369/SUM($M$2:$M$485)</f>
        <v/>
      </c>
      <c r="P369" s="5">
        <f>IFERROR(M369/I369,0)</f>
        <v/>
      </c>
      <c r="R369" s="8">
        <f>I369-Q369</f>
        <v/>
      </c>
      <c r="S369" s="36">
        <f>P369*R369</f>
        <v/>
      </c>
      <c r="U369" s="27" t="inlineStr">
        <is>
          <t>Stock SAP</t>
        </is>
      </c>
      <c r="V369" s="27" t="inlineStr">
        <is>
          <t>Medicamentos</t>
        </is>
      </c>
      <c r="W369" s="27" t="inlineStr">
        <is>
          <t>Dentro del alcance</t>
        </is>
      </c>
      <c r="X369" s="27" t="inlineStr"/>
      <c r="Y369" s="27" t="inlineStr">
        <is>
          <t>Sin recuento físico en el inventario de Avain</t>
        </is>
      </c>
      <c r="Z369" s="28" t="inlineStr">
        <is>
          <t>Sin recuento físico</t>
        </is>
      </c>
      <c r="AA369" s="27" t="inlineStr"/>
      <c r="AB369" s="27" t="inlineStr"/>
      <c r="AC369" s="27" t="inlineStr"/>
      <c r="AD369" s="27" t="inlineStr"/>
      <c r="AE369" s="27" t="inlineStr"/>
      <c r="AF369" s="27" t="inlineStr"/>
      <c r="AG369" s="27" t="inlineStr"/>
      <c r="AH369" s="37" t="n">
        <v>4</v>
      </c>
      <c r="AI369" s="37" t="n">
        <v>0</v>
      </c>
      <c r="AJ369" s="37" t="n">
        <v>4</v>
      </c>
      <c r="AK369" s="38" t="n">
        <v>39720.91</v>
      </c>
      <c r="AL369" s="38" t="n"/>
      <c r="AM369" s="38" t="n"/>
      <c r="AN369" s="27" t="inlineStr"/>
      <c r="AO369" s="27" t="inlineStr"/>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7" t="n">
        <v>0</v>
      </c>
      <c r="M370" s="7" t="n">
        <v>5040</v>
      </c>
      <c r="O370" s="11">
        <f>M370/SUM($M$2:$M$485)</f>
        <v/>
      </c>
      <c r="P370" s="5">
        <f>IFERROR(M370/I370,0)</f>
        <v/>
      </c>
      <c r="Q370" s="39" t="n">
        <v>54</v>
      </c>
      <c r="R370" s="8">
        <f>I370-Q370</f>
        <v/>
      </c>
      <c r="S370" s="36">
        <f>P370*R370</f>
        <v/>
      </c>
      <c r="U370" s="27" t="inlineStr">
        <is>
          <t>Stock SAP</t>
        </is>
      </c>
      <c r="V370" s="27" t="inlineStr">
        <is>
          <t>Medicamentos</t>
        </is>
      </c>
      <c r="W370" s="27" t="inlineStr">
        <is>
          <t>Dentro del alcance</t>
        </is>
      </c>
      <c r="X370" s="26" t="inlineStr">
        <is>
          <t>Baja</t>
        </is>
      </c>
      <c r="Y370" s="27" t="inlineStr">
        <is>
          <t>Homologado – confianza Baja – pendiente de validación</t>
        </is>
      </c>
      <c r="Z370" s="25" t="inlineStr">
        <is>
          <t>Dar de alta en SAP</t>
        </is>
      </c>
      <c r="AA370" s="27" t="inlineStr">
        <is>
          <t>143</t>
        </is>
      </c>
      <c r="AB370" s="27" t="inlineStr">
        <is>
          <t>Hidrocortisona 1 fco amp polvo p/rest x100mg</t>
        </is>
      </c>
      <c r="AC370" s="27" t="inlineStr">
        <is>
          <t>Cruce por nomenclatura SAP</t>
        </is>
      </c>
      <c r="AD370" s="27" t="inlineStr">
        <is>
          <t>No</t>
        </is>
      </c>
      <c r="AE370" s="27" t="inlineStr"/>
      <c r="AF370" s="27" t="inlineStr">
        <is>
          <t>No</t>
        </is>
      </c>
      <c r="AG370" s="27" t="inlineStr"/>
      <c r="AH370" s="37" t="n">
        <v>4</v>
      </c>
      <c r="AI370" s="37" t="n">
        <v>54</v>
      </c>
      <c r="AJ370" s="37" t="n">
        <v>-50</v>
      </c>
      <c r="AK370" s="38" t="n">
        <v>1260</v>
      </c>
      <c r="AL370" s="38">
        <f>IF(OR($Z370="Dar de baja en SAP",$Z370="Dar de alta en SAP"),$AJ370*$AK370,"")</f>
        <v/>
      </c>
      <c r="AM370" s="38">
        <f>$AI370*$AK370</f>
        <v/>
      </c>
      <c r="AN370" s="27" t="inlineStr"/>
      <c r="AO370" s="27" t="inlineStr">
        <is>
          <t>Cruce por nomenclatura: dosis coincide; similitud 0.70.</t>
        </is>
      </c>
    </row>
    <row r="371">
      <c r="A371" s="5" t="inlineStr">
        <is>
          <t>2000041</t>
        </is>
      </c>
      <c r="B371" s="5" t="inlineStr">
        <is>
          <t>BARBIJO TRIPLE RECTO C/ELÁSTI</t>
        </is>
      </c>
      <c r="C371" s="5" t="inlineStr"/>
      <c r="D371" s="5" t="inlineStr">
        <is>
          <t>033</t>
        </is>
      </c>
      <c r="E371" s="5" t="inlineStr">
        <is>
          <t>ZDES</t>
        </is>
      </c>
      <c r="F371" s="5" t="inlineStr">
        <is>
          <t>1130</t>
        </is>
      </c>
      <c r="G371" s="5" t="inlineStr">
        <is>
          <t>3013</t>
        </is>
      </c>
      <c r="H371" s="5" t="inlineStr">
        <is>
          <t>C/U</t>
        </is>
      </c>
      <c r="I371" s="6" t="n">
        <v>4</v>
      </c>
      <c r="J371" s="6" t="n">
        <v>0</v>
      </c>
      <c r="K371" s="5" t="inlineStr">
        <is>
          <t>ARS</t>
        </is>
      </c>
      <c r="L371" s="7" t="n">
        <v>0</v>
      </c>
      <c r="M371" s="7" t="n">
        <v>118.72</v>
      </c>
      <c r="O371" s="11">
        <f>M371/SUM($M$2:$M$485)</f>
        <v/>
      </c>
      <c r="P371" s="5">
        <f>IFERROR(M371/I371,0)</f>
        <v/>
      </c>
      <c r="R371" s="8">
        <f>I371-Q371</f>
        <v/>
      </c>
      <c r="S371" s="36">
        <f>P371*R371</f>
        <v/>
      </c>
      <c r="U371" s="27" t="inlineStr">
        <is>
          <t>Stock SAP</t>
        </is>
      </c>
      <c r="V371" s="27" t="inlineStr">
        <is>
          <t>Descartables</t>
        </is>
      </c>
      <c r="W371" s="27" t="inlineStr">
        <is>
          <t>Dentro del alcance</t>
        </is>
      </c>
      <c r="X371" s="27" t="inlineStr"/>
      <c r="Y371" s="27" t="inlineStr">
        <is>
          <t>Sin recuento físico en el inventario de Avain</t>
        </is>
      </c>
      <c r="Z371" s="28" t="inlineStr">
        <is>
          <t>Sin recuento físico</t>
        </is>
      </c>
      <c r="AA371" s="27" t="inlineStr"/>
      <c r="AB371" s="27" t="inlineStr"/>
      <c r="AC371" s="27" t="inlineStr"/>
      <c r="AD371" s="27" t="inlineStr"/>
      <c r="AE371" s="27" t="inlineStr"/>
      <c r="AF371" s="27" t="inlineStr"/>
      <c r="AG371" s="27" t="inlineStr"/>
      <c r="AH371" s="37" t="n">
        <v>804</v>
      </c>
      <c r="AI371" s="37" t="n">
        <v>0</v>
      </c>
      <c r="AJ371" s="37" t="n">
        <v>804</v>
      </c>
      <c r="AK371" s="38" t="n">
        <v>29.67911691542289</v>
      </c>
      <c r="AL371" s="38" t="n"/>
      <c r="AM371" s="38" t="n"/>
      <c r="AN371" s="27" t="inlineStr"/>
      <c r="AO371" s="27"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t="inlineStr"/>
      <c r="D372" s="5" t="inlineStr">
        <is>
          <t>033</t>
        </is>
      </c>
      <c r="E372" s="5" t="inlineStr">
        <is>
          <t>ZDES</t>
        </is>
      </c>
      <c r="F372" s="5" t="inlineStr">
        <is>
          <t>1130</t>
        </is>
      </c>
      <c r="G372" s="5" t="inlineStr">
        <is>
          <t>3014</t>
        </is>
      </c>
      <c r="H372" s="5" t="inlineStr">
        <is>
          <t>C/U</t>
        </is>
      </c>
      <c r="I372" s="6" t="n">
        <v>4</v>
      </c>
      <c r="J372" s="6" t="n">
        <v>0</v>
      </c>
      <c r="K372" s="5" t="inlineStr">
        <is>
          <t>ARS</t>
        </is>
      </c>
      <c r="L372" s="7" t="n">
        <v>0</v>
      </c>
      <c r="M372" s="7" t="n">
        <v>51555.2</v>
      </c>
      <c r="O372" s="11">
        <f>M372/SUM($M$2:$M$485)</f>
        <v/>
      </c>
      <c r="P372" s="5">
        <f>IFERROR(M372/I372,0)</f>
        <v/>
      </c>
      <c r="Q372" s="39" t="n">
        <v>4</v>
      </c>
      <c r="R372" s="8">
        <f>I372-Q372</f>
        <v/>
      </c>
      <c r="S372" s="36">
        <f>P372*R372</f>
        <v/>
      </c>
      <c r="U372" s="27" t="inlineStr">
        <is>
          <t>Stock SAP</t>
        </is>
      </c>
      <c r="V372" s="27" t="inlineStr">
        <is>
          <t>Descartables</t>
        </is>
      </c>
      <c r="W372" s="27" t="inlineStr">
        <is>
          <t>Dentro del alcance</t>
        </is>
      </c>
      <c r="X372" s="30" t="inlineStr">
        <is>
          <t>Media</t>
        </is>
      </c>
      <c r="Y372" s="27" t="inlineStr">
        <is>
          <t>Homologado – confianza Media – pendiente de validación</t>
        </is>
      </c>
      <c r="Z372" s="31" t="inlineStr">
        <is>
          <t>Sin diferencia</t>
        </is>
      </c>
      <c r="AA372" s="27" t="inlineStr">
        <is>
          <t>207</t>
        </is>
      </c>
      <c r="AB372" s="27" t="inlineStr">
        <is>
          <t>Resucitador Manual Tipo Ambu</t>
        </is>
      </c>
      <c r="AC372" s="27" t="inlineStr">
        <is>
          <t>Homologación por código Avain (master E-199)</t>
        </is>
      </c>
      <c r="AD372" s="27" t="inlineStr">
        <is>
          <t>No</t>
        </is>
      </c>
      <c r="AE372" s="27" t="inlineStr"/>
      <c r="AF372" s="27" t="inlineStr">
        <is>
          <t>Sí</t>
        </is>
      </c>
      <c r="AG372" s="27" t="inlineStr">
        <is>
          <t>E-199</t>
        </is>
      </c>
      <c r="AH372" s="37" t="n">
        <v>4</v>
      </c>
      <c r="AI372" s="37" t="n">
        <v>4</v>
      </c>
      <c r="AJ372" s="37" t="n">
        <v>0</v>
      </c>
      <c r="AK372" s="38" t="n">
        <v>12888.8</v>
      </c>
      <c r="AL372" s="38">
        <f>IF(OR($Z372="Dar de baja en SAP",$Z372="Dar de alta en SAP"),$AJ372*$AK372,"")</f>
        <v/>
      </c>
      <c r="AM372" s="38">
        <f>$AI372*$AK372</f>
        <v/>
      </c>
      <c r="AN372" s="27" t="inlineStr"/>
      <c r="AO372" s="27" t="inlineStr">
        <is>
          <t>Homologación: confianza base Media + confianza SAP Alta → Media.</t>
        </is>
      </c>
    </row>
    <row r="373">
      <c r="A373" s="5" t="inlineStr">
        <is>
          <t>2000553</t>
        </is>
      </c>
      <c r="B373" s="5" t="inlineStr">
        <is>
          <t>TORNIQUETE TACTICO</t>
        </is>
      </c>
      <c r="C373" s="5" t="inlineStr"/>
      <c r="D373" s="5" t="inlineStr">
        <is>
          <t>033</t>
        </is>
      </c>
      <c r="E373" s="5" t="inlineStr">
        <is>
          <t>ZDES</t>
        </is>
      </c>
      <c r="F373" s="5" t="inlineStr">
        <is>
          <t>1130</t>
        </is>
      </c>
      <c r="G373" s="5" t="inlineStr">
        <is>
          <t>3014</t>
        </is>
      </c>
      <c r="H373" s="5" t="inlineStr">
        <is>
          <t>C/U</t>
        </is>
      </c>
      <c r="I373" s="6" t="n">
        <v>4</v>
      </c>
      <c r="J373" s="6" t="n">
        <v>0</v>
      </c>
      <c r="K373" s="5" t="inlineStr">
        <is>
          <t>ARS</t>
        </is>
      </c>
      <c r="L373" s="7" t="n">
        <v>0</v>
      </c>
      <c r="M373" s="7" t="n">
        <v>8868.74</v>
      </c>
      <c r="O373" s="11">
        <f>M373/SUM($M$2:$M$485)</f>
        <v/>
      </c>
      <c r="P373" s="5">
        <f>IFERROR(M373/I373,0)</f>
        <v/>
      </c>
      <c r="Q373" s="39" t="n">
        <v>6</v>
      </c>
      <c r="R373" s="8">
        <f>I373-Q373</f>
        <v/>
      </c>
      <c r="S373" s="36">
        <f>P373*R373</f>
        <v/>
      </c>
      <c r="U373" s="27" t="inlineStr">
        <is>
          <t>Stock SAP</t>
        </is>
      </c>
      <c r="V373" s="27" t="inlineStr">
        <is>
          <t>Descartables</t>
        </is>
      </c>
      <c r="W373" s="27" t="inlineStr">
        <is>
          <t>Dentro del alcance</t>
        </is>
      </c>
      <c r="X373" s="30" t="inlineStr">
        <is>
          <t>Media</t>
        </is>
      </c>
      <c r="Y373" s="27" t="inlineStr">
        <is>
          <t>Homologado – confianza Media – pendiente de validación</t>
        </is>
      </c>
      <c r="Z373" s="25" t="inlineStr">
        <is>
          <t>Dar de alta en SAP</t>
        </is>
      </c>
      <c r="AA373" s="27" t="inlineStr">
        <is>
          <t>401</t>
        </is>
      </c>
      <c r="AB373" s="27" t="inlineStr">
        <is>
          <t>Torniquete</t>
        </is>
      </c>
      <c r="AC373" s="27" t="inlineStr">
        <is>
          <t>Homologación por código Avain (master E-195)</t>
        </is>
      </c>
      <c r="AD373" s="27" t="inlineStr">
        <is>
          <t>No</t>
        </is>
      </c>
      <c r="AE373" s="27" t="inlineStr"/>
      <c r="AF373" s="27" t="inlineStr">
        <is>
          <t>Sí</t>
        </is>
      </c>
      <c r="AG373" s="27" t="inlineStr">
        <is>
          <t>E-195</t>
        </is>
      </c>
      <c r="AH373" s="37" t="n">
        <v>4</v>
      </c>
      <c r="AI373" s="37" t="n">
        <v>6</v>
      </c>
      <c r="AJ373" s="37" t="n">
        <v>-2</v>
      </c>
      <c r="AK373" s="38" t="n">
        <v>2217.185</v>
      </c>
      <c r="AL373" s="38">
        <f>IF(OR($Z373="Dar de baja en SAP",$Z373="Dar de alta en SAP"),$AJ373*$AK373,"")</f>
        <v/>
      </c>
      <c r="AM373" s="38">
        <f>$AI373*$AK373</f>
        <v/>
      </c>
      <c r="AN373" s="27" t="inlineStr"/>
      <c r="AO373" s="27" t="inlineStr">
        <is>
          <t>Homologación: confianza base Media + confianza SAP Alta → Media.</t>
        </is>
      </c>
    </row>
    <row r="374">
      <c r="A374" s="5" t="inlineStr">
        <is>
          <t>2001515</t>
        </is>
      </c>
      <c r="B374" s="5" t="inlineStr">
        <is>
          <t>INMOVILIZADOR LATERO CERVICAL</t>
        </is>
      </c>
      <c r="C374" s="5" t="inlineStr"/>
      <c r="D374" s="5" t="inlineStr">
        <is>
          <t>033</t>
        </is>
      </c>
      <c r="E374" s="5" t="inlineStr">
        <is>
          <t>ZDES</t>
        </is>
      </c>
      <c r="F374" s="5" t="inlineStr">
        <is>
          <t>1130</t>
        </is>
      </c>
      <c r="G374" s="5" t="inlineStr">
        <is>
          <t>3013</t>
        </is>
      </c>
      <c r="H374" s="5" t="inlineStr">
        <is>
          <t>C/U</t>
        </is>
      </c>
      <c r="I374" s="6" t="n">
        <v>4</v>
      </c>
      <c r="J374" s="6" t="n">
        <v>0</v>
      </c>
      <c r="K374" s="5" t="inlineStr">
        <is>
          <t>ARS</t>
        </is>
      </c>
      <c r="L374" s="7" t="n">
        <v>0</v>
      </c>
      <c r="M374" s="7" t="n">
        <v>156033.04</v>
      </c>
      <c r="O374" s="11">
        <f>M374/SUM($M$2:$M$485)</f>
        <v/>
      </c>
      <c r="P374" s="5">
        <f>IFERROR(M374/I374,0)</f>
        <v/>
      </c>
      <c r="R374" s="8">
        <f>I374-Q374</f>
        <v/>
      </c>
      <c r="S374" s="36">
        <f>P374*R374</f>
        <v/>
      </c>
      <c r="U374" s="27" t="inlineStr">
        <is>
          <t>Stock SAP</t>
        </is>
      </c>
      <c r="V374" s="27" t="inlineStr">
        <is>
          <t>Descartables</t>
        </is>
      </c>
      <c r="W374" s="27" t="inlineStr">
        <is>
          <t>Dentro del alcance</t>
        </is>
      </c>
      <c r="X374" s="27" t="inlineStr"/>
      <c r="Y374" s="27" t="inlineStr">
        <is>
          <t>Sin recuento físico en el inventario de Avain</t>
        </is>
      </c>
      <c r="Z374" s="28" t="inlineStr">
        <is>
          <t>Sin recuento físico</t>
        </is>
      </c>
      <c r="AA374" s="27" t="inlineStr"/>
      <c r="AB374" s="27" t="inlineStr"/>
      <c r="AC374" s="27" t="inlineStr"/>
      <c r="AD374" s="27" t="inlineStr"/>
      <c r="AE374" s="27" t="inlineStr"/>
      <c r="AF374" s="27" t="inlineStr"/>
      <c r="AG374" s="27" t="inlineStr"/>
      <c r="AH374" s="37" t="n">
        <v>4</v>
      </c>
      <c r="AI374" s="37" t="n">
        <v>0</v>
      </c>
      <c r="AJ374" s="37" t="n">
        <v>4</v>
      </c>
      <c r="AK374" s="38" t="n">
        <v>39008.26</v>
      </c>
      <c r="AL374" s="38" t="n"/>
      <c r="AM374" s="38" t="n"/>
      <c r="AN374" s="27" t="inlineStr"/>
      <c r="AO374" s="27" t="inlineStr"/>
    </row>
    <row r="375">
      <c r="A375" s="5" t="inlineStr">
        <is>
          <t>2002621</t>
        </is>
      </c>
      <c r="B375" s="5" t="inlineStr">
        <is>
          <t>CAJA QUIRURGICA STANDAR</t>
        </is>
      </c>
      <c r="C375" s="5" t="inlineStr"/>
      <c r="D375" s="5" t="inlineStr">
        <is>
          <t>033</t>
        </is>
      </c>
      <c r="E375" s="5" t="inlineStr">
        <is>
          <t>ZDES</t>
        </is>
      </c>
      <c r="F375" s="5" t="inlineStr">
        <is>
          <t>1130</t>
        </is>
      </c>
      <c r="G375" s="5" t="inlineStr">
        <is>
          <t>3013</t>
        </is>
      </c>
      <c r="H375" s="5" t="inlineStr">
        <is>
          <t>C/U</t>
        </is>
      </c>
      <c r="I375" s="6" t="n">
        <v>4</v>
      </c>
      <c r="J375" s="6" t="n">
        <v>0</v>
      </c>
      <c r="K375" s="5" t="inlineStr">
        <is>
          <t>ARS</t>
        </is>
      </c>
      <c r="L375" s="7" t="n">
        <v>0</v>
      </c>
      <c r="M375" s="7" t="n">
        <v>94571.92</v>
      </c>
      <c r="O375" s="11">
        <f>M375/SUM($M$2:$M$485)</f>
        <v/>
      </c>
      <c r="P375" s="5">
        <f>IFERROR(M375/I375,0)</f>
        <v/>
      </c>
      <c r="Q375" s="39" t="n">
        <v>4</v>
      </c>
      <c r="R375" s="8">
        <f>I375-Q375</f>
        <v/>
      </c>
      <c r="S375" s="36">
        <f>P375*R375</f>
        <v/>
      </c>
      <c r="U375" s="27" t="inlineStr">
        <is>
          <t>Stock SAP</t>
        </is>
      </c>
      <c r="V375" s="27" t="inlineStr">
        <is>
          <t>Descartables</t>
        </is>
      </c>
      <c r="W375" s="27" t="inlineStr">
        <is>
          <t>Dentro del alcance</t>
        </is>
      </c>
      <c r="X375" s="25" t="inlineStr">
        <is>
          <t>Alta</t>
        </is>
      </c>
      <c r="Y375" s="27" t="inlineStr">
        <is>
          <t>Homologado – confianza Alta</t>
        </is>
      </c>
      <c r="Z375" s="31" t="inlineStr">
        <is>
          <t>Sin diferencia</t>
        </is>
      </c>
      <c r="AA375" s="27" t="inlineStr">
        <is>
          <t>54</t>
        </is>
      </c>
      <c r="AB375" s="27" t="inlineStr">
        <is>
          <t>Caja quirurgica</t>
        </is>
      </c>
      <c r="AC375" s="27" t="inlineStr">
        <is>
          <t>Cruce por nomenclatura SAP</t>
        </is>
      </c>
      <c r="AD375" s="27" t="inlineStr">
        <is>
          <t>No</t>
        </is>
      </c>
      <c r="AE375" s="27" t="inlineStr"/>
      <c r="AF375" s="27" t="inlineStr">
        <is>
          <t>No</t>
        </is>
      </c>
      <c r="AG375" s="27" t="inlineStr"/>
      <c r="AH375" s="37" t="n">
        <v>4</v>
      </c>
      <c r="AI375" s="37" t="n">
        <v>4</v>
      </c>
      <c r="AJ375" s="37" t="n">
        <v>0</v>
      </c>
      <c r="AK375" s="38" t="n">
        <v>23642.98</v>
      </c>
      <c r="AL375" s="38">
        <f>IF(OR($Z375="Dar de baja en SAP",$Z375="Dar de alta en SAP"),$AJ375*$AK375,"")</f>
        <v/>
      </c>
      <c r="AM375" s="38">
        <f>$AI375*$AK375</f>
        <v/>
      </c>
      <c r="AN375" s="27" t="inlineStr"/>
      <c r="AO375" s="27" t="inlineStr">
        <is>
          <t>Cruce por nomenclatura: similitud 0.84.</t>
        </is>
      </c>
    </row>
    <row r="376">
      <c r="A376" s="5" t="inlineStr">
        <is>
          <t>3000124</t>
        </is>
      </c>
      <c r="B376" s="5" t="inlineStr">
        <is>
          <t>PANTALON CARGO AZUL T38</t>
        </is>
      </c>
      <c r="C376" s="5" t="inlineStr"/>
      <c r="D376" s="5" t="inlineStr">
        <is>
          <t>INDU</t>
        </is>
      </c>
      <c r="E376" s="5" t="inlineStr">
        <is>
          <t>ZUNI</t>
        </is>
      </c>
      <c r="F376" s="5" t="inlineStr">
        <is>
          <t>1130</t>
        </is>
      </c>
      <c r="G376" s="5" t="inlineStr">
        <is>
          <t>3010</t>
        </is>
      </c>
      <c r="H376" s="5" t="inlineStr">
        <is>
          <t>C/U</t>
        </is>
      </c>
      <c r="I376" s="6" t="n">
        <v>4</v>
      </c>
      <c r="J376" s="6" t="n">
        <v>0</v>
      </c>
      <c r="K376" s="5" t="inlineStr">
        <is>
          <t>ARS</t>
        </is>
      </c>
      <c r="L376" s="7" t="n">
        <v>0</v>
      </c>
      <c r="M376" s="7" t="n">
        <v>78561.78</v>
      </c>
      <c r="O376" s="11">
        <f>M376/SUM($M$2:$M$485)</f>
        <v/>
      </c>
      <c r="P376" s="5">
        <f>IFERROR(M376/I376,0)</f>
        <v/>
      </c>
      <c r="R376" s="8">
        <f>I376-Q376</f>
        <v/>
      </c>
      <c r="S376" s="36">
        <f>P376*R376</f>
        <v/>
      </c>
      <c r="U376" s="27" t="inlineStr">
        <is>
          <t>Stock SAP</t>
        </is>
      </c>
      <c r="V376" s="27" t="inlineStr">
        <is>
          <t>Uniformes</t>
        </is>
      </c>
      <c r="W376" s="27" t="inlineStr">
        <is>
          <t>Fuera del alcance</t>
        </is>
      </c>
      <c r="X376" s="27" t="inlineStr"/>
      <c r="Y376" s="27" t="inlineStr">
        <is>
          <t>No aplica: uniformes, clasificación que el inventario físico de Farmacia no releva</t>
        </is>
      </c>
      <c r="Z376" s="28" t="inlineStr">
        <is>
          <t>Fuera del alcance del inventario físico</t>
        </is>
      </c>
      <c r="AA376" s="27" t="inlineStr"/>
      <c r="AB376" s="27" t="inlineStr"/>
      <c r="AC376" s="27" t="inlineStr"/>
      <c r="AD376" s="27" t="inlineStr"/>
      <c r="AE376" s="27" t="inlineStr"/>
      <c r="AF376" s="27" t="inlineStr"/>
      <c r="AG376" s="27" t="inlineStr"/>
      <c r="AH376" s="37" t="n">
        <v>8</v>
      </c>
      <c r="AI376" s="37" t="n">
        <v>0</v>
      </c>
      <c r="AJ376" s="37" t="n">
        <v>8</v>
      </c>
      <c r="AK376" s="38" t="n">
        <v>19640.445</v>
      </c>
      <c r="AL376" s="38" t="n"/>
      <c r="AM376" s="38" t="n"/>
      <c r="AN376" s="27" t="inlineStr"/>
      <c r="AO376" s="27" t="inlineStr">
        <is>
          <t>El material ocupa 2 filas en la hoja 1130 Salta (lote/almacén). La cantidad SAP y la física de esta vista son el total del material.</t>
        </is>
      </c>
    </row>
    <row r="377">
      <c r="A377" s="5" t="inlineStr">
        <is>
          <t>3000124</t>
        </is>
      </c>
      <c r="B377" s="5" t="inlineStr">
        <is>
          <t>PANTALON CARGO AZUL T38</t>
        </is>
      </c>
      <c r="C377" s="5" t="inlineStr"/>
      <c r="D377" s="5" t="inlineStr">
        <is>
          <t>INDU</t>
        </is>
      </c>
      <c r="E377" s="5" t="inlineStr">
        <is>
          <t>ZUNI</t>
        </is>
      </c>
      <c r="F377" s="5" t="inlineStr">
        <is>
          <t>1130</t>
        </is>
      </c>
      <c r="G377" s="5" t="inlineStr">
        <is>
          <t>3011</t>
        </is>
      </c>
      <c r="H377" s="5" t="inlineStr">
        <is>
          <t>C/U</t>
        </is>
      </c>
      <c r="I377" s="6" t="n">
        <v>4</v>
      </c>
      <c r="J377" s="6" t="n">
        <v>0</v>
      </c>
      <c r="K377" s="5" t="inlineStr">
        <is>
          <t>ARS</t>
        </is>
      </c>
      <c r="L377" s="7" t="n">
        <v>0</v>
      </c>
      <c r="M377" s="7" t="n">
        <v>78561.78</v>
      </c>
      <c r="O377" s="11">
        <f>M377/SUM($M$2:$M$485)</f>
        <v/>
      </c>
      <c r="P377" s="5">
        <f>IFERROR(M377/I377,0)</f>
        <v/>
      </c>
      <c r="R377" s="8">
        <f>I377-Q377</f>
        <v/>
      </c>
      <c r="S377" s="36">
        <f>P377*R377</f>
        <v/>
      </c>
      <c r="U377" s="27" t="inlineStr">
        <is>
          <t>Stock SAP</t>
        </is>
      </c>
      <c r="V377" s="27" t="inlineStr">
        <is>
          <t>Uniformes</t>
        </is>
      </c>
      <c r="W377" s="27" t="inlineStr">
        <is>
          <t>Fuera del alcance</t>
        </is>
      </c>
      <c r="X377" s="27" t="inlineStr"/>
      <c r="Y377" s="27" t="inlineStr">
        <is>
          <t>No aplica: uniformes, clasificación que el inventario físico de Farmacia no releva</t>
        </is>
      </c>
      <c r="Z377" s="28" t="inlineStr">
        <is>
          <t>Fuera del alcance del inventario físico</t>
        </is>
      </c>
      <c r="AA377" s="27" t="inlineStr"/>
      <c r="AB377" s="27" t="inlineStr"/>
      <c r="AC377" s="27" t="inlineStr"/>
      <c r="AD377" s="27" t="inlineStr"/>
      <c r="AE377" s="27" t="inlineStr"/>
      <c r="AF377" s="27" t="inlineStr"/>
      <c r="AG377" s="27" t="inlineStr"/>
      <c r="AH377" s="37" t="n">
        <v>8</v>
      </c>
      <c r="AI377" s="37" t="n">
        <v>0</v>
      </c>
      <c r="AJ377" s="37" t="n">
        <v>8</v>
      </c>
      <c r="AK377" s="38" t="n">
        <v>19640.445</v>
      </c>
      <c r="AL377" s="38" t="n"/>
      <c r="AM377" s="38" t="n"/>
      <c r="AN377" s="27" t="inlineStr"/>
      <c r="AO377" s="27" t="inlineStr">
        <is>
          <t>El material ocupa 2 filas en la hoja 1130 Salta (lote/almacén). La cantidad SAP y la física de esta vista son el total del material.</t>
        </is>
      </c>
    </row>
    <row r="378">
      <c r="A378" s="5" t="inlineStr">
        <is>
          <t>3000126</t>
        </is>
      </c>
      <c r="B378" s="5" t="inlineStr">
        <is>
          <t>PANTALON CARGO AZUL T42</t>
        </is>
      </c>
      <c r="C378" s="5" t="inlineStr"/>
      <c r="D378" s="5" t="inlineStr">
        <is>
          <t>INDU</t>
        </is>
      </c>
      <c r="E378" s="5" t="inlineStr">
        <is>
          <t>ZUNI</t>
        </is>
      </c>
      <c r="F378" s="5" t="inlineStr">
        <is>
          <t>1130</t>
        </is>
      </c>
      <c r="G378" s="5" t="inlineStr">
        <is>
          <t>3010</t>
        </is>
      </c>
      <c r="H378" s="5" t="inlineStr">
        <is>
          <t>C/U</t>
        </is>
      </c>
      <c r="I378" s="6" t="n">
        <v>4</v>
      </c>
      <c r="J378" s="6" t="n">
        <v>0</v>
      </c>
      <c r="K378" s="5" t="inlineStr">
        <is>
          <t>ARS</t>
        </is>
      </c>
      <c r="L378" s="7" t="n">
        <v>0</v>
      </c>
      <c r="M378" s="7" t="n">
        <v>75710.67</v>
      </c>
      <c r="O378" s="11">
        <f>M378/SUM($M$2:$M$485)</f>
        <v/>
      </c>
      <c r="P378" s="5">
        <f>IFERROR(M378/I378,0)</f>
        <v/>
      </c>
      <c r="R378" s="8">
        <f>I378-Q378</f>
        <v/>
      </c>
      <c r="S378" s="36">
        <f>P378*R378</f>
        <v/>
      </c>
      <c r="U378" s="27" t="inlineStr">
        <is>
          <t>Stock SAP</t>
        </is>
      </c>
      <c r="V378" s="27" t="inlineStr">
        <is>
          <t>Uniformes</t>
        </is>
      </c>
      <c r="W378" s="27" t="inlineStr">
        <is>
          <t>Fuera del alcance</t>
        </is>
      </c>
      <c r="X378" s="27" t="inlineStr"/>
      <c r="Y378" s="27" t="inlineStr">
        <is>
          <t>No aplica: uniformes, clasificación que el inventario físico de Farmacia no releva</t>
        </is>
      </c>
      <c r="Z378" s="28" t="inlineStr">
        <is>
          <t>Fuera del alcance del inventario físico</t>
        </is>
      </c>
      <c r="AA378" s="27" t="inlineStr"/>
      <c r="AB378" s="27" t="inlineStr"/>
      <c r="AC378" s="27" t="inlineStr"/>
      <c r="AD378" s="27" t="inlineStr"/>
      <c r="AE378" s="27" t="inlineStr"/>
      <c r="AF378" s="27" t="inlineStr"/>
      <c r="AG378" s="27" t="inlineStr"/>
      <c r="AH378" s="37" t="n">
        <v>17</v>
      </c>
      <c r="AI378" s="37" t="n">
        <v>0</v>
      </c>
      <c r="AJ378" s="37" t="n">
        <v>17</v>
      </c>
      <c r="AK378" s="38" t="n">
        <v>18927.66647058824</v>
      </c>
      <c r="AL378" s="38" t="n"/>
      <c r="AM378" s="38" t="n"/>
      <c r="AN378" s="27" t="inlineStr"/>
      <c r="AO378" s="27" t="inlineStr">
        <is>
          <t>El material ocupa 2 filas en la hoja 1130 Salta (lote/almacén). La cantidad SAP y la física de esta vista son el total del material.</t>
        </is>
      </c>
    </row>
    <row r="379">
      <c r="A379" s="5" t="inlineStr">
        <is>
          <t>3000127</t>
        </is>
      </c>
      <c r="B379" s="5" t="inlineStr">
        <is>
          <t>PANTALON CARGO AZUL T44</t>
        </is>
      </c>
      <c r="C379" s="5" t="inlineStr"/>
      <c r="D379" s="5" t="inlineStr">
        <is>
          <t>INDU</t>
        </is>
      </c>
      <c r="E379" s="5" t="inlineStr">
        <is>
          <t>ZUNI</t>
        </is>
      </c>
      <c r="F379" s="5" t="inlineStr">
        <is>
          <t>1130</t>
        </is>
      </c>
      <c r="G379" s="5" t="inlineStr">
        <is>
          <t>3010</t>
        </is>
      </c>
      <c r="H379" s="5" t="inlineStr">
        <is>
          <t>C/U</t>
        </is>
      </c>
      <c r="I379" s="6" t="n">
        <v>4</v>
      </c>
      <c r="J379" s="6" t="n">
        <v>0</v>
      </c>
      <c r="K379" s="5" t="inlineStr">
        <is>
          <t>ARS</t>
        </is>
      </c>
      <c r="L379" s="7" t="n">
        <v>0</v>
      </c>
      <c r="M379" s="7" t="n">
        <v>75710.67</v>
      </c>
      <c r="O379" s="11">
        <f>M379/SUM($M$2:$M$485)</f>
        <v/>
      </c>
      <c r="P379" s="5">
        <f>IFERROR(M379/I379,0)</f>
        <v/>
      </c>
      <c r="R379" s="8">
        <f>I379-Q379</f>
        <v/>
      </c>
      <c r="S379" s="36">
        <f>P379*R379</f>
        <v/>
      </c>
      <c r="U379" s="27" t="inlineStr">
        <is>
          <t>Stock SAP</t>
        </is>
      </c>
      <c r="V379" s="27" t="inlineStr">
        <is>
          <t>Uniformes</t>
        </is>
      </c>
      <c r="W379" s="27" t="inlineStr">
        <is>
          <t>Fuera del alcance</t>
        </is>
      </c>
      <c r="X379" s="27" t="inlineStr"/>
      <c r="Y379" s="27" t="inlineStr">
        <is>
          <t>No aplica: uniformes, clasificación que el inventario físico de Farmacia no releva</t>
        </is>
      </c>
      <c r="Z379" s="28" t="inlineStr">
        <is>
          <t>Fuera del alcance del inventario físico</t>
        </is>
      </c>
      <c r="AA379" s="27" t="inlineStr"/>
      <c r="AB379" s="27" t="inlineStr"/>
      <c r="AC379" s="27" t="inlineStr"/>
      <c r="AD379" s="27" t="inlineStr"/>
      <c r="AE379" s="27" t="inlineStr"/>
      <c r="AF379" s="27" t="inlineStr"/>
      <c r="AG379" s="27" t="inlineStr"/>
      <c r="AH379" s="37" t="n">
        <v>11</v>
      </c>
      <c r="AI379" s="37" t="n">
        <v>0</v>
      </c>
      <c r="AJ379" s="37" t="n">
        <v>11</v>
      </c>
      <c r="AK379" s="38" t="n">
        <v>18927.66636363637</v>
      </c>
      <c r="AL379" s="38" t="n"/>
      <c r="AM379" s="38" t="n"/>
      <c r="AN379" s="27" t="inlineStr"/>
      <c r="AO379" s="27" t="inlineStr">
        <is>
          <t>El material ocupa 2 filas en la hoja 1130 Salta (lote/almacén). La cantidad SAP y la física de esta vista son el total del material.</t>
        </is>
      </c>
    </row>
    <row r="380">
      <c r="A380" s="5" t="inlineStr">
        <is>
          <t>3000129</t>
        </is>
      </c>
      <c r="B380" s="5" t="inlineStr">
        <is>
          <t>PANTALON CARGO AZUL T48</t>
        </is>
      </c>
      <c r="C380" s="5" t="inlineStr"/>
      <c r="D380" s="5" t="inlineStr">
        <is>
          <t>INDU</t>
        </is>
      </c>
      <c r="E380" s="5" t="inlineStr">
        <is>
          <t>ZUNI</t>
        </is>
      </c>
      <c r="F380" s="5" t="inlineStr">
        <is>
          <t>1130</t>
        </is>
      </c>
      <c r="G380" s="5" t="inlineStr">
        <is>
          <t>3010</t>
        </is>
      </c>
      <c r="H380" s="5" t="inlineStr">
        <is>
          <t>C/U</t>
        </is>
      </c>
      <c r="I380" s="6" t="n">
        <v>4</v>
      </c>
      <c r="J380" s="6" t="n">
        <v>0</v>
      </c>
      <c r="K380" s="5" t="inlineStr">
        <is>
          <t>ARS</t>
        </is>
      </c>
      <c r="L380" s="7" t="n">
        <v>0</v>
      </c>
      <c r="M380" s="7" t="n">
        <v>76932.57000000001</v>
      </c>
      <c r="O380" s="11">
        <f>M380/SUM($M$2:$M$485)</f>
        <v/>
      </c>
      <c r="P380" s="5">
        <f>IFERROR(M380/I380,0)</f>
        <v/>
      </c>
      <c r="R380" s="8">
        <f>I380-Q380</f>
        <v/>
      </c>
      <c r="S380" s="36">
        <f>P380*R380</f>
        <v/>
      </c>
      <c r="U380" s="27" t="inlineStr">
        <is>
          <t>Stock SAP</t>
        </is>
      </c>
      <c r="V380" s="27" t="inlineStr">
        <is>
          <t>Uniformes</t>
        </is>
      </c>
      <c r="W380" s="27" t="inlineStr">
        <is>
          <t>Fuera del alcance</t>
        </is>
      </c>
      <c r="X380" s="27" t="inlineStr"/>
      <c r="Y380" s="27" t="inlineStr">
        <is>
          <t>No aplica: uniformes, clasificación que el inventario físico de Farmacia no releva</t>
        </is>
      </c>
      <c r="Z380" s="28" t="inlineStr">
        <is>
          <t>Fuera del alcance del inventario físico</t>
        </is>
      </c>
      <c r="AA380" s="27" t="inlineStr"/>
      <c r="AB380" s="27" t="inlineStr"/>
      <c r="AC380" s="27" t="inlineStr"/>
      <c r="AD380" s="27" t="inlineStr"/>
      <c r="AE380" s="27" t="inlineStr"/>
      <c r="AF380" s="27" t="inlineStr"/>
      <c r="AG380" s="27" t="inlineStr"/>
      <c r="AH380" s="37" t="n">
        <v>4</v>
      </c>
      <c r="AI380" s="37" t="n">
        <v>0</v>
      </c>
      <c r="AJ380" s="37" t="n">
        <v>4</v>
      </c>
      <c r="AK380" s="38" t="n">
        <v>19233.1425</v>
      </c>
      <c r="AL380" s="38" t="n"/>
      <c r="AM380" s="38" t="n"/>
      <c r="AN380" s="27" t="inlineStr"/>
      <c r="AO380" s="27" t="inlineStr"/>
    </row>
    <row r="381">
      <c r="A381" s="5" t="inlineStr">
        <is>
          <t>3000132</t>
        </is>
      </c>
      <c r="B381" s="5" t="inlineStr">
        <is>
          <t>PANTALON CARGO AZUL T54</t>
        </is>
      </c>
      <c r="C381" s="5" t="inlineStr"/>
      <c r="D381" s="5" t="inlineStr">
        <is>
          <t>INDU</t>
        </is>
      </c>
      <c r="E381" s="5" t="inlineStr">
        <is>
          <t>ZUNI</t>
        </is>
      </c>
      <c r="F381" s="5" t="inlineStr">
        <is>
          <t>1130</t>
        </is>
      </c>
      <c r="G381" s="5" t="inlineStr">
        <is>
          <t>3010</t>
        </is>
      </c>
      <c r="H381" s="5" t="inlineStr">
        <is>
          <t>C/U</t>
        </is>
      </c>
      <c r="I381" s="6" t="n">
        <v>4</v>
      </c>
      <c r="J381" s="6" t="n">
        <v>0</v>
      </c>
      <c r="K381" s="5" t="inlineStr">
        <is>
          <t>ARS</t>
        </is>
      </c>
      <c r="L381" s="7" t="n">
        <v>0</v>
      </c>
      <c r="M381" s="7" t="n">
        <v>79132</v>
      </c>
      <c r="O381" s="11">
        <f>M381/SUM($M$2:$M$485)</f>
        <v/>
      </c>
      <c r="P381" s="5">
        <f>IFERROR(M381/I381,0)</f>
        <v/>
      </c>
      <c r="R381" s="8">
        <f>I381-Q381</f>
        <v/>
      </c>
      <c r="S381" s="36">
        <f>P381*R381</f>
        <v/>
      </c>
      <c r="U381" s="27" t="inlineStr">
        <is>
          <t>Stock SAP</t>
        </is>
      </c>
      <c r="V381" s="27" t="inlineStr">
        <is>
          <t>Uniformes</t>
        </is>
      </c>
      <c r="W381" s="27" t="inlineStr">
        <is>
          <t>Fuera del alcance</t>
        </is>
      </c>
      <c r="X381" s="27" t="inlineStr"/>
      <c r="Y381" s="27" t="inlineStr">
        <is>
          <t>No aplica: uniformes, clasificación que el inventario físico de Farmacia no releva</t>
        </is>
      </c>
      <c r="Z381" s="28" t="inlineStr">
        <is>
          <t>Fuera del alcance del inventario físico</t>
        </is>
      </c>
      <c r="AA381" s="27" t="inlineStr"/>
      <c r="AB381" s="27" t="inlineStr"/>
      <c r="AC381" s="27" t="inlineStr"/>
      <c r="AD381" s="27" t="inlineStr"/>
      <c r="AE381" s="27" t="inlineStr"/>
      <c r="AF381" s="27" t="inlineStr"/>
      <c r="AG381" s="27" t="inlineStr"/>
      <c r="AH381" s="37" t="n">
        <v>5</v>
      </c>
      <c r="AI381" s="37" t="n">
        <v>0</v>
      </c>
      <c r="AJ381" s="37" t="n">
        <v>5</v>
      </c>
      <c r="AK381" s="38" t="n">
        <v>19783</v>
      </c>
      <c r="AL381" s="38" t="n"/>
      <c r="AM381" s="38" t="n"/>
      <c r="AN381" s="27" t="inlineStr"/>
      <c r="AO381" s="27" t="inlineStr">
        <is>
          <t>El material ocupa 2 filas en la hoja 1130 Salta (lote/almacén). La cantidad SAP y la física de esta vista son el total del material.</t>
        </is>
      </c>
    </row>
    <row r="382">
      <c r="A382" s="5" t="inlineStr">
        <is>
          <t>3000216</t>
        </is>
      </c>
      <c r="B382" s="5" t="inlineStr">
        <is>
          <t>BOTIN DE SEGURIDAD T37</t>
        </is>
      </c>
      <c r="C382" s="5" t="inlineStr"/>
      <c r="D382" s="5" t="inlineStr">
        <is>
          <t>INDU</t>
        </is>
      </c>
      <c r="E382" s="5" t="inlineStr">
        <is>
          <t>ZUNI</t>
        </is>
      </c>
      <c r="F382" s="5" t="inlineStr">
        <is>
          <t>1130</t>
        </is>
      </c>
      <c r="G382" s="5" t="inlineStr">
        <is>
          <t>3011</t>
        </is>
      </c>
      <c r="H382" s="5" t="inlineStr">
        <is>
          <t>C/U</t>
        </is>
      </c>
      <c r="I382" s="6" t="n">
        <v>4</v>
      </c>
      <c r="J382" s="6" t="n">
        <v>0</v>
      </c>
      <c r="K382" s="5" t="inlineStr">
        <is>
          <t>ARS</t>
        </is>
      </c>
      <c r="L382" s="7" t="n">
        <v>0</v>
      </c>
      <c r="M382" s="7" t="n">
        <v>343538.67</v>
      </c>
      <c r="O382" s="11">
        <f>M382/SUM($M$2:$M$485)</f>
        <v/>
      </c>
      <c r="P382" s="5">
        <f>IFERROR(M382/I382,0)</f>
        <v/>
      </c>
      <c r="R382" s="8">
        <f>I382-Q382</f>
        <v/>
      </c>
      <c r="S382" s="36">
        <f>P382*R382</f>
        <v/>
      </c>
      <c r="U382" s="27" t="inlineStr">
        <is>
          <t>Stock SAP</t>
        </is>
      </c>
      <c r="V382" s="27" t="inlineStr">
        <is>
          <t>Uniformes</t>
        </is>
      </c>
      <c r="W382" s="27" t="inlineStr">
        <is>
          <t>Fuera del alcance</t>
        </is>
      </c>
      <c r="X382" s="27" t="inlineStr"/>
      <c r="Y382" s="27" t="inlineStr">
        <is>
          <t>No aplica: uniformes, clasificación que el inventario físico de Farmacia no releva</t>
        </is>
      </c>
      <c r="Z382" s="28" t="inlineStr">
        <is>
          <t>Fuera del alcance del inventario físico</t>
        </is>
      </c>
      <c r="AA382" s="27" t="inlineStr"/>
      <c r="AB382" s="27" t="inlineStr"/>
      <c r="AC382" s="27" t="inlineStr"/>
      <c r="AD382" s="27" t="inlineStr"/>
      <c r="AE382" s="27" t="inlineStr"/>
      <c r="AF382" s="27" t="inlineStr"/>
      <c r="AG382" s="27" t="inlineStr"/>
      <c r="AH382" s="37" t="n">
        <v>6</v>
      </c>
      <c r="AI382" s="37" t="n">
        <v>0</v>
      </c>
      <c r="AJ382" s="37" t="n">
        <v>6</v>
      </c>
      <c r="AK382" s="38" t="n">
        <v>85884.66666666667</v>
      </c>
      <c r="AL382" s="38" t="n"/>
      <c r="AM382" s="38" t="n"/>
      <c r="AN382" s="27" t="inlineStr"/>
      <c r="AO382" s="27" t="inlineStr">
        <is>
          <t>El material ocupa 2 filas en la hoja 1130 Salta (lote/almacén). La cantidad SAP y la física de esta vista son el total del material.</t>
        </is>
      </c>
    </row>
    <row r="383">
      <c r="A383" s="5" t="inlineStr">
        <is>
          <t>3000217</t>
        </is>
      </c>
      <c r="B383" s="5" t="inlineStr">
        <is>
          <t>BOTIN DE SEGURIDAD T38</t>
        </is>
      </c>
      <c r="C383" s="5" t="inlineStr"/>
      <c r="D383" s="5" t="inlineStr">
        <is>
          <t>INDU</t>
        </is>
      </c>
      <c r="E383" s="5" t="inlineStr">
        <is>
          <t>ZUNI</t>
        </is>
      </c>
      <c r="F383" s="5" t="inlineStr">
        <is>
          <t>1130</t>
        </is>
      </c>
      <c r="G383" s="5" t="inlineStr">
        <is>
          <t>3011</t>
        </is>
      </c>
      <c r="H383" s="5" t="inlineStr">
        <is>
          <t>C/U</t>
        </is>
      </c>
      <c r="I383" s="6" t="n">
        <v>4</v>
      </c>
      <c r="J383" s="6" t="n">
        <v>0</v>
      </c>
      <c r="K383" s="5" t="inlineStr">
        <is>
          <t>ARS</t>
        </is>
      </c>
      <c r="L383" s="7" t="n">
        <v>0</v>
      </c>
      <c r="M383" s="7" t="n">
        <v>321890.29</v>
      </c>
      <c r="O383" s="11">
        <f>M383/SUM($M$2:$M$485)</f>
        <v/>
      </c>
      <c r="P383" s="5">
        <f>IFERROR(M383/I383,0)</f>
        <v/>
      </c>
      <c r="R383" s="8">
        <f>I383-Q383</f>
        <v/>
      </c>
      <c r="S383" s="36">
        <f>P383*R383</f>
        <v/>
      </c>
      <c r="U383" s="27" t="inlineStr">
        <is>
          <t>Stock SAP</t>
        </is>
      </c>
      <c r="V383" s="27" t="inlineStr">
        <is>
          <t>Uniformes</t>
        </is>
      </c>
      <c r="W383" s="27" t="inlineStr">
        <is>
          <t>Fuera del alcance</t>
        </is>
      </c>
      <c r="X383" s="27" t="inlineStr"/>
      <c r="Y383" s="27" t="inlineStr">
        <is>
          <t>No aplica: uniformes, clasificación que el inventario físico de Farmacia no releva</t>
        </is>
      </c>
      <c r="Z383" s="28" t="inlineStr">
        <is>
          <t>Fuera del alcance del inventario físico</t>
        </is>
      </c>
      <c r="AA383" s="27" t="inlineStr"/>
      <c r="AB383" s="27" t="inlineStr"/>
      <c r="AC383" s="27" t="inlineStr"/>
      <c r="AD383" s="27" t="inlineStr"/>
      <c r="AE383" s="27" t="inlineStr"/>
      <c r="AF383" s="27" t="inlineStr"/>
      <c r="AG383" s="27" t="inlineStr"/>
      <c r="AH383" s="37" t="n">
        <v>7</v>
      </c>
      <c r="AI383" s="37" t="n">
        <v>0</v>
      </c>
      <c r="AJ383" s="37" t="n">
        <v>7</v>
      </c>
      <c r="AK383" s="38" t="n">
        <v>80472.57142857143</v>
      </c>
      <c r="AL383" s="38" t="n"/>
      <c r="AM383" s="38" t="n"/>
      <c r="AN383" s="27" t="inlineStr"/>
      <c r="AO383" s="27" t="inlineStr">
        <is>
          <t>El material ocupa 2 filas en la hoja 1130 Salta (lote/almacén). La cantidad SAP y la física de esta vista son el total del material.</t>
        </is>
      </c>
    </row>
    <row r="384">
      <c r="A384" s="5" t="inlineStr">
        <is>
          <t>3000218</t>
        </is>
      </c>
      <c r="B384" s="5" t="inlineStr">
        <is>
          <t>BOTIN DE SEGURIDAD T39</t>
        </is>
      </c>
      <c r="C384" s="5" t="inlineStr"/>
      <c r="D384" s="5" t="inlineStr">
        <is>
          <t>INDU</t>
        </is>
      </c>
      <c r="E384" s="5" t="inlineStr">
        <is>
          <t>ZUNI</t>
        </is>
      </c>
      <c r="F384" s="5" t="inlineStr">
        <is>
          <t>1130</t>
        </is>
      </c>
      <c r="G384" s="5" t="inlineStr">
        <is>
          <t>3010</t>
        </is>
      </c>
      <c r="H384" s="5" t="inlineStr">
        <is>
          <t>C/U</t>
        </is>
      </c>
      <c r="I384" s="6" t="n">
        <v>4</v>
      </c>
      <c r="J384" s="6" t="n">
        <v>0</v>
      </c>
      <c r="K384" s="5" t="inlineStr">
        <is>
          <t>ARS</t>
        </is>
      </c>
      <c r="L384" s="7" t="n">
        <v>0</v>
      </c>
      <c r="M384" s="7" t="n">
        <v>343538.67</v>
      </c>
      <c r="O384" s="11">
        <f>M384/SUM($M$2:$M$485)</f>
        <v/>
      </c>
      <c r="P384" s="5">
        <f>IFERROR(M384/I384,0)</f>
        <v/>
      </c>
      <c r="R384" s="8">
        <f>I384-Q384</f>
        <v/>
      </c>
      <c r="S384" s="36">
        <f>P384*R384</f>
        <v/>
      </c>
      <c r="U384" s="27" t="inlineStr">
        <is>
          <t>Stock SAP</t>
        </is>
      </c>
      <c r="V384" s="27" t="inlineStr">
        <is>
          <t>Uniformes</t>
        </is>
      </c>
      <c r="W384" s="27" t="inlineStr">
        <is>
          <t>Fuera del alcance</t>
        </is>
      </c>
      <c r="X384" s="27" t="inlineStr"/>
      <c r="Y384" s="27" t="inlineStr">
        <is>
          <t>No aplica: uniformes, clasificación que el inventario físico de Farmacia no releva</t>
        </is>
      </c>
      <c r="Z384" s="28" t="inlineStr">
        <is>
          <t>Fuera del alcance del inventario físico</t>
        </is>
      </c>
      <c r="AA384" s="27" t="inlineStr"/>
      <c r="AB384" s="27" t="inlineStr"/>
      <c r="AC384" s="27" t="inlineStr"/>
      <c r="AD384" s="27" t="inlineStr"/>
      <c r="AE384" s="27" t="inlineStr"/>
      <c r="AF384" s="27" t="inlineStr"/>
      <c r="AG384" s="27" t="inlineStr"/>
      <c r="AH384" s="37" t="n">
        <v>12</v>
      </c>
      <c r="AI384" s="37" t="n">
        <v>0</v>
      </c>
      <c r="AJ384" s="37" t="n">
        <v>12</v>
      </c>
      <c r="AK384" s="38" t="n">
        <v>85884.66666666667</v>
      </c>
      <c r="AL384" s="38" t="n"/>
      <c r="AM384" s="38" t="n"/>
      <c r="AN384" s="27" t="inlineStr"/>
      <c r="AO384" s="27" t="inlineStr">
        <is>
          <t>El material ocupa 2 filas en la hoja 1130 Salta (lote/almacén). La cantidad SAP y la física de esta vista son el total del material.</t>
        </is>
      </c>
    </row>
    <row r="385">
      <c r="A385" s="5" t="inlineStr">
        <is>
          <t>3000867</t>
        </is>
      </c>
      <c r="B385" s="5" t="inlineStr">
        <is>
          <t>PANTALON PRIMERA PIEL TALLE 44</t>
        </is>
      </c>
      <c r="C385" s="5" t="inlineStr"/>
      <c r="D385" s="5" t="inlineStr">
        <is>
          <t>INDU</t>
        </is>
      </c>
      <c r="E385" s="5" t="inlineStr">
        <is>
          <t>ZUNI</t>
        </is>
      </c>
      <c r="F385" s="5" t="inlineStr">
        <is>
          <t>1130</t>
        </is>
      </c>
      <c r="G385" s="5" t="inlineStr">
        <is>
          <t>3010</t>
        </is>
      </c>
      <c r="H385" s="5" t="inlineStr">
        <is>
          <t>C/U</t>
        </is>
      </c>
      <c r="I385" s="6" t="n">
        <v>4</v>
      </c>
      <c r="J385" s="6" t="n">
        <v>0</v>
      </c>
      <c r="K385" s="5" t="inlineStr">
        <is>
          <t>ARS</t>
        </is>
      </c>
      <c r="L385" s="7" t="n">
        <v>0</v>
      </c>
      <c r="M385" s="7" t="n">
        <v>27995</v>
      </c>
      <c r="O385" s="11">
        <f>M385/SUM($M$2:$M$485)</f>
        <v/>
      </c>
      <c r="P385" s="5">
        <f>IFERROR(M385/I385,0)</f>
        <v/>
      </c>
      <c r="R385" s="8">
        <f>I385-Q385</f>
        <v/>
      </c>
      <c r="S385" s="36">
        <f>P385*R385</f>
        <v/>
      </c>
      <c r="U385" s="27" t="inlineStr">
        <is>
          <t>Stock SAP</t>
        </is>
      </c>
      <c r="V385" s="27" t="inlineStr">
        <is>
          <t>Uniformes</t>
        </is>
      </c>
      <c r="W385" s="27" t="inlineStr">
        <is>
          <t>Fuera del alcance</t>
        </is>
      </c>
      <c r="X385" s="27" t="inlineStr"/>
      <c r="Y385" s="27" t="inlineStr">
        <is>
          <t>No aplica: uniformes, clasificación que el inventario físico de Farmacia no releva</t>
        </is>
      </c>
      <c r="Z385" s="28" t="inlineStr">
        <is>
          <t>Fuera del alcance del inventario físico</t>
        </is>
      </c>
      <c r="AA385" s="27" t="inlineStr"/>
      <c r="AB385" s="27" t="inlineStr"/>
      <c r="AC385" s="27" t="inlineStr"/>
      <c r="AD385" s="27" t="inlineStr"/>
      <c r="AE385" s="27" t="inlineStr"/>
      <c r="AF385" s="27" t="inlineStr"/>
      <c r="AG385" s="27" t="inlineStr"/>
      <c r="AH385" s="37" t="n">
        <v>4</v>
      </c>
      <c r="AI385" s="37" t="n">
        <v>0</v>
      </c>
      <c r="AJ385" s="37" t="n">
        <v>4</v>
      </c>
      <c r="AK385" s="38" t="n">
        <v>6998.75</v>
      </c>
      <c r="AL385" s="38" t="n"/>
      <c r="AM385" s="38" t="n"/>
      <c r="AN385" s="27" t="inlineStr"/>
      <c r="AO385" s="27" t="inlineStr"/>
    </row>
    <row r="386">
      <c r="A386" s="5" t="inlineStr">
        <is>
          <t>3000870</t>
        </is>
      </c>
      <c r="B386" s="5" t="inlineStr">
        <is>
          <t>PANTALON PRIMERA PIEL TALLE 46</t>
        </is>
      </c>
      <c r="C386" s="5" t="inlineStr"/>
      <c r="D386" s="5" t="inlineStr">
        <is>
          <t>INDU</t>
        </is>
      </c>
      <c r="E386" s="5" t="inlineStr">
        <is>
          <t>ZUNI</t>
        </is>
      </c>
      <c r="F386" s="5" t="inlineStr">
        <is>
          <t>1130</t>
        </is>
      </c>
      <c r="G386" s="5" t="inlineStr">
        <is>
          <t>3010</t>
        </is>
      </c>
      <c r="H386" s="5" t="inlineStr">
        <is>
          <t>C/U</t>
        </is>
      </c>
      <c r="I386" s="6" t="n">
        <v>4</v>
      </c>
      <c r="J386" s="6" t="n">
        <v>0</v>
      </c>
      <c r="K386" s="5" t="inlineStr">
        <is>
          <t>ARS</t>
        </is>
      </c>
      <c r="L386" s="7" t="n">
        <v>0</v>
      </c>
      <c r="M386" s="7" t="n">
        <v>27995</v>
      </c>
      <c r="O386" s="11">
        <f>M386/SUM($M$2:$M$485)</f>
        <v/>
      </c>
      <c r="P386" s="5">
        <f>IFERROR(M386/I386,0)</f>
        <v/>
      </c>
      <c r="R386" s="8">
        <f>I386-Q386</f>
        <v/>
      </c>
      <c r="S386" s="36">
        <f>P386*R386</f>
        <v/>
      </c>
      <c r="U386" s="27" t="inlineStr">
        <is>
          <t>Stock SAP</t>
        </is>
      </c>
      <c r="V386" s="27" t="inlineStr">
        <is>
          <t>Uniformes</t>
        </is>
      </c>
      <c r="W386" s="27" t="inlineStr">
        <is>
          <t>Fuera del alcance</t>
        </is>
      </c>
      <c r="X386" s="27" t="inlineStr"/>
      <c r="Y386" s="27" t="inlineStr">
        <is>
          <t>No aplica: uniformes, clasificación que el inventario físico de Farmacia no releva</t>
        </is>
      </c>
      <c r="Z386" s="28" t="inlineStr">
        <is>
          <t>Fuera del alcance del inventario físico</t>
        </is>
      </c>
      <c r="AA386" s="27" t="inlineStr"/>
      <c r="AB386" s="27" t="inlineStr"/>
      <c r="AC386" s="27" t="inlineStr"/>
      <c r="AD386" s="27" t="inlineStr"/>
      <c r="AE386" s="27" t="inlineStr"/>
      <c r="AF386" s="27" t="inlineStr"/>
      <c r="AG386" s="27" t="inlineStr"/>
      <c r="AH386" s="37" t="n">
        <v>4</v>
      </c>
      <c r="AI386" s="37" t="n">
        <v>0</v>
      </c>
      <c r="AJ386" s="37" t="n">
        <v>4</v>
      </c>
      <c r="AK386" s="38" t="n">
        <v>6998.75</v>
      </c>
      <c r="AL386" s="38" t="n"/>
      <c r="AM386" s="38" t="n"/>
      <c r="AN386" s="27" t="inlineStr"/>
      <c r="AO386" s="27" t="inlineStr"/>
    </row>
    <row r="387">
      <c r="A387" s="5" t="inlineStr">
        <is>
          <t>3000871</t>
        </is>
      </c>
      <c r="B387" s="5" t="inlineStr">
        <is>
          <t>PANTALON PRIMERA PIEL TALLE 48</t>
        </is>
      </c>
      <c r="C387" s="5" t="inlineStr"/>
      <c r="D387" s="5" t="inlineStr">
        <is>
          <t>INDU</t>
        </is>
      </c>
      <c r="E387" s="5" t="inlineStr">
        <is>
          <t>ZUNI</t>
        </is>
      </c>
      <c r="F387" s="5" t="inlineStr">
        <is>
          <t>1130</t>
        </is>
      </c>
      <c r="G387" s="5" t="inlineStr">
        <is>
          <t>3010</t>
        </is>
      </c>
      <c r="H387" s="5" t="inlineStr">
        <is>
          <t>C/U</t>
        </is>
      </c>
      <c r="I387" s="6" t="n">
        <v>4</v>
      </c>
      <c r="J387" s="6" t="n">
        <v>0</v>
      </c>
      <c r="K387" s="5" t="inlineStr">
        <is>
          <t>ARS</t>
        </is>
      </c>
      <c r="L387" s="7" t="n">
        <v>0</v>
      </c>
      <c r="M387" s="7" t="n">
        <v>27995</v>
      </c>
      <c r="O387" s="11">
        <f>M387/SUM($M$2:$M$485)</f>
        <v/>
      </c>
      <c r="P387" s="5">
        <f>IFERROR(M387/I387,0)</f>
        <v/>
      </c>
      <c r="R387" s="8">
        <f>I387-Q387</f>
        <v/>
      </c>
      <c r="S387" s="36">
        <f>P387*R387</f>
        <v/>
      </c>
      <c r="U387" s="27" t="inlineStr">
        <is>
          <t>Stock SAP</t>
        </is>
      </c>
      <c r="V387" s="27" t="inlineStr">
        <is>
          <t>Uniformes</t>
        </is>
      </c>
      <c r="W387" s="27" t="inlineStr">
        <is>
          <t>Fuera del alcance</t>
        </is>
      </c>
      <c r="X387" s="27" t="inlineStr"/>
      <c r="Y387" s="27" t="inlineStr">
        <is>
          <t>No aplica: uniformes, clasificación que el inventario físico de Farmacia no releva</t>
        </is>
      </c>
      <c r="Z387" s="28" t="inlineStr">
        <is>
          <t>Fuera del alcance del inventario físico</t>
        </is>
      </c>
      <c r="AA387" s="27" t="inlineStr"/>
      <c r="AB387" s="27" t="inlineStr"/>
      <c r="AC387" s="27" t="inlineStr"/>
      <c r="AD387" s="27" t="inlineStr"/>
      <c r="AE387" s="27" t="inlineStr"/>
      <c r="AF387" s="27" t="inlineStr"/>
      <c r="AG387" s="27" t="inlineStr"/>
      <c r="AH387" s="37" t="n">
        <v>4</v>
      </c>
      <c r="AI387" s="37" t="n">
        <v>0</v>
      </c>
      <c r="AJ387" s="37" t="n">
        <v>4</v>
      </c>
      <c r="AK387" s="38" t="n">
        <v>6998.75</v>
      </c>
      <c r="AL387" s="38" t="n"/>
      <c r="AM387" s="38" t="n"/>
      <c r="AN387" s="27" t="inlineStr"/>
      <c r="AO387" s="27" t="inlineStr"/>
    </row>
    <row r="388">
      <c r="A388" s="5" t="inlineStr">
        <is>
          <t>3000947</t>
        </is>
      </c>
      <c r="B388" s="5" t="inlineStr">
        <is>
          <t>Chomba Chofer Gris yacimiento S</t>
        </is>
      </c>
      <c r="C388" s="5" t="inlineStr"/>
      <c r="D388" s="5" t="inlineStr">
        <is>
          <t>INDU</t>
        </is>
      </c>
      <c r="E388" s="5" t="inlineStr">
        <is>
          <t>ZUNI</t>
        </is>
      </c>
      <c r="F388" s="5" t="inlineStr">
        <is>
          <t>1130</t>
        </is>
      </c>
      <c r="G388" s="5" t="inlineStr">
        <is>
          <t>3010</t>
        </is>
      </c>
      <c r="H388" s="5" t="inlineStr">
        <is>
          <t>C/U</t>
        </is>
      </c>
      <c r="I388" s="6" t="n">
        <v>4</v>
      </c>
      <c r="J388" s="6" t="n">
        <v>0</v>
      </c>
      <c r="K388" s="5" t="inlineStr">
        <is>
          <t>ARS</t>
        </is>
      </c>
      <c r="L388" s="7" t="n">
        <v>0</v>
      </c>
      <c r="M388" s="7" t="n">
        <v>89160</v>
      </c>
      <c r="O388" s="11">
        <f>M388/SUM($M$2:$M$485)</f>
        <v/>
      </c>
      <c r="P388" s="5">
        <f>IFERROR(M388/I388,0)</f>
        <v/>
      </c>
      <c r="R388" s="8">
        <f>I388-Q388</f>
        <v/>
      </c>
      <c r="S388" s="36">
        <f>P388*R388</f>
        <v/>
      </c>
      <c r="U388" s="27" t="inlineStr">
        <is>
          <t>Stock SAP</t>
        </is>
      </c>
      <c r="V388" s="27" t="inlineStr">
        <is>
          <t>Uniformes</t>
        </is>
      </c>
      <c r="W388" s="27" t="inlineStr">
        <is>
          <t>Fuera del alcance</t>
        </is>
      </c>
      <c r="X388" s="27" t="inlineStr"/>
      <c r="Y388" s="27" t="inlineStr">
        <is>
          <t>No aplica: uniformes, clasificación que el inventario físico de Farmacia no releva</t>
        </is>
      </c>
      <c r="Z388" s="28" t="inlineStr">
        <is>
          <t>Fuera del alcance del inventario físico</t>
        </is>
      </c>
      <c r="AA388" s="27" t="inlineStr"/>
      <c r="AB388" s="27" t="inlineStr"/>
      <c r="AC388" s="27" t="inlineStr"/>
      <c r="AD388" s="27" t="inlineStr"/>
      <c r="AE388" s="27" t="inlineStr"/>
      <c r="AF388" s="27" t="inlineStr"/>
      <c r="AG388" s="27" t="inlineStr"/>
      <c r="AH388" s="37" t="n">
        <v>4</v>
      </c>
      <c r="AI388" s="37" t="n">
        <v>0</v>
      </c>
      <c r="AJ388" s="37" t="n">
        <v>4</v>
      </c>
      <c r="AK388" s="38" t="n">
        <v>22290</v>
      </c>
      <c r="AL388" s="38" t="n"/>
      <c r="AM388" s="38" t="n"/>
      <c r="AN388" s="27" t="inlineStr"/>
      <c r="AO388" s="27" t="inlineStr"/>
    </row>
    <row r="389">
      <c r="A389" s="5" t="inlineStr">
        <is>
          <t>3001138</t>
        </is>
      </c>
      <c r="B389" s="5" t="inlineStr">
        <is>
          <t>CHOMBA GRIS YACIMIENTO TALLE L</t>
        </is>
      </c>
      <c r="C389" s="5" t="inlineStr"/>
      <c r="D389" s="5" t="inlineStr">
        <is>
          <t>INDU</t>
        </is>
      </c>
      <c r="E389" s="5" t="inlineStr">
        <is>
          <t>ZUNI</t>
        </is>
      </c>
      <c r="F389" s="5" t="inlineStr">
        <is>
          <t>1130</t>
        </is>
      </c>
      <c r="G389" s="5" t="inlineStr">
        <is>
          <t>3010</t>
        </is>
      </c>
      <c r="H389" s="5" t="inlineStr">
        <is>
          <t>C/U</t>
        </is>
      </c>
      <c r="I389" s="6" t="n">
        <v>4</v>
      </c>
      <c r="J389" s="6" t="n">
        <v>0</v>
      </c>
      <c r="K389" s="5" t="inlineStr">
        <is>
          <t>ARS</t>
        </is>
      </c>
      <c r="L389" s="7" t="n">
        <v>0</v>
      </c>
      <c r="M389" s="7" t="n">
        <v>89160</v>
      </c>
      <c r="O389" s="11">
        <f>M389/SUM($M$2:$M$485)</f>
        <v/>
      </c>
      <c r="P389" s="5">
        <f>IFERROR(M389/I389,0)</f>
        <v/>
      </c>
      <c r="R389" s="8">
        <f>I389-Q389</f>
        <v/>
      </c>
      <c r="S389" s="36">
        <f>P389*R389</f>
        <v/>
      </c>
      <c r="U389" s="27" t="inlineStr">
        <is>
          <t>Stock SAP</t>
        </is>
      </c>
      <c r="V389" s="27" t="inlineStr">
        <is>
          <t>Uniformes</t>
        </is>
      </c>
      <c r="W389" s="27" t="inlineStr">
        <is>
          <t>Fuera del alcance</t>
        </is>
      </c>
      <c r="X389" s="27" t="inlineStr"/>
      <c r="Y389" s="27" t="inlineStr">
        <is>
          <t>No aplica: uniformes, clasificación que el inventario físico de Farmacia no releva</t>
        </is>
      </c>
      <c r="Z389" s="28" t="inlineStr">
        <is>
          <t>Fuera del alcance del inventario físico</t>
        </is>
      </c>
      <c r="AA389" s="27" t="inlineStr"/>
      <c r="AB389" s="27" t="inlineStr"/>
      <c r="AC389" s="27" t="inlineStr"/>
      <c r="AD389" s="27" t="inlineStr"/>
      <c r="AE389" s="27" t="inlineStr"/>
      <c r="AF389" s="27" t="inlineStr"/>
      <c r="AG389" s="27" t="inlineStr"/>
      <c r="AH389" s="37" t="n">
        <v>4</v>
      </c>
      <c r="AI389" s="37" t="n">
        <v>0</v>
      </c>
      <c r="AJ389" s="37" t="n">
        <v>4</v>
      </c>
      <c r="AK389" s="38" t="n">
        <v>22290</v>
      </c>
      <c r="AL389" s="38" t="n"/>
      <c r="AM389" s="38" t="n"/>
      <c r="AN389" s="27" t="inlineStr"/>
      <c r="AO389" s="27" t="inlineStr"/>
    </row>
    <row r="390">
      <c r="A390" s="5" t="inlineStr">
        <is>
          <t>3001139</t>
        </is>
      </c>
      <c r="B390" s="5" t="inlineStr">
        <is>
          <t>CHOMBA GRIS YACIMIENTO TALLE XL</t>
        </is>
      </c>
      <c r="C390" s="5" t="inlineStr"/>
      <c r="D390" s="5" t="inlineStr">
        <is>
          <t>INDU</t>
        </is>
      </c>
      <c r="E390" s="5" t="inlineStr">
        <is>
          <t>ZUNI</t>
        </is>
      </c>
      <c r="F390" s="5" t="inlineStr">
        <is>
          <t>1130</t>
        </is>
      </c>
      <c r="G390" s="5" t="inlineStr">
        <is>
          <t>3010</t>
        </is>
      </c>
      <c r="H390" s="5" t="inlineStr">
        <is>
          <t>C/U</t>
        </is>
      </c>
      <c r="I390" s="6" t="n">
        <v>4</v>
      </c>
      <c r="J390" s="6" t="n">
        <v>0</v>
      </c>
      <c r="K390" s="5" t="inlineStr">
        <is>
          <t>ARS</t>
        </is>
      </c>
      <c r="L390" s="7" t="n">
        <v>0</v>
      </c>
      <c r="M390" s="7" t="n">
        <v>89160</v>
      </c>
      <c r="O390" s="11">
        <f>M390/SUM($M$2:$M$485)</f>
        <v/>
      </c>
      <c r="P390" s="5">
        <f>IFERROR(M390/I390,0)</f>
        <v/>
      </c>
      <c r="R390" s="8">
        <f>I390-Q390</f>
        <v/>
      </c>
      <c r="S390" s="36">
        <f>P390*R390</f>
        <v/>
      </c>
      <c r="U390" s="27" t="inlineStr">
        <is>
          <t>Stock SAP</t>
        </is>
      </c>
      <c r="V390" s="27" t="inlineStr">
        <is>
          <t>Uniformes</t>
        </is>
      </c>
      <c r="W390" s="27" t="inlineStr">
        <is>
          <t>Fuera del alcance</t>
        </is>
      </c>
      <c r="X390" s="27" t="inlineStr"/>
      <c r="Y390" s="27" t="inlineStr">
        <is>
          <t>No aplica: uniformes, clasificación que el inventario físico de Farmacia no releva</t>
        </is>
      </c>
      <c r="Z390" s="28" t="inlineStr">
        <is>
          <t>Fuera del alcance del inventario físico</t>
        </is>
      </c>
      <c r="AA390" s="27" t="inlineStr"/>
      <c r="AB390" s="27" t="inlineStr"/>
      <c r="AC390" s="27" t="inlineStr"/>
      <c r="AD390" s="27" t="inlineStr"/>
      <c r="AE390" s="27" t="inlineStr"/>
      <c r="AF390" s="27" t="inlineStr"/>
      <c r="AG390" s="27" t="inlineStr"/>
      <c r="AH390" s="37" t="n">
        <v>4</v>
      </c>
      <c r="AI390" s="37" t="n">
        <v>0</v>
      </c>
      <c r="AJ390" s="37" t="n">
        <v>4</v>
      </c>
      <c r="AK390" s="38" t="n">
        <v>22290</v>
      </c>
      <c r="AL390" s="38" t="n"/>
      <c r="AM390" s="38" t="n"/>
      <c r="AN390" s="27" t="inlineStr"/>
      <c r="AO390" s="27" t="inlineStr"/>
    </row>
    <row r="391">
      <c r="A391" s="5" t="inlineStr">
        <is>
          <t>3001398</t>
        </is>
      </c>
      <c r="B391" s="5" t="inlineStr">
        <is>
          <t>REMERA PRIMERA PIEL TALLE M</t>
        </is>
      </c>
      <c r="C391" s="5" t="inlineStr"/>
      <c r="D391" s="5" t="inlineStr">
        <is>
          <t>INDU</t>
        </is>
      </c>
      <c r="E391" s="5" t="inlineStr">
        <is>
          <t>ZUNI</t>
        </is>
      </c>
      <c r="F391" s="5" t="inlineStr">
        <is>
          <t>1130</t>
        </is>
      </c>
      <c r="G391" s="5" t="inlineStr">
        <is>
          <t>3010</t>
        </is>
      </c>
      <c r="H391" s="5" t="inlineStr">
        <is>
          <t>C/U</t>
        </is>
      </c>
      <c r="I391" s="6" t="n">
        <v>4</v>
      </c>
      <c r="J391" s="6" t="n">
        <v>0</v>
      </c>
      <c r="K391" s="5" t="inlineStr">
        <is>
          <t>ARS</t>
        </is>
      </c>
      <c r="L391" s="7" t="n">
        <v>0</v>
      </c>
      <c r="M391" s="7" t="n">
        <v>27995</v>
      </c>
      <c r="O391" s="11">
        <f>M391/SUM($M$2:$M$485)</f>
        <v/>
      </c>
      <c r="P391" s="5">
        <f>IFERROR(M391/I391,0)</f>
        <v/>
      </c>
      <c r="R391" s="8">
        <f>I391-Q391</f>
        <v/>
      </c>
      <c r="S391" s="36">
        <f>P391*R391</f>
        <v/>
      </c>
      <c r="U391" s="27" t="inlineStr">
        <is>
          <t>Stock SAP</t>
        </is>
      </c>
      <c r="V391" s="27" t="inlineStr">
        <is>
          <t>Uniformes</t>
        </is>
      </c>
      <c r="W391" s="27" t="inlineStr">
        <is>
          <t>Fuera del alcance</t>
        </is>
      </c>
      <c r="X391" s="27" t="inlineStr"/>
      <c r="Y391" s="27" t="inlineStr">
        <is>
          <t>No aplica: uniformes, clasificación que el inventario físico de Farmacia no releva</t>
        </is>
      </c>
      <c r="Z391" s="28" t="inlineStr">
        <is>
          <t>Fuera del alcance del inventario físico</t>
        </is>
      </c>
      <c r="AA391" s="27" t="inlineStr"/>
      <c r="AB391" s="27" t="inlineStr"/>
      <c r="AC391" s="27" t="inlineStr"/>
      <c r="AD391" s="27" t="inlineStr"/>
      <c r="AE391" s="27" t="inlineStr"/>
      <c r="AF391" s="27" t="inlineStr"/>
      <c r="AG391" s="27" t="inlineStr"/>
      <c r="AH391" s="37" t="n">
        <v>4</v>
      </c>
      <c r="AI391" s="37" t="n">
        <v>0</v>
      </c>
      <c r="AJ391" s="37" t="n">
        <v>4</v>
      </c>
      <c r="AK391" s="38" t="n">
        <v>6998.75</v>
      </c>
      <c r="AL391" s="38" t="n"/>
      <c r="AM391" s="38" t="n"/>
      <c r="AN391" s="27" t="inlineStr"/>
      <c r="AO391" s="27" t="inlineStr"/>
    </row>
    <row r="392">
      <c r="A392" s="5" t="inlineStr">
        <is>
          <t>3001399</t>
        </is>
      </c>
      <c r="B392" s="5" t="inlineStr">
        <is>
          <t>REMERA PRIMERA PIEL TALLE S</t>
        </is>
      </c>
      <c r="C392" s="5" t="inlineStr"/>
      <c r="D392" s="5" t="inlineStr">
        <is>
          <t>INDU</t>
        </is>
      </c>
      <c r="E392" s="5" t="inlineStr">
        <is>
          <t>ZUNI</t>
        </is>
      </c>
      <c r="F392" s="5" t="inlineStr">
        <is>
          <t>1130</t>
        </is>
      </c>
      <c r="G392" s="5" t="inlineStr">
        <is>
          <t>3010</t>
        </is>
      </c>
      <c r="H392" s="5" t="inlineStr">
        <is>
          <t>C/U</t>
        </is>
      </c>
      <c r="I392" s="6" t="n">
        <v>4</v>
      </c>
      <c r="J392" s="6" t="n">
        <v>0</v>
      </c>
      <c r="K392" s="5" t="inlineStr">
        <is>
          <t>ARS</t>
        </is>
      </c>
      <c r="L392" s="7" t="n">
        <v>0</v>
      </c>
      <c r="M392" s="7" t="n">
        <v>27995</v>
      </c>
      <c r="O392" s="11">
        <f>M392/SUM($M$2:$M$485)</f>
        <v/>
      </c>
      <c r="P392" s="5">
        <f>IFERROR(M392/I392,0)</f>
        <v/>
      </c>
      <c r="R392" s="8">
        <f>I392-Q392</f>
        <v/>
      </c>
      <c r="S392" s="36">
        <f>P392*R392</f>
        <v/>
      </c>
      <c r="U392" s="27" t="inlineStr">
        <is>
          <t>Stock SAP</t>
        </is>
      </c>
      <c r="V392" s="27" t="inlineStr">
        <is>
          <t>Uniformes</t>
        </is>
      </c>
      <c r="W392" s="27" t="inlineStr">
        <is>
          <t>Fuera del alcance</t>
        </is>
      </c>
      <c r="X392" s="27" t="inlineStr"/>
      <c r="Y392" s="27" t="inlineStr">
        <is>
          <t>No aplica: uniformes, clasificación que el inventario físico de Farmacia no releva</t>
        </is>
      </c>
      <c r="Z392" s="28" t="inlineStr">
        <is>
          <t>Fuera del alcance del inventario físico</t>
        </is>
      </c>
      <c r="AA392" s="27" t="inlineStr"/>
      <c r="AB392" s="27" t="inlineStr"/>
      <c r="AC392" s="27" t="inlineStr"/>
      <c r="AD392" s="27" t="inlineStr"/>
      <c r="AE392" s="27" t="inlineStr"/>
      <c r="AF392" s="27" t="inlineStr"/>
      <c r="AG392" s="27" t="inlineStr"/>
      <c r="AH392" s="37" t="n">
        <v>4</v>
      </c>
      <c r="AI392" s="37" t="n">
        <v>0</v>
      </c>
      <c r="AJ392" s="37" t="n">
        <v>4</v>
      </c>
      <c r="AK392" s="38" t="n">
        <v>6998.75</v>
      </c>
      <c r="AL392" s="38" t="n"/>
      <c r="AM392" s="38" t="n"/>
      <c r="AN392" s="27" t="inlineStr"/>
      <c r="AO392" s="27" t="inlineStr"/>
    </row>
    <row r="393">
      <c r="A393" s="5" t="inlineStr">
        <is>
          <t>3001400</t>
        </is>
      </c>
      <c r="B393" s="5" t="inlineStr">
        <is>
          <t>REMERA PRIMERA PIEL TALLE L</t>
        </is>
      </c>
      <c r="C393" s="5" t="inlineStr"/>
      <c r="D393" s="5" t="inlineStr">
        <is>
          <t>INDU</t>
        </is>
      </c>
      <c r="E393" s="5" t="inlineStr">
        <is>
          <t>ZUNI</t>
        </is>
      </c>
      <c r="F393" s="5" t="inlineStr">
        <is>
          <t>1130</t>
        </is>
      </c>
      <c r="G393" s="5" t="inlineStr">
        <is>
          <t>3010</t>
        </is>
      </c>
      <c r="H393" s="5" t="inlineStr">
        <is>
          <t>C/U</t>
        </is>
      </c>
      <c r="I393" s="6" t="n">
        <v>4</v>
      </c>
      <c r="J393" s="6" t="n">
        <v>0</v>
      </c>
      <c r="K393" s="5" t="inlineStr">
        <is>
          <t>ARS</t>
        </is>
      </c>
      <c r="L393" s="7" t="n">
        <v>0</v>
      </c>
      <c r="M393" s="7" t="n">
        <v>27995</v>
      </c>
      <c r="O393" s="11">
        <f>M393/SUM($M$2:$M$485)</f>
        <v/>
      </c>
      <c r="P393" s="5">
        <f>IFERROR(M393/I393,0)</f>
        <v/>
      </c>
      <c r="R393" s="8">
        <f>I393-Q393</f>
        <v/>
      </c>
      <c r="S393" s="36">
        <f>P393*R393</f>
        <v/>
      </c>
      <c r="U393" s="27" t="inlineStr">
        <is>
          <t>Stock SAP</t>
        </is>
      </c>
      <c r="V393" s="27" t="inlineStr">
        <is>
          <t>Uniformes</t>
        </is>
      </c>
      <c r="W393" s="27" t="inlineStr">
        <is>
          <t>Fuera del alcance</t>
        </is>
      </c>
      <c r="X393" s="27" t="inlineStr"/>
      <c r="Y393" s="27" t="inlineStr">
        <is>
          <t>No aplica: uniformes, clasificación que el inventario físico de Farmacia no releva</t>
        </is>
      </c>
      <c r="Z393" s="28" t="inlineStr">
        <is>
          <t>Fuera del alcance del inventario físico</t>
        </is>
      </c>
      <c r="AA393" s="27" t="inlineStr"/>
      <c r="AB393" s="27" t="inlineStr"/>
      <c r="AC393" s="27" t="inlineStr"/>
      <c r="AD393" s="27" t="inlineStr"/>
      <c r="AE393" s="27" t="inlineStr"/>
      <c r="AF393" s="27" t="inlineStr"/>
      <c r="AG393" s="27" t="inlineStr"/>
      <c r="AH393" s="37" t="n">
        <v>4</v>
      </c>
      <c r="AI393" s="37" t="n">
        <v>0</v>
      </c>
      <c r="AJ393" s="37" t="n">
        <v>4</v>
      </c>
      <c r="AK393" s="38" t="n">
        <v>6998.75</v>
      </c>
      <c r="AL393" s="38" t="n"/>
      <c r="AM393" s="38" t="n"/>
      <c r="AN393" s="27" t="inlineStr"/>
      <c r="AO393" s="27" t="inlineStr"/>
    </row>
    <row r="394">
      <c r="A394" s="5" t="inlineStr">
        <is>
          <t>3001401</t>
        </is>
      </c>
      <c r="B394" s="5" t="inlineStr">
        <is>
          <t>REMERA PRIMERA PIEL TALLE XL</t>
        </is>
      </c>
      <c r="C394" s="5" t="inlineStr"/>
      <c r="D394" s="5" t="inlineStr">
        <is>
          <t>INDU</t>
        </is>
      </c>
      <c r="E394" s="5" t="inlineStr">
        <is>
          <t>ZUNI</t>
        </is>
      </c>
      <c r="F394" s="5" t="inlineStr">
        <is>
          <t>1130</t>
        </is>
      </c>
      <c r="G394" s="5" t="inlineStr">
        <is>
          <t>3010</t>
        </is>
      </c>
      <c r="H394" s="5" t="inlineStr">
        <is>
          <t>C/U</t>
        </is>
      </c>
      <c r="I394" s="6" t="n">
        <v>4</v>
      </c>
      <c r="J394" s="6" t="n">
        <v>0</v>
      </c>
      <c r="K394" s="5" t="inlineStr">
        <is>
          <t>ARS</t>
        </is>
      </c>
      <c r="L394" s="7" t="n">
        <v>0</v>
      </c>
      <c r="M394" s="7" t="n">
        <v>27995</v>
      </c>
      <c r="O394" s="11">
        <f>M394/SUM($M$2:$M$485)</f>
        <v/>
      </c>
      <c r="P394" s="5">
        <f>IFERROR(M394/I394,0)</f>
        <v/>
      </c>
      <c r="R394" s="8">
        <f>I394-Q394</f>
        <v/>
      </c>
      <c r="S394" s="36">
        <f>P394*R394</f>
        <v/>
      </c>
      <c r="U394" s="27" t="inlineStr">
        <is>
          <t>Stock SAP</t>
        </is>
      </c>
      <c r="V394" s="27" t="inlineStr">
        <is>
          <t>Uniformes</t>
        </is>
      </c>
      <c r="W394" s="27" t="inlineStr">
        <is>
          <t>Fuera del alcance</t>
        </is>
      </c>
      <c r="X394" s="27" t="inlineStr"/>
      <c r="Y394" s="27" t="inlineStr">
        <is>
          <t>No aplica: uniformes, clasificación que el inventario físico de Farmacia no releva</t>
        </is>
      </c>
      <c r="Z394" s="28" t="inlineStr">
        <is>
          <t>Fuera del alcance del inventario físico</t>
        </is>
      </c>
      <c r="AA394" s="27" t="inlineStr"/>
      <c r="AB394" s="27" t="inlineStr"/>
      <c r="AC394" s="27" t="inlineStr"/>
      <c r="AD394" s="27" t="inlineStr"/>
      <c r="AE394" s="27" t="inlineStr"/>
      <c r="AF394" s="27" t="inlineStr"/>
      <c r="AG394" s="27" t="inlineStr"/>
      <c r="AH394" s="37" t="n">
        <v>4</v>
      </c>
      <c r="AI394" s="37" t="n">
        <v>0</v>
      </c>
      <c r="AJ394" s="37" t="n">
        <v>4</v>
      </c>
      <c r="AK394" s="38" t="n">
        <v>6998.75</v>
      </c>
      <c r="AL394" s="38" t="n"/>
      <c r="AM394" s="38" t="n"/>
      <c r="AN394" s="27" t="inlineStr"/>
      <c r="AO394" s="27" t="inlineStr"/>
    </row>
    <row r="395">
      <c r="A395" s="5" t="inlineStr">
        <is>
          <t>3001410</t>
        </is>
      </c>
      <c r="B395" s="5" t="inlineStr">
        <is>
          <t>CAMPERA DE POLAR C/LOGO + REFLEC  S</t>
        </is>
      </c>
      <c r="C395" s="5" t="inlineStr"/>
      <c r="D395" s="5" t="inlineStr">
        <is>
          <t>INDU</t>
        </is>
      </c>
      <c r="E395" s="5" t="inlineStr">
        <is>
          <t>ZUNI</t>
        </is>
      </c>
      <c r="F395" s="5" t="inlineStr">
        <is>
          <t>1130</t>
        </is>
      </c>
      <c r="G395" s="5" t="inlineStr">
        <is>
          <t>3010</t>
        </is>
      </c>
      <c r="H395" s="5" t="inlineStr">
        <is>
          <t>C/U</t>
        </is>
      </c>
      <c r="I395" s="6" t="n">
        <v>4</v>
      </c>
      <c r="J395" s="6" t="n">
        <v>0</v>
      </c>
      <c r="K395" s="5" t="inlineStr">
        <is>
          <t>ARS</t>
        </is>
      </c>
      <c r="L395" s="7" t="n">
        <v>0</v>
      </c>
      <c r="M395" s="7" t="n">
        <v>107596</v>
      </c>
      <c r="O395" s="11">
        <f>M395/SUM($M$2:$M$485)</f>
        <v/>
      </c>
      <c r="P395" s="5">
        <f>IFERROR(M395/I395,0)</f>
        <v/>
      </c>
      <c r="R395" s="8">
        <f>I395-Q395</f>
        <v/>
      </c>
      <c r="S395" s="36">
        <f>P395*R395</f>
        <v/>
      </c>
      <c r="U395" s="27" t="inlineStr">
        <is>
          <t>Stock SAP</t>
        </is>
      </c>
      <c r="V395" s="27" t="inlineStr">
        <is>
          <t>Uniformes</t>
        </is>
      </c>
      <c r="W395" s="27" t="inlineStr">
        <is>
          <t>Fuera del alcance</t>
        </is>
      </c>
      <c r="X395" s="27" t="inlineStr"/>
      <c r="Y395" s="27" t="inlineStr">
        <is>
          <t>No aplica: uniformes, clasificación que el inventario físico de Farmacia no releva</t>
        </is>
      </c>
      <c r="Z395" s="28" t="inlineStr">
        <is>
          <t>Fuera del alcance del inventario físico</t>
        </is>
      </c>
      <c r="AA395" s="27" t="inlineStr"/>
      <c r="AB395" s="27" t="inlineStr"/>
      <c r="AC395" s="27" t="inlineStr"/>
      <c r="AD395" s="27" t="inlineStr"/>
      <c r="AE395" s="27" t="inlineStr"/>
      <c r="AF395" s="27" t="inlineStr"/>
      <c r="AG395" s="27" t="inlineStr"/>
      <c r="AH395" s="37" t="n">
        <v>4</v>
      </c>
      <c r="AI395" s="37" t="n">
        <v>0</v>
      </c>
      <c r="AJ395" s="37" t="n">
        <v>4</v>
      </c>
      <c r="AK395" s="38" t="n">
        <v>26899</v>
      </c>
      <c r="AL395" s="38" t="n"/>
      <c r="AM395" s="38" t="n"/>
      <c r="AN395" s="27" t="inlineStr"/>
      <c r="AO395" s="27" t="inlineStr"/>
    </row>
    <row r="396">
      <c r="A396" s="5" t="inlineStr">
        <is>
          <t>3001411</t>
        </is>
      </c>
      <c r="B396" s="5" t="inlineStr">
        <is>
          <t>CAMPERA DE POLAR C/LOGO + REFLEC  M</t>
        </is>
      </c>
      <c r="C396" s="5" t="inlineStr"/>
      <c r="D396" s="5" t="inlineStr">
        <is>
          <t>INDU</t>
        </is>
      </c>
      <c r="E396" s="5" t="inlineStr">
        <is>
          <t>ZUNI</t>
        </is>
      </c>
      <c r="F396" s="5" t="inlineStr">
        <is>
          <t>1130</t>
        </is>
      </c>
      <c r="G396" s="5" t="inlineStr">
        <is>
          <t>3010</t>
        </is>
      </c>
      <c r="H396" s="5" t="inlineStr">
        <is>
          <t>C/U</t>
        </is>
      </c>
      <c r="I396" s="6" t="n">
        <v>4</v>
      </c>
      <c r="J396" s="6" t="n">
        <v>0</v>
      </c>
      <c r="K396" s="5" t="inlineStr">
        <is>
          <t>ARS</t>
        </is>
      </c>
      <c r="L396" s="7" t="n">
        <v>0</v>
      </c>
      <c r="M396" s="7" t="n">
        <v>107596</v>
      </c>
      <c r="O396" s="11">
        <f>M396/SUM($M$2:$M$485)</f>
        <v/>
      </c>
      <c r="P396" s="5">
        <f>IFERROR(M396/I396,0)</f>
        <v/>
      </c>
      <c r="R396" s="8">
        <f>I396-Q396</f>
        <v/>
      </c>
      <c r="S396" s="36">
        <f>P396*R396</f>
        <v/>
      </c>
      <c r="U396" s="27" t="inlineStr">
        <is>
          <t>Stock SAP</t>
        </is>
      </c>
      <c r="V396" s="27" t="inlineStr">
        <is>
          <t>Uniformes</t>
        </is>
      </c>
      <c r="W396" s="27" t="inlineStr">
        <is>
          <t>Fuera del alcance</t>
        </is>
      </c>
      <c r="X396" s="27" t="inlineStr"/>
      <c r="Y396" s="27" t="inlineStr">
        <is>
          <t>No aplica: uniformes, clasificación que el inventario físico de Farmacia no releva</t>
        </is>
      </c>
      <c r="Z396" s="28" t="inlineStr">
        <is>
          <t>Fuera del alcance del inventario físico</t>
        </is>
      </c>
      <c r="AA396" s="27" t="inlineStr"/>
      <c r="AB396" s="27" t="inlineStr"/>
      <c r="AC396" s="27" t="inlineStr"/>
      <c r="AD396" s="27" t="inlineStr"/>
      <c r="AE396" s="27" t="inlineStr"/>
      <c r="AF396" s="27" t="inlineStr"/>
      <c r="AG396" s="27" t="inlineStr"/>
      <c r="AH396" s="37" t="n">
        <v>4</v>
      </c>
      <c r="AI396" s="37" t="n">
        <v>0</v>
      </c>
      <c r="AJ396" s="37" t="n">
        <v>4</v>
      </c>
      <c r="AK396" s="38" t="n">
        <v>26899</v>
      </c>
      <c r="AL396" s="38" t="n"/>
      <c r="AM396" s="38" t="n"/>
      <c r="AN396" s="27" t="inlineStr"/>
      <c r="AO396" s="27" t="inlineStr"/>
    </row>
    <row r="397">
      <c r="A397" s="5" t="inlineStr">
        <is>
          <t>3001412</t>
        </is>
      </c>
      <c r="B397" s="5" t="inlineStr">
        <is>
          <t>CAMPERA DE POLAR C/LOGO + REFLEC  L</t>
        </is>
      </c>
      <c r="C397" s="5" t="inlineStr"/>
      <c r="D397" s="5" t="inlineStr">
        <is>
          <t>INDU</t>
        </is>
      </c>
      <c r="E397" s="5" t="inlineStr">
        <is>
          <t>ZUNI</t>
        </is>
      </c>
      <c r="F397" s="5" t="inlineStr">
        <is>
          <t>1130</t>
        </is>
      </c>
      <c r="G397" s="5" t="inlineStr">
        <is>
          <t>3010</t>
        </is>
      </c>
      <c r="H397" s="5" t="inlineStr">
        <is>
          <t>C/U</t>
        </is>
      </c>
      <c r="I397" s="6" t="n">
        <v>4</v>
      </c>
      <c r="J397" s="6" t="n">
        <v>0</v>
      </c>
      <c r="K397" s="5" t="inlineStr">
        <is>
          <t>ARS</t>
        </is>
      </c>
      <c r="L397" s="7" t="n">
        <v>0</v>
      </c>
      <c r="M397" s="7" t="n">
        <v>107596</v>
      </c>
      <c r="O397" s="11">
        <f>M397/SUM($M$2:$M$485)</f>
        <v/>
      </c>
      <c r="P397" s="5">
        <f>IFERROR(M397/I397,0)</f>
        <v/>
      </c>
      <c r="R397" s="8">
        <f>I397-Q397</f>
        <v/>
      </c>
      <c r="S397" s="36">
        <f>P397*R397</f>
        <v/>
      </c>
      <c r="U397" s="27" t="inlineStr">
        <is>
          <t>Stock SAP</t>
        </is>
      </c>
      <c r="V397" s="27" t="inlineStr">
        <is>
          <t>Uniformes</t>
        </is>
      </c>
      <c r="W397" s="27" t="inlineStr">
        <is>
          <t>Fuera del alcance</t>
        </is>
      </c>
      <c r="X397" s="27" t="inlineStr"/>
      <c r="Y397" s="27" t="inlineStr">
        <is>
          <t>No aplica: uniformes, clasificación que el inventario físico de Farmacia no releva</t>
        </is>
      </c>
      <c r="Z397" s="28" t="inlineStr">
        <is>
          <t>Fuera del alcance del inventario físico</t>
        </is>
      </c>
      <c r="AA397" s="27" t="inlineStr"/>
      <c r="AB397" s="27" t="inlineStr"/>
      <c r="AC397" s="27" t="inlineStr"/>
      <c r="AD397" s="27" t="inlineStr"/>
      <c r="AE397" s="27" t="inlineStr"/>
      <c r="AF397" s="27" t="inlineStr"/>
      <c r="AG397" s="27" t="inlineStr"/>
      <c r="AH397" s="37" t="n">
        <v>4</v>
      </c>
      <c r="AI397" s="37" t="n">
        <v>0</v>
      </c>
      <c r="AJ397" s="37" t="n">
        <v>4</v>
      </c>
      <c r="AK397" s="38" t="n">
        <v>26899</v>
      </c>
      <c r="AL397" s="38" t="n"/>
      <c r="AM397" s="38" t="n"/>
      <c r="AN397" s="27" t="inlineStr"/>
      <c r="AO397" s="27" t="inlineStr"/>
    </row>
    <row r="398">
      <c r="A398" s="5" t="inlineStr">
        <is>
          <t>3001413</t>
        </is>
      </c>
      <c r="B398" s="5" t="inlineStr">
        <is>
          <t>CAMPERA DE POLAR C/LOGO + REFLEC  XL</t>
        </is>
      </c>
      <c r="C398" s="5" t="inlineStr"/>
      <c r="D398" s="5" t="inlineStr">
        <is>
          <t>INDU</t>
        </is>
      </c>
      <c r="E398" s="5" t="inlineStr">
        <is>
          <t>ZUNI</t>
        </is>
      </c>
      <c r="F398" s="5" t="inlineStr">
        <is>
          <t>1130</t>
        </is>
      </c>
      <c r="G398" s="5" t="inlineStr">
        <is>
          <t>3010</t>
        </is>
      </c>
      <c r="H398" s="5" t="inlineStr">
        <is>
          <t>C/U</t>
        </is>
      </c>
      <c r="I398" s="6" t="n">
        <v>4</v>
      </c>
      <c r="J398" s="6" t="n">
        <v>0</v>
      </c>
      <c r="K398" s="5" t="inlineStr">
        <is>
          <t>ARS</t>
        </is>
      </c>
      <c r="L398" s="7" t="n">
        <v>0</v>
      </c>
      <c r="M398" s="7" t="n">
        <v>107596</v>
      </c>
      <c r="O398" s="11">
        <f>M398/SUM($M$2:$M$485)</f>
        <v/>
      </c>
      <c r="P398" s="5">
        <f>IFERROR(M398/I398,0)</f>
        <v/>
      </c>
      <c r="R398" s="8">
        <f>I398-Q398</f>
        <v/>
      </c>
      <c r="S398" s="36">
        <f>P398*R398</f>
        <v/>
      </c>
      <c r="U398" s="27" t="inlineStr">
        <is>
          <t>Stock SAP</t>
        </is>
      </c>
      <c r="V398" s="27" t="inlineStr">
        <is>
          <t>Uniformes</t>
        </is>
      </c>
      <c r="W398" s="27" t="inlineStr">
        <is>
          <t>Fuera del alcance</t>
        </is>
      </c>
      <c r="X398" s="27" t="inlineStr"/>
      <c r="Y398" s="27" t="inlineStr">
        <is>
          <t>No aplica: uniformes, clasificación que el inventario físico de Farmacia no releva</t>
        </is>
      </c>
      <c r="Z398" s="28" t="inlineStr">
        <is>
          <t>Fuera del alcance del inventario físico</t>
        </is>
      </c>
      <c r="AA398" s="27" t="inlineStr"/>
      <c r="AB398" s="27" t="inlineStr"/>
      <c r="AC398" s="27" t="inlineStr"/>
      <c r="AD398" s="27" t="inlineStr"/>
      <c r="AE398" s="27" t="inlineStr"/>
      <c r="AF398" s="27" t="inlineStr"/>
      <c r="AG398" s="27" t="inlineStr"/>
      <c r="AH398" s="37" t="n">
        <v>4</v>
      </c>
      <c r="AI398" s="37" t="n">
        <v>0</v>
      </c>
      <c r="AJ398" s="37" t="n">
        <v>4</v>
      </c>
      <c r="AK398" s="38" t="n">
        <v>26899</v>
      </c>
      <c r="AL398" s="38" t="n"/>
      <c r="AM398" s="38" t="n"/>
      <c r="AN398" s="27" t="inlineStr"/>
      <c r="AO398" s="27" t="inlineStr"/>
    </row>
    <row r="399">
      <c r="A399" s="5" t="inlineStr">
        <is>
          <t>3001416</t>
        </is>
      </c>
      <c r="B399" s="5" t="inlineStr">
        <is>
          <t>PANTALON TERMICO 38</t>
        </is>
      </c>
      <c r="C399" s="5" t="inlineStr"/>
      <c r="D399" s="5" t="inlineStr">
        <is>
          <t>INDU</t>
        </is>
      </c>
      <c r="E399" s="5" t="inlineStr">
        <is>
          <t>ZUNI</t>
        </is>
      </c>
      <c r="F399" s="5" t="inlineStr">
        <is>
          <t>1130</t>
        </is>
      </c>
      <c r="G399" s="5" t="inlineStr">
        <is>
          <t>3010</t>
        </is>
      </c>
      <c r="H399" s="5" t="inlineStr">
        <is>
          <t>C/U</t>
        </is>
      </c>
      <c r="I399" s="6" t="n">
        <v>4</v>
      </c>
      <c r="J399" s="6" t="n">
        <v>0</v>
      </c>
      <c r="K399" s="5" t="inlineStr">
        <is>
          <t>ARS</t>
        </is>
      </c>
      <c r="L399" s="7" t="n">
        <v>0</v>
      </c>
      <c r="M399" s="7" t="n">
        <v>145664</v>
      </c>
      <c r="O399" s="11">
        <f>M399/SUM($M$2:$M$485)</f>
        <v/>
      </c>
      <c r="P399" s="5">
        <f>IFERROR(M399/I399,0)</f>
        <v/>
      </c>
      <c r="R399" s="8">
        <f>I399-Q399</f>
        <v/>
      </c>
      <c r="S399" s="36">
        <f>P399*R399</f>
        <v/>
      </c>
      <c r="U399" s="27" t="inlineStr">
        <is>
          <t>Stock SAP</t>
        </is>
      </c>
      <c r="V399" s="27" t="inlineStr">
        <is>
          <t>Uniformes</t>
        </is>
      </c>
      <c r="W399" s="27" t="inlineStr">
        <is>
          <t>Fuera del alcance</t>
        </is>
      </c>
      <c r="X399" s="27" t="inlineStr"/>
      <c r="Y399" s="27" t="inlineStr">
        <is>
          <t>No aplica: uniformes, clasificación que el inventario físico de Farmacia no releva</t>
        </is>
      </c>
      <c r="Z399" s="28" t="inlineStr">
        <is>
          <t>Fuera del alcance del inventario físico</t>
        </is>
      </c>
      <c r="AA399" s="27" t="inlineStr"/>
      <c r="AB399" s="27" t="inlineStr"/>
      <c r="AC399" s="27" t="inlineStr"/>
      <c r="AD399" s="27" t="inlineStr"/>
      <c r="AE399" s="27" t="inlineStr"/>
      <c r="AF399" s="27" t="inlineStr"/>
      <c r="AG399" s="27" t="inlineStr"/>
      <c r="AH399" s="37" t="n">
        <v>4</v>
      </c>
      <c r="AI399" s="37" t="n">
        <v>0</v>
      </c>
      <c r="AJ399" s="37" t="n">
        <v>4</v>
      </c>
      <c r="AK399" s="38" t="n">
        <v>36416</v>
      </c>
      <c r="AL399" s="38" t="n"/>
      <c r="AM399" s="38" t="n"/>
      <c r="AN399" s="27" t="inlineStr"/>
      <c r="AO399" s="27" t="inlineStr"/>
    </row>
    <row r="400">
      <c r="A400" s="5" t="inlineStr">
        <is>
          <t>3001417</t>
        </is>
      </c>
      <c r="B400" s="5" t="inlineStr">
        <is>
          <t>PANTALON TERMICO 42</t>
        </is>
      </c>
      <c r="C400" s="5" t="inlineStr"/>
      <c r="D400" s="5" t="inlineStr">
        <is>
          <t>INDU</t>
        </is>
      </c>
      <c r="E400" s="5" t="inlineStr">
        <is>
          <t>ZUNI</t>
        </is>
      </c>
      <c r="F400" s="5" t="inlineStr">
        <is>
          <t>1130</t>
        </is>
      </c>
      <c r="G400" s="5" t="inlineStr">
        <is>
          <t>3010</t>
        </is>
      </c>
      <c r="H400" s="5" t="inlineStr">
        <is>
          <t>C/U</t>
        </is>
      </c>
      <c r="I400" s="6" t="n">
        <v>4</v>
      </c>
      <c r="J400" s="6" t="n">
        <v>0</v>
      </c>
      <c r="K400" s="5" t="inlineStr">
        <is>
          <t>ARS</t>
        </is>
      </c>
      <c r="L400" s="7" t="n">
        <v>0</v>
      </c>
      <c r="M400" s="7" t="n">
        <v>145664</v>
      </c>
      <c r="O400" s="11">
        <f>M400/SUM($M$2:$M$485)</f>
        <v/>
      </c>
      <c r="P400" s="5">
        <f>IFERROR(M400/I400,0)</f>
        <v/>
      </c>
      <c r="R400" s="8">
        <f>I400-Q400</f>
        <v/>
      </c>
      <c r="S400" s="36">
        <f>P400*R400</f>
        <v/>
      </c>
      <c r="U400" s="27" t="inlineStr">
        <is>
          <t>Stock SAP</t>
        </is>
      </c>
      <c r="V400" s="27" t="inlineStr">
        <is>
          <t>Uniformes</t>
        </is>
      </c>
      <c r="W400" s="27" t="inlineStr">
        <is>
          <t>Fuera del alcance</t>
        </is>
      </c>
      <c r="X400" s="27" t="inlineStr"/>
      <c r="Y400" s="27" t="inlineStr">
        <is>
          <t>No aplica: uniformes, clasificación que el inventario físico de Farmacia no releva</t>
        </is>
      </c>
      <c r="Z400" s="28" t="inlineStr">
        <is>
          <t>Fuera del alcance del inventario físico</t>
        </is>
      </c>
      <c r="AA400" s="27" t="inlineStr"/>
      <c r="AB400" s="27" t="inlineStr"/>
      <c r="AC400" s="27" t="inlineStr"/>
      <c r="AD400" s="27" t="inlineStr"/>
      <c r="AE400" s="27" t="inlineStr"/>
      <c r="AF400" s="27" t="inlineStr"/>
      <c r="AG400" s="27" t="inlineStr"/>
      <c r="AH400" s="37" t="n">
        <v>4</v>
      </c>
      <c r="AI400" s="37" t="n">
        <v>0</v>
      </c>
      <c r="AJ400" s="37" t="n">
        <v>4</v>
      </c>
      <c r="AK400" s="38" t="n">
        <v>36416</v>
      </c>
      <c r="AL400" s="38" t="n"/>
      <c r="AM400" s="38" t="n"/>
      <c r="AN400" s="27" t="inlineStr"/>
      <c r="AO400" s="27" t="inlineStr"/>
    </row>
    <row r="401">
      <c r="A401" s="5" t="inlineStr">
        <is>
          <t>3001418</t>
        </is>
      </c>
      <c r="B401" s="5" t="inlineStr">
        <is>
          <t>PANTALON TERMICO 44</t>
        </is>
      </c>
      <c r="C401" s="5" t="inlineStr"/>
      <c r="D401" s="5" t="inlineStr">
        <is>
          <t>INDU</t>
        </is>
      </c>
      <c r="E401" s="5" t="inlineStr">
        <is>
          <t>ZUNI</t>
        </is>
      </c>
      <c r="F401" s="5" t="inlineStr">
        <is>
          <t>1130</t>
        </is>
      </c>
      <c r="G401" s="5" t="inlineStr">
        <is>
          <t>3010</t>
        </is>
      </c>
      <c r="H401" s="5" t="inlineStr">
        <is>
          <t>C/U</t>
        </is>
      </c>
      <c r="I401" s="6" t="n">
        <v>4</v>
      </c>
      <c r="J401" s="6" t="n">
        <v>0</v>
      </c>
      <c r="K401" s="5" t="inlineStr">
        <is>
          <t>ARS</t>
        </is>
      </c>
      <c r="L401" s="7" t="n">
        <v>0</v>
      </c>
      <c r="M401" s="7" t="n">
        <v>145664</v>
      </c>
      <c r="O401" s="11">
        <f>M401/SUM($M$2:$M$485)</f>
        <v/>
      </c>
      <c r="P401" s="5">
        <f>IFERROR(M401/I401,0)</f>
        <v/>
      </c>
      <c r="R401" s="8">
        <f>I401-Q401</f>
        <v/>
      </c>
      <c r="S401" s="36">
        <f>P401*R401</f>
        <v/>
      </c>
      <c r="U401" s="27" t="inlineStr">
        <is>
          <t>Stock SAP</t>
        </is>
      </c>
      <c r="V401" s="27" t="inlineStr">
        <is>
          <t>Uniformes</t>
        </is>
      </c>
      <c r="W401" s="27" t="inlineStr">
        <is>
          <t>Fuera del alcance</t>
        </is>
      </c>
      <c r="X401" s="27" t="inlineStr"/>
      <c r="Y401" s="27" t="inlineStr">
        <is>
          <t>No aplica: uniformes, clasificación que el inventario físico de Farmacia no releva</t>
        </is>
      </c>
      <c r="Z401" s="28" t="inlineStr">
        <is>
          <t>Fuera del alcance del inventario físico</t>
        </is>
      </c>
      <c r="AA401" s="27" t="inlineStr"/>
      <c r="AB401" s="27" t="inlineStr"/>
      <c r="AC401" s="27" t="inlineStr"/>
      <c r="AD401" s="27" t="inlineStr"/>
      <c r="AE401" s="27" t="inlineStr"/>
      <c r="AF401" s="27" t="inlineStr"/>
      <c r="AG401" s="27" t="inlineStr"/>
      <c r="AH401" s="37" t="n">
        <v>4</v>
      </c>
      <c r="AI401" s="37" t="n">
        <v>0</v>
      </c>
      <c r="AJ401" s="37" t="n">
        <v>4</v>
      </c>
      <c r="AK401" s="38" t="n">
        <v>36416</v>
      </c>
      <c r="AL401" s="38" t="n"/>
      <c r="AM401" s="38" t="n"/>
      <c r="AN401" s="27" t="inlineStr"/>
      <c r="AO401" s="27" t="inlineStr"/>
    </row>
    <row r="402">
      <c r="A402" s="5" t="inlineStr">
        <is>
          <t>3001420</t>
        </is>
      </c>
      <c r="B402" s="5" t="inlineStr">
        <is>
          <t>PANTALON TERMICO 50</t>
        </is>
      </c>
      <c r="C402" s="5" t="inlineStr"/>
      <c r="D402" s="5" t="inlineStr">
        <is>
          <t>INDU</t>
        </is>
      </c>
      <c r="E402" s="5" t="inlineStr">
        <is>
          <t>ZUNI</t>
        </is>
      </c>
      <c r="F402" s="5" t="inlineStr">
        <is>
          <t>1130</t>
        </is>
      </c>
      <c r="G402" s="5" t="inlineStr">
        <is>
          <t>3010</t>
        </is>
      </c>
      <c r="H402" s="5" t="inlineStr">
        <is>
          <t>C/U</t>
        </is>
      </c>
      <c r="I402" s="6" t="n">
        <v>4</v>
      </c>
      <c r="J402" s="6" t="n">
        <v>0</v>
      </c>
      <c r="K402" s="5" t="inlineStr">
        <is>
          <t>ARS</t>
        </is>
      </c>
      <c r="L402" s="7" t="n">
        <v>0</v>
      </c>
      <c r="M402" s="7" t="n">
        <v>145664</v>
      </c>
      <c r="O402" s="11">
        <f>M402/SUM($M$2:$M$485)</f>
        <v/>
      </c>
      <c r="P402" s="5">
        <f>IFERROR(M402/I402,0)</f>
        <v/>
      </c>
      <c r="R402" s="8">
        <f>I402-Q402</f>
        <v/>
      </c>
      <c r="S402" s="36">
        <f>P402*R402</f>
        <v/>
      </c>
      <c r="U402" s="27" t="inlineStr">
        <is>
          <t>Stock SAP</t>
        </is>
      </c>
      <c r="V402" s="27" t="inlineStr">
        <is>
          <t>Uniformes</t>
        </is>
      </c>
      <c r="W402" s="27" t="inlineStr">
        <is>
          <t>Fuera del alcance</t>
        </is>
      </c>
      <c r="X402" s="27" t="inlineStr"/>
      <c r="Y402" s="27" t="inlineStr">
        <is>
          <t>No aplica: uniformes, clasificación que el inventario físico de Farmacia no releva</t>
        </is>
      </c>
      <c r="Z402" s="28" t="inlineStr">
        <is>
          <t>Fuera del alcance del inventario físico</t>
        </is>
      </c>
      <c r="AA402" s="27" t="inlineStr"/>
      <c r="AB402" s="27" t="inlineStr"/>
      <c r="AC402" s="27" t="inlineStr"/>
      <c r="AD402" s="27" t="inlineStr"/>
      <c r="AE402" s="27" t="inlineStr"/>
      <c r="AF402" s="27" t="inlineStr"/>
      <c r="AG402" s="27" t="inlineStr"/>
      <c r="AH402" s="37" t="n">
        <v>4</v>
      </c>
      <c r="AI402" s="37" t="n">
        <v>0</v>
      </c>
      <c r="AJ402" s="37" t="n">
        <v>4</v>
      </c>
      <c r="AK402" s="38" t="n">
        <v>36416</v>
      </c>
      <c r="AL402" s="38" t="n"/>
      <c r="AM402" s="38" t="n"/>
      <c r="AN402" s="27" t="inlineStr"/>
      <c r="AO402" s="27" t="inlineStr"/>
    </row>
    <row r="403">
      <c r="A403" s="5" t="inlineStr">
        <is>
          <t>3001439</t>
        </is>
      </c>
      <c r="B403" s="5" t="inlineStr">
        <is>
          <t>CHOMBA NEGRA XXXL</t>
        </is>
      </c>
      <c r="C403" s="5" t="inlineStr"/>
      <c r="D403" s="5" t="inlineStr">
        <is>
          <t>INDU</t>
        </is>
      </c>
      <c r="E403" s="5" t="inlineStr">
        <is>
          <t>ZUNI</t>
        </is>
      </c>
      <c r="F403" s="5" t="inlineStr">
        <is>
          <t>1130</t>
        </is>
      </c>
      <c r="G403" s="5" t="inlineStr">
        <is>
          <t>3011</t>
        </is>
      </c>
      <c r="H403" s="5" t="inlineStr">
        <is>
          <t>C/U</t>
        </is>
      </c>
      <c r="I403" s="6" t="n">
        <v>4</v>
      </c>
      <c r="J403" s="6" t="n">
        <v>0</v>
      </c>
      <c r="K403" s="5" t="inlineStr">
        <is>
          <t>ARS</t>
        </is>
      </c>
      <c r="L403" s="7" t="n">
        <v>0</v>
      </c>
      <c r="M403" s="7" t="n">
        <v>43547.73</v>
      </c>
      <c r="O403" s="11">
        <f>M403/SUM($M$2:$M$485)</f>
        <v/>
      </c>
      <c r="P403" s="5">
        <f>IFERROR(M403/I403,0)</f>
        <v/>
      </c>
      <c r="R403" s="8">
        <f>I403-Q403</f>
        <v/>
      </c>
      <c r="S403" s="36">
        <f>P403*R403</f>
        <v/>
      </c>
      <c r="U403" s="27" t="inlineStr">
        <is>
          <t>Stock SAP</t>
        </is>
      </c>
      <c r="V403" s="27" t="inlineStr">
        <is>
          <t>Uniformes</t>
        </is>
      </c>
      <c r="W403" s="27" t="inlineStr">
        <is>
          <t>Fuera del alcance</t>
        </is>
      </c>
      <c r="X403" s="27" t="inlineStr"/>
      <c r="Y403" s="27" t="inlineStr">
        <is>
          <t>No aplica: uniformes, clasificación que el inventario físico de Farmacia no releva</t>
        </is>
      </c>
      <c r="Z403" s="28" t="inlineStr">
        <is>
          <t>Fuera del alcance del inventario físico</t>
        </is>
      </c>
      <c r="AA403" s="27" t="inlineStr"/>
      <c r="AB403" s="27" t="inlineStr"/>
      <c r="AC403" s="27" t="inlineStr"/>
      <c r="AD403" s="27" t="inlineStr"/>
      <c r="AE403" s="27" t="inlineStr"/>
      <c r="AF403" s="27" t="inlineStr"/>
      <c r="AG403" s="27" t="inlineStr"/>
      <c r="AH403" s="37" t="n">
        <v>6</v>
      </c>
      <c r="AI403" s="37" t="n">
        <v>0</v>
      </c>
      <c r="AJ403" s="37" t="n">
        <v>6</v>
      </c>
      <c r="AK403" s="38" t="n">
        <v>10886.93333333333</v>
      </c>
      <c r="AL403" s="38" t="n"/>
      <c r="AM403" s="38" t="n"/>
      <c r="AN403" s="27" t="inlineStr"/>
      <c r="AO403" s="27" t="inlineStr">
        <is>
          <t>El material ocupa 2 filas en la hoja 1130 Salta (lote/almacén). La cantidad SAP y la física de esta vista son el total del material.</t>
        </is>
      </c>
    </row>
    <row r="404">
      <c r="A404" s="5" t="inlineStr">
        <is>
          <t>3001460</t>
        </is>
      </c>
      <c r="B404" s="5" t="inlineStr">
        <is>
          <t>CONJUNTO PRIMERA PIEL S</t>
        </is>
      </c>
      <c r="C404" s="5" t="inlineStr"/>
      <c r="D404" s="5" t="inlineStr">
        <is>
          <t>INDU</t>
        </is>
      </c>
      <c r="E404" s="5" t="inlineStr">
        <is>
          <t>ZUNI</t>
        </is>
      </c>
      <c r="F404" s="5" t="inlineStr">
        <is>
          <t>1130</t>
        </is>
      </c>
      <c r="G404" s="5" t="inlineStr">
        <is>
          <t>3011</t>
        </is>
      </c>
      <c r="H404" s="5" t="inlineStr">
        <is>
          <t>C/U</t>
        </is>
      </c>
      <c r="I404" s="6" t="n">
        <v>4</v>
      </c>
      <c r="J404" s="6" t="n">
        <v>0</v>
      </c>
      <c r="K404" s="5" t="inlineStr">
        <is>
          <t>ARS</t>
        </is>
      </c>
      <c r="L404" s="7" t="n">
        <v>0</v>
      </c>
      <c r="M404" s="7" t="n">
        <v>57508</v>
      </c>
      <c r="O404" s="11">
        <f>M404/SUM($M$2:$M$485)</f>
        <v/>
      </c>
      <c r="P404" s="5">
        <f>IFERROR(M404/I404,0)</f>
        <v/>
      </c>
      <c r="R404" s="8">
        <f>I404-Q404</f>
        <v/>
      </c>
      <c r="S404" s="36">
        <f>P404*R404</f>
        <v/>
      </c>
      <c r="U404" s="27" t="inlineStr">
        <is>
          <t>Stock SAP</t>
        </is>
      </c>
      <c r="V404" s="27" t="inlineStr">
        <is>
          <t>Uniformes</t>
        </is>
      </c>
      <c r="W404" s="27" t="inlineStr">
        <is>
          <t>Fuera del alcance</t>
        </is>
      </c>
      <c r="X404" s="27" t="inlineStr"/>
      <c r="Y404" s="27" t="inlineStr">
        <is>
          <t>No aplica: uniformes, clasificación que el inventario físico de Farmacia no releva</t>
        </is>
      </c>
      <c r="Z404" s="28" t="inlineStr">
        <is>
          <t>Fuera del alcance del inventario físico</t>
        </is>
      </c>
      <c r="AA404" s="27" t="inlineStr"/>
      <c r="AB404" s="27" t="inlineStr"/>
      <c r="AC404" s="27" t="inlineStr"/>
      <c r="AD404" s="27" t="inlineStr"/>
      <c r="AE404" s="27" t="inlineStr"/>
      <c r="AF404" s="27" t="inlineStr"/>
      <c r="AG404" s="27" t="inlineStr"/>
      <c r="AH404" s="37" t="n">
        <v>4</v>
      </c>
      <c r="AI404" s="37" t="n">
        <v>0</v>
      </c>
      <c r="AJ404" s="37" t="n">
        <v>4</v>
      </c>
      <c r="AK404" s="38" t="n">
        <v>14377</v>
      </c>
      <c r="AL404" s="38" t="n"/>
      <c r="AM404" s="38" t="n"/>
      <c r="AN404" s="27" t="inlineStr"/>
      <c r="AO404" s="27" t="inlineStr"/>
    </row>
    <row r="405">
      <c r="A405" s="5" t="inlineStr">
        <is>
          <t>3001461</t>
        </is>
      </c>
      <c r="B405" s="5" t="inlineStr">
        <is>
          <t>CONJUNTO PRIMERA PIEL M</t>
        </is>
      </c>
      <c r="C405" s="5" t="inlineStr"/>
      <c r="D405" s="5" t="inlineStr">
        <is>
          <t>INDU</t>
        </is>
      </c>
      <c r="E405" s="5" t="inlineStr">
        <is>
          <t>ZUNI</t>
        </is>
      </c>
      <c r="F405" s="5" t="inlineStr">
        <is>
          <t>1130</t>
        </is>
      </c>
      <c r="G405" s="5" t="inlineStr">
        <is>
          <t>3011</t>
        </is>
      </c>
      <c r="H405" s="5" t="inlineStr">
        <is>
          <t>C/U</t>
        </is>
      </c>
      <c r="I405" s="6" t="n">
        <v>4</v>
      </c>
      <c r="J405" s="6" t="n">
        <v>0</v>
      </c>
      <c r="K405" s="5" t="inlineStr">
        <is>
          <t>ARS</t>
        </is>
      </c>
      <c r="L405" s="7" t="n">
        <v>0</v>
      </c>
      <c r="M405" s="7" t="n">
        <v>57508</v>
      </c>
      <c r="O405" s="11">
        <f>M405/SUM($M$2:$M$485)</f>
        <v/>
      </c>
      <c r="P405" s="5">
        <f>IFERROR(M405/I405,0)</f>
        <v/>
      </c>
      <c r="R405" s="8">
        <f>I405-Q405</f>
        <v/>
      </c>
      <c r="S405" s="36">
        <f>P405*R405</f>
        <v/>
      </c>
      <c r="U405" s="27" t="inlineStr">
        <is>
          <t>Stock SAP</t>
        </is>
      </c>
      <c r="V405" s="27" t="inlineStr">
        <is>
          <t>Uniformes</t>
        </is>
      </c>
      <c r="W405" s="27" t="inlineStr">
        <is>
          <t>Fuera del alcance</t>
        </is>
      </c>
      <c r="X405" s="27" t="inlineStr"/>
      <c r="Y405" s="27" t="inlineStr">
        <is>
          <t>No aplica: uniformes, clasificación que el inventario físico de Farmacia no releva</t>
        </is>
      </c>
      <c r="Z405" s="28" t="inlineStr">
        <is>
          <t>Fuera del alcance del inventario físico</t>
        </is>
      </c>
      <c r="AA405" s="27" t="inlineStr"/>
      <c r="AB405" s="27" t="inlineStr"/>
      <c r="AC405" s="27" t="inlineStr"/>
      <c r="AD405" s="27" t="inlineStr"/>
      <c r="AE405" s="27" t="inlineStr"/>
      <c r="AF405" s="27" t="inlineStr"/>
      <c r="AG405" s="27" t="inlineStr"/>
      <c r="AH405" s="37" t="n">
        <v>4</v>
      </c>
      <c r="AI405" s="37" t="n">
        <v>0</v>
      </c>
      <c r="AJ405" s="37" t="n">
        <v>4</v>
      </c>
      <c r="AK405" s="38" t="n">
        <v>14377</v>
      </c>
      <c r="AL405" s="38" t="n"/>
      <c r="AM405" s="38" t="n"/>
      <c r="AN405" s="27" t="inlineStr"/>
      <c r="AO405" s="27" t="inlineStr"/>
    </row>
    <row r="406">
      <c r="A406" s="5" t="inlineStr">
        <is>
          <t>3001464</t>
        </is>
      </c>
      <c r="B406" s="5" t="inlineStr">
        <is>
          <t>CONJUNTO PRIMERA PIEL XXL</t>
        </is>
      </c>
      <c r="C406" s="5" t="inlineStr"/>
      <c r="D406" s="5" t="inlineStr">
        <is>
          <t>INDU</t>
        </is>
      </c>
      <c r="E406" s="5" t="inlineStr">
        <is>
          <t>ZUNI</t>
        </is>
      </c>
      <c r="F406" s="5" t="inlineStr">
        <is>
          <t>1130</t>
        </is>
      </c>
      <c r="G406" s="5" t="inlineStr">
        <is>
          <t>3011</t>
        </is>
      </c>
      <c r="H406" s="5" t="inlineStr">
        <is>
          <t>C/U</t>
        </is>
      </c>
      <c r="I406" s="6" t="n">
        <v>4</v>
      </c>
      <c r="J406" s="6" t="n">
        <v>0</v>
      </c>
      <c r="K406" s="5" t="inlineStr">
        <is>
          <t>ARS</t>
        </is>
      </c>
      <c r="L406" s="7" t="n">
        <v>0</v>
      </c>
      <c r="M406" s="7" t="n">
        <v>63258.8</v>
      </c>
      <c r="O406" s="11">
        <f>M406/SUM($M$2:$M$485)</f>
        <v/>
      </c>
      <c r="P406" s="5">
        <f>IFERROR(M406/I406,0)</f>
        <v/>
      </c>
      <c r="R406" s="8">
        <f>I406-Q406</f>
        <v/>
      </c>
      <c r="S406" s="36">
        <f>P406*R406</f>
        <v/>
      </c>
      <c r="U406" s="27" t="inlineStr">
        <is>
          <t>Stock SAP</t>
        </is>
      </c>
      <c r="V406" s="27" t="inlineStr">
        <is>
          <t>Uniformes</t>
        </is>
      </c>
      <c r="W406" s="27" t="inlineStr">
        <is>
          <t>Fuera del alcance</t>
        </is>
      </c>
      <c r="X406" s="27" t="inlineStr"/>
      <c r="Y406" s="27" t="inlineStr">
        <is>
          <t>No aplica: uniformes, clasificación que el inventario físico de Farmacia no releva</t>
        </is>
      </c>
      <c r="Z406" s="28" t="inlineStr">
        <is>
          <t>Fuera del alcance del inventario físico</t>
        </is>
      </c>
      <c r="AA406" s="27" t="inlineStr"/>
      <c r="AB406" s="27" t="inlineStr"/>
      <c r="AC406" s="27" t="inlineStr"/>
      <c r="AD406" s="27" t="inlineStr"/>
      <c r="AE406" s="27" t="inlineStr"/>
      <c r="AF406" s="27" t="inlineStr"/>
      <c r="AG406" s="27" t="inlineStr"/>
      <c r="AH406" s="37" t="n">
        <v>4</v>
      </c>
      <c r="AI406" s="37" t="n">
        <v>0</v>
      </c>
      <c r="AJ406" s="37" t="n">
        <v>4</v>
      </c>
      <c r="AK406" s="38" t="n">
        <v>15814.7</v>
      </c>
      <c r="AL406" s="38" t="n"/>
      <c r="AM406" s="38" t="n"/>
      <c r="AN406" s="27" t="inlineStr"/>
      <c r="AO406" s="27" t="inlineStr"/>
    </row>
    <row r="407">
      <c r="A407" s="5" t="inlineStr">
        <is>
          <t>3001574</t>
        </is>
      </c>
      <c r="B407" s="5" t="inlineStr">
        <is>
          <t>CAMPERON NARANJA TERMICO XXL</t>
        </is>
      </c>
      <c r="C407" s="5" t="inlineStr"/>
      <c r="D407" s="5" t="inlineStr">
        <is>
          <t>INDU</t>
        </is>
      </c>
      <c r="E407" s="5" t="inlineStr">
        <is>
          <t>ZUNI</t>
        </is>
      </c>
      <c r="F407" s="5" t="inlineStr">
        <is>
          <t>1130</t>
        </is>
      </c>
      <c r="G407" s="5" t="inlineStr">
        <is>
          <t>3011</t>
        </is>
      </c>
      <c r="H407" s="5" t="inlineStr">
        <is>
          <t>C/U</t>
        </is>
      </c>
      <c r="I407" s="6" t="n">
        <v>4</v>
      </c>
      <c r="J407" s="6" t="n">
        <v>0</v>
      </c>
      <c r="K407" s="5" t="inlineStr">
        <is>
          <t>ARS</t>
        </is>
      </c>
      <c r="L407" s="7" t="n">
        <v>0</v>
      </c>
      <c r="M407" s="7" t="n">
        <v>466228.23</v>
      </c>
      <c r="O407" s="11">
        <f>M407/SUM($M$2:$M$485)</f>
        <v/>
      </c>
      <c r="P407" s="5">
        <f>IFERROR(M407/I407,0)</f>
        <v/>
      </c>
      <c r="R407" s="8">
        <f>I407-Q407</f>
        <v/>
      </c>
      <c r="S407" s="36">
        <f>P407*R407</f>
        <v/>
      </c>
      <c r="U407" s="27" t="inlineStr">
        <is>
          <t>Stock SAP</t>
        </is>
      </c>
      <c r="V407" s="27" t="inlineStr">
        <is>
          <t>Uniformes</t>
        </is>
      </c>
      <c r="W407" s="27" t="inlineStr">
        <is>
          <t>Fuera del alcance</t>
        </is>
      </c>
      <c r="X407" s="27" t="inlineStr"/>
      <c r="Y407" s="27" t="inlineStr">
        <is>
          <t>No aplica: uniformes, clasificación que el inventario físico de Farmacia no releva</t>
        </is>
      </c>
      <c r="Z407" s="28" t="inlineStr">
        <is>
          <t>Fuera del alcance del inventario físico</t>
        </is>
      </c>
      <c r="AA407" s="27" t="inlineStr"/>
      <c r="AB407" s="27" t="inlineStr"/>
      <c r="AC407" s="27" t="inlineStr"/>
      <c r="AD407" s="27" t="inlineStr"/>
      <c r="AE407" s="27" t="inlineStr"/>
      <c r="AF407" s="27" t="inlineStr"/>
      <c r="AG407" s="27" t="inlineStr"/>
      <c r="AH407" s="37" t="n">
        <v>6</v>
      </c>
      <c r="AI407" s="37" t="n">
        <v>0</v>
      </c>
      <c r="AJ407" s="37" t="n">
        <v>6</v>
      </c>
      <c r="AK407" s="38" t="n">
        <v>116557.0566666667</v>
      </c>
      <c r="AL407" s="38" t="n"/>
      <c r="AM407" s="38" t="n"/>
      <c r="AN407" s="27" t="inlineStr"/>
      <c r="AO407" s="27"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7" t="n">
        <v>0</v>
      </c>
      <c r="M408" s="7" t="n">
        <v>12783.88</v>
      </c>
      <c r="O408" s="11">
        <f>M408/SUM($M$2:$M$485)</f>
        <v/>
      </c>
      <c r="P408" s="5">
        <f>IFERROR(M408/I408,0)</f>
        <v/>
      </c>
      <c r="Q408" s="39" t="n">
        <v>4</v>
      </c>
      <c r="R408" s="8">
        <f>I408-Q408</f>
        <v/>
      </c>
      <c r="S408" s="36">
        <f>P408*R408</f>
        <v/>
      </c>
      <c r="U408" s="27" t="inlineStr">
        <is>
          <t>Stock SAP</t>
        </is>
      </c>
      <c r="V408" s="27" t="inlineStr">
        <is>
          <t>Medicamentos</t>
        </is>
      </c>
      <c r="W408" s="27" t="inlineStr">
        <is>
          <t>Dentro del alcance</t>
        </is>
      </c>
      <c r="X408" s="26" t="inlineStr">
        <is>
          <t>Baja</t>
        </is>
      </c>
      <c r="Y408" s="27" t="inlineStr">
        <is>
          <t>Homologado – confianza Baja – pendiente de validación</t>
        </is>
      </c>
      <c r="Z408" s="25" t="inlineStr">
        <is>
          <t>Dar de alta en SAP</t>
        </is>
      </c>
      <c r="AA408" s="27" t="inlineStr">
        <is>
          <t>424; 165</t>
        </is>
      </c>
      <c r="AB408" s="27" t="inlineStr">
        <is>
          <t>Lagingoscopio pediatrico c/ 3 ramas rectas; Laringoscopio adulto de tres ramas</t>
        </is>
      </c>
      <c r="AC408" s="27" t="inlineStr">
        <is>
          <t>Cruce por nomenclatura SAP; Homologación por código Avain (master E-200)</t>
        </is>
      </c>
      <c r="AD408" s="27" t="inlineStr">
        <is>
          <t>No</t>
        </is>
      </c>
      <c r="AE408" s="27" t="inlineStr"/>
      <c r="AF408" s="27" t="inlineStr">
        <is>
          <t>Sí</t>
        </is>
      </c>
      <c r="AG408" s="27" t="inlineStr">
        <is>
          <t>E-200; K-259</t>
        </is>
      </c>
      <c r="AH408" s="37" t="n">
        <v>3</v>
      </c>
      <c r="AI408" s="37" t="n">
        <v>4</v>
      </c>
      <c r="AJ408" s="37" t="n">
        <v>-1</v>
      </c>
      <c r="AK408" s="38" t="n">
        <v>4261.293333333333</v>
      </c>
      <c r="AL408" s="38">
        <f>IF(OR($Z408="Dar de baja en SAP",$Z408="Dar de alta en SAP"),$AJ408*$AK408,"")</f>
        <v/>
      </c>
      <c r="AM408" s="38">
        <f>$AI408*$AK408</f>
        <v/>
      </c>
      <c r="AN408" s="27" t="inlineStr"/>
      <c r="AO408" s="27"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7" t="n">
        <v>0</v>
      </c>
      <c r="M409" s="7" t="n">
        <v>77620.92999999999</v>
      </c>
      <c r="O409" s="11">
        <f>M409/SUM($M$2:$M$485)</f>
        <v/>
      </c>
      <c r="P409" s="5">
        <f>IFERROR(M409/I409,0)</f>
        <v/>
      </c>
      <c r="Q409" s="39" t="n">
        <v>30</v>
      </c>
      <c r="R409" s="8">
        <f>I409-Q409</f>
        <v/>
      </c>
      <c r="S409" s="36">
        <f>P409*R409</f>
        <v/>
      </c>
      <c r="U409" s="27" t="inlineStr">
        <is>
          <t>Stock SAP</t>
        </is>
      </c>
      <c r="V409" s="27" t="inlineStr">
        <is>
          <t>Medicamentos</t>
        </is>
      </c>
      <c r="W409" s="27" t="inlineStr">
        <is>
          <t>Dentro del alcance</t>
        </is>
      </c>
      <c r="X409" s="30" t="inlineStr">
        <is>
          <t>Media</t>
        </is>
      </c>
      <c r="Y409" s="27" t="inlineStr">
        <is>
          <t>Homologado – confianza Media – pendiente de validación</t>
        </is>
      </c>
      <c r="Z409" s="25" t="inlineStr">
        <is>
          <t>Dar de alta en SAP</t>
        </is>
      </c>
      <c r="AA409" s="27" t="inlineStr">
        <is>
          <t>186</t>
        </is>
      </c>
      <c r="AB409" s="27" t="inlineStr">
        <is>
          <t>Migral (ergotamina antimigrañoso) Comprimidos</t>
        </is>
      </c>
      <c r="AC409" s="27" t="inlineStr">
        <is>
          <t>Homologación por código Avain (master M01-015)</t>
        </is>
      </c>
      <c r="AD409" s="27" t="inlineStr">
        <is>
          <t>No</t>
        </is>
      </c>
      <c r="AE409" s="27" t="inlineStr"/>
      <c r="AF409" s="27" t="inlineStr">
        <is>
          <t>Sí</t>
        </is>
      </c>
      <c r="AG409" s="27" t="inlineStr">
        <is>
          <t>M01-015</t>
        </is>
      </c>
      <c r="AH409" s="37" t="n">
        <v>4</v>
      </c>
      <c r="AI409" s="37" t="n">
        <v>30</v>
      </c>
      <c r="AJ409" s="37" t="n">
        <v>-26</v>
      </c>
      <c r="AK409" s="38" t="n">
        <v>25873.6425</v>
      </c>
      <c r="AL409" s="38">
        <f>IF(OR($Z409="Dar de baja en SAP",$Z409="Dar de alta en SAP"),$AJ409*$AK409,"")</f>
        <v/>
      </c>
      <c r="AM409" s="38">
        <f>$AI409*$AK409</f>
        <v/>
      </c>
      <c r="AN409" s="27" t="inlineStr"/>
      <c r="AO409" s="27"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7" t="n">
        <v>0</v>
      </c>
      <c r="M410" s="7" t="n">
        <v>11527.5</v>
      </c>
      <c r="O410" s="11">
        <f>M410/SUM($M$2:$M$485)</f>
        <v/>
      </c>
      <c r="P410" s="5">
        <f>IFERROR(M410/I410,0)</f>
        <v/>
      </c>
      <c r="Q410" s="39" t="n">
        <v>30</v>
      </c>
      <c r="R410" s="8">
        <f>I410-Q410</f>
        <v/>
      </c>
      <c r="S410" s="36">
        <f>P410*R410</f>
        <v/>
      </c>
      <c r="U410" s="27" t="inlineStr">
        <is>
          <t>Stock SAP</t>
        </is>
      </c>
      <c r="V410" s="27" t="inlineStr">
        <is>
          <t>Medicamentos</t>
        </is>
      </c>
      <c r="W410" s="27" t="inlineStr">
        <is>
          <t>Dentro del alcance</t>
        </is>
      </c>
      <c r="X410" s="26" t="inlineStr">
        <is>
          <t>Baja</t>
        </is>
      </c>
      <c r="Y410" s="27" t="inlineStr">
        <is>
          <t>Homologado – confianza Baja – pendiente de validación</t>
        </is>
      </c>
      <c r="Z410" s="25" t="inlineStr">
        <is>
          <t>Dar de alta en SAP</t>
        </is>
      </c>
      <c r="AA410" s="27" t="inlineStr">
        <is>
          <t>7</t>
        </is>
      </c>
      <c r="AB410" s="27" t="inlineStr">
        <is>
          <t>ACEMUK (N-Acetilcisteina) 600 Comprimidos efervecesntes</t>
        </is>
      </c>
      <c r="AC410" s="27" t="inlineStr">
        <is>
          <t>Cruce por nomenclatura SAP</t>
        </is>
      </c>
      <c r="AD410" s="27" t="inlineStr">
        <is>
          <t>No</t>
        </is>
      </c>
      <c r="AE410" s="27" t="inlineStr"/>
      <c r="AF410" s="27" t="inlineStr">
        <is>
          <t>No</t>
        </is>
      </c>
      <c r="AG410" s="27" t="inlineStr"/>
      <c r="AH410" s="37" t="n">
        <v>3</v>
      </c>
      <c r="AI410" s="37" t="n">
        <v>30</v>
      </c>
      <c r="AJ410" s="37" t="n">
        <v>-27</v>
      </c>
      <c r="AK410" s="38" t="n">
        <v>3842.5</v>
      </c>
      <c r="AL410" s="38">
        <f>IF(OR($Z410="Dar de baja en SAP",$Z410="Dar de alta en SAP"),$AJ410*$AK410,"")</f>
        <v/>
      </c>
      <c r="AM410" s="38">
        <f>$AI410*$AK410</f>
        <v/>
      </c>
      <c r="AN410" s="27" t="inlineStr"/>
      <c r="AO410" s="27"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7" t="n">
        <v>0</v>
      </c>
      <c r="M411" s="7" t="n">
        <v>85695.36</v>
      </c>
      <c r="O411" s="11">
        <f>M411/SUM($M$2:$M$485)</f>
        <v/>
      </c>
      <c r="P411" s="5">
        <f>IFERROR(M411/I411,0)</f>
        <v/>
      </c>
      <c r="R411" s="8">
        <f>I411-Q411</f>
        <v/>
      </c>
      <c r="S411" s="36">
        <f>P411*R411</f>
        <v/>
      </c>
      <c r="U411" s="27" t="inlineStr">
        <is>
          <t>Stock SAP</t>
        </is>
      </c>
      <c r="V411" s="27" t="inlineStr">
        <is>
          <t>Medicamentos</t>
        </is>
      </c>
      <c r="W411" s="27" t="inlineStr">
        <is>
          <t>Dentro del alcance</t>
        </is>
      </c>
      <c r="X411" s="27" t="inlineStr"/>
      <c r="Y411" s="27" t="inlineStr">
        <is>
          <t>Sin recuento físico en el inventario de Avain</t>
        </is>
      </c>
      <c r="Z411" s="28" t="inlineStr">
        <is>
          <t>Sin recuento físico</t>
        </is>
      </c>
      <c r="AA411" s="27" t="inlineStr"/>
      <c r="AB411" s="27" t="inlineStr"/>
      <c r="AC411" s="27" t="inlineStr"/>
      <c r="AD411" s="27" t="inlineStr"/>
      <c r="AE411" s="27" t="inlineStr"/>
      <c r="AF411" s="27" t="inlineStr"/>
      <c r="AG411" s="27" t="inlineStr"/>
      <c r="AH411" s="37" t="n">
        <v>3</v>
      </c>
      <c r="AI411" s="37" t="n">
        <v>0</v>
      </c>
      <c r="AJ411" s="37" t="n">
        <v>3</v>
      </c>
      <c r="AK411" s="38" t="n">
        <v>28565.12</v>
      </c>
      <c r="AL411" s="38" t="n"/>
      <c r="AM411" s="38" t="n"/>
      <c r="AN411" s="27" t="inlineStr"/>
      <c r="AO411" s="27" t="inlineStr"/>
    </row>
    <row r="412">
      <c r="A412" s="5" t="inlineStr">
        <is>
          <t>2000039</t>
        </is>
      </c>
      <c r="B412" s="5" t="inlineStr">
        <is>
          <t>BOLSA DE RESUCITACION MANUAL (TIPO AMBU)</t>
        </is>
      </c>
      <c r="C412" s="5" t="inlineStr"/>
      <c r="D412" s="5" t="inlineStr">
        <is>
          <t>033</t>
        </is>
      </c>
      <c r="E412" s="5" t="inlineStr">
        <is>
          <t>ZDES</t>
        </is>
      </c>
      <c r="F412" s="5" t="inlineStr">
        <is>
          <t>1130</t>
        </is>
      </c>
      <c r="G412" s="5" t="inlineStr">
        <is>
          <t>3013</t>
        </is>
      </c>
      <c r="H412" s="5" t="inlineStr">
        <is>
          <t>C/U</t>
        </is>
      </c>
      <c r="I412" s="6" t="n">
        <v>3</v>
      </c>
      <c r="J412" s="6" t="n">
        <v>0</v>
      </c>
      <c r="K412" s="5" t="inlineStr">
        <is>
          <t>ARS</t>
        </is>
      </c>
      <c r="L412" s="7" t="n">
        <v>0</v>
      </c>
      <c r="M412" s="7" t="n">
        <v>36925.53</v>
      </c>
      <c r="O412" s="11">
        <f>M412/SUM($M$2:$M$485)</f>
        <v/>
      </c>
      <c r="P412" s="5">
        <f>IFERROR(M412/I412,0)</f>
        <v/>
      </c>
      <c r="R412" s="8">
        <f>I412-Q412</f>
        <v/>
      </c>
      <c r="S412" s="36">
        <f>P412*R412</f>
        <v/>
      </c>
      <c r="U412" s="27" t="inlineStr">
        <is>
          <t>Stock SAP</t>
        </is>
      </c>
      <c r="V412" s="27" t="inlineStr">
        <is>
          <t>Descartables</t>
        </is>
      </c>
      <c r="W412" s="27" t="inlineStr">
        <is>
          <t>Dentro del alcance</t>
        </is>
      </c>
      <c r="X412" s="27" t="inlineStr"/>
      <c r="Y412" s="27" t="inlineStr">
        <is>
          <t>Sin recuento físico en el inventario de Avain</t>
        </is>
      </c>
      <c r="Z412" s="28" t="inlineStr">
        <is>
          <t>Sin recuento físico</t>
        </is>
      </c>
      <c r="AA412" s="27" t="inlineStr"/>
      <c r="AB412" s="27" t="inlineStr"/>
      <c r="AC412" s="27" t="inlineStr"/>
      <c r="AD412" s="27" t="inlineStr"/>
      <c r="AE412" s="27" t="inlineStr"/>
      <c r="AF412" s="27" t="inlineStr"/>
      <c r="AG412" s="27" t="inlineStr"/>
      <c r="AH412" s="37" t="n">
        <v>3</v>
      </c>
      <c r="AI412" s="37" t="n">
        <v>0</v>
      </c>
      <c r="AJ412" s="37" t="n">
        <v>3</v>
      </c>
      <c r="AK412" s="38" t="n">
        <v>12308.51</v>
      </c>
      <c r="AL412" s="38" t="n"/>
      <c r="AM412" s="38" t="n"/>
      <c r="AN412" s="27" t="inlineStr"/>
      <c r="AO412" s="27" t="inlineStr"/>
    </row>
    <row r="413">
      <c r="A413" s="5" t="inlineStr">
        <is>
          <t>2000051</t>
        </is>
      </c>
      <c r="B413" s="5" t="inlineStr">
        <is>
          <t>COLLAR CERVICAL MEDIANO</t>
        </is>
      </c>
      <c r="C413" s="5" t="inlineStr"/>
      <c r="D413" s="5" t="inlineStr">
        <is>
          <t>033</t>
        </is>
      </c>
      <c r="E413" s="5" t="inlineStr">
        <is>
          <t>ZDES</t>
        </is>
      </c>
      <c r="F413" s="5" t="inlineStr">
        <is>
          <t>1130</t>
        </is>
      </c>
      <c r="G413" s="5" t="inlineStr">
        <is>
          <t>3014</t>
        </is>
      </c>
      <c r="H413" s="5" t="inlineStr">
        <is>
          <t>C/U</t>
        </is>
      </c>
      <c r="I413" s="6" t="n">
        <v>3</v>
      </c>
      <c r="J413" s="6" t="n">
        <v>0</v>
      </c>
      <c r="K413" s="5" t="inlineStr">
        <is>
          <t>ARS</t>
        </is>
      </c>
      <c r="L413" s="7" t="n">
        <v>0</v>
      </c>
      <c r="M413" s="7" t="n">
        <v>20192.37</v>
      </c>
      <c r="O413" s="11">
        <f>M413/SUM($M$2:$M$485)</f>
        <v/>
      </c>
      <c r="P413" s="5">
        <f>IFERROR(M413/I413,0)</f>
        <v/>
      </c>
      <c r="R413" s="8">
        <f>I413-Q413</f>
        <v/>
      </c>
      <c r="S413" s="36">
        <f>P413*R413</f>
        <v/>
      </c>
      <c r="U413" s="27" t="inlineStr">
        <is>
          <t>Stock SAP</t>
        </is>
      </c>
      <c r="V413" s="27" t="inlineStr">
        <is>
          <t>Descartables</t>
        </is>
      </c>
      <c r="W413" s="27" t="inlineStr">
        <is>
          <t>Dentro del alcance</t>
        </is>
      </c>
      <c r="X413" s="27" t="inlineStr"/>
      <c r="Y413" s="27" t="inlineStr">
        <is>
          <t>Sin recuento físico en el inventario de Avain</t>
        </is>
      </c>
      <c r="Z413" s="28" t="inlineStr">
        <is>
          <t>Sin recuento físico</t>
        </is>
      </c>
      <c r="AA413" s="27" t="inlineStr"/>
      <c r="AB413" s="27" t="inlineStr"/>
      <c r="AC413" s="27" t="inlineStr"/>
      <c r="AD413" s="27" t="inlineStr"/>
      <c r="AE413" s="27" t="inlineStr"/>
      <c r="AF413" s="27" t="inlineStr"/>
      <c r="AG413" s="27" t="inlineStr"/>
      <c r="AH413" s="37" t="n">
        <v>3</v>
      </c>
      <c r="AI413" s="37" t="n">
        <v>0</v>
      </c>
      <c r="AJ413" s="37" t="n">
        <v>3</v>
      </c>
      <c r="AK413" s="38" t="n">
        <v>6730.79</v>
      </c>
      <c r="AL413" s="38" t="n"/>
      <c r="AM413" s="38" t="n"/>
      <c r="AN413" s="27" t="inlineStr"/>
      <c r="AO413" s="27" t="inlineStr"/>
    </row>
    <row r="414">
      <c r="A414" s="5" t="inlineStr">
        <is>
          <t>2000306</t>
        </is>
      </c>
      <c r="B414" s="5" t="inlineStr">
        <is>
          <t>TIRAS REACTIVAS</t>
        </is>
      </c>
      <c r="C414" s="5" t="inlineStr"/>
      <c r="D414" s="5" t="inlineStr">
        <is>
          <t>033</t>
        </is>
      </c>
      <c r="E414" s="5" t="inlineStr">
        <is>
          <t>ZDES</t>
        </is>
      </c>
      <c r="F414" s="5" t="inlineStr">
        <is>
          <t>1130</t>
        </is>
      </c>
      <c r="G414" s="5" t="inlineStr">
        <is>
          <t>3013</t>
        </is>
      </c>
      <c r="H414" s="5" t="inlineStr">
        <is>
          <t>C/U</t>
        </is>
      </c>
      <c r="I414" s="6" t="n">
        <v>3</v>
      </c>
      <c r="J414" s="6" t="n">
        <v>0</v>
      </c>
      <c r="K414" s="5" t="inlineStr">
        <is>
          <t>ARS</t>
        </is>
      </c>
      <c r="L414" s="7" t="n">
        <v>0</v>
      </c>
      <c r="M414" s="7" t="n">
        <v>495867.78</v>
      </c>
      <c r="O414" s="11">
        <f>M414/SUM($M$2:$M$485)</f>
        <v/>
      </c>
      <c r="P414" s="5">
        <f>IFERROR(M414/I414,0)</f>
        <v/>
      </c>
      <c r="R414" s="8">
        <f>I414-Q414</f>
        <v/>
      </c>
      <c r="S414" s="36">
        <f>P414*R414</f>
        <v/>
      </c>
      <c r="U414" s="27" t="inlineStr">
        <is>
          <t>Stock SAP</t>
        </is>
      </c>
      <c r="V414" s="27" t="inlineStr">
        <is>
          <t>Descartables</t>
        </is>
      </c>
      <c r="W414" s="27" t="inlineStr">
        <is>
          <t>Dentro del alcance</t>
        </is>
      </c>
      <c r="X414" s="27" t="inlineStr"/>
      <c r="Y414" s="27" t="inlineStr">
        <is>
          <t>Sin recuento físico en el inventario de Avain</t>
        </is>
      </c>
      <c r="Z414" s="28" t="inlineStr">
        <is>
          <t>Sin recuento físico</t>
        </is>
      </c>
      <c r="AA414" s="27" t="inlineStr"/>
      <c r="AB414" s="27" t="inlineStr"/>
      <c r="AC414" s="27" t="inlineStr"/>
      <c r="AD414" s="27" t="inlineStr"/>
      <c r="AE414" s="27" t="inlineStr"/>
      <c r="AF414" s="27" t="inlineStr"/>
      <c r="AG414" s="27" t="inlineStr"/>
      <c r="AH414" s="37" t="n">
        <v>3</v>
      </c>
      <c r="AI414" s="37" t="n">
        <v>0</v>
      </c>
      <c r="AJ414" s="37" t="n">
        <v>3</v>
      </c>
      <c r="AK414" s="38" t="n">
        <v>165289.26</v>
      </c>
      <c r="AL414" s="38" t="n"/>
      <c r="AM414" s="38" t="n"/>
      <c r="AN414" s="27" t="inlineStr"/>
      <c r="AO414" s="27" t="inlineStr"/>
    </row>
    <row r="415">
      <c r="A415" s="5" t="inlineStr">
        <is>
          <t>2000350</t>
        </is>
      </c>
      <c r="B415" s="5" t="inlineStr">
        <is>
          <t>ASPIRADOR MANUAL RES Q VAC</t>
        </is>
      </c>
      <c r="C415" s="5" t="inlineStr"/>
      <c r="D415" s="5" t="inlineStr">
        <is>
          <t>033</t>
        </is>
      </c>
      <c r="E415" s="5" t="inlineStr">
        <is>
          <t>ZDES</t>
        </is>
      </c>
      <c r="F415" s="5" t="inlineStr">
        <is>
          <t>1130</t>
        </is>
      </c>
      <c r="G415" s="5" t="inlineStr">
        <is>
          <t>3014</t>
        </is>
      </c>
      <c r="H415" s="5" t="inlineStr">
        <is>
          <t>C/U</t>
        </is>
      </c>
      <c r="I415" s="6" t="n">
        <v>3</v>
      </c>
      <c r="J415" s="6" t="n">
        <v>0</v>
      </c>
      <c r="K415" s="5" t="inlineStr">
        <is>
          <t>ARS</t>
        </is>
      </c>
      <c r="L415" s="7" t="n">
        <v>0</v>
      </c>
      <c r="M415" s="7" t="n">
        <v>96178.57000000001</v>
      </c>
      <c r="O415" s="11">
        <f>M415/SUM($M$2:$M$485)</f>
        <v/>
      </c>
      <c r="P415" s="5">
        <f>IFERROR(M415/I415,0)</f>
        <v/>
      </c>
      <c r="R415" s="8">
        <f>I415-Q415</f>
        <v/>
      </c>
      <c r="S415" s="36">
        <f>P415*R415</f>
        <v/>
      </c>
      <c r="U415" s="27" t="inlineStr">
        <is>
          <t>Stock SAP</t>
        </is>
      </c>
      <c r="V415" s="27" t="inlineStr">
        <is>
          <t>Descartables</t>
        </is>
      </c>
      <c r="W415" s="27" t="inlineStr">
        <is>
          <t>Dentro del alcance</t>
        </is>
      </c>
      <c r="X415" s="27" t="inlineStr"/>
      <c r="Y415" s="27" t="inlineStr">
        <is>
          <t>Sin recuento físico en el inventario de Avain</t>
        </is>
      </c>
      <c r="Z415" s="28" t="inlineStr">
        <is>
          <t>Sin recuento físico</t>
        </is>
      </c>
      <c r="AA415" s="27" t="inlineStr"/>
      <c r="AB415" s="27" t="inlineStr"/>
      <c r="AC415" s="27" t="inlineStr"/>
      <c r="AD415" s="27" t="inlineStr"/>
      <c r="AE415" s="27" t="inlineStr"/>
      <c r="AF415" s="27" t="inlineStr"/>
      <c r="AG415" s="27" t="inlineStr"/>
      <c r="AH415" s="37" t="n">
        <v>5</v>
      </c>
      <c r="AI415" s="37" t="n">
        <v>0</v>
      </c>
      <c r="AJ415" s="37" t="n">
        <v>5</v>
      </c>
      <c r="AK415" s="38" t="n">
        <v>32059.524</v>
      </c>
      <c r="AL415" s="38" t="n"/>
      <c r="AM415" s="38" t="n"/>
      <c r="AN415" s="27" t="inlineStr"/>
      <c r="AO415" s="27" t="inlineStr">
        <is>
          <t>El material ocupa 2 filas en la hoja 1130 Salta (lote/almacén). La cantidad SAP y la física de esta vista son el total del material.</t>
        </is>
      </c>
    </row>
    <row r="416">
      <c r="A416" s="5" t="inlineStr">
        <is>
          <t>3000217</t>
        </is>
      </c>
      <c r="B416" s="5" t="inlineStr">
        <is>
          <t>BOTIN DE SEGURIDAD T38</t>
        </is>
      </c>
      <c r="C416" s="5" t="inlineStr"/>
      <c r="D416" s="5" t="inlineStr">
        <is>
          <t>INDU</t>
        </is>
      </c>
      <c r="E416" s="5" t="inlineStr">
        <is>
          <t>ZUNI</t>
        </is>
      </c>
      <c r="F416" s="5" t="inlineStr">
        <is>
          <t>1130</t>
        </is>
      </c>
      <c r="G416" s="5" t="inlineStr">
        <is>
          <t>3010</t>
        </is>
      </c>
      <c r="H416" s="5" t="inlineStr">
        <is>
          <t>C/U</t>
        </is>
      </c>
      <c r="I416" s="6" t="n">
        <v>3</v>
      </c>
      <c r="J416" s="6" t="n">
        <v>0</v>
      </c>
      <c r="K416" s="5" t="inlineStr">
        <is>
          <t>ARS</t>
        </is>
      </c>
      <c r="L416" s="7" t="n">
        <v>0</v>
      </c>
      <c r="M416" s="7" t="n">
        <v>241417.71</v>
      </c>
      <c r="O416" s="11">
        <f>M416/SUM($M$2:$M$485)</f>
        <v/>
      </c>
      <c r="P416" s="5">
        <f>IFERROR(M416/I416,0)</f>
        <v/>
      </c>
      <c r="R416" s="8">
        <f>I416-Q416</f>
        <v/>
      </c>
      <c r="S416" s="36">
        <f>P416*R416</f>
        <v/>
      </c>
      <c r="U416" s="27" t="inlineStr">
        <is>
          <t>Stock SAP</t>
        </is>
      </c>
      <c r="V416" s="27" t="inlineStr">
        <is>
          <t>Uniformes</t>
        </is>
      </c>
      <c r="W416" s="27" t="inlineStr">
        <is>
          <t>Fuera del alcance</t>
        </is>
      </c>
      <c r="X416" s="27" t="inlineStr"/>
      <c r="Y416" s="27" t="inlineStr">
        <is>
          <t>No aplica: uniformes, clasificación que el inventario físico de Farmacia no releva</t>
        </is>
      </c>
      <c r="Z416" s="28" t="inlineStr">
        <is>
          <t>Fuera del alcance del inventario físico</t>
        </is>
      </c>
      <c r="AA416" s="27" t="inlineStr"/>
      <c r="AB416" s="27" t="inlineStr"/>
      <c r="AC416" s="27" t="inlineStr"/>
      <c r="AD416" s="27" t="inlineStr"/>
      <c r="AE416" s="27" t="inlineStr"/>
      <c r="AF416" s="27" t="inlineStr"/>
      <c r="AG416" s="27" t="inlineStr"/>
      <c r="AH416" s="37" t="n">
        <v>7</v>
      </c>
      <c r="AI416" s="37" t="n">
        <v>0</v>
      </c>
      <c r="AJ416" s="37" t="n">
        <v>7</v>
      </c>
      <c r="AK416" s="38" t="n">
        <v>80472.57142857143</v>
      </c>
      <c r="AL416" s="38" t="n"/>
      <c r="AM416" s="38" t="n"/>
      <c r="AN416" s="27" t="inlineStr"/>
      <c r="AO416" s="27"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t="inlineStr"/>
      <c r="D417" s="5" t="inlineStr">
        <is>
          <t>INDU</t>
        </is>
      </c>
      <c r="E417" s="5" t="inlineStr">
        <is>
          <t>ZUNI</t>
        </is>
      </c>
      <c r="F417" s="5" t="inlineStr">
        <is>
          <t>1130</t>
        </is>
      </c>
      <c r="G417" s="5" t="inlineStr">
        <is>
          <t>3011</t>
        </is>
      </c>
      <c r="H417" s="5" t="inlineStr">
        <is>
          <t>C/U</t>
        </is>
      </c>
      <c r="I417" s="6" t="n">
        <v>3</v>
      </c>
      <c r="J417" s="6" t="n">
        <v>0</v>
      </c>
      <c r="K417" s="5" t="inlineStr">
        <is>
          <t>ARS</t>
        </is>
      </c>
      <c r="L417" s="7" t="n">
        <v>0</v>
      </c>
      <c r="M417" s="7" t="n">
        <v>33285</v>
      </c>
      <c r="O417" s="11">
        <f>M417/SUM($M$2:$M$485)</f>
        <v/>
      </c>
      <c r="P417" s="5">
        <f>IFERROR(M417/I417,0)</f>
        <v/>
      </c>
      <c r="R417" s="8">
        <f>I417-Q417</f>
        <v/>
      </c>
      <c r="S417" s="36">
        <f>P417*R417</f>
        <v/>
      </c>
      <c r="U417" s="27" t="inlineStr">
        <is>
          <t>Stock SAP</t>
        </is>
      </c>
      <c r="V417" s="27" t="inlineStr">
        <is>
          <t>Uniformes</t>
        </is>
      </c>
      <c r="W417" s="27" t="inlineStr">
        <is>
          <t>Fuera del alcance</t>
        </is>
      </c>
      <c r="X417" s="27" t="inlineStr"/>
      <c r="Y417" s="27" t="inlineStr">
        <is>
          <t>No aplica: uniformes, clasificación que el inventario físico de Farmacia no releva</t>
        </is>
      </c>
      <c r="Z417" s="28" t="inlineStr">
        <is>
          <t>Fuera del alcance del inventario físico</t>
        </is>
      </c>
      <c r="AA417" s="27" t="inlineStr"/>
      <c r="AB417" s="27" t="inlineStr"/>
      <c r="AC417" s="27" t="inlineStr"/>
      <c r="AD417" s="27" t="inlineStr"/>
      <c r="AE417" s="27" t="inlineStr"/>
      <c r="AF417" s="27" t="inlineStr"/>
      <c r="AG417" s="27" t="inlineStr"/>
      <c r="AH417" s="37" t="n">
        <v>13</v>
      </c>
      <c r="AI417" s="37" t="n">
        <v>0</v>
      </c>
      <c r="AJ417" s="37" t="n">
        <v>13</v>
      </c>
      <c r="AK417" s="38" t="n">
        <v>11095</v>
      </c>
      <c r="AL417" s="38" t="n"/>
      <c r="AM417" s="38" t="n"/>
      <c r="AN417" s="27" t="inlineStr"/>
      <c r="AO417" s="27"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t="inlineStr"/>
      <c r="D418" s="5" t="inlineStr">
        <is>
          <t>INDU</t>
        </is>
      </c>
      <c r="E418" s="5" t="inlineStr">
        <is>
          <t>ZUNI</t>
        </is>
      </c>
      <c r="F418" s="5" t="inlineStr">
        <is>
          <t>1130</t>
        </is>
      </c>
      <c r="G418" s="5" t="inlineStr">
        <is>
          <t>3011</t>
        </is>
      </c>
      <c r="H418" s="5" t="inlineStr">
        <is>
          <t>C/U</t>
        </is>
      </c>
      <c r="I418" s="6" t="n">
        <v>3</v>
      </c>
      <c r="J418" s="6" t="n">
        <v>0</v>
      </c>
      <c r="K418" s="5" t="inlineStr">
        <is>
          <t>ARS</t>
        </is>
      </c>
      <c r="L418" s="7" t="n">
        <v>0</v>
      </c>
      <c r="M418" s="7" t="n">
        <v>75381.36</v>
      </c>
      <c r="O418" s="11">
        <f>M418/SUM($M$2:$M$485)</f>
        <v/>
      </c>
      <c r="P418" s="5">
        <f>IFERROR(M418/I418,0)</f>
        <v/>
      </c>
      <c r="R418" s="8">
        <f>I418-Q418</f>
        <v/>
      </c>
      <c r="S418" s="36">
        <f>P418*R418</f>
        <v/>
      </c>
      <c r="U418" s="27" t="inlineStr">
        <is>
          <t>Stock SAP</t>
        </is>
      </c>
      <c r="V418" s="27" t="inlineStr">
        <is>
          <t>Uniformes</t>
        </is>
      </c>
      <c r="W418" s="27" t="inlineStr">
        <is>
          <t>Fuera del alcance</t>
        </is>
      </c>
      <c r="X418" s="27" t="inlineStr"/>
      <c r="Y418" s="27" t="inlineStr">
        <is>
          <t>No aplica: uniformes, clasificación que el inventario físico de Farmacia no releva</t>
        </is>
      </c>
      <c r="Z418" s="28" t="inlineStr">
        <is>
          <t>Fuera del alcance del inventario físico</t>
        </is>
      </c>
      <c r="AA418" s="27" t="inlineStr"/>
      <c r="AB418" s="27" t="inlineStr"/>
      <c r="AC418" s="27" t="inlineStr"/>
      <c r="AD418" s="27" t="inlineStr"/>
      <c r="AE418" s="27" t="inlineStr"/>
      <c r="AF418" s="27" t="inlineStr"/>
      <c r="AG418" s="27" t="inlineStr"/>
      <c r="AH418" s="37" t="n">
        <v>3</v>
      </c>
      <c r="AI418" s="37" t="n">
        <v>0</v>
      </c>
      <c r="AJ418" s="37" t="n">
        <v>3</v>
      </c>
      <c r="AK418" s="38" t="n">
        <v>25127.12</v>
      </c>
      <c r="AL418" s="38" t="n"/>
      <c r="AM418" s="38" t="n"/>
      <c r="AN418" s="27" t="inlineStr"/>
      <c r="AO418" s="27" t="inlineStr"/>
    </row>
    <row r="419">
      <c r="A419" s="5" t="inlineStr">
        <is>
          <t>3001340</t>
        </is>
      </c>
      <c r="B419" s="5" t="inlineStr">
        <is>
          <t>PANTALON IMPERMEABLE S</t>
        </is>
      </c>
      <c r="C419" s="5" t="inlineStr"/>
      <c r="D419" s="5" t="inlineStr">
        <is>
          <t>INDU</t>
        </is>
      </c>
      <c r="E419" s="5" t="inlineStr">
        <is>
          <t>ZUNI</t>
        </is>
      </c>
      <c r="F419" s="5" t="inlineStr">
        <is>
          <t>1130</t>
        </is>
      </c>
      <c r="G419" s="5" t="inlineStr">
        <is>
          <t>3011</t>
        </is>
      </c>
      <c r="H419" s="5" t="inlineStr">
        <is>
          <t>C/U</t>
        </is>
      </c>
      <c r="I419" s="6" t="n">
        <v>3</v>
      </c>
      <c r="J419" s="6" t="n">
        <v>0</v>
      </c>
      <c r="K419" s="5" t="inlineStr">
        <is>
          <t>ARS</t>
        </is>
      </c>
      <c r="L419" s="7" t="n">
        <v>0</v>
      </c>
      <c r="M419" s="7" t="n">
        <v>203040.75</v>
      </c>
      <c r="O419" s="11">
        <f>M419/SUM($M$2:$M$485)</f>
        <v/>
      </c>
      <c r="P419" s="5">
        <f>IFERROR(M419/I419,0)</f>
        <v/>
      </c>
      <c r="R419" s="8">
        <f>I419-Q419</f>
        <v/>
      </c>
      <c r="S419" s="36">
        <f>P419*R419</f>
        <v/>
      </c>
      <c r="U419" s="27" t="inlineStr">
        <is>
          <t>Stock SAP</t>
        </is>
      </c>
      <c r="V419" s="27" t="inlineStr">
        <is>
          <t>Uniformes</t>
        </is>
      </c>
      <c r="W419" s="27" t="inlineStr">
        <is>
          <t>Fuera del alcance</t>
        </is>
      </c>
      <c r="X419" s="27" t="inlineStr"/>
      <c r="Y419" s="27" t="inlineStr">
        <is>
          <t>No aplica: uniformes, clasificación que el inventario físico de Farmacia no releva</t>
        </is>
      </c>
      <c r="Z419" s="28" t="inlineStr">
        <is>
          <t>Fuera del alcance del inventario físico</t>
        </is>
      </c>
      <c r="AA419" s="27" t="inlineStr"/>
      <c r="AB419" s="27" t="inlineStr"/>
      <c r="AC419" s="27" t="inlineStr"/>
      <c r="AD419" s="27" t="inlineStr"/>
      <c r="AE419" s="27" t="inlineStr"/>
      <c r="AF419" s="27" t="inlineStr"/>
      <c r="AG419" s="27" t="inlineStr"/>
      <c r="AH419" s="37" t="n">
        <v>8</v>
      </c>
      <c r="AI419" s="37" t="n">
        <v>0</v>
      </c>
      <c r="AJ419" s="37" t="n">
        <v>8</v>
      </c>
      <c r="AK419" s="38" t="n">
        <v>67680.25</v>
      </c>
      <c r="AL419" s="38" t="n"/>
      <c r="AM419" s="38" t="n"/>
      <c r="AN419" s="27" t="inlineStr"/>
      <c r="AO419" s="27" t="inlineStr">
        <is>
          <t>El material ocupa 2 filas en la hoja 1130 Salta (lote/almacén). La cantidad SAP y la física de esta vista son el total del material.</t>
        </is>
      </c>
    </row>
    <row r="420">
      <c r="A420" s="5" t="inlineStr">
        <is>
          <t>3001470</t>
        </is>
      </c>
      <c r="B420" s="5" t="inlineStr">
        <is>
          <t>CHALECO REFLECTIVO XXXL</t>
        </is>
      </c>
      <c r="C420" s="5" t="inlineStr"/>
      <c r="D420" s="5" t="inlineStr">
        <is>
          <t>INDU</t>
        </is>
      </c>
      <c r="E420" s="5" t="inlineStr">
        <is>
          <t>ZUNI</t>
        </is>
      </c>
      <c r="F420" s="5" t="inlineStr">
        <is>
          <t>1130</t>
        </is>
      </c>
      <c r="G420" s="5" t="inlineStr">
        <is>
          <t>3011</t>
        </is>
      </c>
      <c r="H420" s="5" t="inlineStr">
        <is>
          <t>C/U</t>
        </is>
      </c>
      <c r="I420" s="6" t="n">
        <v>3</v>
      </c>
      <c r="J420" s="6" t="n">
        <v>0</v>
      </c>
      <c r="K420" s="5" t="inlineStr">
        <is>
          <t>ARS</t>
        </is>
      </c>
      <c r="L420" s="7" t="n">
        <v>0</v>
      </c>
      <c r="M420" s="7" t="n">
        <v>67961</v>
      </c>
      <c r="O420" s="11">
        <f>M420/SUM($M$2:$M$485)</f>
        <v/>
      </c>
      <c r="P420" s="5">
        <f>IFERROR(M420/I420,0)</f>
        <v/>
      </c>
      <c r="R420" s="8">
        <f>I420-Q420</f>
        <v/>
      </c>
      <c r="S420" s="36">
        <f>P420*R420</f>
        <v/>
      </c>
      <c r="U420" s="27" t="inlineStr">
        <is>
          <t>Stock SAP</t>
        </is>
      </c>
      <c r="V420" s="27" t="inlineStr">
        <is>
          <t>Uniformes</t>
        </is>
      </c>
      <c r="W420" s="27" t="inlineStr">
        <is>
          <t>Fuera del alcance</t>
        </is>
      </c>
      <c r="X420" s="27" t="inlineStr"/>
      <c r="Y420" s="27" t="inlineStr">
        <is>
          <t>No aplica: uniformes, clasificación que el inventario físico de Farmacia no releva</t>
        </is>
      </c>
      <c r="Z420" s="28" t="inlineStr">
        <is>
          <t>Fuera del alcance del inventario físico</t>
        </is>
      </c>
      <c r="AA420" s="27" t="inlineStr"/>
      <c r="AB420" s="27" t="inlineStr"/>
      <c r="AC420" s="27" t="inlineStr"/>
      <c r="AD420" s="27" t="inlineStr"/>
      <c r="AE420" s="27" t="inlineStr"/>
      <c r="AF420" s="27" t="inlineStr"/>
      <c r="AG420" s="27" t="inlineStr"/>
      <c r="AH420" s="37" t="n">
        <v>3</v>
      </c>
      <c r="AI420" s="37" t="n">
        <v>0</v>
      </c>
      <c r="AJ420" s="37" t="n">
        <v>3</v>
      </c>
      <c r="AK420" s="38" t="n">
        <v>22653.66666666667</v>
      </c>
      <c r="AL420" s="38" t="n"/>
      <c r="AM420" s="38" t="n"/>
      <c r="AN420" s="27" t="inlineStr"/>
      <c r="AO420" s="27" t="inlineStr"/>
    </row>
    <row r="421">
      <c r="A421" s="5" t="inlineStr">
        <is>
          <t>3001513</t>
        </is>
      </c>
      <c r="B421" s="5" t="inlineStr">
        <is>
          <t>CAMPERA POLAR AZUL XS</t>
        </is>
      </c>
      <c r="C421" s="5" t="inlineStr"/>
      <c r="D421" s="5" t="inlineStr">
        <is>
          <t>INDU</t>
        </is>
      </c>
      <c r="E421" s="5" t="inlineStr">
        <is>
          <t>ZUNI</t>
        </is>
      </c>
      <c r="F421" s="5" t="inlineStr">
        <is>
          <t>1130</t>
        </is>
      </c>
      <c r="G421" s="5" t="inlineStr">
        <is>
          <t>3011</t>
        </is>
      </c>
      <c r="H421" s="5" t="inlineStr">
        <is>
          <t>C/U</t>
        </is>
      </c>
      <c r="I421" s="6" t="n">
        <v>3</v>
      </c>
      <c r="J421" s="6" t="n">
        <v>0</v>
      </c>
      <c r="K421" s="5" t="inlineStr">
        <is>
          <t>ARS</t>
        </is>
      </c>
      <c r="L421" s="7" t="n">
        <v>0</v>
      </c>
      <c r="M421" s="7" t="n">
        <v>108927</v>
      </c>
      <c r="O421" s="11">
        <f>M421/SUM($M$2:$M$485)</f>
        <v/>
      </c>
      <c r="P421" s="5">
        <f>IFERROR(M421/I421,0)</f>
        <v/>
      </c>
      <c r="R421" s="8">
        <f>I421-Q421</f>
        <v/>
      </c>
      <c r="S421" s="36">
        <f>P421*R421</f>
        <v/>
      </c>
      <c r="U421" s="27" t="inlineStr">
        <is>
          <t>Stock SAP</t>
        </is>
      </c>
      <c r="V421" s="27" t="inlineStr">
        <is>
          <t>Uniformes</t>
        </is>
      </c>
      <c r="W421" s="27" t="inlineStr">
        <is>
          <t>Fuera del alcance</t>
        </is>
      </c>
      <c r="X421" s="27" t="inlineStr"/>
      <c r="Y421" s="27" t="inlineStr">
        <is>
          <t>No aplica: uniformes, clasificación que el inventario físico de Farmacia no releva</t>
        </is>
      </c>
      <c r="Z421" s="28" t="inlineStr">
        <is>
          <t>Fuera del alcance del inventario físico</t>
        </is>
      </c>
      <c r="AA421" s="27" t="inlineStr"/>
      <c r="AB421" s="27" t="inlineStr"/>
      <c r="AC421" s="27" t="inlineStr"/>
      <c r="AD421" s="27" t="inlineStr"/>
      <c r="AE421" s="27" t="inlineStr"/>
      <c r="AF421" s="27" t="inlineStr"/>
      <c r="AG421" s="27" t="inlineStr"/>
      <c r="AH421" s="37" t="n">
        <v>3</v>
      </c>
      <c r="AI421" s="37" t="n">
        <v>0</v>
      </c>
      <c r="AJ421" s="37" t="n">
        <v>3</v>
      </c>
      <c r="AK421" s="38" t="n">
        <v>36309</v>
      </c>
      <c r="AL421" s="38" t="n"/>
      <c r="AM421" s="38" t="n"/>
      <c r="AN421" s="27" t="inlineStr"/>
      <c r="AO421" s="27" t="inlineStr"/>
    </row>
    <row r="422">
      <c r="A422" s="5" t="inlineStr">
        <is>
          <t>3001582</t>
        </is>
      </c>
      <c r="B422" s="5" t="inlineStr">
        <is>
          <t>CASCO DE SEGURIDAD</t>
        </is>
      </c>
      <c r="C422" s="5" t="inlineStr"/>
      <c r="D422" s="5" t="inlineStr">
        <is>
          <t>INDU</t>
        </is>
      </c>
      <c r="E422" s="5" t="inlineStr">
        <is>
          <t>ZUNI</t>
        </is>
      </c>
      <c r="F422" s="5" t="inlineStr">
        <is>
          <t>1130</t>
        </is>
      </c>
      <c r="G422" s="5" t="inlineStr">
        <is>
          <t>3010</t>
        </is>
      </c>
      <c r="H422" s="5" t="inlineStr">
        <is>
          <t>C/U</t>
        </is>
      </c>
      <c r="I422" s="6" t="n">
        <v>3</v>
      </c>
      <c r="J422" s="6" t="n">
        <v>0</v>
      </c>
      <c r="K422" s="5" t="inlineStr">
        <is>
          <t>ARS</t>
        </is>
      </c>
      <c r="L422" s="7" t="n">
        <v>0</v>
      </c>
      <c r="M422" s="7" t="n">
        <v>35497.69</v>
      </c>
      <c r="O422" s="11">
        <f>M422/SUM($M$2:$M$485)</f>
        <v/>
      </c>
      <c r="P422" s="5">
        <f>IFERROR(M422/I422,0)</f>
        <v/>
      </c>
      <c r="R422" s="8">
        <f>I422-Q422</f>
        <v/>
      </c>
      <c r="S422" s="36">
        <f>P422*R422</f>
        <v/>
      </c>
      <c r="U422" s="27" t="inlineStr">
        <is>
          <t>Stock SAP</t>
        </is>
      </c>
      <c r="V422" s="27" t="inlineStr">
        <is>
          <t>Uniformes</t>
        </is>
      </c>
      <c r="W422" s="27" t="inlineStr">
        <is>
          <t>Fuera del alcance</t>
        </is>
      </c>
      <c r="X422" s="27" t="inlineStr"/>
      <c r="Y422" s="27" t="inlineStr">
        <is>
          <t>No aplica: uniformes, clasificación que el inventario físico de Farmacia no releva</t>
        </is>
      </c>
      <c r="Z422" s="28" t="inlineStr">
        <is>
          <t>Fuera del alcance del inventario físico</t>
        </is>
      </c>
      <c r="AA422" s="27" t="inlineStr"/>
      <c r="AB422" s="27" t="inlineStr"/>
      <c r="AC422" s="27" t="inlineStr"/>
      <c r="AD422" s="27" t="inlineStr"/>
      <c r="AE422" s="27" t="inlineStr"/>
      <c r="AF422" s="27" t="inlineStr"/>
      <c r="AG422" s="27" t="inlineStr"/>
      <c r="AH422" s="37" t="n">
        <v>23</v>
      </c>
      <c r="AI422" s="37" t="n">
        <v>0</v>
      </c>
      <c r="AJ422" s="37" t="n">
        <v>23</v>
      </c>
      <c r="AK422" s="38" t="n">
        <v>11832.56217391304</v>
      </c>
      <c r="AL422" s="38" t="n"/>
      <c r="AM422" s="38" t="n"/>
      <c r="AN422" s="27" t="inlineStr"/>
      <c r="AO422" s="27"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7" t="n">
        <v>0</v>
      </c>
      <c r="M423" s="7" t="n">
        <v>44400</v>
      </c>
      <c r="O423" s="11">
        <f>M423/SUM($M$2:$M$485)</f>
        <v/>
      </c>
      <c r="P423" s="5">
        <f>IFERROR(M423/I423,0)</f>
        <v/>
      </c>
      <c r="R423" s="8">
        <f>I423-Q423</f>
        <v/>
      </c>
      <c r="S423" s="36">
        <f>P423*R423</f>
        <v/>
      </c>
      <c r="U423" s="27" t="inlineStr">
        <is>
          <t>Stock SAP</t>
        </is>
      </c>
      <c r="V423" s="27" t="inlineStr">
        <is>
          <t>Medicamentos</t>
        </is>
      </c>
      <c r="W423" s="27" t="inlineStr">
        <is>
          <t>Dentro del alcance</t>
        </is>
      </c>
      <c r="X423" s="27" t="inlineStr"/>
      <c r="Y423" s="27" t="inlineStr">
        <is>
          <t>Sin recuento físico en el inventario de Avain</t>
        </is>
      </c>
      <c r="Z423" s="28" t="inlineStr">
        <is>
          <t>Sin recuento físico</t>
        </is>
      </c>
      <c r="AA423" s="27" t="inlineStr"/>
      <c r="AB423" s="27" t="inlineStr"/>
      <c r="AC423" s="27" t="inlineStr"/>
      <c r="AD423" s="27" t="inlineStr"/>
      <c r="AE423" s="27" t="inlineStr"/>
      <c r="AF423" s="27" t="inlineStr"/>
      <c r="AG423" s="27" t="inlineStr"/>
      <c r="AH423" s="37" t="n">
        <v>2</v>
      </c>
      <c r="AI423" s="37" t="n">
        <v>0</v>
      </c>
      <c r="AJ423" s="37" t="n">
        <v>2</v>
      </c>
      <c r="AK423" s="38" t="n">
        <v>22200</v>
      </c>
      <c r="AL423" s="38" t="n"/>
      <c r="AM423" s="38" t="n"/>
      <c r="AN423" s="27" t="inlineStr"/>
      <c r="AO423" s="27" t="inlineStr"/>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7" t="n">
        <v>0</v>
      </c>
      <c r="M424" s="7" t="n">
        <v>17683.63</v>
      </c>
      <c r="O424" s="11">
        <f>M424/SUM($M$2:$M$485)</f>
        <v/>
      </c>
      <c r="P424" s="5">
        <f>IFERROR(M424/I424,0)</f>
        <v/>
      </c>
      <c r="R424" s="8">
        <f>I424-Q424</f>
        <v/>
      </c>
      <c r="S424" s="36">
        <f>P424*R424</f>
        <v/>
      </c>
      <c r="U424" s="27" t="inlineStr">
        <is>
          <t>Stock SAP</t>
        </is>
      </c>
      <c r="V424" s="27" t="inlineStr">
        <is>
          <t>Medicamentos</t>
        </is>
      </c>
      <c r="W424" s="27" t="inlineStr">
        <is>
          <t>Dentro del alcance</t>
        </is>
      </c>
      <c r="X424" s="30" t="inlineStr">
        <is>
          <t>Media</t>
        </is>
      </c>
      <c r="Y424" s="27" t="inlineStr">
        <is>
          <t>Homologado – confianza Media – pendiente de validación</t>
        </is>
      </c>
      <c r="Z424" s="25" t="inlineStr">
        <is>
          <t>Dar de alta en SAP</t>
        </is>
      </c>
      <c r="AA424" s="27" t="inlineStr">
        <is>
          <t>409</t>
        </is>
      </c>
      <c r="AB424" s="27" t="inlineStr">
        <is>
          <t>Melatonina 3mg comprimido</t>
        </is>
      </c>
      <c r="AC424" s="27" t="inlineStr">
        <is>
          <t>Cruce por nomenclatura SAP</t>
        </is>
      </c>
      <c r="AD424" s="27" t="inlineStr">
        <is>
          <t>No</t>
        </is>
      </c>
      <c r="AE424" s="27" t="inlineStr"/>
      <c r="AF424" s="27" t="inlineStr">
        <is>
          <t>No</t>
        </is>
      </c>
      <c r="AG424" s="27" t="inlineStr"/>
      <c r="AH424" s="37" t="n">
        <v>6</v>
      </c>
      <c r="AI424" s="37" t="n">
        <v>120</v>
      </c>
      <c r="AJ424" s="37" t="n">
        <v>-114</v>
      </c>
      <c r="AK424" s="38" t="n">
        <v>8841.816666666666</v>
      </c>
      <c r="AL424" s="38">
        <f>IF(OR($Z424="Dar de baja en SAP",$Z424="Dar de alta en SAP"),$AJ424*$AK424,"")</f>
        <v/>
      </c>
      <c r="AM424" s="38">
        <f>$AI424*$AK424</f>
        <v/>
      </c>
      <c r="AN424" s="27" t="inlineStr"/>
      <c r="AO424" s="27"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7" t="n">
        <v>0</v>
      </c>
      <c r="M425" s="7" t="n">
        <v>66768</v>
      </c>
      <c r="O425" s="11">
        <f>M425/SUM($M$2:$M$485)</f>
        <v/>
      </c>
      <c r="P425" s="5">
        <f>IFERROR(M425/I425,0)</f>
        <v/>
      </c>
      <c r="Q425" s="39" t="n">
        <v>150</v>
      </c>
      <c r="R425" s="8">
        <f>I425-Q425</f>
        <v/>
      </c>
      <c r="S425" s="36">
        <f>P425*R425</f>
        <v/>
      </c>
      <c r="U425" s="27" t="inlineStr">
        <is>
          <t>Stock SAP</t>
        </is>
      </c>
      <c r="V425" s="27" t="inlineStr">
        <is>
          <t>Medicamentos</t>
        </is>
      </c>
      <c r="W425" s="27" t="inlineStr">
        <is>
          <t>Dentro del alcance</t>
        </is>
      </c>
      <c r="X425" s="25" t="inlineStr">
        <is>
          <t>Alta</t>
        </is>
      </c>
      <c r="Y425" s="27" t="inlineStr">
        <is>
          <t>Homologado – confianza Alta</t>
        </is>
      </c>
      <c r="Z425" s="25" t="inlineStr">
        <is>
          <t>Dar de alta en SAP</t>
        </is>
      </c>
      <c r="AA425" s="27" t="inlineStr">
        <is>
          <t>11</t>
        </is>
      </c>
      <c r="AB425" s="27" t="inlineStr">
        <is>
          <t>Aciclovir oral 400 mg Comprimidos</t>
        </is>
      </c>
      <c r="AC425" s="27" t="inlineStr">
        <is>
          <t>Homologación por código Avain (master M11-013)</t>
        </is>
      </c>
      <c r="AD425" s="27" t="inlineStr">
        <is>
          <t>No</t>
        </is>
      </c>
      <c r="AE425" s="27" t="inlineStr"/>
      <c r="AF425" s="27" t="inlineStr">
        <is>
          <t>Sí</t>
        </is>
      </c>
      <c r="AG425" s="27" t="inlineStr">
        <is>
          <t>M11-013</t>
        </is>
      </c>
      <c r="AH425" s="37" t="n">
        <v>2</v>
      </c>
      <c r="AI425" s="37" t="n">
        <v>150</v>
      </c>
      <c r="AJ425" s="37" t="n">
        <v>-148</v>
      </c>
      <c r="AK425" s="38" t="n">
        <v>33384</v>
      </c>
      <c r="AL425" s="38">
        <f>IF(OR($Z425="Dar de baja en SAP",$Z425="Dar de alta en SAP"),$AJ425*$AK425,"")</f>
        <v/>
      </c>
      <c r="AM425" s="38">
        <f>$AI425*$AK425</f>
        <v/>
      </c>
      <c r="AN425" s="29" t="inlineStr">
        <is>
          <t>Valorización a validar: relación de cantidades 75 a 1 entre SAP y el recuento físico. Sugiere distinta unidad de medida (SAP por caja o envase y el recuento por unidad). La diferencia económica de esta fila no debe tomarse como definitiva.</t>
        </is>
      </c>
      <c r="AO425" s="27"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7" t="n">
        <v>0</v>
      </c>
      <c r="M426" s="7" t="n">
        <v>139680</v>
      </c>
      <c r="O426" s="11">
        <f>M426/SUM($M$2:$M$485)</f>
        <v/>
      </c>
      <c r="P426" s="5">
        <f>IFERROR(M426/I426,0)</f>
        <v/>
      </c>
      <c r="R426" s="8">
        <f>I426-Q426</f>
        <v/>
      </c>
      <c r="S426" s="36">
        <f>P426*R426</f>
        <v/>
      </c>
      <c r="U426" s="27" t="inlineStr">
        <is>
          <t>Stock SAP</t>
        </is>
      </c>
      <c r="V426" s="27" t="inlineStr">
        <is>
          <t>Medicamentos</t>
        </is>
      </c>
      <c r="W426" s="27" t="inlineStr">
        <is>
          <t>Dentro del alcance</t>
        </is>
      </c>
      <c r="X426" s="27" t="inlineStr"/>
      <c r="Y426" s="27" t="inlineStr">
        <is>
          <t>Sin recuento físico en el inventario de Avain</t>
        </is>
      </c>
      <c r="Z426" s="28" t="inlineStr">
        <is>
          <t>Sin recuento físico</t>
        </is>
      </c>
      <c r="AA426" s="27" t="inlineStr"/>
      <c r="AB426" s="27" t="inlineStr"/>
      <c r="AC426" s="27" t="inlineStr"/>
      <c r="AD426" s="27" t="inlineStr"/>
      <c r="AE426" s="27" t="inlineStr"/>
      <c r="AF426" s="27" t="inlineStr"/>
      <c r="AG426" s="27" t="inlineStr"/>
      <c r="AH426" s="37" t="n">
        <v>2</v>
      </c>
      <c r="AI426" s="37" t="n">
        <v>0</v>
      </c>
      <c r="AJ426" s="37" t="n">
        <v>2</v>
      </c>
      <c r="AK426" s="38" t="n">
        <v>69840</v>
      </c>
      <c r="AL426" s="38" t="n"/>
      <c r="AM426" s="38" t="n"/>
      <c r="AN426" s="27" t="inlineStr"/>
      <c r="AO426" s="27" t="inlineStr"/>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7" t="n">
        <v>0</v>
      </c>
      <c r="M427" s="7" t="n">
        <v>38700</v>
      </c>
      <c r="O427" s="11">
        <f>M427/SUM($M$2:$M$485)</f>
        <v/>
      </c>
      <c r="P427" s="5">
        <f>IFERROR(M427/I427,0)</f>
        <v/>
      </c>
      <c r="R427" s="8">
        <f>I427-Q427</f>
        <v/>
      </c>
      <c r="S427" s="36">
        <f>P427*R427</f>
        <v/>
      </c>
      <c r="U427" s="27" t="inlineStr">
        <is>
          <t>Stock SAP</t>
        </is>
      </c>
      <c r="V427" s="27" t="inlineStr">
        <is>
          <t>Medicamentos</t>
        </is>
      </c>
      <c r="W427" s="27" t="inlineStr">
        <is>
          <t>Dentro del alcance</t>
        </is>
      </c>
      <c r="X427" s="27" t="inlineStr"/>
      <c r="Y427" s="27" t="inlineStr">
        <is>
          <t>Sin recuento físico en el inventario de Avain</t>
        </is>
      </c>
      <c r="Z427" s="28" t="inlineStr">
        <is>
          <t>Sin recuento físico</t>
        </is>
      </c>
      <c r="AA427" s="27" t="inlineStr"/>
      <c r="AB427" s="27" t="inlineStr"/>
      <c r="AC427" s="27" t="inlineStr"/>
      <c r="AD427" s="27" t="inlineStr"/>
      <c r="AE427" s="27" t="inlineStr"/>
      <c r="AF427" s="27" t="inlineStr"/>
      <c r="AG427" s="27" t="inlineStr"/>
      <c r="AH427" s="37" t="n">
        <v>2</v>
      </c>
      <c r="AI427" s="37" t="n">
        <v>0</v>
      </c>
      <c r="AJ427" s="37" t="n">
        <v>2</v>
      </c>
      <c r="AK427" s="38" t="n">
        <v>19350</v>
      </c>
      <c r="AL427" s="38" t="n"/>
      <c r="AM427" s="38" t="n"/>
      <c r="AN427" s="27" t="inlineStr"/>
      <c r="AO427" s="27" t="inlineStr"/>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7" t="n">
        <v>0</v>
      </c>
      <c r="M428" s="7" t="n">
        <v>102200</v>
      </c>
      <c r="O428" s="11">
        <f>M428/SUM($M$2:$M$485)</f>
        <v/>
      </c>
      <c r="P428" s="5">
        <f>IFERROR(M428/I428,0)</f>
        <v/>
      </c>
      <c r="R428" s="8">
        <f>I428-Q428</f>
        <v/>
      </c>
      <c r="S428" s="36">
        <f>P428*R428</f>
        <v/>
      </c>
      <c r="U428" s="27" t="inlineStr">
        <is>
          <t>Stock SAP</t>
        </is>
      </c>
      <c r="V428" s="27" t="inlineStr">
        <is>
          <t>Medicamentos</t>
        </is>
      </c>
      <c r="W428" s="27" t="inlineStr">
        <is>
          <t>Dentro del alcance</t>
        </is>
      </c>
      <c r="X428" s="27" t="inlineStr"/>
      <c r="Y428" s="27" t="inlineStr">
        <is>
          <t>Sin recuento físico en el inventario de Avain</t>
        </is>
      </c>
      <c r="Z428" s="28" t="inlineStr">
        <is>
          <t>Sin recuento físico</t>
        </is>
      </c>
      <c r="AA428" s="27" t="inlineStr"/>
      <c r="AB428" s="27" t="inlineStr"/>
      <c r="AC428" s="27" t="inlineStr"/>
      <c r="AD428" s="27" t="inlineStr"/>
      <c r="AE428" s="27" t="inlineStr"/>
      <c r="AF428" s="27" t="inlineStr"/>
      <c r="AG428" s="27" t="inlineStr"/>
      <c r="AH428" s="37" t="n">
        <v>2</v>
      </c>
      <c r="AI428" s="37" t="n">
        <v>0</v>
      </c>
      <c r="AJ428" s="37" t="n">
        <v>2</v>
      </c>
      <c r="AK428" s="38" t="n">
        <v>51100</v>
      </c>
      <c r="AL428" s="38" t="n"/>
      <c r="AM428" s="38" t="n"/>
      <c r="AN428" s="27" t="inlineStr"/>
      <c r="AO428" s="27" t="inlineStr"/>
    </row>
    <row r="429">
      <c r="A429" s="5" t="inlineStr">
        <is>
          <t>2000012</t>
        </is>
      </c>
      <c r="B429" s="5" t="inlineStr">
        <is>
          <t>BICARBONATO DE SODIO 100 ML</t>
        </is>
      </c>
      <c r="C429" s="5" t="inlineStr"/>
      <c r="D429" s="5" t="inlineStr">
        <is>
          <t>033</t>
        </is>
      </c>
      <c r="E429" s="5" t="inlineStr">
        <is>
          <t>ZDES</t>
        </is>
      </c>
      <c r="F429" s="5" t="inlineStr">
        <is>
          <t>1130</t>
        </is>
      </c>
      <c r="G429" s="5" t="inlineStr">
        <is>
          <t>3013</t>
        </is>
      </c>
      <c r="H429" s="5" t="inlineStr">
        <is>
          <t>C/U</t>
        </is>
      </c>
      <c r="I429" s="6" t="n">
        <v>2</v>
      </c>
      <c r="J429" s="6" t="n">
        <v>0</v>
      </c>
      <c r="K429" s="5" t="inlineStr">
        <is>
          <t>ARS</t>
        </is>
      </c>
      <c r="L429" s="7" t="n">
        <v>0</v>
      </c>
      <c r="M429" s="7" t="n">
        <v>10109.4</v>
      </c>
      <c r="O429" s="11">
        <f>M429/SUM($M$2:$M$485)</f>
        <v/>
      </c>
      <c r="P429" s="5">
        <f>IFERROR(M429/I429,0)</f>
        <v/>
      </c>
      <c r="Q429" s="39" t="n">
        <v>18</v>
      </c>
      <c r="R429" s="8">
        <f>I429-Q429</f>
        <v/>
      </c>
      <c r="S429" s="36">
        <f>P429*R429</f>
        <v/>
      </c>
      <c r="U429" s="27" t="inlineStr">
        <is>
          <t>Stock SAP</t>
        </is>
      </c>
      <c r="V429" s="27" t="inlineStr">
        <is>
          <t>Descartables</t>
        </is>
      </c>
      <c r="W429" s="27" t="inlineStr">
        <is>
          <t>Dentro del alcance</t>
        </is>
      </c>
      <c r="X429" s="30" t="inlineStr">
        <is>
          <t>Media</t>
        </is>
      </c>
      <c r="Y429" s="27" t="inlineStr">
        <is>
          <t>Homologado – confianza Media – pendiente de validación</t>
        </is>
      </c>
      <c r="Z429" s="25" t="inlineStr">
        <is>
          <t>Dar de alta en SAP</t>
        </is>
      </c>
      <c r="AA429" s="27" t="inlineStr">
        <is>
          <t>46</t>
        </is>
      </c>
      <c r="AB429" s="27" t="inlineStr">
        <is>
          <t>Bicarbonato de sodio 1 fco =100ml /8.4gr</t>
        </is>
      </c>
      <c r="AC429" s="27" t="inlineStr">
        <is>
          <t>Homologación por código Avain (master M03-005)</t>
        </is>
      </c>
      <c r="AD429" s="27" t="inlineStr">
        <is>
          <t>No</t>
        </is>
      </c>
      <c r="AE429" s="27" t="inlineStr"/>
      <c r="AF429" s="27" t="inlineStr">
        <is>
          <t>Sí</t>
        </is>
      </c>
      <c r="AG429" s="27" t="inlineStr">
        <is>
          <t>M03-005</t>
        </is>
      </c>
      <c r="AH429" s="37" t="n">
        <v>2</v>
      </c>
      <c r="AI429" s="37" t="n">
        <v>18</v>
      </c>
      <c r="AJ429" s="37" t="n">
        <v>-16</v>
      </c>
      <c r="AK429" s="38" t="n">
        <v>5054.7</v>
      </c>
      <c r="AL429" s="38">
        <f>IF(OR($Z429="Dar de baja en SAP",$Z429="Dar de alta en SAP"),$AJ429*$AK429,"")</f>
        <v/>
      </c>
      <c r="AM429" s="38">
        <f>$AI429*$AK429</f>
        <v/>
      </c>
      <c r="AN429" s="27" t="inlineStr"/>
      <c r="AO429" s="27" t="inlineStr">
        <is>
          <t>Homologación: confianza base Alta + confianza SAP Media → Media.</t>
        </is>
      </c>
    </row>
    <row r="430">
      <c r="A430" s="5" t="inlineStr">
        <is>
          <t>2000350</t>
        </is>
      </c>
      <c r="B430" s="5" t="inlineStr">
        <is>
          <t>ASPIRADOR MANUAL RES Q VAC</t>
        </is>
      </c>
      <c r="C430" s="5" t="inlineStr"/>
      <c r="D430" s="5" t="inlineStr">
        <is>
          <t>033</t>
        </is>
      </c>
      <c r="E430" s="5" t="inlineStr">
        <is>
          <t>ZDES</t>
        </is>
      </c>
      <c r="F430" s="5" t="inlineStr">
        <is>
          <t>1130</t>
        </is>
      </c>
      <c r="G430" s="5" t="inlineStr">
        <is>
          <t>3013</t>
        </is>
      </c>
      <c r="H430" s="5" t="inlineStr">
        <is>
          <t>C/U</t>
        </is>
      </c>
      <c r="I430" s="6" t="n">
        <v>2</v>
      </c>
      <c r="J430" s="6" t="n">
        <v>0</v>
      </c>
      <c r="K430" s="5" t="inlineStr">
        <is>
          <t>ARS</t>
        </is>
      </c>
      <c r="L430" s="7" t="n">
        <v>0</v>
      </c>
      <c r="M430" s="7" t="n">
        <v>64119.05</v>
      </c>
      <c r="O430" s="11">
        <f>M430/SUM($M$2:$M$485)</f>
        <v/>
      </c>
      <c r="P430" s="5">
        <f>IFERROR(M430/I430,0)</f>
        <v/>
      </c>
      <c r="R430" s="8">
        <f>I430-Q430</f>
        <v/>
      </c>
      <c r="S430" s="36">
        <f>P430*R430</f>
        <v/>
      </c>
      <c r="U430" s="27" t="inlineStr">
        <is>
          <t>Stock SAP</t>
        </is>
      </c>
      <c r="V430" s="27" t="inlineStr">
        <is>
          <t>Descartables</t>
        </is>
      </c>
      <c r="W430" s="27" t="inlineStr">
        <is>
          <t>Dentro del alcance</t>
        </is>
      </c>
      <c r="X430" s="27" t="inlineStr"/>
      <c r="Y430" s="27" t="inlineStr">
        <is>
          <t>Sin recuento físico en el inventario de Avain</t>
        </is>
      </c>
      <c r="Z430" s="28" t="inlineStr">
        <is>
          <t>Sin recuento físico</t>
        </is>
      </c>
      <c r="AA430" s="27" t="inlineStr"/>
      <c r="AB430" s="27" t="inlineStr"/>
      <c r="AC430" s="27" t="inlineStr"/>
      <c r="AD430" s="27" t="inlineStr"/>
      <c r="AE430" s="27" t="inlineStr"/>
      <c r="AF430" s="27" t="inlineStr"/>
      <c r="AG430" s="27" t="inlineStr"/>
      <c r="AH430" s="37" t="n">
        <v>5</v>
      </c>
      <c r="AI430" s="37" t="n">
        <v>0</v>
      </c>
      <c r="AJ430" s="37" t="n">
        <v>5</v>
      </c>
      <c r="AK430" s="38" t="n">
        <v>32059.524</v>
      </c>
      <c r="AL430" s="38" t="n"/>
      <c r="AM430" s="38" t="n"/>
      <c r="AN430" s="27" t="inlineStr"/>
      <c r="AO430" s="27" t="inlineStr">
        <is>
          <t>El material ocupa 2 filas en la hoja 1130 Salta (lote/almacén). La cantidad SAP y la física de esta vista son el total del material.</t>
        </is>
      </c>
    </row>
    <row r="431">
      <c r="A431" s="5" t="inlineStr">
        <is>
          <t>2000470</t>
        </is>
      </c>
      <c r="B431" s="5" t="inlineStr">
        <is>
          <t>OTOSCOPIO</t>
        </is>
      </c>
      <c r="C431" s="5" t="inlineStr"/>
      <c r="D431" s="5" t="inlineStr">
        <is>
          <t>033</t>
        </is>
      </c>
      <c r="E431" s="5" t="inlineStr">
        <is>
          <t>ZDES</t>
        </is>
      </c>
      <c r="F431" s="5" t="inlineStr">
        <is>
          <t>1130</t>
        </is>
      </c>
      <c r="G431" s="5" t="inlineStr">
        <is>
          <t>3014</t>
        </is>
      </c>
      <c r="H431" s="5" t="inlineStr">
        <is>
          <t>C/U</t>
        </is>
      </c>
      <c r="I431" s="6" t="n">
        <v>2</v>
      </c>
      <c r="J431" s="6" t="n">
        <v>0</v>
      </c>
      <c r="K431" s="5" t="inlineStr">
        <is>
          <t>ARS</t>
        </is>
      </c>
      <c r="L431" s="7" t="n">
        <v>0</v>
      </c>
      <c r="M431" s="7" t="n">
        <v>92000</v>
      </c>
      <c r="O431" s="11">
        <f>M431/SUM($M$2:$M$485)</f>
        <v/>
      </c>
      <c r="P431" s="5">
        <f>IFERROR(M431/I431,0)</f>
        <v/>
      </c>
      <c r="Q431" s="39" t="n">
        <v>1</v>
      </c>
      <c r="R431" s="8">
        <f>I431-Q431</f>
        <v/>
      </c>
      <c r="S431" s="36">
        <f>P431*R431</f>
        <v/>
      </c>
      <c r="U431" s="27" t="inlineStr">
        <is>
          <t>Stock SAP</t>
        </is>
      </c>
      <c r="V431" s="27" t="inlineStr">
        <is>
          <t>Descartables</t>
        </is>
      </c>
      <c r="W431" s="27" t="inlineStr">
        <is>
          <t>Dentro del alcance</t>
        </is>
      </c>
      <c r="X431" s="25" t="inlineStr">
        <is>
          <t>Alta</t>
        </is>
      </c>
      <c r="Y431" s="27" t="inlineStr">
        <is>
          <t>Homologado – confianza Alta</t>
        </is>
      </c>
      <c r="Z431" s="26" t="inlineStr">
        <is>
          <t>Dar de baja en SAP</t>
        </is>
      </c>
      <c r="AA431" s="27" t="inlineStr">
        <is>
          <t>321</t>
        </is>
      </c>
      <c r="AB431" s="27" t="inlineStr">
        <is>
          <t>Otoscopio C/Pilas</t>
        </is>
      </c>
      <c r="AC431" s="27" t="inlineStr">
        <is>
          <t>Homologación por código Avain (master E-209)</t>
        </is>
      </c>
      <c r="AD431" s="27" t="inlineStr">
        <is>
          <t>No</t>
        </is>
      </c>
      <c r="AE431" s="27" t="inlineStr"/>
      <c r="AF431" s="27" t="inlineStr">
        <is>
          <t>Sí</t>
        </is>
      </c>
      <c r="AG431" s="27" t="inlineStr">
        <is>
          <t>E-209</t>
        </is>
      </c>
      <c r="AH431" s="37" t="n">
        <v>2</v>
      </c>
      <c r="AI431" s="37" t="n">
        <v>1</v>
      </c>
      <c r="AJ431" s="37" t="n">
        <v>1</v>
      </c>
      <c r="AK431" s="38" t="n">
        <v>46000</v>
      </c>
      <c r="AL431" s="38">
        <f>IF(OR($Z431="Dar de baja en SAP",$Z431="Dar de alta en SAP"),$AJ431*$AK431,"")</f>
        <v/>
      </c>
      <c r="AM431" s="38">
        <f>$AI431*$AK431</f>
        <v/>
      </c>
      <c r="AN431" s="27" t="inlineStr"/>
      <c r="AO431" s="27" t="inlineStr">
        <is>
          <t>Homologación: confianza base Alta + confianza SAP Alta → Alta.</t>
        </is>
      </c>
    </row>
    <row r="432">
      <c r="A432" s="5" t="inlineStr">
        <is>
          <t>2001121</t>
        </is>
      </c>
      <c r="B432" s="5" t="inlineStr">
        <is>
          <t>TENSIOMETRO DIGITAL</t>
        </is>
      </c>
      <c r="C432" s="5" t="inlineStr"/>
      <c r="D432" s="5" t="inlineStr">
        <is>
          <t>033</t>
        </is>
      </c>
      <c r="E432" s="5" t="inlineStr">
        <is>
          <t>ZDES</t>
        </is>
      </c>
      <c r="F432" s="5" t="inlineStr">
        <is>
          <t>1130</t>
        </is>
      </c>
      <c r="G432" s="5" t="inlineStr">
        <is>
          <t>3010</t>
        </is>
      </c>
      <c r="H432" s="5" t="inlineStr">
        <is>
          <t>C/U</t>
        </is>
      </c>
      <c r="I432" s="6" t="n">
        <v>2</v>
      </c>
      <c r="J432" s="6" t="n">
        <v>0</v>
      </c>
      <c r="K432" s="5" t="inlineStr">
        <is>
          <t>ARS</t>
        </is>
      </c>
      <c r="L432" s="7" t="n">
        <v>0</v>
      </c>
      <c r="M432" s="7" t="n">
        <v>21074</v>
      </c>
      <c r="O432" s="11">
        <f>M432/SUM($M$2:$M$485)</f>
        <v/>
      </c>
      <c r="P432" s="5">
        <f>IFERROR(M432/I432,0)</f>
        <v/>
      </c>
      <c r="R432" s="8">
        <f>I432-Q432</f>
        <v/>
      </c>
      <c r="S432" s="36">
        <f>P432*R432</f>
        <v/>
      </c>
      <c r="U432" s="27" t="inlineStr">
        <is>
          <t>Stock SAP</t>
        </is>
      </c>
      <c r="V432" s="27" t="inlineStr">
        <is>
          <t>Descartables</t>
        </is>
      </c>
      <c r="W432" s="27" t="inlineStr">
        <is>
          <t>Dentro del alcance</t>
        </is>
      </c>
      <c r="X432" s="27" t="inlineStr"/>
      <c r="Y432" s="27" t="inlineStr">
        <is>
          <t>Sin recuento físico en el inventario de Avain</t>
        </is>
      </c>
      <c r="Z432" s="28" t="inlineStr">
        <is>
          <t>Sin recuento físico</t>
        </is>
      </c>
      <c r="AA432" s="27" t="inlineStr"/>
      <c r="AB432" s="27" t="inlineStr"/>
      <c r="AC432" s="27" t="inlineStr"/>
      <c r="AD432" s="27" t="inlineStr"/>
      <c r="AE432" s="27" t="inlineStr"/>
      <c r="AF432" s="27" t="inlineStr"/>
      <c r="AG432" s="27" t="inlineStr"/>
      <c r="AH432" s="37" t="n">
        <v>2</v>
      </c>
      <c r="AI432" s="37" t="n">
        <v>0</v>
      </c>
      <c r="AJ432" s="37" t="n">
        <v>2</v>
      </c>
      <c r="AK432" s="38" t="n">
        <v>10537</v>
      </c>
      <c r="AL432" s="38" t="n"/>
      <c r="AM432" s="38" t="n"/>
      <c r="AN432" s="27" t="inlineStr"/>
      <c r="AO432" s="27" t="inlineStr"/>
    </row>
    <row r="433">
      <c r="A433" s="5" t="inlineStr">
        <is>
          <t>2001137</t>
        </is>
      </c>
      <c r="B433" s="5" t="inlineStr">
        <is>
          <t>TERMOMETRO INFRARROJO</t>
        </is>
      </c>
      <c r="C433" s="5" t="inlineStr"/>
      <c r="D433" s="5" t="inlineStr">
        <is>
          <t>033</t>
        </is>
      </c>
      <c r="E433" s="5" t="inlineStr">
        <is>
          <t>ZDES</t>
        </is>
      </c>
      <c r="F433" s="5" t="inlineStr">
        <is>
          <t>1130</t>
        </is>
      </c>
      <c r="G433" s="5" t="inlineStr">
        <is>
          <t>3010</t>
        </is>
      </c>
      <c r="H433" s="5" t="inlineStr">
        <is>
          <t>C/U</t>
        </is>
      </c>
      <c r="I433" s="6" t="n">
        <v>2</v>
      </c>
      <c r="J433" s="6" t="n">
        <v>0</v>
      </c>
      <c r="K433" s="5" t="inlineStr">
        <is>
          <t>ARS</t>
        </is>
      </c>
      <c r="L433" s="7" t="n">
        <v>0</v>
      </c>
      <c r="M433" s="7" t="n">
        <v>21072</v>
      </c>
      <c r="O433" s="11">
        <f>M433/SUM($M$2:$M$485)</f>
        <v/>
      </c>
      <c r="P433" s="5">
        <f>IFERROR(M433/I433,0)</f>
        <v/>
      </c>
      <c r="R433" s="8">
        <f>I433-Q433</f>
        <v/>
      </c>
      <c r="S433" s="36">
        <f>P433*R433</f>
        <v/>
      </c>
      <c r="U433" s="27" t="inlineStr">
        <is>
          <t>Stock SAP</t>
        </is>
      </c>
      <c r="V433" s="27" t="inlineStr">
        <is>
          <t>Descartables</t>
        </is>
      </c>
      <c r="W433" s="27" t="inlineStr">
        <is>
          <t>Dentro del alcance</t>
        </is>
      </c>
      <c r="X433" s="27" t="inlineStr"/>
      <c r="Y433" s="27" t="inlineStr">
        <is>
          <t>Sin recuento físico en el inventario de Avain</t>
        </is>
      </c>
      <c r="Z433" s="28" t="inlineStr">
        <is>
          <t>Sin recuento físico</t>
        </is>
      </c>
      <c r="AA433" s="27" t="inlineStr"/>
      <c r="AB433" s="27" t="inlineStr"/>
      <c r="AC433" s="27" t="inlineStr"/>
      <c r="AD433" s="27" t="inlineStr"/>
      <c r="AE433" s="27" t="inlineStr"/>
      <c r="AF433" s="27" t="inlineStr"/>
      <c r="AG433" s="27" t="inlineStr"/>
      <c r="AH433" s="37" t="n">
        <v>2</v>
      </c>
      <c r="AI433" s="37" t="n">
        <v>0</v>
      </c>
      <c r="AJ433" s="37" t="n">
        <v>2</v>
      </c>
      <c r="AK433" s="38" t="n">
        <v>10536</v>
      </c>
      <c r="AL433" s="38" t="n"/>
      <c r="AM433" s="38" t="n"/>
      <c r="AN433" s="27" t="inlineStr"/>
      <c r="AO433" s="27" t="inlineStr"/>
    </row>
    <row r="434">
      <c r="A434" s="5" t="inlineStr">
        <is>
          <t>2001366</t>
        </is>
      </c>
      <c r="B434" s="5" t="inlineStr">
        <is>
          <t>RIÑONERA DE ACERO</t>
        </is>
      </c>
      <c r="C434" s="5" t="inlineStr"/>
      <c r="D434" s="5" t="inlineStr">
        <is>
          <t>033</t>
        </is>
      </c>
      <c r="E434" s="5" t="inlineStr">
        <is>
          <t>ZDES</t>
        </is>
      </c>
      <c r="F434" s="5" t="inlineStr">
        <is>
          <t>1130</t>
        </is>
      </c>
      <c r="G434" s="5" t="inlineStr">
        <is>
          <t>3010</t>
        </is>
      </c>
      <c r="H434" s="5" t="inlineStr">
        <is>
          <t>C/U</t>
        </is>
      </c>
      <c r="I434" s="6" t="n">
        <v>2</v>
      </c>
      <c r="J434" s="6" t="n">
        <v>0</v>
      </c>
      <c r="K434" s="5" t="inlineStr">
        <is>
          <t>ARS</t>
        </is>
      </c>
      <c r="L434" s="7" t="n">
        <v>0</v>
      </c>
      <c r="M434" s="7" t="n">
        <v>31200</v>
      </c>
      <c r="O434" s="11">
        <f>M434/SUM($M$2:$M$485)</f>
        <v/>
      </c>
      <c r="P434" s="5">
        <f>IFERROR(M434/I434,0)</f>
        <v/>
      </c>
      <c r="R434" s="8">
        <f>I434-Q434</f>
        <v/>
      </c>
      <c r="S434" s="36">
        <f>P434*R434</f>
        <v/>
      </c>
      <c r="U434" s="27" t="inlineStr">
        <is>
          <t>Stock SAP</t>
        </is>
      </c>
      <c r="V434" s="27" t="inlineStr">
        <is>
          <t>Descartables</t>
        </is>
      </c>
      <c r="W434" s="27" t="inlineStr">
        <is>
          <t>Dentro del alcance</t>
        </is>
      </c>
      <c r="X434" s="27" t="inlineStr"/>
      <c r="Y434" s="27" t="inlineStr">
        <is>
          <t>Sin recuento físico en el inventario de Avain</t>
        </is>
      </c>
      <c r="Z434" s="28" t="inlineStr">
        <is>
          <t>Sin recuento físico</t>
        </is>
      </c>
      <c r="AA434" s="27" t="inlineStr"/>
      <c r="AB434" s="27" t="inlineStr"/>
      <c r="AC434" s="27" t="inlineStr"/>
      <c r="AD434" s="27" t="inlineStr"/>
      <c r="AE434" s="27" t="inlineStr"/>
      <c r="AF434" s="27" t="inlineStr"/>
      <c r="AG434" s="27" t="inlineStr"/>
      <c r="AH434" s="37" t="n">
        <v>2</v>
      </c>
      <c r="AI434" s="37" t="n">
        <v>0</v>
      </c>
      <c r="AJ434" s="37" t="n">
        <v>2</v>
      </c>
      <c r="AK434" s="38" t="n">
        <v>15600</v>
      </c>
      <c r="AL434" s="38" t="n"/>
      <c r="AM434" s="38" t="n"/>
      <c r="AN434" s="27" t="inlineStr"/>
      <c r="AO434" s="27" t="inlineStr"/>
    </row>
    <row r="435">
      <c r="A435" s="5" t="inlineStr">
        <is>
          <t>2001670</t>
        </is>
      </c>
      <c r="B435" s="5" t="inlineStr">
        <is>
          <t>GLUCOMETRO</t>
        </is>
      </c>
      <c r="C435" s="5" t="inlineStr"/>
      <c r="D435" s="5" t="inlineStr">
        <is>
          <t>MDES</t>
        </is>
      </c>
      <c r="E435" s="5" t="inlineStr">
        <is>
          <t>ZDES</t>
        </is>
      </c>
      <c r="F435" s="5" t="inlineStr">
        <is>
          <t>1130</t>
        </is>
      </c>
      <c r="G435" s="5" t="inlineStr">
        <is>
          <t>3010</t>
        </is>
      </c>
      <c r="H435" s="5" t="inlineStr">
        <is>
          <t>C/U</t>
        </is>
      </c>
      <c r="I435" s="6" t="n">
        <v>2</v>
      </c>
      <c r="J435" s="6" t="n">
        <v>0</v>
      </c>
      <c r="K435" s="5" t="inlineStr">
        <is>
          <t>ARS</t>
        </is>
      </c>
      <c r="L435" s="7" t="n">
        <v>0</v>
      </c>
      <c r="M435" s="7" t="n">
        <v>59554</v>
      </c>
      <c r="O435" s="11">
        <f>M435/SUM($M$2:$M$485)</f>
        <v/>
      </c>
      <c r="P435" s="5">
        <f>IFERROR(M435/I435,0)</f>
        <v/>
      </c>
      <c r="Q435" s="39" t="n">
        <v>2</v>
      </c>
      <c r="R435" s="8">
        <f>I435-Q435</f>
        <v/>
      </c>
      <c r="S435" s="36">
        <f>P435*R435</f>
        <v/>
      </c>
      <c r="U435" s="27" t="inlineStr">
        <is>
          <t>Stock SAP</t>
        </is>
      </c>
      <c r="V435" s="27" t="inlineStr">
        <is>
          <t>Descartables</t>
        </is>
      </c>
      <c r="W435" s="27" t="inlineStr">
        <is>
          <t>Dentro del alcance</t>
        </is>
      </c>
      <c r="X435" s="25" t="inlineStr">
        <is>
          <t>Alta</t>
        </is>
      </c>
      <c r="Y435" s="27" t="inlineStr">
        <is>
          <t>Homologado – confianza Alta</t>
        </is>
      </c>
      <c r="Z435" s="31" t="inlineStr">
        <is>
          <t>Sin diferencia</t>
        </is>
      </c>
      <c r="AA435" s="27" t="inlineStr">
        <is>
          <t>131</t>
        </is>
      </c>
      <c r="AB435" s="27" t="inlineStr">
        <is>
          <t>Glucometro</t>
        </is>
      </c>
      <c r="AC435" s="27" t="inlineStr">
        <is>
          <t>Cruce por nomenclatura SAP</t>
        </is>
      </c>
      <c r="AD435" s="27" t="inlineStr">
        <is>
          <t>No</t>
        </is>
      </c>
      <c r="AE435" s="27" t="inlineStr"/>
      <c r="AF435" s="27" t="inlineStr">
        <is>
          <t>Sí</t>
        </is>
      </c>
      <c r="AG435" s="27" t="inlineStr">
        <is>
          <t>E-182</t>
        </is>
      </c>
      <c r="AH435" s="37" t="n">
        <v>2</v>
      </c>
      <c r="AI435" s="37" t="n">
        <v>2</v>
      </c>
      <c r="AJ435" s="37" t="n">
        <v>0</v>
      </c>
      <c r="AK435" s="38" t="n">
        <v>29777</v>
      </c>
      <c r="AL435" s="38">
        <f>IF(OR($Z435="Dar de baja en SAP",$Z435="Dar de alta en SAP"),$AJ435*$AK435,"")</f>
        <v/>
      </c>
      <c r="AM435" s="38">
        <f>$AI435*$AK435</f>
        <v/>
      </c>
      <c r="AN435" s="27" t="inlineStr"/>
      <c r="AO435" s="27" t="inlineStr">
        <is>
          <t>Homologado al master E-182, pero sus códigos SAP (1000535) no figuran en el stock SAP de este centro. Cruce por nomenclatura: similitud 1.00.</t>
        </is>
      </c>
    </row>
    <row r="436">
      <c r="A436" s="5" t="inlineStr">
        <is>
          <t>3000215</t>
        </is>
      </c>
      <c r="B436" s="5" t="inlineStr">
        <is>
          <t>BOTIN DE SEGURIDAD T36</t>
        </is>
      </c>
      <c r="C436" s="5" t="inlineStr"/>
      <c r="D436" s="5" t="inlineStr">
        <is>
          <t>INDU</t>
        </is>
      </c>
      <c r="E436" s="5" t="inlineStr">
        <is>
          <t>ZUNI</t>
        </is>
      </c>
      <c r="F436" s="5" t="inlineStr">
        <is>
          <t>1130</t>
        </is>
      </c>
      <c r="G436" s="5" t="inlineStr">
        <is>
          <t>3010</t>
        </is>
      </c>
      <c r="H436" s="5" t="inlineStr">
        <is>
          <t>C/U</t>
        </is>
      </c>
      <c r="I436" s="6" t="n">
        <v>2</v>
      </c>
      <c r="J436" s="6" t="n">
        <v>0</v>
      </c>
      <c r="K436" s="5" t="inlineStr">
        <is>
          <t>ARS</t>
        </is>
      </c>
      <c r="L436" s="7" t="n">
        <v>0</v>
      </c>
      <c r="M436" s="7" t="n">
        <v>96000</v>
      </c>
      <c r="O436" s="11">
        <f>M436/SUM($M$2:$M$485)</f>
        <v/>
      </c>
      <c r="P436" s="5">
        <f>IFERROR(M436/I436,0)</f>
        <v/>
      </c>
      <c r="R436" s="8">
        <f>I436-Q436</f>
        <v/>
      </c>
      <c r="S436" s="36">
        <f>P436*R436</f>
        <v/>
      </c>
      <c r="U436" s="27" t="inlineStr">
        <is>
          <t>Stock SAP</t>
        </is>
      </c>
      <c r="V436" s="27" t="inlineStr">
        <is>
          <t>Uniformes</t>
        </is>
      </c>
      <c r="W436" s="27" t="inlineStr">
        <is>
          <t>Fuera del alcance</t>
        </is>
      </c>
      <c r="X436" s="27" t="inlineStr"/>
      <c r="Y436" s="27" t="inlineStr">
        <is>
          <t>No aplica: uniformes, clasificación que el inventario físico de Farmacia no releva</t>
        </is>
      </c>
      <c r="Z436" s="28" t="inlineStr">
        <is>
          <t>Fuera del alcance del inventario físico</t>
        </is>
      </c>
      <c r="AA436" s="27" t="inlineStr"/>
      <c r="AB436" s="27" t="inlineStr"/>
      <c r="AC436" s="27" t="inlineStr"/>
      <c r="AD436" s="27" t="inlineStr"/>
      <c r="AE436" s="27" t="inlineStr"/>
      <c r="AF436" s="27" t="inlineStr"/>
      <c r="AG436" s="27" t="inlineStr"/>
      <c r="AH436" s="37" t="n">
        <v>2</v>
      </c>
      <c r="AI436" s="37" t="n">
        <v>0</v>
      </c>
      <c r="AJ436" s="37" t="n">
        <v>2</v>
      </c>
      <c r="AK436" s="38" t="n">
        <v>48000</v>
      </c>
      <c r="AL436" s="38" t="n"/>
      <c r="AM436" s="38" t="n"/>
      <c r="AN436" s="27" t="inlineStr"/>
      <c r="AO436" s="27" t="inlineStr"/>
    </row>
    <row r="437">
      <c r="A437" s="5" t="inlineStr">
        <is>
          <t>3000216</t>
        </is>
      </c>
      <c r="B437" s="5" t="inlineStr">
        <is>
          <t>BOTIN DE SEGURIDAD T37</t>
        </is>
      </c>
      <c r="C437" s="5" t="inlineStr"/>
      <c r="D437" s="5" t="inlineStr">
        <is>
          <t>INDU</t>
        </is>
      </c>
      <c r="E437" s="5" t="inlineStr">
        <is>
          <t>ZUNI</t>
        </is>
      </c>
      <c r="F437" s="5" t="inlineStr">
        <is>
          <t>1130</t>
        </is>
      </c>
      <c r="G437" s="5" t="inlineStr">
        <is>
          <t>3010</t>
        </is>
      </c>
      <c r="H437" s="5" t="inlineStr">
        <is>
          <t>C/U</t>
        </is>
      </c>
      <c r="I437" s="6" t="n">
        <v>2</v>
      </c>
      <c r="J437" s="6" t="n">
        <v>0</v>
      </c>
      <c r="K437" s="5" t="inlineStr">
        <is>
          <t>ARS</t>
        </is>
      </c>
      <c r="L437" s="7" t="n">
        <v>0</v>
      </c>
      <c r="M437" s="7" t="n">
        <v>171769.33</v>
      </c>
      <c r="O437" s="11">
        <f>M437/SUM($M$2:$M$485)</f>
        <v/>
      </c>
      <c r="P437" s="5">
        <f>IFERROR(M437/I437,0)</f>
        <v/>
      </c>
      <c r="R437" s="8">
        <f>I437-Q437</f>
        <v/>
      </c>
      <c r="S437" s="36">
        <f>P437*R437</f>
        <v/>
      </c>
      <c r="U437" s="27" t="inlineStr">
        <is>
          <t>Stock SAP</t>
        </is>
      </c>
      <c r="V437" s="27" t="inlineStr">
        <is>
          <t>Uniformes</t>
        </is>
      </c>
      <c r="W437" s="27" t="inlineStr">
        <is>
          <t>Fuera del alcance</t>
        </is>
      </c>
      <c r="X437" s="27" t="inlineStr"/>
      <c r="Y437" s="27" t="inlineStr">
        <is>
          <t>No aplica: uniformes, clasificación que el inventario físico de Farmacia no releva</t>
        </is>
      </c>
      <c r="Z437" s="28" t="inlineStr">
        <is>
          <t>Fuera del alcance del inventario físico</t>
        </is>
      </c>
      <c r="AA437" s="27" t="inlineStr"/>
      <c r="AB437" s="27" t="inlineStr"/>
      <c r="AC437" s="27" t="inlineStr"/>
      <c r="AD437" s="27" t="inlineStr"/>
      <c r="AE437" s="27" t="inlineStr"/>
      <c r="AF437" s="27" t="inlineStr"/>
      <c r="AG437" s="27" t="inlineStr"/>
      <c r="AH437" s="37" t="n">
        <v>6</v>
      </c>
      <c r="AI437" s="37" t="n">
        <v>0</v>
      </c>
      <c r="AJ437" s="37" t="n">
        <v>6</v>
      </c>
      <c r="AK437" s="38" t="n">
        <v>85884.66666666667</v>
      </c>
      <c r="AL437" s="38" t="n"/>
      <c r="AM437" s="38" t="n"/>
      <c r="AN437" s="27" t="inlineStr"/>
      <c r="AO437" s="27" t="inlineStr">
        <is>
          <t>El material ocupa 2 filas en la hoja 1130 Salta (lote/almacén). La cantidad SAP y la física de esta vista son el total del material.</t>
        </is>
      </c>
    </row>
    <row r="438">
      <c r="A438" s="5" t="inlineStr">
        <is>
          <t>3000916</t>
        </is>
      </c>
      <c r="B438" s="5" t="inlineStr">
        <is>
          <t>BOTIN DE SEGURIDAD T44</t>
        </is>
      </c>
      <c r="C438" s="5" t="inlineStr"/>
      <c r="D438" s="5" t="inlineStr">
        <is>
          <t>INDU</t>
        </is>
      </c>
      <c r="E438" s="5" t="inlineStr">
        <is>
          <t>ZUNI</t>
        </is>
      </c>
      <c r="F438" s="5" t="inlineStr">
        <is>
          <t>1130</t>
        </is>
      </c>
      <c r="G438" s="5" t="inlineStr">
        <is>
          <t>3010</t>
        </is>
      </c>
      <c r="H438" s="5" t="inlineStr">
        <is>
          <t>C/U</t>
        </is>
      </c>
      <c r="I438" s="6" t="n">
        <v>2</v>
      </c>
      <c r="J438" s="6" t="n">
        <v>0</v>
      </c>
      <c r="K438" s="5" t="inlineStr">
        <is>
          <t>ARS</t>
        </is>
      </c>
      <c r="L438" s="7" t="n">
        <v>0</v>
      </c>
      <c r="M438" s="7" t="n">
        <v>184397.56</v>
      </c>
      <c r="O438" s="11">
        <f>M438/SUM($M$2:$M$485)</f>
        <v/>
      </c>
      <c r="P438" s="5">
        <f>IFERROR(M438/I438,0)</f>
        <v/>
      </c>
      <c r="R438" s="8">
        <f>I438-Q438</f>
        <v/>
      </c>
      <c r="S438" s="36">
        <f>P438*R438</f>
        <v/>
      </c>
      <c r="U438" s="27" t="inlineStr">
        <is>
          <t>Stock SAP</t>
        </is>
      </c>
      <c r="V438" s="27" t="inlineStr">
        <is>
          <t>Uniformes</t>
        </is>
      </c>
      <c r="W438" s="27" t="inlineStr">
        <is>
          <t>Fuera del alcance</t>
        </is>
      </c>
      <c r="X438" s="27" t="inlineStr"/>
      <c r="Y438" s="27" t="inlineStr">
        <is>
          <t>No aplica: uniformes, clasificación que el inventario físico de Farmacia no releva</t>
        </is>
      </c>
      <c r="Z438" s="28" t="inlineStr">
        <is>
          <t>Fuera del alcance del inventario físico</t>
        </is>
      </c>
      <c r="AA438" s="27" t="inlineStr"/>
      <c r="AB438" s="27" t="inlineStr"/>
      <c r="AC438" s="27" t="inlineStr"/>
      <c r="AD438" s="27" t="inlineStr"/>
      <c r="AE438" s="27" t="inlineStr"/>
      <c r="AF438" s="27" t="inlineStr"/>
      <c r="AG438" s="27" t="inlineStr"/>
      <c r="AH438" s="37" t="n">
        <v>9</v>
      </c>
      <c r="AI438" s="37" t="n">
        <v>0</v>
      </c>
      <c r="AJ438" s="37" t="n">
        <v>9</v>
      </c>
      <c r="AK438" s="38" t="n">
        <v>92198.77777777778</v>
      </c>
      <c r="AL438" s="38" t="n"/>
      <c r="AM438" s="38" t="n"/>
      <c r="AN438" s="27" t="inlineStr"/>
      <c r="AO438" s="27" t="inlineStr">
        <is>
          <t>El material ocupa 2 filas en la hoja 1130 Salta (lote/almacén). La cantidad SAP y la física de esta vista son el total del material.</t>
        </is>
      </c>
    </row>
    <row r="439">
      <c r="A439" s="5" t="inlineStr">
        <is>
          <t>3000976</t>
        </is>
      </c>
      <c r="B439" s="5" t="inlineStr">
        <is>
          <t>BOTIN DE SEGURIDAD T46</t>
        </is>
      </c>
      <c r="C439" s="5" t="inlineStr"/>
      <c r="D439" s="5" t="inlineStr">
        <is>
          <t>INDU</t>
        </is>
      </c>
      <c r="E439" s="5" t="inlineStr">
        <is>
          <t>ZUNI</t>
        </is>
      </c>
      <c r="F439" s="5" t="inlineStr">
        <is>
          <t>1130</t>
        </is>
      </c>
      <c r="G439" s="5" t="inlineStr">
        <is>
          <t>3011</t>
        </is>
      </c>
      <c r="H439" s="5" t="inlineStr">
        <is>
          <t>C/U</t>
        </is>
      </c>
      <c r="I439" s="6" t="n">
        <v>2</v>
      </c>
      <c r="J439" s="6" t="n">
        <v>0</v>
      </c>
      <c r="K439" s="5" t="inlineStr">
        <is>
          <t>ARS</t>
        </is>
      </c>
      <c r="L439" s="7" t="n">
        <v>0</v>
      </c>
      <c r="M439" s="7" t="n">
        <v>171769.33</v>
      </c>
      <c r="O439" s="11">
        <f>M439/SUM($M$2:$M$485)</f>
        <v/>
      </c>
      <c r="P439" s="5">
        <f>IFERROR(M439/I439,0)</f>
        <v/>
      </c>
      <c r="R439" s="8">
        <f>I439-Q439</f>
        <v/>
      </c>
      <c r="S439" s="36">
        <f>P439*R439</f>
        <v/>
      </c>
      <c r="U439" s="27" t="inlineStr">
        <is>
          <t>Stock SAP</t>
        </is>
      </c>
      <c r="V439" s="27" t="inlineStr">
        <is>
          <t>Uniformes</t>
        </is>
      </c>
      <c r="W439" s="27" t="inlineStr">
        <is>
          <t>Fuera del alcance</t>
        </is>
      </c>
      <c r="X439" s="27" t="inlineStr"/>
      <c r="Y439" s="27" t="inlineStr">
        <is>
          <t>No aplica: uniformes, clasificación que el inventario físico de Farmacia no releva</t>
        </is>
      </c>
      <c r="Z439" s="28" t="inlineStr">
        <is>
          <t>Fuera del alcance del inventario físico</t>
        </is>
      </c>
      <c r="AA439" s="27" t="inlineStr"/>
      <c r="AB439" s="27" t="inlineStr"/>
      <c r="AC439" s="27" t="inlineStr"/>
      <c r="AD439" s="27" t="inlineStr"/>
      <c r="AE439" s="27" t="inlineStr"/>
      <c r="AF439" s="27" t="inlineStr"/>
      <c r="AG439" s="27" t="inlineStr"/>
      <c r="AH439" s="37" t="n">
        <v>3</v>
      </c>
      <c r="AI439" s="37" t="n">
        <v>0</v>
      </c>
      <c r="AJ439" s="37" t="n">
        <v>3</v>
      </c>
      <c r="AK439" s="38" t="n">
        <v>85884.66666666667</v>
      </c>
      <c r="AL439" s="38" t="n"/>
      <c r="AM439" s="38" t="n"/>
      <c r="AN439" s="27" t="inlineStr"/>
      <c r="AO439" s="27"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t="inlineStr"/>
      <c r="D440" s="5" t="inlineStr">
        <is>
          <t>INDU</t>
        </is>
      </c>
      <c r="E440" s="5" t="inlineStr">
        <is>
          <t>ZUNI</t>
        </is>
      </c>
      <c r="F440" s="5" t="inlineStr">
        <is>
          <t>1130</t>
        </is>
      </c>
      <c r="G440" s="5" t="inlineStr">
        <is>
          <t>3010</t>
        </is>
      </c>
      <c r="H440" s="5" t="inlineStr">
        <is>
          <t>C/U</t>
        </is>
      </c>
      <c r="I440" s="6" t="n">
        <v>2</v>
      </c>
      <c r="J440" s="6" t="n">
        <v>0</v>
      </c>
      <c r="K440" s="5" t="inlineStr">
        <is>
          <t>ARS</t>
        </is>
      </c>
      <c r="L440" s="7" t="n">
        <v>0</v>
      </c>
      <c r="M440" s="7" t="n">
        <v>14000</v>
      </c>
      <c r="O440" s="11">
        <f>M440/SUM($M$2:$M$485)</f>
        <v/>
      </c>
      <c r="P440" s="5">
        <f>IFERROR(M440/I440,0)</f>
        <v/>
      </c>
      <c r="R440" s="8">
        <f>I440-Q440</f>
        <v/>
      </c>
      <c r="S440" s="36">
        <f>P440*R440</f>
        <v/>
      </c>
      <c r="U440" s="27" t="inlineStr">
        <is>
          <t>Stock SAP</t>
        </is>
      </c>
      <c r="V440" s="27" t="inlineStr">
        <is>
          <t>Uniformes</t>
        </is>
      </c>
      <c r="W440" s="27" t="inlineStr">
        <is>
          <t>Fuera del alcance</t>
        </is>
      </c>
      <c r="X440" s="27" t="inlineStr"/>
      <c r="Y440" s="27" t="inlineStr">
        <is>
          <t>No aplica: uniformes, clasificación que el inventario físico de Farmacia no releva</t>
        </is>
      </c>
      <c r="Z440" s="28" t="inlineStr">
        <is>
          <t>Fuera del alcance del inventario físico</t>
        </is>
      </c>
      <c r="AA440" s="27" t="inlineStr"/>
      <c r="AB440" s="27" t="inlineStr"/>
      <c r="AC440" s="27" t="inlineStr"/>
      <c r="AD440" s="27" t="inlineStr"/>
      <c r="AE440" s="27" t="inlineStr"/>
      <c r="AF440" s="27" t="inlineStr"/>
      <c r="AG440" s="27" t="inlineStr"/>
      <c r="AH440" s="37" t="n">
        <v>2</v>
      </c>
      <c r="AI440" s="37" t="n">
        <v>0</v>
      </c>
      <c r="AJ440" s="37" t="n">
        <v>2</v>
      </c>
      <c r="AK440" s="38" t="n">
        <v>7000</v>
      </c>
      <c r="AL440" s="38" t="n"/>
      <c r="AM440" s="38" t="n"/>
      <c r="AN440" s="27" t="inlineStr"/>
      <c r="AO440" s="27" t="inlineStr"/>
    </row>
    <row r="441">
      <c r="A441" s="5" t="inlineStr">
        <is>
          <t>3001261</t>
        </is>
      </c>
      <c r="B441" s="5" t="inlineStr">
        <is>
          <t>CONJUNTO TERMICO XXL</t>
        </is>
      </c>
      <c r="C441" s="5" t="inlineStr"/>
      <c r="D441" s="5" t="inlineStr">
        <is>
          <t>INDU</t>
        </is>
      </c>
      <c r="E441" s="5" t="inlineStr">
        <is>
          <t>ZUNI</t>
        </is>
      </c>
      <c r="F441" s="5" t="inlineStr">
        <is>
          <t>1130</t>
        </is>
      </c>
      <c r="G441" s="5" t="inlineStr">
        <is>
          <t>3011</t>
        </is>
      </c>
      <c r="H441" s="5" t="inlineStr">
        <is>
          <t>C/U</t>
        </is>
      </c>
      <c r="I441" s="6" t="n">
        <v>2</v>
      </c>
      <c r="J441" s="6" t="n">
        <v>0</v>
      </c>
      <c r="K441" s="5" t="inlineStr">
        <is>
          <t>ARS</t>
        </is>
      </c>
      <c r="L441" s="7" t="n">
        <v>0</v>
      </c>
      <c r="M441" s="7" t="n">
        <v>22167.6</v>
      </c>
      <c r="O441" s="11">
        <f>M441/SUM($M$2:$M$485)</f>
        <v/>
      </c>
      <c r="P441" s="5">
        <f>IFERROR(M441/I441,0)</f>
        <v/>
      </c>
      <c r="R441" s="8">
        <f>I441-Q441</f>
        <v/>
      </c>
      <c r="S441" s="36">
        <f>P441*R441</f>
        <v/>
      </c>
      <c r="U441" s="27" t="inlineStr">
        <is>
          <t>Stock SAP</t>
        </is>
      </c>
      <c r="V441" s="27" t="inlineStr">
        <is>
          <t>Uniformes</t>
        </is>
      </c>
      <c r="W441" s="27" t="inlineStr">
        <is>
          <t>Fuera del alcance</t>
        </is>
      </c>
      <c r="X441" s="27" t="inlineStr"/>
      <c r="Y441" s="27" t="inlineStr">
        <is>
          <t>No aplica: uniformes, clasificación que el inventario físico de Farmacia no releva</t>
        </is>
      </c>
      <c r="Z441" s="28" t="inlineStr">
        <is>
          <t>Fuera del alcance del inventario físico</t>
        </is>
      </c>
      <c r="AA441" s="27" t="inlineStr"/>
      <c r="AB441" s="27" t="inlineStr"/>
      <c r="AC441" s="27" t="inlineStr"/>
      <c r="AD441" s="27" t="inlineStr"/>
      <c r="AE441" s="27" t="inlineStr"/>
      <c r="AF441" s="27" t="inlineStr"/>
      <c r="AG441" s="27" t="inlineStr"/>
      <c r="AH441" s="37" t="n">
        <v>2</v>
      </c>
      <c r="AI441" s="37" t="n">
        <v>0</v>
      </c>
      <c r="AJ441" s="37" t="n">
        <v>2</v>
      </c>
      <c r="AK441" s="38" t="n">
        <v>11083.8</v>
      </c>
      <c r="AL441" s="38" t="n"/>
      <c r="AM441" s="38" t="n"/>
      <c r="AN441" s="27" t="inlineStr"/>
      <c r="AO441" s="27" t="inlineStr"/>
    </row>
    <row r="442">
      <c r="A442" s="5" t="inlineStr">
        <is>
          <t>3001266</t>
        </is>
      </c>
      <c r="B442" s="5" t="inlineStr">
        <is>
          <t>CONJUNTO TERMICO XXXL</t>
        </is>
      </c>
      <c r="C442" s="5" t="inlineStr"/>
      <c r="D442" s="5" t="inlineStr">
        <is>
          <t>INDU</t>
        </is>
      </c>
      <c r="E442" s="5" t="inlineStr">
        <is>
          <t>ZUNI</t>
        </is>
      </c>
      <c r="F442" s="5" t="inlineStr">
        <is>
          <t>1130</t>
        </is>
      </c>
      <c r="G442" s="5" t="inlineStr">
        <is>
          <t>3011</t>
        </is>
      </c>
      <c r="H442" s="5" t="inlineStr">
        <is>
          <t>C/U</t>
        </is>
      </c>
      <c r="I442" s="6" t="n">
        <v>2</v>
      </c>
      <c r="J442" s="6" t="n">
        <v>0</v>
      </c>
      <c r="K442" s="5" t="inlineStr">
        <is>
          <t>ARS</t>
        </is>
      </c>
      <c r="L442" s="7" t="n">
        <v>0</v>
      </c>
      <c r="M442" s="7" t="n">
        <v>22167.6</v>
      </c>
      <c r="O442" s="11">
        <f>M442/SUM($M$2:$M$485)</f>
        <v/>
      </c>
      <c r="P442" s="5">
        <f>IFERROR(M442/I442,0)</f>
        <v/>
      </c>
      <c r="R442" s="8">
        <f>I442-Q442</f>
        <v/>
      </c>
      <c r="S442" s="36">
        <f>P442*R442</f>
        <v/>
      </c>
      <c r="U442" s="27" t="inlineStr">
        <is>
          <t>Stock SAP</t>
        </is>
      </c>
      <c r="V442" s="27" t="inlineStr">
        <is>
          <t>Uniformes</t>
        </is>
      </c>
      <c r="W442" s="27" t="inlineStr">
        <is>
          <t>Fuera del alcance</t>
        </is>
      </c>
      <c r="X442" s="27" t="inlineStr"/>
      <c r="Y442" s="27" t="inlineStr">
        <is>
          <t>No aplica: uniformes, clasificación que el inventario físico de Farmacia no releva</t>
        </is>
      </c>
      <c r="Z442" s="28" t="inlineStr">
        <is>
          <t>Fuera del alcance del inventario físico</t>
        </is>
      </c>
      <c r="AA442" s="27" t="inlineStr"/>
      <c r="AB442" s="27" t="inlineStr"/>
      <c r="AC442" s="27" t="inlineStr"/>
      <c r="AD442" s="27" t="inlineStr"/>
      <c r="AE442" s="27" t="inlineStr"/>
      <c r="AF442" s="27" t="inlineStr"/>
      <c r="AG442" s="27" t="inlineStr"/>
      <c r="AH442" s="37" t="n">
        <v>2</v>
      </c>
      <c r="AI442" s="37" t="n">
        <v>0</v>
      </c>
      <c r="AJ442" s="37" t="n">
        <v>2</v>
      </c>
      <c r="AK442" s="38" t="n">
        <v>11083.8</v>
      </c>
      <c r="AL442" s="38" t="n"/>
      <c r="AM442" s="38" t="n"/>
      <c r="AN442" s="27" t="inlineStr"/>
      <c r="AO442" s="27" t="inlineStr"/>
    </row>
    <row r="443">
      <c r="A443" s="5" t="inlineStr">
        <is>
          <t>3001298</t>
        </is>
      </c>
      <c r="B443" s="5" t="inlineStr">
        <is>
          <t>MENTONERA CASCO SEGURIDAD</t>
        </is>
      </c>
      <c r="C443" s="5" t="inlineStr"/>
      <c r="D443" s="5" t="inlineStr">
        <is>
          <t>INDU</t>
        </is>
      </c>
      <c r="E443" s="5" t="inlineStr">
        <is>
          <t>ZUNI</t>
        </is>
      </c>
      <c r="F443" s="5" t="inlineStr">
        <is>
          <t>1130</t>
        </is>
      </c>
      <c r="G443" s="5" t="inlineStr">
        <is>
          <t>3010</t>
        </is>
      </c>
      <c r="H443" s="5" t="inlineStr">
        <is>
          <t>C/U</t>
        </is>
      </c>
      <c r="I443" s="6" t="n">
        <v>2</v>
      </c>
      <c r="J443" s="6" t="n">
        <v>0</v>
      </c>
      <c r="K443" s="5" t="inlineStr">
        <is>
          <t>ARS</t>
        </is>
      </c>
      <c r="L443" s="7" t="n">
        <v>0</v>
      </c>
      <c r="M443" s="7" t="n">
        <v>11900.82</v>
      </c>
      <c r="O443" s="11">
        <f>M443/SUM($M$2:$M$485)</f>
        <v/>
      </c>
      <c r="P443" s="5">
        <f>IFERROR(M443/I443,0)</f>
        <v/>
      </c>
      <c r="R443" s="8">
        <f>I443-Q443</f>
        <v/>
      </c>
      <c r="S443" s="36">
        <f>P443*R443</f>
        <v/>
      </c>
      <c r="U443" s="27" t="inlineStr">
        <is>
          <t>Stock SAP</t>
        </is>
      </c>
      <c r="V443" s="27" t="inlineStr">
        <is>
          <t>Uniformes</t>
        </is>
      </c>
      <c r="W443" s="27" t="inlineStr">
        <is>
          <t>Fuera del alcance</t>
        </is>
      </c>
      <c r="X443" s="27" t="inlineStr"/>
      <c r="Y443" s="27" t="inlineStr">
        <is>
          <t>No aplica: uniformes, clasificación que el inventario físico de Farmacia no releva</t>
        </is>
      </c>
      <c r="Z443" s="28" t="inlineStr">
        <is>
          <t>Fuera del alcance del inventario físico</t>
        </is>
      </c>
      <c r="AA443" s="27" t="inlineStr"/>
      <c r="AB443" s="27" t="inlineStr"/>
      <c r="AC443" s="27" t="inlineStr"/>
      <c r="AD443" s="27" t="inlineStr"/>
      <c r="AE443" s="27" t="inlineStr"/>
      <c r="AF443" s="27" t="inlineStr"/>
      <c r="AG443" s="27" t="inlineStr"/>
      <c r="AH443" s="37" t="n">
        <v>2</v>
      </c>
      <c r="AI443" s="37" t="n">
        <v>0</v>
      </c>
      <c r="AJ443" s="37" t="n">
        <v>2</v>
      </c>
      <c r="AK443" s="38" t="n">
        <v>5950.41</v>
      </c>
      <c r="AL443" s="38" t="n"/>
      <c r="AM443" s="38" t="n"/>
      <c r="AN443" s="27" t="inlineStr"/>
      <c r="AO443" s="27" t="inlineStr"/>
    </row>
    <row r="444">
      <c r="A444" s="5" t="inlineStr">
        <is>
          <t>3001339</t>
        </is>
      </c>
      <c r="B444" s="5" t="inlineStr">
        <is>
          <t>PANTALON IMPERMEABLE XS</t>
        </is>
      </c>
      <c r="C444" s="5" t="inlineStr"/>
      <c r="D444" s="5" t="inlineStr">
        <is>
          <t>INDU</t>
        </is>
      </c>
      <c r="E444" s="5" t="inlineStr">
        <is>
          <t>ZUNI</t>
        </is>
      </c>
      <c r="F444" s="5" t="inlineStr">
        <is>
          <t>1130</t>
        </is>
      </c>
      <c r="G444" s="5" t="inlineStr">
        <is>
          <t>3012</t>
        </is>
      </c>
      <c r="H444" s="5" t="inlineStr">
        <is>
          <t>C/U</t>
        </is>
      </c>
      <c r="I444" s="6" t="n">
        <v>2</v>
      </c>
      <c r="J444" s="6" t="n">
        <v>0</v>
      </c>
      <c r="K444" s="5" t="inlineStr">
        <is>
          <t>ARS</t>
        </is>
      </c>
      <c r="L444" s="7" t="n">
        <v>0</v>
      </c>
      <c r="M444" s="7" t="n">
        <v>138924.8</v>
      </c>
      <c r="O444" s="11">
        <f>M444/SUM($M$2:$M$485)</f>
        <v/>
      </c>
      <c r="P444" s="5">
        <f>IFERROR(M444/I444,0)</f>
        <v/>
      </c>
      <c r="R444" s="8">
        <f>I444-Q444</f>
        <v/>
      </c>
      <c r="S444" s="36">
        <f>P444*R444</f>
        <v/>
      </c>
      <c r="U444" s="27" t="inlineStr">
        <is>
          <t>Stock SAP</t>
        </is>
      </c>
      <c r="V444" s="27" t="inlineStr">
        <is>
          <t>Uniformes</t>
        </is>
      </c>
      <c r="W444" s="27" t="inlineStr">
        <is>
          <t>Fuera del alcance</t>
        </is>
      </c>
      <c r="X444" s="27" t="inlineStr"/>
      <c r="Y444" s="27" t="inlineStr">
        <is>
          <t>No aplica: uniformes, clasificación que el inventario físico de Farmacia no releva</t>
        </is>
      </c>
      <c r="Z444" s="28" t="inlineStr">
        <is>
          <t>Fuera del alcance del inventario físico</t>
        </is>
      </c>
      <c r="AA444" s="27" t="inlineStr"/>
      <c r="AB444" s="27" t="inlineStr"/>
      <c r="AC444" s="27" t="inlineStr"/>
      <c r="AD444" s="27" t="inlineStr"/>
      <c r="AE444" s="27" t="inlineStr"/>
      <c r="AF444" s="27" t="inlineStr"/>
      <c r="AG444" s="27" t="inlineStr"/>
      <c r="AH444" s="37" t="n">
        <v>2</v>
      </c>
      <c r="AI444" s="37" t="n">
        <v>0</v>
      </c>
      <c r="AJ444" s="37" t="n">
        <v>2</v>
      </c>
      <c r="AK444" s="38" t="n">
        <v>69462.39999999999</v>
      </c>
      <c r="AL444" s="38" t="n"/>
      <c r="AM444" s="38" t="n"/>
      <c r="AN444" s="27" t="inlineStr"/>
      <c r="AO444" s="27" t="inlineStr"/>
    </row>
    <row r="445">
      <c r="A445" s="5" t="inlineStr">
        <is>
          <t>3001344</t>
        </is>
      </c>
      <c r="B445" s="5" t="inlineStr">
        <is>
          <t>PANTALON IMPERMEABLE XXL</t>
        </is>
      </c>
      <c r="C445" s="5" t="inlineStr"/>
      <c r="D445" s="5" t="inlineStr">
        <is>
          <t>INDU</t>
        </is>
      </c>
      <c r="E445" s="5" t="inlineStr">
        <is>
          <t>ZUNI</t>
        </is>
      </c>
      <c r="F445" s="5" t="inlineStr">
        <is>
          <t>1130</t>
        </is>
      </c>
      <c r="G445" s="5" t="inlineStr">
        <is>
          <t>3012</t>
        </is>
      </c>
      <c r="H445" s="5" t="inlineStr">
        <is>
          <t>C/U</t>
        </is>
      </c>
      <c r="I445" s="6" t="n">
        <v>2</v>
      </c>
      <c r="J445" s="6" t="n">
        <v>0</v>
      </c>
      <c r="K445" s="5" t="inlineStr">
        <is>
          <t>ARS</t>
        </is>
      </c>
      <c r="L445" s="7" t="n">
        <v>0</v>
      </c>
      <c r="M445" s="7" t="n">
        <v>151365.68</v>
      </c>
      <c r="O445" s="11">
        <f>M445/SUM($M$2:$M$485)</f>
        <v/>
      </c>
      <c r="P445" s="5">
        <f>IFERROR(M445/I445,0)</f>
        <v/>
      </c>
      <c r="R445" s="8">
        <f>I445-Q445</f>
        <v/>
      </c>
      <c r="S445" s="36">
        <f>P445*R445</f>
        <v/>
      </c>
      <c r="U445" s="27" t="inlineStr">
        <is>
          <t>Stock SAP</t>
        </is>
      </c>
      <c r="V445" s="27" t="inlineStr">
        <is>
          <t>Uniformes</t>
        </is>
      </c>
      <c r="W445" s="27" t="inlineStr">
        <is>
          <t>Fuera del alcance</t>
        </is>
      </c>
      <c r="X445" s="27" t="inlineStr"/>
      <c r="Y445" s="27" t="inlineStr">
        <is>
          <t>No aplica: uniformes, clasificación que el inventario físico de Farmacia no releva</t>
        </is>
      </c>
      <c r="Z445" s="28" t="inlineStr">
        <is>
          <t>Fuera del alcance del inventario físico</t>
        </is>
      </c>
      <c r="AA445" s="27" t="inlineStr"/>
      <c r="AB445" s="27" t="inlineStr"/>
      <c r="AC445" s="27" t="inlineStr"/>
      <c r="AD445" s="27" t="inlineStr"/>
      <c r="AE445" s="27" t="inlineStr"/>
      <c r="AF445" s="27" t="inlineStr"/>
      <c r="AG445" s="27" t="inlineStr"/>
      <c r="AH445" s="37" t="n">
        <v>3</v>
      </c>
      <c r="AI445" s="37" t="n">
        <v>0</v>
      </c>
      <c r="AJ445" s="37" t="n">
        <v>3</v>
      </c>
      <c r="AK445" s="38" t="n">
        <v>75682.84</v>
      </c>
      <c r="AL445" s="38" t="n"/>
      <c r="AM445" s="38" t="n"/>
      <c r="AN445" s="27" t="inlineStr"/>
      <c r="AO445" s="27" t="inlineStr">
        <is>
          <t>El material ocupa 2 filas en la hoja 1130 Salta (lote/almacén). La cantidad SAP y la física de esta vista son el total del material.</t>
        </is>
      </c>
    </row>
    <row r="446">
      <c r="A446" s="5" t="inlineStr">
        <is>
          <t>3001345</t>
        </is>
      </c>
      <c r="B446" s="5" t="inlineStr">
        <is>
          <t>PANTALON IMPERMEABLE XXXL</t>
        </is>
      </c>
      <c r="C446" s="5" t="inlineStr"/>
      <c r="D446" s="5" t="inlineStr">
        <is>
          <t>INDU</t>
        </is>
      </c>
      <c r="E446" s="5" t="inlineStr">
        <is>
          <t>ZUNI</t>
        </is>
      </c>
      <c r="F446" s="5" t="inlineStr">
        <is>
          <t>1130</t>
        </is>
      </c>
      <c r="G446" s="5" t="inlineStr">
        <is>
          <t>3012</t>
        </is>
      </c>
      <c r="H446" s="5" t="inlineStr">
        <is>
          <t>C/U</t>
        </is>
      </c>
      <c r="I446" s="6" t="n">
        <v>2</v>
      </c>
      <c r="J446" s="6" t="n">
        <v>0</v>
      </c>
      <c r="K446" s="5" t="inlineStr">
        <is>
          <t>ARS</t>
        </is>
      </c>
      <c r="L446" s="7" t="n">
        <v>0</v>
      </c>
      <c r="M446" s="7" t="n">
        <v>159763.52</v>
      </c>
      <c r="O446" s="11">
        <f>M446/SUM($M$2:$M$485)</f>
        <v/>
      </c>
      <c r="P446" s="5">
        <f>IFERROR(M446/I446,0)</f>
        <v/>
      </c>
      <c r="R446" s="8">
        <f>I446-Q446</f>
        <v/>
      </c>
      <c r="S446" s="36">
        <f>P446*R446</f>
        <v/>
      </c>
      <c r="U446" s="27" t="inlineStr">
        <is>
          <t>Stock SAP</t>
        </is>
      </c>
      <c r="V446" s="27" t="inlineStr">
        <is>
          <t>Uniformes</t>
        </is>
      </c>
      <c r="W446" s="27" t="inlineStr">
        <is>
          <t>Fuera del alcance</t>
        </is>
      </c>
      <c r="X446" s="27" t="inlineStr"/>
      <c r="Y446" s="27" t="inlineStr">
        <is>
          <t>No aplica: uniformes, clasificación que el inventario físico de Farmacia no releva</t>
        </is>
      </c>
      <c r="Z446" s="28" t="inlineStr">
        <is>
          <t>Fuera del alcance del inventario físico</t>
        </is>
      </c>
      <c r="AA446" s="27" t="inlineStr"/>
      <c r="AB446" s="27" t="inlineStr"/>
      <c r="AC446" s="27" t="inlineStr"/>
      <c r="AD446" s="27" t="inlineStr"/>
      <c r="AE446" s="27" t="inlineStr"/>
      <c r="AF446" s="27" t="inlineStr"/>
      <c r="AG446" s="27" t="inlineStr"/>
      <c r="AH446" s="37" t="n">
        <v>2</v>
      </c>
      <c r="AI446" s="37" t="n">
        <v>0</v>
      </c>
      <c r="AJ446" s="37" t="n">
        <v>2</v>
      </c>
      <c r="AK446" s="38" t="n">
        <v>79881.75999999999</v>
      </c>
      <c r="AL446" s="38" t="n"/>
      <c r="AM446" s="38" t="n"/>
      <c r="AN446" s="27" t="inlineStr"/>
      <c r="AO446" s="27" t="inlineStr"/>
    </row>
    <row r="447">
      <c r="A447" s="5" t="inlineStr">
        <is>
          <t>3001405</t>
        </is>
      </c>
      <c r="B447" s="5" t="inlineStr">
        <is>
          <t>BORCEGUI DE SEGURIDAD 37</t>
        </is>
      </c>
      <c r="C447" s="5" t="inlineStr"/>
      <c r="D447" s="5" t="inlineStr">
        <is>
          <t>INDU</t>
        </is>
      </c>
      <c r="E447" s="5" t="inlineStr">
        <is>
          <t>ZUNI</t>
        </is>
      </c>
      <c r="F447" s="5" t="inlineStr">
        <is>
          <t>1130</t>
        </is>
      </c>
      <c r="G447" s="5" t="inlineStr">
        <is>
          <t>3010</t>
        </is>
      </c>
      <c r="H447" s="5" t="inlineStr">
        <is>
          <t>C/U</t>
        </is>
      </c>
      <c r="I447" s="6" t="n">
        <v>2</v>
      </c>
      <c r="J447" s="6" t="n">
        <v>0</v>
      </c>
      <c r="K447" s="5" t="inlineStr">
        <is>
          <t>ARS</t>
        </is>
      </c>
      <c r="L447" s="7" t="n">
        <v>0</v>
      </c>
      <c r="M447" s="7" t="n">
        <v>81620</v>
      </c>
      <c r="O447" s="11">
        <f>M447/SUM($M$2:$M$485)</f>
        <v/>
      </c>
      <c r="P447" s="5">
        <f>IFERROR(M447/I447,0)</f>
        <v/>
      </c>
      <c r="R447" s="8">
        <f>I447-Q447</f>
        <v/>
      </c>
      <c r="S447" s="36">
        <f>P447*R447</f>
        <v/>
      </c>
      <c r="U447" s="27" t="inlineStr">
        <is>
          <t>Stock SAP</t>
        </is>
      </c>
      <c r="V447" s="27" t="inlineStr">
        <is>
          <t>Uniformes</t>
        </is>
      </c>
      <c r="W447" s="27" t="inlineStr">
        <is>
          <t>Fuera del alcance</t>
        </is>
      </c>
      <c r="X447" s="27" t="inlineStr"/>
      <c r="Y447" s="27" t="inlineStr">
        <is>
          <t>No aplica: uniformes, clasificación que el inventario físico de Farmacia no releva</t>
        </is>
      </c>
      <c r="Z447" s="28" t="inlineStr">
        <is>
          <t>Fuera del alcance del inventario físico</t>
        </is>
      </c>
      <c r="AA447" s="27" t="inlineStr"/>
      <c r="AB447" s="27" t="inlineStr"/>
      <c r="AC447" s="27" t="inlineStr"/>
      <c r="AD447" s="27" t="inlineStr"/>
      <c r="AE447" s="27" t="inlineStr"/>
      <c r="AF447" s="27" t="inlineStr"/>
      <c r="AG447" s="27" t="inlineStr"/>
      <c r="AH447" s="37" t="n">
        <v>2</v>
      </c>
      <c r="AI447" s="37" t="n">
        <v>0</v>
      </c>
      <c r="AJ447" s="37" t="n">
        <v>2</v>
      </c>
      <c r="AK447" s="38" t="n">
        <v>40810</v>
      </c>
      <c r="AL447" s="38" t="n"/>
      <c r="AM447" s="38" t="n"/>
      <c r="AN447" s="27" t="inlineStr"/>
      <c r="AO447" s="27" t="inlineStr"/>
    </row>
    <row r="448">
      <c r="A448" s="5" t="inlineStr">
        <is>
          <t>3001406</t>
        </is>
      </c>
      <c r="B448" s="5" t="inlineStr">
        <is>
          <t>BORCEGUI DE SEGURIDAD 38</t>
        </is>
      </c>
      <c r="C448" s="5" t="inlineStr"/>
      <c r="D448" s="5" t="inlineStr">
        <is>
          <t>INDU</t>
        </is>
      </c>
      <c r="E448" s="5" t="inlineStr">
        <is>
          <t>ZUNI</t>
        </is>
      </c>
      <c r="F448" s="5" t="inlineStr">
        <is>
          <t>1130</t>
        </is>
      </c>
      <c r="G448" s="5" t="inlineStr">
        <is>
          <t>3010</t>
        </is>
      </c>
      <c r="H448" s="5" t="inlineStr">
        <is>
          <t>C/U</t>
        </is>
      </c>
      <c r="I448" s="6" t="n">
        <v>2</v>
      </c>
      <c r="J448" s="6" t="n">
        <v>0</v>
      </c>
      <c r="K448" s="5" t="inlineStr">
        <is>
          <t>ARS</t>
        </is>
      </c>
      <c r="L448" s="7" t="n">
        <v>0</v>
      </c>
      <c r="M448" s="7" t="n">
        <v>81620</v>
      </c>
      <c r="O448" s="11">
        <f>M448/SUM($M$2:$M$485)</f>
        <v/>
      </c>
      <c r="P448" s="5">
        <f>IFERROR(M448/I448,0)</f>
        <v/>
      </c>
      <c r="R448" s="8">
        <f>I448-Q448</f>
        <v/>
      </c>
      <c r="S448" s="36">
        <f>P448*R448</f>
        <v/>
      </c>
      <c r="U448" s="27" t="inlineStr">
        <is>
          <t>Stock SAP</t>
        </is>
      </c>
      <c r="V448" s="27" t="inlineStr">
        <is>
          <t>Uniformes</t>
        </is>
      </c>
      <c r="W448" s="27" t="inlineStr">
        <is>
          <t>Fuera del alcance</t>
        </is>
      </c>
      <c r="X448" s="27" t="inlineStr"/>
      <c r="Y448" s="27" t="inlineStr">
        <is>
          <t>No aplica: uniformes, clasificación que el inventario físico de Farmacia no releva</t>
        </is>
      </c>
      <c r="Z448" s="28" t="inlineStr">
        <is>
          <t>Fuera del alcance del inventario físico</t>
        </is>
      </c>
      <c r="AA448" s="27" t="inlineStr"/>
      <c r="AB448" s="27" t="inlineStr"/>
      <c r="AC448" s="27" t="inlineStr"/>
      <c r="AD448" s="27" t="inlineStr"/>
      <c r="AE448" s="27" t="inlineStr"/>
      <c r="AF448" s="27" t="inlineStr"/>
      <c r="AG448" s="27" t="inlineStr"/>
      <c r="AH448" s="37" t="n">
        <v>2</v>
      </c>
      <c r="AI448" s="37" t="n">
        <v>0</v>
      </c>
      <c r="AJ448" s="37" t="n">
        <v>2</v>
      </c>
      <c r="AK448" s="38" t="n">
        <v>40810</v>
      </c>
      <c r="AL448" s="38" t="n"/>
      <c r="AM448" s="38" t="n"/>
      <c r="AN448" s="27" t="inlineStr"/>
      <c r="AO448" s="27" t="inlineStr"/>
    </row>
    <row r="449">
      <c r="A449" s="5" t="inlineStr">
        <is>
          <t>3001407</t>
        </is>
      </c>
      <c r="B449" s="5" t="inlineStr">
        <is>
          <t>BORCEGUI DE SEGURIDAD 39</t>
        </is>
      </c>
      <c r="C449" s="5" t="inlineStr"/>
      <c r="D449" s="5" t="inlineStr">
        <is>
          <t>INDU</t>
        </is>
      </c>
      <c r="E449" s="5" t="inlineStr">
        <is>
          <t>ZUNI</t>
        </is>
      </c>
      <c r="F449" s="5" t="inlineStr">
        <is>
          <t>1130</t>
        </is>
      </c>
      <c r="G449" s="5" t="inlineStr">
        <is>
          <t>3010</t>
        </is>
      </c>
      <c r="H449" s="5" t="inlineStr">
        <is>
          <t>C/U</t>
        </is>
      </c>
      <c r="I449" s="6" t="n">
        <v>2</v>
      </c>
      <c r="J449" s="6" t="n">
        <v>0</v>
      </c>
      <c r="K449" s="5" t="inlineStr">
        <is>
          <t>ARS</t>
        </is>
      </c>
      <c r="L449" s="7" t="n">
        <v>0</v>
      </c>
      <c r="M449" s="7" t="n">
        <v>81620</v>
      </c>
      <c r="O449" s="11">
        <f>M449/SUM($M$2:$M$485)</f>
        <v/>
      </c>
      <c r="P449" s="5">
        <f>IFERROR(M449/I449,0)</f>
        <v/>
      </c>
      <c r="R449" s="8">
        <f>I449-Q449</f>
        <v/>
      </c>
      <c r="S449" s="36">
        <f>P449*R449</f>
        <v/>
      </c>
      <c r="U449" s="27" t="inlineStr">
        <is>
          <t>Stock SAP</t>
        </is>
      </c>
      <c r="V449" s="27" t="inlineStr">
        <is>
          <t>Uniformes</t>
        </is>
      </c>
      <c r="W449" s="27" t="inlineStr">
        <is>
          <t>Fuera del alcance</t>
        </is>
      </c>
      <c r="X449" s="27" t="inlineStr"/>
      <c r="Y449" s="27" t="inlineStr">
        <is>
          <t>No aplica: uniformes, clasificación que el inventario físico de Farmacia no releva</t>
        </is>
      </c>
      <c r="Z449" s="28" t="inlineStr">
        <is>
          <t>Fuera del alcance del inventario físico</t>
        </is>
      </c>
      <c r="AA449" s="27" t="inlineStr"/>
      <c r="AB449" s="27" t="inlineStr"/>
      <c r="AC449" s="27" t="inlineStr"/>
      <c r="AD449" s="27" t="inlineStr"/>
      <c r="AE449" s="27" t="inlineStr"/>
      <c r="AF449" s="27" t="inlineStr"/>
      <c r="AG449" s="27" t="inlineStr"/>
      <c r="AH449" s="37" t="n">
        <v>2</v>
      </c>
      <c r="AI449" s="37" t="n">
        <v>0</v>
      </c>
      <c r="AJ449" s="37" t="n">
        <v>2</v>
      </c>
      <c r="AK449" s="38" t="n">
        <v>40810</v>
      </c>
      <c r="AL449" s="38" t="n"/>
      <c r="AM449" s="38" t="n"/>
      <c r="AN449" s="27" t="inlineStr"/>
      <c r="AO449" s="27" t="inlineStr"/>
    </row>
    <row r="450">
      <c r="A450" s="5" t="inlineStr">
        <is>
          <t>3001408</t>
        </is>
      </c>
      <c r="B450" s="5" t="inlineStr">
        <is>
          <t>BORCEGUI DE SEGURIDAD 41</t>
        </is>
      </c>
      <c r="C450" s="5" t="inlineStr"/>
      <c r="D450" s="5" t="inlineStr">
        <is>
          <t>INDU</t>
        </is>
      </c>
      <c r="E450" s="5" t="inlineStr">
        <is>
          <t>ZUNI</t>
        </is>
      </c>
      <c r="F450" s="5" t="inlineStr">
        <is>
          <t>1130</t>
        </is>
      </c>
      <c r="G450" s="5" t="inlineStr">
        <is>
          <t>3010</t>
        </is>
      </c>
      <c r="H450" s="5" t="inlineStr">
        <is>
          <t>C/U</t>
        </is>
      </c>
      <c r="I450" s="6" t="n">
        <v>2</v>
      </c>
      <c r="J450" s="6" t="n">
        <v>0</v>
      </c>
      <c r="K450" s="5" t="inlineStr">
        <is>
          <t>ARS</t>
        </is>
      </c>
      <c r="L450" s="7" t="n">
        <v>0</v>
      </c>
      <c r="M450" s="7" t="n">
        <v>81620</v>
      </c>
      <c r="O450" s="11">
        <f>M450/SUM($M$2:$M$485)</f>
        <v/>
      </c>
      <c r="P450" s="5">
        <f>IFERROR(M450/I450,0)</f>
        <v/>
      </c>
      <c r="R450" s="8">
        <f>I450-Q450</f>
        <v/>
      </c>
      <c r="S450" s="36">
        <f>P450*R450</f>
        <v/>
      </c>
      <c r="U450" s="27" t="inlineStr">
        <is>
          <t>Stock SAP</t>
        </is>
      </c>
      <c r="V450" s="27" t="inlineStr">
        <is>
          <t>Uniformes</t>
        </is>
      </c>
      <c r="W450" s="27" t="inlineStr">
        <is>
          <t>Fuera del alcance</t>
        </is>
      </c>
      <c r="X450" s="27" t="inlineStr"/>
      <c r="Y450" s="27" t="inlineStr">
        <is>
          <t>No aplica: uniformes, clasificación que el inventario físico de Farmacia no releva</t>
        </is>
      </c>
      <c r="Z450" s="28" t="inlineStr">
        <is>
          <t>Fuera del alcance del inventario físico</t>
        </is>
      </c>
      <c r="AA450" s="27" t="inlineStr"/>
      <c r="AB450" s="27" t="inlineStr"/>
      <c r="AC450" s="27" t="inlineStr"/>
      <c r="AD450" s="27" t="inlineStr"/>
      <c r="AE450" s="27" t="inlineStr"/>
      <c r="AF450" s="27" t="inlineStr"/>
      <c r="AG450" s="27" t="inlineStr"/>
      <c r="AH450" s="37" t="n">
        <v>2</v>
      </c>
      <c r="AI450" s="37" t="n">
        <v>0</v>
      </c>
      <c r="AJ450" s="37" t="n">
        <v>2</v>
      </c>
      <c r="AK450" s="38" t="n">
        <v>40810</v>
      </c>
      <c r="AL450" s="38" t="n"/>
      <c r="AM450" s="38" t="n"/>
      <c r="AN450" s="27" t="inlineStr"/>
      <c r="AO450" s="27" t="inlineStr"/>
    </row>
    <row r="451">
      <c r="A451" s="5" t="inlineStr">
        <is>
          <t>3001436</t>
        </is>
      </c>
      <c r="B451" s="5" t="inlineStr">
        <is>
          <t>CHOMBA NEGRA L</t>
        </is>
      </c>
      <c r="C451" s="5" t="inlineStr"/>
      <c r="D451" s="5" t="inlineStr">
        <is>
          <t>INDU</t>
        </is>
      </c>
      <c r="E451" s="5" t="inlineStr">
        <is>
          <t>ZUNI</t>
        </is>
      </c>
      <c r="F451" s="5" t="inlineStr">
        <is>
          <t>1130</t>
        </is>
      </c>
      <c r="G451" s="5" t="inlineStr">
        <is>
          <t>3011</t>
        </is>
      </c>
      <c r="H451" s="5" t="inlineStr">
        <is>
          <t>C/U</t>
        </is>
      </c>
      <c r="I451" s="6" t="n">
        <v>2</v>
      </c>
      <c r="J451" s="6" t="n">
        <v>0</v>
      </c>
      <c r="K451" s="5" t="inlineStr">
        <is>
          <t>ARS</t>
        </is>
      </c>
      <c r="L451" s="7" t="n">
        <v>0</v>
      </c>
      <c r="M451" s="7" t="n">
        <v>24095.55</v>
      </c>
      <c r="O451" s="11">
        <f>M451/SUM($M$2:$M$485)</f>
        <v/>
      </c>
      <c r="P451" s="5">
        <f>IFERROR(M451/I451,0)</f>
        <v/>
      </c>
      <c r="R451" s="8">
        <f>I451-Q451</f>
        <v/>
      </c>
      <c r="S451" s="36">
        <f>P451*R451</f>
        <v/>
      </c>
      <c r="U451" s="27" t="inlineStr">
        <is>
          <t>Stock SAP</t>
        </is>
      </c>
      <c r="V451" s="27" t="inlineStr">
        <is>
          <t>Uniformes</t>
        </is>
      </c>
      <c r="W451" s="27" t="inlineStr">
        <is>
          <t>Fuera del alcance</t>
        </is>
      </c>
      <c r="X451" s="27" t="inlineStr"/>
      <c r="Y451" s="27" t="inlineStr">
        <is>
          <t>No aplica: uniformes, clasificación que el inventario físico de Farmacia no releva</t>
        </is>
      </c>
      <c r="Z451" s="28" t="inlineStr">
        <is>
          <t>Fuera del alcance del inventario físico</t>
        </is>
      </c>
      <c r="AA451" s="27" t="inlineStr"/>
      <c r="AB451" s="27" t="inlineStr"/>
      <c r="AC451" s="27" t="inlineStr"/>
      <c r="AD451" s="27" t="inlineStr"/>
      <c r="AE451" s="27" t="inlineStr"/>
      <c r="AF451" s="27" t="inlineStr"/>
      <c r="AG451" s="27" t="inlineStr"/>
      <c r="AH451" s="37" t="n">
        <v>12</v>
      </c>
      <c r="AI451" s="37" t="n">
        <v>0</v>
      </c>
      <c r="AJ451" s="37" t="n">
        <v>12</v>
      </c>
      <c r="AK451" s="38" t="n">
        <v>12047.775</v>
      </c>
      <c r="AL451" s="38" t="n"/>
      <c r="AM451" s="38" t="n"/>
      <c r="AN451" s="27" t="inlineStr"/>
      <c r="AO451" s="27" t="inlineStr">
        <is>
          <t>El material ocupa 2 filas en la hoja 1130 Salta (lote/almacén). La cantidad SAP y la física de esta vista son el total del material.</t>
        </is>
      </c>
    </row>
    <row r="452">
      <c r="A452" s="5" t="inlineStr">
        <is>
          <t>3001438</t>
        </is>
      </c>
      <c r="B452" s="5" t="inlineStr">
        <is>
          <t>CHOMBA NEGRA XXL</t>
        </is>
      </c>
      <c r="C452" s="5" t="inlineStr"/>
      <c r="D452" s="5" t="inlineStr">
        <is>
          <t>INDU</t>
        </is>
      </c>
      <c r="E452" s="5" t="inlineStr">
        <is>
          <t>ZUNI</t>
        </is>
      </c>
      <c r="F452" s="5" t="inlineStr">
        <is>
          <t>1130</t>
        </is>
      </c>
      <c r="G452" s="5" t="inlineStr">
        <is>
          <t>3012</t>
        </is>
      </c>
      <c r="H452" s="5" t="inlineStr">
        <is>
          <t>C/U</t>
        </is>
      </c>
      <c r="I452" s="6" t="n">
        <v>2</v>
      </c>
      <c r="J452" s="6" t="n">
        <v>0</v>
      </c>
      <c r="K452" s="5" t="inlineStr">
        <is>
          <t>ARS</t>
        </is>
      </c>
      <c r="L452" s="7" t="n">
        <v>0</v>
      </c>
      <c r="M452" s="7" t="n">
        <v>20680.4</v>
      </c>
      <c r="O452" s="11">
        <f>M452/SUM($M$2:$M$485)</f>
        <v/>
      </c>
      <c r="P452" s="5">
        <f>IFERROR(M452/I452,0)</f>
        <v/>
      </c>
      <c r="R452" s="8">
        <f>I452-Q452</f>
        <v/>
      </c>
      <c r="S452" s="36">
        <f>P452*R452</f>
        <v/>
      </c>
      <c r="U452" s="27" t="inlineStr">
        <is>
          <t>Stock SAP</t>
        </is>
      </c>
      <c r="V452" s="27" t="inlineStr">
        <is>
          <t>Uniformes</t>
        </is>
      </c>
      <c r="W452" s="27" t="inlineStr">
        <is>
          <t>Fuera del alcance</t>
        </is>
      </c>
      <c r="X452" s="27" t="inlineStr"/>
      <c r="Y452" s="27" t="inlineStr">
        <is>
          <t>No aplica: uniformes, clasificación que el inventario físico de Farmacia no releva</t>
        </is>
      </c>
      <c r="Z452" s="28" t="inlineStr">
        <is>
          <t>Fuera del alcance del inventario físico</t>
        </is>
      </c>
      <c r="AA452" s="27" t="inlineStr"/>
      <c r="AB452" s="27" t="inlineStr"/>
      <c r="AC452" s="27" t="inlineStr"/>
      <c r="AD452" s="27" t="inlineStr"/>
      <c r="AE452" s="27" t="inlineStr"/>
      <c r="AF452" s="27" t="inlineStr"/>
      <c r="AG452" s="27" t="inlineStr"/>
      <c r="AH452" s="37" t="n">
        <v>8</v>
      </c>
      <c r="AI452" s="37" t="n">
        <v>0</v>
      </c>
      <c r="AJ452" s="37" t="n">
        <v>8</v>
      </c>
      <c r="AK452" s="38" t="n">
        <v>10340.2</v>
      </c>
      <c r="AL452" s="38" t="n"/>
      <c r="AM452" s="38" t="n"/>
      <c r="AN452" s="27" t="inlineStr"/>
      <c r="AO452" s="27" t="inlineStr">
        <is>
          <t>El material ocupa 2 filas en la hoja 1130 Salta (lote/almacén). La cantidad SAP y la física de esta vista son el total del material.</t>
        </is>
      </c>
    </row>
    <row r="453">
      <c r="A453" s="5" t="inlineStr">
        <is>
          <t>3001439</t>
        </is>
      </c>
      <c r="B453" s="5" t="inlineStr">
        <is>
          <t>CHOMBA NEGRA XXXL</t>
        </is>
      </c>
      <c r="C453" s="5" t="inlineStr"/>
      <c r="D453" s="5" t="inlineStr">
        <is>
          <t>INDU</t>
        </is>
      </c>
      <c r="E453" s="5" t="inlineStr">
        <is>
          <t>ZUNI</t>
        </is>
      </c>
      <c r="F453" s="5" t="inlineStr">
        <is>
          <t>1130</t>
        </is>
      </c>
      <c r="G453" s="5" t="inlineStr">
        <is>
          <t>3012</t>
        </is>
      </c>
      <c r="H453" s="5" t="inlineStr">
        <is>
          <t>C/U</t>
        </is>
      </c>
      <c r="I453" s="6" t="n">
        <v>2</v>
      </c>
      <c r="J453" s="6" t="n">
        <v>0</v>
      </c>
      <c r="K453" s="5" t="inlineStr">
        <is>
          <t>ARS</t>
        </is>
      </c>
      <c r="L453" s="7" t="n">
        <v>0</v>
      </c>
      <c r="M453" s="7" t="n">
        <v>21773.87</v>
      </c>
      <c r="O453" s="11">
        <f>M453/SUM($M$2:$M$485)</f>
        <v/>
      </c>
      <c r="P453" s="5">
        <f>IFERROR(M453/I453,0)</f>
        <v/>
      </c>
      <c r="R453" s="8">
        <f>I453-Q453</f>
        <v/>
      </c>
      <c r="S453" s="36">
        <f>P453*R453</f>
        <v/>
      </c>
      <c r="U453" s="27" t="inlineStr">
        <is>
          <t>Stock SAP</t>
        </is>
      </c>
      <c r="V453" s="27" t="inlineStr">
        <is>
          <t>Uniformes</t>
        </is>
      </c>
      <c r="W453" s="27" t="inlineStr">
        <is>
          <t>Fuera del alcance</t>
        </is>
      </c>
      <c r="X453" s="27" t="inlineStr"/>
      <c r="Y453" s="27" t="inlineStr">
        <is>
          <t>No aplica: uniformes, clasificación que el inventario físico de Farmacia no releva</t>
        </is>
      </c>
      <c r="Z453" s="28" t="inlineStr">
        <is>
          <t>Fuera del alcance del inventario físico</t>
        </is>
      </c>
      <c r="AA453" s="27" t="inlineStr"/>
      <c r="AB453" s="27" t="inlineStr"/>
      <c r="AC453" s="27" t="inlineStr"/>
      <c r="AD453" s="27" t="inlineStr"/>
      <c r="AE453" s="27" t="inlineStr"/>
      <c r="AF453" s="27" t="inlineStr"/>
      <c r="AG453" s="27" t="inlineStr"/>
      <c r="AH453" s="37" t="n">
        <v>6</v>
      </c>
      <c r="AI453" s="37" t="n">
        <v>0</v>
      </c>
      <c r="AJ453" s="37" t="n">
        <v>6</v>
      </c>
      <c r="AK453" s="38" t="n">
        <v>10886.93333333333</v>
      </c>
      <c r="AL453" s="38" t="n"/>
      <c r="AM453" s="38" t="n"/>
      <c r="AN453" s="27" t="inlineStr"/>
      <c r="AO453" s="27" t="inlineStr">
        <is>
          <t>El material ocupa 2 filas en la hoja 1130 Salta (lote/almacén). La cantidad SAP y la física de esta vista son el total del material.</t>
        </is>
      </c>
    </row>
    <row r="454">
      <c r="A454" s="5" t="inlineStr">
        <is>
          <t>3001465</t>
        </is>
      </c>
      <c r="B454" s="5" t="inlineStr">
        <is>
          <t>CONJUNTO PRIMERA PIEL XXXL</t>
        </is>
      </c>
      <c r="C454" s="5" t="inlineStr"/>
      <c r="D454" s="5" t="inlineStr">
        <is>
          <t>INDU</t>
        </is>
      </c>
      <c r="E454" s="5" t="inlineStr">
        <is>
          <t>ZUNI</t>
        </is>
      </c>
      <c r="F454" s="5" t="inlineStr">
        <is>
          <t>1130</t>
        </is>
      </c>
      <c r="G454" s="5" t="inlineStr">
        <is>
          <t>3011</t>
        </is>
      </c>
      <c r="H454" s="5" t="inlineStr">
        <is>
          <t>C/U</t>
        </is>
      </c>
      <c r="I454" s="6" t="n">
        <v>2</v>
      </c>
      <c r="J454" s="6" t="n">
        <v>0</v>
      </c>
      <c r="K454" s="5" t="inlineStr">
        <is>
          <t>ARS</t>
        </is>
      </c>
      <c r="L454" s="7" t="n">
        <v>0</v>
      </c>
      <c r="M454" s="7" t="n">
        <v>31629.4</v>
      </c>
      <c r="O454" s="11">
        <f>M454/SUM($M$2:$M$485)</f>
        <v/>
      </c>
      <c r="P454" s="5">
        <f>IFERROR(M454/I454,0)</f>
        <v/>
      </c>
      <c r="R454" s="8">
        <f>I454-Q454</f>
        <v/>
      </c>
      <c r="S454" s="36">
        <f>P454*R454</f>
        <v/>
      </c>
      <c r="U454" s="27" t="inlineStr">
        <is>
          <t>Stock SAP</t>
        </is>
      </c>
      <c r="V454" s="27" t="inlineStr">
        <is>
          <t>Uniformes</t>
        </is>
      </c>
      <c r="W454" s="27" t="inlineStr">
        <is>
          <t>Fuera del alcance</t>
        </is>
      </c>
      <c r="X454" s="27" t="inlineStr"/>
      <c r="Y454" s="27" t="inlineStr">
        <is>
          <t>No aplica: uniformes, clasificación que el inventario físico de Farmacia no releva</t>
        </is>
      </c>
      <c r="Z454" s="28" t="inlineStr">
        <is>
          <t>Fuera del alcance del inventario físico</t>
        </is>
      </c>
      <c r="AA454" s="27" t="inlineStr"/>
      <c r="AB454" s="27" t="inlineStr"/>
      <c r="AC454" s="27" t="inlineStr"/>
      <c r="AD454" s="27" t="inlineStr"/>
      <c r="AE454" s="27" t="inlineStr"/>
      <c r="AF454" s="27" t="inlineStr"/>
      <c r="AG454" s="27" t="inlineStr"/>
      <c r="AH454" s="37" t="n">
        <v>2</v>
      </c>
      <c r="AI454" s="37" t="n">
        <v>0</v>
      </c>
      <c r="AJ454" s="37" t="n">
        <v>2</v>
      </c>
      <c r="AK454" s="38" t="n">
        <v>15814.7</v>
      </c>
      <c r="AL454" s="38" t="n"/>
      <c r="AM454" s="38" t="n"/>
      <c r="AN454" s="27" t="inlineStr"/>
      <c r="AO454" s="27" t="inlineStr"/>
    </row>
    <row r="455">
      <c r="A455" s="5" t="inlineStr">
        <is>
          <t>3001469</t>
        </is>
      </c>
      <c r="B455" s="5" t="inlineStr">
        <is>
          <t>CHALECO REFLECTIVO XXL</t>
        </is>
      </c>
      <c r="C455" s="5" t="inlineStr"/>
      <c r="D455" s="5" t="inlineStr">
        <is>
          <t>INDU</t>
        </is>
      </c>
      <c r="E455" s="5" t="inlineStr">
        <is>
          <t>ZUNI</t>
        </is>
      </c>
      <c r="F455" s="5" t="inlineStr">
        <is>
          <t>1130</t>
        </is>
      </c>
      <c r="G455" s="5" t="inlineStr">
        <is>
          <t>3011</t>
        </is>
      </c>
      <c r="H455" s="5" t="inlineStr">
        <is>
          <t>C/U</t>
        </is>
      </c>
      <c r="I455" s="6" t="n">
        <v>2</v>
      </c>
      <c r="J455" s="6" t="n">
        <v>0</v>
      </c>
      <c r="K455" s="5" t="inlineStr">
        <is>
          <t>ARS</t>
        </is>
      </c>
      <c r="L455" s="7" t="n">
        <v>0</v>
      </c>
      <c r="M455" s="7" t="n">
        <v>47138</v>
      </c>
      <c r="O455" s="11">
        <f>M455/SUM($M$2:$M$485)</f>
        <v/>
      </c>
      <c r="P455" s="5">
        <f>IFERROR(M455/I455,0)</f>
        <v/>
      </c>
      <c r="R455" s="8">
        <f>I455-Q455</f>
        <v/>
      </c>
      <c r="S455" s="36">
        <f>P455*R455</f>
        <v/>
      </c>
      <c r="U455" s="27" t="inlineStr">
        <is>
          <t>Stock SAP</t>
        </is>
      </c>
      <c r="V455" s="27" t="inlineStr">
        <is>
          <t>Uniformes</t>
        </is>
      </c>
      <c r="W455" s="27" t="inlineStr">
        <is>
          <t>Fuera del alcance</t>
        </is>
      </c>
      <c r="X455" s="27" t="inlineStr"/>
      <c r="Y455" s="27" t="inlineStr">
        <is>
          <t>No aplica: uniformes, clasificación que el inventario físico de Farmacia no releva</t>
        </is>
      </c>
      <c r="Z455" s="28" t="inlineStr">
        <is>
          <t>Fuera del alcance del inventario físico</t>
        </is>
      </c>
      <c r="AA455" s="27" t="inlineStr"/>
      <c r="AB455" s="27" t="inlineStr"/>
      <c r="AC455" s="27" t="inlineStr"/>
      <c r="AD455" s="27" t="inlineStr"/>
      <c r="AE455" s="27" t="inlineStr"/>
      <c r="AF455" s="27" t="inlineStr"/>
      <c r="AG455" s="27" t="inlineStr"/>
      <c r="AH455" s="37" t="n">
        <v>2</v>
      </c>
      <c r="AI455" s="37" t="n">
        <v>0</v>
      </c>
      <c r="AJ455" s="37" t="n">
        <v>2</v>
      </c>
      <c r="AK455" s="38" t="n">
        <v>23569</v>
      </c>
      <c r="AL455" s="38" t="n"/>
      <c r="AM455" s="38" t="n"/>
      <c r="AN455" s="27" t="inlineStr"/>
      <c r="AO455" s="27" t="inlineStr"/>
    </row>
    <row r="456">
      <c r="A456" s="5" t="inlineStr">
        <is>
          <t>3001568</t>
        </is>
      </c>
      <c r="B456" s="5" t="inlineStr">
        <is>
          <t>CAMPERON NARANJA TERMICO XS</t>
        </is>
      </c>
      <c r="C456" s="5" t="inlineStr"/>
      <c r="D456" s="5" t="inlineStr">
        <is>
          <t>INDU</t>
        </is>
      </c>
      <c r="E456" s="5" t="inlineStr">
        <is>
          <t>ZUNI</t>
        </is>
      </c>
      <c r="F456" s="5" t="inlineStr">
        <is>
          <t>1130</t>
        </is>
      </c>
      <c r="G456" s="5" t="inlineStr">
        <is>
          <t>3012</t>
        </is>
      </c>
      <c r="H456" s="5" t="inlineStr">
        <is>
          <t>C/U</t>
        </is>
      </c>
      <c r="I456" s="6" t="n">
        <v>2</v>
      </c>
      <c r="J456" s="6" t="n">
        <v>0</v>
      </c>
      <c r="K456" s="5" t="inlineStr">
        <is>
          <t>ARS</t>
        </is>
      </c>
      <c r="L456" s="7" t="n">
        <v>0</v>
      </c>
      <c r="M456" s="7" t="n">
        <v>219897.7</v>
      </c>
      <c r="O456" s="11">
        <f>M456/SUM($M$2:$M$485)</f>
        <v/>
      </c>
      <c r="P456" s="5">
        <f>IFERROR(M456/I456,0)</f>
        <v/>
      </c>
      <c r="R456" s="8">
        <f>I456-Q456</f>
        <v/>
      </c>
      <c r="S456" s="36">
        <f>P456*R456</f>
        <v/>
      </c>
      <c r="U456" s="27" t="inlineStr">
        <is>
          <t>Stock SAP</t>
        </is>
      </c>
      <c r="V456" s="27" t="inlineStr">
        <is>
          <t>Uniformes</t>
        </is>
      </c>
      <c r="W456" s="27" t="inlineStr">
        <is>
          <t>Fuera del alcance</t>
        </is>
      </c>
      <c r="X456" s="27" t="inlineStr"/>
      <c r="Y456" s="27" t="inlineStr">
        <is>
          <t>No aplica: uniformes, clasificación que el inventario físico de Farmacia no releva</t>
        </is>
      </c>
      <c r="Z456" s="28" t="inlineStr">
        <is>
          <t>Fuera del alcance del inventario físico</t>
        </is>
      </c>
      <c r="AA456" s="27" t="inlineStr"/>
      <c r="AB456" s="27" t="inlineStr"/>
      <c r="AC456" s="27" t="inlineStr"/>
      <c r="AD456" s="27" t="inlineStr"/>
      <c r="AE456" s="27" t="inlineStr"/>
      <c r="AF456" s="27" t="inlineStr"/>
      <c r="AG456" s="27" t="inlineStr"/>
      <c r="AH456" s="37" t="n">
        <v>2</v>
      </c>
      <c r="AI456" s="37" t="n">
        <v>0</v>
      </c>
      <c r="AJ456" s="37" t="n">
        <v>2</v>
      </c>
      <c r="AK456" s="38" t="n">
        <v>109948.85</v>
      </c>
      <c r="AL456" s="38" t="n"/>
      <c r="AM456" s="38" t="n"/>
      <c r="AN456" s="27" t="inlineStr"/>
      <c r="AO456" s="27" t="inlineStr"/>
    </row>
    <row r="457">
      <c r="A457" s="5" t="inlineStr">
        <is>
          <t>3001574</t>
        </is>
      </c>
      <c r="B457" s="5" t="inlineStr">
        <is>
          <t>CAMPERON NARANJA TERMICO XXL</t>
        </is>
      </c>
      <c r="C457" s="5" t="inlineStr"/>
      <c r="D457" s="5" t="inlineStr">
        <is>
          <t>INDU</t>
        </is>
      </c>
      <c r="E457" s="5" t="inlineStr">
        <is>
          <t>ZUNI</t>
        </is>
      </c>
      <c r="F457" s="5" t="inlineStr">
        <is>
          <t>1130</t>
        </is>
      </c>
      <c r="G457" s="5" t="inlineStr">
        <is>
          <t>3012</t>
        </is>
      </c>
      <c r="H457" s="5" t="inlineStr">
        <is>
          <t>C/U</t>
        </is>
      </c>
      <c r="I457" s="6" t="n">
        <v>2</v>
      </c>
      <c r="J457" s="6" t="n">
        <v>0</v>
      </c>
      <c r="K457" s="5" t="inlineStr">
        <is>
          <t>ARS</t>
        </is>
      </c>
      <c r="L457" s="7" t="n">
        <v>0</v>
      </c>
      <c r="M457" s="7" t="n">
        <v>233114.11</v>
      </c>
      <c r="O457" s="11">
        <f>M457/SUM($M$2:$M$485)</f>
        <v/>
      </c>
      <c r="P457" s="5">
        <f>IFERROR(M457/I457,0)</f>
        <v/>
      </c>
      <c r="R457" s="8">
        <f>I457-Q457</f>
        <v/>
      </c>
      <c r="S457" s="36">
        <f>P457*R457</f>
        <v/>
      </c>
      <c r="U457" s="27" t="inlineStr">
        <is>
          <t>Stock SAP</t>
        </is>
      </c>
      <c r="V457" s="27" t="inlineStr">
        <is>
          <t>Uniformes</t>
        </is>
      </c>
      <c r="W457" s="27" t="inlineStr">
        <is>
          <t>Fuera del alcance</t>
        </is>
      </c>
      <c r="X457" s="27" t="inlineStr"/>
      <c r="Y457" s="27" t="inlineStr">
        <is>
          <t>No aplica: uniformes, clasificación que el inventario físico de Farmacia no releva</t>
        </is>
      </c>
      <c r="Z457" s="28" t="inlineStr">
        <is>
          <t>Fuera del alcance del inventario físico</t>
        </is>
      </c>
      <c r="AA457" s="27" t="inlineStr"/>
      <c r="AB457" s="27" t="inlineStr"/>
      <c r="AC457" s="27" t="inlineStr"/>
      <c r="AD457" s="27" t="inlineStr"/>
      <c r="AE457" s="27" t="inlineStr"/>
      <c r="AF457" s="27" t="inlineStr"/>
      <c r="AG457" s="27" t="inlineStr"/>
      <c r="AH457" s="37" t="n">
        <v>6</v>
      </c>
      <c r="AI457" s="37" t="n">
        <v>0</v>
      </c>
      <c r="AJ457" s="37" t="n">
        <v>6</v>
      </c>
      <c r="AK457" s="38" t="n">
        <v>116557.0566666667</v>
      </c>
      <c r="AL457" s="38" t="n"/>
      <c r="AM457" s="38" t="n"/>
      <c r="AN457" s="27" t="inlineStr"/>
      <c r="AO457" s="27" t="inlineStr">
        <is>
          <t>El material ocupa 2 filas en la hoja 1130 Salta (lote/almacén). La cantidad SAP y la física de esta vista son el total del material.</t>
        </is>
      </c>
    </row>
    <row r="458">
      <c r="A458" s="5" t="inlineStr">
        <is>
          <t>3001575</t>
        </is>
      </c>
      <c r="B458" s="5" t="inlineStr">
        <is>
          <t>CAMPERON NARANJA TERMICO XXXL</t>
        </is>
      </c>
      <c r="C458" s="5" t="inlineStr"/>
      <c r="D458" s="5" t="inlineStr">
        <is>
          <t>INDU</t>
        </is>
      </c>
      <c r="E458" s="5" t="inlineStr">
        <is>
          <t>ZUNI</t>
        </is>
      </c>
      <c r="F458" s="5" t="inlineStr">
        <is>
          <t>1130</t>
        </is>
      </c>
      <c r="G458" s="5" t="inlineStr">
        <is>
          <t>3012</t>
        </is>
      </c>
      <c r="H458" s="5" t="inlineStr">
        <is>
          <t>C/U</t>
        </is>
      </c>
      <c r="I458" s="6" t="n">
        <v>2</v>
      </c>
      <c r="J458" s="6" t="n">
        <v>0</v>
      </c>
      <c r="K458" s="5" t="inlineStr">
        <is>
          <t>ARS</t>
        </is>
      </c>
      <c r="L458" s="7" t="n">
        <v>0</v>
      </c>
      <c r="M458" s="7" t="n">
        <v>242998.23</v>
      </c>
      <c r="O458" s="11">
        <f>M458/SUM($M$2:$M$485)</f>
        <v/>
      </c>
      <c r="P458" s="5">
        <f>IFERROR(M458/I458,0)</f>
        <v/>
      </c>
      <c r="R458" s="8">
        <f>I458-Q458</f>
        <v/>
      </c>
      <c r="S458" s="36">
        <f>P458*R458</f>
        <v/>
      </c>
      <c r="U458" s="27" t="inlineStr">
        <is>
          <t>Stock SAP</t>
        </is>
      </c>
      <c r="V458" s="27" t="inlineStr">
        <is>
          <t>Uniformes</t>
        </is>
      </c>
      <c r="W458" s="27" t="inlineStr">
        <is>
          <t>Fuera del alcance</t>
        </is>
      </c>
      <c r="X458" s="27" t="inlineStr"/>
      <c r="Y458" s="27" t="inlineStr">
        <is>
          <t>No aplica: uniformes, clasificación que el inventario físico de Farmacia no releva</t>
        </is>
      </c>
      <c r="Z458" s="28" t="inlineStr">
        <is>
          <t>Fuera del alcance del inventario físico</t>
        </is>
      </c>
      <c r="AA458" s="27" t="inlineStr"/>
      <c r="AB458" s="27" t="inlineStr"/>
      <c r="AC458" s="27" t="inlineStr"/>
      <c r="AD458" s="27" t="inlineStr"/>
      <c r="AE458" s="27" t="inlineStr"/>
      <c r="AF458" s="27" t="inlineStr"/>
      <c r="AG458" s="27" t="inlineStr"/>
      <c r="AH458" s="37" t="n">
        <v>3</v>
      </c>
      <c r="AI458" s="37" t="n">
        <v>0</v>
      </c>
      <c r="AJ458" s="37" t="n">
        <v>3</v>
      </c>
      <c r="AK458" s="38" t="n">
        <v>121499.1133333333</v>
      </c>
      <c r="AL458" s="38" t="n"/>
      <c r="AM458" s="38" t="n"/>
      <c r="AN458" s="27" t="inlineStr"/>
      <c r="AO458" s="27" t="inlineStr">
        <is>
          <t>El material ocupa 2 filas en la hoja 1130 Salta (lote/almacén). La cantidad SAP y la física de esta vista son el total del material.</t>
        </is>
      </c>
    </row>
    <row r="459">
      <c r="A459" s="5" t="inlineStr">
        <is>
          <t>3001650</t>
        </is>
      </c>
      <c r="B459" s="5" t="inlineStr">
        <is>
          <t>CHALECO REFLECTIVO xs</t>
        </is>
      </c>
      <c r="C459" s="5" t="inlineStr"/>
      <c r="D459" s="5" t="inlineStr">
        <is>
          <t>033</t>
        </is>
      </c>
      <c r="E459" s="5" t="inlineStr">
        <is>
          <t>ZUNI</t>
        </is>
      </c>
      <c r="F459" s="5" t="inlineStr">
        <is>
          <t>1130</t>
        </is>
      </c>
      <c r="G459" s="5" t="inlineStr">
        <is>
          <t>3011</t>
        </is>
      </c>
      <c r="H459" s="5" t="inlineStr">
        <is>
          <t>C/U</t>
        </is>
      </c>
      <c r="I459" s="6" t="n">
        <v>2</v>
      </c>
      <c r="J459" s="6" t="n">
        <v>0</v>
      </c>
      <c r="K459" s="5" t="inlineStr">
        <is>
          <t>ARS</t>
        </is>
      </c>
      <c r="L459" s="7" t="n">
        <v>0</v>
      </c>
      <c r="M459" s="7" t="n">
        <v>47138</v>
      </c>
      <c r="O459" s="11">
        <f>M459/SUM($M$2:$M$485)</f>
        <v/>
      </c>
      <c r="P459" s="5">
        <f>IFERROR(M459/I459,0)</f>
        <v/>
      </c>
      <c r="R459" s="8">
        <f>I459-Q459</f>
        <v/>
      </c>
      <c r="S459" s="36">
        <f>P459*R459</f>
        <v/>
      </c>
      <c r="U459" s="27" t="inlineStr">
        <is>
          <t>Stock SAP</t>
        </is>
      </c>
      <c r="V459" s="27" t="inlineStr">
        <is>
          <t>Uniformes</t>
        </is>
      </c>
      <c r="W459" s="27" t="inlineStr">
        <is>
          <t>Fuera del alcance</t>
        </is>
      </c>
      <c r="X459" s="27" t="inlineStr"/>
      <c r="Y459" s="27" t="inlineStr">
        <is>
          <t>No aplica: uniformes, clasificación que el inventario físico de Farmacia no releva</t>
        </is>
      </c>
      <c r="Z459" s="28" t="inlineStr">
        <is>
          <t>Fuera del alcance del inventario físico</t>
        </is>
      </c>
      <c r="AA459" s="27" t="inlineStr"/>
      <c r="AB459" s="27" t="inlineStr"/>
      <c r="AC459" s="27" t="inlineStr"/>
      <c r="AD459" s="27" t="inlineStr"/>
      <c r="AE459" s="27" t="inlineStr"/>
      <c r="AF459" s="27" t="inlineStr"/>
      <c r="AG459" s="27" t="inlineStr"/>
      <c r="AH459" s="37" t="n">
        <v>2</v>
      </c>
      <c r="AI459" s="37" t="n">
        <v>0</v>
      </c>
      <c r="AJ459" s="37" t="n">
        <v>2</v>
      </c>
      <c r="AK459" s="38" t="n">
        <v>23569</v>
      </c>
      <c r="AL459" s="38" t="n"/>
      <c r="AM459" s="38" t="n"/>
      <c r="AN459" s="27" t="inlineStr"/>
      <c r="AO459" s="27" t="inlineStr"/>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7" t="n">
        <v>0</v>
      </c>
      <c r="M460" s="7" t="n">
        <v>25873.64</v>
      </c>
      <c r="O460" s="11">
        <f>M460/SUM($M$2:$M$485)</f>
        <v/>
      </c>
      <c r="P460" s="5">
        <f>IFERROR(M460/I460,0)</f>
        <v/>
      </c>
      <c r="R460" s="8">
        <f>I460-Q460</f>
        <v/>
      </c>
      <c r="S460" s="36">
        <f>P460*R460</f>
        <v/>
      </c>
      <c r="U460" s="27" t="inlineStr">
        <is>
          <t>Stock SAP</t>
        </is>
      </c>
      <c r="V460" s="27" t="inlineStr">
        <is>
          <t>Medicamentos</t>
        </is>
      </c>
      <c r="W460" s="27" t="inlineStr">
        <is>
          <t>Dentro del alcance</t>
        </is>
      </c>
      <c r="X460" s="30" t="inlineStr">
        <is>
          <t>Media</t>
        </is>
      </c>
      <c r="Y460" s="27" t="inlineStr">
        <is>
          <t>Homologado – confianza Media – pendiente de validación</t>
        </is>
      </c>
      <c r="Z460" s="25" t="inlineStr">
        <is>
          <t>Dar de alta en SAP</t>
        </is>
      </c>
      <c r="AA460" s="27" t="inlineStr">
        <is>
          <t>186</t>
        </is>
      </c>
      <c r="AB460" s="27" t="inlineStr">
        <is>
          <t>Migral (ergotamina antimigrañoso) Comprimidos</t>
        </is>
      </c>
      <c r="AC460" s="27" t="inlineStr">
        <is>
          <t>Homologación por código Avain (master M01-015)</t>
        </is>
      </c>
      <c r="AD460" s="27" t="inlineStr">
        <is>
          <t>No</t>
        </is>
      </c>
      <c r="AE460" s="27" t="inlineStr"/>
      <c r="AF460" s="27" t="inlineStr">
        <is>
          <t>Sí</t>
        </is>
      </c>
      <c r="AG460" s="27" t="inlineStr">
        <is>
          <t>M01-015</t>
        </is>
      </c>
      <c r="AH460" s="37" t="n">
        <v>4</v>
      </c>
      <c r="AI460" s="37" t="n">
        <v>30</v>
      </c>
      <c r="AJ460" s="37" t="n">
        <v>-26</v>
      </c>
      <c r="AK460" s="38" t="n">
        <v>25873.6425</v>
      </c>
      <c r="AL460" s="38">
        <f>IF(OR($Z460="Dar de baja en SAP",$Z460="Dar de alta en SAP"),$AJ460*$AK460,"")</f>
        <v/>
      </c>
      <c r="AM460" s="38">
        <f>$AI460*$AK460</f>
        <v/>
      </c>
      <c r="AN460" s="27" t="inlineStr"/>
      <c r="AO460" s="27"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7" t="n">
        <v>0</v>
      </c>
      <c r="M461" s="7" t="n">
        <v>14536</v>
      </c>
      <c r="O461" s="11">
        <f>M461/SUM($M$2:$M$485)</f>
        <v/>
      </c>
      <c r="P461" s="5">
        <f>IFERROR(M461/I461,0)</f>
        <v/>
      </c>
      <c r="R461" s="8">
        <f>I461-Q461</f>
        <v/>
      </c>
      <c r="S461" s="36">
        <f>P461*R461</f>
        <v/>
      </c>
      <c r="U461" s="27" t="inlineStr">
        <is>
          <t>Stock SAP</t>
        </is>
      </c>
      <c r="V461" s="27" t="inlineStr">
        <is>
          <t>Medicamentos</t>
        </is>
      </c>
      <c r="W461" s="27" t="inlineStr">
        <is>
          <t>Dentro del alcance</t>
        </is>
      </c>
      <c r="X461" s="27" t="inlineStr"/>
      <c r="Y461" s="27" t="inlineStr">
        <is>
          <t>Sin recuento físico en el inventario de Avain</t>
        </is>
      </c>
      <c r="Z461" s="28" t="inlineStr">
        <is>
          <t>Sin recuento físico</t>
        </is>
      </c>
      <c r="AA461" s="27" t="inlineStr"/>
      <c r="AB461" s="27" t="inlineStr"/>
      <c r="AC461" s="27" t="inlineStr"/>
      <c r="AD461" s="27" t="inlineStr"/>
      <c r="AE461" s="27" t="inlineStr"/>
      <c r="AF461" s="27" t="inlineStr"/>
      <c r="AG461" s="27" t="inlineStr"/>
      <c r="AH461" s="37" t="n">
        <v>1</v>
      </c>
      <c r="AI461" s="37" t="n">
        <v>0</v>
      </c>
      <c r="AJ461" s="37" t="n">
        <v>1</v>
      </c>
      <c r="AK461" s="38" t="n">
        <v>14536</v>
      </c>
      <c r="AL461" s="38" t="n"/>
      <c r="AM461" s="38" t="n"/>
      <c r="AN461" s="27" t="inlineStr"/>
      <c r="AO461" s="27" t="inlineStr"/>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7" t="n">
        <v>0</v>
      </c>
      <c r="M462" s="7" t="n">
        <v>2185</v>
      </c>
      <c r="O462" s="11">
        <f>M462/SUM($M$2:$M$485)</f>
        <v/>
      </c>
      <c r="P462" s="5">
        <f>IFERROR(M462/I462,0)</f>
        <v/>
      </c>
      <c r="Q462" s="39" t="n">
        <v>428</v>
      </c>
      <c r="R462" s="8">
        <f>I462-Q462</f>
        <v/>
      </c>
      <c r="S462" s="36">
        <f>P462*R462</f>
        <v/>
      </c>
      <c r="U462" s="27" t="inlineStr">
        <is>
          <t>Stock SAP</t>
        </is>
      </c>
      <c r="V462" s="27" t="inlineStr">
        <is>
          <t>Medicamentos</t>
        </is>
      </c>
      <c r="W462" s="27" t="inlineStr">
        <is>
          <t>Dentro del alcance</t>
        </is>
      </c>
      <c r="X462" s="26" t="inlineStr">
        <is>
          <t>Baja</t>
        </is>
      </c>
      <c r="Y462" s="27" t="inlineStr">
        <is>
          <t>Homologado – confianza Baja – pendiente de validación</t>
        </is>
      </c>
      <c r="Z462" s="25" t="inlineStr">
        <is>
          <t>Dar de alta en SAP</t>
        </is>
      </c>
      <c r="AA462" s="27" t="inlineStr">
        <is>
          <t>410</t>
        </is>
      </c>
      <c r="AB462" s="27" t="inlineStr">
        <is>
          <t>Aspirina comprimidos 100mg</t>
        </is>
      </c>
      <c r="AC462" s="27" t="inlineStr">
        <is>
          <t>Homologación por código Avain (master M01-001)</t>
        </is>
      </c>
      <c r="AD462" s="27" t="inlineStr">
        <is>
          <t>Sí</t>
        </is>
      </c>
      <c r="AE462" s="27" t="inlineStr">
        <is>
          <t>1001237, 1000136</t>
        </is>
      </c>
      <c r="AF462" s="27" t="inlineStr">
        <is>
          <t>Sí</t>
        </is>
      </c>
      <c r="AG462" s="27" t="inlineStr">
        <is>
          <t>M01-001</t>
        </is>
      </c>
      <c r="AH462" s="37" t="n">
        <v>1</v>
      </c>
      <c r="AI462" s="37" t="n">
        <v>428</v>
      </c>
      <c r="AJ462" s="37" t="n">
        <v>-427</v>
      </c>
      <c r="AK462" s="38" t="n">
        <v>2185</v>
      </c>
      <c r="AL462" s="38">
        <f>IF(OR($Z462="Dar de baja en SAP",$Z462="Dar de alta en SAP"),$AJ462*$AK462,"")</f>
        <v/>
      </c>
      <c r="AM462" s="38">
        <f>$AI462*$AK462</f>
        <v/>
      </c>
      <c r="AN462" s="29" t="inlineStr">
        <is>
          <t>Valorización a validar: relación de cantidades 428 a 1 entre SAP y el recuento físico. Sugiere distinta unidad de medida (SAP por caja o envase y el recuento por unidad). La diferencia económica de esta fila no debe tomarse como definitiva.</t>
        </is>
      </c>
      <c r="AO462" s="27"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7" t="n">
        <v>0</v>
      </c>
      <c r="M463" s="7" t="n">
        <v>22869.5</v>
      </c>
      <c r="O463" s="11">
        <f>M463/SUM($M$2:$M$485)</f>
        <v/>
      </c>
      <c r="P463" s="5">
        <f>IFERROR(M463/I463,0)</f>
        <v/>
      </c>
      <c r="Q463" s="39" t="n">
        <v>30</v>
      </c>
      <c r="R463" s="8">
        <f>I463-Q463</f>
        <v/>
      </c>
      <c r="S463" s="36">
        <f>P463*R463</f>
        <v/>
      </c>
      <c r="U463" s="27" t="inlineStr">
        <is>
          <t>Stock SAP</t>
        </is>
      </c>
      <c r="V463" s="27" t="inlineStr">
        <is>
          <t>Medicamentos</t>
        </is>
      </c>
      <c r="W463" s="27" t="inlineStr">
        <is>
          <t>Dentro del alcance</t>
        </is>
      </c>
      <c r="X463" s="25" t="inlineStr">
        <is>
          <t>Alta</t>
        </is>
      </c>
      <c r="Y463" s="27" t="inlineStr">
        <is>
          <t>Homologado – confianza Alta</t>
        </is>
      </c>
      <c r="Z463" s="25" t="inlineStr">
        <is>
          <t>Dar de alta en SAP</t>
        </is>
      </c>
      <c r="AA463" s="27" t="inlineStr">
        <is>
          <t>307</t>
        </is>
      </c>
      <c r="AB463" s="27" t="inlineStr">
        <is>
          <t>CLONAZEPAN 0,5 mg</t>
        </is>
      </c>
      <c r="AC463" s="27" t="inlineStr">
        <is>
          <t>Cruce por nomenclatura SAP</t>
        </is>
      </c>
      <c r="AD463" s="27" t="inlineStr">
        <is>
          <t>No</t>
        </is>
      </c>
      <c r="AE463" s="27" t="inlineStr"/>
      <c r="AF463" s="27" t="inlineStr">
        <is>
          <t>No</t>
        </is>
      </c>
      <c r="AG463" s="27" t="inlineStr"/>
      <c r="AH463" s="37" t="n">
        <v>1</v>
      </c>
      <c r="AI463" s="37" t="n">
        <v>30</v>
      </c>
      <c r="AJ463" s="37" t="n">
        <v>-29</v>
      </c>
      <c r="AK463" s="38" t="n">
        <v>22869.5</v>
      </c>
      <c r="AL463" s="38">
        <f>IF(OR($Z463="Dar de baja en SAP",$Z463="Dar de alta en SAP"),$AJ463*$AK463,"")</f>
        <v/>
      </c>
      <c r="AM463" s="38">
        <f>$AI463*$AK463</f>
        <v/>
      </c>
      <c r="AN463" s="27" t="inlineStr"/>
      <c r="AO463" s="27"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7" t="n">
        <v>0</v>
      </c>
      <c r="M464" s="7" t="n">
        <v>6525.2</v>
      </c>
      <c r="O464" s="11">
        <f>M464/SUM($M$2:$M$485)</f>
        <v/>
      </c>
      <c r="P464" s="5">
        <f>IFERROR(M464/I464,0)</f>
        <v/>
      </c>
      <c r="R464" s="8">
        <f>I464-Q464</f>
        <v/>
      </c>
      <c r="S464" s="36">
        <f>P464*R464</f>
        <v/>
      </c>
      <c r="U464" s="27" t="inlineStr">
        <is>
          <t>Stock SAP</t>
        </is>
      </c>
      <c r="V464" s="27" t="inlineStr">
        <is>
          <t>Medicamentos</t>
        </is>
      </c>
      <c r="W464" s="27" t="inlineStr">
        <is>
          <t>Dentro del alcance</t>
        </is>
      </c>
      <c r="X464" s="27" t="inlineStr"/>
      <c r="Y464" s="27" t="inlineStr">
        <is>
          <t>Sin recuento físico en el inventario de Avain</t>
        </is>
      </c>
      <c r="Z464" s="28" t="inlineStr">
        <is>
          <t>Sin recuento físico</t>
        </is>
      </c>
      <c r="AA464" s="27" t="inlineStr"/>
      <c r="AB464" s="27" t="inlineStr"/>
      <c r="AC464" s="27" t="inlineStr"/>
      <c r="AD464" s="27" t="inlineStr"/>
      <c r="AE464" s="27" t="inlineStr"/>
      <c r="AF464" s="27" t="inlineStr"/>
      <c r="AG464" s="27" t="inlineStr"/>
      <c r="AH464" s="37" t="n">
        <v>1</v>
      </c>
      <c r="AI464" s="37" t="n">
        <v>0</v>
      </c>
      <c r="AJ464" s="37" t="n">
        <v>1</v>
      </c>
      <c r="AK464" s="38" t="n">
        <v>6525.2</v>
      </c>
      <c r="AL464" s="38" t="n"/>
      <c r="AM464" s="38" t="n"/>
      <c r="AN464" s="27" t="inlineStr"/>
      <c r="AO464" s="27" t="inlineStr"/>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7" t="n">
        <v>0</v>
      </c>
      <c r="M465" s="7" t="n">
        <v>9787.799999999999</v>
      </c>
      <c r="O465" s="11">
        <f>M465/SUM($M$2:$M$485)</f>
        <v/>
      </c>
      <c r="P465" s="5">
        <f>IFERROR(M465/I465,0)</f>
        <v/>
      </c>
      <c r="R465" s="8">
        <f>I465-Q465</f>
        <v/>
      </c>
      <c r="S465" s="36">
        <f>P465*R465</f>
        <v/>
      </c>
      <c r="U465" s="27" t="inlineStr">
        <is>
          <t>Stock SAP</t>
        </is>
      </c>
      <c r="V465" s="27" t="inlineStr">
        <is>
          <t>Medicamentos</t>
        </is>
      </c>
      <c r="W465" s="27" t="inlineStr">
        <is>
          <t>Dentro del alcance</t>
        </is>
      </c>
      <c r="X465" s="27" t="inlineStr"/>
      <c r="Y465" s="27" t="inlineStr">
        <is>
          <t>Sin recuento físico en el inventario de Avain</t>
        </is>
      </c>
      <c r="Z465" s="28" t="inlineStr">
        <is>
          <t>Sin recuento físico</t>
        </is>
      </c>
      <c r="AA465" s="27" t="inlineStr"/>
      <c r="AB465" s="27" t="inlineStr"/>
      <c r="AC465" s="27" t="inlineStr"/>
      <c r="AD465" s="27" t="inlineStr"/>
      <c r="AE465" s="27" t="inlineStr"/>
      <c r="AF465" s="27" t="inlineStr"/>
      <c r="AG465" s="27" t="inlineStr"/>
      <c r="AH465" s="37" t="n">
        <v>1</v>
      </c>
      <c r="AI465" s="37" t="n">
        <v>0</v>
      </c>
      <c r="AJ465" s="37" t="n">
        <v>1</v>
      </c>
      <c r="AK465" s="38" t="n">
        <v>9787.799999999999</v>
      </c>
      <c r="AL465" s="38" t="n"/>
      <c r="AM465" s="38" t="n"/>
      <c r="AN465" s="27" t="inlineStr"/>
      <c r="AO465" s="27" t="inlineStr"/>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7" t="n">
        <v>0</v>
      </c>
      <c r="M466" s="7" t="n">
        <v>46560</v>
      </c>
      <c r="O466" s="11">
        <f>M466/SUM($M$2:$M$485)</f>
        <v/>
      </c>
      <c r="P466" s="5">
        <f>IFERROR(M466/I466,0)</f>
        <v/>
      </c>
      <c r="R466" s="8">
        <f>I466-Q466</f>
        <v/>
      </c>
      <c r="S466" s="36">
        <f>P466*R466</f>
        <v/>
      </c>
      <c r="U466" s="27" t="inlineStr">
        <is>
          <t>Stock SAP</t>
        </is>
      </c>
      <c r="V466" s="27" t="inlineStr">
        <is>
          <t>Medicamentos</t>
        </is>
      </c>
      <c r="W466" s="27" t="inlineStr">
        <is>
          <t>Dentro del alcance</t>
        </is>
      </c>
      <c r="X466" s="27" t="inlineStr"/>
      <c r="Y466" s="27" t="inlineStr">
        <is>
          <t>Sin recuento físico en el inventario de Avain</t>
        </is>
      </c>
      <c r="Z466" s="28" t="inlineStr">
        <is>
          <t>Sin recuento físico</t>
        </is>
      </c>
      <c r="AA466" s="27" t="inlineStr"/>
      <c r="AB466" s="27" t="inlineStr"/>
      <c r="AC466" s="27" t="inlineStr"/>
      <c r="AD466" s="27" t="inlineStr"/>
      <c r="AE466" s="27" t="inlineStr"/>
      <c r="AF466" s="27" t="inlineStr"/>
      <c r="AG466" s="27" t="inlineStr"/>
      <c r="AH466" s="37" t="n">
        <v>1</v>
      </c>
      <c r="AI466" s="37" t="n">
        <v>0</v>
      </c>
      <c r="AJ466" s="37" t="n">
        <v>1</v>
      </c>
      <c r="AK466" s="38" t="n">
        <v>46560</v>
      </c>
      <c r="AL466" s="38" t="n"/>
      <c r="AM466" s="38" t="n"/>
      <c r="AN466" s="27" t="inlineStr"/>
      <c r="AO466" s="27" t="inlineStr"/>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7" t="n">
        <v>0</v>
      </c>
      <c r="M467" s="7" t="n">
        <v>21232</v>
      </c>
      <c r="O467" s="11">
        <f>M467/SUM($M$2:$M$485)</f>
        <v/>
      </c>
      <c r="P467" s="5">
        <f>IFERROR(M467/I467,0)</f>
        <v/>
      </c>
      <c r="R467" s="8">
        <f>I467-Q467</f>
        <v/>
      </c>
      <c r="S467" s="36">
        <f>P467*R467</f>
        <v/>
      </c>
      <c r="U467" s="27" t="inlineStr">
        <is>
          <t>Stock SAP</t>
        </is>
      </c>
      <c r="V467" s="27" t="inlineStr">
        <is>
          <t>Medicamentos</t>
        </is>
      </c>
      <c r="W467" s="27" t="inlineStr">
        <is>
          <t>Dentro del alcance</t>
        </is>
      </c>
      <c r="X467" s="27" t="inlineStr"/>
      <c r="Y467" s="27" t="inlineStr">
        <is>
          <t>Sin recuento físico en el inventario de Avain</t>
        </is>
      </c>
      <c r="Z467" s="28" t="inlineStr">
        <is>
          <t>Sin recuento físico</t>
        </is>
      </c>
      <c r="AA467" s="27" t="inlineStr"/>
      <c r="AB467" s="27" t="inlineStr"/>
      <c r="AC467" s="27" t="inlineStr"/>
      <c r="AD467" s="27" t="inlineStr"/>
      <c r="AE467" s="27" t="inlineStr"/>
      <c r="AF467" s="27" t="inlineStr"/>
      <c r="AG467" s="27" t="inlineStr"/>
      <c r="AH467" s="37" t="n">
        <v>1</v>
      </c>
      <c r="AI467" s="37" t="n">
        <v>0</v>
      </c>
      <c r="AJ467" s="37" t="n">
        <v>1</v>
      </c>
      <c r="AK467" s="38" t="n">
        <v>21232</v>
      </c>
      <c r="AL467" s="38" t="n"/>
      <c r="AM467" s="38" t="n"/>
      <c r="AN467" s="27" t="inlineStr"/>
      <c r="AO467" s="27" t="inlineStr"/>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7" t="n">
        <v>0</v>
      </c>
      <c r="M468" s="7" t="n">
        <v>32048.4</v>
      </c>
      <c r="O468" s="11">
        <f>M468/SUM($M$2:$M$485)</f>
        <v/>
      </c>
      <c r="P468" s="5">
        <f>IFERROR(M468/I468,0)</f>
        <v/>
      </c>
      <c r="R468" s="8">
        <f>I468-Q468</f>
        <v/>
      </c>
      <c r="S468" s="36">
        <f>P468*R468</f>
        <v/>
      </c>
      <c r="U468" s="27" t="inlineStr">
        <is>
          <t>Stock SAP</t>
        </is>
      </c>
      <c r="V468" s="27" t="inlineStr">
        <is>
          <t>Medicamentos</t>
        </is>
      </c>
      <c r="W468" s="27" t="inlineStr">
        <is>
          <t>Dentro del alcance</t>
        </is>
      </c>
      <c r="X468" s="27" t="inlineStr"/>
      <c r="Y468" s="27" t="inlineStr">
        <is>
          <t>Sin recuento físico en el inventario de Avain</t>
        </is>
      </c>
      <c r="Z468" s="28" t="inlineStr">
        <is>
          <t>Sin recuento físico</t>
        </is>
      </c>
      <c r="AA468" s="27" t="inlineStr"/>
      <c r="AB468" s="27" t="inlineStr"/>
      <c r="AC468" s="27" t="inlineStr"/>
      <c r="AD468" s="27" t="inlineStr"/>
      <c r="AE468" s="27" t="inlineStr"/>
      <c r="AF468" s="27" t="inlineStr"/>
      <c r="AG468" s="27" t="inlineStr"/>
      <c r="AH468" s="37" t="n">
        <v>1</v>
      </c>
      <c r="AI468" s="37" t="n">
        <v>0</v>
      </c>
      <c r="AJ468" s="37" t="n">
        <v>1</v>
      </c>
      <c r="AK468" s="38" t="n">
        <v>32048.4</v>
      </c>
      <c r="AL468" s="38" t="n"/>
      <c r="AM468" s="38" t="n"/>
      <c r="AN468" s="27" t="inlineStr"/>
      <c r="AO468" s="27" t="inlineStr"/>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7" t="n">
        <v>0</v>
      </c>
      <c r="M469" s="7" t="n">
        <v>19008.5</v>
      </c>
      <c r="O469" s="11">
        <f>M469/SUM($M$2:$M$485)</f>
        <v/>
      </c>
      <c r="P469" s="5">
        <f>IFERROR(M469/I469,0)</f>
        <v/>
      </c>
      <c r="Q469" s="39" t="n">
        <v>30</v>
      </c>
      <c r="R469" s="8">
        <f>I469-Q469</f>
        <v/>
      </c>
      <c r="S469" s="36">
        <f>P469*R469</f>
        <v/>
      </c>
      <c r="U469" s="27" t="inlineStr">
        <is>
          <t>Stock SAP</t>
        </is>
      </c>
      <c r="V469" s="27" t="inlineStr">
        <is>
          <t>Medicamentos</t>
        </is>
      </c>
      <c r="W469" s="27" t="inlineStr">
        <is>
          <t>Dentro del alcance</t>
        </is>
      </c>
      <c r="X469" s="30" t="inlineStr">
        <is>
          <t>Media</t>
        </is>
      </c>
      <c r="Y469" s="27" t="inlineStr">
        <is>
          <t>Homologado – confianza Media – pendiente de validación</t>
        </is>
      </c>
      <c r="Z469" s="25" t="inlineStr">
        <is>
          <t>Dar de alta en SAP</t>
        </is>
      </c>
      <c r="AA469" s="27" t="inlineStr">
        <is>
          <t>75</t>
        </is>
      </c>
      <c r="AB469" s="27" t="inlineStr">
        <is>
          <t>Clonazepam comprimidos 2mg</t>
        </is>
      </c>
      <c r="AC469" s="27" t="inlineStr">
        <is>
          <t>Cruce por nomenclatura SAP</t>
        </is>
      </c>
      <c r="AD469" s="27" t="inlineStr">
        <is>
          <t>Sí</t>
        </is>
      </c>
      <c r="AE469" s="27" t="inlineStr">
        <is>
          <t>1005350, 1005104</t>
        </is>
      </c>
      <c r="AF469" s="27" t="inlineStr">
        <is>
          <t>Sí</t>
        </is>
      </c>
      <c r="AG469" s="27" t="inlineStr">
        <is>
          <t>M09-006</t>
        </is>
      </c>
      <c r="AH469" s="37" t="n">
        <v>1</v>
      </c>
      <c r="AI469" s="37" t="n">
        <v>30</v>
      </c>
      <c r="AJ469" s="37" t="n">
        <v>-29</v>
      </c>
      <c r="AK469" s="38" t="n">
        <v>19008.5</v>
      </c>
      <c r="AL469" s="38">
        <f>IF(OR($Z469="Dar de baja en SAP",$Z469="Dar de alta en SAP"),$AJ469*$AK469,"")</f>
        <v/>
      </c>
      <c r="AM469" s="38">
        <f>$AI469*$AK469</f>
        <v/>
      </c>
      <c r="AN469" s="27" t="inlineStr"/>
      <c r="AO469" s="27"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7" t="n">
        <v>0</v>
      </c>
      <c r="M470" s="7" t="n">
        <v>22966.16</v>
      </c>
      <c r="O470" s="11">
        <f>M470/SUM($M$2:$M$485)</f>
        <v/>
      </c>
      <c r="P470" s="5">
        <f>IFERROR(M470/I470,0)</f>
        <v/>
      </c>
      <c r="R470" s="8">
        <f>I470-Q470</f>
        <v/>
      </c>
      <c r="S470" s="36">
        <f>P470*R470</f>
        <v/>
      </c>
      <c r="U470" s="27" t="inlineStr">
        <is>
          <t>Stock SAP</t>
        </is>
      </c>
      <c r="V470" s="27" t="inlineStr">
        <is>
          <t>Medicamentos</t>
        </is>
      </c>
      <c r="W470" s="27" t="inlineStr">
        <is>
          <t>Dentro del alcance</t>
        </is>
      </c>
      <c r="X470" s="27" t="inlineStr"/>
      <c r="Y470" s="27" t="inlineStr">
        <is>
          <t>Sin recuento físico en el inventario de Avain</t>
        </is>
      </c>
      <c r="Z470" s="28" t="inlineStr">
        <is>
          <t>Sin recuento físico</t>
        </is>
      </c>
      <c r="AA470" s="27" t="inlineStr"/>
      <c r="AB470" s="27" t="inlineStr"/>
      <c r="AC470" s="27" t="inlineStr"/>
      <c r="AD470" s="27" t="inlineStr"/>
      <c r="AE470" s="27" t="inlineStr"/>
      <c r="AF470" s="27" t="inlineStr"/>
      <c r="AG470" s="27" t="inlineStr"/>
      <c r="AH470" s="37" t="n">
        <v>1</v>
      </c>
      <c r="AI470" s="37" t="n">
        <v>0</v>
      </c>
      <c r="AJ470" s="37" t="n">
        <v>1</v>
      </c>
      <c r="AK470" s="38" t="n">
        <v>22966.16</v>
      </c>
      <c r="AL470" s="38" t="n"/>
      <c r="AM470" s="38" t="n"/>
      <c r="AN470" s="27" t="inlineStr"/>
      <c r="AO470" s="27" t="inlineStr"/>
    </row>
    <row r="471">
      <c r="A471" s="5" t="inlineStr">
        <is>
          <t>2000158</t>
        </is>
      </c>
      <c r="B471" s="5" t="inlineStr">
        <is>
          <t>GUANTES DE EXAMINACIÓN TALLE M</t>
        </is>
      </c>
      <c r="C471" s="5" t="inlineStr"/>
      <c r="D471" s="5" t="inlineStr">
        <is>
          <t>033</t>
        </is>
      </c>
      <c r="E471" s="5" t="inlineStr">
        <is>
          <t>ZDES</t>
        </is>
      </c>
      <c r="F471" s="5" t="inlineStr">
        <is>
          <t>1130</t>
        </is>
      </c>
      <c r="G471" s="5" t="inlineStr">
        <is>
          <t>3013</t>
        </is>
      </c>
      <c r="H471" s="5" t="inlineStr">
        <is>
          <t>C/U</t>
        </is>
      </c>
      <c r="I471" s="6" t="n">
        <v>1</v>
      </c>
      <c r="J471" s="6" t="n">
        <v>0</v>
      </c>
      <c r="K471" s="5" t="inlineStr">
        <is>
          <t>ARS</t>
        </is>
      </c>
      <c r="L471" s="7" t="n">
        <v>0</v>
      </c>
      <c r="M471" s="7" t="n">
        <v>5400</v>
      </c>
      <c r="O471" s="11">
        <f>M471/SUM($M$2:$M$485)</f>
        <v/>
      </c>
      <c r="P471" s="5">
        <f>IFERROR(M471/I471,0)</f>
        <v/>
      </c>
      <c r="R471" s="8">
        <f>I471-Q471</f>
        <v/>
      </c>
      <c r="S471" s="36">
        <f>P471*R471</f>
        <v/>
      </c>
      <c r="U471" s="27" t="inlineStr">
        <is>
          <t>Stock SAP</t>
        </is>
      </c>
      <c r="V471" s="27" t="inlineStr">
        <is>
          <t>Descartables</t>
        </is>
      </c>
      <c r="W471" s="27" t="inlineStr">
        <is>
          <t>Dentro del alcance</t>
        </is>
      </c>
      <c r="X471" s="27" t="inlineStr"/>
      <c r="Y471" s="27" t="inlineStr">
        <is>
          <t>Sin recuento físico en el inventario de Avain</t>
        </is>
      </c>
      <c r="Z471" s="28" t="inlineStr">
        <is>
          <t>Sin recuento físico</t>
        </is>
      </c>
      <c r="AA471" s="27" t="inlineStr"/>
      <c r="AB471" s="27" t="inlineStr"/>
      <c r="AC471" s="27" t="inlineStr"/>
      <c r="AD471" s="27" t="inlineStr"/>
      <c r="AE471" s="27" t="inlineStr"/>
      <c r="AF471" s="27" t="inlineStr"/>
      <c r="AG471" s="27" t="inlineStr"/>
      <c r="AH471" s="37" t="n">
        <v>1</v>
      </c>
      <c r="AI471" s="37" t="n">
        <v>0</v>
      </c>
      <c r="AJ471" s="37" t="n">
        <v>1</v>
      </c>
      <c r="AK471" s="38" t="n">
        <v>5400</v>
      </c>
      <c r="AL471" s="38" t="n"/>
      <c r="AM471" s="38" t="n"/>
      <c r="AN471" s="27" t="inlineStr"/>
      <c r="AO471" s="27" t="inlineStr"/>
    </row>
    <row r="472">
      <c r="A472" s="5" t="inlineStr">
        <is>
          <t>2000486</t>
        </is>
      </c>
      <c r="B472" s="5" t="inlineStr">
        <is>
          <t>CAJA CURACIONES GRANDE</t>
        </is>
      </c>
      <c r="C472" s="5" t="inlineStr"/>
      <c r="D472" s="5" t="inlineStr">
        <is>
          <t>033</t>
        </is>
      </c>
      <c r="E472" s="5" t="inlineStr">
        <is>
          <t>ZDES</t>
        </is>
      </c>
      <c r="F472" s="5" t="inlineStr">
        <is>
          <t>1130</t>
        </is>
      </c>
      <c r="G472" s="5" t="inlineStr">
        <is>
          <t>3010</t>
        </is>
      </c>
      <c r="H472" s="5" t="inlineStr">
        <is>
          <t>C/U</t>
        </is>
      </c>
      <c r="I472" s="6" t="n">
        <v>1</v>
      </c>
      <c r="J472" s="6" t="n">
        <v>0</v>
      </c>
      <c r="K472" s="5" t="inlineStr">
        <is>
          <t>ARS</t>
        </is>
      </c>
      <c r="L472" s="7" t="n">
        <v>0</v>
      </c>
      <c r="M472" s="7" t="n">
        <v>56156</v>
      </c>
      <c r="O472" s="11">
        <f>M472/SUM($M$2:$M$485)</f>
        <v/>
      </c>
      <c r="P472" s="5">
        <f>IFERROR(M472/I472,0)</f>
        <v/>
      </c>
      <c r="R472" s="8">
        <f>I472-Q472</f>
        <v/>
      </c>
      <c r="S472" s="36">
        <f>P472*R472</f>
        <v/>
      </c>
      <c r="U472" s="27" t="inlineStr">
        <is>
          <t>Stock SAP</t>
        </is>
      </c>
      <c r="V472" s="27" t="inlineStr">
        <is>
          <t>Descartables</t>
        </is>
      </c>
      <c r="W472" s="27" t="inlineStr">
        <is>
          <t>Dentro del alcance</t>
        </is>
      </c>
      <c r="X472" s="27" t="inlineStr"/>
      <c r="Y472" s="27" t="inlineStr">
        <is>
          <t>Sin recuento físico en el inventario de Avain</t>
        </is>
      </c>
      <c r="Z472" s="28" t="inlineStr">
        <is>
          <t>Sin recuento físico</t>
        </is>
      </c>
      <c r="AA472" s="27" t="inlineStr"/>
      <c r="AB472" s="27" t="inlineStr"/>
      <c r="AC472" s="27" t="inlineStr"/>
      <c r="AD472" s="27" t="inlineStr"/>
      <c r="AE472" s="27" t="inlineStr"/>
      <c r="AF472" s="27" t="inlineStr"/>
      <c r="AG472" s="27" t="inlineStr"/>
      <c r="AH472" s="37" t="n">
        <v>1</v>
      </c>
      <c r="AI472" s="37" t="n">
        <v>0</v>
      </c>
      <c r="AJ472" s="37" t="n">
        <v>1</v>
      </c>
      <c r="AK472" s="38" t="n">
        <v>56156</v>
      </c>
      <c r="AL472" s="38" t="n"/>
      <c r="AM472" s="38" t="n"/>
      <c r="AN472" s="27" t="inlineStr"/>
      <c r="AO472" s="27" t="inlineStr"/>
    </row>
    <row r="473">
      <c r="A473" s="5" t="inlineStr">
        <is>
          <t>2000497</t>
        </is>
      </c>
      <c r="B473" s="5" t="inlineStr">
        <is>
          <t>PIE DE SUERO</t>
        </is>
      </c>
      <c r="C473" s="5" t="inlineStr"/>
      <c r="D473" s="5" t="inlineStr">
        <is>
          <t>033</t>
        </is>
      </c>
      <c r="E473" s="5" t="inlineStr">
        <is>
          <t>ZDES</t>
        </is>
      </c>
      <c r="F473" s="5" t="inlineStr">
        <is>
          <t>1130</t>
        </is>
      </c>
      <c r="G473" s="5" t="inlineStr">
        <is>
          <t>3010</t>
        </is>
      </c>
      <c r="H473" s="5" t="inlineStr">
        <is>
          <t>C/U</t>
        </is>
      </c>
      <c r="I473" s="6" t="n">
        <v>1</v>
      </c>
      <c r="J473" s="6" t="n">
        <v>0</v>
      </c>
      <c r="K473" s="5" t="inlineStr">
        <is>
          <t>ARS</t>
        </is>
      </c>
      <c r="L473" s="7" t="n">
        <v>0</v>
      </c>
      <c r="M473" s="7" t="n">
        <v>19634</v>
      </c>
      <c r="O473" s="11">
        <f>M473/SUM($M$2:$M$485)</f>
        <v/>
      </c>
      <c r="P473" s="5">
        <f>IFERROR(M473/I473,0)</f>
        <v/>
      </c>
      <c r="R473" s="8">
        <f>I473-Q473</f>
        <v/>
      </c>
      <c r="S473" s="36">
        <f>P473*R473</f>
        <v/>
      </c>
      <c r="U473" s="27" t="inlineStr">
        <is>
          <t>Stock SAP</t>
        </is>
      </c>
      <c r="V473" s="27" t="inlineStr">
        <is>
          <t>Descartables</t>
        </is>
      </c>
      <c r="W473" s="27" t="inlineStr">
        <is>
          <t>Dentro del alcance</t>
        </is>
      </c>
      <c r="X473" s="27" t="inlineStr"/>
      <c r="Y473" s="27" t="inlineStr">
        <is>
          <t>Sin recuento físico en el inventario de Avain</t>
        </is>
      </c>
      <c r="Z473" s="28" t="inlineStr">
        <is>
          <t>Sin recuento físico</t>
        </is>
      </c>
      <c r="AA473" s="27" t="inlineStr"/>
      <c r="AB473" s="27" t="inlineStr"/>
      <c r="AC473" s="27" t="inlineStr"/>
      <c r="AD473" s="27" t="inlineStr"/>
      <c r="AE473" s="27" t="inlineStr"/>
      <c r="AF473" s="27" t="inlineStr"/>
      <c r="AG473" s="27" t="inlineStr"/>
      <c r="AH473" s="37" t="n">
        <v>1</v>
      </c>
      <c r="AI473" s="37" t="n">
        <v>0</v>
      </c>
      <c r="AJ473" s="37" t="n">
        <v>1</v>
      </c>
      <c r="AK473" s="38" t="n">
        <v>19634</v>
      </c>
      <c r="AL473" s="38" t="n"/>
      <c r="AM473" s="38" t="n"/>
      <c r="AN473" s="27" t="inlineStr"/>
      <c r="AO473" s="27" t="inlineStr"/>
    </row>
    <row r="474">
      <c r="A474" s="5" t="inlineStr">
        <is>
          <t>2001363</t>
        </is>
      </c>
      <c r="B474" s="5" t="inlineStr">
        <is>
          <t>CIRCUITO RESPIRADOR ADULT REF 300/13315</t>
        </is>
      </c>
      <c r="C474" s="5" t="inlineStr"/>
      <c r="D474" s="5" t="inlineStr">
        <is>
          <t>033</t>
        </is>
      </c>
      <c r="E474" s="5" t="inlineStr">
        <is>
          <t>ZDES</t>
        </is>
      </c>
      <c r="F474" s="5" t="inlineStr">
        <is>
          <t>1130</t>
        </is>
      </c>
      <c r="G474" s="5" t="inlineStr">
        <is>
          <t>3013</t>
        </is>
      </c>
      <c r="H474" s="5" t="inlineStr">
        <is>
          <t>C/U</t>
        </is>
      </c>
      <c r="I474" s="6" t="n">
        <v>1</v>
      </c>
      <c r="J474" s="6" t="n">
        <v>0</v>
      </c>
      <c r="K474" s="5" t="inlineStr">
        <is>
          <t>ARS</t>
        </is>
      </c>
      <c r="L474" s="7" t="n">
        <v>0</v>
      </c>
      <c r="M474" s="7" t="n">
        <v>4780.84</v>
      </c>
      <c r="O474" s="11">
        <f>M474/SUM($M$2:$M$485)</f>
        <v/>
      </c>
      <c r="P474" s="5">
        <f>IFERROR(M474/I474,0)</f>
        <v/>
      </c>
      <c r="R474" s="8">
        <f>I474-Q474</f>
        <v/>
      </c>
      <c r="S474" s="36">
        <f>P474*R474</f>
        <v/>
      </c>
      <c r="U474" s="27" t="inlineStr">
        <is>
          <t>Stock SAP</t>
        </is>
      </c>
      <c r="V474" s="27" t="inlineStr">
        <is>
          <t>Descartables</t>
        </is>
      </c>
      <c r="W474" s="27" t="inlineStr">
        <is>
          <t>Dentro del alcance</t>
        </is>
      </c>
      <c r="X474" s="27" t="inlineStr"/>
      <c r="Y474" s="27" t="inlineStr">
        <is>
          <t>Sin recuento físico en el inventario de Avain</t>
        </is>
      </c>
      <c r="Z474" s="28" t="inlineStr">
        <is>
          <t>Sin recuento físico</t>
        </is>
      </c>
      <c r="AA474" s="27" t="inlineStr"/>
      <c r="AB474" s="27" t="inlineStr"/>
      <c r="AC474" s="27" t="inlineStr"/>
      <c r="AD474" s="27" t="inlineStr"/>
      <c r="AE474" s="27" t="inlineStr"/>
      <c r="AF474" s="27" t="inlineStr"/>
      <c r="AG474" s="27" t="inlineStr"/>
      <c r="AH474" s="37" t="n">
        <v>1</v>
      </c>
      <c r="AI474" s="37" t="n">
        <v>0</v>
      </c>
      <c r="AJ474" s="37" t="n">
        <v>1</v>
      </c>
      <c r="AK474" s="38" t="n">
        <v>4780.84</v>
      </c>
      <c r="AL474" s="38" t="n"/>
      <c r="AM474" s="38" t="n"/>
      <c r="AN474" s="27" t="inlineStr"/>
      <c r="AO474" s="27" t="inlineStr"/>
    </row>
    <row r="475">
      <c r="A475" s="5" t="inlineStr">
        <is>
          <t>2001450</t>
        </is>
      </c>
      <c r="B475" s="5" t="inlineStr">
        <is>
          <t>TAMBOR DE ACERO INOXIDABLE</t>
        </is>
      </c>
      <c r="C475" s="5" t="inlineStr"/>
      <c r="D475" s="5" t="inlineStr">
        <is>
          <t>MDES</t>
        </is>
      </c>
      <c r="E475" s="5" t="inlineStr">
        <is>
          <t>ZDES</t>
        </is>
      </c>
      <c r="F475" s="5" t="inlineStr">
        <is>
          <t>1130</t>
        </is>
      </c>
      <c r="G475" s="5" t="inlineStr">
        <is>
          <t>3010</t>
        </is>
      </c>
      <c r="H475" s="5" t="inlineStr">
        <is>
          <t>C/U</t>
        </is>
      </c>
      <c r="I475" s="6" t="n">
        <v>1</v>
      </c>
      <c r="J475" s="6" t="n">
        <v>0</v>
      </c>
      <c r="K475" s="5" t="inlineStr">
        <is>
          <t>ARS</t>
        </is>
      </c>
      <c r="L475" s="7" t="n">
        <v>0</v>
      </c>
      <c r="M475" s="7" t="n">
        <v>36756</v>
      </c>
      <c r="O475" s="11">
        <f>M475/SUM($M$2:$M$485)</f>
        <v/>
      </c>
      <c r="P475" s="5">
        <f>IFERROR(M475/I475,0)</f>
        <v/>
      </c>
      <c r="R475" s="8">
        <f>I475-Q475</f>
        <v/>
      </c>
      <c r="S475" s="36">
        <f>P475*R475</f>
        <v/>
      </c>
      <c r="U475" s="27" t="inlineStr">
        <is>
          <t>Stock SAP</t>
        </is>
      </c>
      <c r="V475" s="27" t="inlineStr">
        <is>
          <t>Descartables</t>
        </is>
      </c>
      <c r="W475" s="27" t="inlineStr">
        <is>
          <t>Dentro del alcance</t>
        </is>
      </c>
      <c r="X475" s="27" t="inlineStr"/>
      <c r="Y475" s="27" t="inlineStr">
        <is>
          <t>Sin recuento físico en el inventario de Avain</t>
        </is>
      </c>
      <c r="Z475" s="28" t="inlineStr">
        <is>
          <t>Sin recuento físico</t>
        </is>
      </c>
      <c r="AA475" s="27" t="inlineStr"/>
      <c r="AB475" s="27" t="inlineStr"/>
      <c r="AC475" s="27" t="inlineStr"/>
      <c r="AD475" s="27" t="inlineStr"/>
      <c r="AE475" s="27" t="inlineStr"/>
      <c r="AF475" s="27" t="inlineStr"/>
      <c r="AG475" s="27" t="inlineStr"/>
      <c r="AH475" s="37" t="n">
        <v>1</v>
      </c>
      <c r="AI475" s="37" t="n">
        <v>0</v>
      </c>
      <c r="AJ475" s="37" t="n">
        <v>1</v>
      </c>
      <c r="AK475" s="38" t="n">
        <v>36756</v>
      </c>
      <c r="AL475" s="38" t="n"/>
      <c r="AM475" s="38" t="n"/>
      <c r="AN475" s="27" t="inlineStr"/>
      <c r="AO475" s="27" t="inlineStr"/>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7" t="n">
        <v>0</v>
      </c>
      <c r="M476" s="7" t="n">
        <v>11502.14</v>
      </c>
      <c r="O476" s="11">
        <f>M476/SUM($M$2:$M$485)</f>
        <v/>
      </c>
      <c r="P476" s="5">
        <f>IFERROR(M476/I476,0)</f>
        <v/>
      </c>
      <c r="R476" s="8">
        <f>I476-Q476</f>
        <v/>
      </c>
      <c r="S476" s="36">
        <f>P476*R476</f>
        <v/>
      </c>
      <c r="U476" s="27" t="inlineStr">
        <is>
          <t>Stock SAP</t>
        </is>
      </c>
      <c r="V476" s="27" t="inlineStr">
        <is>
          <t>Medicamentos</t>
        </is>
      </c>
      <c r="W476" s="27" t="inlineStr">
        <is>
          <t>Dentro del alcance</t>
        </is>
      </c>
      <c r="X476" s="30" t="inlineStr">
        <is>
          <t>Media</t>
        </is>
      </c>
      <c r="Y476" s="27" t="inlineStr">
        <is>
          <t>Homologado – confianza Media – pendiente de validación</t>
        </is>
      </c>
      <c r="Z476" s="26" t="inlineStr">
        <is>
          <t>Dar de baja en SAP</t>
        </is>
      </c>
      <c r="AA476" s="27" t="inlineStr">
        <is>
          <t>128</t>
        </is>
      </c>
      <c r="AB476" s="27" t="inlineStr">
        <is>
          <t>Gasa Furacinada caja</t>
        </is>
      </c>
      <c r="AC476" s="27" t="inlineStr">
        <is>
          <t>Homologación por código Avain (master K-267)</t>
        </is>
      </c>
      <c r="AD476" s="27" t="inlineStr">
        <is>
          <t>No</t>
        </is>
      </c>
      <c r="AE476" s="27" t="inlineStr"/>
      <c r="AF476" s="27" t="inlineStr">
        <is>
          <t>Sí</t>
        </is>
      </c>
      <c r="AG476" s="27" t="inlineStr">
        <is>
          <t>K-267</t>
        </is>
      </c>
      <c r="AH476" s="37" t="n">
        <v>21</v>
      </c>
      <c r="AI476" s="37" t="n">
        <v>14</v>
      </c>
      <c r="AJ476" s="37" t="n">
        <v>7</v>
      </c>
      <c r="AK476" s="38" t="n">
        <v>11502.14285714286</v>
      </c>
      <c r="AL476" s="38">
        <f>IF(OR($Z476="Dar de baja en SAP",$Z476="Dar de alta en SAP"),$AJ476*$AK476,"")</f>
        <v/>
      </c>
      <c r="AM476" s="38">
        <f>$AI476*$AK476</f>
        <v/>
      </c>
      <c r="AN476" s="27" t="inlineStr"/>
      <c r="AO476" s="27"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t="inlineStr"/>
      <c r="D477" s="5" t="inlineStr">
        <is>
          <t>INDU</t>
        </is>
      </c>
      <c r="E477" s="5" t="inlineStr">
        <is>
          <t>ZUNI</t>
        </is>
      </c>
      <c r="F477" s="5" t="inlineStr">
        <is>
          <t>1130</t>
        </is>
      </c>
      <c r="G477" s="5" t="inlineStr">
        <is>
          <t>3011</t>
        </is>
      </c>
      <c r="H477" s="5" t="inlineStr">
        <is>
          <t>C/U</t>
        </is>
      </c>
      <c r="I477" s="6" t="n">
        <v>1</v>
      </c>
      <c r="J477" s="6" t="n">
        <v>0</v>
      </c>
      <c r="K477" s="5" t="inlineStr">
        <is>
          <t>ARS</t>
        </is>
      </c>
      <c r="L477" s="7" t="n">
        <v>0</v>
      </c>
      <c r="M477" s="7" t="n">
        <v>19783</v>
      </c>
      <c r="O477" s="11">
        <f>M477/SUM($M$2:$M$485)</f>
        <v/>
      </c>
      <c r="P477" s="5">
        <f>IFERROR(M477/I477,0)</f>
        <v/>
      </c>
      <c r="R477" s="8">
        <f>I477-Q477</f>
        <v/>
      </c>
      <c r="S477" s="36">
        <f>P477*R477</f>
        <v/>
      </c>
      <c r="U477" s="27" t="inlineStr">
        <is>
          <t>Stock SAP</t>
        </is>
      </c>
      <c r="V477" s="27" t="inlineStr">
        <is>
          <t>Uniformes</t>
        </is>
      </c>
      <c r="W477" s="27" t="inlineStr">
        <is>
          <t>Fuera del alcance</t>
        </is>
      </c>
      <c r="X477" s="27" t="inlineStr"/>
      <c r="Y477" s="27" t="inlineStr">
        <is>
          <t>No aplica: uniformes, clasificación que el inventario físico de Farmacia no releva</t>
        </is>
      </c>
      <c r="Z477" s="28" t="inlineStr">
        <is>
          <t>Fuera del alcance del inventario físico</t>
        </is>
      </c>
      <c r="AA477" s="27" t="inlineStr"/>
      <c r="AB477" s="27" t="inlineStr"/>
      <c r="AC477" s="27" t="inlineStr"/>
      <c r="AD477" s="27" t="inlineStr"/>
      <c r="AE477" s="27" t="inlineStr"/>
      <c r="AF477" s="27" t="inlineStr"/>
      <c r="AG477" s="27" t="inlineStr"/>
      <c r="AH477" s="37" t="n">
        <v>5</v>
      </c>
      <c r="AI477" s="37" t="n">
        <v>0</v>
      </c>
      <c r="AJ477" s="37" t="n">
        <v>5</v>
      </c>
      <c r="AK477" s="38" t="n">
        <v>19783</v>
      </c>
      <c r="AL477" s="38" t="n"/>
      <c r="AM477" s="38" t="n"/>
      <c r="AN477" s="27" t="inlineStr"/>
      <c r="AO477" s="27" t="inlineStr">
        <is>
          <t>El material ocupa 2 filas en la hoja 1130 Salta (lote/almacén). La cantidad SAP y la física de esta vista son el total del material.</t>
        </is>
      </c>
    </row>
    <row r="478">
      <c r="A478" s="5" t="inlineStr">
        <is>
          <t>3000975</t>
        </is>
      </c>
      <c r="B478" s="5" t="inlineStr">
        <is>
          <t>BOTIN DE SEGURIDAD T45</t>
        </is>
      </c>
      <c r="C478" s="5" t="inlineStr"/>
      <c r="D478" s="5" t="inlineStr">
        <is>
          <t>INDU</t>
        </is>
      </c>
      <c r="E478" s="5" t="inlineStr">
        <is>
          <t>ZUNI</t>
        </is>
      </c>
      <c r="F478" s="5" t="inlineStr">
        <is>
          <t>1130</t>
        </is>
      </c>
      <c r="G478" s="5" t="inlineStr">
        <is>
          <t>3010</t>
        </is>
      </c>
      <c r="H478" s="5" t="inlineStr">
        <is>
          <t>C/U</t>
        </is>
      </c>
      <c r="I478" s="6" t="n">
        <v>1</v>
      </c>
      <c r="J478" s="6" t="n">
        <v>0</v>
      </c>
      <c r="K478" s="5" t="inlineStr">
        <is>
          <t>ARS</t>
        </is>
      </c>
      <c r="L478" s="7" t="n">
        <v>0</v>
      </c>
      <c r="M478" s="7" t="n">
        <v>95355.83</v>
      </c>
      <c r="O478" s="11">
        <f>M478/SUM($M$2:$M$485)</f>
        <v/>
      </c>
      <c r="P478" s="5">
        <f>IFERROR(M478/I478,0)</f>
        <v/>
      </c>
      <c r="R478" s="8">
        <f>I478-Q478</f>
        <v/>
      </c>
      <c r="S478" s="36">
        <f>P478*R478</f>
        <v/>
      </c>
      <c r="U478" s="27" t="inlineStr">
        <is>
          <t>Stock SAP</t>
        </is>
      </c>
      <c r="V478" s="27" t="inlineStr">
        <is>
          <t>Uniformes</t>
        </is>
      </c>
      <c r="W478" s="27" t="inlineStr">
        <is>
          <t>Fuera del alcance</t>
        </is>
      </c>
      <c r="X478" s="27" t="inlineStr"/>
      <c r="Y478" s="27" t="inlineStr">
        <is>
          <t>No aplica: uniformes, clasificación que el inventario físico de Farmacia no releva</t>
        </is>
      </c>
      <c r="Z478" s="28" t="inlineStr">
        <is>
          <t>Fuera del alcance del inventario físico</t>
        </is>
      </c>
      <c r="AA478" s="27" t="inlineStr"/>
      <c r="AB478" s="27" t="inlineStr"/>
      <c r="AC478" s="27" t="inlineStr"/>
      <c r="AD478" s="27" t="inlineStr"/>
      <c r="AE478" s="27" t="inlineStr"/>
      <c r="AF478" s="27" t="inlineStr"/>
      <c r="AG478" s="27" t="inlineStr"/>
      <c r="AH478" s="37" t="n">
        <v>6</v>
      </c>
      <c r="AI478" s="37" t="n">
        <v>0</v>
      </c>
      <c r="AJ478" s="37" t="n">
        <v>6</v>
      </c>
      <c r="AK478" s="38" t="n">
        <v>95355.83333333333</v>
      </c>
      <c r="AL478" s="38" t="n"/>
      <c r="AM478" s="38" t="n"/>
      <c r="AN478" s="27" t="inlineStr"/>
      <c r="AO478" s="27" t="inlineStr">
        <is>
          <t>El material ocupa 2 filas en la hoja 1130 Salta (lote/almacén). La cantidad SAP y la física de esta vista son el total del material.</t>
        </is>
      </c>
    </row>
    <row r="479">
      <c r="A479" s="5" t="inlineStr">
        <is>
          <t>3000976</t>
        </is>
      </c>
      <c r="B479" s="5" t="inlineStr">
        <is>
          <t>BOTIN DE SEGURIDAD T46</t>
        </is>
      </c>
      <c r="C479" s="5" t="inlineStr"/>
      <c r="D479" s="5" t="inlineStr">
        <is>
          <t>INDU</t>
        </is>
      </c>
      <c r="E479" s="5" t="inlineStr">
        <is>
          <t>ZUNI</t>
        </is>
      </c>
      <c r="F479" s="5" t="inlineStr">
        <is>
          <t>1130</t>
        </is>
      </c>
      <c r="G479" s="5" t="inlineStr">
        <is>
          <t>3010</t>
        </is>
      </c>
      <c r="H479" s="5" t="inlineStr">
        <is>
          <t>C/U</t>
        </is>
      </c>
      <c r="I479" s="6" t="n">
        <v>1</v>
      </c>
      <c r="J479" s="6" t="n">
        <v>0</v>
      </c>
      <c r="K479" s="5" t="inlineStr">
        <is>
          <t>ARS</t>
        </is>
      </c>
      <c r="L479" s="7" t="n">
        <v>0</v>
      </c>
      <c r="M479" s="7" t="n">
        <v>85884.67</v>
      </c>
      <c r="O479" s="11">
        <f>M479/SUM($M$2:$M$485)</f>
        <v/>
      </c>
      <c r="P479" s="5">
        <f>IFERROR(M479/I479,0)</f>
        <v/>
      </c>
      <c r="R479" s="8">
        <f>I479-Q479</f>
        <v/>
      </c>
      <c r="S479" s="36">
        <f>P479*R479</f>
        <v/>
      </c>
      <c r="U479" s="27" t="inlineStr">
        <is>
          <t>Stock SAP</t>
        </is>
      </c>
      <c r="V479" s="27" t="inlineStr">
        <is>
          <t>Uniformes</t>
        </is>
      </c>
      <c r="W479" s="27" t="inlineStr">
        <is>
          <t>Fuera del alcance</t>
        </is>
      </c>
      <c r="X479" s="27" t="inlineStr"/>
      <c r="Y479" s="27" t="inlineStr">
        <is>
          <t>No aplica: uniformes, clasificación que el inventario físico de Farmacia no releva</t>
        </is>
      </c>
      <c r="Z479" s="28" t="inlineStr">
        <is>
          <t>Fuera del alcance del inventario físico</t>
        </is>
      </c>
      <c r="AA479" s="27" t="inlineStr"/>
      <c r="AB479" s="27" t="inlineStr"/>
      <c r="AC479" s="27" t="inlineStr"/>
      <c r="AD479" s="27" t="inlineStr"/>
      <c r="AE479" s="27" t="inlineStr"/>
      <c r="AF479" s="27" t="inlineStr"/>
      <c r="AG479" s="27" t="inlineStr"/>
      <c r="AH479" s="37" t="n">
        <v>3</v>
      </c>
      <c r="AI479" s="37" t="n">
        <v>0</v>
      </c>
      <c r="AJ479" s="37" t="n">
        <v>3</v>
      </c>
      <c r="AK479" s="38" t="n">
        <v>85884.66666666667</v>
      </c>
      <c r="AL479" s="38" t="n"/>
      <c r="AM479" s="38" t="n"/>
      <c r="AN479" s="27" t="inlineStr"/>
      <c r="AO479" s="27" t="inlineStr">
        <is>
          <t>El material ocupa 2 filas en la hoja 1130 Salta (lote/almacén). La cantidad SAP y la física de esta vista son el total del material.</t>
        </is>
      </c>
    </row>
    <row r="480">
      <c r="A480" s="5" t="inlineStr">
        <is>
          <t>3001343</t>
        </is>
      </c>
      <c r="B480" s="5" t="inlineStr">
        <is>
          <t>PANTALON IMPERMEABLE XL</t>
        </is>
      </c>
      <c r="C480" s="5" t="inlineStr"/>
      <c r="D480" s="5" t="inlineStr">
        <is>
          <t>INDU</t>
        </is>
      </c>
      <c r="E480" s="5" t="inlineStr">
        <is>
          <t>ZUNI</t>
        </is>
      </c>
      <c r="F480" s="5" t="inlineStr">
        <is>
          <t>1130</t>
        </is>
      </c>
      <c r="G480" s="5" t="inlineStr">
        <is>
          <t>3010</t>
        </is>
      </c>
      <c r="H480" s="5" t="inlineStr">
        <is>
          <t>C/U</t>
        </is>
      </c>
      <c r="I480" s="6" t="n">
        <v>1</v>
      </c>
      <c r="J480" s="6" t="n">
        <v>0</v>
      </c>
      <c r="K480" s="5" t="inlineStr">
        <is>
          <t>ARS</t>
        </is>
      </c>
      <c r="L480" s="7" t="n">
        <v>0</v>
      </c>
      <c r="M480" s="7" t="n">
        <v>68001.91</v>
      </c>
      <c r="O480" s="11">
        <f>M480/SUM($M$2:$M$485)</f>
        <v/>
      </c>
      <c r="P480" s="5">
        <f>IFERROR(M480/I480,0)</f>
        <v/>
      </c>
      <c r="R480" s="8">
        <f>I480-Q480</f>
        <v/>
      </c>
      <c r="S480" s="36">
        <f>P480*R480</f>
        <v/>
      </c>
      <c r="U480" s="27" t="inlineStr">
        <is>
          <t>Stock SAP</t>
        </is>
      </c>
      <c r="V480" s="27" t="inlineStr">
        <is>
          <t>Uniformes</t>
        </is>
      </c>
      <c r="W480" s="27" t="inlineStr">
        <is>
          <t>Fuera del alcance</t>
        </is>
      </c>
      <c r="X480" s="27" t="inlineStr"/>
      <c r="Y480" s="27" t="inlineStr">
        <is>
          <t>No aplica: uniformes, clasificación que el inventario físico de Farmacia no releva</t>
        </is>
      </c>
      <c r="Z480" s="28" t="inlineStr">
        <is>
          <t>Fuera del alcance del inventario físico</t>
        </is>
      </c>
      <c r="AA480" s="27" t="inlineStr"/>
      <c r="AB480" s="27" t="inlineStr"/>
      <c r="AC480" s="27" t="inlineStr"/>
      <c r="AD480" s="27" t="inlineStr"/>
      <c r="AE480" s="27" t="inlineStr"/>
      <c r="AF480" s="27" t="inlineStr"/>
      <c r="AG480" s="27" t="inlineStr"/>
      <c r="AH480" s="37" t="n">
        <v>10</v>
      </c>
      <c r="AI480" s="37" t="n">
        <v>0</v>
      </c>
      <c r="AJ480" s="37" t="n">
        <v>10</v>
      </c>
      <c r="AK480" s="38" t="n">
        <v>68001.91</v>
      </c>
      <c r="AL480" s="38" t="n"/>
      <c r="AM480" s="38" t="n"/>
      <c r="AN480" s="27" t="inlineStr"/>
      <c r="AO480" s="27" t="inlineStr">
        <is>
          <t>El material ocupa 2 filas en la hoja 1130 Salta (lote/almacén). La cantidad SAP y la física de esta vista son el total del material.</t>
        </is>
      </c>
    </row>
    <row r="481">
      <c r="A481" s="5" t="inlineStr">
        <is>
          <t>3001344</t>
        </is>
      </c>
      <c r="B481" s="5" t="inlineStr">
        <is>
          <t>PANTALON IMPERMEABLE XXL</t>
        </is>
      </c>
      <c r="C481" s="5" t="inlineStr"/>
      <c r="D481" s="5" t="inlineStr">
        <is>
          <t>INDU</t>
        </is>
      </c>
      <c r="E481" s="5" t="inlineStr">
        <is>
          <t>ZUNI</t>
        </is>
      </c>
      <c r="F481" s="5" t="inlineStr">
        <is>
          <t>1130</t>
        </is>
      </c>
      <c r="G481" s="5" t="inlineStr">
        <is>
          <t>3011</t>
        </is>
      </c>
      <c r="H481" s="5" t="inlineStr">
        <is>
          <t>C/U</t>
        </is>
      </c>
      <c r="I481" s="6" t="n">
        <v>1</v>
      </c>
      <c r="J481" s="6" t="n">
        <v>0</v>
      </c>
      <c r="K481" s="5" t="inlineStr">
        <is>
          <t>ARS</t>
        </is>
      </c>
      <c r="L481" s="7" t="n">
        <v>0</v>
      </c>
      <c r="M481" s="7" t="n">
        <v>75682.84</v>
      </c>
      <c r="O481" s="11">
        <f>M481/SUM($M$2:$M$485)</f>
        <v/>
      </c>
      <c r="P481" s="5">
        <f>IFERROR(M481/I481,0)</f>
        <v/>
      </c>
      <c r="R481" s="8">
        <f>I481-Q481</f>
        <v/>
      </c>
      <c r="S481" s="36">
        <f>P481*R481</f>
        <v/>
      </c>
      <c r="U481" s="27" t="inlineStr">
        <is>
          <t>Stock SAP</t>
        </is>
      </c>
      <c r="V481" s="27" t="inlineStr">
        <is>
          <t>Uniformes</t>
        </is>
      </c>
      <c r="W481" s="27" t="inlineStr">
        <is>
          <t>Fuera del alcance</t>
        </is>
      </c>
      <c r="X481" s="27" t="inlineStr"/>
      <c r="Y481" s="27" t="inlineStr">
        <is>
          <t>No aplica: uniformes, clasificación que el inventario físico de Farmacia no releva</t>
        </is>
      </c>
      <c r="Z481" s="28" t="inlineStr">
        <is>
          <t>Fuera del alcance del inventario físico</t>
        </is>
      </c>
      <c r="AA481" s="27" t="inlineStr"/>
      <c r="AB481" s="27" t="inlineStr"/>
      <c r="AC481" s="27" t="inlineStr"/>
      <c r="AD481" s="27" t="inlineStr"/>
      <c r="AE481" s="27" t="inlineStr"/>
      <c r="AF481" s="27" t="inlineStr"/>
      <c r="AG481" s="27" t="inlineStr"/>
      <c r="AH481" s="37" t="n">
        <v>3</v>
      </c>
      <c r="AI481" s="37" t="n">
        <v>0</v>
      </c>
      <c r="AJ481" s="37" t="n">
        <v>3</v>
      </c>
      <c r="AK481" s="38" t="n">
        <v>75682.84</v>
      </c>
      <c r="AL481" s="38" t="n"/>
      <c r="AM481" s="38" t="n"/>
      <c r="AN481" s="27" t="inlineStr"/>
      <c r="AO481" s="27" t="inlineStr">
        <is>
          <t>El material ocupa 2 filas en la hoja 1130 Salta (lote/almacén). La cantidad SAP y la física de esta vista son el total del material.</t>
        </is>
      </c>
    </row>
    <row r="482">
      <c r="A482" s="5" t="inlineStr">
        <is>
          <t>3001409</t>
        </is>
      </c>
      <c r="B482" s="5" t="inlineStr">
        <is>
          <t>BORCEGUI DE SEGURIDAD 44</t>
        </is>
      </c>
      <c r="C482" s="5" t="inlineStr"/>
      <c r="D482" s="5" t="inlineStr">
        <is>
          <t>INDU</t>
        </is>
      </c>
      <c r="E482" s="5" t="inlineStr">
        <is>
          <t>ZUNI</t>
        </is>
      </c>
      <c r="F482" s="5" t="inlineStr">
        <is>
          <t>1130</t>
        </is>
      </c>
      <c r="G482" s="5" t="inlineStr">
        <is>
          <t>3010</t>
        </is>
      </c>
      <c r="H482" s="5" t="inlineStr">
        <is>
          <t>C/U</t>
        </is>
      </c>
      <c r="I482" s="6" t="n">
        <v>1</v>
      </c>
      <c r="J482" s="6" t="n">
        <v>0</v>
      </c>
      <c r="K482" s="5" t="inlineStr">
        <is>
          <t>ARS</t>
        </is>
      </c>
      <c r="L482" s="7" t="n">
        <v>0</v>
      </c>
      <c r="M482" s="7" t="n">
        <v>40810</v>
      </c>
      <c r="O482" s="11">
        <f>M482/SUM($M$2:$M$485)</f>
        <v/>
      </c>
      <c r="P482" s="5">
        <f>IFERROR(M482/I482,0)</f>
        <v/>
      </c>
      <c r="R482" s="8">
        <f>I482-Q482</f>
        <v/>
      </c>
      <c r="S482" s="36">
        <f>P482*R482</f>
        <v/>
      </c>
      <c r="U482" s="27" t="inlineStr">
        <is>
          <t>Stock SAP</t>
        </is>
      </c>
      <c r="V482" s="27" t="inlineStr">
        <is>
          <t>Uniformes</t>
        </is>
      </c>
      <c r="W482" s="27" t="inlineStr">
        <is>
          <t>Fuera del alcance</t>
        </is>
      </c>
      <c r="X482" s="27" t="inlineStr"/>
      <c r="Y482" s="27" t="inlineStr">
        <is>
          <t>No aplica: uniformes, clasificación que el inventario físico de Farmacia no releva</t>
        </is>
      </c>
      <c r="Z482" s="28" t="inlineStr">
        <is>
          <t>Fuera del alcance del inventario físico</t>
        </is>
      </c>
      <c r="AA482" s="27" t="inlineStr"/>
      <c r="AB482" s="27" t="inlineStr"/>
      <c r="AC482" s="27" t="inlineStr"/>
      <c r="AD482" s="27" t="inlineStr"/>
      <c r="AE482" s="27" t="inlineStr"/>
      <c r="AF482" s="27" t="inlineStr"/>
      <c r="AG482" s="27" t="inlineStr"/>
      <c r="AH482" s="37" t="n">
        <v>1</v>
      </c>
      <c r="AI482" s="37" t="n">
        <v>0</v>
      </c>
      <c r="AJ482" s="37" t="n">
        <v>1</v>
      </c>
      <c r="AK482" s="38" t="n">
        <v>40810</v>
      </c>
      <c r="AL482" s="38" t="n"/>
      <c r="AM482" s="38" t="n"/>
      <c r="AN482" s="27" t="inlineStr"/>
      <c r="AO482" s="27" t="inlineStr"/>
    </row>
    <row r="483">
      <c r="A483" s="5" t="inlineStr">
        <is>
          <t>3001466</t>
        </is>
      </c>
      <c r="B483" s="5" t="inlineStr">
        <is>
          <t>CHALECO REFLECTIVO M</t>
        </is>
      </c>
      <c r="C483" s="5" t="inlineStr"/>
      <c r="D483" s="5" t="inlineStr">
        <is>
          <t>INDU</t>
        </is>
      </c>
      <c r="E483" s="5" t="inlineStr">
        <is>
          <t>ZUNI</t>
        </is>
      </c>
      <c r="F483" s="5" t="inlineStr">
        <is>
          <t>1130</t>
        </is>
      </c>
      <c r="G483" s="5" t="inlineStr">
        <is>
          <t>3010</t>
        </is>
      </c>
      <c r="H483" s="5" t="inlineStr">
        <is>
          <t>C/U</t>
        </is>
      </c>
      <c r="I483" s="6" t="n">
        <v>1</v>
      </c>
      <c r="J483" s="6" t="n">
        <v>0</v>
      </c>
      <c r="K483" s="5" t="inlineStr">
        <is>
          <t>ARS</t>
        </is>
      </c>
      <c r="L483" s="7" t="n">
        <v>0</v>
      </c>
      <c r="M483" s="7" t="n">
        <v>23393.92</v>
      </c>
      <c r="O483" s="11">
        <f>M483/SUM($M$2:$M$485)</f>
        <v/>
      </c>
      <c r="P483" s="5">
        <f>IFERROR(M483/I483,0)</f>
        <v/>
      </c>
      <c r="R483" s="8">
        <f>I483-Q483</f>
        <v/>
      </c>
      <c r="S483" s="36">
        <f>P483*R483</f>
        <v/>
      </c>
      <c r="U483" s="27" t="inlineStr">
        <is>
          <t>Stock SAP</t>
        </is>
      </c>
      <c r="V483" s="27" t="inlineStr">
        <is>
          <t>Uniformes</t>
        </is>
      </c>
      <c r="W483" s="27" t="inlineStr">
        <is>
          <t>Fuera del alcance</t>
        </is>
      </c>
      <c r="X483" s="27" t="inlineStr"/>
      <c r="Y483" s="27" t="inlineStr">
        <is>
          <t>No aplica: uniformes, clasificación que el inventario físico de Farmacia no releva</t>
        </is>
      </c>
      <c r="Z483" s="28" t="inlineStr">
        <is>
          <t>Fuera del alcance del inventario físico</t>
        </is>
      </c>
      <c r="AA483" s="27" t="inlineStr"/>
      <c r="AB483" s="27" t="inlineStr"/>
      <c r="AC483" s="27" t="inlineStr"/>
      <c r="AD483" s="27" t="inlineStr"/>
      <c r="AE483" s="27" t="inlineStr"/>
      <c r="AF483" s="27" t="inlineStr"/>
      <c r="AG483" s="27" t="inlineStr"/>
      <c r="AH483" s="37" t="n">
        <v>10</v>
      </c>
      <c r="AI483" s="37" t="n">
        <v>0</v>
      </c>
      <c r="AJ483" s="37" t="n">
        <v>10</v>
      </c>
      <c r="AK483" s="38" t="n">
        <v>23393.918</v>
      </c>
      <c r="AL483" s="38" t="n"/>
      <c r="AM483" s="38" t="n"/>
      <c r="AN483" s="27" t="inlineStr"/>
      <c r="AO483" s="27" t="inlineStr">
        <is>
          <t>El material ocupa 2 filas en la hoja 1130 Salta (lote/almacén). La cantidad SAP y la física de esta vista son el total del material.</t>
        </is>
      </c>
    </row>
    <row r="484">
      <c r="A484" s="5" t="inlineStr">
        <is>
          <t>3001573</t>
        </is>
      </c>
      <c r="B484" s="5" t="inlineStr">
        <is>
          <t>CAMPERON NARANJA TERMICO XL</t>
        </is>
      </c>
      <c r="C484" s="5" t="inlineStr"/>
      <c r="D484" s="5" t="inlineStr">
        <is>
          <t>INDU</t>
        </is>
      </c>
      <c r="E484" s="5" t="inlineStr">
        <is>
          <t>ZUNI</t>
        </is>
      </c>
      <c r="F484" s="5" t="inlineStr">
        <is>
          <t>1130</t>
        </is>
      </c>
      <c r="G484" s="5" t="inlineStr">
        <is>
          <t>3011</t>
        </is>
      </c>
      <c r="H484" s="5" t="inlineStr">
        <is>
          <t>C/U</t>
        </is>
      </c>
      <c r="I484" s="6" t="n">
        <v>1</v>
      </c>
      <c r="J484" s="6" t="n">
        <v>0</v>
      </c>
      <c r="K484" s="5" t="inlineStr">
        <is>
          <t>ARS</t>
        </is>
      </c>
      <c r="L484" s="7" t="n">
        <v>0</v>
      </c>
      <c r="M484" s="7" t="n">
        <v>109140.16</v>
      </c>
      <c r="O484" s="11">
        <f>M484/SUM($M$2:$M$485)</f>
        <v/>
      </c>
      <c r="P484" s="5">
        <f>IFERROR(M484/I484,0)</f>
        <v/>
      </c>
      <c r="R484" s="8">
        <f>I484-Q484</f>
        <v/>
      </c>
      <c r="S484" s="36">
        <f>P484*R484</f>
        <v/>
      </c>
      <c r="U484" s="27" t="inlineStr">
        <is>
          <t>Stock SAP</t>
        </is>
      </c>
      <c r="V484" s="27" t="inlineStr">
        <is>
          <t>Uniformes</t>
        </is>
      </c>
      <c r="W484" s="27" t="inlineStr">
        <is>
          <t>Fuera del alcance</t>
        </is>
      </c>
      <c r="X484" s="27" t="inlineStr"/>
      <c r="Y484" s="27" t="inlineStr">
        <is>
          <t>No aplica: uniformes, clasificación que el inventario físico de Farmacia no releva</t>
        </is>
      </c>
      <c r="Z484" s="28" t="inlineStr">
        <is>
          <t>Fuera del alcance del inventario físico</t>
        </is>
      </c>
      <c r="AA484" s="27" t="inlineStr"/>
      <c r="AB484" s="27" t="inlineStr"/>
      <c r="AC484" s="27" t="inlineStr"/>
      <c r="AD484" s="27" t="inlineStr"/>
      <c r="AE484" s="27" t="inlineStr"/>
      <c r="AF484" s="27" t="inlineStr"/>
      <c r="AG484" s="27" t="inlineStr"/>
      <c r="AH484" s="37" t="n">
        <v>10</v>
      </c>
      <c r="AI484" s="37" t="n">
        <v>0</v>
      </c>
      <c r="AJ484" s="37" t="n">
        <v>10</v>
      </c>
      <c r="AK484" s="38" t="n">
        <v>109140.164</v>
      </c>
      <c r="AL484" s="38" t="n"/>
      <c r="AM484" s="38" t="n"/>
      <c r="AN484" s="27" t="inlineStr"/>
      <c r="AO484" s="27" t="inlineStr">
        <is>
          <t>El material ocupa 2 filas en la hoja 1130 Salta (lote/almacén). La cantidad SAP y la física de esta vista son el total del material.</t>
        </is>
      </c>
    </row>
    <row r="485">
      <c r="A485" s="5" t="inlineStr">
        <is>
          <t>3001575</t>
        </is>
      </c>
      <c r="B485" s="5" t="inlineStr">
        <is>
          <t>CAMPERON NARANJA TERMICO XXXL</t>
        </is>
      </c>
      <c r="C485" s="5" t="inlineStr"/>
      <c r="D485" s="5" t="inlineStr">
        <is>
          <t>INDU</t>
        </is>
      </c>
      <c r="E485" s="5" t="inlineStr">
        <is>
          <t>ZUNI</t>
        </is>
      </c>
      <c r="F485" s="5" t="inlineStr">
        <is>
          <t>1130</t>
        </is>
      </c>
      <c r="G485" s="5" t="inlineStr">
        <is>
          <t>3011</t>
        </is>
      </c>
      <c r="H485" s="5" t="inlineStr">
        <is>
          <t>C/U</t>
        </is>
      </c>
      <c r="I485" s="6" t="n">
        <v>1</v>
      </c>
      <c r="J485" s="6" t="n">
        <v>0</v>
      </c>
      <c r="K485" s="5" t="inlineStr">
        <is>
          <t>ARS</t>
        </is>
      </c>
      <c r="L485" s="7" t="n">
        <v>0</v>
      </c>
      <c r="M485" s="7" t="n">
        <v>121499.11</v>
      </c>
      <c r="O485" s="11">
        <f>M485/SUM($M$2:$M$485)</f>
        <v/>
      </c>
      <c r="P485" s="5">
        <f>IFERROR(M485/I485,0)</f>
        <v/>
      </c>
      <c r="R485" s="8">
        <f>I485-Q485</f>
        <v/>
      </c>
      <c r="S485" s="36">
        <f>P485*R485</f>
        <v/>
      </c>
      <c r="U485" s="27" t="inlineStr">
        <is>
          <t>Stock SAP</t>
        </is>
      </c>
      <c r="V485" s="27" t="inlineStr">
        <is>
          <t>Uniformes</t>
        </is>
      </c>
      <c r="W485" s="27" t="inlineStr">
        <is>
          <t>Fuera del alcance</t>
        </is>
      </c>
      <c r="X485" s="27" t="inlineStr"/>
      <c r="Y485" s="27" t="inlineStr">
        <is>
          <t>No aplica: uniformes, clasificación que el inventario físico de Farmacia no releva</t>
        </is>
      </c>
      <c r="Z485" s="28" t="inlineStr">
        <is>
          <t>Fuera del alcance del inventario físico</t>
        </is>
      </c>
      <c r="AA485" s="27" t="inlineStr"/>
      <c r="AB485" s="27" t="inlineStr"/>
      <c r="AC485" s="27" t="inlineStr"/>
      <c r="AD485" s="27" t="inlineStr"/>
      <c r="AE485" s="27" t="inlineStr"/>
      <c r="AF485" s="27" t="inlineStr"/>
      <c r="AG485" s="27" t="inlineStr"/>
      <c r="AH485" s="37" t="n">
        <v>3</v>
      </c>
      <c r="AI485" s="37" t="n">
        <v>0</v>
      </c>
      <c r="AJ485" s="37" t="n">
        <v>3</v>
      </c>
      <c r="AK485" s="38" t="n">
        <v>121499.1133333333</v>
      </c>
      <c r="AL485" s="38" t="n"/>
      <c r="AM485" s="38" t="n"/>
      <c r="AN485" s="27" t="inlineStr"/>
      <c r="AO485" s="27" t="inlineStr">
        <is>
          <t>El material ocupa 2 filas en la hoja 1130 Salta (lote/almacén). La cantidad SAP y la física de esta vista son el total del material.</t>
        </is>
      </c>
    </row>
    <row r="486">
      <c r="A486" s="17" t="n"/>
      <c r="B486" s="17" t="inlineStr">
        <is>
          <t>Adenosina 1 amp=2ml 3 mg/1ml</t>
        </is>
      </c>
      <c r="F486" s="17" t="inlineStr">
        <is>
          <t>1130</t>
        </is>
      </c>
      <c r="H486" s="17" t="inlineStr">
        <is>
          <t>C/U</t>
        </is>
      </c>
      <c r="I486" s="40" t="n">
        <v>0</v>
      </c>
      <c r="M486" s="8">
        <f>SUM(M2:M485)</f>
        <v/>
      </c>
      <c r="Q486" s="18" t="n">
        <v>6</v>
      </c>
      <c r="R486" s="18">
        <f>I486-Q486</f>
        <v/>
      </c>
      <c r="T486" s="17" t="inlineStr">
        <is>
          <t>Ítem del inventario físico de Avain sin código SAP en este centro. Se mantiene la línea sin código de material: la diferencia indica una cantidad a dar de alta en SAP.</t>
        </is>
      </c>
      <c r="U486" s="32" t="inlineStr">
        <is>
          <t>Inventario físico sin código SAP</t>
        </is>
      </c>
      <c r="V486" s="32" t="inlineStr">
        <is>
          <t>Sin clasificar en SAP</t>
        </is>
      </c>
      <c r="W486" s="32" t="inlineStr">
        <is>
          <t>Dentro del alcance</t>
        </is>
      </c>
      <c r="X486" s="33" t="inlineStr">
        <is>
          <t>Sin coincidencia</t>
        </is>
      </c>
      <c r="Y486" s="32" t="inlineStr">
        <is>
          <t>Pendiente de validación: el ítem está en el Master pero no tiene código SAP confirmado</t>
        </is>
      </c>
      <c r="Z486" s="33" t="inlineStr">
        <is>
          <t>Alta de material en SAP (sin código)</t>
        </is>
      </c>
      <c r="AA486" s="32" t="inlineStr">
        <is>
          <t>13</t>
        </is>
      </c>
      <c r="AB486" s="32" t="inlineStr">
        <is>
          <t>Adenosina 1 amp=2ml 3 mg/1ml</t>
        </is>
      </c>
      <c r="AC486" s="32" t="inlineStr">
        <is>
          <t>Sin coincidencia</t>
        </is>
      </c>
      <c r="AD486" s="32" t="inlineStr">
        <is>
          <t>No</t>
        </is>
      </c>
      <c r="AE486" s="32" t="inlineStr"/>
      <c r="AF486" s="32" t="inlineStr">
        <is>
          <t>Sí</t>
        </is>
      </c>
      <c r="AG486" s="32" t="inlineStr">
        <is>
          <t>M03-004</t>
        </is>
      </c>
      <c r="AH486" s="41" t="n">
        <v>0</v>
      </c>
      <c r="AI486" s="41" t="n">
        <v>6</v>
      </c>
      <c r="AJ486" s="41" t="n">
        <v>-6</v>
      </c>
      <c r="AK486" s="32" t="n"/>
      <c r="AL486" s="32" t="n"/>
      <c r="AM486" s="32" t="n"/>
      <c r="AN486" s="29" t="inlineStr">
        <is>
          <t>Sin valor unitario en SAP: la diferencia económica de este ítem no puede calcularse (dato faltante).</t>
        </is>
      </c>
      <c r="AO486" s="32" t="inlineStr">
        <is>
          <t>Homologado al master M03-004, pero sus códigos SAP (1000304) no figuran en el stock SAP de este centro. Mejor aproximación descartada: 1000007 ATROPINA 1MG AMPOLLA DE 1ML (dosis/presentación distinta (1ML, 2ML, 3MG vs 1MG, 1ML); similitud 0.45).</t>
        </is>
      </c>
    </row>
    <row r="487">
      <c r="A487" s="17" t="n"/>
      <c r="B487" s="17" t="inlineStr">
        <is>
          <t>Agujas 40/12</t>
        </is>
      </c>
      <c r="F487" s="17" t="inlineStr">
        <is>
          <t>1130</t>
        </is>
      </c>
      <c r="H487" s="17" t="inlineStr">
        <is>
          <t>C/U</t>
        </is>
      </c>
      <c r="I487" s="18" t="n">
        <v>0</v>
      </c>
      <c r="Q487" s="18" t="n">
        <v>70</v>
      </c>
      <c r="R487" s="18">
        <f>I487-Q487</f>
        <v/>
      </c>
      <c r="T487" s="17" t="inlineStr">
        <is>
          <t>Ítem del inventario físico de Avain sin código SAP en este centro. Se mantiene la línea sin código de material: la diferencia indica una cantidad a dar de alta en SAP.</t>
        </is>
      </c>
      <c r="U487" s="32" t="inlineStr">
        <is>
          <t>Inventario físico sin código SAP</t>
        </is>
      </c>
      <c r="V487" s="32" t="inlineStr">
        <is>
          <t>Sin clasificar en SAP</t>
        </is>
      </c>
      <c r="W487" s="32" t="inlineStr">
        <is>
          <t>Dentro del alcance</t>
        </is>
      </c>
      <c r="X487" s="33" t="inlineStr">
        <is>
          <t>Sin coincidencia</t>
        </is>
      </c>
      <c r="Y487" s="32" t="inlineStr">
        <is>
          <t>Sin correspondencia confirmada: hay aproximaciones en SAP, descartadas por presentación o evidencia débil</t>
        </is>
      </c>
      <c r="Z487" s="33" t="inlineStr">
        <is>
          <t>Alta de material en SAP (sin código)</t>
        </is>
      </c>
      <c r="AA487" s="32" t="inlineStr">
        <is>
          <t>21</t>
        </is>
      </c>
      <c r="AB487" s="32" t="inlineStr">
        <is>
          <t>Agujas 40/12</t>
        </is>
      </c>
      <c r="AC487" s="32" t="inlineStr">
        <is>
          <t>Sin coincidencia</t>
        </is>
      </c>
      <c r="AD487" s="32" t="inlineStr">
        <is>
          <t>No</t>
        </is>
      </c>
      <c r="AE487" s="32" t="inlineStr"/>
      <c r="AF487" s="32" t="inlineStr">
        <is>
          <t>No</t>
        </is>
      </c>
      <c r="AG487" s="32" t="inlineStr"/>
      <c r="AH487" s="41" t="n">
        <v>0</v>
      </c>
      <c r="AI487" s="41" t="n">
        <v>70</v>
      </c>
      <c r="AJ487" s="41" t="n">
        <v>-70</v>
      </c>
      <c r="AK487" s="32" t="n"/>
      <c r="AL487" s="32" t="n"/>
      <c r="AM487" s="32" t="n"/>
      <c r="AN487" s="29" t="inlineStr">
        <is>
          <t>Sin valor unitario en SAP: la diferencia económica de este ítem no puede calcularse (dato faltante).</t>
        </is>
      </c>
      <c r="AO487" s="32" t="inlineStr">
        <is>
          <t>Mejor aproximación descartada: 2000009 AGUJA HIPODERMICA 21G x 1 ½ - 40/8 (calibre/talle/medida distinta; similitud 0.33).</t>
        </is>
      </c>
    </row>
    <row r="488">
      <c r="A488" s="17" t="n"/>
      <c r="B488" s="17" t="inlineStr">
        <is>
          <t>Agujas epicraneales N°27</t>
        </is>
      </c>
      <c r="F488" s="17" t="inlineStr">
        <is>
          <t>1130</t>
        </is>
      </c>
      <c r="H488" s="17" t="inlineStr">
        <is>
          <t>C/U</t>
        </is>
      </c>
      <c r="I488" s="18" t="n">
        <v>0</v>
      </c>
      <c r="Q488" s="18" t="n">
        <v>13</v>
      </c>
      <c r="R488" s="18">
        <f>I488-Q488</f>
        <v/>
      </c>
      <c r="T488" s="17" t="inlineStr">
        <is>
          <t>Ítem del inventario físico de Avain sin código SAP en este centro. Se mantiene la línea sin código de material: la diferencia indica una cantidad a dar de alta en SAP.</t>
        </is>
      </c>
      <c r="U488" s="32" t="inlineStr">
        <is>
          <t>Inventario físico sin código SAP</t>
        </is>
      </c>
      <c r="V488" s="32" t="inlineStr">
        <is>
          <t>Sin clasificar en SAP</t>
        </is>
      </c>
      <c r="W488" s="32" t="inlineStr">
        <is>
          <t>Dentro del alcance</t>
        </is>
      </c>
      <c r="X488" s="33" t="inlineStr">
        <is>
          <t>Sin coincidencia</t>
        </is>
      </c>
      <c r="Y488" s="32" t="inlineStr">
        <is>
          <t>Pendiente de validación: el ítem está en el Master pero no tiene código SAP confirmado</t>
        </is>
      </c>
      <c r="Z488" s="33" t="inlineStr">
        <is>
          <t>Alta de material en SAP (sin código)</t>
        </is>
      </c>
      <c r="AA488" s="32" t="inlineStr">
        <is>
          <t>270</t>
        </is>
      </c>
      <c r="AB488" s="32" t="inlineStr">
        <is>
          <t>Agujas epicraneales N°27</t>
        </is>
      </c>
      <c r="AC488" s="32" t="inlineStr">
        <is>
          <t>Sin coincidencia</t>
        </is>
      </c>
      <c r="AD488" s="32" t="inlineStr">
        <is>
          <t>No</t>
        </is>
      </c>
      <c r="AE488" s="32" t="inlineStr"/>
      <c r="AF488" s="32" t="inlineStr">
        <is>
          <t>Sí</t>
        </is>
      </c>
      <c r="AG488" s="32" t="inlineStr">
        <is>
          <t>D-133</t>
        </is>
      </c>
      <c r="AH488" s="41" t="n">
        <v>0</v>
      </c>
      <c r="AI488" s="41" t="n">
        <v>13</v>
      </c>
      <c r="AJ488" s="41" t="n">
        <v>-13</v>
      </c>
      <c r="AK488" s="32" t="n"/>
      <c r="AL488" s="32" t="n"/>
      <c r="AM488" s="32" t="n"/>
      <c r="AN488" s="29" t="inlineStr">
        <is>
          <t>Sin valor unitario en SAP: la diferencia económica de este ítem no puede calcularse (dato faltante).</t>
        </is>
      </c>
      <c r="AO488" s="32" t="inlineStr">
        <is>
          <t>Homologado al master D-133, pero sus códigos SAP (2000044, 2000045) no figuran en el stock SAP de este centro. Mejor aproximación descartada: 2000008 AGUJA HIPODERMICA 21G x 1 - 25/8 (calibre/talle/medida distinta; similitud 0.29).</t>
        </is>
      </c>
    </row>
    <row r="489">
      <c r="A489" s="17" t="n"/>
      <c r="B489" s="17" t="inlineStr">
        <is>
          <t>Alcohol etilico 70% 1Lts</t>
        </is>
      </c>
      <c r="F489" s="17" t="inlineStr">
        <is>
          <t>1130</t>
        </is>
      </c>
      <c r="H489" s="17" t="inlineStr">
        <is>
          <t>C/U</t>
        </is>
      </c>
      <c r="I489" s="18" t="n">
        <v>0</v>
      </c>
      <c r="Q489" s="18" t="n">
        <v>1</v>
      </c>
      <c r="R489" s="18">
        <f>I489-Q489</f>
        <v/>
      </c>
      <c r="T489" s="17" t="inlineStr">
        <is>
          <t>Ítem del inventario físico de Avain sin código SAP en este centro. Se mantiene la línea sin código de material: la diferencia indica una cantidad a dar de alta en SAP.</t>
        </is>
      </c>
      <c r="U489" s="32" t="inlineStr">
        <is>
          <t>Inventario físico sin código SAP</t>
        </is>
      </c>
      <c r="V489" s="32" t="inlineStr">
        <is>
          <t>Sin clasificar en SAP</t>
        </is>
      </c>
      <c r="W489" s="32" t="inlineStr">
        <is>
          <t>Dentro del alcance</t>
        </is>
      </c>
      <c r="X489" s="33" t="inlineStr">
        <is>
          <t>Sin coincidencia</t>
        </is>
      </c>
      <c r="Y489" s="32" t="inlineStr">
        <is>
          <t>Sin correspondencia confirmada: hay aproximaciones en SAP, descartadas por presentación o evidencia débil</t>
        </is>
      </c>
      <c r="Z489" s="33" t="inlineStr">
        <is>
          <t>Alta de material en SAP (sin código)</t>
        </is>
      </c>
      <c r="AA489" s="32" t="inlineStr">
        <is>
          <t>272</t>
        </is>
      </c>
      <c r="AB489" s="32" t="inlineStr">
        <is>
          <t>Alcohol etilico 70% 1Lts</t>
        </is>
      </c>
      <c r="AC489" s="32" t="inlineStr">
        <is>
          <t>Sin coincidencia</t>
        </is>
      </c>
      <c r="AD489" s="32" t="inlineStr">
        <is>
          <t>No</t>
        </is>
      </c>
      <c r="AE489" s="32" t="inlineStr"/>
      <c r="AF489" s="32" t="inlineStr">
        <is>
          <t>No</t>
        </is>
      </c>
      <c r="AG489" s="32" t="inlineStr"/>
      <c r="AH489" s="41" t="n">
        <v>0</v>
      </c>
      <c r="AI489" s="41" t="n">
        <v>1</v>
      </c>
      <c r="AJ489" s="41" t="n">
        <v>-1</v>
      </c>
      <c r="AK489" s="32" t="n"/>
      <c r="AL489" s="32" t="n"/>
      <c r="AM489" s="32" t="n"/>
      <c r="AN489" s="29" t="inlineStr">
        <is>
          <t>Sin valor unitario en SAP: la diferencia económica de este ítem no puede calcularse (dato faltante).</t>
        </is>
      </c>
      <c r="AO489" s="32" t="inlineStr">
        <is>
          <t>Mejor aproximación descartada: 1000056 ALCOHOL AL 70% X 500ML (dosis/presentación distinta (70%, 1000ML vs 70%, 500ML); similitud 0.56).</t>
        </is>
      </c>
    </row>
    <row r="490">
      <c r="A490" s="17" t="n"/>
      <c r="B490" s="17" t="inlineStr">
        <is>
          <t>Alprazolam comprimidos 0,5 mg</t>
        </is>
      </c>
      <c r="F490" s="17" t="inlineStr">
        <is>
          <t>1130</t>
        </is>
      </c>
      <c r="H490" s="17" t="inlineStr">
        <is>
          <t>C/U</t>
        </is>
      </c>
      <c r="I490" s="18" t="n">
        <v>0</v>
      </c>
      <c r="Q490" s="18" t="n">
        <v>15</v>
      </c>
      <c r="R490" s="18">
        <f>I490-Q490</f>
        <v/>
      </c>
      <c r="T490" s="17" t="inlineStr">
        <is>
          <t>Ítem del inventario físico de Avain sin código SAP en este centro. Se mantiene la línea sin código de material: la diferencia indica una cantidad a dar de alta en SAP.</t>
        </is>
      </c>
      <c r="U490" s="32" t="inlineStr">
        <is>
          <t>Inventario físico sin código SAP</t>
        </is>
      </c>
      <c r="V490" s="32" t="inlineStr">
        <is>
          <t>Sin clasificar en SAP</t>
        </is>
      </c>
      <c r="W490" s="32" t="inlineStr">
        <is>
          <t>Dentro del alcance</t>
        </is>
      </c>
      <c r="X490" s="33" t="inlineStr">
        <is>
          <t>Sin coincidencia</t>
        </is>
      </c>
      <c r="Y490" s="32" t="inlineStr">
        <is>
          <t>Sin correspondencia confirmada: hay aproximaciones en SAP, descartadas por presentación o evidencia débil</t>
        </is>
      </c>
      <c r="Z490" s="33" t="inlineStr">
        <is>
          <t>Alta de material en SAP (sin código)</t>
        </is>
      </c>
      <c r="AA490" s="32" t="inlineStr">
        <is>
          <t>30</t>
        </is>
      </c>
      <c r="AB490" s="32" t="inlineStr">
        <is>
          <t>Alprazolam comprimidos 0,5 mg</t>
        </is>
      </c>
      <c r="AC490" s="32" t="inlineStr">
        <is>
          <t>Sin coincidencia</t>
        </is>
      </c>
      <c r="AD490" s="32" t="inlineStr">
        <is>
          <t>No</t>
        </is>
      </c>
      <c r="AE490" s="32" t="inlineStr"/>
      <c r="AF490" s="32" t="inlineStr">
        <is>
          <t>No</t>
        </is>
      </c>
      <c r="AG490" s="32" t="inlineStr"/>
      <c r="AH490" s="41" t="n">
        <v>0</v>
      </c>
      <c r="AI490" s="41" t="n">
        <v>15</v>
      </c>
      <c r="AJ490" s="41" t="n">
        <v>-15</v>
      </c>
      <c r="AK490" s="32" t="n"/>
      <c r="AL490" s="32" t="n"/>
      <c r="AM490" s="32" t="n"/>
      <c r="AN490" s="29" t="inlineStr">
        <is>
          <t>Sin valor unitario en SAP: la diferencia económica de este ítem no puede calcularse (dato faltante).</t>
        </is>
      </c>
      <c r="AO490" s="32" t="inlineStr">
        <is>
          <t>Mejor aproximación descartada: 1000145 DEXAMETASONA 0,5 MG COMP (dosis coincide; similitud 0.56).</t>
        </is>
      </c>
    </row>
    <row r="491">
      <c r="A491" s="17" t="n"/>
      <c r="B491" s="17" t="inlineStr">
        <is>
          <t>Ambroxol+butetamato jbe</t>
        </is>
      </c>
      <c r="F491" s="17" t="inlineStr">
        <is>
          <t>1130</t>
        </is>
      </c>
      <c r="H491" s="17" t="inlineStr">
        <is>
          <t>C/U</t>
        </is>
      </c>
      <c r="I491" s="18" t="n">
        <v>0</v>
      </c>
      <c r="Q491" s="18" t="n">
        <v>14</v>
      </c>
      <c r="R491" s="18">
        <f>I491-Q491</f>
        <v/>
      </c>
      <c r="T491" s="17" t="inlineStr">
        <is>
          <t>Ítem del inventario físico de Avain sin código SAP en este centro. Se mantiene la línea sin código de material: la diferencia indica una cantidad a dar de alta en SAP.</t>
        </is>
      </c>
      <c r="U491" s="32" t="inlineStr">
        <is>
          <t>Inventario físico sin código SAP</t>
        </is>
      </c>
      <c r="V491" s="32" t="inlineStr">
        <is>
          <t>Sin clasificar en SAP</t>
        </is>
      </c>
      <c r="W491" s="32" t="inlineStr">
        <is>
          <t>Dentro del alcance</t>
        </is>
      </c>
      <c r="X491" s="33" t="inlineStr">
        <is>
          <t>Sin coincidencia</t>
        </is>
      </c>
      <c r="Y491" s="32" t="inlineStr">
        <is>
          <t>Sin correspondencia confirmada: hay aproximaciones en SAP, descartadas por presentación o evidencia débil</t>
        </is>
      </c>
      <c r="Z491" s="33" t="inlineStr">
        <is>
          <t>Alta de material en SAP (sin código)</t>
        </is>
      </c>
      <c r="AA491" s="32" t="inlineStr">
        <is>
          <t>31</t>
        </is>
      </c>
      <c r="AB491" s="32" t="inlineStr">
        <is>
          <t>Ambroxol+butetamato jbe</t>
        </is>
      </c>
      <c r="AC491" s="32" t="inlineStr">
        <is>
          <t>Sin coincidencia</t>
        </is>
      </c>
      <c r="AD491" s="32" t="inlineStr">
        <is>
          <t>No</t>
        </is>
      </c>
      <c r="AE491" s="32" t="inlineStr"/>
      <c r="AF491" s="32" t="inlineStr">
        <is>
          <t>No</t>
        </is>
      </c>
      <c r="AG491" s="32" t="inlineStr"/>
      <c r="AH491" s="41" t="n">
        <v>0</v>
      </c>
      <c r="AI491" s="41" t="n">
        <v>14</v>
      </c>
      <c r="AJ491" s="41" t="n">
        <v>-14</v>
      </c>
      <c r="AK491" s="32" t="n"/>
      <c r="AL491" s="32" t="n"/>
      <c r="AM491" s="32" t="n"/>
      <c r="AN491" s="29" t="inlineStr">
        <is>
          <t>Sin valor unitario en SAP: la diferencia económica de este ítem no puede calcularse (dato faltante).</t>
        </is>
      </c>
      <c r="AO491" s="32" t="inlineStr">
        <is>
          <t>Mejor aproximación descartada: 1000624 LACTULON JARABE (similitud 0.36).</t>
        </is>
      </c>
    </row>
    <row r="492">
      <c r="A492" s="17" t="n"/>
      <c r="B492" s="17" t="inlineStr">
        <is>
          <t>Ambroxol/Loratadina</t>
        </is>
      </c>
      <c r="F492" s="17" t="inlineStr">
        <is>
          <t>1130</t>
        </is>
      </c>
      <c r="H492" s="17" t="inlineStr">
        <is>
          <t>C/U</t>
        </is>
      </c>
      <c r="I492" s="18" t="n">
        <v>0</v>
      </c>
      <c r="Q492" s="18" t="n">
        <v>3</v>
      </c>
      <c r="R492" s="18">
        <f>I492-Q492</f>
        <v/>
      </c>
      <c r="T492" s="17" t="inlineStr">
        <is>
          <t>Ítem del inventario físico de Avain sin código SAP en este centro. Se mantiene la línea sin código de material: la diferencia indica una cantidad a dar de alta en SAP.</t>
        </is>
      </c>
      <c r="U492" s="32" t="inlineStr">
        <is>
          <t>Inventario físico sin código SAP</t>
        </is>
      </c>
      <c r="V492" s="32" t="inlineStr">
        <is>
          <t>Sin clasificar en SAP</t>
        </is>
      </c>
      <c r="W492" s="32" t="inlineStr">
        <is>
          <t>Dentro del alcance</t>
        </is>
      </c>
      <c r="X492" s="33" t="inlineStr">
        <is>
          <t>Sin coincidencia</t>
        </is>
      </c>
      <c r="Y492" s="32" t="inlineStr">
        <is>
          <t>Sin correspondencia confirmada: hay aproximaciones en SAP, descartadas por presentación o evidencia débil</t>
        </is>
      </c>
      <c r="Z492" s="33" t="inlineStr">
        <is>
          <t>Alta de material en SAP (sin código)</t>
        </is>
      </c>
      <c r="AA492" s="32" t="inlineStr">
        <is>
          <t>313</t>
        </is>
      </c>
      <c r="AB492" s="32" t="inlineStr">
        <is>
          <t>Ambroxol/Loratadina</t>
        </is>
      </c>
      <c r="AC492" s="32" t="inlineStr">
        <is>
          <t>Sin coincidencia</t>
        </is>
      </c>
      <c r="AD492" s="32" t="inlineStr">
        <is>
          <t>No</t>
        </is>
      </c>
      <c r="AE492" s="32" t="inlineStr"/>
      <c r="AF492" s="32" t="inlineStr">
        <is>
          <t>No</t>
        </is>
      </c>
      <c r="AG492" s="32" t="inlineStr"/>
      <c r="AH492" s="41" t="n">
        <v>0</v>
      </c>
      <c r="AI492" s="41" t="n">
        <v>3</v>
      </c>
      <c r="AJ492" s="41" t="n">
        <v>-3</v>
      </c>
      <c r="AK492" s="32" t="n"/>
      <c r="AL492" s="32" t="n"/>
      <c r="AM492" s="32" t="n"/>
      <c r="AN492" s="29" t="inlineStr">
        <is>
          <t>Sin valor unitario en SAP: la diferencia económica de este ítem no puede calcularse (dato faltante).</t>
        </is>
      </c>
      <c r="AO492" s="32" t="inlineStr">
        <is>
          <t>Mejor aproximación descartada: 1000144 LORATADINA 10 MG COMP (una nomenclatura no informa dosis; similitud 0.40).</t>
        </is>
      </c>
    </row>
    <row r="493">
      <c r="A493" s="17" t="n"/>
      <c r="B493" s="17" t="inlineStr">
        <is>
          <t>Antiparras transparentes</t>
        </is>
      </c>
      <c r="F493" s="17" t="inlineStr">
        <is>
          <t>1130</t>
        </is>
      </c>
      <c r="H493" s="17" t="inlineStr">
        <is>
          <t>C/U</t>
        </is>
      </c>
      <c r="I493" s="18" t="n">
        <v>0</v>
      </c>
      <c r="Q493" s="18" t="n">
        <v>2</v>
      </c>
      <c r="R493" s="18">
        <f>I493-Q493</f>
        <v/>
      </c>
      <c r="T493" s="17" t="inlineStr">
        <is>
          <t>Ítem del inventario físico de Avain sin código SAP en este centro. Se mantiene la línea sin código de material: la diferencia indica una cantidad a dar de alta en SAP.</t>
        </is>
      </c>
      <c r="U493" s="32" t="inlineStr">
        <is>
          <t>Inventario físico sin código SAP</t>
        </is>
      </c>
      <c r="V493" s="32" t="inlineStr">
        <is>
          <t>Sin clasificar en SAP</t>
        </is>
      </c>
      <c r="W493" s="32" t="inlineStr">
        <is>
          <t>Dentro del alcance</t>
        </is>
      </c>
      <c r="X493" s="33" t="inlineStr">
        <is>
          <t>Sin coincidencia</t>
        </is>
      </c>
      <c r="Y493" s="32" t="inlineStr">
        <is>
          <t>Pendiente de validación: el ítem está en el Master pero no tiene código SAP confirmado</t>
        </is>
      </c>
      <c r="Z493" s="33" t="inlineStr">
        <is>
          <t>Alta de material en SAP (sin código)</t>
        </is>
      </c>
      <c r="AA493" s="32" t="inlineStr">
        <is>
          <t>273</t>
        </is>
      </c>
      <c r="AB493" s="32" t="inlineStr">
        <is>
          <t>Antiparras transparentes</t>
        </is>
      </c>
      <c r="AC493" s="32" t="inlineStr">
        <is>
          <t>Sin coincidencia</t>
        </is>
      </c>
      <c r="AD493" s="32" t="inlineStr">
        <is>
          <t>No</t>
        </is>
      </c>
      <c r="AE493" s="32" t="inlineStr"/>
      <c r="AF493" s="32" t="inlineStr">
        <is>
          <t>Sí</t>
        </is>
      </c>
      <c r="AG493" s="32" t="inlineStr">
        <is>
          <t>K-235</t>
        </is>
      </c>
      <c r="AH493" s="41" t="n">
        <v>0</v>
      </c>
      <c r="AI493" s="41" t="n">
        <v>2</v>
      </c>
      <c r="AJ493" s="41" t="n">
        <v>-2</v>
      </c>
      <c r="AK493" s="32" t="n"/>
      <c r="AL493" s="32" t="n"/>
      <c r="AM493" s="32" t="n"/>
      <c r="AN493" s="29" t="inlineStr">
        <is>
          <t>Sin valor unitario en SAP: la diferencia económica de este ítem no puede calcularse (dato faltante).</t>
        </is>
      </c>
      <c r="AO493" s="32" t="inlineStr">
        <is>
          <t>Homologado al master K-235, pero sus códigos SAP (2000010) no figuran en el stock SAP de este centro. Mejor aproximación descartada: 3000901 ANTIPARRAS DE SEGURIDAD (similitud 0.57).</t>
        </is>
      </c>
    </row>
    <row r="494">
      <c r="A494" s="17" t="n"/>
      <c r="B494" s="17" t="inlineStr">
        <is>
          <t>Atenolol 25mg Comp</t>
        </is>
      </c>
      <c r="F494" s="17" t="inlineStr">
        <is>
          <t>1130</t>
        </is>
      </c>
      <c r="H494" s="17" t="inlineStr">
        <is>
          <t>C/U</t>
        </is>
      </c>
      <c r="I494" s="18" t="n">
        <v>0</v>
      </c>
      <c r="Q494" s="18" t="n">
        <v>14</v>
      </c>
      <c r="R494" s="18">
        <f>I494-Q494</f>
        <v/>
      </c>
      <c r="T494" s="17" t="inlineStr">
        <is>
          <t>Ítem del inventario físico de Avain sin código SAP en este centro. Se mantiene la línea sin código de material: la diferencia indica una cantidad a dar de alta en SAP.</t>
        </is>
      </c>
      <c r="U494" s="32" t="inlineStr">
        <is>
          <t>Inventario físico sin código SAP</t>
        </is>
      </c>
      <c r="V494" s="32" t="inlineStr">
        <is>
          <t>Sin clasificar en SAP</t>
        </is>
      </c>
      <c r="W494" s="32" t="inlineStr">
        <is>
          <t>Dentro del alcance</t>
        </is>
      </c>
      <c r="X494" s="33" t="inlineStr">
        <is>
          <t>Sin coincidencia</t>
        </is>
      </c>
      <c r="Y494" s="32" t="inlineStr">
        <is>
          <t>Pendiente de validación: el ítem está en el Master pero no tiene código SAP confirmado</t>
        </is>
      </c>
      <c r="Z494" s="33" t="inlineStr">
        <is>
          <t>Alta de material en SAP (sin código)</t>
        </is>
      </c>
      <c r="AA494" s="32" t="inlineStr">
        <is>
          <t>291</t>
        </is>
      </c>
      <c r="AB494" s="32" t="inlineStr">
        <is>
          <t>Atenolol 25mg Comp</t>
        </is>
      </c>
      <c r="AC494" s="32" t="inlineStr">
        <is>
          <t>Sin coincidencia</t>
        </is>
      </c>
      <c r="AD494" s="32" t="inlineStr">
        <is>
          <t>No</t>
        </is>
      </c>
      <c r="AE494" s="32" t="inlineStr"/>
      <c r="AF494" s="32" t="inlineStr">
        <is>
          <t>Sí</t>
        </is>
      </c>
      <c r="AG494" s="32" t="inlineStr">
        <is>
          <t>M04-002</t>
        </is>
      </c>
      <c r="AH494" s="41" t="n">
        <v>0</v>
      </c>
      <c r="AI494" s="41" t="n">
        <v>14</v>
      </c>
      <c r="AJ494" s="41" t="n">
        <v>-14</v>
      </c>
      <c r="AK494" s="32" t="n"/>
      <c r="AL494" s="32" t="n"/>
      <c r="AM494" s="32" t="n"/>
      <c r="AN494" s="29" t="inlineStr">
        <is>
          <t>Sin valor unitario en SAP: la diferencia económica de este ítem no puede calcularse (dato faltante).</t>
        </is>
      </c>
      <c r="AO494" s="32" t="inlineStr">
        <is>
          <t>Homologado al master M04-002, pero sus códigos SAP (1000422, 1005233, 5004158) no figuran en el stock SAP de este centro. Mejor aproximación descartada: 1000013 NITROGLICERINA 25 MG AMPOLLA (dosis coincide; similitud 0.37).</t>
        </is>
      </c>
    </row>
    <row r="495">
      <c r="A495" s="17" t="n"/>
      <c r="B495" s="17" t="inlineStr">
        <is>
          <t>Azitromicina Comprimidos x 500mg</t>
        </is>
      </c>
      <c r="F495" s="17" t="inlineStr">
        <is>
          <t>1130</t>
        </is>
      </c>
      <c r="H495" s="17" t="inlineStr">
        <is>
          <t>C/U</t>
        </is>
      </c>
      <c r="I495" s="18" t="n">
        <v>0</v>
      </c>
      <c r="Q495" s="18" t="n">
        <v>156</v>
      </c>
      <c r="R495" s="18">
        <f>I495-Q495</f>
        <v/>
      </c>
      <c r="T495" s="17" t="inlineStr">
        <is>
          <t>Ítem del inventario físico de Avain sin código SAP en este centro. Se mantiene la línea sin código de material: la diferencia indica una cantidad a dar de alta en SAP.</t>
        </is>
      </c>
      <c r="U495" s="32" t="inlineStr">
        <is>
          <t>Inventario físico sin código SAP</t>
        </is>
      </c>
      <c r="V495" s="32" t="inlineStr">
        <is>
          <t>Sin clasificar en SAP</t>
        </is>
      </c>
      <c r="W495" s="32" t="inlineStr">
        <is>
          <t>Dentro del alcance</t>
        </is>
      </c>
      <c r="X495" s="33" t="inlineStr">
        <is>
          <t>Sin coincidencia</t>
        </is>
      </c>
      <c r="Y495" s="32" t="inlineStr">
        <is>
          <t>Pendiente de validación: el ítem está en el Master pero no tiene código SAP confirmado</t>
        </is>
      </c>
      <c r="Z495" s="33" t="inlineStr">
        <is>
          <t>Alta de material en SAP (sin código)</t>
        </is>
      </c>
      <c r="AA495" s="32" t="inlineStr">
        <is>
          <t>41</t>
        </is>
      </c>
      <c r="AB495" s="32" t="inlineStr">
        <is>
          <t>Azitromicina Comprimidos x 500mg</t>
        </is>
      </c>
      <c r="AC495" s="32" t="inlineStr">
        <is>
          <t>Sin coincidencia</t>
        </is>
      </c>
      <c r="AD495" s="32" t="inlineStr">
        <is>
          <t>No</t>
        </is>
      </c>
      <c r="AE495" s="32" t="inlineStr"/>
      <c r="AF495" s="32" t="inlineStr">
        <is>
          <t>Sí</t>
        </is>
      </c>
      <c r="AG495" s="32" t="inlineStr">
        <is>
          <t>M11-003</t>
        </is>
      </c>
      <c r="AH495" s="41" t="n">
        <v>0</v>
      </c>
      <c r="AI495" s="41" t="n">
        <v>156</v>
      </c>
      <c r="AJ495" s="41" t="n">
        <v>-156</v>
      </c>
      <c r="AK495" s="32" t="n"/>
      <c r="AL495" s="32" t="n"/>
      <c r="AM495" s="32" t="n"/>
      <c r="AN495" s="29" t="inlineStr">
        <is>
          <t>Sin valor unitario en SAP: la diferencia económica de este ítem no puede calcularse (dato faltante).</t>
        </is>
      </c>
      <c r="AO495" s="32" t="inlineStr">
        <is>
          <t>Homologado al master M11-003, pero sus códigos SAP (1000486) no figuran en el stock SAP de este centro. Mejor aproximación descartada: 1000485 CIPROFLOXACINA 500MG COMP (dosis coincide; similitud 0.53).</t>
        </is>
      </c>
    </row>
    <row r="496">
      <c r="A496" s="17" t="n"/>
      <c r="B496" s="17" t="inlineStr">
        <is>
          <t>Barbijo N95</t>
        </is>
      </c>
      <c r="F496" s="17" t="inlineStr">
        <is>
          <t>1130</t>
        </is>
      </c>
      <c r="H496" s="17" t="inlineStr">
        <is>
          <t>C/U</t>
        </is>
      </c>
      <c r="I496" s="18" t="n">
        <v>0</v>
      </c>
      <c r="Q496" s="18" t="n">
        <v>30</v>
      </c>
      <c r="R496" s="18">
        <f>I496-Q496</f>
        <v/>
      </c>
      <c r="T496" s="17" t="inlineStr">
        <is>
          <t>Ítem del inventario físico de Avain sin código SAP en este centro. Se mantiene la línea sin código de material: la diferencia indica una cantidad a dar de alta en SAP.</t>
        </is>
      </c>
      <c r="U496" s="32" t="inlineStr">
        <is>
          <t>Inventario físico sin código SAP</t>
        </is>
      </c>
      <c r="V496" s="32" t="inlineStr">
        <is>
          <t>Sin clasificar en SAP</t>
        </is>
      </c>
      <c r="W496" s="32" t="inlineStr">
        <is>
          <t>Dentro del alcance</t>
        </is>
      </c>
      <c r="X496" s="33" t="inlineStr">
        <is>
          <t>Sin coincidencia</t>
        </is>
      </c>
      <c r="Y496" s="32" t="inlineStr">
        <is>
          <t>Pendiente de validación: el ítem está en el Master pero no tiene código SAP confirmado</t>
        </is>
      </c>
      <c r="Z496" s="33" t="inlineStr">
        <is>
          <t>Alta de material en SAP (sin código)</t>
        </is>
      </c>
      <c r="AA496" s="32" t="inlineStr">
        <is>
          <t>403</t>
        </is>
      </c>
      <c r="AB496" s="32" t="inlineStr">
        <is>
          <t>Barbijo N95</t>
        </is>
      </c>
      <c r="AC496" s="32" t="inlineStr">
        <is>
          <t>Sin coincidencia</t>
        </is>
      </c>
      <c r="AD496" s="32" t="inlineStr">
        <is>
          <t>No</t>
        </is>
      </c>
      <c r="AE496" s="32" t="inlineStr"/>
      <c r="AF496" s="32" t="inlineStr">
        <is>
          <t>Sí</t>
        </is>
      </c>
      <c r="AG496" s="32" t="inlineStr">
        <is>
          <t>D-156</t>
        </is>
      </c>
      <c r="AH496" s="41" t="n">
        <v>0</v>
      </c>
      <c r="AI496" s="41" t="n">
        <v>30</v>
      </c>
      <c r="AJ496" s="41" t="n">
        <v>-30</v>
      </c>
      <c r="AK496" s="32" t="n"/>
      <c r="AL496" s="32" t="n"/>
      <c r="AM496" s="32" t="n"/>
      <c r="AN496" s="29" t="inlineStr">
        <is>
          <t>Sin valor unitario en SAP: la diferencia económica de este ítem no puede calcularse (dato faltante).</t>
        </is>
      </c>
      <c r="AO496" s="32" t="inlineStr">
        <is>
          <t>Homologado al master D-156, pero sus códigos SAP (2000917) no figuran en el stock SAP de este centro. Mejor aproximación descartada: 2000041 BARBIJO TRIPLE RECTO C/ELÁSTI (similitud 0.35).</t>
        </is>
      </c>
    </row>
    <row r="497">
      <c r="A497" s="17" t="n"/>
      <c r="B497" s="17" t="inlineStr">
        <is>
          <t>Barbijos quirúrgicos pqte 50u.</t>
        </is>
      </c>
      <c r="F497" s="17" t="inlineStr">
        <is>
          <t>1130</t>
        </is>
      </c>
      <c r="H497" s="17" t="inlineStr">
        <is>
          <t>C/U</t>
        </is>
      </c>
      <c r="I497" s="18" t="n">
        <v>0</v>
      </c>
      <c r="Q497" s="18" t="n">
        <v>17</v>
      </c>
      <c r="R497" s="18">
        <f>I497-Q497</f>
        <v/>
      </c>
      <c r="T497" s="17" t="inlineStr">
        <is>
          <t>Ítem del inventario físico de Avain sin código SAP en este centro. Se mantiene la línea sin código de material: la diferencia indica una cantidad a dar de alta en SAP.</t>
        </is>
      </c>
      <c r="U497" s="32" t="inlineStr">
        <is>
          <t>Inventario físico sin código SAP</t>
        </is>
      </c>
      <c r="V497" s="32" t="inlineStr">
        <is>
          <t>Sin clasificar en SAP</t>
        </is>
      </c>
      <c r="W497" s="32" t="inlineStr">
        <is>
          <t>Dentro del alcance</t>
        </is>
      </c>
      <c r="X497" s="33" t="inlineStr">
        <is>
          <t>Sin coincidencia</t>
        </is>
      </c>
      <c r="Y497" s="32" t="inlineStr">
        <is>
          <t>Pendiente de validación: el ítem está en el Master pero no tiene código SAP confirmado</t>
        </is>
      </c>
      <c r="Z497" s="33" t="inlineStr">
        <is>
          <t>Alta de material en SAP (sin código)</t>
        </is>
      </c>
      <c r="AA497" s="32" t="inlineStr">
        <is>
          <t>43</t>
        </is>
      </c>
      <c r="AB497" s="32" t="inlineStr">
        <is>
          <t>Barbijos quirúrgicos pqte 50u.</t>
        </is>
      </c>
      <c r="AC497" s="32" t="inlineStr">
        <is>
          <t>Sin coincidencia</t>
        </is>
      </c>
      <c r="AD497" s="32" t="inlineStr">
        <is>
          <t>No</t>
        </is>
      </c>
      <c r="AE497" s="32" t="inlineStr"/>
      <c r="AF497" s="32" t="inlineStr">
        <is>
          <t>Sí</t>
        </is>
      </c>
      <c r="AG497" s="32" t="inlineStr">
        <is>
          <t>D-155</t>
        </is>
      </c>
      <c r="AH497" s="41" t="n">
        <v>0</v>
      </c>
      <c r="AI497" s="41" t="n">
        <v>17</v>
      </c>
      <c r="AJ497" s="41" t="n">
        <v>-17</v>
      </c>
      <c r="AK497" s="32" t="n"/>
      <c r="AL497" s="32" t="n"/>
      <c r="AM497" s="32" t="n"/>
      <c r="AN497" s="29" t="inlineStr">
        <is>
          <t>Sin valor unitario en SAP: la diferencia económica de este ítem no puede calcularse (dato faltante).</t>
        </is>
      </c>
      <c r="AO497" s="32" t="inlineStr">
        <is>
          <t>Homologado al master D-155, pero sus códigos SAP (2001263) no figuran en el stock SAP de este centro. Mejor aproximación descartada: 2002575 CAMPO QUIRURGICO ESTERIL 60X60CM (una nomenclatura no informa dosis; similitud 0.27).</t>
        </is>
      </c>
    </row>
    <row r="498">
      <c r="A498" s="17" t="n"/>
      <c r="B498" s="17" t="inlineStr">
        <is>
          <t>Bisturi</t>
        </is>
      </c>
      <c r="F498" s="17" t="inlineStr">
        <is>
          <t>1130</t>
        </is>
      </c>
      <c r="H498" s="17" t="inlineStr">
        <is>
          <t>C/U</t>
        </is>
      </c>
      <c r="I498" s="18" t="n">
        <v>0</v>
      </c>
      <c r="Q498" s="18" t="n">
        <v>342</v>
      </c>
      <c r="R498" s="18">
        <f>I498-Q498</f>
        <v/>
      </c>
      <c r="T498" s="17" t="inlineStr">
        <is>
          <t>Ítem del inventario físico de Avain sin código SAP en este centro. Se mantiene la línea sin código de material: la diferencia indica una cantidad a dar de alta en SAP.</t>
        </is>
      </c>
      <c r="U498" s="32" t="inlineStr">
        <is>
          <t>Inventario físico sin código SAP</t>
        </is>
      </c>
      <c r="V498" s="32" t="inlineStr">
        <is>
          <t>Sin clasificar en SAP</t>
        </is>
      </c>
      <c r="W498" s="32" t="inlineStr">
        <is>
          <t>Dentro del alcance</t>
        </is>
      </c>
      <c r="X498" s="33" t="inlineStr">
        <is>
          <t>Sin coincidencia</t>
        </is>
      </c>
      <c r="Y498" s="32" t="inlineStr">
        <is>
          <t>Pendiente de validación: el ítem está en el Master pero no tiene código SAP confirmado</t>
        </is>
      </c>
      <c r="Z498" s="33" t="inlineStr">
        <is>
          <t>Alta de material en SAP (sin código)</t>
        </is>
      </c>
      <c r="AA498" s="32" t="inlineStr">
        <is>
          <t>47</t>
        </is>
      </c>
      <c r="AB498" s="32" t="inlineStr">
        <is>
          <t>Bisturi</t>
        </is>
      </c>
      <c r="AC498" s="32" t="inlineStr">
        <is>
          <t>Sin coincidencia</t>
        </is>
      </c>
      <c r="AD498" s="32" t="inlineStr">
        <is>
          <t>No</t>
        </is>
      </c>
      <c r="AE498" s="32" t="inlineStr"/>
      <c r="AF498" s="32" t="inlineStr">
        <is>
          <t>Sí</t>
        </is>
      </c>
      <c r="AG498" s="32" t="inlineStr">
        <is>
          <t>D-148</t>
        </is>
      </c>
      <c r="AH498" s="41" t="n">
        <v>0</v>
      </c>
      <c r="AI498" s="41" t="n">
        <v>342</v>
      </c>
      <c r="AJ498" s="41" t="n">
        <v>-342</v>
      </c>
      <c r="AK498" s="32" t="n"/>
      <c r="AL498" s="32" t="n"/>
      <c r="AM498" s="32" t="n"/>
      <c r="AN498" s="29" t="inlineStr">
        <is>
          <t>Sin valor unitario en SAP: la diferencia económica de este ítem no puede calcularse (dato faltante).</t>
        </is>
      </c>
      <c r="AO498" s="32" t="inlineStr">
        <is>
          <t>Homologado al master D-148, pero sus códigos SAP (2000025) no figuran en el stock SAP de este centro. Mejor aproximación descartada: 2000497 PIE DE SUERO (similitud 0.13).</t>
        </is>
      </c>
    </row>
    <row r="499">
      <c r="A499" s="17" t="n"/>
      <c r="B499" s="17" t="inlineStr">
        <is>
          <t>Budesonide gts 20ml para NBZ</t>
        </is>
      </c>
      <c r="F499" s="17" t="inlineStr">
        <is>
          <t>1130</t>
        </is>
      </c>
      <c r="H499" s="17" t="inlineStr">
        <is>
          <t>C/U</t>
        </is>
      </c>
      <c r="I499" s="18" t="n">
        <v>0</v>
      </c>
      <c r="Q499" s="18" t="n">
        <v>13</v>
      </c>
      <c r="R499" s="18">
        <f>I499-Q499</f>
        <v/>
      </c>
      <c r="T499" s="17" t="inlineStr">
        <is>
          <t>Ítem del inventario físico de Avain sin código SAP en este centro. Se mantiene la línea sin código de material: la diferencia indica una cantidad a dar de alta en SAP.</t>
        </is>
      </c>
      <c r="U499" s="32" t="inlineStr">
        <is>
          <t>Inventario físico sin código SAP</t>
        </is>
      </c>
      <c r="V499" s="32" t="inlineStr">
        <is>
          <t>Sin clasificar en SAP</t>
        </is>
      </c>
      <c r="W499" s="32" t="inlineStr">
        <is>
          <t>Dentro del alcance</t>
        </is>
      </c>
      <c r="X499" s="33" t="inlineStr">
        <is>
          <t>Sin coincidencia</t>
        </is>
      </c>
      <c r="Y499" s="32" t="inlineStr">
        <is>
          <t>Sin correspondencia confirmada: hay aproximaciones en SAP, descartadas por presentación o evidencia débil</t>
        </is>
      </c>
      <c r="Z499" s="33" t="inlineStr">
        <is>
          <t>Alta de material en SAP (sin código)</t>
        </is>
      </c>
      <c r="AA499" s="32" t="inlineStr">
        <is>
          <t>383</t>
        </is>
      </c>
      <c r="AB499" s="32" t="inlineStr">
        <is>
          <t>Budesonide gts 20ml para NBZ</t>
        </is>
      </c>
      <c r="AC499" s="32" t="inlineStr">
        <is>
          <t>Sin coincidencia</t>
        </is>
      </c>
      <c r="AD499" s="32" t="inlineStr">
        <is>
          <t>No</t>
        </is>
      </c>
      <c r="AE499" s="32" t="inlineStr"/>
      <c r="AF499" s="32" t="inlineStr">
        <is>
          <t>No</t>
        </is>
      </c>
      <c r="AG499" s="32" t="inlineStr"/>
      <c r="AH499" s="41" t="n">
        <v>0</v>
      </c>
      <c r="AI499" s="41" t="n">
        <v>13</v>
      </c>
      <c r="AJ499" s="41" t="n">
        <v>-13</v>
      </c>
      <c r="AK499" s="32" t="n"/>
      <c r="AL499" s="32" t="n"/>
      <c r="AM499" s="32" t="n"/>
      <c r="AN499" s="29" t="inlineStr">
        <is>
          <t>Sin valor unitario en SAP: la diferencia económica de este ítem no puede calcularse (dato faltante).</t>
        </is>
      </c>
      <c r="AO499" s="32" t="inlineStr">
        <is>
          <t>Mejor aproximación descartada: 2000029 JERINGA 20 ML (dosis coincide; similitud 0.43).</t>
        </is>
      </c>
    </row>
    <row r="500">
      <c r="A500" s="17" t="n"/>
      <c r="B500" s="17" t="inlineStr">
        <is>
          <t>Canula nasal para oxigeno</t>
        </is>
      </c>
      <c r="F500" s="17" t="inlineStr">
        <is>
          <t>1130</t>
        </is>
      </c>
      <c r="H500" s="17" t="inlineStr">
        <is>
          <t>C/U</t>
        </is>
      </c>
      <c r="I500" s="18" t="n">
        <v>0</v>
      </c>
      <c r="Q500" s="18" t="n">
        <v>57</v>
      </c>
      <c r="R500" s="18">
        <f>I500-Q500</f>
        <v/>
      </c>
      <c r="T500" s="17" t="inlineStr">
        <is>
          <t>Ítem del inventario físico de Avain sin código SAP en este centro. Se mantiene la línea sin código de material: la diferencia indica una cantidad a dar de alta en SAP.</t>
        </is>
      </c>
      <c r="U500" s="32" t="inlineStr">
        <is>
          <t>Inventario físico sin código SAP</t>
        </is>
      </c>
      <c r="V500" s="32" t="inlineStr">
        <is>
          <t>Sin clasificar en SAP</t>
        </is>
      </c>
      <c r="W500" s="32" t="inlineStr">
        <is>
          <t>Dentro del alcance</t>
        </is>
      </c>
      <c r="X500" s="33" t="inlineStr">
        <is>
          <t>Sin coincidencia</t>
        </is>
      </c>
      <c r="Y500" s="32" t="inlineStr">
        <is>
          <t>Pendiente de validación: el ítem está en el Master pero no tiene código SAP confirmado</t>
        </is>
      </c>
      <c r="Z500" s="33" t="inlineStr">
        <is>
          <t>Alta de material en SAP (sin código)</t>
        </is>
      </c>
      <c r="AA500" s="32" t="inlineStr">
        <is>
          <t>56</t>
        </is>
      </c>
      <c r="AB500" s="32" t="inlineStr">
        <is>
          <t>Canula nasal para oxigeno</t>
        </is>
      </c>
      <c r="AC500" s="32" t="inlineStr">
        <is>
          <t>Sin coincidencia</t>
        </is>
      </c>
      <c r="AD500" s="32" t="inlineStr">
        <is>
          <t>No</t>
        </is>
      </c>
      <c r="AE500" s="32" t="inlineStr"/>
      <c r="AF500" s="32" t="inlineStr">
        <is>
          <t>Sí</t>
        </is>
      </c>
      <c r="AG500" s="32" t="inlineStr">
        <is>
          <t>D-161</t>
        </is>
      </c>
      <c r="AH500" s="41" t="n">
        <v>0</v>
      </c>
      <c r="AI500" s="41" t="n">
        <v>57</v>
      </c>
      <c r="AJ500" s="41" t="n">
        <v>-57</v>
      </c>
      <c r="AK500" s="32" t="n"/>
      <c r="AL500" s="32" t="n"/>
      <c r="AM500" s="32" t="n"/>
      <c r="AN500" s="29" t="inlineStr">
        <is>
          <t>Sin valor unitario en SAP: la diferencia económica de este ítem no puede calcularse (dato faltante).</t>
        </is>
      </c>
      <c r="AO500" s="32" t="inlineStr">
        <is>
          <t>Homologado al master D-161, pero sus códigos SAP (2000462) no figuran en el stock SAP de este centro. Mejor aproximación descartada: 2000403 CANULA DE GUEDEL 90CM N2 AMARILLO (una nomenclatura no informa dosis; similitud 0.27).</t>
        </is>
      </c>
    </row>
    <row r="501">
      <c r="A501" s="17" t="n"/>
      <c r="B501" s="17" t="inlineStr">
        <is>
          <t>Canula Nasofaringea 24fr N5.5ml</t>
        </is>
      </c>
      <c r="F501" s="17" t="inlineStr">
        <is>
          <t>1130</t>
        </is>
      </c>
      <c r="H501" s="17" t="inlineStr">
        <is>
          <t>C/U</t>
        </is>
      </c>
      <c r="I501" s="18" t="n">
        <v>0</v>
      </c>
      <c r="Q501" s="18" t="n">
        <v>1</v>
      </c>
      <c r="R501" s="18">
        <f>I501-Q501</f>
        <v/>
      </c>
      <c r="T501" s="17" t="inlineStr">
        <is>
          <t>Ítem del inventario físico de Avain sin código SAP en este centro. Se mantiene la línea sin código de material: la diferencia indica una cantidad a dar de alta en SAP.</t>
        </is>
      </c>
      <c r="U501" s="32" t="inlineStr">
        <is>
          <t>Inventario físico sin código SAP</t>
        </is>
      </c>
      <c r="V501" s="32" t="inlineStr">
        <is>
          <t>Sin clasificar en SAP</t>
        </is>
      </c>
      <c r="W501" s="32" t="inlineStr">
        <is>
          <t>Dentro del alcance</t>
        </is>
      </c>
      <c r="X501" s="33" t="inlineStr">
        <is>
          <t>Sin coincidencia</t>
        </is>
      </c>
      <c r="Y501" s="32" t="inlineStr">
        <is>
          <t>Sin correspondencia confirmada: hay aproximaciones en SAP, descartadas por presentación o evidencia débil</t>
        </is>
      </c>
      <c r="Z501" s="33" t="inlineStr">
        <is>
          <t>Alta de material en SAP (sin código)</t>
        </is>
      </c>
      <c r="AA501" s="32" t="inlineStr">
        <is>
          <t>414</t>
        </is>
      </c>
      <c r="AB501" s="32" t="inlineStr">
        <is>
          <t>Canula Nasofaringea 24fr N5.5ml</t>
        </is>
      </c>
      <c r="AC501" s="32" t="inlineStr">
        <is>
          <t>Sin coincidencia</t>
        </is>
      </c>
      <c r="AD501" s="32" t="inlineStr">
        <is>
          <t>No</t>
        </is>
      </c>
      <c r="AE501" s="32" t="inlineStr"/>
      <c r="AF501" s="32" t="inlineStr">
        <is>
          <t>No</t>
        </is>
      </c>
      <c r="AG501" s="32" t="inlineStr"/>
      <c r="AH501" s="41" t="n">
        <v>0</v>
      </c>
      <c r="AI501" s="41" t="n">
        <v>1</v>
      </c>
      <c r="AJ501" s="41" t="n">
        <v>-1</v>
      </c>
      <c r="AK501" s="32" t="n"/>
      <c r="AL501" s="32" t="n"/>
      <c r="AM501" s="32" t="n"/>
      <c r="AN501" s="29" t="inlineStr">
        <is>
          <t>Sin valor unitario en SAP: la diferencia económica de este ítem no puede calcularse (dato faltante).</t>
        </is>
      </c>
      <c r="AO501" s="32" t="inlineStr">
        <is>
          <t>Mejor aproximación descartada: 2000403 CANULA DE GUEDEL 90CM N2 AMARILLO (una nomenclatura no informa dosis; similitud 0.22).</t>
        </is>
      </c>
    </row>
    <row r="502">
      <c r="A502" s="17" t="n"/>
      <c r="B502" s="17" t="inlineStr">
        <is>
          <t>Canula Nasofaringea 28fr N6.5</t>
        </is>
      </c>
      <c r="F502" s="17" t="inlineStr">
        <is>
          <t>1130</t>
        </is>
      </c>
      <c r="H502" s="17" t="inlineStr">
        <is>
          <t>C/U</t>
        </is>
      </c>
      <c r="I502" s="18" t="n">
        <v>0</v>
      </c>
      <c r="Q502" s="18" t="n">
        <v>1</v>
      </c>
      <c r="R502" s="18">
        <f>I502-Q502</f>
        <v/>
      </c>
      <c r="T502" s="17" t="inlineStr">
        <is>
          <t>Ítem del inventario físico de Avain sin código SAP en este centro. Se mantiene la línea sin código de material: la diferencia indica una cantidad a dar de alta en SAP.</t>
        </is>
      </c>
      <c r="U502" s="32" t="inlineStr">
        <is>
          <t>Inventario físico sin código SAP</t>
        </is>
      </c>
      <c r="V502" s="32" t="inlineStr">
        <is>
          <t>Sin clasificar en SAP</t>
        </is>
      </c>
      <c r="W502" s="32" t="inlineStr">
        <is>
          <t>Dentro del alcance</t>
        </is>
      </c>
      <c r="X502" s="33" t="inlineStr">
        <is>
          <t>Sin coincidencia</t>
        </is>
      </c>
      <c r="Y502" s="32" t="inlineStr">
        <is>
          <t>Sin correspondencia confirmada: hay aproximaciones en SAP, descartadas por presentación o evidencia débil</t>
        </is>
      </c>
      <c r="Z502" s="33" t="inlineStr">
        <is>
          <t>Alta de material en SAP (sin código)</t>
        </is>
      </c>
      <c r="AA502" s="32" t="inlineStr">
        <is>
          <t>415</t>
        </is>
      </c>
      <c r="AB502" s="32" t="inlineStr">
        <is>
          <t>Canula Nasofaringea 28fr N6.5</t>
        </is>
      </c>
      <c r="AC502" s="32" t="inlineStr">
        <is>
          <t>Sin coincidencia</t>
        </is>
      </c>
      <c r="AD502" s="32" t="inlineStr">
        <is>
          <t>No</t>
        </is>
      </c>
      <c r="AE502" s="32" t="inlineStr"/>
      <c r="AF502" s="32" t="inlineStr">
        <is>
          <t>No</t>
        </is>
      </c>
      <c r="AG502" s="32" t="inlineStr"/>
      <c r="AH502" s="41" t="n">
        <v>0</v>
      </c>
      <c r="AI502" s="41" t="n">
        <v>1</v>
      </c>
      <c r="AJ502" s="41" t="n">
        <v>-1</v>
      </c>
      <c r="AK502" s="32" t="n"/>
      <c r="AL502" s="32" t="n"/>
      <c r="AM502" s="32" t="n"/>
      <c r="AN502" s="29" t="inlineStr">
        <is>
          <t>Sin valor unitario en SAP: la diferencia económica de este ítem no puede calcularse (dato faltante).</t>
        </is>
      </c>
      <c r="AO502" s="32" t="inlineStr">
        <is>
          <t>Mejor aproximación descartada: 2001254 CANULA DE GUEDEL 12CM N5 NARANJA (una nomenclatura no informa dosis; similitud 0.22).</t>
        </is>
      </c>
    </row>
    <row r="503">
      <c r="A503" s="17" t="n"/>
      <c r="B503" s="17" t="inlineStr">
        <is>
          <t>Canula Nasofaringea 32fr N7.5</t>
        </is>
      </c>
      <c r="F503" s="17" t="inlineStr">
        <is>
          <t>1130</t>
        </is>
      </c>
      <c r="H503" s="17" t="inlineStr">
        <is>
          <t>C/U</t>
        </is>
      </c>
      <c r="I503" s="18" t="n">
        <v>0</v>
      </c>
      <c r="Q503" s="18" t="n">
        <v>1</v>
      </c>
      <c r="R503" s="18">
        <f>I503-Q503</f>
        <v/>
      </c>
      <c r="T503" s="17" t="inlineStr">
        <is>
          <t>Ítem del inventario físico de Avain sin código SAP en este centro. Se mantiene la línea sin código de material: la diferencia indica una cantidad a dar de alta en SAP.</t>
        </is>
      </c>
      <c r="U503" s="32" t="inlineStr">
        <is>
          <t>Inventario físico sin código SAP</t>
        </is>
      </c>
      <c r="V503" s="32" t="inlineStr">
        <is>
          <t>Sin clasificar en SAP</t>
        </is>
      </c>
      <c r="W503" s="32" t="inlineStr">
        <is>
          <t>Dentro del alcance</t>
        </is>
      </c>
      <c r="X503" s="33" t="inlineStr">
        <is>
          <t>Sin coincidencia</t>
        </is>
      </c>
      <c r="Y503" s="32" t="inlineStr">
        <is>
          <t>Sin correspondencia confirmada: hay aproximaciones en SAP, descartadas por presentación o evidencia débil</t>
        </is>
      </c>
      <c r="Z503" s="33" t="inlineStr">
        <is>
          <t>Alta de material en SAP (sin código)</t>
        </is>
      </c>
      <c r="AA503" s="32" t="inlineStr">
        <is>
          <t>416</t>
        </is>
      </c>
      <c r="AB503" s="32" t="inlineStr">
        <is>
          <t>Canula Nasofaringea 32fr N7.5</t>
        </is>
      </c>
      <c r="AC503" s="32" t="inlineStr">
        <is>
          <t>Sin coincidencia</t>
        </is>
      </c>
      <c r="AD503" s="32" t="inlineStr">
        <is>
          <t>No</t>
        </is>
      </c>
      <c r="AE503" s="32" t="inlineStr"/>
      <c r="AF503" s="32" t="inlineStr">
        <is>
          <t>No</t>
        </is>
      </c>
      <c r="AG503" s="32" t="inlineStr"/>
      <c r="AH503" s="41" t="n">
        <v>0</v>
      </c>
      <c r="AI503" s="41" t="n">
        <v>1</v>
      </c>
      <c r="AJ503" s="41" t="n">
        <v>-1</v>
      </c>
      <c r="AK503" s="32" t="n"/>
      <c r="AL503" s="32" t="n"/>
      <c r="AM503" s="32" t="n"/>
      <c r="AN503" s="29" t="inlineStr">
        <is>
          <t>Sin valor unitario en SAP: la diferencia económica de este ítem no puede calcularse (dato faltante).</t>
        </is>
      </c>
      <c r="AO503" s="32" t="inlineStr">
        <is>
          <t>Mejor aproximación descartada: 2001254 CANULA DE GUEDEL 12CM N5 NARANJA (una nomenclatura no informa dosis; similitud 0.22).</t>
        </is>
      </c>
    </row>
    <row r="504">
      <c r="A504" s="17" t="n"/>
      <c r="B504" s="17" t="inlineStr">
        <is>
          <t>Canula Nasofaringea30fr N7.0</t>
        </is>
      </c>
      <c r="F504" s="17" t="inlineStr">
        <is>
          <t>1130</t>
        </is>
      </c>
      <c r="H504" s="17" t="inlineStr">
        <is>
          <t>C/U</t>
        </is>
      </c>
      <c r="I504" s="18" t="n">
        <v>0</v>
      </c>
      <c r="Q504" s="18" t="n">
        <v>1</v>
      </c>
      <c r="R504" s="18">
        <f>I504-Q504</f>
        <v/>
      </c>
      <c r="T504" s="17" t="inlineStr">
        <is>
          <t>Ítem del inventario físico de Avain sin código SAP en este centro. Se mantiene la línea sin código de material: la diferencia indica una cantidad a dar de alta en SAP.</t>
        </is>
      </c>
      <c r="U504" s="32" t="inlineStr">
        <is>
          <t>Inventario físico sin código SAP</t>
        </is>
      </c>
      <c r="V504" s="32" t="inlineStr">
        <is>
          <t>Sin clasificar en SAP</t>
        </is>
      </c>
      <c r="W504" s="32" t="inlineStr">
        <is>
          <t>Dentro del alcance</t>
        </is>
      </c>
      <c r="X504" s="33" t="inlineStr">
        <is>
          <t>Sin coincidencia</t>
        </is>
      </c>
      <c r="Y504" s="32" t="inlineStr">
        <is>
          <t>Sin correspondencia confirmada: hay aproximaciones en SAP, descartadas por presentación o evidencia débil</t>
        </is>
      </c>
      <c r="Z504" s="33" t="inlineStr">
        <is>
          <t>Alta de material en SAP (sin código)</t>
        </is>
      </c>
      <c r="AA504" s="32" t="inlineStr">
        <is>
          <t>417</t>
        </is>
      </c>
      <c r="AB504" s="32" t="inlineStr">
        <is>
          <t>Canula Nasofaringea30fr N7.0</t>
        </is>
      </c>
      <c r="AC504" s="32" t="inlineStr">
        <is>
          <t>Sin coincidencia</t>
        </is>
      </c>
      <c r="AD504" s="32" t="inlineStr">
        <is>
          <t>No</t>
        </is>
      </c>
      <c r="AE504" s="32" t="inlineStr"/>
      <c r="AF504" s="32" t="inlineStr">
        <is>
          <t>No</t>
        </is>
      </c>
      <c r="AG504" s="32" t="inlineStr"/>
      <c r="AH504" s="41" t="n">
        <v>0</v>
      </c>
      <c r="AI504" s="41" t="n">
        <v>1</v>
      </c>
      <c r="AJ504" s="41" t="n">
        <v>-1</v>
      </c>
      <c r="AK504" s="32" t="n"/>
      <c r="AL504" s="32" t="n"/>
      <c r="AM504" s="32" t="n"/>
      <c r="AN504" s="29" t="inlineStr">
        <is>
          <t>Sin valor unitario en SAP: la diferencia económica de este ítem no puede calcularse (dato faltante).</t>
        </is>
      </c>
      <c r="AO504" s="32" t="inlineStr">
        <is>
          <t>Mejor aproximación descartada: 2001254 CANULA DE GUEDEL 12CM N5 NARANJA (una nomenclatura no informa dosis; similitud 0.25).</t>
        </is>
      </c>
    </row>
    <row r="505">
      <c r="A505" s="17" t="n"/>
      <c r="B505" s="17" t="inlineStr">
        <is>
          <t>Canula Yankauer con tubo de conexion</t>
        </is>
      </c>
      <c r="F505" s="17" t="inlineStr">
        <is>
          <t>1130</t>
        </is>
      </c>
      <c r="H505" s="17" t="inlineStr">
        <is>
          <t>C/U</t>
        </is>
      </c>
      <c r="I505" s="18" t="n">
        <v>0</v>
      </c>
      <c r="Q505" s="18" t="n">
        <v>4</v>
      </c>
      <c r="R505" s="18">
        <f>I505-Q505</f>
        <v/>
      </c>
      <c r="T505" s="17" t="inlineStr">
        <is>
          <t>Ítem del inventario físico de Avain sin código SAP en este centro. Se mantiene la línea sin código de material: la diferencia indica una cantidad a dar de alta en SAP.</t>
        </is>
      </c>
      <c r="U505" s="32" t="inlineStr">
        <is>
          <t>Inventario físico sin código SAP</t>
        </is>
      </c>
      <c r="V505" s="32" t="inlineStr">
        <is>
          <t>Sin clasificar en SAP</t>
        </is>
      </c>
      <c r="W505" s="32" t="inlineStr">
        <is>
          <t>Dentro del alcance</t>
        </is>
      </c>
      <c r="X505" s="33" t="inlineStr">
        <is>
          <t>Sin coincidencia</t>
        </is>
      </c>
      <c r="Y505" s="32" t="inlineStr">
        <is>
          <t>Sin correspondencia confirmada: hay aproximaciones en SAP, descartadas por presentación o evidencia débil</t>
        </is>
      </c>
      <c r="Z505" s="33" t="inlineStr">
        <is>
          <t>Alta de material en SAP (sin código)</t>
        </is>
      </c>
      <c r="AA505" s="32" t="inlineStr">
        <is>
          <t>57</t>
        </is>
      </c>
      <c r="AB505" s="32" t="inlineStr">
        <is>
          <t>Canula Yankauer con tubo de conexion</t>
        </is>
      </c>
      <c r="AC505" s="32" t="inlineStr">
        <is>
          <t>Sin coincidencia</t>
        </is>
      </c>
      <c r="AD505" s="32" t="inlineStr">
        <is>
          <t>No</t>
        </is>
      </c>
      <c r="AE505" s="32" t="inlineStr"/>
      <c r="AF505" s="32" t="inlineStr">
        <is>
          <t>No</t>
        </is>
      </c>
      <c r="AG505" s="32" t="inlineStr"/>
      <c r="AH505" s="41" t="n">
        <v>0</v>
      </c>
      <c r="AI505" s="41" t="n">
        <v>4</v>
      </c>
      <c r="AJ505" s="41" t="n">
        <v>-4</v>
      </c>
      <c r="AK505" s="32" t="n"/>
      <c r="AL505" s="32" t="n"/>
      <c r="AM505" s="32" t="n"/>
      <c r="AN505" s="29" t="inlineStr">
        <is>
          <t>Sin valor unitario en SAP: la diferencia económica de este ítem no puede calcularse (dato faltante).</t>
        </is>
      </c>
      <c r="AO505" s="32" t="inlineStr">
        <is>
          <t>Mejor aproximación descartada: 2000385 TUBO DE MAYO N°3 (similitud 0.24).</t>
        </is>
      </c>
    </row>
    <row r="506">
      <c r="A506" s="17" t="n"/>
      <c r="B506" s="17" t="inlineStr">
        <is>
          <t>Carbon activado</t>
        </is>
      </c>
      <c r="F506" s="17" t="inlineStr">
        <is>
          <t>1130</t>
        </is>
      </c>
      <c r="H506" s="17" t="inlineStr">
        <is>
          <t>C/U</t>
        </is>
      </c>
      <c r="I506" s="18" t="n">
        <v>0</v>
      </c>
      <c r="Q506" s="18" t="n">
        <v>100</v>
      </c>
      <c r="R506" s="18">
        <f>I506-Q506</f>
        <v/>
      </c>
      <c r="T506" s="17" t="inlineStr">
        <is>
          <t>Ítem del inventario físico de Avain sin código SAP en este centro. Se mantiene la línea sin código de material: la diferencia indica una cantidad a dar de alta en SAP.</t>
        </is>
      </c>
      <c r="U506" s="32" t="inlineStr">
        <is>
          <t>Inventario físico sin código SAP</t>
        </is>
      </c>
      <c r="V506" s="32" t="inlineStr">
        <is>
          <t>Sin clasificar en SAP</t>
        </is>
      </c>
      <c r="W506" s="32" t="inlineStr">
        <is>
          <t>Dentro del alcance</t>
        </is>
      </c>
      <c r="X506" s="33" t="inlineStr">
        <is>
          <t>Sin coincidencia</t>
        </is>
      </c>
      <c r="Y506" s="32" t="inlineStr">
        <is>
          <t>Sin correspondencia confirmada: hay aproximaciones en SAP, descartadas por presentación o evidencia débil</t>
        </is>
      </c>
      <c r="Z506" s="33" t="inlineStr">
        <is>
          <t>Alta de material en SAP (sin código)</t>
        </is>
      </c>
      <c r="AA506" s="32" t="inlineStr">
        <is>
          <t>408</t>
        </is>
      </c>
      <c r="AB506" s="32" t="inlineStr">
        <is>
          <t>Carbon activado</t>
        </is>
      </c>
      <c r="AC506" s="32" t="inlineStr">
        <is>
          <t>Sin coincidencia</t>
        </is>
      </c>
      <c r="AD506" s="32" t="inlineStr">
        <is>
          <t>No</t>
        </is>
      </c>
      <c r="AE506" s="32" t="inlineStr"/>
      <c r="AF506" s="32" t="inlineStr">
        <is>
          <t>No</t>
        </is>
      </c>
      <c r="AG506" s="32" t="inlineStr"/>
      <c r="AH506" s="41" t="n">
        <v>0</v>
      </c>
      <c r="AI506" s="41" t="n">
        <v>100</v>
      </c>
      <c r="AJ506" s="41" t="n">
        <v>-100</v>
      </c>
      <c r="AK506" s="32" t="n"/>
      <c r="AL506" s="32" t="n"/>
      <c r="AM506" s="32" t="n"/>
      <c r="AN506" s="29" t="inlineStr">
        <is>
          <t>Sin valor unitario en SAP: la diferencia económica de este ítem no puede calcularse (dato faltante).</t>
        </is>
      </c>
      <c r="AO506" s="32" t="inlineStr">
        <is>
          <t>Mejor aproximación descartada: 2000012 BICARBONATO DE SODIO 100 ML (una nomenclatura no informa dosis; similitud 0.14).</t>
        </is>
      </c>
    </row>
    <row r="507">
      <c r="A507" s="17" t="n"/>
      <c r="B507" s="17" t="inlineStr">
        <is>
          <t>Carboximetilcisteina/dextrometorfano bromhidrato jbe 100ml</t>
        </is>
      </c>
      <c r="F507" s="17" t="inlineStr">
        <is>
          <t>1130</t>
        </is>
      </c>
      <c r="H507" s="17" t="inlineStr">
        <is>
          <t>C/U</t>
        </is>
      </c>
      <c r="I507" s="18" t="n">
        <v>0</v>
      </c>
      <c r="Q507" s="18" t="n">
        <v>35</v>
      </c>
      <c r="R507" s="18">
        <f>I507-Q507</f>
        <v/>
      </c>
      <c r="T507" s="17" t="inlineStr">
        <is>
          <t>Ítem del inventario físico de Avain sin código SAP en este centro. Se mantiene la línea sin código de material: la diferencia indica una cantidad a dar de alta en SAP.</t>
        </is>
      </c>
      <c r="U507" s="32" t="inlineStr">
        <is>
          <t>Inventario físico sin código SAP</t>
        </is>
      </c>
      <c r="V507" s="32" t="inlineStr">
        <is>
          <t>Sin clasificar en SAP</t>
        </is>
      </c>
      <c r="W507" s="32" t="inlineStr">
        <is>
          <t>Dentro del alcance</t>
        </is>
      </c>
      <c r="X507" s="33" t="inlineStr">
        <is>
          <t>Sin coincidencia</t>
        </is>
      </c>
      <c r="Y507" s="32" t="inlineStr">
        <is>
          <t>Sin correspondencia confirmada: hay aproximaciones en SAP, descartadas por presentación o evidencia débil</t>
        </is>
      </c>
      <c r="Z507" s="33" t="inlineStr">
        <is>
          <t>Alta de material en SAP (sin código)</t>
        </is>
      </c>
      <c r="AA507" s="32" t="inlineStr">
        <is>
          <t>61</t>
        </is>
      </c>
      <c r="AB507" s="32" t="inlineStr">
        <is>
          <t>Carboximetilcisteina/dextrometorfano bromhidrato jbe 100ml</t>
        </is>
      </c>
      <c r="AC507" s="32" t="inlineStr">
        <is>
          <t>Sin coincidencia</t>
        </is>
      </c>
      <c r="AD507" s="32" t="inlineStr">
        <is>
          <t>No</t>
        </is>
      </c>
      <c r="AE507" s="32" t="inlineStr"/>
      <c r="AF507" s="32" t="inlineStr">
        <is>
          <t>No</t>
        </is>
      </c>
      <c r="AG507" s="32" t="inlineStr"/>
      <c r="AH507" s="41" t="n">
        <v>0</v>
      </c>
      <c r="AI507" s="41" t="n">
        <v>35</v>
      </c>
      <c r="AJ507" s="41" t="n">
        <v>-35</v>
      </c>
      <c r="AK507" s="32" t="n"/>
      <c r="AL507" s="32" t="n"/>
      <c r="AM507" s="32" t="n"/>
      <c r="AN507" s="29" t="inlineStr">
        <is>
          <t>Sin valor unitario en SAP: la diferencia económica de este ítem no puede calcularse (dato faltante).</t>
        </is>
      </c>
      <c r="AO507" s="32" t="inlineStr">
        <is>
          <t>Mejor aproximación descartada: 1000624 LACTULON JARABE (una nomenclatura no informa dosis; similitud 0.30).</t>
        </is>
      </c>
    </row>
    <row r="508">
      <c r="A508" s="17" t="n"/>
      <c r="B508" s="17" t="inlineStr">
        <is>
          <t>Cetirizina diclorhidrato 10 mg</t>
        </is>
      </c>
      <c r="F508" s="17" t="inlineStr">
        <is>
          <t>1130</t>
        </is>
      </c>
      <c r="H508" s="17" t="inlineStr">
        <is>
          <t>C/U</t>
        </is>
      </c>
      <c r="I508" s="18" t="n">
        <v>0</v>
      </c>
      <c r="Q508" s="18" t="n">
        <v>10</v>
      </c>
      <c r="R508" s="18">
        <f>I508-Q508</f>
        <v/>
      </c>
      <c r="T508" s="17" t="inlineStr">
        <is>
          <t>Ítem del inventario físico de Avain sin código SAP en este centro. Se mantiene la línea sin código de material: la diferencia indica una cantidad a dar de alta en SAP.</t>
        </is>
      </c>
      <c r="U508" s="32" t="inlineStr">
        <is>
          <t>Inventario físico sin código SAP</t>
        </is>
      </c>
      <c r="V508" s="32" t="inlineStr">
        <is>
          <t>Sin clasificar en SAP</t>
        </is>
      </c>
      <c r="W508" s="32" t="inlineStr">
        <is>
          <t>Dentro del alcance</t>
        </is>
      </c>
      <c r="X508" s="33" t="inlineStr">
        <is>
          <t>Sin coincidencia</t>
        </is>
      </c>
      <c r="Y508" s="32" t="inlineStr">
        <is>
          <t>Sin correspondencia confirmada: hay aproximaciones en SAP, descartadas por presentación o evidencia débil</t>
        </is>
      </c>
      <c r="Z508" s="33" t="inlineStr">
        <is>
          <t>Alta de material en SAP (sin código)</t>
        </is>
      </c>
      <c r="AA508" s="32" t="inlineStr">
        <is>
          <t>402</t>
        </is>
      </c>
      <c r="AB508" s="32" t="inlineStr">
        <is>
          <t>Cetirizina diclorhidrato 10 mg</t>
        </is>
      </c>
      <c r="AC508" s="32" t="inlineStr">
        <is>
          <t>Sin coincidencia</t>
        </is>
      </c>
      <c r="AD508" s="32" t="inlineStr">
        <is>
          <t>No</t>
        </is>
      </c>
      <c r="AE508" s="32" t="inlineStr"/>
      <c r="AF508" s="32" t="inlineStr">
        <is>
          <t>No</t>
        </is>
      </c>
      <c r="AG508" s="32" t="inlineStr"/>
      <c r="AH508" s="41" t="n">
        <v>0</v>
      </c>
      <c r="AI508" s="41" t="n">
        <v>10</v>
      </c>
      <c r="AJ508" s="41" t="n">
        <v>-10</v>
      </c>
      <c r="AK508" s="32" t="n"/>
      <c r="AL508" s="32" t="n"/>
      <c r="AM508" s="32" t="n"/>
      <c r="AN508" s="29" t="inlineStr">
        <is>
          <t>Sin valor unitario en SAP: la diferencia económica de este ítem no puede calcularse (dato faltante).</t>
        </is>
      </c>
      <c r="AO508" s="32" t="inlineStr">
        <is>
          <t>Mejor aproximación descartada: 1000122 METOCLOPRAMIDA DE 10MG SL (dosis coincide; similitud 0.32).</t>
        </is>
      </c>
    </row>
    <row r="509">
      <c r="A509" s="17" t="n"/>
      <c r="B509" s="17" t="inlineStr">
        <is>
          <t>Cinta Hipoalergénica 1,25cmx9m</t>
        </is>
      </c>
      <c r="F509" s="17" t="inlineStr">
        <is>
          <t>1130</t>
        </is>
      </c>
      <c r="H509" s="17" t="inlineStr">
        <is>
          <t>C/U</t>
        </is>
      </c>
      <c r="I509" s="18" t="n">
        <v>0</v>
      </c>
      <c r="Q509" s="18" t="n">
        <v>9</v>
      </c>
      <c r="R509" s="18">
        <f>I509-Q509</f>
        <v/>
      </c>
      <c r="T509" s="17" t="inlineStr">
        <is>
          <t>Ítem del inventario físico de Avain sin código SAP en este centro. Se mantiene la línea sin código de material: la diferencia indica una cantidad a dar de alta en SAP.</t>
        </is>
      </c>
      <c r="U509" s="32" t="inlineStr">
        <is>
          <t>Inventario físico sin código SAP</t>
        </is>
      </c>
      <c r="V509" s="32" t="inlineStr">
        <is>
          <t>Sin clasificar en SAP</t>
        </is>
      </c>
      <c r="W509" s="32" t="inlineStr">
        <is>
          <t>Dentro del alcance</t>
        </is>
      </c>
      <c r="X509" s="33" t="inlineStr">
        <is>
          <t>Sin coincidencia</t>
        </is>
      </c>
      <c r="Y509" s="32" t="inlineStr">
        <is>
          <t>Sin correspondencia confirmada: hay aproximaciones en SAP, descartadas por presentación o evidencia débil</t>
        </is>
      </c>
      <c r="Z509" s="33" t="inlineStr">
        <is>
          <t>Alta de material en SAP (sin código)</t>
        </is>
      </c>
      <c r="AA509" s="32" t="inlineStr">
        <is>
          <t>67</t>
        </is>
      </c>
      <c r="AB509" s="32" t="inlineStr">
        <is>
          <t>Cinta Hipoalergénica 1,25cmx9m</t>
        </is>
      </c>
      <c r="AC509" s="32" t="inlineStr">
        <is>
          <t>Sin coincidencia</t>
        </is>
      </c>
      <c r="AD509" s="32" t="inlineStr">
        <is>
          <t>No</t>
        </is>
      </c>
      <c r="AE509" s="32" t="inlineStr"/>
      <c r="AF509" s="32" t="inlineStr">
        <is>
          <t>No</t>
        </is>
      </c>
      <c r="AG509" s="32" t="inlineStr"/>
      <c r="AH509" s="41" t="n">
        <v>0</v>
      </c>
      <c r="AI509" s="41" t="n">
        <v>9</v>
      </c>
      <c r="AJ509" s="41" t="n">
        <v>-9</v>
      </c>
      <c r="AK509" s="32" t="n"/>
      <c r="AL509" s="32" t="n"/>
      <c r="AM509" s="32" t="n"/>
      <c r="AN509" s="29" t="inlineStr">
        <is>
          <t>Sin valor unitario en SAP: la diferencia económica de este ítem no puede calcularse (dato faltante).</t>
        </is>
      </c>
      <c r="AO509" s="32" t="inlineStr">
        <is>
          <t>Mejor aproximación descartada: 2001278 TELA ADHE HIPOALERGENICA DE SEDA 2.5CM (dosis/presentación distinta (1.25CM vs 2.5CM); similitud 0.36).</t>
        </is>
      </c>
    </row>
    <row r="510">
      <c r="A510" s="17" t="n"/>
      <c r="B510" s="17" t="inlineStr">
        <is>
          <t>Cinta Hipoalergénica 2,5cmx9m</t>
        </is>
      </c>
      <c r="F510" s="17" t="inlineStr">
        <is>
          <t>1130</t>
        </is>
      </c>
      <c r="H510" s="17" t="inlineStr">
        <is>
          <t>C/U</t>
        </is>
      </c>
      <c r="I510" s="18" t="n">
        <v>0</v>
      </c>
      <c r="Q510" s="18" t="n">
        <v>87</v>
      </c>
      <c r="R510" s="18">
        <f>I510-Q510</f>
        <v/>
      </c>
      <c r="T510" s="17" t="inlineStr">
        <is>
          <t>Ítem del inventario físico de Avain sin código SAP en este centro. Se mantiene la línea sin código de material: la diferencia indica una cantidad a dar de alta en SAP.</t>
        </is>
      </c>
      <c r="U510" s="32" t="inlineStr">
        <is>
          <t>Inventario físico sin código SAP</t>
        </is>
      </c>
      <c r="V510" s="32" t="inlineStr">
        <is>
          <t>Sin clasificar en SAP</t>
        </is>
      </c>
      <c r="W510" s="32" t="inlineStr">
        <is>
          <t>Dentro del alcance</t>
        </is>
      </c>
      <c r="X510" s="33" t="inlineStr">
        <is>
          <t>Sin coincidencia</t>
        </is>
      </c>
      <c r="Y510" s="32" t="inlineStr">
        <is>
          <t>Sin correspondencia confirmada: hay aproximaciones en SAP, descartadas por presentación o evidencia débil</t>
        </is>
      </c>
      <c r="Z510" s="33" t="inlineStr">
        <is>
          <t>Alta de material en SAP (sin código)</t>
        </is>
      </c>
      <c r="AA510" s="32" t="inlineStr">
        <is>
          <t>68</t>
        </is>
      </c>
      <c r="AB510" s="32" t="inlineStr">
        <is>
          <t>Cinta Hipoalergénica 2,5cmx9m</t>
        </is>
      </c>
      <c r="AC510" s="32" t="inlineStr">
        <is>
          <t>Sin coincidencia</t>
        </is>
      </c>
      <c r="AD510" s="32" t="inlineStr">
        <is>
          <t>No</t>
        </is>
      </c>
      <c r="AE510" s="32" t="inlineStr"/>
      <c r="AF510" s="32" t="inlineStr">
        <is>
          <t>No</t>
        </is>
      </c>
      <c r="AG510" s="32" t="inlineStr"/>
      <c r="AH510" s="41" t="n">
        <v>0</v>
      </c>
      <c r="AI510" s="41" t="n">
        <v>87</v>
      </c>
      <c r="AJ510" s="41" t="n">
        <v>-87</v>
      </c>
      <c r="AK510" s="32" t="n"/>
      <c r="AL510" s="32" t="n"/>
      <c r="AM510" s="32" t="n"/>
      <c r="AN510" s="29" t="inlineStr">
        <is>
          <t>Sin valor unitario en SAP: la diferencia económica de este ítem no puede calcularse (dato faltante).</t>
        </is>
      </c>
      <c r="AO510" s="32" t="inlineStr">
        <is>
          <t>Mejor aproximación descartada: 2001278 TELA ADHE HIPOALERGENICA DE SEDA 2.5CM (dosis coincide; similitud 0.51).</t>
        </is>
      </c>
    </row>
    <row r="511">
      <c r="A511" s="17" t="n"/>
      <c r="B511" s="17" t="inlineStr">
        <is>
          <t>Circuito p/respirador s/ valvula espiratoria</t>
        </is>
      </c>
      <c r="F511" s="17" t="inlineStr">
        <is>
          <t>1130</t>
        </is>
      </c>
      <c r="H511" s="17" t="inlineStr">
        <is>
          <t>C/U</t>
        </is>
      </c>
      <c r="I511" s="18" t="n">
        <v>0</v>
      </c>
      <c r="Q511" s="18" t="n">
        <v>10</v>
      </c>
      <c r="R511" s="18">
        <f>I511-Q511</f>
        <v/>
      </c>
      <c r="T511" s="17" t="inlineStr">
        <is>
          <t>Ítem del inventario físico de Avain sin código SAP en este centro. Se mantiene la línea sin código de material: la diferencia indica una cantidad a dar de alta en SAP.</t>
        </is>
      </c>
      <c r="U511" s="32" t="inlineStr">
        <is>
          <t>Inventario físico sin código SAP</t>
        </is>
      </c>
      <c r="V511" s="32" t="inlineStr">
        <is>
          <t>Sin clasificar en SAP</t>
        </is>
      </c>
      <c r="W511" s="32" t="inlineStr">
        <is>
          <t>Dentro del alcance</t>
        </is>
      </c>
      <c r="X511" s="33" t="inlineStr">
        <is>
          <t>Sin coincidencia</t>
        </is>
      </c>
      <c r="Y511" s="32" t="inlineStr">
        <is>
          <t>Sin correspondencia confirmada: hay aproximaciones en SAP, descartadas por presentación o evidencia débil</t>
        </is>
      </c>
      <c r="Z511" s="33" t="inlineStr">
        <is>
          <t>Alta de material en SAP (sin código)</t>
        </is>
      </c>
      <c r="AA511" s="32" t="inlineStr">
        <is>
          <t>378</t>
        </is>
      </c>
      <c r="AB511" s="32" t="inlineStr">
        <is>
          <t>Circuito p/respirador s/ valvula espiratoria</t>
        </is>
      </c>
      <c r="AC511" s="32" t="inlineStr">
        <is>
          <t>Sin coincidencia</t>
        </is>
      </c>
      <c r="AD511" s="32" t="inlineStr">
        <is>
          <t>No</t>
        </is>
      </c>
      <c r="AE511" s="32" t="inlineStr"/>
      <c r="AF511" s="32" t="inlineStr">
        <is>
          <t>No</t>
        </is>
      </c>
      <c r="AG511" s="32" t="inlineStr"/>
      <c r="AH511" s="41" t="n">
        <v>0</v>
      </c>
      <c r="AI511" s="41" t="n">
        <v>10</v>
      </c>
      <c r="AJ511" s="41" t="n">
        <v>-10</v>
      </c>
      <c r="AK511" s="32" t="n"/>
      <c r="AL511" s="32" t="n"/>
      <c r="AM511" s="32" t="n"/>
      <c r="AN511" s="29" t="inlineStr">
        <is>
          <t>Sin valor unitario en SAP: la diferencia económica de este ítem no puede calcularse (dato faltante).</t>
        </is>
      </c>
      <c r="AO511" s="32" t="inlineStr">
        <is>
          <t>Mejor aproximación descartada: 2001363 CIRCUITO RESPIRADOR ADULT REF 300/13315 (similitud 0.40).</t>
        </is>
      </c>
    </row>
    <row r="512">
      <c r="A512" s="17" t="n"/>
      <c r="B512" s="17" t="inlineStr">
        <is>
          <t>Clindamicina ampolla 600mg</t>
        </is>
      </c>
      <c r="F512" s="17" t="inlineStr">
        <is>
          <t>1130</t>
        </is>
      </c>
      <c r="H512" s="17" t="inlineStr">
        <is>
          <t>C/U</t>
        </is>
      </c>
      <c r="I512" s="18" t="n">
        <v>0</v>
      </c>
      <c r="Q512" s="18" t="n">
        <v>16</v>
      </c>
      <c r="R512" s="18">
        <f>I512-Q512</f>
        <v/>
      </c>
      <c r="T512" s="17" t="inlineStr">
        <is>
          <t>Ítem del inventario físico de Avain sin código SAP en este centro. Se mantiene la línea sin código de material: la diferencia indica una cantidad a dar de alta en SAP.</t>
        </is>
      </c>
      <c r="U512" s="32" t="inlineStr">
        <is>
          <t>Inventario físico sin código SAP</t>
        </is>
      </c>
      <c r="V512" s="32" t="inlineStr">
        <is>
          <t>Sin clasificar en SAP</t>
        </is>
      </c>
      <c r="W512" s="32" t="inlineStr">
        <is>
          <t>Dentro del alcance</t>
        </is>
      </c>
      <c r="X512" s="33" t="inlineStr">
        <is>
          <t>Sin coincidencia</t>
        </is>
      </c>
      <c r="Y512" s="32" t="inlineStr">
        <is>
          <t>Sin correspondencia confirmada: hay aproximaciones en SAP, descartadas por presentación o evidencia débil</t>
        </is>
      </c>
      <c r="Z512" s="33" t="inlineStr">
        <is>
          <t>Alta de material en SAP (sin código)</t>
        </is>
      </c>
      <c r="AA512" s="32" t="inlineStr">
        <is>
          <t>418</t>
        </is>
      </c>
      <c r="AB512" s="32" t="inlineStr">
        <is>
          <t>Clindamicina ampolla 600mg</t>
        </is>
      </c>
      <c r="AC512" s="32" t="inlineStr">
        <is>
          <t>Sin coincidencia</t>
        </is>
      </c>
      <c r="AD512" s="32" t="inlineStr">
        <is>
          <t>No</t>
        </is>
      </c>
      <c r="AE512" s="32" t="inlineStr"/>
      <c r="AF512" s="32" t="inlineStr">
        <is>
          <t>No</t>
        </is>
      </c>
      <c r="AG512" s="32" t="inlineStr"/>
      <c r="AH512" s="41" t="n">
        <v>0</v>
      </c>
      <c r="AI512" s="41" t="n">
        <v>16</v>
      </c>
      <c r="AJ512" s="41" t="n">
        <v>-16</v>
      </c>
      <c r="AK512" s="32" t="n"/>
      <c r="AL512" s="32" t="n"/>
      <c r="AM512" s="32" t="n"/>
      <c r="AN512" s="29" t="inlineStr">
        <is>
          <t>Sin valor unitario en SAP: la diferencia económica de este ítem no puede calcularse (dato faltante).</t>
        </is>
      </c>
      <c r="AO512" s="32" t="inlineStr">
        <is>
          <t>Mejor aproximación descartada: 1001249 Clindamicina 300mgs caps (dosis/presentación distinta (600MG vs 300MG); similitud 0.50).</t>
        </is>
      </c>
    </row>
    <row r="513">
      <c r="A513" s="17" t="n"/>
      <c r="B513" s="17" t="inlineStr">
        <is>
          <t>Clorhidrato de Labetalol 20mg</t>
        </is>
      </c>
      <c r="F513" s="17" t="inlineStr">
        <is>
          <t>1130</t>
        </is>
      </c>
      <c r="H513" s="17" t="inlineStr">
        <is>
          <t>C/U</t>
        </is>
      </c>
      <c r="I513" s="18" t="n">
        <v>0</v>
      </c>
      <c r="Q513" s="18" t="n">
        <v>11</v>
      </c>
      <c r="R513" s="18">
        <f>I513-Q513</f>
        <v/>
      </c>
      <c r="T513" s="17" t="inlineStr">
        <is>
          <t>Ítem del inventario físico de Avain sin código SAP en este centro. Se mantiene la línea sin código de material: la diferencia indica una cantidad a dar de alta en SAP.</t>
        </is>
      </c>
      <c r="U513" s="32" t="inlineStr">
        <is>
          <t>Inventario físico sin código SAP</t>
        </is>
      </c>
      <c r="V513" s="32" t="inlineStr">
        <is>
          <t>Sin clasificar en SAP</t>
        </is>
      </c>
      <c r="W513" s="32" t="inlineStr">
        <is>
          <t>Dentro del alcance</t>
        </is>
      </c>
      <c r="X513" s="33" t="inlineStr">
        <is>
          <t>Sin coincidencia</t>
        </is>
      </c>
      <c r="Y513" s="32" t="inlineStr">
        <is>
          <t>Pendiente de validación: el ítem está en el Master pero no tiene código SAP confirmado</t>
        </is>
      </c>
      <c r="Z513" s="33" t="inlineStr">
        <is>
          <t>Alta de material en SAP (sin código)</t>
        </is>
      </c>
      <c r="AA513" s="32" t="inlineStr">
        <is>
          <t>400</t>
        </is>
      </c>
      <c r="AB513" s="32" t="inlineStr">
        <is>
          <t>Clorhidrato de Labetalol 20mg</t>
        </is>
      </c>
      <c r="AC513" s="32" t="inlineStr">
        <is>
          <t>Sin coincidencia</t>
        </is>
      </c>
      <c r="AD513" s="32" t="inlineStr">
        <is>
          <t>No</t>
        </is>
      </c>
      <c r="AE513" s="32" t="inlineStr"/>
      <c r="AF513" s="32" t="inlineStr">
        <is>
          <t>Sí</t>
        </is>
      </c>
      <c r="AG513" s="32" t="inlineStr">
        <is>
          <t>M04-009</t>
        </is>
      </c>
      <c r="AH513" s="41" t="n">
        <v>0</v>
      </c>
      <c r="AI513" s="41" t="n">
        <v>11</v>
      </c>
      <c r="AJ513" s="41" t="n">
        <v>-11</v>
      </c>
      <c r="AK513" s="32" t="n"/>
      <c r="AL513" s="32" t="n"/>
      <c r="AM513" s="32" t="n"/>
      <c r="AN513" s="29" t="inlineStr">
        <is>
          <t>Sin valor unitario en SAP: la diferencia económica de este ítem no puede calcularse (dato faltante).</t>
        </is>
      </c>
      <c r="AO513" s="32" t="inlineStr">
        <is>
          <t>Homologado al master M04-009, pero sus códigos SAP (1000634) no figuran en el stock SAP de este centro. Mejor aproximación descartada: 1005202 LABETALOL 5MG AMP (dosis/presentación distinta (20MG vs 5MG); similitud 0.48).</t>
        </is>
      </c>
    </row>
    <row r="514">
      <c r="A514" s="17" t="n"/>
      <c r="B514" s="17" t="inlineStr">
        <is>
          <t>Cloruro de Sodio 25ml spray nasal</t>
        </is>
      </c>
      <c r="F514" s="17" t="inlineStr">
        <is>
          <t>1130</t>
        </is>
      </c>
      <c r="H514" s="17" t="inlineStr">
        <is>
          <t>C/U</t>
        </is>
      </c>
      <c r="I514" s="18" t="n">
        <v>0</v>
      </c>
      <c r="Q514" s="18" t="n">
        <v>34</v>
      </c>
      <c r="R514" s="18">
        <f>I514-Q514</f>
        <v/>
      </c>
      <c r="T514" s="17" t="inlineStr">
        <is>
          <t>Ítem del inventario físico de Avain sin código SAP en este centro. Se mantiene la línea sin código de material: la diferencia indica una cantidad a dar de alta en SAP.</t>
        </is>
      </c>
      <c r="U514" s="32" t="inlineStr">
        <is>
          <t>Inventario físico sin código SAP</t>
        </is>
      </c>
      <c r="V514" s="32" t="inlineStr">
        <is>
          <t>Sin clasificar en SAP</t>
        </is>
      </c>
      <c r="W514" s="32" t="inlineStr">
        <is>
          <t>Dentro del alcance</t>
        </is>
      </c>
      <c r="X514" s="33" t="inlineStr">
        <is>
          <t>Sin coincidencia</t>
        </is>
      </c>
      <c r="Y514" s="32" t="inlineStr">
        <is>
          <t>Sin correspondencia confirmada: hay aproximaciones en SAP, descartadas por presentación o evidencia débil</t>
        </is>
      </c>
      <c r="Z514" s="33" t="inlineStr">
        <is>
          <t>Alta de material en SAP (sin código)</t>
        </is>
      </c>
      <c r="AA514" s="32" t="inlineStr">
        <is>
          <t>149</t>
        </is>
      </c>
      <c r="AB514" s="32" t="inlineStr">
        <is>
          <t>Cloruro de Sodio 25ml spray nasal</t>
        </is>
      </c>
      <c r="AC514" s="32" t="inlineStr">
        <is>
          <t>Sin coincidencia</t>
        </is>
      </c>
      <c r="AD514" s="32" t="inlineStr">
        <is>
          <t>No</t>
        </is>
      </c>
      <c r="AE514" s="32" t="inlineStr"/>
      <c r="AF514" s="32" t="inlineStr">
        <is>
          <t>No</t>
        </is>
      </c>
      <c r="AG514" s="32" t="inlineStr"/>
      <c r="AH514" s="41" t="n">
        <v>0</v>
      </c>
      <c r="AI514" s="41" t="n">
        <v>34</v>
      </c>
      <c r="AJ514" s="41" t="n">
        <v>-34</v>
      </c>
      <c r="AK514" s="32" t="n"/>
      <c r="AL514" s="32" t="n"/>
      <c r="AM514" s="32" t="n"/>
      <c r="AN514" s="29" t="inlineStr">
        <is>
          <t>Sin valor unitario en SAP: la diferencia económica de este ítem no puede calcularse (dato faltante).</t>
        </is>
      </c>
      <c r="AO514" s="32" t="inlineStr">
        <is>
          <t>Mejor aproximación descartada: 2000012 BICARBONATO DE SODIO 100 ML (dosis/presentación distinta (25ML vs 100ML); similitud 0.36).</t>
        </is>
      </c>
    </row>
    <row r="515">
      <c r="A515" s="17" t="n"/>
      <c r="B515" s="17" t="inlineStr">
        <is>
          <t>Clotrimazol Crema 1% x 20gr</t>
        </is>
      </c>
      <c r="F515" s="17" t="inlineStr">
        <is>
          <t>1130</t>
        </is>
      </c>
      <c r="H515" s="17" t="inlineStr">
        <is>
          <t>C/U</t>
        </is>
      </c>
      <c r="I515" s="18" t="n">
        <v>0</v>
      </c>
      <c r="Q515" s="18" t="n">
        <v>20</v>
      </c>
      <c r="R515" s="18">
        <f>I515-Q515</f>
        <v/>
      </c>
      <c r="T515" s="17" t="inlineStr">
        <is>
          <t>Ítem del inventario físico de Avain sin código SAP en este centro. Se mantiene la línea sin código de material: la diferencia indica una cantidad a dar de alta en SAP.</t>
        </is>
      </c>
      <c r="U515" s="32" t="inlineStr">
        <is>
          <t>Inventario físico sin código SAP</t>
        </is>
      </c>
      <c r="V515" s="32" t="inlineStr">
        <is>
          <t>Sin clasificar en SAP</t>
        </is>
      </c>
      <c r="W515" s="32" t="inlineStr">
        <is>
          <t>Dentro del alcance</t>
        </is>
      </c>
      <c r="X515" s="33" t="inlineStr">
        <is>
          <t>Sin coincidencia</t>
        </is>
      </c>
      <c r="Y515" s="32" t="inlineStr">
        <is>
          <t>Pendiente de validación: el ítem está en el Master pero no tiene código SAP confirmado</t>
        </is>
      </c>
      <c r="Z515" s="33" t="inlineStr">
        <is>
          <t>Alta de material en SAP (sin código)</t>
        </is>
      </c>
      <c r="AA515" s="32" t="inlineStr">
        <is>
          <t>301</t>
        </is>
      </c>
      <c r="AB515" s="32" t="inlineStr">
        <is>
          <t>Clotrimazol Crema 1% x 20gr</t>
        </is>
      </c>
      <c r="AC515" s="32" t="inlineStr">
        <is>
          <t>Sin coincidencia</t>
        </is>
      </c>
      <c r="AD515" s="32" t="inlineStr">
        <is>
          <t>No</t>
        </is>
      </c>
      <c r="AE515" s="32" t="inlineStr"/>
      <c r="AF515" s="32" t="inlineStr">
        <is>
          <t>Sí</t>
        </is>
      </c>
      <c r="AG515" s="32" t="inlineStr">
        <is>
          <t>M15-006</t>
        </is>
      </c>
      <c r="AH515" s="41" t="n">
        <v>0</v>
      </c>
      <c r="AI515" s="41" t="n">
        <v>20</v>
      </c>
      <c r="AJ515" s="41" t="n">
        <v>-20</v>
      </c>
      <c r="AK515" s="32" t="n"/>
      <c r="AL515" s="32" t="n"/>
      <c r="AM515" s="32" t="n"/>
      <c r="AN515" s="29" t="inlineStr">
        <is>
          <t>Sin valor unitario en SAP: la diferencia económica de este ítem no puede calcularse (dato faltante).</t>
        </is>
      </c>
      <c r="AO515" s="32" t="inlineStr">
        <is>
          <t>Homologado al master M15-006, pero sus códigos SAP (1000665, 1000870) no figuran en el stock SAP de este centro. Mejor aproximación descartada: 1000695 ACICLOVIR 5% CREMA X 10GR (dosis/presentación distinta (1%, 20000MG vs 5%, 10000MG); similitud 0.53).</t>
        </is>
      </c>
    </row>
    <row r="516">
      <c r="A516" s="17" t="n"/>
      <c r="B516" s="17" t="inlineStr">
        <is>
          <t>Colirio (Nafazolina- Feniramina) gotas oftalmicas x 15 ml</t>
        </is>
      </c>
      <c r="F516" s="17" t="inlineStr">
        <is>
          <t>1130</t>
        </is>
      </c>
      <c r="H516" s="17" t="inlineStr">
        <is>
          <t>C/U</t>
        </is>
      </c>
      <c r="I516" s="18" t="n">
        <v>0</v>
      </c>
      <c r="Q516" s="18" t="n">
        <v>1</v>
      </c>
      <c r="R516" s="18">
        <f>I516-Q516</f>
        <v/>
      </c>
      <c r="T516" s="17" t="inlineStr">
        <is>
          <t>Ítem del inventario físico de Avain sin código SAP en este centro. Se mantiene la línea sin código de material: la diferencia indica una cantidad a dar de alta en SAP.</t>
        </is>
      </c>
      <c r="U516" s="32" t="inlineStr">
        <is>
          <t>Inventario físico sin código SAP</t>
        </is>
      </c>
      <c r="V516" s="32" t="inlineStr">
        <is>
          <t>Sin clasificar en SAP</t>
        </is>
      </c>
      <c r="W516" s="32" t="inlineStr">
        <is>
          <t>Dentro del alcance</t>
        </is>
      </c>
      <c r="X516" s="33" t="inlineStr">
        <is>
          <t>Sin coincidencia</t>
        </is>
      </c>
      <c r="Y516" s="32" t="inlineStr">
        <is>
          <t>Sin correspondencia confirmada: hay aproximaciones en SAP, descartadas por presentación o evidencia débil</t>
        </is>
      </c>
      <c r="Z516" s="33" t="inlineStr">
        <is>
          <t>Alta de material en SAP (sin código)</t>
        </is>
      </c>
      <c r="AA516" s="32" t="inlineStr">
        <is>
          <t>79</t>
        </is>
      </c>
      <c r="AB516" s="32" t="inlineStr">
        <is>
          <t>Colirio (Nafazolina- Feniramina) gotas oftalmicas x 15 ml</t>
        </is>
      </c>
      <c r="AC516" s="32" t="inlineStr">
        <is>
          <t>Sin coincidencia</t>
        </is>
      </c>
      <c r="AD516" s="32" t="inlineStr">
        <is>
          <t>No</t>
        </is>
      </c>
      <c r="AE516" s="32" t="inlineStr"/>
      <c r="AF516" s="32" t="inlineStr">
        <is>
          <t>No</t>
        </is>
      </c>
      <c r="AG516" s="32" t="inlineStr"/>
      <c r="AH516" s="41" t="n">
        <v>0</v>
      </c>
      <c r="AI516" s="41" t="n">
        <v>1</v>
      </c>
      <c r="AJ516" s="41" t="n">
        <v>-1</v>
      </c>
      <c r="AK516" s="32" t="n"/>
      <c r="AL516" s="32" t="n"/>
      <c r="AM516" s="32" t="n"/>
      <c r="AN516" s="29" t="inlineStr">
        <is>
          <t>Sin valor unitario en SAP: la diferencia económica de este ítem no puede calcularse (dato faltante).</t>
        </is>
      </c>
      <c r="AO516" s="32" t="inlineStr">
        <is>
          <t>Mejor aproximación descartada: 1000189 COLIRIO ANTIBIOTICO GOTAS (una nomenclatura no informa dosis; similitud 0.47).</t>
        </is>
      </c>
    </row>
    <row r="517">
      <c r="A517" s="17" t="n"/>
      <c r="B517" s="17" t="inlineStr">
        <is>
          <t>Collar Cervical TU regulable</t>
        </is>
      </c>
      <c r="F517" s="17" t="inlineStr">
        <is>
          <t>1130</t>
        </is>
      </c>
      <c r="H517" s="17" t="inlineStr">
        <is>
          <t>C/U</t>
        </is>
      </c>
      <c r="I517" s="18" t="n">
        <v>0</v>
      </c>
      <c r="Q517" s="18" t="n">
        <v>4</v>
      </c>
      <c r="R517" s="18">
        <f>I517-Q517</f>
        <v/>
      </c>
      <c r="T517" s="17" t="inlineStr">
        <is>
          <t>Ítem del inventario físico de Avain sin código SAP en este centro. Se mantiene la línea sin código de material: la diferencia indica una cantidad a dar de alta en SAP.</t>
        </is>
      </c>
      <c r="U517" s="32" t="inlineStr">
        <is>
          <t>Inventario físico sin código SAP</t>
        </is>
      </c>
      <c r="V517" s="32" t="inlineStr">
        <is>
          <t>Sin clasificar en SAP</t>
        </is>
      </c>
      <c r="W517" s="32" t="inlineStr">
        <is>
          <t>Dentro del alcance</t>
        </is>
      </c>
      <c r="X517" s="33" t="inlineStr">
        <is>
          <t>Sin coincidencia</t>
        </is>
      </c>
      <c r="Y517" s="32" t="inlineStr">
        <is>
          <t>Pendiente de validación: el ítem está en el Master pero no tiene código SAP confirmado</t>
        </is>
      </c>
      <c r="Z517" s="33" t="inlineStr">
        <is>
          <t>Alta de material en SAP (sin código)</t>
        </is>
      </c>
      <c r="AA517" s="32" t="inlineStr">
        <is>
          <t>329</t>
        </is>
      </c>
      <c r="AB517" s="32" t="inlineStr">
        <is>
          <t>Collar Cervical TU regulable</t>
        </is>
      </c>
      <c r="AC517" s="32" t="inlineStr">
        <is>
          <t>Sin coincidencia</t>
        </is>
      </c>
      <c r="AD517" s="32" t="inlineStr">
        <is>
          <t>No</t>
        </is>
      </c>
      <c r="AE517" s="32" t="inlineStr"/>
      <c r="AF517" s="32" t="inlineStr">
        <is>
          <t>Sí</t>
        </is>
      </c>
      <c r="AG517" s="32" t="inlineStr">
        <is>
          <t>E-193</t>
        </is>
      </c>
      <c r="AH517" s="41" t="n">
        <v>0</v>
      </c>
      <c r="AI517" s="41" t="n">
        <v>4</v>
      </c>
      <c r="AJ517" s="41" t="n">
        <v>-4</v>
      </c>
      <c r="AK517" s="32" t="n"/>
      <c r="AL517" s="32" t="n"/>
      <c r="AM517" s="32" t="n"/>
      <c r="AN517" s="29" t="inlineStr">
        <is>
          <t>Sin valor unitario en SAP: la diferencia económica de este ítem no puede calcularse (dato faltante).</t>
        </is>
      </c>
      <c r="AO517" s="32" t="inlineStr">
        <is>
          <t>Homologado al master E-193, pero sus códigos SAP (2001447) no figuran en el stock SAP de este centro. Mejor aproximación descartada: 2000051 COLLAR CERVICAL MEDIANO (similitud 0.57).</t>
        </is>
      </c>
    </row>
    <row r="518">
      <c r="A518" s="17" t="n"/>
      <c r="B518" s="17" t="inlineStr">
        <is>
          <t>Collarín Cervical T. M</t>
        </is>
      </c>
      <c r="F518" s="17" t="inlineStr">
        <is>
          <t>1130</t>
        </is>
      </c>
      <c r="H518" s="17" t="inlineStr">
        <is>
          <t>C/U</t>
        </is>
      </c>
      <c r="I518" s="18" t="n">
        <v>0</v>
      </c>
      <c r="Q518" s="18" t="n">
        <v>16</v>
      </c>
      <c r="R518" s="18">
        <f>I518-Q518</f>
        <v/>
      </c>
      <c r="T518" s="17" t="inlineStr">
        <is>
          <t>Ítem del inventario físico de Avain sin código SAP en este centro. Se mantiene la línea sin código de material: la diferencia indica una cantidad a dar de alta en SAP.</t>
        </is>
      </c>
      <c r="U518" s="32" t="inlineStr">
        <is>
          <t>Inventario físico sin código SAP</t>
        </is>
      </c>
      <c r="V518" s="32" t="inlineStr">
        <is>
          <t>Sin clasificar en SAP</t>
        </is>
      </c>
      <c r="W518" s="32" t="inlineStr">
        <is>
          <t>Dentro del alcance</t>
        </is>
      </c>
      <c r="X518" s="33" t="inlineStr">
        <is>
          <t>Sin coincidencia</t>
        </is>
      </c>
      <c r="Y518" s="32" t="inlineStr">
        <is>
          <t>Sin correspondencia confirmada: hay aproximaciones en SAP, descartadas por presentación o evidencia débil</t>
        </is>
      </c>
      <c r="Z518" s="33" t="inlineStr">
        <is>
          <t>Alta de material en SAP (sin código)</t>
        </is>
      </c>
      <c r="AA518" s="32" t="inlineStr">
        <is>
          <t>81</t>
        </is>
      </c>
      <c r="AB518" s="32" t="inlineStr">
        <is>
          <t>Collarín Cervical T. M</t>
        </is>
      </c>
      <c r="AC518" s="32" t="inlineStr">
        <is>
          <t>Sin coincidencia</t>
        </is>
      </c>
      <c r="AD518" s="32" t="inlineStr">
        <is>
          <t>No</t>
        </is>
      </c>
      <c r="AE518" s="32" t="inlineStr"/>
      <c r="AF518" s="32" t="inlineStr">
        <is>
          <t>No</t>
        </is>
      </c>
      <c r="AG518" s="32" t="inlineStr"/>
      <c r="AH518" s="41" t="n">
        <v>0</v>
      </c>
      <c r="AI518" s="41" t="n">
        <v>16</v>
      </c>
      <c r="AJ518" s="41" t="n">
        <v>-16</v>
      </c>
      <c r="AK518" s="32" t="n"/>
      <c r="AL518" s="32" t="n"/>
      <c r="AM518" s="32" t="n"/>
      <c r="AN518" s="29" t="inlineStr">
        <is>
          <t>Sin valor unitario en SAP: la diferencia económica de este ítem no puede calcularse (dato faltante).</t>
        </is>
      </c>
      <c r="AO518" s="32" t="inlineStr">
        <is>
          <t>Mejor aproximación descartada: 2000051 COLLAR CERVICAL MEDIANO (similitud 0.38).</t>
        </is>
      </c>
    </row>
    <row r="519">
      <c r="A519" s="17" t="n"/>
      <c r="B519" s="17" t="inlineStr">
        <is>
          <t>Collarín Cervical T. Philadelphia CH</t>
        </is>
      </c>
      <c r="F519" s="17" t="inlineStr">
        <is>
          <t>1130</t>
        </is>
      </c>
      <c r="H519" s="17" t="inlineStr">
        <is>
          <t>C/U</t>
        </is>
      </c>
      <c r="I519" s="18" t="n">
        <v>0</v>
      </c>
      <c r="Q519" s="18" t="n">
        <v>6</v>
      </c>
      <c r="R519" s="18">
        <f>I519-Q519</f>
        <v/>
      </c>
      <c r="T519" s="17" t="inlineStr">
        <is>
          <t>Ítem del inventario físico de Avain sin código SAP en este centro. Se mantiene la línea sin código de material: la diferencia indica una cantidad a dar de alta en SAP.</t>
        </is>
      </c>
      <c r="U519" s="32" t="inlineStr">
        <is>
          <t>Inventario físico sin código SAP</t>
        </is>
      </c>
      <c r="V519" s="32" t="inlineStr">
        <is>
          <t>Sin clasificar en SAP</t>
        </is>
      </c>
      <c r="W519" s="32" t="inlineStr">
        <is>
          <t>Dentro del alcance</t>
        </is>
      </c>
      <c r="X519" s="33" t="inlineStr">
        <is>
          <t>Sin coincidencia</t>
        </is>
      </c>
      <c r="Y519" s="32" t="inlineStr">
        <is>
          <t>Sin correspondencia confirmada: hay aproximaciones en SAP, descartadas por presentación o evidencia débil</t>
        </is>
      </c>
      <c r="Z519" s="33" t="inlineStr">
        <is>
          <t>Alta de material en SAP (sin código)</t>
        </is>
      </c>
      <c r="AA519" s="32" t="inlineStr">
        <is>
          <t>82</t>
        </is>
      </c>
      <c r="AB519" s="32" t="inlineStr">
        <is>
          <t>Collarín Cervical T. Philadelphia CH</t>
        </is>
      </c>
      <c r="AC519" s="32" t="inlineStr">
        <is>
          <t>Sin coincidencia</t>
        </is>
      </c>
      <c r="AD519" s="32" t="inlineStr">
        <is>
          <t>No</t>
        </is>
      </c>
      <c r="AE519" s="32" t="inlineStr"/>
      <c r="AF519" s="32" t="inlineStr">
        <is>
          <t>No</t>
        </is>
      </c>
      <c r="AG519" s="32" t="inlineStr"/>
      <c r="AH519" s="41" t="n">
        <v>0</v>
      </c>
      <c r="AI519" s="41" t="n">
        <v>6</v>
      </c>
      <c r="AJ519" s="41" t="n">
        <v>-6</v>
      </c>
      <c r="AK519" s="32" t="n"/>
      <c r="AL519" s="32" t="n"/>
      <c r="AM519" s="32" t="n"/>
      <c r="AN519" s="29" t="inlineStr">
        <is>
          <t>Sin valor unitario en SAP: la diferencia económica de este ítem no puede calcularse (dato faltante).</t>
        </is>
      </c>
      <c r="AO519" s="32" t="inlineStr">
        <is>
          <t>Mejor aproximación descartada: 2000051 COLLAR CERVICAL MEDIANO (similitud 0.34).</t>
        </is>
      </c>
    </row>
    <row r="520">
      <c r="A520" s="17" t="n"/>
      <c r="B520" s="17" t="inlineStr">
        <is>
          <t>Collarín Cervical T. Philadelphia G</t>
        </is>
      </c>
      <c r="F520" s="17" t="inlineStr">
        <is>
          <t>1130</t>
        </is>
      </c>
      <c r="H520" s="17" t="inlineStr">
        <is>
          <t>C/U</t>
        </is>
      </c>
      <c r="I520" s="18" t="n">
        <v>0</v>
      </c>
      <c r="Q520" s="18" t="n">
        <v>8</v>
      </c>
      <c r="R520" s="18">
        <f>I520-Q520</f>
        <v/>
      </c>
      <c r="T520" s="17" t="inlineStr">
        <is>
          <t>Ítem del inventario físico de Avain sin código SAP en este centro. Se mantiene la línea sin código de material: la diferencia indica una cantidad a dar de alta en SAP.</t>
        </is>
      </c>
      <c r="U520" s="32" t="inlineStr">
        <is>
          <t>Inventario físico sin código SAP</t>
        </is>
      </c>
      <c r="V520" s="32" t="inlineStr">
        <is>
          <t>Sin clasificar en SAP</t>
        </is>
      </c>
      <c r="W520" s="32" t="inlineStr">
        <is>
          <t>Dentro del alcance</t>
        </is>
      </c>
      <c r="X520" s="33" t="inlineStr">
        <is>
          <t>Sin coincidencia</t>
        </is>
      </c>
      <c r="Y520" s="32" t="inlineStr">
        <is>
          <t>Sin correspondencia confirmada: hay aproximaciones en SAP, descartadas por presentación o evidencia débil</t>
        </is>
      </c>
      <c r="Z520" s="33" t="inlineStr">
        <is>
          <t>Alta de material en SAP (sin código)</t>
        </is>
      </c>
      <c r="AA520" s="32" t="inlineStr">
        <is>
          <t>83</t>
        </is>
      </c>
      <c r="AB520" s="32" t="inlineStr">
        <is>
          <t>Collarín Cervical T. Philadelphia G</t>
        </is>
      </c>
      <c r="AC520" s="32" t="inlineStr">
        <is>
          <t>Sin coincidencia</t>
        </is>
      </c>
      <c r="AD520" s="32" t="inlineStr">
        <is>
          <t>No</t>
        </is>
      </c>
      <c r="AE520" s="32" t="inlineStr"/>
      <c r="AF520" s="32" t="inlineStr">
        <is>
          <t>No</t>
        </is>
      </c>
      <c r="AG520" s="32" t="inlineStr"/>
      <c r="AH520" s="41" t="n">
        <v>0</v>
      </c>
      <c r="AI520" s="41" t="n">
        <v>8</v>
      </c>
      <c r="AJ520" s="41" t="n">
        <v>-8</v>
      </c>
      <c r="AK520" s="32" t="n"/>
      <c r="AL520" s="32" t="n"/>
      <c r="AM520" s="32" t="n"/>
      <c r="AN520" s="29" t="inlineStr">
        <is>
          <t>Sin valor unitario en SAP: la diferencia económica de este ítem no puede calcularse (dato faltante).</t>
        </is>
      </c>
      <c r="AO520" s="32" t="inlineStr">
        <is>
          <t>Mejor aproximación descartada: 2000051 COLLAR CERVICAL MEDIANO (similitud 0.35).</t>
        </is>
      </c>
    </row>
    <row r="521">
      <c r="A521" s="17" t="n"/>
      <c r="B521" s="17" t="inlineStr">
        <is>
          <t>Contractil (Ácido ascórbico + Extracto Seco de Ruscus Aculeatus + Hesperidina Metilchalcona) Comprimidos</t>
        </is>
      </c>
      <c r="F521" s="17" t="inlineStr">
        <is>
          <t>1130</t>
        </is>
      </c>
      <c r="H521" s="17" t="inlineStr">
        <is>
          <t>C/U</t>
        </is>
      </c>
      <c r="I521" s="18" t="n">
        <v>0</v>
      </c>
      <c r="Q521" s="18" t="n">
        <v>60</v>
      </c>
      <c r="R521" s="18">
        <f>I521-Q521</f>
        <v/>
      </c>
      <c r="T521" s="17" t="inlineStr">
        <is>
          <t>Ítem del inventario físico de Avain sin código SAP en este centro. Se mantiene la línea sin código de material: la diferencia indica una cantidad a dar de alta en SAP.</t>
        </is>
      </c>
      <c r="U521" s="32" t="inlineStr">
        <is>
          <t>Inventario físico sin código SAP</t>
        </is>
      </c>
      <c r="V521" s="32" t="inlineStr">
        <is>
          <t>Sin clasificar en SAP</t>
        </is>
      </c>
      <c r="W521" s="32" t="inlineStr">
        <is>
          <t>Dentro del alcance</t>
        </is>
      </c>
      <c r="X521" s="33" t="inlineStr">
        <is>
          <t>Sin coincidencia</t>
        </is>
      </c>
      <c r="Y521" s="32" t="inlineStr">
        <is>
          <t>Sin correspondencia confirmada: hay aproximaciones en SAP, descartadas por presentación o evidencia débil</t>
        </is>
      </c>
      <c r="Z521" s="33" t="inlineStr">
        <is>
          <t>Alta de material en SAP (sin código)</t>
        </is>
      </c>
      <c r="AA521" s="32" t="inlineStr">
        <is>
          <t>84</t>
        </is>
      </c>
      <c r="AB521" s="32" t="inlineStr">
        <is>
          <t>Contractil (Ácido ascórbico + Extracto Seco de Ruscus Aculeatus + Hesperidina Metilchalcona) Comprimidos</t>
        </is>
      </c>
      <c r="AC521" s="32" t="inlineStr">
        <is>
          <t>Sin coincidencia</t>
        </is>
      </c>
      <c r="AD521" s="32" t="inlineStr">
        <is>
          <t>No</t>
        </is>
      </c>
      <c r="AE521" s="32" t="inlineStr"/>
      <c r="AF521" s="32" t="inlineStr">
        <is>
          <t>No</t>
        </is>
      </c>
      <c r="AG521" s="32" t="inlineStr"/>
      <c r="AH521" s="41" t="n">
        <v>0</v>
      </c>
      <c r="AI521" s="41" t="n">
        <v>60</v>
      </c>
      <c r="AJ521" s="41" t="n">
        <v>-60</v>
      </c>
      <c r="AK521" s="32" t="n"/>
      <c r="AL521" s="32" t="n"/>
      <c r="AM521" s="32" t="n"/>
      <c r="AN521" s="29" t="inlineStr">
        <is>
          <t>Sin valor unitario en SAP: la diferencia económica de este ítem no puede calcularse (dato faltante).</t>
        </is>
      </c>
      <c r="AO521" s="32" t="inlineStr">
        <is>
          <t>Mejor aproximación descartada: 1000562 CONTRACTIL (FLEBOCONSTRICTOR) COMP (similitud 0.41).</t>
        </is>
      </c>
    </row>
    <row r="522">
      <c r="A522" s="17" t="n"/>
      <c r="B522" s="17" t="inlineStr">
        <is>
          <t>Contractil crema rectal (Ácido ascórbico + Extracto Seco de Ruscus Aculeatus + Hesperidina Metilchalcona)</t>
        </is>
      </c>
      <c r="F522" s="17" t="inlineStr">
        <is>
          <t>1130</t>
        </is>
      </c>
      <c r="H522" s="17" t="inlineStr">
        <is>
          <t>C/U</t>
        </is>
      </c>
      <c r="I522" s="18" t="n">
        <v>0</v>
      </c>
      <c r="Q522" s="18" t="n">
        <v>6</v>
      </c>
      <c r="R522" s="18">
        <f>I522-Q522</f>
        <v/>
      </c>
      <c r="T522" s="17" t="inlineStr">
        <is>
          <t>Ítem del inventario físico de Avain sin código SAP en este centro. Se mantiene la línea sin código de material: la diferencia indica una cantidad a dar de alta en SAP.</t>
        </is>
      </c>
      <c r="U522" s="32" t="inlineStr">
        <is>
          <t>Inventario físico sin código SAP</t>
        </is>
      </c>
      <c r="V522" s="32" t="inlineStr">
        <is>
          <t>Sin clasificar en SAP</t>
        </is>
      </c>
      <c r="W522" s="32" t="inlineStr">
        <is>
          <t>Dentro del alcance</t>
        </is>
      </c>
      <c r="X522" s="33" t="inlineStr">
        <is>
          <t>Sin coincidencia</t>
        </is>
      </c>
      <c r="Y522" s="32" t="inlineStr">
        <is>
          <t>Sin correspondencia confirmada: hay aproximaciones en SAP, descartadas por presentación o evidencia débil</t>
        </is>
      </c>
      <c r="Z522" s="33" t="inlineStr">
        <is>
          <t>Alta de material en SAP (sin código)</t>
        </is>
      </c>
      <c r="AA522" s="32" t="inlineStr">
        <is>
          <t>85</t>
        </is>
      </c>
      <c r="AB522" s="32" t="inlineStr">
        <is>
          <t>Contractil crema rectal (Ácido ascórbico + Extracto Seco de Ruscus Aculeatus + Hesperidina Metilchalcona)</t>
        </is>
      </c>
      <c r="AC522" s="32" t="inlineStr">
        <is>
          <t>Sin coincidencia</t>
        </is>
      </c>
      <c r="AD522" s="32" t="inlineStr">
        <is>
          <t>No</t>
        </is>
      </c>
      <c r="AE522" s="32" t="inlineStr"/>
      <c r="AF522" s="32" t="inlineStr">
        <is>
          <t>No</t>
        </is>
      </c>
      <c r="AG522" s="32" t="inlineStr"/>
      <c r="AH522" s="41" t="n">
        <v>0</v>
      </c>
      <c r="AI522" s="41" t="n">
        <v>6</v>
      </c>
      <c r="AJ522" s="41" t="n">
        <v>-6</v>
      </c>
      <c r="AK522" s="32" t="n"/>
      <c r="AL522" s="32" t="n"/>
      <c r="AM522" s="32" t="n"/>
      <c r="AN522" s="29" t="inlineStr">
        <is>
          <t>Sin valor unitario en SAP: la diferencia económica de este ítem no puede calcularse (dato faltante).</t>
        </is>
      </c>
      <c r="AO522" s="32" t="inlineStr">
        <is>
          <t>Mejor aproximación descartada: 1000562 CONTRACTIL (FLEBOCONSTRICTOR) COMP (similitud 0.29).</t>
        </is>
      </c>
    </row>
    <row r="523">
      <c r="A523" s="17" t="n"/>
      <c r="B523" s="17" t="inlineStr">
        <is>
          <t>Corteroid (betametasona fosfato/acetato) fco ampolla</t>
        </is>
      </c>
      <c r="F523" s="17" t="inlineStr">
        <is>
          <t>1130</t>
        </is>
      </c>
      <c r="H523" s="17" t="inlineStr">
        <is>
          <t>C/U</t>
        </is>
      </c>
      <c r="I523" s="18" t="n">
        <v>0</v>
      </c>
      <c r="Q523" s="18" t="n">
        <v>8</v>
      </c>
      <c r="R523" s="18">
        <f>I523-Q523</f>
        <v/>
      </c>
      <c r="T523" s="17" t="inlineStr">
        <is>
          <t>Ítem del inventario físico de Avain sin código SAP en este centro. Se mantiene la línea sin código de material: la diferencia indica una cantidad a dar de alta en SAP.</t>
        </is>
      </c>
      <c r="U523" s="32" t="inlineStr">
        <is>
          <t>Inventario físico sin código SAP</t>
        </is>
      </c>
      <c r="V523" s="32" t="inlineStr">
        <is>
          <t>Sin clasificar en SAP</t>
        </is>
      </c>
      <c r="W523" s="32" t="inlineStr">
        <is>
          <t>Dentro del alcance</t>
        </is>
      </c>
      <c r="X523" s="33" t="inlineStr">
        <is>
          <t>Sin coincidencia</t>
        </is>
      </c>
      <c r="Y523" s="32" t="inlineStr">
        <is>
          <t>Pendiente de validación: el ítem está en el Master pero no tiene código SAP confirmado</t>
        </is>
      </c>
      <c r="Z523" s="33" t="inlineStr">
        <is>
          <t>Alta de material en SAP (sin código)</t>
        </is>
      </c>
      <c r="AA523" s="32" t="inlineStr">
        <is>
          <t>419</t>
        </is>
      </c>
      <c r="AB523" s="32" t="inlineStr">
        <is>
          <t>Corteroid (betametasona fosfato/acetato) fco ampolla</t>
        </is>
      </c>
      <c r="AC523" s="32" t="inlineStr">
        <is>
          <t>Sin coincidencia</t>
        </is>
      </c>
      <c r="AD523" s="32" t="inlineStr">
        <is>
          <t>No</t>
        </is>
      </c>
      <c r="AE523" s="32" t="inlineStr"/>
      <c r="AF523" s="32" t="inlineStr">
        <is>
          <t>Sí</t>
        </is>
      </c>
      <c r="AG523" s="32" t="inlineStr">
        <is>
          <t>M06-004</t>
        </is>
      </c>
      <c r="AH523" s="41" t="n">
        <v>0</v>
      </c>
      <c r="AI523" s="41" t="n">
        <v>8</v>
      </c>
      <c r="AJ523" s="41" t="n">
        <v>-8</v>
      </c>
      <c r="AK523" s="32" t="n"/>
      <c r="AL523" s="32" t="n"/>
      <c r="AM523" s="32" t="n"/>
      <c r="AN523" s="29" t="inlineStr">
        <is>
          <t>Sin valor unitario en SAP: la diferencia económica de este ítem no puede calcularse (dato faltante).</t>
        </is>
      </c>
      <c r="AO523" s="32" t="inlineStr">
        <is>
          <t>Homologado al master M06-004, pero sus códigos SAP (1001091) no figuran en el stock SAP de este centro. Mejor aproximación descartada: 1000353 LORATADINA+BETAMETASONA(HISTAMINOCORTERO (similitud 0.31).</t>
        </is>
      </c>
    </row>
    <row r="524">
      <c r="A524" s="17" t="n"/>
      <c r="B524" s="17" t="inlineStr">
        <is>
          <t>Crema de Bismuto susp. x90ml</t>
        </is>
      </c>
      <c r="F524" s="17" t="inlineStr">
        <is>
          <t>1130</t>
        </is>
      </c>
      <c r="H524" s="17" t="inlineStr">
        <is>
          <t>C/U</t>
        </is>
      </c>
      <c r="I524" s="18" t="n">
        <v>0</v>
      </c>
      <c r="Q524" s="18" t="n">
        <v>19</v>
      </c>
      <c r="R524" s="18">
        <f>I524-Q524</f>
        <v/>
      </c>
      <c r="T524" s="17" t="inlineStr">
        <is>
          <t>Ítem del inventario físico de Avain sin código SAP en este centro. Se mantiene la línea sin código de material: la diferencia indica una cantidad a dar de alta en SAP.</t>
        </is>
      </c>
      <c r="U524" s="32" t="inlineStr">
        <is>
          <t>Inventario físico sin código SAP</t>
        </is>
      </c>
      <c r="V524" s="32" t="inlineStr">
        <is>
          <t>Sin clasificar en SAP</t>
        </is>
      </c>
      <c r="W524" s="32" t="inlineStr">
        <is>
          <t>Dentro del alcance</t>
        </is>
      </c>
      <c r="X524" s="33" t="inlineStr">
        <is>
          <t>Sin coincidencia</t>
        </is>
      </c>
      <c r="Y524" s="32" t="inlineStr">
        <is>
          <t>Sin correspondencia confirmada: hay aproximaciones en SAP, descartadas por presentación o evidencia débil</t>
        </is>
      </c>
      <c r="Z524" s="33" t="inlineStr">
        <is>
          <t>Alta de material en SAP (sin código)</t>
        </is>
      </c>
      <c r="AA524" s="32" t="inlineStr">
        <is>
          <t>86</t>
        </is>
      </c>
      <c r="AB524" s="32" t="inlineStr">
        <is>
          <t>Crema de Bismuto susp. x90ml</t>
        </is>
      </c>
      <c r="AC524" s="32" t="inlineStr">
        <is>
          <t>Sin coincidencia</t>
        </is>
      </c>
      <c r="AD524" s="32" t="inlineStr">
        <is>
          <t>No</t>
        </is>
      </c>
      <c r="AE524" s="32" t="inlineStr"/>
      <c r="AF524" s="32" t="inlineStr">
        <is>
          <t>No</t>
        </is>
      </c>
      <c r="AG524" s="32" t="inlineStr"/>
      <c r="AH524" s="41" t="n">
        <v>0</v>
      </c>
      <c r="AI524" s="41" t="n">
        <v>19</v>
      </c>
      <c r="AJ524" s="41" t="n">
        <v>-19</v>
      </c>
      <c r="AK524" s="32" t="n"/>
      <c r="AL524" s="32" t="n"/>
      <c r="AM524" s="32" t="n"/>
      <c r="AN524" s="29" t="inlineStr">
        <is>
          <t>Sin valor unitario en SAP: la diferencia económica de este ítem no puede calcularse (dato faltante).</t>
        </is>
      </c>
      <c r="AO524" s="32" t="inlineStr">
        <is>
          <t>Mejor aproximación descartada: 1005347 BISMUTO C/PECTINA X 20COMP MAST (una nomenclatura no informa dosis; similitud 0.28).</t>
        </is>
      </c>
    </row>
    <row r="525">
      <c r="A525" s="17" t="n"/>
      <c r="B525" s="17" t="inlineStr">
        <is>
          <t>Crema dermica Miclogen Antimicotico pomo 20gr</t>
        </is>
      </c>
      <c r="F525" s="17" t="inlineStr">
        <is>
          <t>1130</t>
        </is>
      </c>
      <c r="H525" s="17" t="inlineStr">
        <is>
          <t>C/U</t>
        </is>
      </c>
      <c r="I525" s="18" t="n">
        <v>0</v>
      </c>
      <c r="Q525" s="18" t="n">
        <v>46</v>
      </c>
      <c r="R525" s="18">
        <f>I525-Q525</f>
        <v/>
      </c>
      <c r="T525" s="17" t="inlineStr">
        <is>
          <t>Ítem del inventario físico de Avain sin código SAP en este centro. Se mantiene la línea sin código de material: la diferencia indica una cantidad a dar de alta en SAP.</t>
        </is>
      </c>
      <c r="U525" s="32" t="inlineStr">
        <is>
          <t>Inventario físico sin código SAP</t>
        </is>
      </c>
      <c r="V525" s="32" t="inlineStr">
        <is>
          <t>Sin clasificar en SAP</t>
        </is>
      </c>
      <c r="W525" s="32" t="inlineStr">
        <is>
          <t>Dentro del alcance</t>
        </is>
      </c>
      <c r="X525" s="33" t="inlineStr">
        <is>
          <t>Sin coincidencia</t>
        </is>
      </c>
      <c r="Y525" s="32" t="inlineStr">
        <is>
          <t>Sin correspondencia confirmada: hay aproximaciones en SAP, descartadas por presentación o evidencia débil</t>
        </is>
      </c>
      <c r="Z525" s="33" t="inlineStr">
        <is>
          <t>Alta de material en SAP (sin código)</t>
        </is>
      </c>
      <c r="AA525" s="32" t="inlineStr">
        <is>
          <t>87</t>
        </is>
      </c>
      <c r="AB525" s="32" t="inlineStr">
        <is>
          <t>Crema dermica Miclogen Antimicotico pomo 20gr</t>
        </is>
      </c>
      <c r="AC525" s="32" t="inlineStr">
        <is>
          <t>Sin coincidencia</t>
        </is>
      </c>
      <c r="AD525" s="32" t="inlineStr">
        <is>
          <t>No</t>
        </is>
      </c>
      <c r="AE525" s="32" t="inlineStr"/>
      <c r="AF525" s="32" t="inlineStr">
        <is>
          <t>No</t>
        </is>
      </c>
      <c r="AG525" s="32" t="inlineStr"/>
      <c r="AH525" s="41" t="n">
        <v>0</v>
      </c>
      <c r="AI525" s="41" t="n">
        <v>46</v>
      </c>
      <c r="AJ525" s="41" t="n">
        <v>-46</v>
      </c>
      <c r="AK525" s="32" t="n"/>
      <c r="AL525" s="32" t="n"/>
      <c r="AM525" s="32" t="n"/>
      <c r="AN525" s="29" t="inlineStr">
        <is>
          <t>Sin valor unitario en SAP: la diferencia económica de este ítem no puede calcularse (dato faltante).</t>
        </is>
      </c>
      <c r="AO525" s="32" t="inlineStr">
        <is>
          <t>Mejor aproximación descartada: 1000695 ACICLOVIR 5% CREMA X 10GR (dosis/presentación distinta (20000MG vs 5%, 10000MG); similitud 0.34).</t>
        </is>
      </c>
    </row>
    <row r="526">
      <c r="A526" s="17" t="n"/>
      <c r="B526" s="17" t="inlineStr">
        <is>
          <t>Descongestivo PC</t>
        </is>
      </c>
      <c r="F526" s="17" t="inlineStr">
        <is>
          <t>1130</t>
        </is>
      </c>
      <c r="H526" s="17" t="inlineStr">
        <is>
          <t>C/U</t>
        </is>
      </c>
      <c r="I526" s="18" t="n">
        <v>0</v>
      </c>
      <c r="Q526" s="18" t="n">
        <v>7</v>
      </c>
      <c r="R526" s="18">
        <f>I526-Q526</f>
        <v/>
      </c>
      <c r="T526" s="17" t="inlineStr">
        <is>
          <t>Ítem del inventario físico de Avain sin código SAP en este centro. Se mantiene la línea sin código de material: la diferencia indica una cantidad a dar de alta en SAP.</t>
        </is>
      </c>
      <c r="U526" s="32" t="inlineStr">
        <is>
          <t>Inventario físico sin código SAP</t>
        </is>
      </c>
      <c r="V526" s="32" t="inlineStr">
        <is>
          <t>Sin clasificar en SAP</t>
        </is>
      </c>
      <c r="W526" s="32" t="inlineStr">
        <is>
          <t>Dentro del alcance</t>
        </is>
      </c>
      <c r="X526" s="33" t="inlineStr">
        <is>
          <t>Sin coincidencia</t>
        </is>
      </c>
      <c r="Y526" s="32" t="inlineStr">
        <is>
          <t>Sin correspondencia confirmada: hay aproximaciones en SAP, descartadas por presentación o evidencia débil</t>
        </is>
      </c>
      <c r="Z526" s="33" t="inlineStr">
        <is>
          <t>Alta de material en SAP (sin código)</t>
        </is>
      </c>
      <c r="AA526" s="32" t="inlineStr">
        <is>
          <t>89</t>
        </is>
      </c>
      <c r="AB526" s="32" t="inlineStr">
        <is>
          <t>Descongestivo PC</t>
        </is>
      </c>
      <c r="AC526" s="32" t="inlineStr">
        <is>
          <t>Sin coincidencia</t>
        </is>
      </c>
      <c r="AD526" s="32" t="inlineStr">
        <is>
          <t>No</t>
        </is>
      </c>
      <c r="AE526" s="32" t="inlineStr"/>
      <c r="AF526" s="32" t="inlineStr">
        <is>
          <t>No</t>
        </is>
      </c>
      <c r="AG526" s="32" t="inlineStr"/>
      <c r="AH526" s="41" t="n">
        <v>0</v>
      </c>
      <c r="AI526" s="41" t="n">
        <v>7</v>
      </c>
      <c r="AJ526" s="41" t="n">
        <v>-7</v>
      </c>
      <c r="AK526" s="32" t="n"/>
      <c r="AL526" s="32" t="n"/>
      <c r="AM526" s="32" t="n"/>
      <c r="AN526" s="29" t="inlineStr">
        <is>
          <t>Sin valor unitario en SAP: la diferencia económica de este ítem no puede calcularse (dato faltante).</t>
        </is>
      </c>
      <c r="AO526" s="32" t="inlineStr">
        <is>
          <t>Mejor aproximación descartada: 1000792 ORALSONE MAX TOPIC (similitud 0.13).</t>
        </is>
      </c>
    </row>
    <row r="527">
      <c r="A527" s="17" t="n"/>
      <c r="B527" s="17" t="inlineStr">
        <is>
          <t>Diclofenac - Vitamina B12- Betametasona Comprimido</t>
        </is>
      </c>
      <c r="F527" s="17" t="inlineStr">
        <is>
          <t>1130</t>
        </is>
      </c>
      <c r="H527" s="17" t="inlineStr">
        <is>
          <t>C/U</t>
        </is>
      </c>
      <c r="I527" s="18" t="n">
        <v>0</v>
      </c>
      <c r="Q527" s="18" t="n">
        <v>135</v>
      </c>
      <c r="R527" s="18">
        <f>I527-Q527</f>
        <v/>
      </c>
      <c r="T527" s="17" t="inlineStr">
        <is>
          <t>Ítem del inventario físico de Avain sin código SAP en este centro. Se mantiene la línea sin código de material: la diferencia indica una cantidad a dar de alta en SAP.</t>
        </is>
      </c>
      <c r="U527" s="32" t="inlineStr">
        <is>
          <t>Inventario físico sin código SAP</t>
        </is>
      </c>
      <c r="V527" s="32" t="inlineStr">
        <is>
          <t>Sin clasificar en SAP</t>
        </is>
      </c>
      <c r="W527" s="32" t="inlineStr">
        <is>
          <t>Dentro del alcance</t>
        </is>
      </c>
      <c r="X527" s="33" t="inlineStr">
        <is>
          <t>Sin coincidencia</t>
        </is>
      </c>
      <c r="Y527" s="32" t="inlineStr">
        <is>
          <t>Sin correspondencia confirmada: hay aproximaciones en SAP, descartadas por presentación o evidencia débil</t>
        </is>
      </c>
      <c r="Z527" s="33" t="inlineStr">
        <is>
          <t>Alta de material en SAP (sin código)</t>
        </is>
      </c>
      <c r="AA527" s="32" t="inlineStr">
        <is>
          <t>390</t>
        </is>
      </c>
      <c r="AB527" s="32" t="inlineStr">
        <is>
          <t>Diclofenac - Vitamina B12- Betametasona Comprimido</t>
        </is>
      </c>
      <c r="AC527" s="32" t="inlineStr">
        <is>
          <t>Sin coincidencia</t>
        </is>
      </c>
      <c r="AD527" s="32" t="inlineStr">
        <is>
          <t>No</t>
        </is>
      </c>
      <c r="AE527" s="32" t="inlineStr"/>
      <c r="AF527" s="32" t="inlineStr">
        <is>
          <t>No</t>
        </is>
      </c>
      <c r="AG527" s="32" t="inlineStr"/>
      <c r="AH527" s="41" t="n">
        <v>0</v>
      </c>
      <c r="AI527" s="41" t="n">
        <v>135</v>
      </c>
      <c r="AJ527" s="41" t="n">
        <v>-135</v>
      </c>
      <c r="AK527" s="32" t="n"/>
      <c r="AL527" s="32" t="n"/>
      <c r="AM527" s="32" t="n"/>
      <c r="AN527" s="29" t="inlineStr">
        <is>
          <t>Sin valor unitario en SAP: la diferencia económica de este ítem no puede calcularse (dato faltante).</t>
        </is>
      </c>
      <c r="AO527" s="32" t="inlineStr">
        <is>
          <t>Mejor aproximación descartada: 1000889 DICLOFENAC+PRIDINOL COMPRIMIDOS (similitud 0.47).</t>
        </is>
      </c>
    </row>
    <row r="528">
      <c r="A528" s="17" t="n"/>
      <c r="B528" s="17" t="inlineStr">
        <is>
          <t>Diclofenac Sodico comprimidos x100mg</t>
        </is>
      </c>
      <c r="F528" s="17" t="inlineStr">
        <is>
          <t>1130</t>
        </is>
      </c>
      <c r="H528" s="17" t="inlineStr">
        <is>
          <t>C/U</t>
        </is>
      </c>
      <c r="I528" s="18" t="n">
        <v>0</v>
      </c>
      <c r="Q528" s="18" t="n">
        <v>30</v>
      </c>
      <c r="R528" s="18">
        <f>I528-Q528</f>
        <v/>
      </c>
      <c r="T528" s="17" t="inlineStr">
        <is>
          <t>Ítem del inventario físico de Avain sin código SAP en este centro. Se mantiene la línea sin código de material: la diferencia indica una cantidad a dar de alta en SAP.</t>
        </is>
      </c>
      <c r="U528" s="32" t="inlineStr">
        <is>
          <t>Inventario físico sin código SAP</t>
        </is>
      </c>
      <c r="V528" s="32" t="inlineStr">
        <is>
          <t>Sin clasificar en SAP</t>
        </is>
      </c>
      <c r="W528" s="32" t="inlineStr">
        <is>
          <t>Dentro del alcance</t>
        </is>
      </c>
      <c r="X528" s="33" t="inlineStr">
        <is>
          <t>Sin coincidencia</t>
        </is>
      </c>
      <c r="Y528" s="32" t="inlineStr">
        <is>
          <t>Sin correspondencia confirmada: hay aproximaciones en SAP, descartadas por presentación o evidencia débil</t>
        </is>
      </c>
      <c r="Z528" s="33" t="inlineStr">
        <is>
          <t>Alta de material en SAP (sin código)</t>
        </is>
      </c>
      <c r="AA528" s="32" t="inlineStr">
        <is>
          <t>98</t>
        </is>
      </c>
      <c r="AB528" s="32" t="inlineStr">
        <is>
          <t>Diclofenac Sodico comprimidos x100mg</t>
        </is>
      </c>
      <c r="AC528" s="32" t="inlineStr">
        <is>
          <t>Sin coincidencia</t>
        </is>
      </c>
      <c r="AD528" s="32" t="inlineStr">
        <is>
          <t>No</t>
        </is>
      </c>
      <c r="AE528" s="32" t="inlineStr"/>
      <c r="AF528" s="32" t="inlineStr">
        <is>
          <t>No</t>
        </is>
      </c>
      <c r="AG528" s="32" t="inlineStr"/>
      <c r="AH528" s="41" t="n">
        <v>0</v>
      </c>
      <c r="AI528" s="41" t="n">
        <v>30</v>
      </c>
      <c r="AJ528" s="41" t="n">
        <v>-30</v>
      </c>
      <c r="AK528" s="32" t="n"/>
      <c r="AL528" s="32" t="n"/>
      <c r="AM528" s="32" t="n"/>
      <c r="AN528" s="29" t="inlineStr">
        <is>
          <t>Sin valor unitario en SAP: la diferencia económica de este ítem no puede calcularse (dato faltante).</t>
        </is>
      </c>
      <c r="AO528" s="32" t="inlineStr">
        <is>
          <t>Mejor aproximación descartada: 1000125 DICLOFENAC 75 MG COMPRIMIDOS (dosis/presentación distinta (100MG vs 75MG); similitud 0.59).</t>
        </is>
      </c>
    </row>
    <row r="529">
      <c r="A529" s="17" t="n"/>
      <c r="B529" s="17" t="inlineStr">
        <is>
          <t>Dimenhidrinato Comprimidos x 50mg</t>
        </is>
      </c>
      <c r="F529" s="17" t="inlineStr">
        <is>
          <t>1130</t>
        </is>
      </c>
      <c r="H529" s="17" t="inlineStr">
        <is>
          <t>C/U</t>
        </is>
      </c>
      <c r="I529" s="18" t="n">
        <v>0</v>
      </c>
      <c r="Q529" s="18" t="n">
        <v>48</v>
      </c>
      <c r="R529" s="18">
        <f>I529-Q529</f>
        <v/>
      </c>
      <c r="T529" s="17" t="inlineStr">
        <is>
          <t>Ítem del inventario físico de Avain sin código SAP en este centro. Se mantiene la línea sin código de material: la diferencia indica una cantidad a dar de alta en SAP.</t>
        </is>
      </c>
      <c r="U529" s="32" t="inlineStr">
        <is>
          <t>Inventario físico sin código SAP</t>
        </is>
      </c>
      <c r="V529" s="32" t="inlineStr">
        <is>
          <t>Sin clasificar en SAP</t>
        </is>
      </c>
      <c r="W529" s="32" t="inlineStr">
        <is>
          <t>Dentro del alcance</t>
        </is>
      </c>
      <c r="X529" s="33" t="inlineStr">
        <is>
          <t>Sin coincidencia</t>
        </is>
      </c>
      <c r="Y529" s="32" t="inlineStr">
        <is>
          <t>Pendiente de validación: el ítem está en el Master pero no tiene código SAP confirmado</t>
        </is>
      </c>
      <c r="Z529" s="33" t="inlineStr">
        <is>
          <t>Alta de material en SAP (sin código)</t>
        </is>
      </c>
      <c r="AA529" s="32" t="inlineStr">
        <is>
          <t>104</t>
        </is>
      </c>
      <c r="AB529" s="32" t="inlineStr">
        <is>
          <t>Dimenhidrinato Comprimidos x 50mg</t>
        </is>
      </c>
      <c r="AC529" s="32" t="inlineStr">
        <is>
          <t>Sin coincidencia</t>
        </is>
      </c>
      <c r="AD529" s="32" t="inlineStr">
        <is>
          <t>No</t>
        </is>
      </c>
      <c r="AE529" s="32" t="inlineStr"/>
      <c r="AF529" s="32" t="inlineStr">
        <is>
          <t>Sí</t>
        </is>
      </c>
      <c r="AG529" s="32" t="inlineStr">
        <is>
          <t>M07-003</t>
        </is>
      </c>
      <c r="AH529" s="41" t="n">
        <v>0</v>
      </c>
      <c r="AI529" s="41" t="n">
        <v>48</v>
      </c>
      <c r="AJ529" s="41" t="n">
        <v>-48</v>
      </c>
      <c r="AK529" s="32" t="n"/>
      <c r="AL529" s="32" t="n"/>
      <c r="AM529" s="32" t="n"/>
      <c r="AN529" s="29" t="inlineStr">
        <is>
          <t>Sin valor unitario en SAP: la diferencia económica de este ítem no puede calcularse (dato faltante).</t>
        </is>
      </c>
      <c r="AO529" s="32" t="inlineStr">
        <is>
          <t>Homologado al master M07-003, pero sus códigos SAP (1000178) no figuran en el stock SAP de este centro. Mejor aproximación descartada: 1000530 DIFENHIDRAMINA 50 MG COMPRIMIDOS (dosis coincide; similitud 0.59).</t>
        </is>
      </c>
    </row>
    <row r="530">
      <c r="A530" s="17" t="n"/>
      <c r="B530" s="17" t="inlineStr">
        <is>
          <t>Electrodos</t>
        </is>
      </c>
      <c r="F530" s="17" t="inlineStr">
        <is>
          <t>1130</t>
        </is>
      </c>
      <c r="H530" s="17" t="inlineStr">
        <is>
          <t>C/U</t>
        </is>
      </c>
      <c r="I530" s="18" t="n">
        <v>0</v>
      </c>
      <c r="Q530" s="18" t="n">
        <v>63</v>
      </c>
      <c r="R530" s="18">
        <f>I530-Q530</f>
        <v/>
      </c>
      <c r="T530" s="17" t="inlineStr">
        <is>
          <t>Ítem del inventario físico de Avain sin código SAP en este centro. Se mantiene la línea sin código de material: la diferencia indica una cantidad a dar de alta en SAP.</t>
        </is>
      </c>
      <c r="U530" s="32" t="inlineStr">
        <is>
          <t>Inventario físico sin código SAP</t>
        </is>
      </c>
      <c r="V530" s="32" t="inlineStr">
        <is>
          <t>Sin clasificar en SAP</t>
        </is>
      </c>
      <c r="W530" s="32" t="inlineStr">
        <is>
          <t>Dentro del alcance</t>
        </is>
      </c>
      <c r="X530" s="33" t="inlineStr">
        <is>
          <t>Sin coincidencia</t>
        </is>
      </c>
      <c r="Y530" s="32" t="inlineStr">
        <is>
          <t>Pendiente de validación: el ítem está en el Master pero no tiene código SAP confirmado</t>
        </is>
      </c>
      <c r="Z530" s="33" t="inlineStr">
        <is>
          <t>Alta de material en SAP (sin código)</t>
        </is>
      </c>
      <c r="AA530" s="32" t="inlineStr">
        <is>
          <t>421</t>
        </is>
      </c>
      <c r="AB530" s="32" t="inlineStr">
        <is>
          <t>Electrodos</t>
        </is>
      </c>
      <c r="AC530" s="32" t="inlineStr">
        <is>
          <t>Sin coincidencia</t>
        </is>
      </c>
      <c r="AD530" s="32" t="inlineStr">
        <is>
          <t>No</t>
        </is>
      </c>
      <c r="AE530" s="32" t="inlineStr"/>
      <c r="AF530" s="32" t="inlineStr">
        <is>
          <t>Sí</t>
        </is>
      </c>
      <c r="AG530" s="32" t="inlineStr">
        <is>
          <t>D-169</t>
        </is>
      </c>
      <c r="AH530" s="41" t="n">
        <v>0</v>
      </c>
      <c r="AI530" s="41" t="n">
        <v>63</v>
      </c>
      <c r="AJ530" s="41" t="n">
        <v>-63</v>
      </c>
      <c r="AK530" s="32" t="n"/>
      <c r="AL530" s="32" t="n"/>
      <c r="AM530" s="32" t="n"/>
      <c r="AN530" s="29" t="inlineStr">
        <is>
          <t>Sin valor unitario en SAP: la diferencia económica de este ítem no puede calcularse (dato faltante).</t>
        </is>
      </c>
      <c r="AO530" s="32" t="inlineStr">
        <is>
          <t>Homologado al master D-169, pero sus códigos SAP (2001464) no figuran en el stock SAP de este centro. Mejor aproximación descartada: 2000035 TENSIOMETRO ADULTO (similitud 0.13).</t>
        </is>
      </c>
    </row>
    <row r="531">
      <c r="A531" s="17" t="n"/>
      <c r="B531" s="17" t="inlineStr">
        <is>
          <t>Enemol Pomos</t>
        </is>
      </c>
      <c r="F531" s="17" t="inlineStr">
        <is>
          <t>1130</t>
        </is>
      </c>
      <c r="H531" s="17" t="inlineStr">
        <is>
          <t>C/U</t>
        </is>
      </c>
      <c r="I531" s="18" t="n">
        <v>0</v>
      </c>
      <c r="Q531" s="18" t="n">
        <v>3</v>
      </c>
      <c r="R531" s="18">
        <f>I531-Q531</f>
        <v/>
      </c>
      <c r="T531" s="17" t="inlineStr">
        <is>
          <t>Ítem del inventario físico de Avain sin código SAP en este centro. Se mantiene la línea sin código de material: la diferencia indica una cantidad a dar de alta en SAP.</t>
        </is>
      </c>
      <c r="U531" s="32" t="inlineStr">
        <is>
          <t>Inventario físico sin código SAP</t>
        </is>
      </c>
      <c r="V531" s="32" t="inlineStr">
        <is>
          <t>Sin clasificar en SAP</t>
        </is>
      </c>
      <c r="W531" s="32" t="inlineStr">
        <is>
          <t>Dentro del alcance</t>
        </is>
      </c>
      <c r="X531" s="33" t="inlineStr">
        <is>
          <t>Sin coincidencia</t>
        </is>
      </c>
      <c r="Y531" s="32" t="inlineStr">
        <is>
          <t>Sin correspondencia confirmada: hay aproximaciones en SAP, descartadas por presentación o evidencia débil</t>
        </is>
      </c>
      <c r="Z531" s="33" t="inlineStr">
        <is>
          <t>Alta de material en SAP (sin código)</t>
        </is>
      </c>
      <c r="AA531" s="32" t="inlineStr">
        <is>
          <t>112</t>
        </is>
      </c>
      <c r="AB531" s="32" t="inlineStr">
        <is>
          <t>Enemol Pomos</t>
        </is>
      </c>
      <c r="AC531" s="32" t="inlineStr">
        <is>
          <t>Sin coincidencia</t>
        </is>
      </c>
      <c r="AD531" s="32" t="inlineStr">
        <is>
          <t>No</t>
        </is>
      </c>
      <c r="AE531" s="32" t="inlineStr"/>
      <c r="AF531" s="32" t="inlineStr">
        <is>
          <t>No</t>
        </is>
      </c>
      <c r="AG531" s="32" t="inlineStr"/>
      <c r="AH531" s="41" t="n">
        <v>0</v>
      </c>
      <c r="AI531" s="41" t="n">
        <v>3</v>
      </c>
      <c r="AJ531" s="41" t="n">
        <v>-3</v>
      </c>
      <c r="AK531" s="32" t="n"/>
      <c r="AL531" s="32" t="n"/>
      <c r="AM531" s="32" t="n"/>
      <c r="AN531" s="29" t="inlineStr">
        <is>
          <t>Sin valor unitario en SAP: la diferencia económica de este ítem no puede calcularse (dato faltante).</t>
        </is>
      </c>
      <c r="AO531" s="32" t="inlineStr">
        <is>
          <t>Mejor aproximación descartada: 1000573 ENEMOL 135ML (una nomenclatura no informa dosis; similitud 0.45).</t>
        </is>
      </c>
    </row>
    <row r="532">
      <c r="A532" s="17" t="n"/>
      <c r="B532" s="17" t="inlineStr">
        <is>
          <t>Famotidina Comprimidos x 20mg</t>
        </is>
      </c>
      <c r="F532" s="17" t="inlineStr">
        <is>
          <t>1130</t>
        </is>
      </c>
      <c r="H532" s="17" t="inlineStr">
        <is>
          <t>C/U</t>
        </is>
      </c>
      <c r="I532" s="18" t="n">
        <v>0</v>
      </c>
      <c r="Q532" s="18" t="n">
        <v>90</v>
      </c>
      <c r="R532" s="18">
        <f>I532-Q532</f>
        <v/>
      </c>
      <c r="T532" s="17" t="inlineStr">
        <is>
          <t>Ítem del inventario físico de Avain sin código SAP en este centro. Se mantiene la línea sin código de material: la diferencia indica una cantidad a dar de alta en SAP.</t>
        </is>
      </c>
      <c r="U532" s="32" t="inlineStr">
        <is>
          <t>Inventario físico sin código SAP</t>
        </is>
      </c>
      <c r="V532" s="32" t="inlineStr">
        <is>
          <t>Sin clasificar en SAP</t>
        </is>
      </c>
      <c r="W532" s="32" t="inlineStr">
        <is>
          <t>Dentro del alcance</t>
        </is>
      </c>
      <c r="X532" s="33" t="inlineStr">
        <is>
          <t>Sin coincidencia</t>
        </is>
      </c>
      <c r="Y532" s="32" t="inlineStr">
        <is>
          <t>Sin correspondencia confirmada: hay aproximaciones en SAP, descartadas por presentación o evidencia débil</t>
        </is>
      </c>
      <c r="Z532" s="33" t="inlineStr">
        <is>
          <t>Alta de material en SAP (sin código)</t>
        </is>
      </c>
      <c r="AA532" s="32" t="inlineStr">
        <is>
          <t>119</t>
        </is>
      </c>
      <c r="AB532" s="32" t="inlineStr">
        <is>
          <t>Famotidina Comprimidos x 20mg</t>
        </is>
      </c>
      <c r="AC532" s="32" t="inlineStr">
        <is>
          <t>Sin coincidencia</t>
        </is>
      </c>
      <c r="AD532" s="32" t="inlineStr">
        <is>
          <t>No</t>
        </is>
      </c>
      <c r="AE532" s="32" t="inlineStr"/>
      <c r="AF532" s="32" t="inlineStr">
        <is>
          <t>No</t>
        </is>
      </c>
      <c r="AG532" s="32" t="inlineStr"/>
      <c r="AH532" s="41" t="n">
        <v>0</v>
      </c>
      <c r="AI532" s="41" t="n">
        <v>90</v>
      </c>
      <c r="AJ532" s="41" t="n">
        <v>-90</v>
      </c>
      <c r="AK532" s="32" t="n"/>
      <c r="AL532" s="32" t="n"/>
      <c r="AM532" s="32" t="n"/>
      <c r="AN532" s="29" t="inlineStr">
        <is>
          <t>Sin valor unitario en SAP: la diferencia económica de este ítem no puede calcularse (dato faltante).</t>
        </is>
      </c>
      <c r="AO532" s="32" t="inlineStr">
        <is>
          <t>Mejor aproximación descartada: 1000528 KETOROLAC  20 MG COMPRIMIDOS (dosis coincide; similitud 0.51).</t>
        </is>
      </c>
    </row>
    <row r="533">
      <c r="A533" s="17" t="n"/>
      <c r="B533" s="17" t="inlineStr">
        <is>
          <t>Film-parche</t>
        </is>
      </c>
      <c r="F533" s="17" t="inlineStr">
        <is>
          <t>1130</t>
        </is>
      </c>
      <c r="H533" s="17" t="inlineStr">
        <is>
          <t>C/U</t>
        </is>
      </c>
      <c r="I533" s="18" t="n">
        <v>0</v>
      </c>
      <c r="Q533" s="18" t="n">
        <v>140</v>
      </c>
      <c r="R533" s="18">
        <f>I533-Q533</f>
        <v/>
      </c>
      <c r="T533" s="17" t="inlineStr">
        <is>
          <t>Ítem del inventario físico de Avain sin código SAP en este centro. Se mantiene la línea sin código de material: la diferencia indica una cantidad a dar de alta en SAP.</t>
        </is>
      </c>
      <c r="U533" s="32" t="inlineStr">
        <is>
          <t>Inventario físico sin código SAP</t>
        </is>
      </c>
      <c r="V533" s="32" t="inlineStr">
        <is>
          <t>Sin clasificar en SAP</t>
        </is>
      </c>
      <c r="W533" s="32" t="inlineStr">
        <is>
          <t>Dentro del alcance</t>
        </is>
      </c>
      <c r="X533" s="33" t="inlineStr">
        <is>
          <t>Sin coincidencia</t>
        </is>
      </c>
      <c r="Y533" s="32" t="inlineStr">
        <is>
          <t>Sin correspondencia confirmada: hay aproximaciones en SAP, descartadas por presentación o evidencia débil</t>
        </is>
      </c>
      <c r="Z533" s="33" t="inlineStr">
        <is>
          <t>Alta de material en SAP (sin código)</t>
        </is>
      </c>
      <c r="AA533" s="32" t="inlineStr">
        <is>
          <t>122</t>
        </is>
      </c>
      <c r="AB533" s="32" t="inlineStr">
        <is>
          <t>Film-parche</t>
        </is>
      </c>
      <c r="AC533" s="32" t="inlineStr">
        <is>
          <t>Sin coincidencia</t>
        </is>
      </c>
      <c r="AD533" s="32" t="inlineStr">
        <is>
          <t>No</t>
        </is>
      </c>
      <c r="AE533" s="32" t="inlineStr"/>
      <c r="AF533" s="32" t="inlineStr">
        <is>
          <t>No</t>
        </is>
      </c>
      <c r="AG533" s="32" t="inlineStr"/>
      <c r="AH533" s="41" t="n">
        <v>0</v>
      </c>
      <c r="AI533" s="41" t="n">
        <v>140</v>
      </c>
      <c r="AJ533" s="41" t="n">
        <v>-140</v>
      </c>
      <c r="AK533" s="32" t="n"/>
      <c r="AL533" s="32" t="n"/>
      <c r="AM533" s="32" t="n"/>
      <c r="AN533" s="29" t="inlineStr">
        <is>
          <t>Sin valor unitario en SAP: la diferencia económica de este ítem no puede calcularse (dato faltante).</t>
        </is>
      </c>
      <c r="AO533" s="32" t="inlineStr">
        <is>
          <t>Mejor aproximación descartada: 1000049 TIJERA  DE MAYO RECTA (similitud 0.10).</t>
        </is>
      </c>
    </row>
    <row r="534">
      <c r="A534" s="17" t="n"/>
      <c r="B534" s="17" t="inlineStr">
        <is>
          <t>Fluticasona Azelastina spray nasal 12ml/12,36g 120 dosis</t>
        </is>
      </c>
      <c r="F534" s="17" t="inlineStr">
        <is>
          <t>1130</t>
        </is>
      </c>
      <c r="H534" s="17" t="inlineStr">
        <is>
          <t>C/U</t>
        </is>
      </c>
      <c r="I534" s="18" t="n">
        <v>0</v>
      </c>
      <c r="Q534" s="18" t="n">
        <v>21</v>
      </c>
      <c r="R534" s="18">
        <f>I534-Q534</f>
        <v/>
      </c>
      <c r="T534" s="17" t="inlineStr">
        <is>
          <t>Ítem del inventario físico de Avain sin código SAP en este centro. Se mantiene la línea sin código de material: la diferencia indica una cantidad a dar de alta en SAP.</t>
        </is>
      </c>
      <c r="U534" s="32" t="inlineStr">
        <is>
          <t>Inventario físico sin código SAP</t>
        </is>
      </c>
      <c r="V534" s="32" t="inlineStr">
        <is>
          <t>Sin clasificar en SAP</t>
        </is>
      </c>
      <c r="W534" s="32" t="inlineStr">
        <is>
          <t>Dentro del alcance</t>
        </is>
      </c>
      <c r="X534" s="33" t="inlineStr">
        <is>
          <t>Sin coincidencia</t>
        </is>
      </c>
      <c r="Y534" s="32" t="inlineStr">
        <is>
          <t>Sin correspondencia confirmada: hay aproximaciones en SAP, descartadas por presentación o evidencia débil</t>
        </is>
      </c>
      <c r="Z534" s="33" t="inlineStr">
        <is>
          <t>Alta de material en SAP (sin código)</t>
        </is>
      </c>
      <c r="AA534" s="32" t="inlineStr">
        <is>
          <t>124</t>
        </is>
      </c>
      <c r="AB534" s="32" t="inlineStr">
        <is>
          <t>Fluticasona Azelastina spray nasal 12ml/12,36g 120 dosis</t>
        </is>
      </c>
      <c r="AC534" s="32" t="inlineStr">
        <is>
          <t>Sin coincidencia</t>
        </is>
      </c>
      <c r="AD534" s="32" t="inlineStr">
        <is>
          <t>No</t>
        </is>
      </c>
      <c r="AE534" s="32" t="inlineStr"/>
      <c r="AF534" s="32" t="inlineStr">
        <is>
          <t>No</t>
        </is>
      </c>
      <c r="AG534" s="32" t="inlineStr"/>
      <c r="AH534" s="41" t="n">
        <v>0</v>
      </c>
      <c r="AI534" s="41" t="n">
        <v>21</v>
      </c>
      <c r="AJ534" s="41" t="n">
        <v>-21</v>
      </c>
      <c r="AK534" s="32" t="n"/>
      <c r="AL534" s="32" t="n"/>
      <c r="AM534" s="32" t="n"/>
      <c r="AN534" s="29" t="inlineStr">
        <is>
          <t>Sin valor unitario en SAP: la diferencia económica de este ítem no puede calcularse (dato faltante).</t>
        </is>
      </c>
      <c r="AO534" s="32" t="inlineStr">
        <is>
          <t>Mejor aproximación descartada: 1000938 LACTULOSA 65G 120ML JARABE (dosis/presentación distinta (12ML, 12360MG vs 120ML, 65000MG); similitud 0.28).</t>
        </is>
      </c>
    </row>
    <row r="535">
      <c r="A535" s="17" t="n"/>
      <c r="B535" s="17" t="inlineStr">
        <is>
          <t>Frasco esteril para orina</t>
        </is>
      </c>
      <c r="F535" s="17" t="inlineStr">
        <is>
          <t>1130</t>
        </is>
      </c>
      <c r="H535" s="17" t="inlineStr">
        <is>
          <t>C/U</t>
        </is>
      </c>
      <c r="I535" s="18" t="n">
        <v>0</v>
      </c>
      <c r="Q535" s="18" t="n">
        <v>21</v>
      </c>
      <c r="R535" s="18">
        <f>I535-Q535</f>
        <v/>
      </c>
      <c r="T535" s="17" t="inlineStr">
        <is>
          <t>Ítem del inventario físico de Avain sin código SAP en este centro. Se mantiene la línea sin código de material: la diferencia indica una cantidad a dar de alta en SAP.</t>
        </is>
      </c>
      <c r="U535" s="32" t="inlineStr">
        <is>
          <t>Inventario físico sin código SAP</t>
        </is>
      </c>
      <c r="V535" s="32" t="inlineStr">
        <is>
          <t>Sin clasificar en SAP</t>
        </is>
      </c>
      <c r="W535" s="32" t="inlineStr">
        <is>
          <t>Dentro del alcance</t>
        </is>
      </c>
      <c r="X535" s="33" t="inlineStr">
        <is>
          <t>Sin coincidencia</t>
        </is>
      </c>
      <c r="Y535" s="32" t="inlineStr">
        <is>
          <t>Sin correspondencia confirmada: hay aproximaciones en SAP, descartadas por presentación o evidencia débil</t>
        </is>
      </c>
      <c r="Z535" s="33" t="inlineStr">
        <is>
          <t>Alta de material en SAP (sin código)</t>
        </is>
      </c>
      <c r="AA535" s="32" t="inlineStr">
        <is>
          <t>422</t>
        </is>
      </c>
      <c r="AB535" s="32" t="inlineStr">
        <is>
          <t>Frasco esteril para orina</t>
        </is>
      </c>
      <c r="AC535" s="32" t="inlineStr">
        <is>
          <t>Sin coincidencia</t>
        </is>
      </c>
      <c r="AD535" s="32" t="inlineStr">
        <is>
          <t>No</t>
        </is>
      </c>
      <c r="AE535" s="32" t="inlineStr"/>
      <c r="AF535" s="32" t="inlineStr">
        <is>
          <t>No</t>
        </is>
      </c>
      <c r="AG535" s="32" t="inlineStr"/>
      <c r="AH535" s="41" t="n">
        <v>0</v>
      </c>
      <c r="AI535" s="41" t="n">
        <v>21</v>
      </c>
      <c r="AJ535" s="41" t="n">
        <v>-21</v>
      </c>
      <c r="AK535" s="32" t="n"/>
      <c r="AL535" s="32" t="n"/>
      <c r="AM535" s="32" t="n"/>
      <c r="AN535" s="29" t="inlineStr">
        <is>
          <t>Sin valor unitario en SAP: la diferencia económica de este ítem no puede calcularse (dato faltante).</t>
        </is>
      </c>
      <c r="AO535" s="32" t="inlineStr">
        <is>
          <t>Mejor aproximación descartada: 2000100 BOLSA COLECTORA DE ORINA X 2000 ML (una nomenclatura no informa dosis; similitud 0.29).</t>
        </is>
      </c>
    </row>
    <row r="536">
      <c r="A536" s="17" t="n"/>
      <c r="B536" s="17" t="inlineStr">
        <is>
          <t>Gafas transparentes</t>
        </is>
      </c>
      <c r="F536" s="17" t="inlineStr">
        <is>
          <t>1130</t>
        </is>
      </c>
      <c r="H536" s="17" t="inlineStr">
        <is>
          <t>C/U</t>
        </is>
      </c>
      <c r="I536" s="18" t="n">
        <v>0</v>
      </c>
      <c r="Q536" s="18" t="n">
        <v>2</v>
      </c>
      <c r="R536" s="18">
        <f>I536-Q536</f>
        <v/>
      </c>
      <c r="T536" s="17" t="inlineStr">
        <is>
          <t>Ítem del inventario físico de Avain sin código SAP en este centro. Se mantiene la línea sin código de material: la diferencia indica una cantidad a dar de alta en SAP.</t>
        </is>
      </c>
      <c r="U536" s="32" t="inlineStr">
        <is>
          <t>Inventario físico sin código SAP</t>
        </is>
      </c>
      <c r="V536" s="32" t="inlineStr">
        <is>
          <t>Sin clasificar en SAP</t>
        </is>
      </c>
      <c r="W536" s="32" t="inlineStr">
        <is>
          <t>Dentro del alcance</t>
        </is>
      </c>
      <c r="X536" s="33" t="inlineStr">
        <is>
          <t>Sin coincidencia</t>
        </is>
      </c>
      <c r="Y536" s="32" t="inlineStr">
        <is>
          <t>Sin correspondencia confirmada: hay aproximaciones en SAP, descartadas por presentación o evidencia débil</t>
        </is>
      </c>
      <c r="Z536" s="33" t="inlineStr">
        <is>
          <t>Alta de material en SAP (sin código)</t>
        </is>
      </c>
      <c r="AA536" s="32" t="inlineStr">
        <is>
          <t>274</t>
        </is>
      </c>
      <c r="AB536" s="32" t="inlineStr">
        <is>
          <t>Gafas transparentes</t>
        </is>
      </c>
      <c r="AC536" s="32" t="inlineStr">
        <is>
          <t>Sin coincidencia</t>
        </is>
      </c>
      <c r="AD536" s="32" t="inlineStr">
        <is>
          <t>No</t>
        </is>
      </c>
      <c r="AE536" s="32" t="inlineStr"/>
      <c r="AF536" s="32" t="inlineStr">
        <is>
          <t>No</t>
        </is>
      </c>
      <c r="AG536" s="32" t="inlineStr"/>
      <c r="AH536" s="41" t="n">
        <v>0</v>
      </c>
      <c r="AI536" s="41" t="n">
        <v>2</v>
      </c>
      <c r="AJ536" s="41" t="n">
        <v>-2</v>
      </c>
      <c r="AK536" s="32" t="n"/>
      <c r="AL536" s="32" t="n"/>
      <c r="AM536" s="32" t="n"/>
      <c r="AN536" s="29" t="inlineStr">
        <is>
          <t>Sin valor unitario en SAP: la diferencia económica de este ítem no puede calcularse (dato faltante).</t>
        </is>
      </c>
      <c r="AO536" s="32" t="inlineStr">
        <is>
          <t>Mejor aproximación descartada: 3000886 MEDIAS TERMICAS LARGAS (similitud 0.12).</t>
        </is>
      </c>
    </row>
    <row r="537">
      <c r="A537" s="17" t="n"/>
      <c r="B537" s="17" t="inlineStr">
        <is>
          <t>Gel conductor 5kg</t>
        </is>
      </c>
      <c r="F537" s="17" t="inlineStr">
        <is>
          <t>1130</t>
        </is>
      </c>
      <c r="H537" s="17" t="inlineStr">
        <is>
          <t>C/U</t>
        </is>
      </c>
      <c r="I537" s="18" t="n">
        <v>0</v>
      </c>
      <c r="Q537" s="18" t="n">
        <v>1</v>
      </c>
      <c r="R537" s="18">
        <f>I537-Q537</f>
        <v/>
      </c>
      <c r="T537" s="17" t="inlineStr">
        <is>
          <t>Ítem del inventario físico de Avain sin código SAP en este centro. Se mantiene la línea sin código de material: la diferencia indica una cantidad a dar de alta en SAP.</t>
        </is>
      </c>
      <c r="U537" s="32" t="inlineStr">
        <is>
          <t>Inventario físico sin código SAP</t>
        </is>
      </c>
      <c r="V537" s="32" t="inlineStr">
        <is>
          <t>Sin clasificar en SAP</t>
        </is>
      </c>
      <c r="W537" s="32" t="inlineStr">
        <is>
          <t>Dentro del alcance</t>
        </is>
      </c>
      <c r="X537" s="33" t="inlineStr">
        <is>
          <t>Sin coincidencia</t>
        </is>
      </c>
      <c r="Y537" s="32" t="inlineStr">
        <is>
          <t>Sin correspondencia confirmada: hay aproximaciones en SAP, descartadas por presentación o evidencia débil</t>
        </is>
      </c>
      <c r="Z537" s="33" t="inlineStr">
        <is>
          <t>Alta de material en SAP (sin código)</t>
        </is>
      </c>
      <c r="AA537" s="32" t="inlineStr">
        <is>
          <t>423</t>
        </is>
      </c>
      <c r="AB537" s="32" t="inlineStr">
        <is>
          <t>Gel conductor 5kg</t>
        </is>
      </c>
      <c r="AC537" s="32" t="inlineStr">
        <is>
          <t>Sin coincidencia</t>
        </is>
      </c>
      <c r="AD537" s="32" t="inlineStr">
        <is>
          <t>No</t>
        </is>
      </c>
      <c r="AE537" s="32" t="inlineStr"/>
      <c r="AF537" s="32" t="inlineStr">
        <is>
          <t>No</t>
        </is>
      </c>
      <c r="AG537" s="32" t="inlineStr"/>
      <c r="AH537" s="41" t="n">
        <v>0</v>
      </c>
      <c r="AI537" s="41" t="n">
        <v>1</v>
      </c>
      <c r="AJ537" s="41" t="n">
        <v>-1</v>
      </c>
      <c r="AK537" s="32" t="n"/>
      <c r="AL537" s="32" t="n"/>
      <c r="AM537" s="32" t="n"/>
      <c r="AN537" s="29" t="inlineStr">
        <is>
          <t>Sin valor unitario en SAP: la diferencia económica de este ítem no puede calcularse (dato faltante).</t>
        </is>
      </c>
      <c r="AO537" s="32" t="inlineStr">
        <is>
          <t>Mejor aproximación descartada: 1000250 DICLOFENAC GEL (similitud 0.38).</t>
        </is>
      </c>
    </row>
    <row r="538">
      <c r="A538" s="17" t="n"/>
      <c r="B538" s="17" t="inlineStr">
        <is>
          <t>Guia de intubacion EICHMAN</t>
        </is>
      </c>
      <c r="F538" s="17" t="inlineStr">
        <is>
          <t>1130</t>
        </is>
      </c>
      <c r="H538" s="17" t="inlineStr">
        <is>
          <t>C/U</t>
        </is>
      </c>
      <c r="I538" s="18" t="n">
        <v>0</v>
      </c>
      <c r="Q538" s="18" t="n">
        <v>1</v>
      </c>
      <c r="R538" s="18">
        <f>I538-Q538</f>
        <v/>
      </c>
      <c r="T538" s="17" t="inlineStr">
        <is>
          <t>Ítem del inventario físico de Avain sin código SAP en este centro. Se mantiene la línea sin código de material: la diferencia indica una cantidad a dar de alta en SAP.</t>
        </is>
      </c>
      <c r="U538" s="32" t="inlineStr">
        <is>
          <t>Inventario físico sin código SAP</t>
        </is>
      </c>
      <c r="V538" s="32" t="inlineStr">
        <is>
          <t>Sin clasificar en SAP</t>
        </is>
      </c>
      <c r="W538" s="32" t="inlineStr">
        <is>
          <t>Dentro del alcance</t>
        </is>
      </c>
      <c r="X538" s="33" t="inlineStr">
        <is>
          <t>Sin coincidencia</t>
        </is>
      </c>
      <c r="Y538" s="32" t="inlineStr">
        <is>
          <t>Pendiente de validación: el ítem está en el Master pero no tiene código SAP confirmado</t>
        </is>
      </c>
      <c r="Z538" s="33" t="inlineStr">
        <is>
          <t>Alta de material en SAP (sin código)</t>
        </is>
      </c>
      <c r="AA538" s="32" t="inlineStr">
        <is>
          <t>319</t>
        </is>
      </c>
      <c r="AB538" s="32" t="inlineStr">
        <is>
          <t>Guia de intubacion EICHMAN</t>
        </is>
      </c>
      <c r="AC538" s="32" t="inlineStr">
        <is>
          <t>Sin coincidencia</t>
        </is>
      </c>
      <c r="AD538" s="32" t="inlineStr">
        <is>
          <t>No</t>
        </is>
      </c>
      <c r="AE538" s="32" t="inlineStr"/>
      <c r="AF538" s="32" t="inlineStr">
        <is>
          <t>Sí</t>
        </is>
      </c>
      <c r="AG538" s="32" t="inlineStr">
        <is>
          <t>E-202</t>
        </is>
      </c>
      <c r="AH538" s="41" t="n">
        <v>0</v>
      </c>
      <c r="AI538" s="41" t="n">
        <v>1</v>
      </c>
      <c r="AJ538" s="41" t="n">
        <v>-1</v>
      </c>
      <c r="AK538" s="32" t="n"/>
      <c r="AL538" s="32" t="n"/>
      <c r="AM538" s="32" t="n"/>
      <c r="AN538" s="29" t="inlineStr">
        <is>
          <t>Sin valor unitario en SAP: la diferencia económica de este ítem no puede calcularse (dato faltante).</t>
        </is>
      </c>
      <c r="AO538" s="32" t="inlineStr">
        <is>
          <t>Homologado al master E-202, pero sus códigos SAP (2002615) no figuran en el stock SAP de este centro. Mejor aproximación descartada: 2000023 GUIA MACROGOTERO Nª14 (similitud 0.31).</t>
        </is>
      </c>
    </row>
    <row r="539">
      <c r="A539" s="17" t="n"/>
      <c r="B539" s="17" t="inlineStr">
        <is>
          <t>Heparina 5000ul/5 ml</t>
        </is>
      </c>
      <c r="F539" s="17" t="inlineStr">
        <is>
          <t>1130</t>
        </is>
      </c>
      <c r="H539" s="17" t="inlineStr">
        <is>
          <t>C/U</t>
        </is>
      </c>
      <c r="I539" s="18" t="n">
        <v>0</v>
      </c>
      <c r="Q539" s="18" t="n">
        <v>14</v>
      </c>
      <c r="R539" s="18">
        <f>I539-Q539</f>
        <v/>
      </c>
      <c r="T539" s="17" t="inlineStr">
        <is>
          <t>Ítem del inventario físico de Avain sin código SAP en este centro. Se mantiene la línea sin código de material: la diferencia indica una cantidad a dar de alta en SAP.</t>
        </is>
      </c>
      <c r="U539" s="32" t="inlineStr">
        <is>
          <t>Inventario físico sin código SAP</t>
        </is>
      </c>
      <c r="V539" s="32" t="inlineStr">
        <is>
          <t>Sin clasificar en SAP</t>
        </is>
      </c>
      <c r="W539" s="32" t="inlineStr">
        <is>
          <t>Dentro del alcance</t>
        </is>
      </c>
      <c r="X539" s="33" t="inlineStr">
        <is>
          <t>Sin coincidencia</t>
        </is>
      </c>
      <c r="Y539" s="32" t="inlineStr">
        <is>
          <t>Sin correspondencia confirmada: hay aproximaciones en SAP, descartadas por presentación o evidencia débil</t>
        </is>
      </c>
      <c r="Z539" s="33" t="inlineStr">
        <is>
          <t>Alta de material en SAP (sin código)</t>
        </is>
      </c>
      <c r="AA539" s="32" t="inlineStr">
        <is>
          <t>397</t>
        </is>
      </c>
      <c r="AB539" s="32" t="inlineStr">
        <is>
          <t>Heparina 5000ul/5 ml</t>
        </is>
      </c>
      <c r="AC539" s="32" t="inlineStr">
        <is>
          <t>Sin coincidencia</t>
        </is>
      </c>
      <c r="AD539" s="32" t="inlineStr">
        <is>
          <t>No</t>
        </is>
      </c>
      <c r="AE539" s="32" t="inlineStr"/>
      <c r="AF539" s="32" t="inlineStr">
        <is>
          <t>No</t>
        </is>
      </c>
      <c r="AG539" s="32" t="inlineStr"/>
      <c r="AH539" s="41" t="n">
        <v>0</v>
      </c>
      <c r="AI539" s="41" t="n">
        <v>14</v>
      </c>
      <c r="AJ539" s="41" t="n">
        <v>-14</v>
      </c>
      <c r="AK539" s="32" t="n"/>
      <c r="AL539" s="32" t="n"/>
      <c r="AM539" s="32" t="n"/>
      <c r="AN539" s="29" t="inlineStr">
        <is>
          <t>Sin valor unitario en SAP: la diferencia económica de este ítem no puede calcularse (dato faltante).</t>
        </is>
      </c>
      <c r="AO539" s="32" t="inlineStr">
        <is>
          <t>Mejor aproximación descartada: 1000118 HEPARINA SODICA 5000UN/ML 5ML FAMP (dosis coincide; similitud 0.54).</t>
        </is>
      </c>
    </row>
    <row r="540">
      <c r="A540" s="17" t="n"/>
      <c r="B540" s="17" t="inlineStr">
        <is>
          <t>Hidroclorotiazida Comprimidosx 50mg</t>
        </is>
      </c>
      <c r="F540" s="17" t="inlineStr">
        <is>
          <t>1130</t>
        </is>
      </c>
      <c r="H540" s="17" t="inlineStr">
        <is>
          <t>C/U</t>
        </is>
      </c>
      <c r="I540" s="18" t="n">
        <v>0</v>
      </c>
      <c r="Q540" s="18" t="n">
        <v>60</v>
      </c>
      <c r="R540" s="18">
        <f>I540-Q540</f>
        <v/>
      </c>
      <c r="T540" s="17" t="inlineStr">
        <is>
          <t>Ítem del inventario físico de Avain sin código SAP en este centro. Se mantiene la línea sin código de material: la diferencia indica una cantidad a dar de alta en SAP.</t>
        </is>
      </c>
      <c r="U540" s="32" t="inlineStr">
        <is>
          <t>Inventario físico sin código SAP</t>
        </is>
      </c>
      <c r="V540" s="32" t="inlineStr">
        <is>
          <t>Sin clasificar en SAP</t>
        </is>
      </c>
      <c r="W540" s="32" t="inlineStr">
        <is>
          <t>Dentro del alcance</t>
        </is>
      </c>
      <c r="X540" s="33" t="inlineStr">
        <is>
          <t>Sin coincidencia</t>
        </is>
      </c>
      <c r="Y540" s="32" t="inlineStr">
        <is>
          <t>Sin correspondencia confirmada: hay aproximaciones en SAP, descartadas por presentación o evidencia débil</t>
        </is>
      </c>
      <c r="Z540" s="33" t="inlineStr">
        <is>
          <t>Alta de material en SAP (sin código)</t>
        </is>
      </c>
      <c r="AA540" s="32" t="inlineStr">
        <is>
          <t>142</t>
        </is>
      </c>
      <c r="AB540" s="32" t="inlineStr">
        <is>
          <t>Hidroclorotiazida Comprimidosx 50mg</t>
        </is>
      </c>
      <c r="AC540" s="32" t="inlineStr">
        <is>
          <t>Sin coincidencia</t>
        </is>
      </c>
      <c r="AD540" s="32" t="inlineStr">
        <is>
          <t>No</t>
        </is>
      </c>
      <c r="AE540" s="32" t="inlineStr"/>
      <c r="AF540" s="32" t="inlineStr">
        <is>
          <t>No</t>
        </is>
      </c>
      <c r="AG540" s="32" t="inlineStr"/>
      <c r="AH540" s="41" t="n">
        <v>0</v>
      </c>
      <c r="AI540" s="41" t="n">
        <v>60</v>
      </c>
      <c r="AJ540" s="41" t="n">
        <v>-60</v>
      </c>
      <c r="AK540" s="32" t="n"/>
      <c r="AL540" s="32" t="n"/>
      <c r="AM540" s="32" t="n"/>
      <c r="AN540" s="29" t="inlineStr">
        <is>
          <t>Sin valor unitario en SAP: la diferencia económica de este ítem no puede calcularse (dato faltante).</t>
        </is>
      </c>
      <c r="AO540" s="32" t="inlineStr">
        <is>
          <t>Mejor aproximación descartada: 1000373 DICLOFENAC 50MG COMPRIMIDO (dosis coincide; similitud 0.52).</t>
        </is>
      </c>
    </row>
    <row r="541">
      <c r="A541" s="17" t="n"/>
      <c r="B541" s="17" t="inlineStr">
        <is>
          <t>Hilo Sutura Atramat N° 5</t>
        </is>
      </c>
      <c r="F541" s="17" t="inlineStr">
        <is>
          <t>1130</t>
        </is>
      </c>
      <c r="H541" s="17" t="inlineStr">
        <is>
          <t>C/U</t>
        </is>
      </c>
      <c r="I541" s="18" t="n">
        <v>0</v>
      </c>
      <c r="Q541" s="18" t="n">
        <v>12</v>
      </c>
      <c r="R541" s="18">
        <f>I541-Q541</f>
        <v/>
      </c>
      <c r="T541" s="17" t="inlineStr">
        <is>
          <t>Ítem del inventario físico de Avain sin código SAP en este centro. Se mantiene la línea sin código de material: la diferencia indica una cantidad a dar de alta en SAP.</t>
        </is>
      </c>
      <c r="U541" s="32" t="inlineStr">
        <is>
          <t>Inventario físico sin código SAP</t>
        </is>
      </c>
      <c r="V541" s="32" t="inlineStr">
        <is>
          <t>Sin clasificar en SAP</t>
        </is>
      </c>
      <c r="W541" s="32" t="inlineStr">
        <is>
          <t>Dentro del alcance</t>
        </is>
      </c>
      <c r="X541" s="33" t="inlineStr">
        <is>
          <t>Sin coincidencia</t>
        </is>
      </c>
      <c r="Y541" s="32" t="inlineStr">
        <is>
          <t>Pendiente de validación: el ítem está en el Master pero no tiene código SAP confirmado</t>
        </is>
      </c>
      <c r="Z541" s="33" t="inlineStr">
        <is>
          <t>Alta de material en SAP (sin código)</t>
        </is>
      </c>
      <c r="AA541" s="32" t="inlineStr">
        <is>
          <t>147</t>
        </is>
      </c>
      <c r="AB541" s="32" t="inlineStr">
        <is>
          <t>Hilo Sutura Atramat N° 5</t>
        </is>
      </c>
      <c r="AC541" s="32" t="inlineStr">
        <is>
          <t>Sin coincidencia</t>
        </is>
      </c>
      <c r="AD541" s="32" t="inlineStr">
        <is>
          <t>No</t>
        </is>
      </c>
      <c r="AE541" s="32" t="inlineStr"/>
      <c r="AF541" s="32" t="inlineStr">
        <is>
          <t>Sí</t>
        </is>
      </c>
      <c r="AG541" s="32" t="inlineStr">
        <is>
          <t>D-150</t>
        </is>
      </c>
      <c r="AH541" s="41" t="n">
        <v>0</v>
      </c>
      <c r="AI541" s="41" t="n">
        <v>12</v>
      </c>
      <c r="AJ541" s="41" t="n">
        <v>-12</v>
      </c>
      <c r="AK541" s="32" t="n"/>
      <c r="AL541" s="32" t="n"/>
      <c r="AM541" s="32" t="n"/>
      <c r="AN541" s="29" t="inlineStr">
        <is>
          <t>Sin valor unitario en SAP: la diferencia económica de este ítem no puede calcularse (dato faltante).</t>
        </is>
      </c>
      <c r="AO541" s="32" t="inlineStr">
        <is>
          <t>Homologado al master D-150, pero sus códigos SAP (2001051, 2001052, 2001053) no figuran en el stock SAP de este centro. Mejor aproximación descartada: 2001233 HILO DE SUTURA SUPRALON 5 (similitud 0.53).</t>
        </is>
      </c>
    </row>
    <row r="542">
      <c r="A542" s="17" t="n"/>
      <c r="B542" s="17" t="inlineStr">
        <is>
          <t>Jeringas 60 cc Tummy</t>
        </is>
      </c>
      <c r="F542" s="17" t="inlineStr">
        <is>
          <t>1130</t>
        </is>
      </c>
      <c r="H542" s="17" t="inlineStr">
        <is>
          <t>C/U</t>
        </is>
      </c>
      <c r="I542" s="18" t="n">
        <v>0</v>
      </c>
      <c r="Q542" s="18" t="n">
        <v>77</v>
      </c>
      <c r="R542" s="18">
        <f>I542-Q542</f>
        <v/>
      </c>
      <c r="T542" s="17" t="inlineStr">
        <is>
          <t>Ítem del inventario físico de Avain sin código SAP en este centro. Se mantiene la línea sin código de material: la diferencia indica una cantidad a dar de alta en SAP.</t>
        </is>
      </c>
      <c r="U542" s="32" t="inlineStr">
        <is>
          <t>Inventario físico sin código SAP</t>
        </is>
      </c>
      <c r="V542" s="32" t="inlineStr">
        <is>
          <t>Sin clasificar en SAP</t>
        </is>
      </c>
      <c r="W542" s="32" t="inlineStr">
        <is>
          <t>Dentro del alcance</t>
        </is>
      </c>
      <c r="X542" s="33" t="inlineStr">
        <is>
          <t>Sin coincidencia</t>
        </is>
      </c>
      <c r="Y542" s="32" t="inlineStr">
        <is>
          <t>Sin correspondencia confirmada: hay aproximaciones en SAP, descartadas por presentación o evidencia débil</t>
        </is>
      </c>
      <c r="Z542" s="33" t="inlineStr">
        <is>
          <t>Alta de material en SAP (sin código)</t>
        </is>
      </c>
      <c r="AA542" s="32" t="inlineStr">
        <is>
          <t>275</t>
        </is>
      </c>
      <c r="AB542" s="32" t="inlineStr">
        <is>
          <t>Jeringas 60 cc Tummy</t>
        </is>
      </c>
      <c r="AC542" s="32" t="inlineStr">
        <is>
          <t>Sin coincidencia</t>
        </is>
      </c>
      <c r="AD542" s="32" t="inlineStr">
        <is>
          <t>No</t>
        </is>
      </c>
      <c r="AE542" s="32" t="inlineStr"/>
      <c r="AF542" s="32" t="inlineStr">
        <is>
          <t>No</t>
        </is>
      </c>
      <c r="AG542" s="32" t="inlineStr"/>
      <c r="AH542" s="41" t="n">
        <v>0</v>
      </c>
      <c r="AI542" s="41" t="n">
        <v>77</v>
      </c>
      <c r="AJ542" s="41" t="n">
        <v>-77</v>
      </c>
      <c r="AK542" s="32" t="n"/>
      <c r="AL542" s="32" t="n"/>
      <c r="AM542" s="32" t="n"/>
      <c r="AN542" s="29" t="inlineStr">
        <is>
          <t>Sin valor unitario en SAP: la diferencia económica de este ítem no puede calcularse (dato faltante).</t>
        </is>
      </c>
      <c r="AO542" s="32" t="inlineStr">
        <is>
          <t>Mejor aproximación descartada: 2000028 JERINGA 10 ML (dosis/presentación distinta (60ML vs 10ML); similitud 0.59).</t>
        </is>
      </c>
    </row>
    <row r="543">
      <c r="A543" s="17" t="n"/>
      <c r="B543" s="17" t="inlineStr">
        <is>
          <t>Lactulon (Lactulon) 250 ml Frascos</t>
        </is>
      </c>
      <c r="F543" s="17" t="inlineStr">
        <is>
          <t>1130</t>
        </is>
      </c>
      <c r="H543" s="17" t="inlineStr">
        <is>
          <t>C/U</t>
        </is>
      </c>
      <c r="I543" s="18" t="n">
        <v>0</v>
      </c>
      <c r="Q543" s="18" t="n">
        <v>17</v>
      </c>
      <c r="R543" s="18">
        <f>I543-Q543</f>
        <v/>
      </c>
      <c r="T543" s="17" t="inlineStr">
        <is>
          <t>Ítem del inventario físico de Avain sin código SAP en este centro. Se mantiene la línea sin código de material: la diferencia indica una cantidad a dar de alta en SAP.</t>
        </is>
      </c>
      <c r="U543" s="32" t="inlineStr">
        <is>
          <t>Inventario físico sin código SAP</t>
        </is>
      </c>
      <c r="V543" s="32" t="inlineStr">
        <is>
          <t>Sin clasificar en SAP</t>
        </is>
      </c>
      <c r="W543" s="32" t="inlineStr">
        <is>
          <t>Dentro del alcance</t>
        </is>
      </c>
      <c r="X543" s="33" t="inlineStr">
        <is>
          <t>Sin coincidencia</t>
        </is>
      </c>
      <c r="Y543" s="32" t="inlineStr">
        <is>
          <t>Sin correspondencia confirmada: hay aproximaciones en SAP, descartadas por presentación o evidencia débil</t>
        </is>
      </c>
      <c r="Z543" s="33" t="inlineStr">
        <is>
          <t>Alta de material en SAP (sin código)</t>
        </is>
      </c>
      <c r="AA543" s="32" t="inlineStr">
        <is>
          <t>163</t>
        </is>
      </c>
      <c r="AB543" s="32" t="inlineStr">
        <is>
          <t>Lactulon (Lactulon) 250 ml Frascos</t>
        </is>
      </c>
      <c r="AC543" s="32" t="inlineStr">
        <is>
          <t>Sin coincidencia</t>
        </is>
      </c>
      <c r="AD543" s="32" t="inlineStr">
        <is>
          <t>No</t>
        </is>
      </c>
      <c r="AE543" s="32" t="inlineStr"/>
      <c r="AF543" s="32" t="inlineStr">
        <is>
          <t>No</t>
        </is>
      </c>
      <c r="AG543" s="32" t="inlineStr"/>
      <c r="AH543" s="41" t="n">
        <v>0</v>
      </c>
      <c r="AI543" s="41" t="n">
        <v>17</v>
      </c>
      <c r="AJ543" s="41" t="n">
        <v>-17</v>
      </c>
      <c r="AK543" s="32" t="n"/>
      <c r="AL543" s="32" t="n"/>
      <c r="AM543" s="32" t="n"/>
      <c r="AN543" s="29" t="inlineStr">
        <is>
          <t>Sin valor unitario en SAP: la diferencia económica de este ítem no puede calcularse (dato faltante).</t>
        </is>
      </c>
      <c r="AO543" s="32" t="inlineStr">
        <is>
          <t>Mejor aproximación descartada: 1000624 LACTULON JARABE (una nomenclatura no informa dosis; similitud 0.44).</t>
        </is>
      </c>
    </row>
    <row r="544">
      <c r="A544" s="17" t="n"/>
      <c r="B544" s="17" t="inlineStr">
        <is>
          <t>Lidocaina fco ampolla 20ml</t>
        </is>
      </c>
      <c r="F544" s="17" t="inlineStr">
        <is>
          <t>1130</t>
        </is>
      </c>
      <c r="H544" s="17" t="inlineStr">
        <is>
          <t>C/U</t>
        </is>
      </c>
      <c r="I544" s="18" t="n">
        <v>0</v>
      </c>
      <c r="Q544" s="18" t="n">
        <v>3</v>
      </c>
      <c r="R544" s="18">
        <f>I544-Q544</f>
        <v/>
      </c>
      <c r="T544" s="17" t="inlineStr">
        <is>
          <t>Ítem del inventario físico de Avain sin código SAP en este centro. Se mantiene la línea sin código de material: la diferencia indica una cantidad a dar de alta en SAP.</t>
        </is>
      </c>
      <c r="U544" s="32" t="inlineStr">
        <is>
          <t>Inventario físico sin código SAP</t>
        </is>
      </c>
      <c r="V544" s="32" t="inlineStr">
        <is>
          <t>Sin clasificar en SAP</t>
        </is>
      </c>
      <c r="W544" s="32" t="inlineStr">
        <is>
          <t>Dentro del alcance</t>
        </is>
      </c>
      <c r="X544" s="33" t="inlineStr">
        <is>
          <t>Sin coincidencia</t>
        </is>
      </c>
      <c r="Y544" s="32" t="inlineStr">
        <is>
          <t>Sin correspondencia confirmada: hay aproximaciones en SAP, descartadas por presentación o evidencia débil</t>
        </is>
      </c>
      <c r="Z544" s="33" t="inlineStr">
        <is>
          <t>Alta de material en SAP (sin código)</t>
        </is>
      </c>
      <c r="AA544" s="32" t="inlineStr">
        <is>
          <t>169</t>
        </is>
      </c>
      <c r="AB544" s="32" t="inlineStr">
        <is>
          <t>Lidocaina fco ampolla 20ml</t>
        </is>
      </c>
      <c r="AC544" s="32" t="inlineStr">
        <is>
          <t>Sin coincidencia</t>
        </is>
      </c>
      <c r="AD544" s="32" t="inlineStr">
        <is>
          <t>No</t>
        </is>
      </c>
      <c r="AE544" s="32" t="inlineStr"/>
      <c r="AF544" s="32" t="inlineStr">
        <is>
          <t>No</t>
        </is>
      </c>
      <c r="AG544" s="32" t="inlineStr"/>
      <c r="AH544" s="41" t="n">
        <v>0</v>
      </c>
      <c r="AI544" s="41" t="n">
        <v>3</v>
      </c>
      <c r="AJ544" s="41" t="n">
        <v>-3</v>
      </c>
      <c r="AK544" s="32" t="n"/>
      <c r="AL544" s="32" t="n"/>
      <c r="AM544" s="32" t="n"/>
      <c r="AN544" s="29" t="inlineStr">
        <is>
          <t>Sin valor unitario en SAP: la diferencia económica de este ítem no puede calcularse (dato faltante).</t>
        </is>
      </c>
      <c r="AO544" s="32" t="inlineStr">
        <is>
          <t>Mejor aproximación descartada: 1000431 LIDOCAINA 1% 5 ML AMPOLLA (dosis/presentación distinta (20ML vs 1%, 5ML); similitud 0.48).</t>
        </is>
      </c>
    </row>
    <row r="545">
      <c r="A545" s="17" t="n"/>
      <c r="B545" s="17" t="inlineStr">
        <is>
          <t>Llave de 3 vias</t>
        </is>
      </c>
      <c r="F545" s="17" t="inlineStr">
        <is>
          <t>1130</t>
        </is>
      </c>
      <c r="H545" s="17" t="inlineStr">
        <is>
          <t>C/U</t>
        </is>
      </c>
      <c r="I545" s="18" t="n">
        <v>0</v>
      </c>
      <c r="Q545" s="18" t="n">
        <v>80</v>
      </c>
      <c r="R545" s="18">
        <f>I545-Q545</f>
        <v/>
      </c>
      <c r="T545" s="17" t="inlineStr">
        <is>
          <t>Ítem del inventario físico de Avain sin código SAP en este centro. Se mantiene la línea sin código de material: la diferencia indica una cantidad a dar de alta en SAP.</t>
        </is>
      </c>
      <c r="U545" s="32" t="inlineStr">
        <is>
          <t>Inventario físico sin código SAP</t>
        </is>
      </c>
      <c r="V545" s="32" t="inlineStr">
        <is>
          <t>Sin clasificar en SAP</t>
        </is>
      </c>
      <c r="W545" s="32" t="inlineStr">
        <is>
          <t>Dentro del alcance</t>
        </is>
      </c>
      <c r="X545" s="33" t="inlineStr">
        <is>
          <t>Sin coincidencia</t>
        </is>
      </c>
      <c r="Y545" s="32" t="inlineStr">
        <is>
          <t>Pendiente de validación: el ítem está en el Master pero no tiene código SAP confirmado</t>
        </is>
      </c>
      <c r="Z545" s="33" t="inlineStr">
        <is>
          <t>Alta de material en SAP (sin código)</t>
        </is>
      </c>
      <c r="AA545" s="32" t="inlineStr">
        <is>
          <t>171</t>
        </is>
      </c>
      <c r="AB545" s="32" t="inlineStr">
        <is>
          <t>Llave de 3 vias</t>
        </is>
      </c>
      <c r="AC545" s="32" t="inlineStr">
        <is>
          <t>Sin coincidencia</t>
        </is>
      </c>
      <c r="AD545" s="32" t="inlineStr">
        <is>
          <t>No</t>
        </is>
      </c>
      <c r="AE545" s="32" t="inlineStr"/>
      <c r="AF545" s="32" t="inlineStr">
        <is>
          <t>Sí</t>
        </is>
      </c>
      <c r="AG545" s="32" t="inlineStr">
        <is>
          <t>D-130</t>
        </is>
      </c>
      <c r="AH545" s="41" t="n">
        <v>0</v>
      </c>
      <c r="AI545" s="41" t="n">
        <v>80</v>
      </c>
      <c r="AJ545" s="41" t="n">
        <v>-80</v>
      </c>
      <c r="AK545" s="32" t="n"/>
      <c r="AL545" s="32" t="n"/>
      <c r="AM545" s="32" t="n"/>
      <c r="AN545" s="29" t="inlineStr">
        <is>
          <t>Sin valor unitario en SAP: la diferencia económica de este ítem no puede calcularse (dato faltante).</t>
        </is>
      </c>
      <c r="AO545" s="32" t="inlineStr">
        <is>
          <t>Homologado al master D-130, pero sus códigos SAP (2000060) no figuran en el stock SAP de este centro. Mejor aproximación descartada: 2000244 SONDA FOLEY 2 VIAS Nº16 DE LÁTEX (calibre/talle/medida distinta; similitud 0.27).</t>
        </is>
      </c>
    </row>
    <row r="546">
      <c r="A546" s="17" t="n"/>
      <c r="B546" s="17" t="inlineStr">
        <is>
          <t>Manometro</t>
        </is>
      </c>
      <c r="F546" s="17" t="inlineStr">
        <is>
          <t>1130</t>
        </is>
      </c>
      <c r="H546" s="17" t="inlineStr">
        <is>
          <t>C/U</t>
        </is>
      </c>
      <c r="I546" s="18" t="n">
        <v>0</v>
      </c>
      <c r="Q546" s="18" t="n">
        <v>6</v>
      </c>
      <c r="R546" s="18">
        <f>I546-Q546</f>
        <v/>
      </c>
      <c r="T546" s="17" t="inlineStr">
        <is>
          <t>Ítem del inventario físico de Avain sin código SAP en este centro. Se mantiene la línea sin código de material: la diferencia indica una cantidad a dar de alta en SAP.</t>
        </is>
      </c>
      <c r="U546" s="32" t="inlineStr">
        <is>
          <t>Inventario físico sin código SAP</t>
        </is>
      </c>
      <c r="V546" s="32" t="inlineStr">
        <is>
          <t>Sin clasificar en SAP</t>
        </is>
      </c>
      <c r="W546" s="32" t="inlineStr">
        <is>
          <t>Dentro del alcance</t>
        </is>
      </c>
      <c r="X546" s="33" t="inlineStr">
        <is>
          <t>Sin coincidencia</t>
        </is>
      </c>
      <c r="Y546" s="32" t="inlineStr">
        <is>
          <t>Sin correspondencia confirmada: hay aproximaciones en SAP, descartadas por presentación o evidencia débil</t>
        </is>
      </c>
      <c r="Z546" s="33" t="inlineStr">
        <is>
          <t>Alta de material en SAP (sin código)</t>
        </is>
      </c>
      <c r="AA546" s="32" t="inlineStr">
        <is>
          <t>178</t>
        </is>
      </c>
      <c r="AB546" s="32" t="inlineStr">
        <is>
          <t>Manometro</t>
        </is>
      </c>
      <c r="AC546" s="32" t="inlineStr">
        <is>
          <t>Sin coincidencia</t>
        </is>
      </c>
      <c r="AD546" s="32" t="inlineStr">
        <is>
          <t>No</t>
        </is>
      </c>
      <c r="AE546" s="32" t="inlineStr"/>
      <c r="AF546" s="32" t="inlineStr">
        <is>
          <t>No</t>
        </is>
      </c>
      <c r="AG546" s="32" t="inlineStr"/>
      <c r="AH546" s="41" t="n">
        <v>0</v>
      </c>
      <c r="AI546" s="41" t="n">
        <v>6</v>
      </c>
      <c r="AJ546" s="41" t="n">
        <v>-6</v>
      </c>
      <c r="AK546" s="32" t="n"/>
      <c r="AL546" s="32" t="n"/>
      <c r="AM546" s="32" t="n"/>
      <c r="AN546" s="29" t="inlineStr">
        <is>
          <t>Sin valor unitario en SAP: la diferencia económica de este ítem no puede calcularse (dato faltante).</t>
        </is>
      </c>
      <c r="AO546" s="32" t="inlineStr">
        <is>
          <t>Mejor aproximación descartada: 2001670 GLUCOMETRO (similitud 0.16).</t>
        </is>
      </c>
    </row>
    <row r="547">
      <c r="A547" s="17" t="n"/>
      <c r="B547" s="17" t="inlineStr">
        <is>
          <t>Manometro para tubo ultraliviano</t>
        </is>
      </c>
      <c r="F547" s="17" t="inlineStr">
        <is>
          <t>1130</t>
        </is>
      </c>
      <c r="H547" s="17" t="inlineStr">
        <is>
          <t>C/U</t>
        </is>
      </c>
      <c r="I547" s="18" t="n">
        <v>0</v>
      </c>
      <c r="Q547" s="18" t="n">
        <v>5</v>
      </c>
      <c r="R547" s="18">
        <f>I547-Q547</f>
        <v/>
      </c>
      <c r="T547" s="17" t="inlineStr">
        <is>
          <t>Ítem del inventario físico de Avain sin código SAP en este centro. Se mantiene la línea sin código de material: la diferencia indica una cantidad a dar de alta en SAP.</t>
        </is>
      </c>
      <c r="U547" s="32" t="inlineStr">
        <is>
          <t>Inventario físico sin código SAP</t>
        </is>
      </c>
      <c r="V547" s="32" t="inlineStr">
        <is>
          <t>Sin clasificar en SAP</t>
        </is>
      </c>
      <c r="W547" s="32" t="inlineStr">
        <is>
          <t>Dentro del alcance</t>
        </is>
      </c>
      <c r="X547" s="33" t="inlineStr">
        <is>
          <t>Sin coincidencia</t>
        </is>
      </c>
      <c r="Y547" s="32" t="inlineStr">
        <is>
          <t>Sin correspondencia confirmada: hay aproximaciones en SAP, descartadas por presentación o evidencia débil</t>
        </is>
      </c>
      <c r="Z547" s="33" t="inlineStr">
        <is>
          <t>Alta de material en SAP (sin código)</t>
        </is>
      </c>
      <c r="AA547" s="32" t="inlineStr">
        <is>
          <t>179</t>
        </is>
      </c>
      <c r="AB547" s="32" t="inlineStr">
        <is>
          <t>Manometro para tubo ultraliviano</t>
        </is>
      </c>
      <c r="AC547" s="32" t="inlineStr">
        <is>
          <t>Sin coincidencia</t>
        </is>
      </c>
      <c r="AD547" s="32" t="inlineStr">
        <is>
          <t>No</t>
        </is>
      </c>
      <c r="AE547" s="32" t="inlineStr"/>
      <c r="AF547" s="32" t="inlineStr">
        <is>
          <t>No</t>
        </is>
      </c>
      <c r="AG547" s="32" t="inlineStr"/>
      <c r="AH547" s="41" t="n">
        <v>0</v>
      </c>
      <c r="AI547" s="41" t="n">
        <v>5</v>
      </c>
      <c r="AJ547" s="41" t="n">
        <v>-5</v>
      </c>
      <c r="AK547" s="32" t="n"/>
      <c r="AL547" s="32" t="n"/>
      <c r="AM547" s="32" t="n"/>
      <c r="AN547" s="29" t="inlineStr">
        <is>
          <t>Sin valor unitario en SAP: la diferencia económica de este ítem no puede calcularse (dato faltante).</t>
        </is>
      </c>
      <c r="AO547" s="32" t="inlineStr">
        <is>
          <t>Mejor aproximación descartada: 2000385 TUBO DE MAYO N°3 (similitud 0.26).</t>
        </is>
      </c>
    </row>
    <row r="548">
      <c r="A548" s="17" t="n"/>
      <c r="B548" s="17" t="inlineStr">
        <is>
          <t>Mascara Pocket Adulto</t>
        </is>
      </c>
      <c r="F548" s="17" t="inlineStr">
        <is>
          <t>1130</t>
        </is>
      </c>
      <c r="H548" s="17" t="inlineStr">
        <is>
          <t>C/U</t>
        </is>
      </c>
      <c r="I548" s="18" t="n">
        <v>0</v>
      </c>
      <c r="Q548" s="18" t="n">
        <v>7</v>
      </c>
      <c r="R548" s="18">
        <f>I548-Q548</f>
        <v/>
      </c>
      <c r="T548" s="17" t="inlineStr">
        <is>
          <t>Ítem del inventario físico de Avain sin código SAP en este centro. Se mantiene la línea sin código de material: la diferencia indica una cantidad a dar de alta en SAP.</t>
        </is>
      </c>
      <c r="U548" s="32" t="inlineStr">
        <is>
          <t>Inventario físico sin código SAP</t>
        </is>
      </c>
      <c r="V548" s="32" t="inlineStr">
        <is>
          <t>Sin clasificar en SAP</t>
        </is>
      </c>
      <c r="W548" s="32" t="inlineStr">
        <is>
          <t>Dentro del alcance</t>
        </is>
      </c>
      <c r="X548" s="33" t="inlineStr">
        <is>
          <t>Sin coincidencia</t>
        </is>
      </c>
      <c r="Y548" s="32" t="inlineStr">
        <is>
          <t>Sin correspondencia confirmada: hay aproximaciones en SAP, descartadas por presentación o evidencia débil</t>
        </is>
      </c>
      <c r="Z548" s="33" t="inlineStr">
        <is>
          <t>Alta de material en SAP (sin código)</t>
        </is>
      </c>
      <c r="AA548" s="32" t="inlineStr">
        <is>
          <t>327</t>
        </is>
      </c>
      <c r="AB548" s="32" t="inlineStr">
        <is>
          <t>Mascara Pocket Adulto</t>
        </is>
      </c>
      <c r="AC548" s="32" t="inlineStr">
        <is>
          <t>Sin coincidencia</t>
        </is>
      </c>
      <c r="AD548" s="32" t="inlineStr">
        <is>
          <t>No</t>
        </is>
      </c>
      <c r="AE548" s="32" t="inlineStr"/>
      <c r="AF548" s="32" t="inlineStr">
        <is>
          <t>No</t>
        </is>
      </c>
      <c r="AG548" s="32" t="inlineStr"/>
      <c r="AH548" s="41" t="n">
        <v>0</v>
      </c>
      <c r="AI548" s="41" t="n">
        <v>7</v>
      </c>
      <c r="AJ548" s="41" t="n">
        <v>-7</v>
      </c>
      <c r="AK548" s="32" t="n"/>
      <c r="AL548" s="32" t="n"/>
      <c r="AM548" s="32" t="n"/>
      <c r="AN548" s="29" t="inlineStr">
        <is>
          <t>Sin valor unitario en SAP: la diferencia económica de este ítem no puede calcularse (dato faltante).</t>
        </is>
      </c>
      <c r="AO548" s="32" t="inlineStr">
        <is>
          <t>Mejor aproximación descartada: 2000090 MASCARA PARA NEBULIZAR ADULTO (similitud 0.56).</t>
        </is>
      </c>
    </row>
    <row r="549">
      <c r="A549" s="17" t="n"/>
      <c r="B549" s="17" t="inlineStr">
        <is>
          <t>Midazolam 1 amp=3ml/15mg</t>
        </is>
      </c>
      <c r="F549" s="17" t="inlineStr">
        <is>
          <t>1130</t>
        </is>
      </c>
      <c r="H549" s="17" t="inlineStr">
        <is>
          <t>C/U</t>
        </is>
      </c>
      <c r="I549" s="18" t="n">
        <v>0</v>
      </c>
      <c r="Q549" s="18" t="n">
        <v>42</v>
      </c>
      <c r="R549" s="18">
        <f>I549-Q549</f>
        <v/>
      </c>
      <c r="T549" s="17" t="inlineStr">
        <is>
          <t>Ítem del inventario físico de Avain sin código SAP en este centro. Se mantiene la línea sin código de material: la diferencia indica una cantidad a dar de alta en SAP.</t>
        </is>
      </c>
      <c r="U549" s="32" t="inlineStr">
        <is>
          <t>Inventario físico sin código SAP</t>
        </is>
      </c>
      <c r="V549" s="32" t="inlineStr">
        <is>
          <t>Sin clasificar en SAP</t>
        </is>
      </c>
      <c r="W549" s="32" t="inlineStr">
        <is>
          <t>Dentro del alcance</t>
        </is>
      </c>
      <c r="X549" s="33" t="inlineStr">
        <is>
          <t>Sin coincidencia</t>
        </is>
      </c>
      <c r="Y549" s="32" t="inlineStr">
        <is>
          <t>Pendiente de validación: el ítem está en el Master pero no tiene código SAP confirmado</t>
        </is>
      </c>
      <c r="Z549" s="33" t="inlineStr">
        <is>
          <t>Alta de material en SAP (sin código)</t>
        </is>
      </c>
      <c r="AA549" s="32" t="inlineStr">
        <is>
          <t>185</t>
        </is>
      </c>
      <c r="AB549" s="32" t="inlineStr">
        <is>
          <t>Midazolam 1 amp=3ml/15mg</t>
        </is>
      </c>
      <c r="AC549" s="32" t="inlineStr">
        <is>
          <t>Sin coincidencia</t>
        </is>
      </c>
      <c r="AD549" s="32" t="inlineStr">
        <is>
          <t>No</t>
        </is>
      </c>
      <c r="AE549" s="32" t="inlineStr"/>
      <c r="AF549" s="32" t="inlineStr">
        <is>
          <t>Sí</t>
        </is>
      </c>
      <c r="AG549" s="32" t="inlineStr">
        <is>
          <t>M02-001</t>
        </is>
      </c>
      <c r="AH549" s="41" t="n">
        <v>0</v>
      </c>
      <c r="AI549" s="41" t="n">
        <v>42</v>
      </c>
      <c r="AJ549" s="41" t="n">
        <v>-42</v>
      </c>
      <c r="AK549" s="32" t="n"/>
      <c r="AL549" s="32" t="n"/>
      <c r="AM549" s="32" t="n"/>
      <c r="AN549" s="29" t="inlineStr">
        <is>
          <t>Sin valor unitario en SAP: la diferencia económica de este ítem no puede calcularse (dato faltante).</t>
        </is>
      </c>
      <c r="AO549" s="32" t="inlineStr">
        <is>
          <t>Homologado al master M02-001, pero sus códigos SAP (1000098) no figuran en el stock SAP de este centro. Mejor aproximación descartada: 1000045 DICLOFENAC 75MG AMPOLLA 3ML (dosis/presentación distinta (3ML, 15MG vs 3ML, 75MG); similitud 0.34).</t>
        </is>
      </c>
    </row>
    <row r="550">
      <c r="A550" s="17" t="n"/>
      <c r="B550" s="17" t="inlineStr">
        <is>
          <t>Monitrato de Isorsobida comp 20mg</t>
        </is>
      </c>
      <c r="F550" s="17" t="inlineStr">
        <is>
          <t>1130</t>
        </is>
      </c>
      <c r="H550" s="17" t="inlineStr">
        <is>
          <t>C/U</t>
        </is>
      </c>
      <c r="I550" s="18" t="n">
        <v>0</v>
      </c>
      <c r="Q550" s="18" t="n">
        <v>30</v>
      </c>
      <c r="R550" s="18">
        <f>I550-Q550</f>
        <v/>
      </c>
      <c r="T550" s="17" t="inlineStr">
        <is>
          <t>Ítem del inventario físico de Avain sin código SAP en este centro. Se mantiene la línea sin código de material: la diferencia indica una cantidad a dar de alta en SAP.</t>
        </is>
      </c>
      <c r="U550" s="32" t="inlineStr">
        <is>
          <t>Inventario físico sin código SAP</t>
        </is>
      </c>
      <c r="V550" s="32" t="inlineStr">
        <is>
          <t>Sin clasificar en SAP</t>
        </is>
      </c>
      <c r="W550" s="32" t="inlineStr">
        <is>
          <t>Dentro del alcance</t>
        </is>
      </c>
      <c r="X550" s="33" t="inlineStr">
        <is>
          <t>Sin coincidencia</t>
        </is>
      </c>
      <c r="Y550" s="32" t="inlineStr">
        <is>
          <t>Sin correspondencia confirmada: hay aproximaciones en SAP, descartadas por presentación o evidencia débil</t>
        </is>
      </c>
      <c r="Z550" s="33" t="inlineStr">
        <is>
          <t>Alta de material en SAP (sin código)</t>
        </is>
      </c>
      <c r="AA550" s="32" t="inlineStr">
        <is>
          <t>382</t>
        </is>
      </c>
      <c r="AB550" s="32" t="inlineStr">
        <is>
          <t>Monitrato de Isorsobida comp 20mg</t>
        </is>
      </c>
      <c r="AC550" s="32" t="inlineStr">
        <is>
          <t>Sin coincidencia</t>
        </is>
      </c>
      <c r="AD550" s="32" t="inlineStr">
        <is>
          <t>No</t>
        </is>
      </c>
      <c r="AE550" s="32" t="inlineStr"/>
      <c r="AF550" s="32" t="inlineStr">
        <is>
          <t>No</t>
        </is>
      </c>
      <c r="AG550" s="32" t="inlineStr"/>
      <c r="AH550" s="41" t="n">
        <v>0</v>
      </c>
      <c r="AI550" s="41" t="n">
        <v>30</v>
      </c>
      <c r="AJ550" s="41" t="n">
        <v>-30</v>
      </c>
      <c r="AK550" s="32" t="n"/>
      <c r="AL550" s="32" t="n"/>
      <c r="AM550" s="32" t="n"/>
      <c r="AN550" s="29" t="inlineStr">
        <is>
          <t>Sin valor unitario en SAP: la diferencia económica de este ítem no puede calcularse (dato faltante).</t>
        </is>
      </c>
      <c r="AO550" s="32" t="inlineStr">
        <is>
          <t>Mejor aproximación descartada: 1000528 KETOROLAC  20 MG COMPRIMIDOS (dosis coincide; similitud 0.48).</t>
        </is>
      </c>
    </row>
    <row r="551">
      <c r="A551" s="17" t="n"/>
      <c r="B551" s="17" t="inlineStr">
        <is>
          <t>Norfloxacina 400mg</t>
        </is>
      </c>
      <c r="F551" s="17" t="inlineStr">
        <is>
          <t>1130</t>
        </is>
      </c>
      <c r="H551" s="17" t="inlineStr">
        <is>
          <t>C/U</t>
        </is>
      </c>
      <c r="I551" s="18" t="n">
        <v>0</v>
      </c>
      <c r="Q551" s="18" t="n">
        <v>80</v>
      </c>
      <c r="R551" s="18">
        <f>I551-Q551</f>
        <v/>
      </c>
      <c r="T551" s="17" t="inlineStr">
        <is>
          <t>Ítem del inventario físico de Avain sin código SAP en este centro. Se mantiene la línea sin código de material: la diferencia indica una cantidad a dar de alta en SAP.</t>
        </is>
      </c>
      <c r="U551" s="32" t="inlineStr">
        <is>
          <t>Inventario físico sin código SAP</t>
        </is>
      </c>
      <c r="V551" s="32" t="inlineStr">
        <is>
          <t>Sin clasificar en SAP</t>
        </is>
      </c>
      <c r="W551" s="32" t="inlineStr">
        <is>
          <t>Dentro del alcance</t>
        </is>
      </c>
      <c r="X551" s="33" t="inlineStr">
        <is>
          <t>Sin coincidencia</t>
        </is>
      </c>
      <c r="Y551" s="32" t="inlineStr">
        <is>
          <t>Sin correspondencia confirmada: hay aproximaciones en SAP, descartadas por presentación o evidencia débil</t>
        </is>
      </c>
      <c r="Z551" s="33" t="inlineStr">
        <is>
          <t>Alta de material en SAP (sin código)</t>
        </is>
      </c>
      <c r="AA551" s="32" t="inlineStr">
        <is>
          <t>276</t>
        </is>
      </c>
      <c r="AB551" s="32" t="inlineStr">
        <is>
          <t>Norfloxacina 400mg</t>
        </is>
      </c>
      <c r="AC551" s="32" t="inlineStr">
        <is>
          <t>Sin coincidencia</t>
        </is>
      </c>
      <c r="AD551" s="32" t="inlineStr">
        <is>
          <t>No</t>
        </is>
      </c>
      <c r="AE551" s="32" t="inlineStr"/>
      <c r="AF551" s="32" t="inlineStr">
        <is>
          <t>No</t>
        </is>
      </c>
      <c r="AG551" s="32" t="inlineStr"/>
      <c r="AH551" s="41" t="n">
        <v>0</v>
      </c>
      <c r="AI551" s="41" t="n">
        <v>80</v>
      </c>
      <c r="AJ551" s="41" t="n">
        <v>-80</v>
      </c>
      <c r="AK551" s="32" t="n"/>
      <c r="AL551" s="32" t="n"/>
      <c r="AM551" s="32" t="n"/>
      <c r="AN551" s="29" t="inlineStr">
        <is>
          <t>Sin valor unitario en SAP: la diferencia económica de este ítem no puede calcularse (dato faltante).</t>
        </is>
      </c>
      <c r="AO551" s="32" t="inlineStr">
        <is>
          <t>Mejor aproximación descartada: 1005171 poviral 400mg (dosis coincide; similitud 0.46).</t>
        </is>
      </c>
    </row>
    <row r="552">
      <c r="A552" s="17" t="n"/>
      <c r="B552" s="17" t="inlineStr">
        <is>
          <t>Omeprazol 1 fco amp polvo p/rest 40mg/ml</t>
        </is>
      </c>
      <c r="F552" s="17" t="inlineStr">
        <is>
          <t>1130</t>
        </is>
      </c>
      <c r="H552" s="17" t="inlineStr">
        <is>
          <t>C/U</t>
        </is>
      </c>
      <c r="I552" s="18" t="n">
        <v>0</v>
      </c>
      <c r="Q552" s="18" t="n">
        <v>16</v>
      </c>
      <c r="R552" s="18">
        <f>I552-Q552</f>
        <v/>
      </c>
      <c r="T552" s="17" t="inlineStr">
        <is>
          <t>Ítem del inventario físico de Avain sin código SAP en este centro. Se mantiene la línea sin código de material: la diferencia indica una cantidad a dar de alta en SAP.</t>
        </is>
      </c>
      <c r="U552" s="32" t="inlineStr">
        <is>
          <t>Inventario físico sin código SAP</t>
        </is>
      </c>
      <c r="V552" s="32" t="inlineStr">
        <is>
          <t>Sin clasificar en SAP</t>
        </is>
      </c>
      <c r="W552" s="32" t="inlineStr">
        <is>
          <t>Dentro del alcance</t>
        </is>
      </c>
      <c r="X552" s="33" t="inlineStr">
        <is>
          <t>Sin coincidencia</t>
        </is>
      </c>
      <c r="Y552" s="32" t="inlineStr">
        <is>
          <t>Pendiente de validación: el ítem está en el Master pero no tiene código SAP confirmado</t>
        </is>
      </c>
      <c r="Z552" s="33" t="inlineStr">
        <is>
          <t>Alta de material en SAP (sin código)</t>
        </is>
      </c>
      <c r="AA552" s="32" t="inlineStr">
        <is>
          <t>191</t>
        </is>
      </c>
      <c r="AB552" s="32" t="inlineStr">
        <is>
          <t>Omeprazol 1 fco amp polvo p/rest 40mg/ml</t>
        </is>
      </c>
      <c r="AC552" s="32" t="inlineStr">
        <is>
          <t>Sin coincidencia</t>
        </is>
      </c>
      <c r="AD552" s="32" t="inlineStr">
        <is>
          <t>No</t>
        </is>
      </c>
      <c r="AE552" s="32" t="inlineStr"/>
      <c r="AF552" s="32" t="inlineStr">
        <is>
          <t>Sí</t>
        </is>
      </c>
      <c r="AG552" s="32" t="inlineStr">
        <is>
          <t>M08-006</t>
        </is>
      </c>
      <c r="AH552" s="41" t="n">
        <v>0</v>
      </c>
      <c r="AI552" s="41" t="n">
        <v>16</v>
      </c>
      <c r="AJ552" s="41" t="n">
        <v>-16</v>
      </c>
      <c r="AK552" s="32" t="n"/>
      <c r="AL552" s="32" t="n"/>
      <c r="AM552" s="32" t="n"/>
      <c r="AN552" s="29" t="inlineStr">
        <is>
          <t>Sin valor unitario en SAP: la diferencia económica de este ítem no puede calcularse (dato faltante).</t>
        </is>
      </c>
      <c r="AO552" s="32" t="inlineStr">
        <is>
          <t>Homologado al master M08-006, pero sus códigos SAP (1000524) no figuran en el stock SAP de este centro. Mejor aproximación descartada: 1000133 OMEPRAZOL DE 20MG COMPRIMIDOS (dosis/presentación distinta (40MG vs 20MG); similitud 0.40).</t>
        </is>
      </c>
    </row>
    <row r="553">
      <c r="A553" s="17" t="n"/>
      <c r="B553" s="17" t="inlineStr">
        <is>
          <t>Oximetro</t>
        </is>
      </c>
      <c r="F553" s="17" t="inlineStr">
        <is>
          <t>1130</t>
        </is>
      </c>
      <c r="H553" s="17" t="inlineStr">
        <is>
          <t>C/U</t>
        </is>
      </c>
      <c r="I553" s="18" t="n">
        <v>0</v>
      </c>
      <c r="Q553" s="18" t="n">
        <v>4</v>
      </c>
      <c r="R553" s="18">
        <f>I553-Q553</f>
        <v/>
      </c>
      <c r="T553" s="17" t="inlineStr">
        <is>
          <t>Ítem del inventario físico de Avain sin código SAP en este centro. Se mantiene la línea sin código de material: la diferencia indica una cantidad a dar de alta en SAP.</t>
        </is>
      </c>
      <c r="U553" s="32" t="inlineStr">
        <is>
          <t>Inventario físico sin código SAP</t>
        </is>
      </c>
      <c r="V553" s="32" t="inlineStr">
        <is>
          <t>Sin clasificar en SAP</t>
        </is>
      </c>
      <c r="W553" s="32" t="inlineStr">
        <is>
          <t>Dentro del alcance</t>
        </is>
      </c>
      <c r="X553" s="33" t="inlineStr">
        <is>
          <t>Sin coincidencia</t>
        </is>
      </c>
      <c r="Y553" s="32" t="inlineStr">
        <is>
          <t>Sin correspondencia confirmada: hay aproximaciones en SAP, descartadas por presentación o evidencia débil</t>
        </is>
      </c>
      <c r="Z553" s="33" t="inlineStr">
        <is>
          <t>Alta de material en SAP (sin código)</t>
        </is>
      </c>
      <c r="AA553" s="32" t="inlineStr">
        <is>
          <t>194</t>
        </is>
      </c>
      <c r="AB553" s="32" t="inlineStr">
        <is>
          <t>Oximetro</t>
        </is>
      </c>
      <c r="AC553" s="32" t="inlineStr">
        <is>
          <t>Sin coincidencia</t>
        </is>
      </c>
      <c r="AD553" s="32" t="inlineStr">
        <is>
          <t>No</t>
        </is>
      </c>
      <c r="AE553" s="32" t="inlineStr"/>
      <c r="AF553" s="32" t="inlineStr">
        <is>
          <t>No</t>
        </is>
      </c>
      <c r="AG553" s="32" t="inlineStr"/>
      <c r="AH553" s="41" t="n">
        <v>0</v>
      </c>
      <c r="AI553" s="41" t="n">
        <v>4</v>
      </c>
      <c r="AJ553" s="41" t="n">
        <v>-4</v>
      </c>
      <c r="AK553" s="32" t="n"/>
      <c r="AL553" s="32" t="n"/>
      <c r="AM553" s="32" t="n"/>
      <c r="AN553" s="29" t="inlineStr">
        <is>
          <t>Sin valor unitario en SAP: la diferencia económica de este ítem no puede calcularse (dato faltante).</t>
        </is>
      </c>
      <c r="AO553" s="32" t="inlineStr">
        <is>
          <t>Mejor aproximación descartada: 2001670 GLUCOMETRO (similitud 0.17).</t>
        </is>
      </c>
    </row>
    <row r="554">
      <c r="A554" s="17" t="n"/>
      <c r="B554" s="17" t="inlineStr">
        <is>
          <t>Oximetro de pulso digital</t>
        </is>
      </c>
      <c r="F554" s="17" t="inlineStr">
        <is>
          <t>1130</t>
        </is>
      </c>
      <c r="H554" s="17" t="inlineStr">
        <is>
          <t>C/U</t>
        </is>
      </c>
      <c r="I554" s="18" t="n">
        <v>0</v>
      </c>
      <c r="Q554" s="18" t="n">
        <v>1</v>
      </c>
      <c r="R554" s="18">
        <f>I554-Q554</f>
        <v/>
      </c>
      <c r="T554" s="17" t="inlineStr">
        <is>
          <t>Ítem del inventario físico de Avain sin código SAP en este centro. Se mantiene la línea sin código de material: la diferencia indica una cantidad a dar de alta en SAP.</t>
        </is>
      </c>
      <c r="U554" s="32" t="inlineStr">
        <is>
          <t>Inventario físico sin código SAP</t>
        </is>
      </c>
      <c r="V554" s="32" t="inlineStr">
        <is>
          <t>Sin clasificar en SAP</t>
        </is>
      </c>
      <c r="W554" s="32" t="inlineStr">
        <is>
          <t>Dentro del alcance</t>
        </is>
      </c>
      <c r="X554" s="33" t="inlineStr">
        <is>
          <t>Sin coincidencia</t>
        </is>
      </c>
      <c r="Y554" s="32" t="inlineStr">
        <is>
          <t>Pendiente de validación: el ítem está en el Master pero no tiene código SAP confirmado</t>
        </is>
      </c>
      <c r="Z554" s="33" t="inlineStr">
        <is>
          <t>Alta de material en SAP (sin código)</t>
        </is>
      </c>
      <c r="AA554" s="32" t="inlineStr">
        <is>
          <t>195</t>
        </is>
      </c>
      <c r="AB554" s="32" t="inlineStr">
        <is>
          <t>Oximetro de pulso digital</t>
        </is>
      </c>
      <c r="AC554" s="32" t="inlineStr">
        <is>
          <t>Sin coincidencia</t>
        </is>
      </c>
      <c r="AD554" s="32" t="inlineStr">
        <is>
          <t>No</t>
        </is>
      </c>
      <c r="AE554" s="32" t="inlineStr"/>
      <c r="AF554" s="32" t="inlineStr">
        <is>
          <t>Sí</t>
        </is>
      </c>
      <c r="AG554" s="32" t="inlineStr">
        <is>
          <t>E-183</t>
        </is>
      </c>
      <c r="AH554" s="41" t="n">
        <v>0</v>
      </c>
      <c r="AI554" s="41" t="n">
        <v>1</v>
      </c>
      <c r="AJ554" s="41" t="n">
        <v>-1</v>
      </c>
      <c r="AK554" s="32" t="n"/>
      <c r="AL554" s="32" t="n"/>
      <c r="AM554" s="32" t="n"/>
      <c r="AN554" s="29" t="inlineStr">
        <is>
          <t>Sin valor unitario en SAP: la diferencia económica de este ítem no puede calcularse (dato faltante).</t>
        </is>
      </c>
      <c r="AO554" s="32" t="inlineStr">
        <is>
          <t>Homologado al master E-183, pero sus códigos SAP (2001219, 5000971, 5004072, 2001510) no figuran en el stock SAP de este centro. Mejor aproximación descartada: 2000037 TERMOMETRO DIGITAL (similitud 0.47).</t>
        </is>
      </c>
    </row>
    <row r="555">
      <c r="A555" s="17" t="n"/>
      <c r="B555" s="17" t="inlineStr">
        <is>
          <t>Papel para ECG</t>
        </is>
      </c>
      <c r="F555" s="17" t="inlineStr">
        <is>
          <t>1130</t>
        </is>
      </c>
      <c r="H555" s="17" t="inlineStr">
        <is>
          <t>C/U</t>
        </is>
      </c>
      <c r="I555" s="18" t="n">
        <v>0</v>
      </c>
      <c r="Q555" s="18" t="n">
        <v>16</v>
      </c>
      <c r="R555" s="18">
        <f>I555-Q555</f>
        <v/>
      </c>
      <c r="T555" s="17" t="inlineStr">
        <is>
          <t>Ítem del inventario físico de Avain sin código SAP en este centro. Se mantiene la línea sin código de material: la diferencia indica una cantidad a dar de alta en SAP.</t>
        </is>
      </c>
      <c r="U555" s="32" t="inlineStr">
        <is>
          <t>Inventario físico sin código SAP</t>
        </is>
      </c>
      <c r="V555" s="32" t="inlineStr">
        <is>
          <t>Sin clasificar en SAP</t>
        </is>
      </c>
      <c r="W555" s="32" t="inlineStr">
        <is>
          <t>Dentro del alcance</t>
        </is>
      </c>
      <c r="X555" s="33" t="inlineStr">
        <is>
          <t>Sin coincidencia</t>
        </is>
      </c>
      <c r="Y555" s="32" t="inlineStr">
        <is>
          <t>Pendiente de validación: el ítem está en el Master pero no tiene código SAP confirmado</t>
        </is>
      </c>
      <c r="Z555" s="33" t="inlineStr">
        <is>
          <t>Alta de material en SAP (sin código)</t>
        </is>
      </c>
      <c r="AA555" s="32" t="inlineStr">
        <is>
          <t>328</t>
        </is>
      </c>
      <c r="AB555" s="32" t="inlineStr">
        <is>
          <t>Papel para ECG</t>
        </is>
      </c>
      <c r="AC555" s="32" t="inlineStr">
        <is>
          <t>Sin coincidencia</t>
        </is>
      </c>
      <c r="AD555" s="32" t="inlineStr">
        <is>
          <t>No</t>
        </is>
      </c>
      <c r="AE555" s="32" t="inlineStr"/>
      <c r="AF555" s="32" t="inlineStr">
        <is>
          <t>Sí</t>
        </is>
      </c>
      <c r="AG555" s="32" t="inlineStr">
        <is>
          <t>D-173</t>
        </is>
      </c>
      <c r="AH555" s="41" t="n">
        <v>0</v>
      </c>
      <c r="AI555" s="41" t="n">
        <v>16</v>
      </c>
      <c r="AJ555" s="41" t="n">
        <v>-16</v>
      </c>
      <c r="AK555" s="32" t="n"/>
      <c r="AL555" s="32" t="n"/>
      <c r="AM555" s="32" t="n"/>
      <c r="AN555" s="29" t="inlineStr">
        <is>
          <t>Sin valor unitario en SAP: la diferencia económica de este ítem no puede calcularse (dato faltante).</t>
        </is>
      </c>
      <c r="AO555" s="32" t="inlineStr">
        <is>
          <t>Homologado al master D-173, pero sus códigos SAP (2001204) no figuran en el stock SAP de este centro. Mejor aproximación descartada: 3001410 CAMPERA DE POLAR C/LOGO + REFLEC  S (similitud 0.12).</t>
        </is>
      </c>
    </row>
    <row r="556">
      <c r="A556" s="17" t="n"/>
      <c r="B556" s="17" t="inlineStr">
        <is>
          <t>Pervinox 100 ml</t>
        </is>
      </c>
      <c r="F556" s="17" t="inlineStr">
        <is>
          <t>1130</t>
        </is>
      </c>
      <c r="H556" s="17" t="inlineStr">
        <is>
          <t>C/U</t>
        </is>
      </c>
      <c r="I556" s="18" t="n">
        <v>0</v>
      </c>
      <c r="Q556" s="18" t="n">
        <v>54</v>
      </c>
      <c r="R556" s="18">
        <f>I556-Q556</f>
        <v/>
      </c>
      <c r="T556" s="17" t="inlineStr">
        <is>
          <t>Ítem del inventario físico de Avain sin código SAP en este centro. Se mantiene la línea sin código de material: la diferencia indica una cantidad a dar de alta en SAP.</t>
        </is>
      </c>
      <c r="U556" s="32" t="inlineStr">
        <is>
          <t>Inventario físico sin código SAP</t>
        </is>
      </c>
      <c r="V556" s="32" t="inlineStr">
        <is>
          <t>Sin clasificar en SAP</t>
        </is>
      </c>
      <c r="W556" s="32" t="inlineStr">
        <is>
          <t>Dentro del alcance</t>
        </is>
      </c>
      <c r="X556" s="33" t="inlineStr">
        <is>
          <t>Sin coincidencia</t>
        </is>
      </c>
      <c r="Y556" s="32" t="inlineStr">
        <is>
          <t>Sin correspondencia confirmada: hay aproximaciones en SAP, descartadas por presentación o evidencia débil</t>
        </is>
      </c>
      <c r="Z556" s="33" t="inlineStr">
        <is>
          <t>Alta de material en SAP (sin código)</t>
        </is>
      </c>
      <c r="AA556" s="32" t="inlineStr">
        <is>
          <t>202</t>
        </is>
      </c>
      <c r="AB556" s="32" t="inlineStr">
        <is>
          <t>Pervinox 100 ml</t>
        </is>
      </c>
      <c r="AC556" s="32" t="inlineStr">
        <is>
          <t>Sin coincidencia</t>
        </is>
      </c>
      <c r="AD556" s="32" t="inlineStr">
        <is>
          <t>No</t>
        </is>
      </c>
      <c r="AE556" s="32" t="inlineStr"/>
      <c r="AF556" s="32" t="inlineStr">
        <is>
          <t>No</t>
        </is>
      </c>
      <c r="AG556" s="32" t="inlineStr"/>
      <c r="AH556" s="41" t="n">
        <v>0</v>
      </c>
      <c r="AI556" s="41" t="n">
        <v>54</v>
      </c>
      <c r="AJ556" s="41" t="n">
        <v>-54</v>
      </c>
      <c r="AK556" s="32" t="n"/>
      <c r="AL556" s="32" t="n"/>
      <c r="AM556" s="32" t="n"/>
      <c r="AN556" s="29" t="inlineStr">
        <is>
          <t>Sin valor unitario en SAP: la diferencia económica de este ítem no puede calcularse (dato faltante).</t>
        </is>
      </c>
      <c r="AO556" s="32" t="inlineStr">
        <is>
          <t>Mejor aproximación descartada: 2000012 BICARBONATO DE SODIO 100 ML (dosis coincide; similitud 0.38).</t>
        </is>
      </c>
    </row>
    <row r="557">
      <c r="A557" s="17" t="n"/>
      <c r="B557" s="17" t="inlineStr">
        <is>
          <t>Pinza de Magill 20cm</t>
        </is>
      </c>
      <c r="F557" s="17" t="inlineStr">
        <is>
          <t>1130</t>
        </is>
      </c>
      <c r="H557" s="17" t="inlineStr">
        <is>
          <t>C/U</t>
        </is>
      </c>
      <c r="I557" s="18" t="n">
        <v>0</v>
      </c>
      <c r="Q557" s="18" t="n">
        <v>5</v>
      </c>
      <c r="R557" s="18">
        <f>I557-Q557</f>
        <v/>
      </c>
      <c r="T557" s="17" t="inlineStr">
        <is>
          <t>Ítem del inventario físico de Avain sin código SAP en este centro. Se mantiene la línea sin código de material: la diferencia indica una cantidad a dar de alta en SAP.</t>
        </is>
      </c>
      <c r="U557" s="32" t="inlineStr">
        <is>
          <t>Inventario físico sin código SAP</t>
        </is>
      </c>
      <c r="V557" s="32" t="inlineStr">
        <is>
          <t>Sin clasificar en SAP</t>
        </is>
      </c>
      <c r="W557" s="32" t="inlineStr">
        <is>
          <t>Dentro del alcance</t>
        </is>
      </c>
      <c r="X557" s="33" t="inlineStr">
        <is>
          <t>Sin coincidencia</t>
        </is>
      </c>
      <c r="Y557" s="32" t="inlineStr">
        <is>
          <t>Sin correspondencia confirmada: hay aproximaciones en SAP, descartadas por presentación o evidencia débil</t>
        </is>
      </c>
      <c r="Z557" s="33" t="inlineStr">
        <is>
          <t>Alta de material en SAP (sin código)</t>
        </is>
      </c>
      <c r="AA557" s="32" t="inlineStr">
        <is>
          <t>332</t>
        </is>
      </c>
      <c r="AB557" s="32" t="inlineStr">
        <is>
          <t>Pinza de Magill 20cm</t>
        </is>
      </c>
      <c r="AC557" s="32" t="inlineStr">
        <is>
          <t>Sin coincidencia</t>
        </is>
      </c>
      <c r="AD557" s="32" t="inlineStr">
        <is>
          <t>No</t>
        </is>
      </c>
      <c r="AE557" s="32" t="inlineStr"/>
      <c r="AF557" s="32" t="inlineStr">
        <is>
          <t>No</t>
        </is>
      </c>
      <c r="AG557" s="32" t="inlineStr"/>
      <c r="AH557" s="41" t="n">
        <v>0</v>
      </c>
      <c r="AI557" s="41" t="n">
        <v>5</v>
      </c>
      <c r="AJ557" s="41" t="n">
        <v>-5</v>
      </c>
      <c r="AK557" s="32" t="n"/>
      <c r="AL557" s="32" t="n"/>
      <c r="AM557" s="32" t="n"/>
      <c r="AN557" s="29" t="inlineStr">
        <is>
          <t>Sin valor unitario en SAP: la diferencia económica de este ítem no puede calcularse (dato faltante).</t>
        </is>
      </c>
      <c r="AO557" s="32" t="inlineStr">
        <is>
          <t>Mejor aproximación descartada: 1000202 PINZA DE MAGUIL ADULTO (una nomenclatura no informa dosis; similitud 0.40).</t>
        </is>
      </c>
    </row>
    <row r="558">
      <c r="A558" s="17" t="n"/>
      <c r="B558" s="17" t="inlineStr">
        <is>
          <t>Prolongadores largos</t>
        </is>
      </c>
      <c r="F558" s="17" t="inlineStr">
        <is>
          <t>1130</t>
        </is>
      </c>
      <c r="H558" s="17" t="inlineStr">
        <is>
          <t>C/U</t>
        </is>
      </c>
      <c r="I558" s="18" t="n">
        <v>0</v>
      </c>
      <c r="Q558" s="18" t="n">
        <v>36</v>
      </c>
      <c r="R558" s="18">
        <f>I558-Q558</f>
        <v/>
      </c>
      <c r="T558" s="17" t="inlineStr">
        <is>
          <t>Ítem del inventario físico de Avain sin código SAP en este centro. Se mantiene la línea sin código de material: la diferencia indica una cantidad a dar de alta en SAP.</t>
        </is>
      </c>
      <c r="U558" s="32" t="inlineStr">
        <is>
          <t>Inventario físico sin código SAP</t>
        </is>
      </c>
      <c r="V558" s="32" t="inlineStr">
        <is>
          <t>Sin clasificar en SAP</t>
        </is>
      </c>
      <c r="W558" s="32" t="inlineStr">
        <is>
          <t>Dentro del alcance</t>
        </is>
      </c>
      <c r="X558" s="33" t="inlineStr">
        <is>
          <t>Sin coincidencia</t>
        </is>
      </c>
      <c r="Y558" s="32" t="inlineStr">
        <is>
          <t>Sin correspondencia confirmada: hay aproximaciones en SAP, descartadas por presentación o evidencia débil</t>
        </is>
      </c>
      <c r="Z558" s="33" t="inlineStr">
        <is>
          <t>Alta de material en SAP (sin código)</t>
        </is>
      </c>
      <c r="AA558" s="32" t="inlineStr">
        <is>
          <t>426</t>
        </is>
      </c>
      <c r="AB558" s="32" t="inlineStr">
        <is>
          <t>Prolongadores largos</t>
        </is>
      </c>
      <c r="AC558" s="32" t="inlineStr">
        <is>
          <t>Sin coincidencia</t>
        </is>
      </c>
      <c r="AD558" s="32" t="inlineStr">
        <is>
          <t>No</t>
        </is>
      </c>
      <c r="AE558" s="32" t="inlineStr"/>
      <c r="AF558" s="32" t="inlineStr">
        <is>
          <t>No</t>
        </is>
      </c>
      <c r="AG558" s="32" t="inlineStr"/>
      <c r="AH558" s="41" t="n">
        <v>0</v>
      </c>
      <c r="AI558" s="41" t="n">
        <v>36</v>
      </c>
      <c r="AJ558" s="41" t="n">
        <v>-36</v>
      </c>
      <c r="AK558" s="32" t="n"/>
      <c r="AL558" s="32" t="n"/>
      <c r="AM558" s="32" t="n"/>
      <c r="AN558" s="29" t="inlineStr">
        <is>
          <t>Sin valor unitario en SAP: la diferencia económica de este ítem no puede calcularse (dato faltante).</t>
        </is>
      </c>
      <c r="AO558" s="32" t="inlineStr">
        <is>
          <t>Mejor aproximación descartada: 2000484 SUJETADOR C/VELCRO LARGO (similitud 0.36).</t>
        </is>
      </c>
    </row>
    <row r="559">
      <c r="A559" s="17" t="n"/>
      <c r="B559" s="17" t="inlineStr">
        <is>
          <t>Protector Solar fps80</t>
        </is>
      </c>
      <c r="F559" s="17" t="inlineStr">
        <is>
          <t>1130</t>
        </is>
      </c>
      <c r="H559" s="17" t="inlineStr">
        <is>
          <t>C/U</t>
        </is>
      </c>
      <c r="I559" s="18" t="n">
        <v>0</v>
      </c>
      <c r="Q559" s="18" t="n">
        <v>10</v>
      </c>
      <c r="R559" s="18">
        <f>I559-Q559</f>
        <v/>
      </c>
      <c r="T559" s="17" t="inlineStr">
        <is>
          <t>Ítem del inventario físico de Avain sin código SAP en este centro. Se mantiene la línea sin código de material: la diferencia indica una cantidad a dar de alta en SAP.</t>
        </is>
      </c>
      <c r="U559" s="32" t="inlineStr">
        <is>
          <t>Inventario físico sin código SAP</t>
        </is>
      </c>
      <c r="V559" s="32" t="inlineStr">
        <is>
          <t>Sin clasificar en SAP</t>
        </is>
      </c>
      <c r="W559" s="32" t="inlineStr">
        <is>
          <t>Dentro del alcance</t>
        </is>
      </c>
      <c r="X559" s="33" t="inlineStr">
        <is>
          <t>Sin coincidencia</t>
        </is>
      </c>
      <c r="Y559" s="32" t="inlineStr">
        <is>
          <t>Sin correspondencia confirmada: hay aproximaciones en SAP, descartadas por presentación o evidencia débil</t>
        </is>
      </c>
      <c r="Z559" s="33" t="inlineStr">
        <is>
          <t>Alta de material en SAP (sin código)</t>
        </is>
      </c>
      <c r="AA559" s="32" t="inlineStr">
        <is>
          <t>427</t>
        </is>
      </c>
      <c r="AB559" s="32" t="inlineStr">
        <is>
          <t>Protector Solar fps80</t>
        </is>
      </c>
      <c r="AC559" s="32" t="inlineStr">
        <is>
          <t>Sin coincidencia</t>
        </is>
      </c>
      <c r="AD559" s="32" t="inlineStr">
        <is>
          <t>No</t>
        </is>
      </c>
      <c r="AE559" s="32" t="inlineStr"/>
      <c r="AF559" s="32" t="inlineStr">
        <is>
          <t>No</t>
        </is>
      </c>
      <c r="AG559" s="32" t="inlineStr"/>
      <c r="AH559" s="41" t="n">
        <v>0</v>
      </c>
      <c r="AI559" s="41" t="n">
        <v>10</v>
      </c>
      <c r="AJ559" s="41" t="n">
        <v>-10</v>
      </c>
      <c r="AK559" s="32" t="n"/>
      <c r="AL559" s="32" t="n"/>
      <c r="AM559" s="32" t="n"/>
      <c r="AN559" s="29" t="inlineStr">
        <is>
          <t>Sin valor unitario en SAP: la diferencia económica de este ítem no puede calcularse (dato faltante).</t>
        </is>
      </c>
      <c r="AO559" s="32" t="inlineStr">
        <is>
          <t>Mejor aproximación descartada: 3000411 PROTECTOR AUDITIVO TIPO COPA (similitud 0.30).</t>
        </is>
      </c>
    </row>
    <row r="560">
      <c r="A560" s="17" t="n"/>
      <c r="B560" s="17" t="inlineStr">
        <is>
          <t>Pulmonix(Paracet 556mg, Bromhex 8mg, Lorat 2,5mg,Pseudo60mg) Comprimidos</t>
        </is>
      </c>
      <c r="F560" s="17" t="inlineStr">
        <is>
          <t>1130</t>
        </is>
      </c>
      <c r="H560" s="17" t="inlineStr">
        <is>
          <t>C/U</t>
        </is>
      </c>
      <c r="I560" s="18" t="n">
        <v>0</v>
      </c>
      <c r="Q560" s="18" t="n">
        <v>890</v>
      </c>
      <c r="R560" s="18">
        <f>I560-Q560</f>
        <v/>
      </c>
      <c r="T560" s="17" t="inlineStr">
        <is>
          <t>Ítem del inventario físico de Avain sin código SAP en este centro. Se mantiene la línea sin código de material: la diferencia indica una cantidad a dar de alta en SAP.</t>
        </is>
      </c>
      <c r="U560" s="32" t="inlineStr">
        <is>
          <t>Inventario físico sin código SAP</t>
        </is>
      </c>
      <c r="V560" s="32" t="inlineStr">
        <is>
          <t>Sin clasificar en SAP</t>
        </is>
      </c>
      <c r="W560" s="32" t="inlineStr">
        <is>
          <t>Dentro del alcance</t>
        </is>
      </c>
      <c r="X560" s="33" t="inlineStr">
        <is>
          <t>Sin coincidencia</t>
        </is>
      </c>
      <c r="Y560" s="32" t="inlineStr">
        <is>
          <t>Sin correspondencia confirmada: hay aproximaciones en SAP, descartadas por presentación o evidencia débil</t>
        </is>
      </c>
      <c r="Z560" s="33" t="inlineStr">
        <is>
          <t>Alta de material en SAP (sin código)</t>
        </is>
      </c>
      <c r="AA560" s="32" t="inlineStr">
        <is>
          <t>206</t>
        </is>
      </c>
      <c r="AB560" s="32" t="inlineStr">
        <is>
          <t>Pulmonix(Paracet 556mg, Bromhex 8mg, Lorat 2,5mg,Pseudo60mg) Comprimidos</t>
        </is>
      </c>
      <c r="AC560" s="32" t="inlineStr">
        <is>
          <t>Sin coincidencia</t>
        </is>
      </c>
      <c r="AD560" s="32" t="inlineStr">
        <is>
          <t>No</t>
        </is>
      </c>
      <c r="AE560" s="32" t="inlineStr"/>
      <c r="AF560" s="32" t="inlineStr">
        <is>
          <t>No</t>
        </is>
      </c>
      <c r="AG560" s="32" t="inlineStr"/>
      <c r="AH560" s="41" t="n">
        <v>0</v>
      </c>
      <c r="AI560" s="41" t="n">
        <v>890</v>
      </c>
      <c r="AJ560" s="41" t="n">
        <v>-890</v>
      </c>
      <c r="AK560" s="32" t="n"/>
      <c r="AL560" s="32" t="n"/>
      <c r="AM560" s="32" t="n"/>
      <c r="AN560" s="29" t="inlineStr">
        <is>
          <t>Sin valor unitario en SAP: la diferencia económica de este ítem no puede calcularse (dato faltante).</t>
        </is>
      </c>
      <c r="AO560" s="32" t="inlineStr">
        <is>
          <t>Mejor aproximación descartada: 1001297 PULMONIX ANTIGRIP 20 COMP (una nomenclatura no informa dosis; similitud 0.36).</t>
        </is>
      </c>
    </row>
    <row r="561">
      <c r="A561" s="17" t="n"/>
      <c r="B561" s="17" t="inlineStr">
        <is>
          <t>Regulador de Flujo/Goteo</t>
        </is>
      </c>
      <c r="F561" s="17" t="inlineStr">
        <is>
          <t>1130</t>
        </is>
      </c>
      <c r="H561" s="17" t="inlineStr">
        <is>
          <t>C/U</t>
        </is>
      </c>
      <c r="I561" s="18" t="n">
        <v>0</v>
      </c>
      <c r="Q561" s="18" t="n">
        <v>5</v>
      </c>
      <c r="R561" s="18">
        <f>I561-Q561</f>
        <v/>
      </c>
      <c r="T561" s="17" t="inlineStr">
        <is>
          <t>Ítem del inventario físico de Avain sin código SAP en este centro. Se mantiene la línea sin código de material: la diferencia indica una cantidad a dar de alta en SAP.</t>
        </is>
      </c>
      <c r="U561" s="32" t="inlineStr">
        <is>
          <t>Inventario físico sin código SAP</t>
        </is>
      </c>
      <c r="V561" s="32" t="inlineStr">
        <is>
          <t>Sin clasificar en SAP</t>
        </is>
      </c>
      <c r="W561" s="32" t="inlineStr">
        <is>
          <t>Dentro del alcance</t>
        </is>
      </c>
      <c r="X561" s="33" t="inlineStr">
        <is>
          <t>Sin coincidencia</t>
        </is>
      </c>
      <c r="Y561" s="32" t="inlineStr">
        <is>
          <t>Sin correspondencia confirmada: hay aproximaciones en SAP, descartadas por presentación o evidencia débil</t>
        </is>
      </c>
      <c r="Z561" s="33" t="inlineStr">
        <is>
          <t>Alta de material en SAP (sin código)</t>
        </is>
      </c>
      <c r="AA561" s="32" t="inlineStr">
        <is>
          <t>323</t>
        </is>
      </c>
      <c r="AB561" s="32" t="inlineStr">
        <is>
          <t>Regulador de Flujo/Goteo</t>
        </is>
      </c>
      <c r="AC561" s="32" t="inlineStr">
        <is>
          <t>Sin coincidencia</t>
        </is>
      </c>
      <c r="AD561" s="32" t="inlineStr">
        <is>
          <t>No</t>
        </is>
      </c>
      <c r="AE561" s="32" t="inlineStr"/>
      <c r="AF561" s="32" t="inlineStr">
        <is>
          <t>No</t>
        </is>
      </c>
      <c r="AG561" s="32" t="inlineStr"/>
      <c r="AH561" s="41" t="n">
        <v>0</v>
      </c>
      <c r="AI561" s="41" t="n">
        <v>5</v>
      </c>
      <c r="AJ561" s="41" t="n">
        <v>-5</v>
      </c>
      <c r="AK561" s="32" t="n"/>
      <c r="AL561" s="32" t="n"/>
      <c r="AM561" s="32" t="n"/>
      <c r="AN561" s="29" t="inlineStr">
        <is>
          <t>Sin valor unitario en SAP: la diferencia económica de este ítem no puede calcularse (dato faltante).</t>
        </is>
      </c>
      <c r="AO561" s="32" t="inlineStr">
        <is>
          <t>Mejor aproximación descartada: 2000300 SONDA DE ASPIRACION K-9 SIN REGULADOR (similitud 0.28).</t>
        </is>
      </c>
    </row>
    <row r="562">
      <c r="A562" s="17" t="n"/>
      <c r="B562" s="17" t="inlineStr">
        <is>
          <t>Rifamicina Spray x 30ml</t>
        </is>
      </c>
      <c r="F562" s="17" t="inlineStr">
        <is>
          <t>1130</t>
        </is>
      </c>
      <c r="H562" s="17" t="inlineStr">
        <is>
          <t>C/U</t>
        </is>
      </c>
      <c r="I562" s="18" t="n">
        <v>0</v>
      </c>
      <c r="Q562" s="18" t="n">
        <v>1</v>
      </c>
      <c r="R562" s="18">
        <f>I562-Q562</f>
        <v/>
      </c>
      <c r="T562" s="17" t="inlineStr">
        <is>
          <t>Ítem del inventario físico de Avain sin código SAP en este centro. Se mantiene la línea sin código de material: la diferencia indica una cantidad a dar de alta en SAP.</t>
        </is>
      </c>
      <c r="U562" s="32" t="inlineStr">
        <is>
          <t>Inventario físico sin código SAP</t>
        </is>
      </c>
      <c r="V562" s="32" t="inlineStr">
        <is>
          <t>Sin clasificar en SAP</t>
        </is>
      </c>
      <c r="W562" s="32" t="inlineStr">
        <is>
          <t>Dentro del alcance</t>
        </is>
      </c>
      <c r="X562" s="33" t="inlineStr">
        <is>
          <t>Sin coincidencia</t>
        </is>
      </c>
      <c r="Y562" s="32" t="inlineStr">
        <is>
          <t>Sin correspondencia confirmada: hay aproximaciones en SAP, descartadas por presentación o evidencia débil</t>
        </is>
      </c>
      <c r="Z562" s="33" t="inlineStr">
        <is>
          <t>Alta de material en SAP (sin código)</t>
        </is>
      </c>
      <c r="AA562" s="32" t="inlineStr">
        <is>
          <t>208</t>
        </is>
      </c>
      <c r="AB562" s="32" t="inlineStr">
        <is>
          <t>Rifamicina Spray x 30ml</t>
        </is>
      </c>
      <c r="AC562" s="32" t="inlineStr">
        <is>
          <t>Sin coincidencia</t>
        </is>
      </c>
      <c r="AD562" s="32" t="inlineStr">
        <is>
          <t>No</t>
        </is>
      </c>
      <c r="AE562" s="32" t="inlineStr"/>
      <c r="AF562" s="32" t="inlineStr">
        <is>
          <t>No</t>
        </is>
      </c>
      <c r="AG562" s="32" t="inlineStr"/>
      <c r="AH562" s="41" t="n">
        <v>0</v>
      </c>
      <c r="AI562" s="41" t="n">
        <v>1</v>
      </c>
      <c r="AJ562" s="41" t="n">
        <v>-1</v>
      </c>
      <c r="AK562" s="32" t="n"/>
      <c r="AL562" s="32" t="n"/>
      <c r="AM562" s="32" t="n"/>
      <c r="AN562" s="29" t="inlineStr">
        <is>
          <t>Sin valor unitario en SAP: la diferencia económica de este ítem no puede calcularse (dato faltante).</t>
        </is>
      </c>
      <c r="AO562" s="32" t="inlineStr">
        <is>
          <t>Mejor aproximación descartada: 1001265 REPELENTE LOCION SPRAY 100ML (dosis/presentación distinta (30ML vs 100ML); similitud 0.38).</t>
        </is>
      </c>
    </row>
    <row r="563">
      <c r="A563" s="17" t="n"/>
      <c r="B563" s="17" t="inlineStr">
        <is>
          <t>Rosuvastatina Comprimidos x 40mg</t>
        </is>
      </c>
      <c r="F563" s="17" t="inlineStr">
        <is>
          <t>1130</t>
        </is>
      </c>
      <c r="H563" s="17" t="inlineStr">
        <is>
          <t>C/U</t>
        </is>
      </c>
      <c r="I563" s="18" t="n">
        <v>0</v>
      </c>
      <c r="Q563" s="18" t="n">
        <v>10</v>
      </c>
      <c r="R563" s="18">
        <f>I563-Q563</f>
        <v/>
      </c>
      <c r="T563" s="17" t="inlineStr">
        <is>
          <t>Ítem del inventario físico de Avain sin código SAP en este centro. Se mantiene la línea sin código de material: la diferencia indica una cantidad a dar de alta en SAP.</t>
        </is>
      </c>
      <c r="U563" s="32" t="inlineStr">
        <is>
          <t>Inventario físico sin código SAP</t>
        </is>
      </c>
      <c r="V563" s="32" t="inlineStr">
        <is>
          <t>Sin clasificar en SAP</t>
        </is>
      </c>
      <c r="W563" s="32" t="inlineStr">
        <is>
          <t>Dentro del alcance</t>
        </is>
      </c>
      <c r="X563" s="33" t="inlineStr">
        <is>
          <t>Sin coincidencia</t>
        </is>
      </c>
      <c r="Y563" s="32" t="inlineStr">
        <is>
          <t>Sin correspondencia confirmada: hay aproximaciones en SAP, descartadas por presentación o evidencia débil</t>
        </is>
      </c>
      <c r="Z563" s="33" t="inlineStr">
        <is>
          <t>Alta de material en SAP (sin código)</t>
        </is>
      </c>
      <c r="AA563" s="32" t="inlineStr">
        <is>
          <t>210</t>
        </is>
      </c>
      <c r="AB563" s="32" t="inlineStr">
        <is>
          <t>Rosuvastatina Comprimidos x 40mg</t>
        </is>
      </c>
      <c r="AC563" s="32" t="inlineStr">
        <is>
          <t>Sin coincidencia</t>
        </is>
      </c>
      <c r="AD563" s="32" t="inlineStr">
        <is>
          <t>No</t>
        </is>
      </c>
      <c r="AE563" s="32" t="inlineStr"/>
      <c r="AF563" s="32" t="inlineStr">
        <is>
          <t>No</t>
        </is>
      </c>
      <c r="AG563" s="32" t="inlineStr"/>
      <c r="AH563" s="41" t="n">
        <v>0</v>
      </c>
      <c r="AI563" s="41" t="n">
        <v>10</v>
      </c>
      <c r="AJ563" s="41" t="n">
        <v>-10</v>
      </c>
      <c r="AK563" s="32" t="n"/>
      <c r="AL563" s="32" t="n"/>
      <c r="AM563" s="32" t="n"/>
      <c r="AN563" s="29" t="inlineStr">
        <is>
          <t>Sin valor unitario en SAP: la diferencia económica de este ítem no puede calcularse (dato faltante).</t>
        </is>
      </c>
      <c r="AO563" s="32" t="inlineStr">
        <is>
          <t>Mejor aproximación descartada: 1000144 LORATADINA 10 MG COMP (dosis/presentación distinta (40MG vs 10MG); similitud 0.36).</t>
        </is>
      </c>
    </row>
    <row r="564">
      <c r="A564" s="17" t="n"/>
      <c r="B564" s="17" t="inlineStr">
        <is>
          <t>Salbutamol solución p/neb gotas 5mg/ml</t>
        </is>
      </c>
      <c r="F564" s="17" t="inlineStr">
        <is>
          <t>1130</t>
        </is>
      </c>
      <c r="H564" s="17" t="inlineStr">
        <is>
          <t>C/U</t>
        </is>
      </c>
      <c r="I564" s="18" t="n">
        <v>0</v>
      </c>
      <c r="Q564" s="18" t="n">
        <v>5</v>
      </c>
      <c r="R564" s="18">
        <f>I564-Q564</f>
        <v/>
      </c>
      <c r="T564" s="17" t="inlineStr">
        <is>
          <t>Ítem del inventario físico de Avain sin código SAP en este centro. Se mantiene la línea sin código de material: la diferencia indica una cantidad a dar de alta en SAP.</t>
        </is>
      </c>
      <c r="U564" s="32" t="inlineStr">
        <is>
          <t>Inventario físico sin código SAP</t>
        </is>
      </c>
      <c r="V564" s="32" t="inlineStr">
        <is>
          <t>Sin clasificar en SAP</t>
        </is>
      </c>
      <c r="W564" s="32" t="inlineStr">
        <is>
          <t>Dentro del alcance</t>
        </is>
      </c>
      <c r="X564" s="33" t="inlineStr">
        <is>
          <t>Sin coincidencia</t>
        </is>
      </c>
      <c r="Y564" s="32" t="inlineStr">
        <is>
          <t>Pendiente de validación: el ítem está en el Master pero no tiene código SAP confirmado</t>
        </is>
      </c>
      <c r="Z564" s="33" t="inlineStr">
        <is>
          <t>Alta de material en SAP (sin código)</t>
        </is>
      </c>
      <c r="AA564" s="32" t="inlineStr">
        <is>
          <t>214</t>
        </is>
      </c>
      <c r="AB564" s="32" t="inlineStr">
        <is>
          <t>Salbutamol solución p/neb gotas 5mg/ml</t>
        </is>
      </c>
      <c r="AC564" s="32" t="inlineStr">
        <is>
          <t>Sin coincidencia</t>
        </is>
      </c>
      <c r="AD564" s="32" t="inlineStr">
        <is>
          <t>No</t>
        </is>
      </c>
      <c r="AE564" s="32" t="inlineStr"/>
      <c r="AF564" s="32" t="inlineStr">
        <is>
          <t>Sí</t>
        </is>
      </c>
      <c r="AG564" s="32" t="inlineStr">
        <is>
          <t>M05-002</t>
        </is>
      </c>
      <c r="AH564" s="41" t="n">
        <v>0</v>
      </c>
      <c r="AI564" s="41" t="n">
        <v>5</v>
      </c>
      <c r="AJ564" s="41" t="n">
        <v>-5</v>
      </c>
      <c r="AK564" s="32" t="n"/>
      <c r="AL564" s="32" t="n"/>
      <c r="AM564" s="32" t="n"/>
      <c r="AN564" s="29" t="inlineStr">
        <is>
          <t>Sin valor unitario en SAP: la diferencia económica de este ítem no puede calcularse (dato faltante).</t>
        </is>
      </c>
      <c r="AO564" s="32" t="inlineStr">
        <is>
          <t>Homologado al master M05-002, pero sus códigos SAP (1000093) no figuran en el stock SAP de este centro. Mejor aproximación descartada: 1005357 SOLUCIÓN DEXTROSA AL 5% DE 500 CC (similitud 0.37).</t>
        </is>
      </c>
    </row>
    <row r="565">
      <c r="A565" s="17" t="n"/>
      <c r="B565" s="17" t="inlineStr">
        <is>
          <t>Sincerum Gotas Oticas x 5 ml</t>
        </is>
      </c>
      <c r="F565" s="17" t="inlineStr">
        <is>
          <t>1130</t>
        </is>
      </c>
      <c r="H565" s="17" t="inlineStr">
        <is>
          <t>C/U</t>
        </is>
      </c>
      <c r="I565" s="18" t="n">
        <v>0</v>
      </c>
      <c r="Q565" s="18" t="n">
        <v>9</v>
      </c>
      <c r="R565" s="18">
        <f>I565-Q565</f>
        <v/>
      </c>
      <c r="T565" s="17" t="inlineStr">
        <is>
          <t>Ítem del inventario físico de Avain sin código SAP en este centro. Se mantiene la línea sin código de material: la diferencia indica una cantidad a dar de alta en SAP.</t>
        </is>
      </c>
      <c r="U565" s="32" t="inlineStr">
        <is>
          <t>Inventario físico sin código SAP</t>
        </is>
      </c>
      <c r="V565" s="32" t="inlineStr">
        <is>
          <t>Sin clasificar en SAP</t>
        </is>
      </c>
      <c r="W565" s="32" t="inlineStr">
        <is>
          <t>Dentro del alcance</t>
        </is>
      </c>
      <c r="X565" s="33" t="inlineStr">
        <is>
          <t>Sin coincidencia</t>
        </is>
      </c>
      <c r="Y565" s="32" t="inlineStr">
        <is>
          <t>Sin correspondencia confirmada: hay aproximaciones en SAP, descartadas por presentación o evidencia débil</t>
        </is>
      </c>
      <c r="Z565" s="33" t="inlineStr">
        <is>
          <t>Alta de material en SAP (sin código)</t>
        </is>
      </c>
      <c r="AA565" s="32" t="inlineStr">
        <is>
          <t>217</t>
        </is>
      </c>
      <c r="AB565" s="32" t="inlineStr">
        <is>
          <t>Sincerum Gotas Oticas x 5 ml</t>
        </is>
      </c>
      <c r="AC565" s="32" t="inlineStr">
        <is>
          <t>Sin coincidencia</t>
        </is>
      </c>
      <c r="AD565" s="32" t="inlineStr">
        <is>
          <t>No</t>
        </is>
      </c>
      <c r="AE565" s="32" t="inlineStr"/>
      <c r="AF565" s="32" t="inlineStr">
        <is>
          <t>No</t>
        </is>
      </c>
      <c r="AG565" s="32" t="inlineStr"/>
      <c r="AH565" s="41" t="n">
        <v>0</v>
      </c>
      <c r="AI565" s="41" t="n">
        <v>9</v>
      </c>
      <c r="AJ565" s="41" t="n">
        <v>-9</v>
      </c>
      <c r="AK565" s="32" t="n"/>
      <c r="AL565" s="32" t="n"/>
      <c r="AM565" s="32" t="n"/>
      <c r="AN565" s="29" t="inlineStr">
        <is>
          <t>Sin valor unitario en SAP: la diferencia económica de este ítem no puede calcularse (dato faltante).</t>
        </is>
      </c>
      <c r="AO565" s="32" t="inlineStr">
        <is>
          <t>Mejor aproximación descartada: 2000027 JERINGA DE 5 ML (dosis coincide; similitud 0.41).</t>
        </is>
      </c>
    </row>
    <row r="566">
      <c r="A566" s="17" t="n"/>
      <c r="B566" s="17" t="inlineStr">
        <is>
          <t>Sol Fca x 100ml sachet</t>
        </is>
      </c>
      <c r="F566" s="17" t="inlineStr">
        <is>
          <t>1130</t>
        </is>
      </c>
      <c r="H566" s="17" t="inlineStr">
        <is>
          <t>C/U</t>
        </is>
      </c>
      <c r="I566" s="18" t="n">
        <v>0</v>
      </c>
      <c r="Q566" s="18" t="n">
        <v>85</v>
      </c>
      <c r="R566" s="18">
        <f>I566-Q566</f>
        <v/>
      </c>
      <c r="T566" s="17" t="inlineStr">
        <is>
          <t>Ítem del inventario físico de Avain sin código SAP en este centro. Se mantiene la línea sin código de material: la diferencia indica una cantidad a dar de alta en SAP.</t>
        </is>
      </c>
      <c r="U566" s="32" t="inlineStr">
        <is>
          <t>Inventario físico sin código SAP</t>
        </is>
      </c>
      <c r="V566" s="32" t="inlineStr">
        <is>
          <t>Sin clasificar en SAP</t>
        </is>
      </c>
      <c r="W566" s="32" t="inlineStr">
        <is>
          <t>Dentro del alcance</t>
        </is>
      </c>
      <c r="X566" s="33" t="inlineStr">
        <is>
          <t>Sin coincidencia</t>
        </is>
      </c>
      <c r="Y566" s="32" t="inlineStr">
        <is>
          <t>Sin correspondencia confirmada: hay aproximaciones en SAP, descartadas por presentación o evidencia débil</t>
        </is>
      </c>
      <c r="Z566" s="33" t="inlineStr">
        <is>
          <t>Alta de material en SAP (sin código)</t>
        </is>
      </c>
      <c r="AA566" s="32" t="inlineStr">
        <is>
          <t>428</t>
        </is>
      </c>
      <c r="AB566" s="32" t="inlineStr">
        <is>
          <t>Sol Fca x 100ml sachet</t>
        </is>
      </c>
      <c r="AC566" s="32" t="inlineStr">
        <is>
          <t>Sin coincidencia</t>
        </is>
      </c>
      <c r="AD566" s="32" t="inlineStr">
        <is>
          <t>No</t>
        </is>
      </c>
      <c r="AE566" s="32" t="inlineStr"/>
      <c r="AF566" s="32" t="inlineStr">
        <is>
          <t>No</t>
        </is>
      </c>
      <c r="AG566" s="32" t="inlineStr"/>
      <c r="AH566" s="41" t="n">
        <v>0</v>
      </c>
      <c r="AI566" s="41" t="n">
        <v>85</v>
      </c>
      <c r="AJ566" s="41" t="n">
        <v>-85</v>
      </c>
      <c r="AK566" s="32" t="n"/>
      <c r="AL566" s="32" t="n"/>
      <c r="AM566" s="32" t="n"/>
      <c r="AN566" s="29" t="inlineStr">
        <is>
          <t>Sin valor unitario en SAP: la diferencia económica de este ítem no puede calcularse (dato faltante).</t>
        </is>
      </c>
      <c r="AO566" s="32" t="inlineStr">
        <is>
          <t>Mejor aproximación descartada: 1000112 SOLUCION FISIOLOGICA X 100ML (dosis coincide; similitud 0.56).</t>
        </is>
      </c>
    </row>
    <row r="567">
      <c r="A567" s="17" t="n"/>
      <c r="B567" s="17" t="inlineStr">
        <is>
          <t>Sonda Foley Fr 14</t>
        </is>
      </c>
      <c r="F567" s="17" t="inlineStr">
        <is>
          <t>1130</t>
        </is>
      </c>
      <c r="H567" s="17" t="inlineStr">
        <is>
          <t>C/U</t>
        </is>
      </c>
      <c r="I567" s="18" t="n">
        <v>0</v>
      </c>
      <c r="Q567" s="18" t="n">
        <v>6</v>
      </c>
      <c r="R567" s="18">
        <f>I567-Q567</f>
        <v/>
      </c>
      <c r="T567" s="17" t="inlineStr">
        <is>
          <t>Ítem del inventario físico de Avain sin código SAP en este centro. Se mantiene la línea sin código de material: la diferencia indica una cantidad a dar de alta en SAP.</t>
        </is>
      </c>
      <c r="U567" s="32" t="inlineStr">
        <is>
          <t>Inventario físico sin código SAP</t>
        </is>
      </c>
      <c r="V567" s="32" t="inlineStr">
        <is>
          <t>Sin clasificar en SAP</t>
        </is>
      </c>
      <c r="W567" s="32" t="inlineStr">
        <is>
          <t>Dentro del alcance</t>
        </is>
      </c>
      <c r="X567" s="33" t="inlineStr">
        <is>
          <t>Sin coincidencia</t>
        </is>
      </c>
      <c r="Y567" s="32" t="inlineStr">
        <is>
          <t>Sin correspondencia confirmada: hay aproximaciones en SAP, descartadas por presentación o evidencia débil</t>
        </is>
      </c>
      <c r="Z567" s="33" t="inlineStr">
        <is>
          <t>Alta de material en SAP (sin código)</t>
        </is>
      </c>
      <c r="AA567" s="32" t="inlineStr">
        <is>
          <t>431</t>
        </is>
      </c>
      <c r="AB567" s="32" t="inlineStr">
        <is>
          <t>Sonda Foley Fr 14</t>
        </is>
      </c>
      <c r="AC567" s="32" t="inlineStr">
        <is>
          <t>Sin coincidencia</t>
        </is>
      </c>
      <c r="AD567" s="32" t="inlineStr">
        <is>
          <t>No</t>
        </is>
      </c>
      <c r="AE567" s="32" t="inlineStr"/>
      <c r="AF567" s="32" t="inlineStr">
        <is>
          <t>No</t>
        </is>
      </c>
      <c r="AG567" s="32" t="inlineStr"/>
      <c r="AH567" s="41" t="n">
        <v>0</v>
      </c>
      <c r="AI567" s="41" t="n">
        <v>6</v>
      </c>
      <c r="AJ567" s="41" t="n">
        <v>-6</v>
      </c>
      <c r="AK567" s="32" t="n"/>
      <c r="AL567" s="32" t="n"/>
      <c r="AM567" s="32" t="n"/>
      <c r="AN567" s="29" t="inlineStr">
        <is>
          <t>Sin valor unitario en SAP: la diferencia económica de este ítem no puede calcularse (dato faltante).</t>
        </is>
      </c>
      <c r="AO567" s="32" t="inlineStr">
        <is>
          <t>Mejor aproximación descartada: 2000244 SONDA FOLEY 2 VIAS Nº16 DE LÁTEX (calibre/talle/medida distinta; similitud 0.39).</t>
        </is>
      </c>
    </row>
    <row r="568">
      <c r="A568" s="17" t="n"/>
      <c r="B568" s="17" t="inlineStr">
        <is>
          <t>Sonda Foley Fr 20</t>
        </is>
      </c>
      <c r="F568" s="17" t="inlineStr">
        <is>
          <t>1130</t>
        </is>
      </c>
      <c r="H568" s="17" t="inlineStr">
        <is>
          <t>C/U</t>
        </is>
      </c>
      <c r="I568" s="18" t="n">
        <v>0</v>
      </c>
      <c r="Q568" s="18" t="n">
        <v>9</v>
      </c>
      <c r="R568" s="18">
        <f>I568-Q568</f>
        <v/>
      </c>
      <c r="T568" s="17" t="inlineStr">
        <is>
          <t>Ítem del inventario físico de Avain sin código SAP en este centro. Se mantiene la línea sin código de material: la diferencia indica una cantidad a dar de alta en SAP.</t>
        </is>
      </c>
      <c r="U568" s="32" t="inlineStr">
        <is>
          <t>Inventario físico sin código SAP</t>
        </is>
      </c>
      <c r="V568" s="32" t="inlineStr">
        <is>
          <t>Sin clasificar en SAP</t>
        </is>
      </c>
      <c r="W568" s="32" t="inlineStr">
        <is>
          <t>Dentro del alcance</t>
        </is>
      </c>
      <c r="X568" s="33" t="inlineStr">
        <is>
          <t>Sin coincidencia</t>
        </is>
      </c>
      <c r="Y568" s="32" t="inlineStr">
        <is>
          <t>Sin correspondencia confirmada: hay aproximaciones en SAP, descartadas por presentación o evidencia débil</t>
        </is>
      </c>
      <c r="Z568" s="33" t="inlineStr">
        <is>
          <t>Alta de material en SAP (sin código)</t>
        </is>
      </c>
      <c r="AA568" s="32" t="inlineStr">
        <is>
          <t>223</t>
        </is>
      </c>
      <c r="AB568" s="32" t="inlineStr">
        <is>
          <t>Sonda Foley Fr 20</t>
        </is>
      </c>
      <c r="AC568" s="32" t="inlineStr">
        <is>
          <t>Sin coincidencia</t>
        </is>
      </c>
      <c r="AD568" s="32" t="inlineStr">
        <is>
          <t>No</t>
        </is>
      </c>
      <c r="AE568" s="32" t="inlineStr"/>
      <c r="AF568" s="32" t="inlineStr">
        <is>
          <t>No</t>
        </is>
      </c>
      <c r="AG568" s="32" t="inlineStr"/>
      <c r="AH568" s="41" t="n">
        <v>0</v>
      </c>
      <c r="AI568" s="41" t="n">
        <v>9</v>
      </c>
      <c r="AJ568" s="41" t="n">
        <v>-9</v>
      </c>
      <c r="AK568" s="32" t="n"/>
      <c r="AL568" s="32" t="n"/>
      <c r="AM568" s="32" t="n"/>
      <c r="AN568" s="29" t="inlineStr">
        <is>
          <t>Sin valor unitario en SAP: la diferencia económica de este ítem no puede calcularse (dato faltante).</t>
        </is>
      </c>
      <c r="AO568" s="32" t="inlineStr">
        <is>
          <t>Mejor aproximación descartada: 2000244 SONDA FOLEY 2 VIAS Nº16 DE LÁTEX (calibre/talle/medida distinta; similitud 0.42).</t>
        </is>
      </c>
    </row>
    <row r="569">
      <c r="A569" s="17" t="n"/>
      <c r="B569" s="17" t="inlineStr">
        <is>
          <t>Sonda Gastrica Fr 5</t>
        </is>
      </c>
      <c r="F569" s="17" t="inlineStr">
        <is>
          <t>1130</t>
        </is>
      </c>
      <c r="H569" s="17" t="inlineStr">
        <is>
          <t>C/U</t>
        </is>
      </c>
      <c r="I569" s="18" t="n">
        <v>0</v>
      </c>
      <c r="Q569" s="18" t="n">
        <v>5</v>
      </c>
      <c r="R569" s="18">
        <f>I569-Q569</f>
        <v/>
      </c>
      <c r="T569" s="17" t="inlineStr">
        <is>
          <t>Ítem del inventario físico de Avain sin código SAP en este centro. Se mantiene la línea sin código de material: la diferencia indica una cantidad a dar de alta en SAP.</t>
        </is>
      </c>
      <c r="U569" s="32" t="inlineStr">
        <is>
          <t>Inventario físico sin código SAP</t>
        </is>
      </c>
      <c r="V569" s="32" t="inlineStr">
        <is>
          <t>Sin clasificar en SAP</t>
        </is>
      </c>
      <c r="W569" s="32" t="inlineStr">
        <is>
          <t>Dentro del alcance</t>
        </is>
      </c>
      <c r="X569" s="33" t="inlineStr">
        <is>
          <t>Sin coincidencia</t>
        </is>
      </c>
      <c r="Y569" s="32" t="inlineStr">
        <is>
          <t>Pendiente de validación: el ítem está en el Master pero no tiene código SAP confirmado</t>
        </is>
      </c>
      <c r="Z569" s="33" t="inlineStr">
        <is>
          <t>Alta de material en SAP (sin código)</t>
        </is>
      </c>
      <c r="AA569" s="32" t="inlineStr">
        <is>
          <t>225</t>
        </is>
      </c>
      <c r="AB569" s="32" t="inlineStr">
        <is>
          <t>Sonda Gastrica Fr 5</t>
        </is>
      </c>
      <c r="AC569" s="32" t="inlineStr">
        <is>
          <t>Sin coincidencia</t>
        </is>
      </c>
      <c r="AD569" s="32" t="inlineStr">
        <is>
          <t>No</t>
        </is>
      </c>
      <c r="AE569" s="32" t="inlineStr"/>
      <c r="AF569" s="32" t="inlineStr">
        <is>
          <t>Sí</t>
        </is>
      </c>
      <c r="AG569" s="32" t="inlineStr">
        <is>
          <t>K-260</t>
        </is>
      </c>
      <c r="AH569" s="41" t="n">
        <v>0</v>
      </c>
      <c r="AI569" s="41" t="n">
        <v>5</v>
      </c>
      <c r="AJ569" s="41" t="n">
        <v>-5</v>
      </c>
      <c r="AK569" s="32" t="n"/>
      <c r="AL569" s="32" t="n"/>
      <c r="AM569" s="32" t="n"/>
      <c r="AN569" s="29" t="inlineStr">
        <is>
          <t>Sin valor unitario en SAP: la diferencia económica de este ítem no puede calcularse (dato faltante).</t>
        </is>
      </c>
      <c r="AO569" s="32" t="inlineStr">
        <is>
          <t>Homologado al master K-260, pero sus códigos SAP (2000031, 2000416, 2000406) no figuran en el stock SAP de este centro. Mejor aproximación descartada: 2000867 SONDA NASOGASTRICA K-10 (calibre/talle/medida distinta; similitud 0.32).</t>
        </is>
      </c>
    </row>
    <row r="570">
      <c r="A570" s="17" t="n"/>
      <c r="B570" s="17" t="inlineStr">
        <is>
          <t>Suero antiofidico polivalente</t>
        </is>
      </c>
      <c r="F570" s="17" t="inlineStr">
        <is>
          <t>1130</t>
        </is>
      </c>
      <c r="H570" s="17" t="inlineStr">
        <is>
          <t>C/U</t>
        </is>
      </c>
      <c r="I570" s="18" t="n">
        <v>0</v>
      </c>
      <c r="Q570" s="18" t="n">
        <v>3</v>
      </c>
      <c r="R570" s="18">
        <f>I570-Q570</f>
        <v/>
      </c>
      <c r="T570" s="17" t="inlineStr">
        <is>
          <t>Ítem del inventario físico de Avain sin código SAP en este centro. Se mantiene la línea sin código de material: la diferencia indica una cantidad a dar de alta en SAP.</t>
        </is>
      </c>
      <c r="U570" s="32" t="inlineStr">
        <is>
          <t>Inventario físico sin código SAP</t>
        </is>
      </c>
      <c r="V570" s="32" t="inlineStr">
        <is>
          <t>Sin clasificar en SAP</t>
        </is>
      </c>
      <c r="W570" s="32" t="inlineStr">
        <is>
          <t>Dentro del alcance</t>
        </is>
      </c>
      <c r="X570" s="33" t="inlineStr">
        <is>
          <t>Sin coincidencia</t>
        </is>
      </c>
      <c r="Y570" s="32" t="inlineStr">
        <is>
          <t>Sin correspondencia confirmada: hay aproximaciones en SAP, descartadas por presentación o evidencia débil</t>
        </is>
      </c>
      <c r="Z570" s="33" t="inlineStr">
        <is>
          <t>Alta de material en SAP (sin código)</t>
        </is>
      </c>
      <c r="AA570" s="32" t="inlineStr">
        <is>
          <t>325</t>
        </is>
      </c>
      <c r="AB570" s="32" t="inlineStr">
        <is>
          <t>Suero antiofidico polivalente</t>
        </is>
      </c>
      <c r="AC570" s="32" t="inlineStr">
        <is>
          <t>Sin coincidencia</t>
        </is>
      </c>
      <c r="AD570" s="32" t="inlineStr">
        <is>
          <t>No</t>
        </is>
      </c>
      <c r="AE570" s="32" t="inlineStr"/>
      <c r="AF570" s="32" t="inlineStr">
        <is>
          <t>No</t>
        </is>
      </c>
      <c r="AG570" s="32" t="inlineStr"/>
      <c r="AH570" s="41" t="n">
        <v>0</v>
      </c>
      <c r="AI570" s="41" t="n">
        <v>3</v>
      </c>
      <c r="AJ570" s="41" t="n">
        <v>-3</v>
      </c>
      <c r="AK570" s="32" t="n"/>
      <c r="AL570" s="32" t="n"/>
      <c r="AM570" s="32" t="n"/>
      <c r="AN570" s="29" t="inlineStr">
        <is>
          <t>Sin valor unitario en SAP: la diferencia económica de este ítem no puede calcularse (dato faltante).</t>
        </is>
      </c>
      <c r="AO570" s="32" t="inlineStr">
        <is>
          <t>Mejor aproximación descartada: 2000497 PIE DE SUERO (similitud 0.36).</t>
        </is>
      </c>
    </row>
    <row r="571">
      <c r="A571" s="17" t="n"/>
      <c r="B571" s="17" t="inlineStr">
        <is>
          <t>Tijera de trauma 18cm</t>
        </is>
      </c>
      <c r="F571" s="17" t="inlineStr">
        <is>
          <t>1130</t>
        </is>
      </c>
      <c r="H571" s="17" t="inlineStr">
        <is>
          <t>C/U</t>
        </is>
      </c>
      <c r="I571" s="18" t="n">
        <v>0</v>
      </c>
      <c r="Q571" s="18" t="n">
        <v>9</v>
      </c>
      <c r="R571" s="18">
        <f>I571-Q571</f>
        <v/>
      </c>
      <c r="T571" s="17" t="inlineStr">
        <is>
          <t>Ítem del inventario físico de Avain sin código SAP en este centro. Se mantiene la línea sin código de material: la diferencia indica una cantidad a dar de alta en SAP.</t>
        </is>
      </c>
      <c r="U571" s="32" t="inlineStr">
        <is>
          <t>Inventario físico sin código SAP</t>
        </is>
      </c>
      <c r="V571" s="32" t="inlineStr">
        <is>
          <t>Sin clasificar en SAP</t>
        </is>
      </c>
      <c r="W571" s="32" t="inlineStr">
        <is>
          <t>Dentro del alcance</t>
        </is>
      </c>
      <c r="X571" s="33" t="inlineStr">
        <is>
          <t>Sin coincidencia</t>
        </is>
      </c>
      <c r="Y571" s="32" t="inlineStr">
        <is>
          <t>Pendiente de validación: el ítem está en el Master pero no tiene código SAP confirmado</t>
        </is>
      </c>
      <c r="Z571" s="33" t="inlineStr">
        <is>
          <t>Alta de material en SAP (sin código)</t>
        </is>
      </c>
      <c r="AA571" s="32" t="inlineStr">
        <is>
          <t>434</t>
        </is>
      </c>
      <c r="AB571" s="32" t="inlineStr">
        <is>
          <t>Tijera de trauma 18cm</t>
        </is>
      </c>
      <c r="AC571" s="32" t="inlineStr">
        <is>
          <t>Sin coincidencia</t>
        </is>
      </c>
      <c r="AD571" s="32" t="inlineStr">
        <is>
          <t>No</t>
        </is>
      </c>
      <c r="AE571" s="32" t="inlineStr"/>
      <c r="AF571" s="32" t="inlineStr">
        <is>
          <t>Sí</t>
        </is>
      </c>
      <c r="AG571" s="32" t="inlineStr">
        <is>
          <t>E-196</t>
        </is>
      </c>
      <c r="AH571" s="41" t="n">
        <v>0</v>
      </c>
      <c r="AI571" s="41" t="n">
        <v>9</v>
      </c>
      <c r="AJ571" s="41" t="n">
        <v>-9</v>
      </c>
      <c r="AK571" s="32" t="n"/>
      <c r="AL571" s="32" t="n"/>
      <c r="AM571" s="32" t="n"/>
      <c r="AN571" s="29" t="inlineStr">
        <is>
          <t>Sin valor unitario en SAP: la diferencia económica de este ítem no puede calcularse (dato faltante).</t>
        </is>
      </c>
      <c r="AO571" s="32" t="inlineStr">
        <is>
          <t>Homologado al master E-196, pero sus códigos SAP (2000209) no figuran en el stock SAP de este centro. Mejor aproximación descartada: 2001378 TIJERA QUIRURGICA (una nomenclatura no informa dosis; similitud 0.41).</t>
        </is>
      </c>
    </row>
    <row r="572">
      <c r="A572" s="17" t="n"/>
      <c r="B572" s="17" t="inlineStr">
        <is>
          <t>Tramadol clorhidrato gotas 100mg/10ml</t>
        </is>
      </c>
      <c r="F572" s="17" t="inlineStr">
        <is>
          <t>1130</t>
        </is>
      </c>
      <c r="H572" s="17" t="inlineStr">
        <is>
          <t>C/U</t>
        </is>
      </c>
      <c r="I572" s="18" t="n">
        <v>0</v>
      </c>
      <c r="Q572" s="18" t="n">
        <v>3</v>
      </c>
      <c r="R572" s="18">
        <f>I572-Q572</f>
        <v/>
      </c>
      <c r="T572" s="17" t="inlineStr">
        <is>
          <t>Ítem del inventario físico de Avain sin código SAP en este centro. Se mantiene la línea sin código de material: la diferencia indica una cantidad a dar de alta en SAP.</t>
        </is>
      </c>
      <c r="U572" s="32" t="inlineStr">
        <is>
          <t>Inventario físico sin código SAP</t>
        </is>
      </c>
      <c r="V572" s="32" t="inlineStr">
        <is>
          <t>Sin clasificar en SAP</t>
        </is>
      </c>
      <c r="W572" s="32" t="inlineStr">
        <is>
          <t>Dentro del alcance</t>
        </is>
      </c>
      <c r="X572" s="33" t="inlineStr">
        <is>
          <t>Sin coincidencia</t>
        </is>
      </c>
      <c r="Y572" s="32" t="inlineStr">
        <is>
          <t>Sin correspondencia confirmada: hay aproximaciones en SAP, descartadas por presentación o evidencia débil</t>
        </is>
      </c>
      <c r="Z572" s="33" t="inlineStr">
        <is>
          <t>Alta de material en SAP (sin código)</t>
        </is>
      </c>
      <c r="AA572" s="32" t="inlineStr">
        <is>
          <t>341</t>
        </is>
      </c>
      <c r="AB572" s="32" t="inlineStr">
        <is>
          <t>Tramadol clorhidrato gotas 100mg/10ml</t>
        </is>
      </c>
      <c r="AC572" s="32" t="inlineStr">
        <is>
          <t>Sin coincidencia</t>
        </is>
      </c>
      <c r="AD572" s="32" t="inlineStr">
        <is>
          <t>No</t>
        </is>
      </c>
      <c r="AE572" s="32" t="inlineStr"/>
      <c r="AF572" s="32" t="inlineStr">
        <is>
          <t>No</t>
        </is>
      </c>
      <c r="AG572" s="32" t="inlineStr"/>
      <c r="AH572" s="41" t="n">
        <v>0</v>
      </c>
      <c r="AI572" s="41" t="n">
        <v>3</v>
      </c>
      <c r="AJ572" s="41" t="n">
        <v>-3</v>
      </c>
      <c r="AK572" s="32" t="n"/>
      <c r="AL572" s="32" t="n"/>
      <c r="AM572" s="32" t="n"/>
      <c r="AN572" s="29" t="inlineStr">
        <is>
          <t>Sin valor unitario en SAP: la diferencia económica de este ítem no puede calcularse (dato faltante).</t>
        </is>
      </c>
      <c r="AO572" s="32" t="inlineStr">
        <is>
          <t>Mejor aproximación descartada: 1000635 TRAMADOL 50MG AMPOLLA (dosis/presentación distinta (10ML, 100MG vs 50MG); similitud 0.42).</t>
        </is>
      </c>
    </row>
    <row r="573">
      <c r="A573" s="17" t="n"/>
      <c r="B573" s="17" t="inlineStr">
        <is>
          <t>Trimetoprina / sulfametoxazol, Comprimidos x 800 mg/160 mg</t>
        </is>
      </c>
      <c r="F573" s="17" t="inlineStr">
        <is>
          <t>1130</t>
        </is>
      </c>
      <c r="H573" s="17" t="inlineStr">
        <is>
          <t>C/U</t>
        </is>
      </c>
      <c r="I573" s="18" t="n">
        <v>0</v>
      </c>
      <c r="Q573" s="18" t="n">
        <v>160</v>
      </c>
      <c r="R573" s="18">
        <f>I573-Q573</f>
        <v/>
      </c>
      <c r="T573" s="17" t="inlineStr">
        <is>
          <t>Ítem del inventario físico de Avain sin código SAP en este centro. Se mantiene la línea sin código de material: la diferencia indica una cantidad a dar de alta en SAP.</t>
        </is>
      </c>
      <c r="U573" s="32" t="inlineStr">
        <is>
          <t>Inventario físico sin código SAP</t>
        </is>
      </c>
      <c r="V573" s="32" t="inlineStr">
        <is>
          <t>Sin clasificar en SAP</t>
        </is>
      </c>
      <c r="W573" s="32" t="inlineStr">
        <is>
          <t>Dentro del alcance</t>
        </is>
      </c>
      <c r="X573" s="33" t="inlineStr">
        <is>
          <t>Sin coincidencia</t>
        </is>
      </c>
      <c r="Y573" s="32" t="inlineStr">
        <is>
          <t>Pendiente de validación: el ítem está en el Master pero no tiene código SAP confirmado</t>
        </is>
      </c>
      <c r="Z573" s="33" t="inlineStr">
        <is>
          <t>Alta de material en SAP (sin código)</t>
        </is>
      </c>
      <c r="AA573" s="32" t="inlineStr">
        <is>
          <t>435</t>
        </is>
      </c>
      <c r="AB573" s="32" t="inlineStr">
        <is>
          <t>Trimetoprina / sulfametoxazol, Comprimidos x 800 mg/160 mg</t>
        </is>
      </c>
      <c r="AC573" s="32" t="inlineStr">
        <is>
          <t>Sin coincidencia</t>
        </is>
      </c>
      <c r="AD573" s="32" t="inlineStr">
        <is>
          <t>No</t>
        </is>
      </c>
      <c r="AE573" s="32" t="inlineStr"/>
      <c r="AF573" s="32" t="inlineStr">
        <is>
          <t>Sí</t>
        </is>
      </c>
      <c r="AG573" s="32" t="inlineStr">
        <is>
          <t>M11-009</t>
        </is>
      </c>
      <c r="AH573" s="41" t="n">
        <v>0</v>
      </c>
      <c r="AI573" s="41" t="n">
        <v>160</v>
      </c>
      <c r="AJ573" s="41" t="n">
        <v>-160</v>
      </c>
      <c r="AK573" s="32" t="n"/>
      <c r="AL573" s="32" t="n"/>
      <c r="AM573" s="32" t="n"/>
      <c r="AN573" s="29" t="inlineStr">
        <is>
          <t>Sin valor unitario en SAP: la diferencia económica de este ítem no puede calcularse (dato faltante).</t>
        </is>
      </c>
      <c r="AO573" s="32" t="inlineStr">
        <is>
          <t>Homologado al master M11-009, pero sus códigos SAP (1005227) no figuran en el stock SAP de este centro. Mejor aproximación descartada: 1001024 SULFAMETOXAZOL+TRIMETO 80MG/400MG 20 COM (dosis/presentación distinta (160MG, 800MG vs 80MG, 400MG); similitud 0.33).</t>
        </is>
      </c>
    </row>
    <row r="574">
      <c r="A574" s="17" t="n"/>
      <c r="B574" s="17" t="inlineStr">
        <is>
          <t>Tubo endotraqueal Fr 22 N5.5</t>
        </is>
      </c>
      <c r="F574" s="17" t="inlineStr">
        <is>
          <t>1130</t>
        </is>
      </c>
      <c r="H574" s="17" t="inlineStr">
        <is>
          <t>C/U</t>
        </is>
      </c>
      <c r="I574" s="18" t="n">
        <v>0</v>
      </c>
      <c r="Q574" s="18" t="n">
        <v>1</v>
      </c>
      <c r="R574" s="18">
        <f>I574-Q574</f>
        <v/>
      </c>
      <c r="T574" s="17" t="inlineStr">
        <is>
          <t>Ítem del inventario físico de Avain sin código SAP en este centro. Se mantiene la línea sin código de material: la diferencia indica una cantidad a dar de alta en SAP.</t>
        </is>
      </c>
      <c r="U574" s="32" t="inlineStr">
        <is>
          <t>Inventario físico sin código SAP</t>
        </is>
      </c>
      <c r="V574" s="32" t="inlineStr">
        <is>
          <t>Sin clasificar en SAP</t>
        </is>
      </c>
      <c r="W574" s="32" t="inlineStr">
        <is>
          <t>Dentro del alcance</t>
        </is>
      </c>
      <c r="X574" s="33" t="inlineStr">
        <is>
          <t>Sin coincidencia</t>
        </is>
      </c>
      <c r="Y574" s="32" t="inlineStr">
        <is>
          <t>Sin correspondencia confirmada: hay aproximaciones en SAP, descartadas por presentación o evidencia débil</t>
        </is>
      </c>
      <c r="Z574" s="33" t="inlineStr">
        <is>
          <t>Alta de material en SAP (sin código)</t>
        </is>
      </c>
      <c r="AA574" s="32" t="inlineStr">
        <is>
          <t>436</t>
        </is>
      </c>
      <c r="AB574" s="32" t="inlineStr">
        <is>
          <t>Tubo endotraqueal Fr 22 N5.5</t>
        </is>
      </c>
      <c r="AC574" s="32" t="inlineStr">
        <is>
          <t>Sin coincidencia</t>
        </is>
      </c>
      <c r="AD574" s="32" t="inlineStr">
        <is>
          <t>No</t>
        </is>
      </c>
      <c r="AE574" s="32" t="inlineStr"/>
      <c r="AF574" s="32" t="inlineStr">
        <is>
          <t>No</t>
        </is>
      </c>
      <c r="AG574" s="32" t="inlineStr"/>
      <c r="AH574" s="41" t="n">
        <v>0</v>
      </c>
      <c r="AI574" s="41" t="n">
        <v>1</v>
      </c>
      <c r="AJ574" s="41" t="n">
        <v>-1</v>
      </c>
      <c r="AK574" s="32" t="n"/>
      <c r="AL574" s="32" t="n"/>
      <c r="AM574" s="32" t="n"/>
      <c r="AN574" s="29" t="inlineStr">
        <is>
          <t>Sin valor unitario en SAP: la diferencia económica de este ítem no puede calcularse (dato faltante).</t>
        </is>
      </c>
      <c r="AO574" s="32" t="inlineStr">
        <is>
          <t>Mejor aproximación descartada: 2000019 TUBO ENDOTRAQ N° 7.5 C/BALON (calibre/talle/medida distinta; similitud 0.30).</t>
        </is>
      </c>
    </row>
    <row r="575">
      <c r="A575" s="17" t="n"/>
      <c r="B575" s="17" t="inlineStr">
        <is>
          <t>Tubo endotraqueal Fr 24 N6</t>
        </is>
      </c>
      <c r="F575" s="17" t="inlineStr">
        <is>
          <t>1130</t>
        </is>
      </c>
      <c r="H575" s="17" t="inlineStr">
        <is>
          <t>C/U</t>
        </is>
      </c>
      <c r="I575" s="18" t="n">
        <v>0</v>
      </c>
      <c r="Q575" s="18" t="n">
        <v>3</v>
      </c>
      <c r="R575" s="18">
        <f>I575-Q575</f>
        <v/>
      </c>
      <c r="T575" s="17" t="inlineStr">
        <is>
          <t>Ítem del inventario físico de Avain sin código SAP en este centro. Se mantiene la línea sin código de material: la diferencia indica una cantidad a dar de alta en SAP.</t>
        </is>
      </c>
      <c r="U575" s="32" t="inlineStr">
        <is>
          <t>Inventario físico sin código SAP</t>
        </is>
      </c>
      <c r="V575" s="32" t="inlineStr">
        <is>
          <t>Sin clasificar en SAP</t>
        </is>
      </c>
      <c r="W575" s="32" t="inlineStr">
        <is>
          <t>Dentro del alcance</t>
        </is>
      </c>
      <c r="X575" s="33" t="inlineStr">
        <is>
          <t>Sin coincidencia</t>
        </is>
      </c>
      <c r="Y575" s="32" t="inlineStr">
        <is>
          <t>Sin correspondencia confirmada: hay aproximaciones en SAP, descartadas por presentación o evidencia débil</t>
        </is>
      </c>
      <c r="Z575" s="33" t="inlineStr">
        <is>
          <t>Alta de material en SAP (sin código)</t>
        </is>
      </c>
      <c r="AA575" s="32" t="inlineStr">
        <is>
          <t>437</t>
        </is>
      </c>
      <c r="AB575" s="32" t="inlineStr">
        <is>
          <t>Tubo endotraqueal Fr 24 N6</t>
        </is>
      </c>
      <c r="AC575" s="32" t="inlineStr">
        <is>
          <t>Sin coincidencia</t>
        </is>
      </c>
      <c r="AD575" s="32" t="inlineStr">
        <is>
          <t>No</t>
        </is>
      </c>
      <c r="AE575" s="32" t="inlineStr"/>
      <c r="AF575" s="32" t="inlineStr">
        <is>
          <t>No</t>
        </is>
      </c>
      <c r="AG575" s="32" t="inlineStr"/>
      <c r="AH575" s="41" t="n">
        <v>0</v>
      </c>
      <c r="AI575" s="41" t="n">
        <v>3</v>
      </c>
      <c r="AJ575" s="41" t="n">
        <v>-3</v>
      </c>
      <c r="AK575" s="32" t="n"/>
      <c r="AL575" s="32" t="n"/>
      <c r="AM575" s="32" t="n"/>
      <c r="AN575" s="29" t="inlineStr">
        <is>
          <t>Sin valor unitario en SAP: la diferencia económica de este ítem no puede calcularse (dato faltante).</t>
        </is>
      </c>
      <c r="AO575" s="32" t="inlineStr">
        <is>
          <t>Mejor aproximación descartada: 2000078 TUBO ENDOTRAQ N° 8 C/BALON (calibre/talle/medida distinta; similitud 0.31).</t>
        </is>
      </c>
    </row>
    <row r="576">
      <c r="A576" s="17" t="n"/>
      <c r="B576" s="17" t="inlineStr">
        <is>
          <t>Vaselina 1000 ml</t>
        </is>
      </c>
      <c r="F576" s="17" t="inlineStr">
        <is>
          <t>1130</t>
        </is>
      </c>
      <c r="H576" s="17" t="inlineStr">
        <is>
          <t>C/U</t>
        </is>
      </c>
      <c r="I576" s="18" t="n">
        <v>0</v>
      </c>
      <c r="Q576" s="18" t="n">
        <v>1</v>
      </c>
      <c r="R576" s="18">
        <f>I576-Q576</f>
        <v/>
      </c>
      <c r="T576" s="17" t="inlineStr">
        <is>
          <t>Ítem del inventario físico de Avain sin código SAP en este centro. Se mantiene la línea sin código de material: la diferencia indica una cantidad a dar de alta en SAP.</t>
        </is>
      </c>
      <c r="U576" s="32" t="inlineStr">
        <is>
          <t>Inventario físico sin código SAP</t>
        </is>
      </c>
      <c r="V576" s="32" t="inlineStr">
        <is>
          <t>Sin clasificar en SAP</t>
        </is>
      </c>
      <c r="W576" s="32" t="inlineStr">
        <is>
          <t>Dentro del alcance</t>
        </is>
      </c>
      <c r="X576" s="33" t="inlineStr">
        <is>
          <t>Sin coincidencia</t>
        </is>
      </c>
      <c r="Y576" s="32" t="inlineStr">
        <is>
          <t>Sin correspondencia confirmada: hay aproximaciones en SAP, descartadas por presentación o evidencia débil</t>
        </is>
      </c>
      <c r="Z576" s="33" t="inlineStr">
        <is>
          <t>Alta de material en SAP (sin código)</t>
        </is>
      </c>
      <c r="AA576" s="32" t="inlineStr">
        <is>
          <t>247</t>
        </is>
      </c>
      <c r="AB576" s="32" t="inlineStr">
        <is>
          <t>Vaselina 1000 ml</t>
        </is>
      </c>
      <c r="AC576" s="32" t="inlineStr">
        <is>
          <t>Sin coincidencia</t>
        </is>
      </c>
      <c r="AD576" s="32" t="inlineStr">
        <is>
          <t>No</t>
        </is>
      </c>
      <c r="AE576" s="32" t="inlineStr"/>
      <c r="AF576" s="32" t="inlineStr">
        <is>
          <t>No</t>
        </is>
      </c>
      <c r="AG576" s="32" t="inlineStr"/>
      <c r="AH576" s="41" t="n">
        <v>0</v>
      </c>
      <c r="AI576" s="41" t="n">
        <v>1</v>
      </c>
      <c r="AJ576" s="41" t="n">
        <v>-1</v>
      </c>
      <c r="AK576" s="32" t="n"/>
      <c r="AL576" s="32" t="n"/>
      <c r="AM576" s="32" t="n"/>
      <c r="AN576" s="29" t="inlineStr">
        <is>
          <t>Sin valor unitario en SAP: la diferencia económica de este ítem no puede calcularse (dato faltante).</t>
        </is>
      </c>
      <c r="AO576" s="32" t="inlineStr">
        <is>
          <t>Mejor aproximación descartada: 1000053 ALCOHOL AL 96% X 1000ML (dosis coincide; similitud 0.46).</t>
        </is>
      </c>
    </row>
    <row r="577">
      <c r="A577" s="17" t="n"/>
      <c r="B577" s="17" t="inlineStr">
        <is>
          <t>Venda de 7 cm deportivas</t>
        </is>
      </c>
      <c r="F577" s="17" t="inlineStr">
        <is>
          <t>1130</t>
        </is>
      </c>
      <c r="H577" s="17" t="inlineStr">
        <is>
          <t>C/U</t>
        </is>
      </c>
      <c r="I577" s="18" t="n">
        <v>0</v>
      </c>
      <c r="Q577" s="18" t="n">
        <v>6</v>
      </c>
      <c r="R577" s="18">
        <f>I577-Q577</f>
        <v/>
      </c>
      <c r="T577" s="17" t="inlineStr">
        <is>
          <t>Ítem del inventario físico de Avain sin código SAP en este centro. Se mantiene la línea sin código de material: la diferencia indica una cantidad a dar de alta en SAP.</t>
        </is>
      </c>
      <c r="U577" s="32" t="inlineStr">
        <is>
          <t>Inventario físico sin código SAP</t>
        </is>
      </c>
      <c r="V577" s="32" t="inlineStr">
        <is>
          <t>Sin clasificar en SAP</t>
        </is>
      </c>
      <c r="W577" s="32" t="inlineStr">
        <is>
          <t>Dentro del alcance</t>
        </is>
      </c>
      <c r="X577" s="33" t="inlineStr">
        <is>
          <t>Sin coincidencia</t>
        </is>
      </c>
      <c r="Y577" s="32" t="inlineStr">
        <is>
          <t>Sin correspondencia confirmada: hay aproximaciones en SAP, descartadas por presentación o evidencia débil</t>
        </is>
      </c>
      <c r="Z577" s="33" t="inlineStr">
        <is>
          <t>Alta de material en SAP (sin código)</t>
        </is>
      </c>
      <c r="AA577" s="32" t="inlineStr">
        <is>
          <t>441</t>
        </is>
      </c>
      <c r="AB577" s="32" t="inlineStr">
        <is>
          <t>Venda de 7 cm deportivas</t>
        </is>
      </c>
      <c r="AC577" s="32" t="inlineStr">
        <is>
          <t>Sin coincidencia</t>
        </is>
      </c>
      <c r="AD577" s="32" t="inlineStr">
        <is>
          <t>No</t>
        </is>
      </c>
      <c r="AE577" s="32" t="inlineStr"/>
      <c r="AF577" s="32" t="inlineStr">
        <is>
          <t>No</t>
        </is>
      </c>
      <c r="AG577" s="32" t="inlineStr"/>
      <c r="AH577" s="41" t="n">
        <v>0</v>
      </c>
      <c r="AI577" s="41" t="n">
        <v>6</v>
      </c>
      <c r="AJ577" s="41" t="n">
        <v>-6</v>
      </c>
      <c r="AK577" s="32" t="n"/>
      <c r="AL577" s="32" t="n"/>
      <c r="AM577" s="32" t="n"/>
      <c r="AN577" s="29" t="inlineStr">
        <is>
          <t>Sin valor unitario en SAP: la diferencia económica de este ítem no puede calcularse (dato faltante).</t>
        </is>
      </c>
      <c r="AO577" s="32" t="inlineStr">
        <is>
          <t>Mejor aproximación descartada: 2002475 VENDAS TIPO CAMBRIC - 7CM (dosis coincide; similitud 0.55).</t>
        </is>
      </c>
    </row>
    <row r="578">
      <c r="A578" s="17" t="n"/>
      <c r="B578" s="17" t="inlineStr">
        <is>
          <t>Vitamina K 1amp=10mlx10mg</t>
        </is>
      </c>
      <c r="F578" s="17" t="inlineStr">
        <is>
          <t>1130</t>
        </is>
      </c>
      <c r="H578" s="17" t="inlineStr">
        <is>
          <t>C/U</t>
        </is>
      </c>
      <c r="I578" s="18" t="n">
        <v>0</v>
      </c>
      <c r="Q578" s="18" t="n">
        <v>10</v>
      </c>
      <c r="R578" s="18">
        <f>I578-Q578</f>
        <v/>
      </c>
      <c r="T578" s="17" t="inlineStr">
        <is>
          <t>Ítem del inventario físico de Avain sin código SAP en este centro. Se mantiene la línea sin código de material: la diferencia indica una cantidad a dar de alta en SAP.</t>
        </is>
      </c>
      <c r="U578" s="32" t="inlineStr">
        <is>
          <t>Inventario físico sin código SAP</t>
        </is>
      </c>
      <c r="V578" s="32" t="inlineStr">
        <is>
          <t>Sin clasificar en SAP</t>
        </is>
      </c>
      <c r="W578" s="32" t="inlineStr">
        <is>
          <t>Dentro del alcance</t>
        </is>
      </c>
      <c r="X578" s="33" t="inlineStr">
        <is>
          <t>Sin coincidencia</t>
        </is>
      </c>
      <c r="Y578" s="32" t="inlineStr">
        <is>
          <t>Pendiente de validación: el ítem está en el Master pero no tiene código SAP confirmado</t>
        </is>
      </c>
      <c r="Z578" s="33" t="inlineStr">
        <is>
          <t>Alta de material en SAP (sin código)</t>
        </is>
      </c>
      <c r="AA578" s="32" t="inlineStr">
        <is>
          <t>251</t>
        </is>
      </c>
      <c r="AB578" s="32" t="inlineStr">
        <is>
          <t>Vitamina K 1amp=10mlx10mg</t>
        </is>
      </c>
      <c r="AC578" s="32" t="inlineStr">
        <is>
          <t>Sin coincidencia</t>
        </is>
      </c>
      <c r="AD578" s="32" t="inlineStr">
        <is>
          <t>No</t>
        </is>
      </c>
      <c r="AE578" s="32" t="inlineStr"/>
      <c r="AF578" s="32" t="inlineStr">
        <is>
          <t>Sí</t>
        </is>
      </c>
      <c r="AG578" s="32" t="inlineStr">
        <is>
          <t>M16-003</t>
        </is>
      </c>
      <c r="AH578" s="41" t="n">
        <v>0</v>
      </c>
      <c r="AI578" s="41" t="n">
        <v>10</v>
      </c>
      <c r="AJ578" s="41" t="n">
        <v>-10</v>
      </c>
      <c r="AK578" s="32" t="n"/>
      <c r="AL578" s="32" t="n"/>
      <c r="AM578" s="32" t="n"/>
      <c r="AN578" s="29" t="inlineStr">
        <is>
          <t>Sin valor unitario en SAP: la diferencia económica de este ítem no puede calcularse (dato faltante).</t>
        </is>
      </c>
      <c r="AO578" s="32" t="inlineStr">
        <is>
          <t>Homologado al master M16-003, pero sus códigos SAP (1000310) no figuran en el stock SAP de este centro. Mejor aproximación descartada: 2000028 JERINGA 10 ML (dosis coincide; similitud 0.38).</t>
        </is>
      </c>
    </row>
    <row r="579">
      <c r="A579" s="20" t="n"/>
      <c r="B579" s="20" t="inlineStr">
        <is>
          <t>TOTAL — Stock SAP + inventario físico sin código SAP</t>
        </is>
      </c>
      <c r="C579" s="20" t="n"/>
      <c r="D579" s="20" t="n"/>
      <c r="E579" s="20" t="n"/>
      <c r="F579" s="20" t="n"/>
      <c r="G579" s="20" t="n"/>
      <c r="H579" s="20" t="n"/>
      <c r="I579" s="21">
        <f>SUM(I2:I578)</f>
        <v/>
      </c>
      <c r="J579" s="20" t="n"/>
      <c r="K579" s="20" t="n"/>
      <c r="L579" s="20" t="n"/>
      <c r="M579" s="22">
        <f>SUM(M2:M485)</f>
        <v/>
      </c>
      <c r="N579" s="20" t="n"/>
      <c r="O579" s="20" t="n"/>
      <c r="P579" s="20" t="n"/>
      <c r="Q579" s="21">
        <f>SUM(Q2:Q578)</f>
        <v/>
      </c>
      <c r="R579" s="21">
        <f>I579-Q579</f>
        <v/>
      </c>
      <c r="S579" s="22">
        <f>SUM(S2:S578)</f>
        <v/>
      </c>
      <c r="T579" s="20" t="n"/>
      <c r="U579" s="20" t="inlineStr">
        <is>
          <t>TOTAL</t>
        </is>
      </c>
      <c r="V579" s="20" t="n"/>
      <c r="W579" s="20" t="n"/>
      <c r="X579" s="20" t="n"/>
      <c r="Y579" s="20" t="n"/>
      <c r="Z579" s="20" t="n"/>
      <c r="AA579" s="20" t="n"/>
      <c r="AB579" s="20" t="n"/>
      <c r="AC579" s="20" t="n"/>
      <c r="AD579" s="20" t="n"/>
      <c r="AE579" s="20" t="n"/>
      <c r="AF579" s="20" t="n"/>
      <c r="AG579" s="20" t="n"/>
      <c r="AH579" s="20" t="n"/>
      <c r="AI579" s="20" t="n"/>
      <c r="AJ579" s="20" t="n"/>
      <c r="AK579" s="20" t="n"/>
      <c r="AL579" s="22">
        <f>SUM(AL2:AL578)</f>
        <v/>
      </c>
      <c r="AM579" s="20" t="n"/>
      <c r="AN579" s="20" t="n"/>
      <c r="AO579" s="20" t="n"/>
    </row>
  </sheetData>
  <autoFilter ref="A1:AO578"/>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2:H17"/>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2">
      <c r="A2" s="14" t="inlineStr">
        <is>
          <t>Control de cantidades contra las fuentes originales</t>
        </is>
      </c>
    </row>
    <row r="3">
      <c r="A3" s="15" t="inlineStr">
        <is>
          <t>Compara los totales de los archivos originales (PDF de Avain y bajada de SAP) con los totales usados en el análisis. Ninguna cantidad fue reemplazada: las diferencias quedan señaladas.</t>
        </is>
      </c>
    </row>
    <row r="5" ht="46" customHeight="1" s="13">
      <c r="A5" s="16" t="inlineStr">
        <is>
          <t>Fuente</t>
        </is>
      </c>
      <c r="B5" s="16" t="inlineStr">
        <is>
          <t>Base</t>
        </is>
      </c>
      <c r="C5" s="16" t="inlineStr">
        <is>
          <t>Concepto</t>
        </is>
      </c>
      <c r="D5" s="16" t="inlineStr">
        <is>
          <t>Total en la fuente original</t>
        </is>
      </c>
      <c r="E5" s="16" t="inlineStr">
        <is>
          <t>Total usado en el análisis</t>
        </is>
      </c>
      <c r="F5" s="16" t="inlineStr">
        <is>
          <t>Diferencia</t>
        </is>
      </c>
      <c r="G5" s="16" t="inlineStr">
        <is>
          <t>Estado</t>
        </is>
      </c>
      <c r="H5" s="16" t="inlineStr">
        <is>
          <t>Detalle</t>
        </is>
      </c>
    </row>
    <row r="6">
      <c r="A6" s="17" t="inlineStr">
        <is>
          <t>PDF Avain · San Juan</t>
        </is>
      </c>
      <c r="B6" s="17" t="inlineStr">
        <is>
          <t>San Juan</t>
        </is>
      </c>
      <c r="C6" s="17" t="inlineStr">
        <is>
          <t>Suma de la columna Stock del PDF (todos los renglones de lote)</t>
        </is>
      </c>
      <c r="D6" s="18" t="n">
        <v>21732</v>
      </c>
      <c r="E6" s="18" t="n">
        <v>21732</v>
      </c>
      <c r="F6" s="18" t="n">
        <v>0</v>
      </c>
      <c r="G6" s="42" t="inlineStr">
        <is>
          <t>Coincide</t>
        </is>
      </c>
      <c r="H6" s="17" t="inlineStr">
        <is>
          <t>202 renglones de lote agrupados en 163 ítems (código + denominación). El rótulo «TOTAL: 202» del PDF es la cantidad de renglones, no la suma de stock: ambos coinciden.</t>
        </is>
      </c>
    </row>
    <row r="7">
      <c r="A7" s="17" t="inlineStr">
        <is>
          <t>PDF Avain · Salta</t>
        </is>
      </c>
      <c r="B7" s="17" t="inlineStr">
        <is>
          <t>Salta</t>
        </is>
      </c>
      <c r="C7" s="17" t="inlineStr">
        <is>
          <t>Suma de la columna Stock del PDF (todos los renglones de lote)</t>
        </is>
      </c>
      <c r="D7" s="18" t="n">
        <v>32524</v>
      </c>
      <c r="E7" s="18" t="n">
        <v>32524</v>
      </c>
      <c r="F7" s="18" t="n">
        <v>0</v>
      </c>
      <c r="G7" s="42" t="inlineStr">
        <is>
          <t>Coincide</t>
        </is>
      </c>
      <c r="H7" s="17" t="inlineStr">
        <is>
          <t>650 renglones de lote agrupados en 281 ítems (código + denominación). El rótulo «TOTAL: 650» del PDF es la cantidad de renglones, no la suma de stock: ambos coinciden.</t>
        </is>
      </c>
    </row>
    <row r="8">
      <c r="A8" s="17" t="inlineStr">
        <is>
          <t>PDF Avain · Neuquén</t>
        </is>
      </c>
      <c r="B8" s="17" t="inlineStr">
        <is>
          <t>Neuquén</t>
        </is>
      </c>
      <c r="C8" s="17" t="inlineStr">
        <is>
          <t>Stock actual de la sección Conciliación del informe IHSA</t>
        </is>
      </c>
      <c r="D8" s="18" t="n">
        <v>33107</v>
      </c>
      <c r="E8" s="18" t="n">
        <v>33107</v>
      </c>
      <c r="F8" s="18" t="n">
        <v>0</v>
      </c>
      <c r="G8" s="42" t="inlineStr">
        <is>
          <t>Coincide</t>
        </is>
      </c>
      <c r="H8" s="17" t="inlineStr">
        <is>
          <t>243 ítems, 201 con stock, que coincide con el encabezado del informe («Con stock: 201 medicamentos»).</t>
        </is>
      </c>
    </row>
    <row r="9">
      <c r="A9" s="17" t="inlineStr">
        <is>
          <t>PDF Avain · Neuquén</t>
        </is>
      </c>
      <c r="B9" s="17" t="inlineStr">
        <is>
          <t>Neuquén</t>
        </is>
      </c>
      <c r="C9" s="17" t="inlineStr">
        <is>
          <t>Stock actual según las filas TOTAL MEDICAMENTO (sección de detalle)</t>
        </is>
      </c>
      <c r="D9" s="18" t="n">
        <v>33107</v>
      </c>
      <c r="E9" s="18" t="n">
        <v>33107</v>
      </c>
      <c r="F9" s="18" t="n">
        <v>0</v>
      </c>
      <c r="G9" s="42" t="inlineStr">
        <is>
          <t>Coincide</t>
        </is>
      </c>
      <c r="H9" s="17" t="inlineStr">
        <is>
          <t>Control cruzado: las dos secciones del informe de Avain informan el mismo total.</t>
        </is>
      </c>
    </row>
    <row r="10">
      <c r="A10" s="17" t="inlineStr">
        <is>
          <t>PDF Avain · Neuquén</t>
        </is>
      </c>
      <c r="B10" s="17" t="inlineStr">
        <is>
          <t>Neuquén</t>
        </is>
      </c>
      <c r="C10" s="17" t="inlineStr">
        <is>
          <t>Suma de los saldos por lote del informe</t>
        </is>
      </c>
      <c r="D10" s="18" t="n">
        <v>33072</v>
      </c>
      <c r="E10" s="18" t="n">
        <v>33107</v>
      </c>
      <c r="F10" s="18" t="n">
        <v>-35</v>
      </c>
      <c r="G10" s="29" t="inlineStr">
        <is>
          <t>A revisar</t>
        </is>
      </c>
      <c r="H10" s="17" t="inlineStr">
        <is>
          <t>Diferencia propia del informe de Avain, no del cruce: Adrenalina 1mg/mL (15) y Metronidazol 500mg (20) tienen diferencia entre el stock actual y el saldo de movimientos. Se conservó el stock actual, que es el que el informe declara como total.</t>
        </is>
      </c>
    </row>
    <row r="11">
      <c r="A11" s="17" t="inlineStr">
        <is>
          <t>Bajada SAP · hoja 1120 SJ</t>
        </is>
      </c>
      <c r="B11" s="17" t="inlineStr">
        <is>
          <t>San Juan</t>
        </is>
      </c>
      <c r="C11" s="17" t="inlineStr">
        <is>
          <t>Suma de la columna Libre utilización</t>
        </is>
      </c>
      <c r="D11" s="18" t="n">
        <v>87123</v>
      </c>
      <c r="E11" s="18" t="n">
        <v>87123</v>
      </c>
      <c r="F11" s="18" t="n">
        <v>0</v>
      </c>
      <c r="G11" s="42" t="inlineStr">
        <is>
          <t>Coincide</t>
        </is>
      </c>
      <c r="H11" s="17" t="inlineStr">
        <is>
          <t>678 filas de SAP (material / lote / almacén) agrupadas en 424 materiales. La hoja de detalle conserva las filas originales sin modificar.</t>
        </is>
      </c>
    </row>
    <row r="12">
      <c r="A12" s="17" t="inlineStr">
        <is>
          <t>Bajada SAP · hoja 1060 NQN</t>
        </is>
      </c>
      <c r="B12" s="17" t="inlineStr">
        <is>
          <t>Neuquén</t>
        </is>
      </c>
      <c r="C12" s="17" t="inlineStr">
        <is>
          <t>Suma de la columna Libre utilización</t>
        </is>
      </c>
      <c r="D12" s="18" t="n">
        <v>671967</v>
      </c>
      <c r="E12" s="18" t="n">
        <v>671967</v>
      </c>
      <c r="F12" s="18" t="n">
        <v>0</v>
      </c>
      <c r="G12" s="42" t="inlineStr">
        <is>
          <t>Coincide</t>
        </is>
      </c>
      <c r="H12" s="17" t="inlineStr">
        <is>
          <t>2022 filas de SAP (material / lote / almacén) agrupadas en 655 materiales. La hoja de detalle conserva las filas originales sin modificar.</t>
        </is>
      </c>
    </row>
    <row r="13">
      <c r="A13" s="17" t="inlineStr">
        <is>
          <t>Bajada SAP · hoja 1130 Salta</t>
        </is>
      </c>
      <c r="B13" s="17" t="inlineStr">
        <is>
          <t>Salta</t>
        </is>
      </c>
      <c r="C13" s="17" t="inlineStr">
        <is>
          <t>Suma de la columna Libre utilización</t>
        </is>
      </c>
      <c r="D13" s="18" t="n">
        <v>37614</v>
      </c>
      <c r="E13" s="18" t="n">
        <v>37614</v>
      </c>
      <c r="F13" s="18" t="n">
        <v>0</v>
      </c>
      <c r="G13" s="42" t="inlineStr">
        <is>
          <t>Coincide</t>
        </is>
      </c>
      <c r="H13" s="17" t="inlineStr">
        <is>
          <t>484 filas de SAP (material / lote / almacén) agrupadas en 403 materiales. La hoja de detalle conserva las filas originales sin modificar.</t>
        </is>
      </c>
    </row>
    <row r="14">
      <c r="A14" s="17" t="inlineStr">
        <is>
          <t>Bajada SAP · hoja 1120 SJ</t>
        </is>
      </c>
      <c r="B14" s="17" t="inlineStr">
        <is>
          <t>San Juan</t>
        </is>
      </c>
      <c r="C14" s="17" t="inlineStr">
        <is>
          <t>Suma de la columna Valor libre util.</t>
        </is>
      </c>
      <c r="D14" s="18" t="n">
        <v>131712647.62</v>
      </c>
      <c r="E14" s="18" t="n">
        <v>131712647.62</v>
      </c>
      <c r="F14" s="18" t="n">
        <v>0</v>
      </c>
      <c r="G14" s="42" t="inlineStr">
        <is>
          <t>Coincide</t>
        </is>
      </c>
      <c r="H14" s="17" t="inlineStr">
        <is>
          <t>Control de la valorización: el valor reconstruido como cantidad × VU promedio ponderado debe reproducir el valor informado por SAP.</t>
        </is>
      </c>
    </row>
    <row r="15">
      <c r="A15" s="17" t="inlineStr">
        <is>
          <t>Bajada SAP · hoja 1060 NQN</t>
        </is>
      </c>
      <c r="B15" s="17" t="inlineStr">
        <is>
          <t>Neuquén</t>
        </is>
      </c>
      <c r="C15" s="17" t="inlineStr">
        <is>
          <t>Suma de la columna Valor libre util.</t>
        </is>
      </c>
      <c r="D15" s="18" t="n">
        <v>361972723.99</v>
      </c>
      <c r="E15" s="18" t="n">
        <v>361972723.99</v>
      </c>
      <c r="F15" s="18" t="n">
        <v>0</v>
      </c>
      <c r="G15" s="42" t="inlineStr">
        <is>
          <t>Coincide</t>
        </is>
      </c>
      <c r="H15" s="17" t="inlineStr">
        <is>
          <t>Control de la valorización: el valor reconstruido como cantidad × VU promedio ponderado debe reproducir el valor informado por SAP.</t>
        </is>
      </c>
    </row>
    <row r="16">
      <c r="A16" s="17" t="inlineStr">
        <is>
          <t>Bajada SAP · hoja 1130 Salta</t>
        </is>
      </c>
      <c r="B16" s="17" t="inlineStr">
        <is>
          <t>Salta</t>
        </is>
      </c>
      <c r="C16" s="17" t="inlineStr">
        <is>
          <t>Suma de la columna Valor libre util.</t>
        </is>
      </c>
      <c r="D16" s="18" t="n">
        <v>61364963.99</v>
      </c>
      <c r="E16" s="18" t="n">
        <v>61364963.99</v>
      </c>
      <c r="F16" s="18" t="n">
        <v>0</v>
      </c>
      <c r="G16" s="42" t="inlineStr">
        <is>
          <t>Coincide</t>
        </is>
      </c>
      <c r="H16" s="17" t="inlineStr">
        <is>
          <t>Control de la valorización: el valor reconstruido como cantidad × VU promedio ponderado debe reproducir el valor informado por SAP.</t>
        </is>
      </c>
    </row>
    <row r="17">
      <c r="A17" s="43" t="n"/>
      <c r="B17" s="43" t="n"/>
      <c r="C17" s="43" t="n"/>
      <c r="D17" s="43" t="n"/>
      <c r="E17" s="43" t="n"/>
      <c r="F17" s="43" t="n"/>
      <c r="G17" s="43" t="n"/>
      <c r="H17" s="43" t="n"/>
    </row>
  </sheetData>
  <autoFilter ref="A5:H1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2">
      <c r="A2" s="14" t="inlineStr">
        <is>
          <t>Posibles duplicidades de código SAP</t>
        </is>
      </c>
    </row>
    <row r="3">
      <c r="A3" s="15" t="inlineStr">
        <is>
          <t>El cruce identificó más de un código SAP como posible equivalente del mismo ítem de Avain. Se imputó al primero (lógica BUSCARV). Requiere validación.</t>
        </is>
      </c>
    </row>
    <row r="5" ht="46" customHeight="1" s="13">
      <c r="A5" s="16" t="inlineStr">
        <is>
          <t>Base</t>
        </is>
      </c>
      <c r="B5" s="16" t="inlineStr">
        <is>
          <t>Clasificación SAP</t>
        </is>
      </c>
      <c r="C5" s="16" t="inlineStr">
        <is>
          <t>Código SAP</t>
        </is>
      </c>
      <c r="D5" s="16" t="inlineStr">
        <is>
          <t>Nomenclatura SAP</t>
        </is>
      </c>
      <c r="E5" s="16" t="inlineStr">
        <is>
          <t>Código Avain</t>
        </is>
      </c>
      <c r="F5" s="16" t="inlineStr">
        <is>
          <t>Nombre en inventario físico Avain</t>
        </is>
      </c>
      <c r="G5" s="16" t="inlineStr">
        <is>
          <t>Cantidad SAP</t>
        </is>
      </c>
      <c r="H5" s="16" t="inlineStr">
        <is>
          <t>Cantidad física</t>
        </is>
      </c>
      <c r="I5" s="16" t="inlineStr">
        <is>
          <t>Diferencia</t>
        </is>
      </c>
      <c r="J5" s="16" t="inlineStr">
        <is>
          <t>Códigos SAP posibles equivalentes</t>
        </is>
      </c>
      <c r="K5" s="16" t="inlineStr">
        <is>
          <t>Nivel</t>
        </is>
      </c>
      <c r="L5" s="16" t="inlineStr">
        <is>
          <t>Estado de homologación / validación</t>
        </is>
      </c>
      <c r="M5" s="16" t="inlineStr">
        <is>
          <t>Observaciones</t>
        </is>
      </c>
    </row>
    <row r="6">
      <c r="A6" s="17" t="inlineStr">
        <is>
          <t>Neuquén</t>
        </is>
      </c>
      <c r="B6" s="17" t="inlineStr">
        <is>
          <t>Descartables</t>
        </is>
      </c>
      <c r="C6" s="17" t="inlineStr">
        <is>
          <t>2000270</t>
        </is>
      </c>
      <c r="D6" s="17" t="inlineStr">
        <is>
          <t>GUANTES DE EXAMINACION TALLE S</t>
        </is>
      </c>
      <c r="E6" s="17" t="inlineStr">
        <is>
          <t>274</t>
        </is>
      </c>
      <c r="F6" s="17" t="inlineStr">
        <is>
          <t>Guantes Esteriles N° 7</t>
        </is>
      </c>
      <c r="G6" s="18" t="n">
        <v>15007</v>
      </c>
      <c r="H6" s="18" t="n">
        <v>59</v>
      </c>
      <c r="I6" s="18" t="n">
        <v>14948</v>
      </c>
      <c r="J6" s="17" t="inlineStr">
        <is>
          <t>2000270, 2000158, 2000157</t>
        </is>
      </c>
      <c r="K6" s="26" t="inlineStr">
        <is>
          <t>Baja</t>
        </is>
      </c>
      <c r="L6" s="17" t="inlineStr">
        <is>
          <t>Homologado – confianza Baja – pendiente de validación</t>
        </is>
      </c>
      <c r="M6" s="17"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17" t="inlineStr">
        <is>
          <t>Neuquén</t>
        </is>
      </c>
      <c r="B7" s="17" t="inlineStr">
        <is>
          <t>Medicamentos</t>
        </is>
      </c>
      <c r="C7" s="17" t="inlineStr">
        <is>
          <t>1000066</t>
        </is>
      </c>
      <c r="D7" s="17" t="inlineStr">
        <is>
          <t>ENALAPRIL MALEATO 10MG COMPRIMIDO</t>
        </is>
      </c>
      <c r="E7" s="17" t="inlineStr">
        <is>
          <t>101</t>
        </is>
      </c>
      <c r="F7" s="17" t="inlineStr">
        <is>
          <t>ENALAPRIL COMP</t>
        </is>
      </c>
      <c r="G7" s="18" t="n">
        <v>8770</v>
      </c>
      <c r="H7" s="18" t="n">
        <v>580</v>
      </c>
      <c r="I7" s="18" t="n">
        <v>8190</v>
      </c>
      <c r="J7" s="17" t="inlineStr">
        <is>
          <t>1000066, 1000343</t>
        </is>
      </c>
      <c r="K7" s="30" t="inlineStr">
        <is>
          <t>Media</t>
        </is>
      </c>
      <c r="L7" s="17" t="inlineStr">
        <is>
          <t>Homologado – confianza Media – pendiente de validación</t>
        </is>
      </c>
      <c r="M7" s="17"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17" t="inlineStr">
        <is>
          <t>Neuquén</t>
        </is>
      </c>
      <c r="B8" s="17" t="inlineStr">
        <is>
          <t>Medicamentos</t>
        </is>
      </c>
      <c r="C8" s="17" t="inlineStr">
        <is>
          <t>1000094</t>
        </is>
      </c>
      <c r="D8" s="17" t="inlineStr">
        <is>
          <t>DEXAMETASONA INY 4MG/ML AMPOLLA</t>
        </is>
      </c>
      <c r="E8" s="17" t="inlineStr">
        <is>
          <t>73</t>
        </is>
      </c>
      <c r="F8" s="17" t="inlineStr">
        <is>
          <t>DEXAMETASONA AMP</t>
        </is>
      </c>
      <c r="G8" s="18" t="n">
        <v>6527</v>
      </c>
      <c r="H8" s="18" t="n">
        <v>193</v>
      </c>
      <c r="I8" s="18" t="n">
        <v>6334</v>
      </c>
      <c r="J8" s="17" t="inlineStr">
        <is>
          <t>1000094, 1000478</t>
        </is>
      </c>
      <c r="K8" s="30" t="inlineStr">
        <is>
          <t>Media</t>
        </is>
      </c>
      <c r="L8" s="17" t="inlineStr">
        <is>
          <t>Homologado – confianza Media – pendiente de validación</t>
        </is>
      </c>
      <c r="M8" s="17"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17" t="inlineStr">
        <is>
          <t>Neuquén</t>
        </is>
      </c>
      <c r="B9" s="17" t="inlineStr">
        <is>
          <t>Medicamentos</t>
        </is>
      </c>
      <c r="C9" s="17" t="inlineStr">
        <is>
          <t>1000183</t>
        </is>
      </c>
      <c r="D9" s="17" t="inlineStr">
        <is>
          <t>MYLANTA TABLETAS COMPRIMIDOS</t>
        </is>
      </c>
      <c r="E9" s="17" t="inlineStr">
        <is>
          <t>165</t>
        </is>
      </c>
      <c r="F9" s="17" t="inlineStr">
        <is>
          <t>MYLANTA</t>
        </is>
      </c>
      <c r="G9" s="18" t="n">
        <v>5398</v>
      </c>
      <c r="H9" s="18" t="n">
        <v>0</v>
      </c>
      <c r="I9" s="18" t="n">
        <v>5398</v>
      </c>
      <c r="J9" s="17" t="inlineStr">
        <is>
          <t>1000183, 1000188</t>
        </is>
      </c>
      <c r="K9" s="30" t="inlineStr">
        <is>
          <t>Media</t>
        </is>
      </c>
      <c r="L9" s="17" t="inlineStr">
        <is>
          <t>Homologado – confianza Media – pendiente de validación</t>
        </is>
      </c>
      <c r="M9" s="17"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17" t="inlineStr">
        <is>
          <t>Neuquén</t>
        </is>
      </c>
      <c r="B10" s="17" t="inlineStr">
        <is>
          <t>Descartables</t>
        </is>
      </c>
      <c r="C10" s="17" t="inlineStr">
        <is>
          <t>2000900</t>
        </is>
      </c>
      <c r="D10" s="17" t="inlineStr">
        <is>
          <t>GASA ESTERIL 10X10CM</t>
        </is>
      </c>
      <c r="E10" s="17" t="inlineStr">
        <is>
          <t>257</t>
        </is>
      </c>
      <c r="F10" s="17" t="inlineStr">
        <is>
          <t>Gasas 10x10cm</t>
        </is>
      </c>
      <c r="G10" s="18" t="n">
        <v>4300</v>
      </c>
      <c r="H10" s="18" t="n">
        <v>220</v>
      </c>
      <c r="I10" s="18" t="n">
        <v>4080</v>
      </c>
      <c r="J10" s="17" t="inlineStr">
        <is>
          <t>2000900, 2000147, 2000281, 2000299</t>
        </is>
      </c>
      <c r="K10" s="30" t="inlineStr">
        <is>
          <t>Media</t>
        </is>
      </c>
      <c r="L10" s="17" t="inlineStr">
        <is>
          <t>Homologado – confianza Media – pendiente de validación</t>
        </is>
      </c>
      <c r="M10" s="17"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17" t="inlineStr">
        <is>
          <t>Neuquén</t>
        </is>
      </c>
      <c r="B11" s="17" t="inlineStr">
        <is>
          <t>Descartables</t>
        </is>
      </c>
      <c r="C11" s="17" t="inlineStr">
        <is>
          <t>2000354</t>
        </is>
      </c>
      <c r="D11" s="17" t="inlineStr">
        <is>
          <t>APOSITO ESTERIL (G+A) 10X20CM</t>
        </is>
      </c>
      <c r="E11" s="17" t="inlineStr">
        <is>
          <t>20</t>
        </is>
      </c>
      <c r="F11" s="17" t="inlineStr">
        <is>
          <t>APOSITO ALGODON ESTERIL</t>
        </is>
      </c>
      <c r="G11" s="18" t="n">
        <v>3560</v>
      </c>
      <c r="H11" s="18" t="n">
        <v>293</v>
      </c>
      <c r="I11" s="18" t="n">
        <v>3267</v>
      </c>
      <c r="J11" s="17" t="inlineStr">
        <is>
          <t>2000354, 2000355, 2000095, 2000096</t>
        </is>
      </c>
      <c r="K11" s="30" t="inlineStr">
        <is>
          <t>Media</t>
        </is>
      </c>
      <c r="L11" s="17" t="inlineStr">
        <is>
          <t>Homologado – confianza Media – pendiente de validación</t>
        </is>
      </c>
      <c r="M11" s="17"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17" t="inlineStr">
        <is>
          <t>Neuquén</t>
        </is>
      </c>
      <c r="B12" s="17" t="inlineStr">
        <is>
          <t>Descartables</t>
        </is>
      </c>
      <c r="C12" s="17" t="inlineStr">
        <is>
          <t>2000079</t>
        </is>
      </c>
      <c r="D12" s="17" t="inlineStr">
        <is>
          <t>VENDA TIPO CAMBRIC X 10 CM</t>
        </is>
      </c>
      <c r="E12" s="17" t="inlineStr">
        <is>
          <t>335; 339</t>
        </is>
      </c>
      <c r="F12" s="17" t="inlineStr">
        <is>
          <t>VENDA CAMBRIC 10CM; VENDA CAMBRIC 7CM</t>
        </is>
      </c>
      <c r="G12" s="18" t="n">
        <v>2856</v>
      </c>
      <c r="H12" s="18" t="n">
        <v>74</v>
      </c>
      <c r="I12" s="18" t="n">
        <v>2782</v>
      </c>
      <c r="J12" s="17" t="inlineStr">
        <is>
          <t>2000079, 2000080, 2000314, 2000526</t>
        </is>
      </c>
      <c r="K12" s="26" t="inlineStr">
        <is>
          <t>Baja</t>
        </is>
      </c>
      <c r="L12" s="17" t="inlineStr">
        <is>
          <t>Homologado – confianza Baja – pendiente de validación</t>
        </is>
      </c>
      <c r="M12" s="17"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17" t="inlineStr">
        <is>
          <t>Neuquén</t>
        </is>
      </c>
      <c r="B13" s="17" t="inlineStr">
        <is>
          <t>Descartables</t>
        </is>
      </c>
      <c r="C13" s="17" t="inlineStr">
        <is>
          <t>2000026</t>
        </is>
      </c>
      <c r="D13" s="17" t="inlineStr">
        <is>
          <t>JERINGA TUBERCULINA X 1 CC</t>
        </is>
      </c>
      <c r="E13" s="17" t="inlineStr">
        <is>
          <t>302</t>
        </is>
      </c>
      <c r="F13" s="17" t="inlineStr">
        <is>
          <t>JERINGAS 1 ML</t>
        </is>
      </c>
      <c r="G13" s="18" t="n">
        <v>2200</v>
      </c>
      <c r="H13" s="18" t="n">
        <v>523</v>
      </c>
      <c r="I13" s="18" t="n">
        <v>1677</v>
      </c>
      <c r="J13" s="17" t="inlineStr">
        <is>
          <t>2000026, 2000451</t>
        </is>
      </c>
      <c r="K13" s="30" t="inlineStr">
        <is>
          <t>Media</t>
        </is>
      </c>
      <c r="L13" s="17" t="inlineStr">
        <is>
          <t>Homologado – confianza Media – pendiente de validación</t>
        </is>
      </c>
      <c r="M13" s="17"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17" t="inlineStr">
        <is>
          <t>Neuquén</t>
        </is>
      </c>
      <c r="B14" s="17" t="inlineStr">
        <is>
          <t>Medicamentos</t>
        </is>
      </c>
      <c r="C14" s="17" t="inlineStr">
        <is>
          <t>1000425</t>
        </is>
      </c>
      <c r="D14" s="17" t="inlineStr">
        <is>
          <t>KLOSIDOL (TRAMADOL) 5ml Ampolla</t>
        </is>
      </c>
      <c r="E14" s="17" t="inlineStr">
        <is>
          <t>327</t>
        </is>
      </c>
      <c r="F14" s="17" t="inlineStr">
        <is>
          <t>TRAMADOL 100 MG AMP</t>
        </is>
      </c>
      <c r="G14" s="18" t="n">
        <v>1100</v>
      </c>
      <c r="H14" s="18" t="n">
        <v>94</v>
      </c>
      <c r="I14" s="18" t="n">
        <v>1006</v>
      </c>
      <c r="J14" s="17" t="inlineStr">
        <is>
          <t>1000425, 1000128</t>
        </is>
      </c>
      <c r="K14" s="26" t="inlineStr">
        <is>
          <t>Baja</t>
        </is>
      </c>
      <c r="L14" s="17" t="inlineStr">
        <is>
          <t>Homologado – confianza Baja – pendiente de validación</t>
        </is>
      </c>
      <c r="M14" s="17"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17" t="inlineStr">
        <is>
          <t>Neuquén</t>
        </is>
      </c>
      <c r="B15" s="17" t="inlineStr">
        <is>
          <t>Medicamentos</t>
        </is>
      </c>
      <c r="C15" s="17" t="inlineStr">
        <is>
          <t>1000384</t>
        </is>
      </c>
      <c r="D15" s="17" t="inlineStr">
        <is>
          <t>RANITIDINA 50 MG AMP</t>
        </is>
      </c>
      <c r="E15" s="17" t="inlineStr">
        <is>
          <t>253</t>
        </is>
      </c>
      <c r="F15" s="17" t="inlineStr">
        <is>
          <t>RANITIDINA AMP</t>
        </is>
      </c>
      <c r="G15" s="18" t="n">
        <v>1040</v>
      </c>
      <c r="H15" s="18" t="n">
        <v>211</v>
      </c>
      <c r="I15" s="18" t="n">
        <v>829</v>
      </c>
      <c r="J15" s="17" t="inlineStr">
        <is>
          <t>1000384, 1000171</t>
        </is>
      </c>
      <c r="K15" s="30" t="inlineStr">
        <is>
          <t>Media</t>
        </is>
      </c>
      <c r="L15" s="17" t="inlineStr">
        <is>
          <t>Homologado – confianza Media – pendiente de validación</t>
        </is>
      </c>
      <c r="M15" s="17"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17" t="inlineStr">
        <is>
          <t>Neuquén</t>
        </is>
      </c>
      <c r="B16" s="17" t="inlineStr">
        <is>
          <t>Descartables</t>
        </is>
      </c>
      <c r="C16" s="17" t="inlineStr">
        <is>
          <t>2000080</t>
        </is>
      </c>
      <c r="D16" s="17" t="inlineStr">
        <is>
          <t>VENDA TIPO CAMBRIC X 5 CM</t>
        </is>
      </c>
      <c r="E16" s="17" t="inlineStr">
        <is>
          <t>334</t>
        </is>
      </c>
      <c r="F16" s="17" t="inlineStr">
        <is>
          <t>VENDA CAMBRIC 5CM</t>
        </is>
      </c>
      <c r="G16" s="18" t="n">
        <v>530</v>
      </c>
      <c r="H16" s="18" t="n">
        <v>40</v>
      </c>
      <c r="I16" s="18" t="n">
        <v>490</v>
      </c>
      <c r="J16" s="17" t="inlineStr">
        <is>
          <t>2000080, 2000314</t>
        </is>
      </c>
      <c r="K16" s="30" t="inlineStr">
        <is>
          <t>Media</t>
        </is>
      </c>
      <c r="L16" s="17" t="inlineStr">
        <is>
          <t>Homologado – confianza Media – pendiente de validación</t>
        </is>
      </c>
      <c r="M16" s="17"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17" t="inlineStr">
        <is>
          <t>Neuquén</t>
        </is>
      </c>
      <c r="B17" s="17" t="inlineStr">
        <is>
          <t>Descartables</t>
        </is>
      </c>
      <c r="C17" s="17" t="inlineStr">
        <is>
          <t>2000077</t>
        </is>
      </c>
      <c r="D17" s="17" t="inlineStr">
        <is>
          <t>TUBO ENDOTRAQ Nº 7 C/BALON</t>
        </is>
      </c>
      <c r="E17" s="17" t="inlineStr">
        <is>
          <t>337</t>
        </is>
      </c>
      <c r="F17" s="17" t="inlineStr">
        <is>
          <t>TUBO ENDOTRAQUEAL 7.5</t>
        </is>
      </c>
      <c r="G17" s="18" t="n">
        <v>475</v>
      </c>
      <c r="H17" s="18" t="n">
        <v>42</v>
      </c>
      <c r="I17" s="18" t="n">
        <v>433</v>
      </c>
      <c r="J17" s="17" t="inlineStr">
        <is>
          <t>2000077, 2000019, 2000078</t>
        </is>
      </c>
      <c r="K17" s="26" t="inlineStr">
        <is>
          <t>Baja</t>
        </is>
      </c>
      <c r="L17" s="17" t="inlineStr">
        <is>
          <t>Homologado – confianza Baja – pendiente de validación</t>
        </is>
      </c>
      <c r="M17" s="17"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17" t="inlineStr">
        <is>
          <t>Neuquén</t>
        </is>
      </c>
      <c r="B18" s="17" t="inlineStr">
        <is>
          <t>Medicamentos</t>
        </is>
      </c>
      <c r="C18" s="17" t="inlineStr">
        <is>
          <t>1000754</t>
        </is>
      </c>
      <c r="D18" s="17" t="inlineStr">
        <is>
          <t>PLATSUL  30GR</t>
        </is>
      </c>
      <c r="E18" s="17" t="inlineStr">
        <is>
          <t>185</t>
        </is>
      </c>
      <c r="F18" s="17" t="inlineStr">
        <is>
          <t>PLATSUL</t>
        </is>
      </c>
      <c r="G18" s="18" t="n">
        <v>338</v>
      </c>
      <c r="H18" s="18" t="n">
        <v>11</v>
      </c>
      <c r="I18" s="18" t="n">
        <v>327</v>
      </c>
      <c r="J18" s="17" t="inlineStr">
        <is>
          <t>1000754, 1000185</t>
        </is>
      </c>
      <c r="K18" s="30" t="inlineStr">
        <is>
          <t>Media</t>
        </is>
      </c>
      <c r="L18" s="17" t="inlineStr">
        <is>
          <t>Homologado – confianza Media – pendiente de validación</t>
        </is>
      </c>
      <c r="M18" s="17"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17" t="inlineStr">
        <is>
          <t>Neuquén</t>
        </is>
      </c>
      <c r="B19" s="17" t="inlineStr">
        <is>
          <t>Descartables</t>
        </is>
      </c>
      <c r="C19" s="17" t="inlineStr">
        <is>
          <t>2000156</t>
        </is>
      </c>
      <c r="D19" s="17" t="inlineStr">
        <is>
          <t>GUANTES ESTERILES Nº 7 POR PAR</t>
        </is>
      </c>
      <c r="E19" s="17" t="inlineStr">
        <is>
          <t>281</t>
        </is>
      </c>
      <c r="F19" s="17" t="inlineStr">
        <is>
          <t>GUANTES NO ESTERILES L</t>
        </is>
      </c>
      <c r="G19" s="18" t="n">
        <v>300</v>
      </c>
      <c r="H19" s="18" t="n">
        <v>4</v>
      </c>
      <c r="I19" s="18" t="n">
        <v>296</v>
      </c>
      <c r="J19" s="17" t="inlineStr">
        <is>
          <t>2000156, 2000022, 2000270, 2000158, 2000157</t>
        </is>
      </c>
      <c r="K19" s="30" t="inlineStr">
        <is>
          <t>Media</t>
        </is>
      </c>
      <c r="L19" s="17" t="inlineStr">
        <is>
          <t>Homologado – confianza Media – pendiente de validación</t>
        </is>
      </c>
      <c r="M19" s="17"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17" t="inlineStr">
        <is>
          <t>Neuquén</t>
        </is>
      </c>
      <c r="B20" s="17" t="inlineStr">
        <is>
          <t>Descartables</t>
        </is>
      </c>
      <c r="C20" s="17" t="inlineStr">
        <is>
          <t>2000038</t>
        </is>
      </c>
      <c r="D20" s="17" t="inlineStr">
        <is>
          <t>ALGODON HIDROFILO X 500GR</t>
        </is>
      </c>
      <c r="E20" s="17" t="inlineStr">
        <is>
          <t>12</t>
        </is>
      </c>
      <c r="F20" s="17" t="inlineStr">
        <is>
          <t>ALGODÓN</t>
        </is>
      </c>
      <c r="G20" s="18" t="n">
        <v>315</v>
      </c>
      <c r="H20" s="18" t="n">
        <v>29</v>
      </c>
      <c r="I20" s="18" t="n">
        <v>286</v>
      </c>
      <c r="J20" s="17" t="inlineStr">
        <is>
          <t>2000038, 2001054</t>
        </is>
      </c>
      <c r="K20" s="30" t="inlineStr">
        <is>
          <t>Media</t>
        </is>
      </c>
      <c r="L20" s="17" t="inlineStr">
        <is>
          <t>Homologado – confianza Media – pendiente de validación</t>
        </is>
      </c>
      <c r="M20" s="17"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17" t="inlineStr">
        <is>
          <t>Neuquén</t>
        </is>
      </c>
      <c r="B21" s="17" t="inlineStr">
        <is>
          <t>Descartables</t>
        </is>
      </c>
      <c r="C21" s="17" t="inlineStr">
        <is>
          <t>2000022</t>
        </is>
      </c>
      <c r="D21" s="17" t="inlineStr">
        <is>
          <t>GUANTES ESTERILES Nº 8 POR PAR</t>
        </is>
      </c>
      <c r="E21" s="17" t="inlineStr">
        <is>
          <t>275; 279; 280</t>
        </is>
      </c>
      <c r="F21" s="17" t="inlineStr">
        <is>
          <t>Guantes Esteriles N°8; GUANTES NO ESTERILES M; GUANTES NO ESTERILES S</t>
        </is>
      </c>
      <c r="G21" s="18" t="n">
        <v>400</v>
      </c>
      <c r="H21" s="18" t="n">
        <v>140</v>
      </c>
      <c r="I21" s="18" t="n">
        <v>260</v>
      </c>
      <c r="J21" s="17" t="inlineStr">
        <is>
          <t>2000022, 2000156, 2000021, 2000089</t>
        </is>
      </c>
      <c r="K21" s="26" t="inlineStr">
        <is>
          <t>Baja</t>
        </is>
      </c>
      <c r="L21" s="17" t="inlineStr">
        <is>
          <t>Homologado – confianza Baja – pendiente de validación</t>
        </is>
      </c>
      <c r="M21" s="17"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17" t="inlineStr">
        <is>
          <t>Neuquén</t>
        </is>
      </c>
      <c r="B22" s="17" t="inlineStr">
        <is>
          <t>Descartables</t>
        </is>
      </c>
      <c r="C22" s="17" t="inlineStr">
        <is>
          <t>2000397</t>
        </is>
      </c>
      <c r="D22" s="17" t="inlineStr">
        <is>
          <t>MASCARA LARINGEA Nº 4</t>
        </is>
      </c>
      <c r="E22" s="17" t="inlineStr">
        <is>
          <t>284; 283</t>
        </is>
      </c>
      <c r="F22" s="17" t="inlineStr">
        <is>
          <t>Mascara laringea N° 5; Mascara laringea n°4</t>
        </is>
      </c>
      <c r="G22" s="18" t="n">
        <v>167</v>
      </c>
      <c r="H22" s="18" t="n">
        <v>0</v>
      </c>
      <c r="I22" s="18" t="n">
        <v>167</v>
      </c>
      <c r="J22" s="17" t="inlineStr">
        <is>
          <t>2000397, 2000398</t>
        </is>
      </c>
      <c r="K22" s="26" t="inlineStr">
        <is>
          <t>Baja</t>
        </is>
      </c>
      <c r="L22" s="17" t="inlineStr">
        <is>
          <t>Homologado – confianza Baja – pendiente de validación</t>
        </is>
      </c>
      <c r="M22" s="17"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17" t="inlineStr">
        <is>
          <t>Neuquén</t>
        </is>
      </c>
      <c r="B23" s="17" t="inlineStr">
        <is>
          <t>Descartables</t>
        </is>
      </c>
      <c r="C23" s="17" t="inlineStr">
        <is>
          <t>2000035</t>
        </is>
      </c>
      <c r="D23" s="17" t="inlineStr">
        <is>
          <t>TENSIOMETRO ADULTO</t>
        </is>
      </c>
      <c r="E23" s="17" t="inlineStr">
        <is>
          <t>524</t>
        </is>
      </c>
      <c r="F23" s="17" t="inlineStr">
        <is>
          <t>TENSIOMETRO</t>
        </is>
      </c>
      <c r="G23" s="18" t="n">
        <v>155</v>
      </c>
      <c r="H23" s="18" t="n">
        <v>1</v>
      </c>
      <c r="I23" s="18" t="n">
        <v>154</v>
      </c>
      <c r="J23" s="17" t="inlineStr">
        <is>
          <t>2000035, 2001121</t>
        </is>
      </c>
      <c r="K23" s="25" t="inlineStr">
        <is>
          <t>Alta</t>
        </is>
      </c>
      <c r="L23" s="17" t="inlineStr">
        <is>
          <t>Homologado – confianza Alta</t>
        </is>
      </c>
      <c r="M23" s="17"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17" t="inlineStr">
        <is>
          <t>Neuquén</t>
        </is>
      </c>
      <c r="B24" s="17" t="inlineStr">
        <is>
          <t>Descartables</t>
        </is>
      </c>
      <c r="C24" s="17" t="inlineStr">
        <is>
          <t>2000244</t>
        </is>
      </c>
      <c r="D24" s="17" t="inlineStr">
        <is>
          <t>SONDA FOLEY 2 VIAS Nº16 DE LÁTEX</t>
        </is>
      </c>
      <c r="E24" s="17" t="inlineStr">
        <is>
          <t>346</t>
        </is>
      </c>
      <c r="F24" s="17" t="inlineStr">
        <is>
          <t>sonda foley 16</t>
        </is>
      </c>
      <c r="G24" s="18" t="n">
        <v>280</v>
      </c>
      <c r="H24" s="18" t="n">
        <v>141</v>
      </c>
      <c r="I24" s="18" t="n">
        <v>139</v>
      </c>
      <c r="J24" s="17" t="inlineStr">
        <is>
          <t>2000244, 2000093, 2000066, 2000330, 2000201</t>
        </is>
      </c>
      <c r="K24" s="30" t="inlineStr">
        <is>
          <t>Media</t>
        </is>
      </c>
      <c r="L24" s="17" t="inlineStr">
        <is>
          <t>Homologado – confianza Media – pendiente de validación</t>
        </is>
      </c>
      <c r="M24" s="17"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17" t="inlineStr">
        <is>
          <t>Neuquén</t>
        </is>
      </c>
      <c r="B25" s="17" t="inlineStr">
        <is>
          <t>Descartables</t>
        </is>
      </c>
      <c r="C25" s="17" t="inlineStr">
        <is>
          <t>2000025</t>
        </is>
      </c>
      <c r="D25" s="17" t="inlineStr">
        <is>
          <t>HOJA DE BISTURI Nº20</t>
        </is>
      </c>
      <c r="E25" s="17" t="inlineStr">
        <is>
          <t>474; 563</t>
        </is>
      </c>
      <c r="F25" s="17" t="inlineStr">
        <is>
          <t>HOJA DE BISTURI Nº10; HOJA DE BISTURI Nº21</t>
        </is>
      </c>
      <c r="G25" s="18" t="n">
        <v>5</v>
      </c>
      <c r="H25" s="18" t="n">
        <v>124</v>
      </c>
      <c r="I25" s="18" t="n">
        <v>-119</v>
      </c>
      <c r="J25" s="17" t="inlineStr">
        <is>
          <t>2000025, 2000453, 2000456, 2000455</t>
        </is>
      </c>
      <c r="K25" s="26" t="inlineStr">
        <is>
          <t>Baja</t>
        </is>
      </c>
      <c r="L25" s="17" t="inlineStr">
        <is>
          <t>Homologado – confianza Baja – pendiente de validación</t>
        </is>
      </c>
      <c r="M25" s="17"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17" t="inlineStr">
        <is>
          <t>Neuquén</t>
        </is>
      </c>
      <c r="B26" s="17" t="inlineStr">
        <is>
          <t>Descartables</t>
        </is>
      </c>
      <c r="C26" s="17" t="inlineStr">
        <is>
          <t>2000024</t>
        </is>
      </c>
      <c r="D26" s="17" t="inlineStr">
        <is>
          <t>GUIA MICROGOTERO Nº17</t>
        </is>
      </c>
      <c r="E26" s="17" t="inlineStr">
        <is>
          <t>528</t>
        </is>
      </c>
      <c r="F26" s="17" t="inlineStr">
        <is>
          <t>GUIA V-17 S/AGUJA MICROGOTERO</t>
        </is>
      </c>
      <c r="G26" s="18" t="n">
        <v>100</v>
      </c>
      <c r="H26" s="18" t="n">
        <v>181</v>
      </c>
      <c r="I26" s="18" t="n">
        <v>-81</v>
      </c>
      <c r="J26" s="17" t="inlineStr">
        <is>
          <t>2000024, 2000023</t>
        </is>
      </c>
      <c r="K26" s="30" t="inlineStr">
        <is>
          <t>Media</t>
        </is>
      </c>
      <c r="L26" s="17" t="inlineStr">
        <is>
          <t>Homologado – confianza Media – pendiente de validación</t>
        </is>
      </c>
      <c r="M26" s="17" t="inlineStr">
        <is>
          <t>Cruce por nomenclatura: similitud 0.57. El cruce SAP–Avain identificó 2 códigos SAP como posibles equivalentes del mismo ítem de Avain (2000024, 2000023). Se imputó al primero (lógica BUSCARV); requiere validación posterior.</t>
        </is>
      </c>
    </row>
    <row r="27">
      <c r="A27" s="17" t="inlineStr">
        <is>
          <t>Neuquén</t>
        </is>
      </c>
      <c r="B27" s="17" t="inlineStr">
        <is>
          <t>Descartables</t>
        </is>
      </c>
      <c r="C27" s="17" t="inlineStr">
        <is>
          <t>2000396</t>
        </is>
      </c>
      <c r="D27" s="17" t="inlineStr">
        <is>
          <t>MASCARA LARINGEA Nº 3</t>
        </is>
      </c>
      <c r="E27" s="17" t="inlineStr">
        <is>
          <t>363</t>
        </is>
      </c>
      <c r="F27" s="17" t="inlineStr">
        <is>
          <t>mascara laríngea n3</t>
        </is>
      </c>
      <c r="G27" s="18" t="n">
        <v>107</v>
      </c>
      <c r="H27" s="18" t="n">
        <v>38</v>
      </c>
      <c r="I27" s="18" t="n">
        <v>69</v>
      </c>
      <c r="J27" s="17" t="inlineStr">
        <is>
          <t>2000396, 2000398, 2000397</t>
        </is>
      </c>
      <c r="K27" s="30" t="inlineStr">
        <is>
          <t>Media</t>
        </is>
      </c>
      <c r="L27" s="17" t="inlineStr">
        <is>
          <t>Homologado – confianza Media – pendiente de validación</t>
        </is>
      </c>
      <c r="M27" s="17"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17" t="inlineStr">
        <is>
          <t>Neuquén</t>
        </is>
      </c>
      <c r="B28" s="17" t="inlineStr">
        <is>
          <t>Medicamentos</t>
        </is>
      </c>
      <c r="C28" s="17" t="inlineStr">
        <is>
          <t>1000129</t>
        </is>
      </c>
      <c r="D28" s="17" t="inlineStr">
        <is>
          <t>KETOROLAC 10MG SUBLINGUAL</t>
        </is>
      </c>
      <c r="E28" s="17" t="inlineStr">
        <is>
          <t>147; 148</t>
        </is>
      </c>
      <c r="F28" s="17" t="inlineStr">
        <is>
          <t>KETOROLAC; KETOROLAC SL</t>
        </is>
      </c>
      <c r="G28" s="18" t="n">
        <v>0</v>
      </c>
      <c r="H28" s="18" t="n">
        <v>61</v>
      </c>
      <c r="I28" s="18" t="n">
        <v>-61</v>
      </c>
      <c r="J28" s="17" t="inlineStr">
        <is>
          <t>1000129, 1000196</t>
        </is>
      </c>
      <c r="K28" s="26" t="inlineStr">
        <is>
          <t>Baja</t>
        </is>
      </c>
      <c r="L28" s="17" t="inlineStr">
        <is>
          <t>Homologado – confianza Baja – pendiente de validación</t>
        </is>
      </c>
      <c r="M28" s="17"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17" t="inlineStr">
        <is>
          <t>Neuquén</t>
        </is>
      </c>
      <c r="B29" s="17" t="inlineStr">
        <is>
          <t>Descartables</t>
        </is>
      </c>
      <c r="C29" s="17" t="inlineStr">
        <is>
          <t>2000414</t>
        </is>
      </c>
      <c r="D29" s="17" t="inlineStr">
        <is>
          <t>CANULA DE GUEDEL 11CM N3 CELESTE</t>
        </is>
      </c>
      <c r="E29" s="17" t="inlineStr">
        <is>
          <t>354</t>
        </is>
      </c>
      <c r="F29" s="17" t="inlineStr">
        <is>
          <t>CANULAS DE MAYO N°3</t>
        </is>
      </c>
      <c r="G29" s="18" t="n">
        <v>110</v>
      </c>
      <c r="H29" s="18" t="n">
        <v>61</v>
      </c>
      <c r="I29" s="18" t="n">
        <v>49</v>
      </c>
      <c r="J29" s="17" t="inlineStr">
        <is>
          <t>2000414, 2000404, 2001254</t>
        </is>
      </c>
      <c r="K29" s="26" t="inlineStr">
        <is>
          <t>Baja</t>
        </is>
      </c>
      <c r="L29" s="17" t="inlineStr">
        <is>
          <t>Homologado – confianza Baja – pendiente de validación</t>
        </is>
      </c>
      <c r="M29" s="17"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17" t="inlineStr">
        <is>
          <t>Neuquén</t>
        </is>
      </c>
      <c r="B30" s="17" t="inlineStr">
        <is>
          <t>Descartables</t>
        </is>
      </c>
      <c r="C30" s="17" t="inlineStr">
        <is>
          <t>2000036</t>
        </is>
      </c>
      <c r="D30" s="17" t="inlineStr">
        <is>
          <t>TENSIOMETRO PEDIATRICO</t>
        </is>
      </c>
      <c r="E30" s="17" t="inlineStr">
        <is>
          <t>500</t>
        </is>
      </c>
      <c r="F30" s="17" t="inlineStr">
        <is>
          <t>AMBU PEDIATRICO</t>
        </is>
      </c>
      <c r="G30" s="18" t="n">
        <v>0</v>
      </c>
      <c r="H30" s="18" t="n">
        <v>2</v>
      </c>
      <c r="I30" s="18" t="n">
        <v>-2</v>
      </c>
      <c r="J30" s="17" t="inlineStr">
        <is>
          <t>2000036, 2000017</t>
        </is>
      </c>
      <c r="K30" s="26" t="inlineStr">
        <is>
          <t>Baja</t>
        </is>
      </c>
      <c r="L30" s="17" t="inlineStr">
        <is>
          <t>Homologado – confianza Baja – pendiente de validación</t>
        </is>
      </c>
      <c r="M30" s="17"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17" t="inlineStr">
        <is>
          <t>Salta</t>
        </is>
      </c>
      <c r="B31" s="17" t="inlineStr">
        <is>
          <t>Medicamentos</t>
        </is>
      </c>
      <c r="C31" s="17" t="inlineStr">
        <is>
          <t>1001237</t>
        </is>
      </c>
      <c r="D31" s="17" t="inlineStr">
        <is>
          <t>ACIDO ACETILSALICILICO 100MG</t>
        </is>
      </c>
      <c r="E31" s="17" t="inlineStr">
        <is>
          <t>410</t>
        </is>
      </c>
      <c r="F31" s="17" t="inlineStr">
        <is>
          <t>Aspirina comprimidos 100mg</t>
        </is>
      </c>
      <c r="G31" s="18" t="n">
        <v>1</v>
      </c>
      <c r="H31" s="18" t="n">
        <v>428</v>
      </c>
      <c r="I31" s="18" t="n">
        <v>-427</v>
      </c>
      <c r="J31" s="17" t="inlineStr">
        <is>
          <t>1001237, 1000136</t>
        </is>
      </c>
      <c r="K31" s="26" t="inlineStr">
        <is>
          <t>Baja</t>
        </is>
      </c>
      <c r="L31" s="17" t="inlineStr">
        <is>
          <t>Homologado – confianza Baja – pendiente de validación</t>
        </is>
      </c>
      <c r="M31" s="17"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17" t="inlineStr">
        <is>
          <t>Salta</t>
        </is>
      </c>
      <c r="B32" s="17" t="inlineStr">
        <is>
          <t>Medicamentos</t>
        </is>
      </c>
      <c r="C32" s="17" t="inlineStr">
        <is>
          <t>1000183</t>
        </is>
      </c>
      <c r="D32" s="17" t="inlineStr">
        <is>
          <t>MYLANTA TABLETAS COMPRIMIDOS</t>
        </is>
      </c>
      <c r="E32" s="17" t="inlineStr">
        <is>
          <t>144</t>
        </is>
      </c>
      <c r="F32" s="17" t="inlineStr">
        <is>
          <t>Mylanta masticable (Hidroxido Al + Hidróxido Mg)</t>
        </is>
      </c>
      <c r="G32" s="18" t="n">
        <v>40</v>
      </c>
      <c r="H32" s="18" t="n">
        <v>312</v>
      </c>
      <c r="I32" s="18" t="n">
        <v>-272</v>
      </c>
      <c r="J32" s="17" t="inlineStr">
        <is>
          <t>1000183, 1001267</t>
        </is>
      </c>
      <c r="K32" s="26" t="inlineStr">
        <is>
          <t>Baja</t>
        </is>
      </c>
      <c r="L32" s="17" t="inlineStr">
        <is>
          <t>Homologado – confianza Baja – pendiente de validación</t>
        </is>
      </c>
      <c r="M32" s="17"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17" t="inlineStr">
        <is>
          <t>Salta</t>
        </is>
      </c>
      <c r="B33" s="17" t="inlineStr">
        <is>
          <t>Descartables</t>
        </is>
      </c>
      <c r="C33" s="17" t="inlineStr">
        <is>
          <t>2000079</t>
        </is>
      </c>
      <c r="D33" s="17" t="inlineStr">
        <is>
          <t>VENDA TIPO CAMBRIC X 10 CM</t>
        </is>
      </c>
      <c r="E33" s="17" t="inlineStr">
        <is>
          <t>280; 249; 250</t>
        </is>
      </c>
      <c r="F33" s="17" t="inlineStr">
        <is>
          <t>Venda de 20 cm; Vendas de 10 cm; Vendas de 5 cm</t>
        </is>
      </c>
      <c r="G33" s="18" t="n">
        <v>90</v>
      </c>
      <c r="H33" s="18" t="n">
        <v>361</v>
      </c>
      <c r="I33" s="18" t="n">
        <v>-271</v>
      </c>
      <c r="J33" s="17" t="inlineStr">
        <is>
          <t>2000079, 2002475, 2000449</t>
        </is>
      </c>
      <c r="K33" s="26" t="inlineStr">
        <is>
          <t>Baja</t>
        </is>
      </c>
      <c r="L33" s="17" t="inlineStr">
        <is>
          <t>Homologado – confianza Baja – pendiente de validación</t>
        </is>
      </c>
      <c r="M33" s="17"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17" t="inlineStr">
        <is>
          <t>Salta</t>
        </is>
      </c>
      <c r="B34" s="17" t="inlineStr">
        <is>
          <t>Medicamentos</t>
        </is>
      </c>
      <c r="C34" s="17" t="inlineStr">
        <is>
          <t>1000089</t>
        </is>
      </c>
      <c r="D34" s="17" t="inlineStr">
        <is>
          <t>SOLUCION FISIOLOGICA DE 500CC</t>
        </is>
      </c>
      <c r="E34" s="17" t="inlineStr">
        <is>
          <t>218; 219</t>
        </is>
      </c>
      <c r="F34" s="17" t="inlineStr">
        <is>
          <t>Solucion fisiológica 500ml Baxter 500ml; Solucion Fisiologica x 100ml gotero</t>
        </is>
      </c>
      <c r="G34" s="18" t="n">
        <v>238</v>
      </c>
      <c r="H34" s="18" t="n">
        <v>54</v>
      </c>
      <c r="I34" s="18" t="n">
        <v>184</v>
      </c>
      <c r="J34" s="17" t="inlineStr">
        <is>
          <t>1000089, 1000791</t>
        </is>
      </c>
      <c r="K34" s="26" t="inlineStr">
        <is>
          <t>Baja</t>
        </is>
      </c>
      <c r="L34" s="17" t="inlineStr">
        <is>
          <t>Homologado – confianza Baja – pendiente de validación</t>
        </is>
      </c>
      <c r="M34" s="17"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17" t="inlineStr">
        <is>
          <t>Salta</t>
        </is>
      </c>
      <c r="B35" s="17" t="inlineStr">
        <is>
          <t>Medicamentos</t>
        </is>
      </c>
      <c r="C35" s="17" t="inlineStr">
        <is>
          <t>1000684</t>
        </is>
      </c>
      <c r="D35" s="17" t="inlineStr">
        <is>
          <t>HIOSCINA+DIPIRONA AMP X 5 ML IV/IM</t>
        </is>
      </c>
      <c r="E35" s="17" t="inlineStr">
        <is>
          <t>50</t>
        </is>
      </c>
      <c r="F35" s="17" t="inlineStr">
        <is>
          <t>Hioscina 20mg + Dipirona 2500mg. 1 amp</t>
        </is>
      </c>
      <c r="G35" s="18" t="n">
        <v>150</v>
      </c>
      <c r="H35" s="18" t="n">
        <v>83</v>
      </c>
      <c r="I35" s="18" t="n">
        <v>67</v>
      </c>
      <c r="J35" s="17" t="inlineStr">
        <is>
          <t>1000684, 1000244</t>
        </is>
      </c>
      <c r="K35" s="25" t="inlineStr">
        <is>
          <t>Alta</t>
        </is>
      </c>
      <c r="L35" s="17" t="inlineStr">
        <is>
          <t>Homologado – confianza Alta</t>
        </is>
      </c>
      <c r="M35" s="17"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17" t="inlineStr">
        <is>
          <t>Salta</t>
        </is>
      </c>
      <c r="B36" s="17" t="inlineStr">
        <is>
          <t>Descartables</t>
        </is>
      </c>
      <c r="C36" s="17" t="inlineStr">
        <is>
          <t>2000270</t>
        </is>
      </c>
      <c r="D36" s="17" t="inlineStr">
        <is>
          <t>GUANTES DE EXAMINACION TALLE S</t>
        </is>
      </c>
      <c r="E36" s="17" t="inlineStr">
        <is>
          <t>133; 134; 135; 136</t>
        </is>
      </c>
      <c r="F36" s="17" t="inlineStr">
        <is>
          <t>Guantes de latex chico no esteriles; Guantes de latex grande no esteril; Guantes de latex mediano no esteril; Guantes estériles 6.5</t>
        </is>
      </c>
      <c r="G36" s="18" t="n">
        <v>20</v>
      </c>
      <c r="H36" s="18" t="n">
        <v>85</v>
      </c>
      <c r="I36" s="18" t="n">
        <v>-65</v>
      </c>
      <c r="J36" s="17" t="inlineStr">
        <is>
          <t>2000270, 2000158, 2000157, 2001761, 2000021, 2000022</t>
        </is>
      </c>
      <c r="K36" s="26" t="inlineStr">
        <is>
          <t>Baja</t>
        </is>
      </c>
      <c r="L36" s="17" t="inlineStr">
        <is>
          <t>Homologado – confianza Baja – pendiente de validación</t>
        </is>
      </c>
      <c r="M36" s="17"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17" t="inlineStr">
        <is>
          <t>Salta</t>
        </is>
      </c>
      <c r="B37" s="17" t="inlineStr">
        <is>
          <t>Descartables</t>
        </is>
      </c>
      <c r="C37" s="17" t="inlineStr">
        <is>
          <t>2000019</t>
        </is>
      </c>
      <c r="D37" s="17" t="inlineStr">
        <is>
          <t>TUBO ENDOTRAQ N° 7.5 C/BALON</t>
        </is>
      </c>
      <c r="E37" s="17" t="inlineStr">
        <is>
          <t>243; 244; 245; 246</t>
        </is>
      </c>
      <c r="F37" s="17" t="inlineStr">
        <is>
          <t>Tubo endotraqueal Fr 28 N7; Tubo endotraqueal Fr 30 N7.5; Tubo endotraqueal Fr 32 N8; Tubo endotraqueal Fr 34 N8.5</t>
        </is>
      </c>
      <c r="G37" s="18" t="n">
        <v>10</v>
      </c>
      <c r="H37" s="18" t="n">
        <v>47</v>
      </c>
      <c r="I37" s="18" t="n">
        <v>-37</v>
      </c>
      <c r="J37" s="17" t="inlineStr">
        <is>
          <t>2000019, 2000078, 2000020</t>
        </is>
      </c>
      <c r="K37" s="26" t="inlineStr">
        <is>
          <t>Baja</t>
        </is>
      </c>
      <c r="L37" s="17" t="inlineStr">
        <is>
          <t>Homologado – confianza Baja – pendiente de validación</t>
        </is>
      </c>
      <c r="M37" s="17"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17" t="inlineStr">
        <is>
          <t>Salta</t>
        </is>
      </c>
      <c r="B38" s="17" t="inlineStr">
        <is>
          <t>Medicamentos</t>
        </is>
      </c>
      <c r="C38" s="17" t="inlineStr">
        <is>
          <t>1000290</t>
        </is>
      </c>
      <c r="D38" s="17" t="inlineStr">
        <is>
          <t>AGUA DESTILADA DE 10 ML</t>
        </is>
      </c>
      <c r="E38" s="17" t="inlineStr">
        <is>
          <t>17</t>
        </is>
      </c>
      <c r="F38" s="17" t="inlineStr">
        <is>
          <t>Agua para Inyectable 1 amp=10ml</t>
        </is>
      </c>
      <c r="G38" s="18" t="n">
        <v>20</v>
      </c>
      <c r="H38" s="18" t="n">
        <v>49</v>
      </c>
      <c r="I38" s="18" t="n">
        <v>-29</v>
      </c>
      <c r="J38" s="17" t="inlineStr">
        <is>
          <t>1000290, 1000003</t>
        </is>
      </c>
      <c r="K38" s="26" t="inlineStr">
        <is>
          <t>Baja</t>
        </is>
      </c>
      <c r="L38" s="17" t="inlineStr">
        <is>
          <t>Homologado – confianza Baja – pendiente de validación</t>
        </is>
      </c>
      <c r="M38" s="17"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17" t="inlineStr">
        <is>
          <t>Salta</t>
        </is>
      </c>
      <c r="B39" s="17" t="inlineStr">
        <is>
          <t>Medicamentos</t>
        </is>
      </c>
      <c r="C39" s="17" t="inlineStr">
        <is>
          <t>1005350</t>
        </is>
      </c>
      <c r="D39" s="17" t="inlineStr">
        <is>
          <t>CLONAZEPAM 2MG X 50COMP</t>
        </is>
      </c>
      <c r="E39" s="17" t="inlineStr">
        <is>
          <t>75</t>
        </is>
      </c>
      <c r="F39" s="17" t="inlineStr">
        <is>
          <t>Clonazepam comprimidos 2mg</t>
        </is>
      </c>
      <c r="G39" s="18" t="n">
        <v>1</v>
      </c>
      <c r="H39" s="18" t="n">
        <v>30</v>
      </c>
      <c r="I39" s="18" t="n">
        <v>-29</v>
      </c>
      <c r="J39" s="17" t="inlineStr">
        <is>
          <t>1005350, 1005104</t>
        </is>
      </c>
      <c r="K39" s="30" t="inlineStr">
        <is>
          <t>Media</t>
        </is>
      </c>
      <c r="L39" s="17" t="inlineStr">
        <is>
          <t>Homologado – confianza Media – pendiente de validación</t>
        </is>
      </c>
      <c r="M39" s="17"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17" t="inlineStr">
        <is>
          <t>Salta</t>
        </is>
      </c>
      <c r="B40" s="17" t="inlineStr">
        <is>
          <t>Descartables</t>
        </is>
      </c>
      <c r="C40" s="17" t="inlineStr">
        <is>
          <t>2000414</t>
        </is>
      </c>
      <c r="D40" s="17" t="inlineStr">
        <is>
          <t>CANULA DE GUEDEL 11CM N3 CELESTE</t>
        </is>
      </c>
      <c r="E40" s="17" t="inlineStr">
        <is>
          <t>258; 412; 312; 304</t>
        </is>
      </c>
      <c r="F40" s="17" t="inlineStr">
        <is>
          <t>Canula de Guedel 100mm; Canula de Guedel 120mm; Canula de Guedel 80mm; Canula de guedel 90mm</t>
        </is>
      </c>
      <c r="G40" s="18" t="n">
        <v>10</v>
      </c>
      <c r="H40" s="18" t="n">
        <v>37</v>
      </c>
      <c r="I40" s="18" t="n">
        <v>-27</v>
      </c>
      <c r="J40" s="17" t="inlineStr">
        <is>
          <t>2000414, 2000404, 2001254</t>
        </is>
      </c>
      <c r="K40" s="26" t="inlineStr">
        <is>
          <t>Baja</t>
        </is>
      </c>
      <c r="L40" s="17" t="inlineStr">
        <is>
          <t>Homologado – confianza Baja – pendiente de validación</t>
        </is>
      </c>
      <c r="M40" s="17"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17" t="inlineStr">
        <is>
          <t>Salta</t>
        </is>
      </c>
      <c r="B41" s="17" t="inlineStr">
        <is>
          <t>Descartables</t>
        </is>
      </c>
      <c r="C41" s="17" t="inlineStr">
        <is>
          <t>2000363</t>
        </is>
      </c>
      <c r="D41" s="17" t="inlineStr">
        <is>
          <t>MASCARA PARA O2 ADULTO CON RESERVORIO</t>
        </is>
      </c>
      <c r="E41" s="17" t="inlineStr">
        <is>
          <t>182</t>
        </is>
      </c>
      <c r="F41" s="17" t="inlineStr">
        <is>
          <t>Máscaras para oxigeno c/ reservorio</t>
        </is>
      </c>
      <c r="G41" s="18" t="n">
        <v>200</v>
      </c>
      <c r="H41" s="18" t="n">
        <v>210</v>
      </c>
      <c r="I41" s="18" t="n">
        <v>-10</v>
      </c>
      <c r="J41" s="17" t="inlineStr">
        <is>
          <t>2000363, 2000364</t>
        </is>
      </c>
      <c r="K41" s="30" t="inlineStr">
        <is>
          <t>Media</t>
        </is>
      </c>
      <c r="L41" s="17" t="inlineStr">
        <is>
          <t>Homologado – confianza Media – pendiente de validación</t>
        </is>
      </c>
      <c r="M41" s="17"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17" t="inlineStr">
        <is>
          <t>Salta</t>
        </is>
      </c>
      <c r="B42" s="17" t="inlineStr">
        <is>
          <t>Medicamentos</t>
        </is>
      </c>
      <c r="C42" s="17" t="inlineStr">
        <is>
          <t>1000497</t>
        </is>
      </c>
      <c r="D42" s="17" t="inlineStr">
        <is>
          <t>IODOPOVIDONA SOLUC 10% X 60 ML</t>
        </is>
      </c>
      <c r="E42" s="17" t="inlineStr">
        <is>
          <t>201</t>
        </is>
      </c>
      <c r="F42" s="17" t="inlineStr">
        <is>
          <t>Pervinox 1 lt</t>
        </is>
      </c>
      <c r="G42" s="18" t="n">
        <v>15</v>
      </c>
      <c r="H42" s="18" t="n">
        <v>8</v>
      </c>
      <c r="I42" s="18" t="n">
        <v>7</v>
      </c>
      <c r="J42" s="17" t="inlineStr">
        <is>
          <t>1000497, 1000590</t>
        </is>
      </c>
      <c r="K42" s="26" t="inlineStr">
        <is>
          <t>Baja</t>
        </is>
      </c>
      <c r="L42" s="17" t="inlineStr">
        <is>
          <t>Homologado – confianza Baja – pendiente de validación</t>
        </is>
      </c>
      <c r="M42" s="17"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17" t="inlineStr">
        <is>
          <t>Salta</t>
        </is>
      </c>
      <c r="B43" s="17" t="inlineStr">
        <is>
          <t>Descartables</t>
        </is>
      </c>
      <c r="C43" s="17" t="inlineStr">
        <is>
          <t>2002475</t>
        </is>
      </c>
      <c r="D43" s="17" t="inlineStr">
        <is>
          <t>VENDAS TIPO CAMBRIC - 7CM</t>
        </is>
      </c>
      <c r="E43" s="17" t="inlineStr">
        <is>
          <t>440</t>
        </is>
      </c>
      <c r="F43" s="17" t="inlineStr">
        <is>
          <t>Venda de 7 cm</t>
        </is>
      </c>
      <c r="G43" s="18" t="n">
        <v>110</v>
      </c>
      <c r="H43" s="18" t="n">
        <v>107</v>
      </c>
      <c r="I43" s="18" t="n">
        <v>3</v>
      </c>
      <c r="J43" s="17" t="inlineStr">
        <is>
          <t>2002475, 2000079</t>
        </is>
      </c>
      <c r="K43" s="30" t="inlineStr">
        <is>
          <t>Media</t>
        </is>
      </c>
      <c r="L43" s="17" t="inlineStr">
        <is>
          <t>Homologado – confianza Media – pendiente de validación</t>
        </is>
      </c>
      <c r="M43" s="17"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17" t="inlineStr">
        <is>
          <t>San Juan</t>
        </is>
      </c>
      <c r="B44" s="17" t="inlineStr">
        <is>
          <t>Medicamentos</t>
        </is>
      </c>
      <c r="C44" s="17" t="inlineStr">
        <is>
          <t>1000527</t>
        </is>
      </c>
      <c r="D44" s="17" t="inlineStr">
        <is>
          <t>AMOXIDAL CLAVULANICO 1 G</t>
        </is>
      </c>
      <c r="E44" s="17" t="inlineStr">
        <is>
          <t>MED14</t>
        </is>
      </c>
      <c r="F44" s="17" t="inlineStr">
        <is>
          <t>Amoxicilina + Clavulanato Comp x 1 mg</t>
        </is>
      </c>
      <c r="G44" s="18" t="n">
        <v>1</v>
      </c>
      <c r="H44" s="18" t="n">
        <v>371</v>
      </c>
      <c r="I44" s="18" t="n">
        <v>-370</v>
      </c>
      <c r="J44" s="17" t="inlineStr">
        <is>
          <t>1000527, 1000816</t>
        </is>
      </c>
      <c r="K44" s="26" t="inlineStr">
        <is>
          <t>Baja</t>
        </is>
      </c>
      <c r="L44" s="17" t="inlineStr">
        <is>
          <t>Homologado – confianza Baja – pendiente de validación</t>
        </is>
      </c>
      <c r="M44" s="17"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17" t="inlineStr">
        <is>
          <t>San Juan</t>
        </is>
      </c>
      <c r="B45" s="17" t="inlineStr">
        <is>
          <t>Descartables</t>
        </is>
      </c>
      <c r="C45" s="17" t="inlineStr">
        <is>
          <t>2000270</t>
        </is>
      </c>
      <c r="D45" s="17" t="inlineStr">
        <is>
          <t>GUANTES DE EXAMINACION TALLE S</t>
        </is>
      </c>
      <c r="E45" s="17" t="inlineStr">
        <is>
          <t>DESC66; DESC67; 32</t>
        </is>
      </c>
      <c r="F45" s="17" t="inlineStr">
        <is>
          <t>Guantes de examinacion Ch c/u; Guantes de examinacion G c/u; GUANTES DE EXAMINACIÓN TALLE S</t>
        </is>
      </c>
      <c r="G45" s="18" t="n">
        <v>2547</v>
      </c>
      <c r="H45" s="18" t="n">
        <v>2810</v>
      </c>
      <c r="I45" s="18" t="n">
        <v>-263</v>
      </c>
      <c r="J45" s="17" t="inlineStr">
        <is>
          <t>2000270, 2000158, 2000157</t>
        </is>
      </c>
      <c r="K45" s="30" t="inlineStr">
        <is>
          <t>Media</t>
        </is>
      </c>
      <c r="L45" s="17" t="inlineStr">
        <is>
          <t>Homologado – confianza Media – pendiente de validación</t>
        </is>
      </c>
      <c r="M45" s="17"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17" t="inlineStr">
        <is>
          <t>San Juan</t>
        </is>
      </c>
      <c r="B46" s="17" t="inlineStr">
        <is>
          <t>Descartables</t>
        </is>
      </c>
      <c r="C46" s="17" t="inlineStr">
        <is>
          <t>2000003</t>
        </is>
      </c>
      <c r="D46" s="17" t="inlineStr">
        <is>
          <t>CATETER INTRAVENOSO 16G T/ABBOCATH</t>
        </is>
      </c>
      <c r="E46" s="17" t="inlineStr">
        <is>
          <t>DESC2</t>
        </is>
      </c>
      <c r="F46" s="17" t="inlineStr">
        <is>
          <t>Abbocath Nº 16</t>
        </is>
      </c>
      <c r="G46" s="18" t="n">
        <v>60</v>
      </c>
      <c r="H46" s="18" t="n">
        <v>202</v>
      </c>
      <c r="I46" s="18" t="n">
        <v>-142</v>
      </c>
      <c r="J46" s="17" t="inlineStr">
        <is>
          <t>2000003, 2001218</t>
        </is>
      </c>
      <c r="K46" s="25" t="inlineStr">
        <is>
          <t>Alta</t>
        </is>
      </c>
      <c r="L46" s="17" t="inlineStr">
        <is>
          <t>Homologado – confianza Alta</t>
        </is>
      </c>
      <c r="M46" s="17"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17" t="inlineStr">
        <is>
          <t>San Juan</t>
        </is>
      </c>
      <c r="B47" s="17" t="inlineStr">
        <is>
          <t>Medicamentos</t>
        </is>
      </c>
      <c r="C47" s="17" t="inlineStr">
        <is>
          <t>1005284</t>
        </is>
      </c>
      <c r="D47" s="17" t="inlineStr">
        <is>
          <t>AMBROXOL + BUTEMAT JBE X 120Ml</t>
        </is>
      </c>
      <c r="E47" s="17" t="inlineStr">
        <is>
          <t>MED108</t>
        </is>
      </c>
      <c r="F47" s="17" t="inlineStr">
        <is>
          <t>Jarabe (Ambroxol - Clorhidrato) 120 ml</t>
        </is>
      </c>
      <c r="G47" s="18" t="n">
        <v>120</v>
      </c>
      <c r="H47" s="18" t="n">
        <v>34</v>
      </c>
      <c r="I47" s="18" t="n">
        <v>86</v>
      </c>
      <c r="J47" s="17" t="inlineStr">
        <is>
          <t>1005284, 1005285</t>
        </is>
      </c>
      <c r="K47" s="26" t="inlineStr">
        <is>
          <t>Baja</t>
        </is>
      </c>
      <c r="L47" s="17" t="inlineStr">
        <is>
          <t>Homologado – confianza Baja – pendiente de validación</t>
        </is>
      </c>
      <c r="M47" s="17" t="inlineStr">
        <is>
          <t>Cruce por nomenclatura: dosis coincide; similitud 0.62. El cruce SAP–Avain identificó 2 códigos SAP como posibles equivalentes del mismo ítem de Avain (1005284, 1005285). Se imputó al primero (lógica BUSCARV); requiere validación posterior.</t>
        </is>
      </c>
    </row>
    <row r="48">
      <c r="A48" s="17" t="inlineStr">
        <is>
          <t>San Juan</t>
        </is>
      </c>
      <c r="B48" s="17" t="inlineStr">
        <is>
          <t>Medicamentos</t>
        </is>
      </c>
      <c r="C48" s="17" t="inlineStr">
        <is>
          <t>1001237</t>
        </is>
      </c>
      <c r="D48" s="17" t="inlineStr">
        <is>
          <t>ACIDO ACETILSALICILICO 100MG</t>
        </is>
      </c>
      <c r="E48" s="17" t="inlineStr">
        <is>
          <t>MED4</t>
        </is>
      </c>
      <c r="F48" s="17" t="inlineStr">
        <is>
          <t>Acido Acetil Salicílico Comp x 100 mg</t>
        </is>
      </c>
      <c r="G48" s="18" t="n">
        <v>20</v>
      </c>
      <c r="H48" s="18" t="n">
        <v>100</v>
      </c>
      <c r="I48" s="18" t="n">
        <v>-80</v>
      </c>
      <c r="J48" s="17" t="inlineStr">
        <is>
          <t>1001237, 1000136</t>
        </is>
      </c>
      <c r="K48" s="25" t="inlineStr">
        <is>
          <t>Alta</t>
        </is>
      </c>
      <c r="L48" s="17" t="inlineStr">
        <is>
          <t>Homologado – confianza Alta</t>
        </is>
      </c>
      <c r="M48" s="17"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17" t="inlineStr">
        <is>
          <t>San Juan</t>
        </is>
      </c>
      <c r="B49" s="17" t="inlineStr">
        <is>
          <t>Medicamentos</t>
        </is>
      </c>
      <c r="C49" s="17" t="inlineStr">
        <is>
          <t>1000422</t>
        </is>
      </c>
      <c r="D49" s="17" t="inlineStr">
        <is>
          <t>ATENOLOL 50 mg</t>
        </is>
      </c>
      <c r="E49" s="17" t="inlineStr">
        <is>
          <t>MED16</t>
        </is>
      </c>
      <c r="F49" s="17" t="inlineStr">
        <is>
          <t>Atenolol Comp x 50 mg</t>
        </is>
      </c>
      <c r="G49" s="18" t="n">
        <v>100</v>
      </c>
      <c r="H49" s="18" t="n">
        <v>25</v>
      </c>
      <c r="I49" s="18" t="n">
        <v>75</v>
      </c>
      <c r="J49" s="17" t="inlineStr">
        <is>
          <t>1000422, 1005233</t>
        </is>
      </c>
      <c r="K49" s="25" t="inlineStr">
        <is>
          <t>Alta</t>
        </is>
      </c>
      <c r="L49" s="17" t="inlineStr">
        <is>
          <t>Homologado – confianza Alta</t>
        </is>
      </c>
      <c r="M49" s="17"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17" t="inlineStr">
        <is>
          <t>San Juan</t>
        </is>
      </c>
      <c r="B50" s="17" t="inlineStr">
        <is>
          <t>Descartables</t>
        </is>
      </c>
      <c r="C50" s="17" t="inlineStr">
        <is>
          <t>2002459</t>
        </is>
      </c>
      <c r="D50" s="17" t="inlineStr">
        <is>
          <t>GUANTE ESTERIL Nº 7</t>
        </is>
      </c>
      <c r="E50" s="17" t="inlineStr">
        <is>
          <t>DESC69; DESC71; DESC72</t>
        </is>
      </c>
      <c r="F50" s="17" t="inlineStr">
        <is>
          <t>Guantes esteriles 6.5; Guantes Estériles 7.5; Guantes Estériles 8</t>
        </is>
      </c>
      <c r="G50" s="18" t="n">
        <v>50</v>
      </c>
      <c r="H50" s="18" t="n">
        <v>116</v>
      </c>
      <c r="I50" s="18" t="n">
        <v>-66</v>
      </c>
      <c r="J50" s="17" t="inlineStr">
        <is>
          <t>2002459, 2000022</t>
        </is>
      </c>
      <c r="K50" s="26" t="inlineStr">
        <is>
          <t>Baja</t>
        </is>
      </c>
      <c r="L50" s="17" t="inlineStr">
        <is>
          <t>Homologado – confianza Baja – pendiente de validación</t>
        </is>
      </c>
      <c r="M50" s="17"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17" t="inlineStr">
        <is>
          <t>San Juan</t>
        </is>
      </c>
      <c r="B51" s="17" t="inlineStr">
        <is>
          <t>Medicamentos</t>
        </is>
      </c>
      <c r="C51" s="17" t="inlineStr">
        <is>
          <t>1000097</t>
        </is>
      </c>
      <c r="D51" s="17" t="inlineStr">
        <is>
          <t>ALCOHOL AL 96% X 250ML</t>
        </is>
      </c>
      <c r="E51" s="17" t="inlineStr">
        <is>
          <t>DESC16</t>
        </is>
      </c>
      <c r="F51" s="17" t="inlineStr">
        <is>
          <t>Alcohol 96% x 500ml</t>
        </is>
      </c>
      <c r="G51" s="18" t="n">
        <v>24</v>
      </c>
      <c r="H51" s="18" t="n">
        <v>2</v>
      </c>
      <c r="I51" s="18" t="n">
        <v>22</v>
      </c>
      <c r="J51" s="17" t="inlineStr">
        <is>
          <t>1000097, 1000053</t>
        </is>
      </c>
      <c r="K51" s="26" t="inlineStr">
        <is>
          <t>Baja</t>
        </is>
      </c>
      <c r="L51" s="17" t="inlineStr">
        <is>
          <t>Homologado – confianza Baja – pendiente de validación</t>
        </is>
      </c>
      <c r="M51"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17" t="inlineStr">
        <is>
          <t>San Juan</t>
        </is>
      </c>
      <c r="B52" s="17" t="inlineStr">
        <is>
          <t>Medicamentos</t>
        </is>
      </c>
      <c r="C52" s="17" t="inlineStr">
        <is>
          <t>1005261</t>
        </is>
      </c>
      <c r="D52" s="17" t="inlineStr">
        <is>
          <t>BETAMETASONA+LORATADINA X 10 COMP</t>
        </is>
      </c>
      <c r="E52" s="17" t="inlineStr">
        <is>
          <t>MED120</t>
        </is>
      </c>
      <c r="F52" s="17" t="inlineStr">
        <is>
          <t>Loratadina/betametasona 10mg/0,6 mgcomp (FM)</t>
        </is>
      </c>
      <c r="G52" s="18" t="n">
        <v>24</v>
      </c>
      <c r="H52" s="18" t="n">
        <v>20</v>
      </c>
      <c r="I52" s="18" t="n">
        <v>4</v>
      </c>
      <c r="J52" s="17" t="inlineStr">
        <is>
          <t>1005261, 1000144</t>
        </is>
      </c>
      <c r="K52" s="30" t="inlineStr">
        <is>
          <t>Media</t>
        </is>
      </c>
      <c r="L52" s="17" t="inlineStr">
        <is>
          <t>Homologado – confianza Media – pendiente de validación</t>
        </is>
      </c>
      <c r="M52"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17" t="inlineStr">
        <is>
          <t>San Juan</t>
        </is>
      </c>
      <c r="B53" s="17" t="inlineStr">
        <is>
          <t>Descartables</t>
        </is>
      </c>
      <c r="C53" s="17" t="inlineStr">
        <is>
          <t>2000016</t>
        </is>
      </c>
      <c r="D53" s="17" t="inlineStr">
        <is>
          <t>ESTETOSCOPIO ADULTO</t>
        </is>
      </c>
      <c r="E53" s="17" t="inlineStr">
        <is>
          <t>DESC175; DESC136</t>
        </is>
      </c>
      <c r="F53" s="17" t="inlineStr">
        <is>
          <t>Estetoscopio; Tensiómetro c/estetoscopio Adulto</t>
        </is>
      </c>
      <c r="G53" s="18" t="n">
        <v>5</v>
      </c>
      <c r="H53" s="18" t="n">
        <v>3</v>
      </c>
      <c r="I53" s="18" t="n">
        <v>2</v>
      </c>
      <c r="J53" s="17" t="inlineStr">
        <is>
          <t>2000016, 2000035</t>
        </is>
      </c>
      <c r="K53" s="26" t="inlineStr">
        <is>
          <t>Baja</t>
        </is>
      </c>
      <c r="L53" s="17" t="inlineStr">
        <is>
          <t>Homologado – confianza Baja – pendiente de validación</t>
        </is>
      </c>
      <c r="M53" s="17"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17" t="inlineStr">
        <is>
          <t>San Juan</t>
        </is>
      </c>
      <c r="B54" s="17" t="inlineStr">
        <is>
          <t>Descartables</t>
        </is>
      </c>
      <c r="C54" s="17" t="inlineStr">
        <is>
          <t>2000077</t>
        </is>
      </c>
      <c r="D54" s="17" t="inlineStr">
        <is>
          <t>TUBO ENDOTRAQ Nº 7 C/BALON</t>
        </is>
      </c>
      <c r="E54" s="17" t="inlineStr">
        <is>
          <t>DESC156</t>
        </is>
      </c>
      <c r="F54" s="17" t="inlineStr">
        <is>
          <t>Tubo endotraqueal N7.5</t>
        </is>
      </c>
      <c r="G54" s="18" t="n">
        <v>4</v>
      </c>
      <c r="H54" s="18" t="n">
        <v>3</v>
      </c>
      <c r="I54" s="18" t="n">
        <v>1</v>
      </c>
      <c r="J54" s="17" t="inlineStr">
        <is>
          <t>2000077, 2000078</t>
        </is>
      </c>
      <c r="K54" s="26" t="inlineStr">
        <is>
          <t>Baja</t>
        </is>
      </c>
      <c r="L54" s="17" t="inlineStr">
        <is>
          <t>Homologado – confianza Baja – pendiente de validación</t>
        </is>
      </c>
      <c r="M54" s="17"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17" t="inlineStr">
        <is>
          <t>San Juan</t>
        </is>
      </c>
      <c r="B55" s="17" t="inlineStr">
        <is>
          <t>Medicamentos</t>
        </is>
      </c>
      <c r="C55" s="17" t="inlineStr">
        <is>
          <t>1000600</t>
        </is>
      </c>
      <c r="D55" s="17" t="inlineStr">
        <is>
          <t>TRAMADOL CLORHIDRATO 100MG AMP 2ML</t>
        </is>
      </c>
      <c r="E55" s="17" t="inlineStr">
        <is>
          <t>MED181</t>
        </is>
      </c>
      <c r="F55" s="17" t="inlineStr">
        <is>
          <t>Tramadol 50mg/2ml amp</t>
        </is>
      </c>
      <c r="G55" s="18" t="n">
        <v>50</v>
      </c>
      <c r="H55" s="18" t="n">
        <v>50</v>
      </c>
      <c r="I55" s="18" t="n">
        <v>0</v>
      </c>
      <c r="J55" s="17" t="inlineStr">
        <is>
          <t>1000600, 1000683</t>
        </is>
      </c>
      <c r="K55" s="26" t="inlineStr">
        <is>
          <t>Baja</t>
        </is>
      </c>
      <c r="L55" s="17" t="inlineStr">
        <is>
          <t>Homologado – confianza Baja – pendiente de validación</t>
        </is>
      </c>
      <c r="M55" s="17"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2">
      <c r="A2" s="14" t="inlineStr">
        <is>
          <t>Materiales con recuento que no estaban en el Master de Seba</t>
        </is>
      </c>
    </row>
    <row r="3">
      <c r="A3" s="15" t="inlineStr">
        <is>
          <t>Tienen recuento físico y código SAP, pero no figuran en el Master. La homologación cubre 284 ítems: el universo real del cruce es mayor.</t>
        </is>
      </c>
    </row>
    <row r="5" ht="46" customHeight="1" s="13">
      <c r="A5" s="16" t="inlineStr">
        <is>
          <t>Base</t>
        </is>
      </c>
      <c r="B5" s="16" t="inlineStr">
        <is>
          <t>Clasificación SAP</t>
        </is>
      </c>
      <c r="C5" s="16" t="inlineStr">
        <is>
          <t>Código SAP</t>
        </is>
      </c>
      <c r="D5" s="16" t="inlineStr">
        <is>
          <t>Nomenclatura SAP</t>
        </is>
      </c>
      <c r="E5" s="16" t="inlineStr">
        <is>
          <t>Código Avain</t>
        </is>
      </c>
      <c r="F5" s="16" t="inlineStr">
        <is>
          <t>Nombre en inventario físico Avain</t>
        </is>
      </c>
      <c r="G5" s="16" t="inlineStr">
        <is>
          <t>Cantidad SAP</t>
        </is>
      </c>
      <c r="H5" s="16" t="inlineStr">
        <is>
          <t>Cantidad física</t>
        </is>
      </c>
      <c r="I5" s="16" t="inlineStr">
        <is>
          <t>Diferencia</t>
        </is>
      </c>
      <c r="J5" s="16" t="inlineStr">
        <is>
          <t>Códigos SAP posibles equivalentes</t>
        </is>
      </c>
      <c r="K5" s="16" t="inlineStr">
        <is>
          <t>Nivel</t>
        </is>
      </c>
      <c r="L5" s="16" t="inlineStr">
        <is>
          <t>Estado de homologación / validación</t>
        </is>
      </c>
      <c r="M5" s="16" t="inlineStr">
        <is>
          <t>Observaciones</t>
        </is>
      </c>
    </row>
    <row r="6">
      <c r="A6" s="17" t="inlineStr">
        <is>
          <t>Neuquén</t>
        </is>
      </c>
      <c r="B6" s="17" t="inlineStr">
        <is>
          <t>Descartables</t>
        </is>
      </c>
      <c r="C6" s="17" t="inlineStr">
        <is>
          <t>2000011</t>
        </is>
      </c>
      <c r="D6" s="17" t="inlineStr">
        <is>
          <t>BAJALENGUAS DE MADERA</t>
        </is>
      </c>
      <c r="E6" s="17" t="inlineStr">
        <is>
          <t>351</t>
        </is>
      </c>
      <c r="F6" s="17" t="inlineStr">
        <is>
          <t>baja lenguas</t>
        </is>
      </c>
      <c r="G6" s="18" t="n">
        <v>11160</v>
      </c>
      <c r="H6" s="18" t="n">
        <v>1700</v>
      </c>
      <c r="I6" s="18" t="n">
        <v>9460</v>
      </c>
      <c r="J6" s="17" t="inlineStr"/>
      <c r="K6" s="26" t="inlineStr">
        <is>
          <t>Baja</t>
        </is>
      </c>
      <c r="L6" s="17" t="inlineStr">
        <is>
          <t>Homologado – confianza Baja – pendiente de validación</t>
        </is>
      </c>
      <c r="M6" s="17" t="inlineStr">
        <is>
          <t>Cruce por nomenclatura: similitud 0.50. El material ocupa 3 filas en la hoja 1060 NQN (lote/almacén). La cantidad SAP y la física de esta vista son el total del material.</t>
        </is>
      </c>
    </row>
    <row r="7">
      <c r="A7" s="17" t="inlineStr">
        <is>
          <t>Neuquén</t>
        </is>
      </c>
      <c r="B7" s="17" t="inlineStr">
        <is>
          <t>Medicamentos</t>
        </is>
      </c>
      <c r="C7" s="17" t="inlineStr">
        <is>
          <t>1000094</t>
        </is>
      </c>
      <c r="D7" s="17" t="inlineStr">
        <is>
          <t>DEXAMETASONA INY 4MG/ML AMPOLLA</t>
        </is>
      </c>
      <c r="E7" s="17" t="inlineStr">
        <is>
          <t>73</t>
        </is>
      </c>
      <c r="F7" s="17" t="inlineStr">
        <is>
          <t>DEXAMETASONA AMP</t>
        </is>
      </c>
      <c r="G7" s="18" t="n">
        <v>6527</v>
      </c>
      <c r="H7" s="18" t="n">
        <v>193</v>
      </c>
      <c r="I7" s="18" t="n">
        <v>6334</v>
      </c>
      <c r="J7" s="17" t="inlineStr">
        <is>
          <t>1000094, 1000478</t>
        </is>
      </c>
      <c r="K7" s="30" t="inlineStr">
        <is>
          <t>Media</t>
        </is>
      </c>
      <c r="L7" s="17" t="inlineStr">
        <is>
          <t>Homologado – confianza Media – pendiente de validación</t>
        </is>
      </c>
      <c r="M7" s="17"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17" t="inlineStr">
        <is>
          <t>Neuquén</t>
        </is>
      </c>
      <c r="B8" s="17" t="inlineStr">
        <is>
          <t>Medicamentos</t>
        </is>
      </c>
      <c r="C8" s="17" t="inlineStr">
        <is>
          <t>1000046</t>
        </is>
      </c>
      <c r="D8" s="17" t="inlineStr">
        <is>
          <t>IBUPROFENO 400 MG COMPRIMIDOS</t>
        </is>
      </c>
      <c r="E8" s="17" t="inlineStr">
        <is>
          <t>135</t>
        </is>
      </c>
      <c r="F8" s="17" t="inlineStr">
        <is>
          <t>IBUPROFENO 400 MG</t>
        </is>
      </c>
      <c r="G8" s="18" t="n">
        <v>2770</v>
      </c>
      <c r="H8" s="18" t="n">
        <v>480</v>
      </c>
      <c r="I8" s="18" t="n">
        <v>2290</v>
      </c>
      <c r="J8" s="17" t="inlineStr"/>
      <c r="K8" s="25" t="inlineStr">
        <is>
          <t>Alta</t>
        </is>
      </c>
      <c r="L8" s="17" t="inlineStr">
        <is>
          <t>Homologado – confianza Alta</t>
        </is>
      </c>
      <c r="M8" s="17" t="inlineStr">
        <is>
          <t>Cruce por nomenclatura: dosis coincide; similitud 0.89. El material ocupa 5 filas en la hoja 1060 NQN (lote/almacén). La cantidad SAP y la física de esta vista son el total del material.</t>
        </is>
      </c>
    </row>
    <row r="9">
      <c r="A9" s="17" t="inlineStr">
        <is>
          <t>Neuquén</t>
        </is>
      </c>
      <c r="B9" s="17" t="inlineStr">
        <is>
          <t>Descartables</t>
        </is>
      </c>
      <c r="C9" s="17" t="inlineStr">
        <is>
          <t>2000473</t>
        </is>
      </c>
      <c r="D9" s="17" t="inlineStr">
        <is>
          <t>PILA AA</t>
        </is>
      </c>
      <c r="E9" s="17" t="inlineStr">
        <is>
          <t>260</t>
        </is>
      </c>
      <c r="F9" s="17" t="inlineStr">
        <is>
          <t>Pilas AA</t>
        </is>
      </c>
      <c r="G9" s="18" t="n">
        <v>2207</v>
      </c>
      <c r="H9" s="18" t="n">
        <v>3</v>
      </c>
      <c r="I9" s="18" t="n">
        <v>2204</v>
      </c>
      <c r="J9" s="17" t="inlineStr"/>
      <c r="K9" s="25" t="inlineStr">
        <is>
          <t>Alta</t>
        </is>
      </c>
      <c r="L9" s="17" t="inlineStr">
        <is>
          <t>Homologado – confianza Alta</t>
        </is>
      </c>
      <c r="M9" s="17" t="inlineStr">
        <is>
          <t>Cruce por nomenclatura: similitud 1.00. El material ocupa 2 filas en la hoja 1060 NQN (lote/almacén). La cantidad SAP y la física de esta vista son el total del material.</t>
        </is>
      </c>
    </row>
    <row r="10">
      <c r="A10" s="17" t="inlineStr">
        <is>
          <t>Neuquén</t>
        </is>
      </c>
      <c r="B10" s="17" t="inlineStr">
        <is>
          <t>Medicamentos</t>
        </is>
      </c>
      <c r="C10" s="17" t="inlineStr">
        <is>
          <t>1000164</t>
        </is>
      </c>
      <c r="D10" s="17" t="inlineStr">
        <is>
          <t>ATENOLOL 100 MG COMPRIMIDO</t>
        </is>
      </c>
      <c r="E10" s="17" t="inlineStr">
        <is>
          <t>399</t>
        </is>
      </c>
      <c r="F10" s="17" t="inlineStr">
        <is>
          <t>ATENOLOL 100 MG COMPRIMIDOS</t>
        </is>
      </c>
      <c r="G10" s="18" t="n">
        <v>1866</v>
      </c>
      <c r="H10" s="18" t="n">
        <v>28</v>
      </c>
      <c r="I10" s="18" t="n">
        <v>1838</v>
      </c>
      <c r="J10" s="17" t="inlineStr"/>
      <c r="K10" s="25" t="inlineStr">
        <is>
          <t>Alta</t>
        </is>
      </c>
      <c r="L10" s="17" t="inlineStr">
        <is>
          <t>Homologado – confianza Alta</t>
        </is>
      </c>
      <c r="M10" s="17" t="inlineStr">
        <is>
          <t>Cruce por nomenclatura: dosis coincide; similitud 1.00. El material ocupa 10 filas en la hoja 1060 NQN (lote/almacén). La cantidad SAP y la física de esta vista son el total del material.</t>
        </is>
      </c>
    </row>
    <row r="11">
      <c r="A11" s="17" t="inlineStr">
        <is>
          <t>Neuquén</t>
        </is>
      </c>
      <c r="B11" s="17" t="inlineStr">
        <is>
          <t>Medicamentos</t>
        </is>
      </c>
      <c r="C11" s="17" t="inlineStr">
        <is>
          <t>1000431</t>
        </is>
      </c>
      <c r="D11" s="17" t="inlineStr">
        <is>
          <t>LIDOCAINA 1% 5 ML AMPOLLA</t>
        </is>
      </c>
      <c r="E11" s="17" t="inlineStr">
        <is>
          <t>328</t>
        </is>
      </c>
      <c r="F11" s="17" t="inlineStr">
        <is>
          <t>LIDOCAINA S/EPI 1% AMP</t>
        </is>
      </c>
      <c r="G11" s="18" t="n">
        <v>1662</v>
      </c>
      <c r="H11" s="18" t="n">
        <v>0</v>
      </c>
      <c r="I11" s="18" t="n">
        <v>1662</v>
      </c>
      <c r="J11" s="17" t="inlineStr"/>
      <c r="K11" s="30" t="inlineStr">
        <is>
          <t>Media</t>
        </is>
      </c>
      <c r="L11" s="17" t="inlineStr">
        <is>
          <t>Homologado – confianza Media – pendiente de validación</t>
        </is>
      </c>
      <c r="M11" s="17" t="inlineStr">
        <is>
          <t>Cruce por nomenclatura: dosis coincide; similitud 0.68.</t>
        </is>
      </c>
    </row>
    <row r="12">
      <c r="A12" s="17" t="inlineStr">
        <is>
          <t>Neuquén</t>
        </is>
      </c>
      <c r="B12" s="17" t="inlineStr">
        <is>
          <t>Medicamentos</t>
        </is>
      </c>
      <c r="C12" s="17" t="inlineStr">
        <is>
          <t>1000058</t>
        </is>
      </c>
      <c r="D12" s="17" t="inlineStr">
        <is>
          <t>ALCOHOL EN GEL X 500ML</t>
        </is>
      </c>
      <c r="E12" s="17" t="inlineStr">
        <is>
          <t>463</t>
        </is>
      </c>
      <c r="F12" s="17" t="inlineStr">
        <is>
          <t>Alcohol en gel x500ml</t>
        </is>
      </c>
      <c r="G12" s="18" t="n">
        <v>1598</v>
      </c>
      <c r="H12" s="18" t="n">
        <v>1</v>
      </c>
      <c r="I12" s="18" t="n">
        <v>1597</v>
      </c>
      <c r="J12" s="17" t="inlineStr"/>
      <c r="K12" s="25" t="inlineStr">
        <is>
          <t>Alta</t>
        </is>
      </c>
      <c r="L12" s="17" t="inlineStr">
        <is>
          <t>Homologado – confianza Alta</t>
        </is>
      </c>
      <c r="M12" s="17" t="inlineStr">
        <is>
          <t>Cruce por nomenclatura: dosis coincide; similitud 1.00. El material ocupa 6 filas en la hoja 1060 NQN (lote/almacén). La cantidad SAP y la física de esta vista son el total del material.</t>
        </is>
      </c>
    </row>
    <row r="13">
      <c r="A13" s="17" t="inlineStr">
        <is>
          <t>Neuquén</t>
        </is>
      </c>
      <c r="B13" s="17" t="inlineStr">
        <is>
          <t>Descartables</t>
        </is>
      </c>
      <c r="C13" s="17" t="inlineStr">
        <is>
          <t>2000472</t>
        </is>
      </c>
      <c r="D13" s="17" t="inlineStr">
        <is>
          <t>PILA AAA</t>
        </is>
      </c>
      <c r="E13" s="17" t="inlineStr">
        <is>
          <t>259</t>
        </is>
      </c>
      <c r="F13" s="17" t="inlineStr">
        <is>
          <t>Pilas AAA</t>
        </is>
      </c>
      <c r="G13" s="18" t="n">
        <v>1510</v>
      </c>
      <c r="H13" s="18" t="n">
        <v>4</v>
      </c>
      <c r="I13" s="18" t="n">
        <v>1506</v>
      </c>
      <c r="J13" s="17" t="inlineStr"/>
      <c r="K13" s="25" t="inlineStr">
        <is>
          <t>Alta</t>
        </is>
      </c>
      <c r="L13" s="17" t="inlineStr">
        <is>
          <t>Homologado – confianza Alta</t>
        </is>
      </c>
      <c r="M13" s="17" t="inlineStr">
        <is>
          <t>Cruce por nomenclatura: similitud 1.00. El material ocupa 2 filas en la hoja 1060 NQN (lote/almacén). La cantidad SAP y la física de esta vista son el total del material.</t>
        </is>
      </c>
    </row>
    <row r="14">
      <c r="A14" s="17" t="inlineStr">
        <is>
          <t>Neuquén</t>
        </is>
      </c>
      <c r="B14" s="17" t="inlineStr">
        <is>
          <t>Descartables</t>
        </is>
      </c>
      <c r="C14" s="17" t="inlineStr">
        <is>
          <t>2001077</t>
        </is>
      </c>
      <c r="D14" s="17" t="inlineStr">
        <is>
          <t>ELECTRODOS C/CONECTOR PARA DESFIBRILADOR</t>
        </is>
      </c>
      <c r="E14" s="17" t="inlineStr">
        <is>
          <t>345</t>
        </is>
      </c>
      <c r="F14" s="17" t="inlineStr">
        <is>
          <t>ELECTRODOS</t>
        </is>
      </c>
      <c r="G14" s="18" t="n">
        <v>5</v>
      </c>
      <c r="H14" s="18" t="n">
        <v>1465</v>
      </c>
      <c r="I14" s="18" t="n">
        <v>-1460</v>
      </c>
      <c r="J14" s="17" t="inlineStr"/>
      <c r="K14" s="30" t="inlineStr">
        <is>
          <t>Media</t>
        </is>
      </c>
      <c r="L14" s="17" t="inlineStr">
        <is>
          <t>Homologado – confianza Media – pendiente de validación</t>
        </is>
      </c>
      <c r="M14" s="17"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17" t="inlineStr">
        <is>
          <t>Neuquén</t>
        </is>
      </c>
      <c r="B15" s="17" t="inlineStr">
        <is>
          <t>Medicamentos</t>
        </is>
      </c>
      <c r="C15" s="17" t="inlineStr">
        <is>
          <t>1000404</t>
        </is>
      </c>
      <c r="D15" s="17" t="inlineStr">
        <is>
          <t>FLUMAZENIL AMP 5 ML</t>
        </is>
      </c>
      <c r="E15" s="17" t="inlineStr">
        <is>
          <t>321</t>
        </is>
      </c>
      <c r="F15" s="17" t="inlineStr">
        <is>
          <t>FLUMAZENIL AMP</t>
        </is>
      </c>
      <c r="G15" s="18" t="n">
        <v>1326</v>
      </c>
      <c r="H15" s="18" t="n">
        <v>189</v>
      </c>
      <c r="I15" s="18" t="n">
        <v>1137</v>
      </c>
      <c r="J15" s="17" t="inlineStr"/>
      <c r="K15" s="25" t="inlineStr">
        <is>
          <t>Alta</t>
        </is>
      </c>
      <c r="L15" s="17" t="inlineStr">
        <is>
          <t>Homologado – confianza Alta</t>
        </is>
      </c>
      <c r="M15" s="17" t="inlineStr">
        <is>
          <t>Cruce por nomenclatura: una nomenclatura no informa dosis; similitud 0.86. El material ocupa 10 filas en la hoja 1060 NQN (lote/almacén). La cantidad SAP y la física de esta vista son el total del material.</t>
        </is>
      </c>
    </row>
    <row r="16">
      <c r="A16" s="17" t="inlineStr">
        <is>
          <t>Neuquén</t>
        </is>
      </c>
      <c r="B16" s="17" t="inlineStr">
        <is>
          <t>Medicamentos</t>
        </is>
      </c>
      <c r="C16" s="17" t="inlineStr">
        <is>
          <t>1000330</t>
        </is>
      </c>
      <c r="D16" s="17" t="inlineStr">
        <is>
          <t>ANGINOTRAC COMPRIMIDO</t>
        </is>
      </c>
      <c r="E16" s="17" t="inlineStr">
        <is>
          <t>271</t>
        </is>
      </c>
      <c r="F16" s="17" t="inlineStr">
        <is>
          <t>ANGINOTRAT</t>
        </is>
      </c>
      <c r="G16" s="18" t="n">
        <v>854</v>
      </c>
      <c r="H16" s="18" t="n">
        <v>0</v>
      </c>
      <c r="I16" s="18" t="n">
        <v>854</v>
      </c>
      <c r="J16" s="17" t="inlineStr"/>
      <c r="K16" s="30" t="inlineStr">
        <is>
          <t>Media</t>
        </is>
      </c>
      <c r="L16" s="17" t="inlineStr">
        <is>
          <t>Homologado – confianza Media – pendiente de validación</t>
        </is>
      </c>
      <c r="M16" s="17" t="inlineStr">
        <is>
          <t>Cruce por nomenclatura: similitud 0.57. El material ocupa 12 filas en la hoja 1060 NQN (lote/almacén). La cantidad SAP y la física de esta vista son el total del material.</t>
        </is>
      </c>
    </row>
    <row r="17">
      <c r="A17" s="17" t="inlineStr">
        <is>
          <t>Neuquén</t>
        </is>
      </c>
      <c r="B17" s="17" t="inlineStr">
        <is>
          <t>Descartables</t>
        </is>
      </c>
      <c r="C17" s="17" t="inlineStr">
        <is>
          <t>2000526</t>
        </is>
      </c>
      <c r="D17" s="17" t="inlineStr">
        <is>
          <t>VENDA TIPO CAMBRIC X 20 CM</t>
        </is>
      </c>
      <c r="E17" s="17" t="inlineStr">
        <is>
          <t>380</t>
        </is>
      </c>
      <c r="F17" s="17" t="inlineStr">
        <is>
          <t>VENDA CAMBRIC 20 CM</t>
        </is>
      </c>
      <c r="G17" s="18" t="n">
        <v>830</v>
      </c>
      <c r="H17" s="18" t="n">
        <v>0</v>
      </c>
      <c r="I17" s="18" t="n">
        <v>830</v>
      </c>
      <c r="J17" s="17" t="inlineStr"/>
      <c r="K17" s="25" t="inlineStr">
        <is>
          <t>Alta</t>
        </is>
      </c>
      <c r="L17" s="17" t="inlineStr">
        <is>
          <t>Homologado – confianza Alta</t>
        </is>
      </c>
      <c r="M17" s="17" t="inlineStr">
        <is>
          <t>Cruce por nomenclatura: dosis coincide; similitud 0.91. El material ocupa 3 filas en la hoja 1060 NQN (lote/almacén). La cantidad SAP y la física de esta vista son el total del material.</t>
        </is>
      </c>
    </row>
    <row r="18">
      <c r="A18" s="17" t="inlineStr">
        <is>
          <t>Neuquén</t>
        </is>
      </c>
      <c r="B18" s="17" t="inlineStr">
        <is>
          <t>Medicamentos</t>
        </is>
      </c>
      <c r="C18" s="17" t="inlineStr">
        <is>
          <t>1000384</t>
        </is>
      </c>
      <c r="D18" s="17" t="inlineStr">
        <is>
          <t>RANITIDINA 50 MG AMP</t>
        </is>
      </c>
      <c r="E18" s="17" t="inlineStr">
        <is>
          <t>253</t>
        </is>
      </c>
      <c r="F18" s="17" t="inlineStr">
        <is>
          <t>RANITIDINA AMP</t>
        </is>
      </c>
      <c r="G18" s="18" t="n">
        <v>1040</v>
      </c>
      <c r="H18" s="18" t="n">
        <v>211</v>
      </c>
      <c r="I18" s="18" t="n">
        <v>829</v>
      </c>
      <c r="J18" s="17" t="inlineStr">
        <is>
          <t>1000384, 1000171</t>
        </is>
      </c>
      <c r="K18" s="30" t="inlineStr">
        <is>
          <t>Media</t>
        </is>
      </c>
      <c r="L18" s="17" t="inlineStr">
        <is>
          <t>Homologado – confianza Media – pendiente de validación</t>
        </is>
      </c>
      <c r="M18" s="17"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17" t="inlineStr">
        <is>
          <t>Neuquén</t>
        </is>
      </c>
      <c r="B19" s="17" t="inlineStr">
        <is>
          <t>Descartables</t>
        </is>
      </c>
      <c r="C19" s="17" t="inlineStr">
        <is>
          <t>2000528</t>
        </is>
      </c>
      <c r="D19" s="17" t="inlineStr">
        <is>
          <t>VENDA TIPO CAMBRIC X 15 CM</t>
        </is>
      </c>
      <c r="E19" s="17" t="inlineStr">
        <is>
          <t>381</t>
        </is>
      </c>
      <c r="F19" s="17" t="inlineStr">
        <is>
          <t>VENDA CAMBRIC 15 CM</t>
        </is>
      </c>
      <c r="G19" s="18" t="n">
        <v>788</v>
      </c>
      <c r="H19" s="18" t="n">
        <v>10</v>
      </c>
      <c r="I19" s="18" t="n">
        <v>778</v>
      </c>
      <c r="J19" s="17" t="inlineStr"/>
      <c r="K19" s="25" t="inlineStr">
        <is>
          <t>Alta</t>
        </is>
      </c>
      <c r="L19" s="17" t="inlineStr">
        <is>
          <t>Homologado – confianza Alta</t>
        </is>
      </c>
      <c r="M19" s="17" t="inlineStr">
        <is>
          <t>Cruce por nomenclatura: dosis coincide; similitud 0.91. El material ocupa 2 filas en la hoja 1060 NQN (lote/almacén). La cantidad SAP y la física de esta vista son el total del material.</t>
        </is>
      </c>
    </row>
    <row r="20">
      <c r="A20" s="17" t="inlineStr">
        <is>
          <t>Neuquén</t>
        </is>
      </c>
      <c r="B20" s="17" t="inlineStr">
        <is>
          <t>Medicamentos</t>
        </is>
      </c>
      <c r="C20" s="17" t="inlineStr">
        <is>
          <t>1000314</t>
        </is>
      </c>
      <c r="D20" s="17" t="inlineStr">
        <is>
          <t>MORFINA CLORHIDRATO 10MG</t>
        </is>
      </c>
      <c r="E20" s="17" t="inlineStr">
        <is>
          <t>331</t>
        </is>
      </c>
      <c r="F20" s="17" t="inlineStr">
        <is>
          <t>MORFINA 10MG AMP</t>
        </is>
      </c>
      <c r="G20" s="18" t="n">
        <v>800</v>
      </c>
      <c r="H20" s="18" t="n">
        <v>56</v>
      </c>
      <c r="I20" s="18" t="n">
        <v>744</v>
      </c>
      <c r="J20" s="17" t="inlineStr"/>
      <c r="K20" s="30" t="inlineStr">
        <is>
          <t>Media</t>
        </is>
      </c>
      <c r="L20" s="17" t="inlineStr">
        <is>
          <t>Homologado – confianza Media – pendiente de validación</t>
        </is>
      </c>
      <c r="M20" s="17" t="inlineStr">
        <is>
          <t>Cruce por nomenclatura: dosis coincide; similitud 0.70. El material ocupa 6 filas en la hoja 1060 NQN (lote/almacén). La cantidad SAP y la física de esta vista son el total del material.</t>
        </is>
      </c>
    </row>
    <row r="21">
      <c r="A21" s="17" t="inlineStr">
        <is>
          <t>Neuquén</t>
        </is>
      </c>
      <c r="B21" s="17" t="inlineStr">
        <is>
          <t>Medicamentos</t>
        </is>
      </c>
      <c r="C21" s="17" t="inlineStr">
        <is>
          <t>1000166</t>
        </is>
      </c>
      <c r="D21" s="17" t="inlineStr">
        <is>
          <t>AMINOFILINA 250 MG AMPOLLA</t>
        </is>
      </c>
      <c r="E21" s="17" t="inlineStr">
        <is>
          <t>312</t>
        </is>
      </c>
      <c r="F21" s="17" t="inlineStr">
        <is>
          <t>AMINOFILINA AMP</t>
        </is>
      </c>
      <c r="G21" s="18" t="n">
        <v>828</v>
      </c>
      <c r="H21" s="18" t="n">
        <v>152</v>
      </c>
      <c r="I21" s="18" t="n">
        <v>676</v>
      </c>
      <c r="J21" s="17" t="inlineStr"/>
      <c r="K21" s="30" t="inlineStr">
        <is>
          <t>Media</t>
        </is>
      </c>
      <c r="L21" s="17" t="inlineStr">
        <is>
          <t>Homologado – confianza Media – pendiente de validación</t>
        </is>
      </c>
      <c r="M21" s="17" t="inlineStr">
        <is>
          <t>Cruce por nomenclatura: una nomenclatura no informa dosis; similitud 0.84. El material ocupa 7 filas en la hoja 1060 NQN (lote/almacén). La cantidad SAP y la física de esta vista son el total del material.</t>
        </is>
      </c>
    </row>
    <row r="22">
      <c r="A22" s="17" t="inlineStr">
        <is>
          <t>Neuquén</t>
        </is>
      </c>
      <c r="B22" s="17" t="inlineStr">
        <is>
          <t>Medicamentos</t>
        </is>
      </c>
      <c r="C22" s="17" t="inlineStr">
        <is>
          <t>1000430</t>
        </is>
      </c>
      <c r="D22" s="17" t="inlineStr">
        <is>
          <t>POEN BIOPTAL GOTAS</t>
        </is>
      </c>
      <c r="E22" s="17" t="inlineStr">
        <is>
          <t>188; 390</t>
        </is>
      </c>
      <c r="F22" s="17" t="inlineStr">
        <is>
          <t>POEN-BIOPTAL NF COLIRIO; POENBIOPTAL GOTAS OFT X 5 ML</t>
        </is>
      </c>
      <c r="G22" s="18" t="n">
        <v>689</v>
      </c>
      <c r="H22" s="18" t="n">
        <v>79</v>
      </c>
      <c r="I22" s="18" t="n">
        <v>610</v>
      </c>
      <c r="J22" s="17" t="inlineStr"/>
      <c r="K22" s="26" t="inlineStr">
        <is>
          <t>Baja</t>
        </is>
      </c>
      <c r="L22" s="17" t="inlineStr">
        <is>
          <t>Homologado – confianza Baja – pendiente de validación</t>
        </is>
      </c>
      <c r="M22" s="17"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17" t="inlineStr">
        <is>
          <t>Neuquén</t>
        </is>
      </c>
      <c r="B23" s="17" t="inlineStr">
        <is>
          <t>Medicamentos</t>
        </is>
      </c>
      <c r="C23" s="17" t="inlineStr">
        <is>
          <t>1000177</t>
        </is>
      </c>
      <c r="D23" s="17" t="inlineStr">
        <is>
          <t>DIPIRONA COMPRIMIDO</t>
        </is>
      </c>
      <c r="E23" s="17" t="inlineStr">
        <is>
          <t>515</t>
        </is>
      </c>
      <c r="F23" s="17" t="inlineStr">
        <is>
          <t>DIPIRONA COMP</t>
        </is>
      </c>
      <c r="G23" s="18" t="n">
        <v>850</v>
      </c>
      <c r="H23" s="18" t="n">
        <v>260</v>
      </c>
      <c r="I23" s="18" t="n">
        <v>590</v>
      </c>
      <c r="J23" s="17" t="inlineStr"/>
      <c r="K23" s="25" t="inlineStr">
        <is>
          <t>Alta</t>
        </is>
      </c>
      <c r="L23" s="17" t="inlineStr">
        <is>
          <t>Homologado – confianza Alta</t>
        </is>
      </c>
      <c r="M23" s="17"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17" t="inlineStr">
        <is>
          <t>Neuquén</t>
        </is>
      </c>
      <c r="B24" s="17" t="inlineStr">
        <is>
          <t>Descartables</t>
        </is>
      </c>
      <c r="C24" s="17" t="inlineStr">
        <is>
          <t>2001234</t>
        </is>
      </c>
      <c r="D24" s="17" t="inlineStr">
        <is>
          <t>REGULADOR DE FLUJO</t>
        </is>
      </c>
      <c r="E24" s="17" t="inlineStr">
        <is>
          <t>348</t>
        </is>
      </c>
      <c r="F24" s="17" t="inlineStr">
        <is>
          <t>regulador de flujo</t>
        </is>
      </c>
      <c r="G24" s="18" t="n">
        <v>576</v>
      </c>
      <c r="H24" s="18" t="n">
        <v>0</v>
      </c>
      <c r="I24" s="18" t="n">
        <v>576</v>
      </c>
      <c r="J24" s="17" t="inlineStr"/>
      <c r="K24" s="25" t="inlineStr">
        <is>
          <t>Alta</t>
        </is>
      </c>
      <c r="L24" s="17" t="inlineStr">
        <is>
          <t>Homologado – confianza Alta</t>
        </is>
      </c>
      <c r="M24" s="17" t="inlineStr">
        <is>
          <t>Cruce por nomenclatura: similitud 1.00. El material ocupa 2 filas en la hoja 1060 NQN (lote/almacén). La cantidad SAP y la física de esta vista son el total del material.</t>
        </is>
      </c>
    </row>
    <row r="25">
      <c r="A25" s="17" t="inlineStr">
        <is>
          <t>Neuquén</t>
        </is>
      </c>
      <c r="B25" s="17" t="inlineStr">
        <is>
          <t>Medicamentos</t>
        </is>
      </c>
      <c r="C25" s="17" t="inlineStr">
        <is>
          <t>1000143</t>
        </is>
      </c>
      <c r="D25" s="17" t="inlineStr">
        <is>
          <t>BUTIL BROMURO DE HIOSCINA COMPRIMIDO</t>
        </is>
      </c>
      <c r="E25" s="17" t="inlineStr">
        <is>
          <t>319</t>
        </is>
      </c>
      <c r="F25" s="17" t="inlineStr">
        <is>
          <t>HIOSCINA SIMPLE COMP</t>
        </is>
      </c>
      <c r="G25" s="18" t="n">
        <v>810</v>
      </c>
      <c r="H25" s="18" t="n">
        <v>380</v>
      </c>
      <c r="I25" s="18" t="n">
        <v>430</v>
      </c>
      <c r="J25" s="17" t="inlineStr"/>
      <c r="K25" s="26" t="inlineStr">
        <is>
          <t>Baja</t>
        </is>
      </c>
      <c r="L25" s="17" t="inlineStr">
        <is>
          <t>Homologado – confianza Baja – pendiente de validación</t>
        </is>
      </c>
      <c r="M25" s="17" t="inlineStr">
        <is>
          <t>Cruce por nomenclatura: similitud 0.54. El material ocupa 5 filas en la hoja 1060 NQN (lote/almacén). La cantidad SAP y la física de esta vista son el total del material.</t>
        </is>
      </c>
    </row>
    <row r="26">
      <c r="A26" s="17" t="inlineStr">
        <is>
          <t>Neuquén</t>
        </is>
      </c>
      <c r="B26" s="17" t="inlineStr">
        <is>
          <t>Medicamentos</t>
        </is>
      </c>
      <c r="C26" s="17" t="inlineStr">
        <is>
          <t>1000305</t>
        </is>
      </c>
      <c r="D26" s="17" t="inlineStr">
        <is>
          <t>FENTANILO AMP 0,25mg/5ml</t>
        </is>
      </c>
      <c r="E26" s="17" t="inlineStr">
        <is>
          <t>309</t>
        </is>
      </c>
      <c r="F26" s="17" t="inlineStr">
        <is>
          <t>FENTANILO AMP</t>
        </is>
      </c>
      <c r="G26" s="18" t="n">
        <v>450</v>
      </c>
      <c r="H26" s="18" t="n">
        <v>46</v>
      </c>
      <c r="I26" s="18" t="n">
        <v>404</v>
      </c>
      <c r="J26" s="17" t="inlineStr"/>
      <c r="K26" s="30" t="inlineStr">
        <is>
          <t>Media</t>
        </is>
      </c>
      <c r="L26" s="17" t="inlineStr">
        <is>
          <t>Homologado – confianza Media – pendiente de validación</t>
        </is>
      </c>
      <c r="M26" s="17" t="inlineStr">
        <is>
          <t>Cruce por nomenclatura: una nomenclatura no informa dosis; similitud 0.77. El material ocupa 6 filas en la hoja 1060 NQN (lote/almacén). La cantidad SAP y la física de esta vista son el total del material.</t>
        </is>
      </c>
    </row>
    <row r="27">
      <c r="A27" s="17" t="inlineStr">
        <is>
          <t>Neuquén</t>
        </is>
      </c>
      <c r="B27" s="17" t="inlineStr">
        <is>
          <t>Descartables</t>
        </is>
      </c>
      <c r="C27" s="17" t="inlineStr">
        <is>
          <t>2000475</t>
        </is>
      </c>
      <c r="D27" s="17" t="inlineStr">
        <is>
          <t>PILA  C 2</t>
        </is>
      </c>
      <c r="E27" s="17" t="inlineStr">
        <is>
          <t>282; 247; 503; 505; 504</t>
        </is>
      </c>
      <c r="F27" s="17" t="inlineStr">
        <is>
          <t>PILA C; Pilas 2032; PILAS 9V; PILAS A76; PILAS LR41</t>
        </is>
      </c>
      <c r="G27" s="18" t="n">
        <v>8</v>
      </c>
      <c r="H27" s="18" t="n">
        <v>409</v>
      </c>
      <c r="I27" s="18" t="n">
        <v>-401</v>
      </c>
      <c r="J27" s="17" t="inlineStr"/>
      <c r="K27" s="26" t="inlineStr">
        <is>
          <t>Baja</t>
        </is>
      </c>
      <c r="L27" s="17" t="inlineStr">
        <is>
          <t>Homologado – confianza Baja – pendiente de validación</t>
        </is>
      </c>
      <c r="M27" s="17"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17" t="inlineStr">
        <is>
          <t>Neuquén</t>
        </is>
      </c>
      <c r="B28" s="17" t="inlineStr">
        <is>
          <t>Medicamentos</t>
        </is>
      </c>
      <c r="C28" s="17" t="inlineStr">
        <is>
          <t>1000182</t>
        </is>
      </c>
      <c r="D28" s="17" t="inlineStr">
        <is>
          <t>METOCLOPRAMIDA COMPRIMIDO</t>
        </is>
      </c>
      <c r="E28" s="17" t="inlineStr">
        <is>
          <t>397</t>
        </is>
      </c>
      <c r="F28" s="17" t="inlineStr">
        <is>
          <t>METOCLOPRAMIDA COMP SUBLINGUALES</t>
        </is>
      </c>
      <c r="G28" s="18" t="n">
        <v>410</v>
      </c>
      <c r="H28" s="18" t="n">
        <v>60</v>
      </c>
      <c r="I28" s="18" t="n">
        <v>350</v>
      </c>
      <c r="J28" s="17" t="inlineStr"/>
      <c r="K28" s="26" t="inlineStr">
        <is>
          <t>Baja</t>
        </is>
      </c>
      <c r="L28" s="17" t="inlineStr">
        <is>
          <t>Homologado – confianza Baja – pendiente de validación</t>
        </is>
      </c>
      <c r="M28" s="17" t="inlineStr">
        <is>
          <t>Cruce por nomenclatura: similitud 0.77. El material ocupa 5 filas en la hoja 1060 NQN (lote/almacén). La cantidad SAP y la física de esta vista son el total del material.</t>
        </is>
      </c>
    </row>
    <row r="29">
      <c r="A29" s="17" t="inlineStr">
        <is>
          <t>Neuquén</t>
        </is>
      </c>
      <c r="B29" s="17" t="inlineStr">
        <is>
          <t>Descartables</t>
        </is>
      </c>
      <c r="C29" s="17" t="inlineStr">
        <is>
          <t>2001752</t>
        </is>
      </c>
      <c r="D29" s="17" t="inlineStr">
        <is>
          <t>TEST 6 DROGAS x saliva</t>
        </is>
      </c>
      <c r="E29" s="17" t="inlineStr">
        <is>
          <t>374</t>
        </is>
      </c>
      <c r="F29" s="17" t="inlineStr">
        <is>
          <t>TEST DE DROGA SALIVA (CAJA X 25 UNIDADES)</t>
        </is>
      </c>
      <c r="G29" s="18" t="n">
        <v>340</v>
      </c>
      <c r="H29" s="18" t="n">
        <v>8</v>
      </c>
      <c r="I29" s="18" t="n">
        <v>332</v>
      </c>
      <c r="J29" s="17" t="inlineStr"/>
      <c r="K29" s="26" t="inlineStr">
        <is>
          <t>Baja</t>
        </is>
      </c>
      <c r="L29" s="17" t="inlineStr">
        <is>
          <t>Homologado – confianza Baja – pendiente de validación</t>
        </is>
      </c>
      <c r="M29" s="17" t="inlineStr">
        <is>
          <t>Cruce por nomenclatura: calibre/talle/medida distinta; similitud 0.62. El material ocupa 2 filas en la hoja 1060 NQN (lote/almacén). La cantidad SAP y la física de esta vista son el total del material.</t>
        </is>
      </c>
    </row>
    <row r="30">
      <c r="A30" s="17" t="inlineStr">
        <is>
          <t>Neuquén</t>
        </is>
      </c>
      <c r="B30" s="17" t="inlineStr">
        <is>
          <t>Medicamentos</t>
        </is>
      </c>
      <c r="C30" s="17" t="inlineStr">
        <is>
          <t>1000106</t>
        </is>
      </c>
      <c r="D30" s="17" t="inlineStr">
        <is>
          <t>RIFAMICINA SPRAY 30ML</t>
        </is>
      </c>
      <c r="E30" s="17" t="inlineStr">
        <is>
          <t>199</t>
        </is>
      </c>
      <c r="F30" s="17" t="inlineStr">
        <is>
          <t>RIFAMICINA SV 1% X 30ML</t>
        </is>
      </c>
      <c r="G30" s="18" t="n">
        <v>325</v>
      </c>
      <c r="H30" s="18" t="n">
        <v>12</v>
      </c>
      <c r="I30" s="18" t="n">
        <v>313</v>
      </c>
      <c r="J30" s="17" t="inlineStr"/>
      <c r="K30" s="30" t="inlineStr">
        <is>
          <t>Media</t>
        </is>
      </c>
      <c r="L30" s="17" t="inlineStr">
        <is>
          <t>Homologado – confianza Media – pendiente de validación</t>
        </is>
      </c>
      <c r="M30" s="17" t="inlineStr">
        <is>
          <t>Cruce por nomenclatura: dosis coincide; similitud 0.62. El material ocupa 12 filas en la hoja 1060 NQN (lote/almacén). La cantidad SAP y la física de esta vista son el total del material.</t>
        </is>
      </c>
    </row>
    <row r="31">
      <c r="A31" s="17" t="inlineStr">
        <is>
          <t>Neuquén</t>
        </is>
      </c>
      <c r="B31" s="17" t="inlineStr">
        <is>
          <t>Medicamentos</t>
        </is>
      </c>
      <c r="C31" s="17" t="inlineStr">
        <is>
          <t>1000468</t>
        </is>
      </c>
      <c r="D31" s="17" t="inlineStr">
        <is>
          <t>AMOXICILINA  500 MGR</t>
        </is>
      </c>
      <c r="E31" s="17" t="inlineStr">
        <is>
          <t>MED-003</t>
        </is>
      </c>
      <c r="F31" s="17" t="inlineStr">
        <is>
          <t>Amoxicilina 500mg</t>
        </is>
      </c>
      <c r="G31" s="18" t="n">
        <v>338</v>
      </c>
      <c r="H31" s="18" t="n">
        <v>30</v>
      </c>
      <c r="I31" s="18" t="n">
        <v>308</v>
      </c>
      <c r="J31" s="17" t="inlineStr"/>
      <c r="K31" s="25" t="inlineStr">
        <is>
          <t>Alta</t>
        </is>
      </c>
      <c r="L31" s="17" t="inlineStr">
        <is>
          <t>Homologado – confianza Alta</t>
        </is>
      </c>
      <c r="M31" s="17" t="inlineStr">
        <is>
          <t>Cruce por nomenclatura: dosis coincide; similitud 1.00. El material ocupa 5 filas en la hoja 1060 NQN (lote/almacén). La cantidad SAP y la física de esta vista son el total del material.</t>
        </is>
      </c>
    </row>
    <row r="32">
      <c r="A32" s="17" t="inlineStr">
        <is>
          <t>Neuquén</t>
        </is>
      </c>
      <c r="B32" s="17" t="inlineStr">
        <is>
          <t>Medicamentos</t>
        </is>
      </c>
      <c r="C32" s="17" t="inlineStr">
        <is>
          <t>1000360</t>
        </is>
      </c>
      <c r="D32" s="17" t="inlineStr">
        <is>
          <t>GOTAS OTOSPORIN</t>
        </is>
      </c>
      <c r="E32" s="17" t="inlineStr">
        <is>
          <t>173</t>
        </is>
      </c>
      <c r="F32" s="17" t="inlineStr">
        <is>
          <t>OTOSPORIN</t>
        </is>
      </c>
      <c r="G32" s="18" t="n">
        <v>283</v>
      </c>
      <c r="H32" s="18" t="n">
        <v>27</v>
      </c>
      <c r="I32" s="18" t="n">
        <v>256</v>
      </c>
      <c r="J32" s="17" t="inlineStr"/>
      <c r="K32" s="25" t="inlineStr">
        <is>
          <t>Alta</t>
        </is>
      </c>
      <c r="L32" s="17" t="inlineStr">
        <is>
          <t>Homologado – confianza Alta</t>
        </is>
      </c>
      <c r="M32" s="17" t="inlineStr">
        <is>
          <t>Cruce por nomenclatura: similitud 0.81. El material ocupa 14 filas en la hoja 1060 NQN (lote/almacén). La cantidad SAP y la física de esta vista son el total del material.</t>
        </is>
      </c>
    </row>
    <row r="33">
      <c r="A33" s="17" t="inlineStr">
        <is>
          <t>Neuquén</t>
        </is>
      </c>
      <c r="B33" s="17" t="inlineStr">
        <is>
          <t>Medicamentos</t>
        </is>
      </c>
      <c r="C33" s="17" t="inlineStr">
        <is>
          <t>1000451</t>
        </is>
      </c>
      <c r="D33" s="17" t="inlineStr">
        <is>
          <t>ESOMEPRAZOL COMPRIMIDOS X 40MG</t>
        </is>
      </c>
      <c r="E33" s="17" t="inlineStr">
        <is>
          <t>535</t>
        </is>
      </c>
      <c r="F33" s="17" t="inlineStr">
        <is>
          <t>esomeprazol</t>
        </is>
      </c>
      <c r="G33" s="18" t="n">
        <v>476</v>
      </c>
      <c r="H33" s="18" t="n">
        <v>252</v>
      </c>
      <c r="I33" s="18" t="n">
        <v>224</v>
      </c>
      <c r="J33" s="17" t="inlineStr"/>
      <c r="K33" s="30" t="inlineStr">
        <is>
          <t>Media</t>
        </is>
      </c>
      <c r="L33" s="17" t="inlineStr">
        <is>
          <t>Homologado – confianza Media – pendiente de validación</t>
        </is>
      </c>
      <c r="M33" s="17" t="inlineStr">
        <is>
          <t>Cruce por nomenclatura: una nomenclatura no informa dosis; similitud 0.73. El material ocupa 3 filas en la hoja 1060 NQN (lote/almacén). La cantidad SAP y la física de esta vista son el total del material.</t>
        </is>
      </c>
    </row>
    <row r="34">
      <c r="A34" s="17" t="inlineStr">
        <is>
          <t>Neuquén</t>
        </is>
      </c>
      <c r="B34" s="17" t="inlineStr">
        <is>
          <t>Descartables</t>
        </is>
      </c>
      <c r="C34" s="17" t="inlineStr">
        <is>
          <t>2000018</t>
        </is>
      </c>
      <c r="D34" s="17" t="inlineStr">
        <is>
          <t>TUBO ENDOTRAQ N° 6.5 C/BALON</t>
        </is>
      </c>
      <c r="E34" s="17" t="inlineStr">
        <is>
          <t>518</t>
        </is>
      </c>
      <c r="F34" s="17" t="inlineStr">
        <is>
          <t>TUBO ENDOTRAQUEAL N° 6,5</t>
        </is>
      </c>
      <c r="G34" s="18" t="n">
        <v>260</v>
      </c>
      <c r="H34" s="18" t="n">
        <v>36</v>
      </c>
      <c r="I34" s="18" t="n">
        <v>224</v>
      </c>
      <c r="J34" s="17" t="inlineStr"/>
      <c r="K34" s="26" t="inlineStr">
        <is>
          <t>Baja</t>
        </is>
      </c>
      <c r="L34" s="17" t="inlineStr">
        <is>
          <t>Homologado – confianza Baja – pendiente de validación</t>
        </is>
      </c>
      <c r="M34" s="17"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17" t="inlineStr">
        <is>
          <t>Neuquén</t>
        </is>
      </c>
      <c r="B35" s="17" t="inlineStr">
        <is>
          <t>Medicamentos</t>
        </is>
      </c>
      <c r="C35" s="17" t="inlineStr">
        <is>
          <t>1000369</t>
        </is>
      </c>
      <c r="D35" s="17" t="inlineStr">
        <is>
          <t>TOBRAMICINA+ DEX G</t>
        </is>
      </c>
      <c r="E35" s="17" t="inlineStr">
        <is>
          <t>228</t>
        </is>
      </c>
      <c r="F35" s="17" t="inlineStr">
        <is>
          <t>TOBRAMICINA</t>
        </is>
      </c>
      <c r="G35" s="18" t="n">
        <v>227</v>
      </c>
      <c r="H35" s="18" t="n">
        <v>19</v>
      </c>
      <c r="I35" s="18" t="n">
        <v>208</v>
      </c>
      <c r="J35" s="17" t="inlineStr"/>
      <c r="K35" s="25" t="inlineStr">
        <is>
          <t>Alta</t>
        </is>
      </c>
      <c r="L35" s="17" t="inlineStr">
        <is>
          <t>Homologado – confianza Alta</t>
        </is>
      </c>
      <c r="M35" s="17" t="inlineStr">
        <is>
          <t>Cruce por nomenclatura: similitud 0.78. El material ocupa 8 filas en la hoja 1060 NQN (lote/almacén). La cantidad SAP y la física de esta vista son el total del material.</t>
        </is>
      </c>
    </row>
    <row r="36">
      <c r="A36" s="17" t="inlineStr">
        <is>
          <t>Neuquén</t>
        </is>
      </c>
      <c r="B36" s="17" t="inlineStr">
        <is>
          <t>Medicamentos</t>
        </is>
      </c>
      <c r="C36" s="17" t="inlineStr">
        <is>
          <t>1000029</t>
        </is>
      </c>
      <c r="D36" s="17" t="inlineStr">
        <is>
          <t>ORINAL MASCULINO (PAPAGAYO)</t>
        </is>
      </c>
      <c r="E36" s="17" t="inlineStr">
        <is>
          <t>392</t>
        </is>
      </c>
      <c r="F36" s="17" t="inlineStr">
        <is>
          <t>PAPAGAYO</t>
        </is>
      </c>
      <c r="G36" s="18" t="n">
        <v>177</v>
      </c>
      <c r="H36" s="18" t="n">
        <v>9</v>
      </c>
      <c r="I36" s="18" t="n">
        <v>168</v>
      </c>
      <c r="J36" s="17" t="inlineStr"/>
      <c r="K36" s="30" t="inlineStr">
        <is>
          <t>Media</t>
        </is>
      </c>
      <c r="L36" s="17" t="inlineStr">
        <is>
          <t>Homologado – confianza Media – pendiente de validación</t>
        </is>
      </c>
      <c r="M36" s="17" t="inlineStr">
        <is>
          <t>Cruce por nomenclatura: similitud 0.68. El material ocupa 6 filas en la hoja 1060 NQN (lote/almacén). La cantidad SAP y la física de esta vista son el total del material.</t>
        </is>
      </c>
    </row>
    <row r="37">
      <c r="A37" s="17" t="inlineStr">
        <is>
          <t>Neuquén</t>
        </is>
      </c>
      <c r="B37" s="17" t="inlineStr">
        <is>
          <t>Medicamentos</t>
        </is>
      </c>
      <c r="C37" s="17" t="inlineStr">
        <is>
          <t>1000441</t>
        </is>
      </c>
      <c r="D37" s="17" t="inlineStr">
        <is>
          <t>SERTAL COMPUESTO COMPRIMIDOS</t>
        </is>
      </c>
      <c r="E37" s="17" t="inlineStr">
        <is>
          <t>206</t>
        </is>
      </c>
      <c r="F37" s="17" t="inlineStr">
        <is>
          <t>SERTAL</t>
        </is>
      </c>
      <c r="G37" s="18" t="n">
        <v>82</v>
      </c>
      <c r="H37" s="18" t="n">
        <v>220</v>
      </c>
      <c r="I37" s="18" t="n">
        <v>-138</v>
      </c>
      <c r="J37" s="17" t="inlineStr"/>
      <c r="K37" s="30" t="inlineStr">
        <is>
          <t>Media</t>
        </is>
      </c>
      <c r="L37" s="17" t="inlineStr">
        <is>
          <t>Homologado – confianza Media – pendiente de validación</t>
        </is>
      </c>
      <c r="M37" s="17" t="inlineStr">
        <is>
          <t>Cruce por nomenclatura: similitud 0.68. El material ocupa 5 filas en la hoja 1060 NQN (lote/almacén). La cantidad SAP y la física de esta vista son el total del material.</t>
        </is>
      </c>
    </row>
    <row r="38">
      <c r="A38" s="17" t="inlineStr">
        <is>
          <t>Neuquén</t>
        </is>
      </c>
      <c r="B38" s="17" t="inlineStr">
        <is>
          <t>Medicamentos</t>
        </is>
      </c>
      <c r="C38" s="17" t="inlineStr">
        <is>
          <t>1000019</t>
        </is>
      </c>
      <c r="D38" s="17" t="inlineStr">
        <is>
          <t>CHATA ORINAL FEMENINO</t>
        </is>
      </c>
      <c r="E38" s="17" t="inlineStr">
        <is>
          <t>391</t>
        </is>
      </c>
      <c r="F38" s="17" t="inlineStr">
        <is>
          <t>CHATA</t>
        </is>
      </c>
      <c r="G38" s="18" t="n">
        <v>140</v>
      </c>
      <c r="H38" s="18" t="n">
        <v>17</v>
      </c>
      <c r="I38" s="18" t="n">
        <v>123</v>
      </c>
      <c r="J38" s="17" t="inlineStr"/>
      <c r="K38" s="30" t="inlineStr">
        <is>
          <t>Media</t>
        </is>
      </c>
      <c r="L38" s="17" t="inlineStr">
        <is>
          <t>Homologado – confianza Media – pendiente de validación</t>
        </is>
      </c>
      <c r="M38" s="17" t="inlineStr">
        <is>
          <t>Cruce por nomenclatura: similitud 0.66. El material ocupa 5 filas en la hoja 1060 NQN (lote/almacén). La cantidad SAP y la física de esta vista son el total del material.</t>
        </is>
      </c>
    </row>
    <row r="39">
      <c r="A39" s="17" t="inlineStr">
        <is>
          <t>Neuquén</t>
        </is>
      </c>
      <c r="B39" s="17" t="inlineStr">
        <is>
          <t>Medicamentos</t>
        </is>
      </c>
      <c r="C39" s="17" t="inlineStr">
        <is>
          <t>1000162</t>
        </is>
      </c>
      <c r="D39" s="17" t="inlineStr">
        <is>
          <t>GEL CONDUCTOR KINESIO</t>
        </is>
      </c>
      <c r="E39" s="17" t="inlineStr">
        <is>
          <t>460</t>
        </is>
      </c>
      <c r="F39" s="17" t="inlineStr">
        <is>
          <t>GEL CONDUCTOR 500 GRS</t>
        </is>
      </c>
      <c r="G39" s="18" t="n">
        <v>106</v>
      </c>
      <c r="H39" s="18" t="n">
        <v>0</v>
      </c>
      <c r="I39" s="18" t="n">
        <v>106</v>
      </c>
      <c r="J39" s="17" t="inlineStr"/>
      <c r="K39" s="30" t="inlineStr">
        <is>
          <t>Media</t>
        </is>
      </c>
      <c r="L39" s="17" t="inlineStr">
        <is>
          <t>Homologado – confianza Media – pendiente de validación</t>
        </is>
      </c>
      <c r="M39" s="17" t="inlineStr">
        <is>
          <t>Cruce por nomenclatura: una nomenclatura no informa dosis; similitud 0.60. El material ocupa 6 filas en la hoja 1060 NQN (lote/almacén). La cantidad SAP y la física de esta vista son el total del material.</t>
        </is>
      </c>
    </row>
    <row r="40">
      <c r="A40" s="17" t="inlineStr">
        <is>
          <t>Neuquén</t>
        </is>
      </c>
      <c r="B40" s="17" t="inlineStr">
        <is>
          <t>Descartables</t>
        </is>
      </c>
      <c r="C40" s="17" t="inlineStr">
        <is>
          <t>2000659</t>
        </is>
      </c>
      <c r="D40" s="17" t="inlineStr">
        <is>
          <t>KIT CANULAS OROFARINGEAS (TUBOS DE MAYO)</t>
        </is>
      </c>
      <c r="E40" s="17" t="inlineStr">
        <is>
          <t>394; 500</t>
        </is>
      </c>
      <c r="F40" s="17" t="inlineStr">
        <is>
          <t>CANULAS DE MAYO N°4; CANULAS DE MAYO N°5</t>
        </is>
      </c>
      <c r="G40" s="18" t="n">
        <v>147</v>
      </c>
      <c r="H40" s="18" t="n">
        <v>55</v>
      </c>
      <c r="I40" s="18" t="n">
        <v>92</v>
      </c>
      <c r="J40" s="17" t="inlineStr"/>
      <c r="K40" s="26" t="inlineStr">
        <is>
          <t>Baja</t>
        </is>
      </c>
      <c r="L40" s="17" t="inlineStr">
        <is>
          <t>Homologado – confianza Baja – pendiente de validación</t>
        </is>
      </c>
      <c r="M40" s="17"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17" t="inlineStr">
        <is>
          <t>Neuquén</t>
        </is>
      </c>
      <c r="B41" s="17" t="inlineStr">
        <is>
          <t>Medicamentos</t>
        </is>
      </c>
      <c r="C41" s="17" t="inlineStr">
        <is>
          <t>1000169</t>
        </is>
      </c>
      <c r="D41" s="17" t="inlineStr">
        <is>
          <t>BUSCAPINA COMPUESTA AMP</t>
        </is>
      </c>
      <c r="E41" s="17" t="inlineStr">
        <is>
          <t>317</t>
        </is>
      </c>
      <c r="F41" s="17" t="inlineStr">
        <is>
          <t>BUSCAPINA COMPUESTA</t>
        </is>
      </c>
      <c r="G41" s="18" t="n">
        <v>92</v>
      </c>
      <c r="H41" s="18" t="n">
        <v>0</v>
      </c>
      <c r="I41" s="18" t="n">
        <v>92</v>
      </c>
      <c r="J41" s="17" t="inlineStr"/>
      <c r="K41" s="25" t="inlineStr">
        <is>
          <t>Alta</t>
        </is>
      </c>
      <c r="L41" s="17" t="inlineStr">
        <is>
          <t>Homologado – confianza Alta</t>
        </is>
      </c>
      <c r="M41" s="17" t="inlineStr">
        <is>
          <t>Cruce por nomenclatura: similitud 0.92. El material ocupa 2 filas en la hoja 1060 NQN (lote/almacén). La cantidad SAP y la física de esta vista son el total del material.</t>
        </is>
      </c>
    </row>
    <row r="42">
      <c r="A42" s="17" t="inlineStr">
        <is>
          <t>Neuquén</t>
        </is>
      </c>
      <c r="B42" s="17" t="inlineStr">
        <is>
          <t>Descartables</t>
        </is>
      </c>
      <c r="C42" s="17" t="inlineStr">
        <is>
          <t>2000396</t>
        </is>
      </c>
      <c r="D42" s="17" t="inlineStr">
        <is>
          <t>MASCARA LARINGEA Nº 3</t>
        </is>
      </c>
      <c r="E42" s="17" t="inlineStr">
        <is>
          <t>363</t>
        </is>
      </c>
      <c r="F42" s="17" t="inlineStr">
        <is>
          <t>mascara laríngea n3</t>
        </is>
      </c>
      <c r="G42" s="18" t="n">
        <v>107</v>
      </c>
      <c r="H42" s="18" t="n">
        <v>38</v>
      </c>
      <c r="I42" s="18" t="n">
        <v>69</v>
      </c>
      <c r="J42" s="17" t="inlineStr">
        <is>
          <t>2000396, 2000398, 2000397</t>
        </is>
      </c>
      <c r="K42" s="30" t="inlineStr">
        <is>
          <t>Media</t>
        </is>
      </c>
      <c r="L42" s="17" t="inlineStr">
        <is>
          <t>Homologado – confianza Media – pendiente de validación</t>
        </is>
      </c>
      <c r="M42" s="17"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17" t="inlineStr">
        <is>
          <t>Neuquén</t>
        </is>
      </c>
      <c r="B43" s="17" t="inlineStr">
        <is>
          <t>Descartables</t>
        </is>
      </c>
      <c r="C43" s="17" t="inlineStr">
        <is>
          <t>2001366</t>
        </is>
      </c>
      <c r="D43" s="17" t="inlineStr">
        <is>
          <t>RIÑONERA DE ACERO</t>
        </is>
      </c>
      <c r="E43" s="17" t="inlineStr">
        <is>
          <t>523</t>
        </is>
      </c>
      <c r="F43" s="17" t="inlineStr">
        <is>
          <t>RIÑONERA</t>
        </is>
      </c>
      <c r="G43" s="18" t="n">
        <v>60</v>
      </c>
      <c r="H43" s="18" t="n">
        <v>4</v>
      </c>
      <c r="I43" s="18" t="n">
        <v>56</v>
      </c>
      <c r="J43" s="17" t="inlineStr"/>
      <c r="K43" s="25" t="inlineStr">
        <is>
          <t>Alta</t>
        </is>
      </c>
      <c r="L43" s="17" t="inlineStr">
        <is>
          <t>Homologado – confianza Alta</t>
        </is>
      </c>
      <c r="M43" s="17"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17" t="inlineStr">
        <is>
          <t>Neuquén</t>
        </is>
      </c>
      <c r="B44" s="17" t="inlineStr">
        <is>
          <t>Medicamentos</t>
        </is>
      </c>
      <c r="C44" s="17" t="inlineStr">
        <is>
          <t>1000040</t>
        </is>
      </c>
      <c r="D44" s="17" t="inlineStr">
        <is>
          <t>PINZA KOCHER RECTA 14CM</t>
        </is>
      </c>
      <c r="E44" s="17" t="inlineStr">
        <is>
          <t>534</t>
        </is>
      </c>
      <c r="F44" s="17" t="inlineStr">
        <is>
          <t>PINZA KOCHER</t>
        </is>
      </c>
      <c r="G44" s="18" t="n">
        <v>3</v>
      </c>
      <c r="H44" s="18" t="n">
        <v>51</v>
      </c>
      <c r="I44" s="18" t="n">
        <v>-48</v>
      </c>
      <c r="J44" s="17" t="inlineStr"/>
      <c r="K44" s="30" t="inlineStr">
        <is>
          <t>Media</t>
        </is>
      </c>
      <c r="L44" s="17" t="inlineStr">
        <is>
          <t>Homologado – confianza Media – pendiente de validación</t>
        </is>
      </c>
      <c r="M44" s="17" t="inlineStr">
        <is>
          <t>Cruce por nomenclatura: una nomenclatura no informa dosis; similitud 0.76.</t>
        </is>
      </c>
    </row>
    <row r="45">
      <c r="A45" s="17" t="inlineStr">
        <is>
          <t>Neuquén</t>
        </is>
      </c>
      <c r="B45" s="17" t="inlineStr">
        <is>
          <t>Medicamentos</t>
        </is>
      </c>
      <c r="C45" s="17" t="inlineStr">
        <is>
          <t>1000187</t>
        </is>
      </c>
      <c r="D45" s="17" t="inlineStr">
        <is>
          <t>CALADRYL SOLUCION</t>
        </is>
      </c>
      <c r="E45" s="17" t="inlineStr">
        <is>
          <t>501</t>
        </is>
      </c>
      <c r="F45" s="17" t="inlineStr">
        <is>
          <t>CALADRYL</t>
        </is>
      </c>
      <c r="G45" s="18" t="n">
        <v>48</v>
      </c>
      <c r="H45" s="18" t="n">
        <v>3</v>
      </c>
      <c r="I45" s="18" t="n">
        <v>45</v>
      </c>
      <c r="J45" s="17" t="inlineStr"/>
      <c r="K45" s="25" t="inlineStr">
        <is>
          <t>Alta</t>
        </is>
      </c>
      <c r="L45" s="17" t="inlineStr">
        <is>
          <t>Homologado – confianza Alta</t>
        </is>
      </c>
      <c r="M45" s="17" t="inlineStr">
        <is>
          <t>Cruce por nomenclatura: similitud 0.82. El material ocupa 8 filas en la hoja 1060 NQN (lote/almacén). La cantidad SAP y la física de esta vista son el total del material.</t>
        </is>
      </c>
    </row>
    <row r="46">
      <c r="A46" s="17" t="inlineStr">
        <is>
          <t>Neuquén</t>
        </is>
      </c>
      <c r="B46" s="17" t="inlineStr">
        <is>
          <t>Descartables</t>
        </is>
      </c>
      <c r="C46" s="17" t="inlineStr">
        <is>
          <t>2001866</t>
        </is>
      </c>
      <c r="D46" s="17" t="inlineStr">
        <is>
          <t>SONDA P/ ASPIRACION K30</t>
        </is>
      </c>
      <c r="E46" s="17" t="inlineStr">
        <is>
          <t>349</t>
        </is>
      </c>
      <c r="F46" s="17" t="inlineStr">
        <is>
          <t>sonda k30</t>
        </is>
      </c>
      <c r="G46" s="18" t="n">
        <v>35</v>
      </c>
      <c r="H46" s="18" t="n">
        <v>3</v>
      </c>
      <c r="I46" s="18" t="n">
        <v>32</v>
      </c>
      <c r="J46" s="17" t="inlineStr"/>
      <c r="K46" s="25" t="inlineStr">
        <is>
          <t>Alta</t>
        </is>
      </c>
      <c r="L46" s="17" t="inlineStr">
        <is>
          <t>Homologado – confianza Alta</t>
        </is>
      </c>
      <c r="M46" s="17" t="inlineStr">
        <is>
          <t>Cruce por nomenclatura: similitud 0.75.</t>
        </is>
      </c>
    </row>
    <row r="47">
      <c r="A47" s="17" t="inlineStr">
        <is>
          <t>Neuquén</t>
        </is>
      </c>
      <c r="B47" s="17" t="inlineStr">
        <is>
          <t>Medicamentos</t>
        </is>
      </c>
      <c r="C47" s="17" t="inlineStr">
        <is>
          <t>1005146</t>
        </is>
      </c>
      <c r="D47" s="17" t="inlineStr">
        <is>
          <t>ANPHOTEROL 200ML AEROSOL</t>
        </is>
      </c>
      <c r="E47" s="17" t="inlineStr">
        <is>
          <t>505</t>
        </is>
      </c>
      <c r="F47" s="17" t="inlineStr">
        <is>
          <t>SALBUTAMOL AEROSOL</t>
        </is>
      </c>
      <c r="G47" s="18" t="n">
        <v>1</v>
      </c>
      <c r="H47" s="18" t="n">
        <v>33</v>
      </c>
      <c r="I47" s="18" t="n">
        <v>-32</v>
      </c>
      <c r="J47" s="17" t="inlineStr"/>
      <c r="K47" s="26" t="inlineStr">
        <is>
          <t>Baja</t>
        </is>
      </c>
      <c r="L47" s="17" t="inlineStr">
        <is>
          <t>Homologado – confianza Baja – pendiente de validación</t>
        </is>
      </c>
      <c r="M47" s="17"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17" t="inlineStr">
        <is>
          <t>Neuquén</t>
        </is>
      </c>
      <c r="B48" s="17" t="inlineStr">
        <is>
          <t>Medicamentos</t>
        </is>
      </c>
      <c r="C48" s="17" t="inlineStr">
        <is>
          <t>1000444</t>
        </is>
      </c>
      <c r="D48" s="17" t="inlineStr">
        <is>
          <t>DELTISONA 4MG COMPRIMIDOS</t>
        </is>
      </c>
      <c r="E48" s="17" t="inlineStr">
        <is>
          <t>476</t>
        </is>
      </c>
      <c r="F48" s="17" t="inlineStr">
        <is>
          <t>DELTISONA B 4 mg</t>
        </is>
      </c>
      <c r="G48" s="18" t="n">
        <v>30</v>
      </c>
      <c r="H48" s="18" t="n">
        <v>0</v>
      </c>
      <c r="I48" s="18" t="n">
        <v>30</v>
      </c>
      <c r="J48" s="17" t="inlineStr"/>
      <c r="K48" s="30" t="inlineStr">
        <is>
          <t>Media</t>
        </is>
      </c>
      <c r="L48" s="17" t="inlineStr">
        <is>
          <t>Homologado – confianza Media – pendiente de validación</t>
        </is>
      </c>
      <c r="M48" s="17" t="inlineStr">
        <is>
          <t>Cruce por nomenclatura: dosis coincide; similitud 0.73.</t>
        </is>
      </c>
    </row>
    <row r="49">
      <c r="A49" s="17" t="inlineStr">
        <is>
          <t>Neuquén</t>
        </is>
      </c>
      <c r="B49" s="17" t="inlineStr">
        <is>
          <t>Descartables</t>
        </is>
      </c>
      <c r="C49" s="17" t="inlineStr">
        <is>
          <t>2000297</t>
        </is>
      </c>
      <c r="D49" s="17" t="inlineStr">
        <is>
          <t>REGULADOR 02 C/MANOMETRO A208 VAL 0-15</t>
        </is>
      </c>
      <c r="E49" s="17" t="inlineStr">
        <is>
          <t>418</t>
        </is>
      </c>
      <c r="F49" s="17" t="inlineStr">
        <is>
          <t>MANOMETROS</t>
        </is>
      </c>
      <c r="G49" s="18" t="n">
        <v>23</v>
      </c>
      <c r="H49" s="18" t="n">
        <v>0</v>
      </c>
      <c r="I49" s="18" t="n">
        <v>23</v>
      </c>
      <c r="J49" s="17" t="inlineStr"/>
      <c r="K49" s="26" t="inlineStr">
        <is>
          <t>Baja</t>
        </is>
      </c>
      <c r="L49" s="17" t="inlineStr">
        <is>
          <t>Homologado – confianza Baja – pendiente de validación</t>
        </is>
      </c>
      <c r="M49" s="17" t="inlineStr">
        <is>
          <t>Cruce por nomenclatura: similitud 0.50. El material ocupa 2 filas en la hoja 1060 NQN (lote/almacén). La cantidad SAP y la física de esta vista son el total del material.</t>
        </is>
      </c>
    </row>
    <row r="50">
      <c r="A50" s="17" t="inlineStr">
        <is>
          <t>Neuquén</t>
        </is>
      </c>
      <c r="B50" s="17" t="inlineStr">
        <is>
          <t>Descartables</t>
        </is>
      </c>
      <c r="C50" s="17" t="inlineStr">
        <is>
          <t>2001515</t>
        </is>
      </c>
      <c r="D50" s="17" t="inlineStr">
        <is>
          <t>INMOVILIZADOR LATERO CERVICAL</t>
        </is>
      </c>
      <c r="E50" s="17" t="inlineStr">
        <is>
          <t>513</t>
        </is>
      </c>
      <c r="F50" s="17" t="inlineStr">
        <is>
          <t>INMOVILIZADOR LATEROCERVICAL</t>
        </is>
      </c>
      <c r="G50" s="18" t="n">
        <v>28</v>
      </c>
      <c r="H50" s="18" t="n">
        <v>8</v>
      </c>
      <c r="I50" s="18" t="n">
        <v>20</v>
      </c>
      <c r="J50" s="17" t="inlineStr"/>
      <c r="K50" s="25" t="inlineStr">
        <is>
          <t>Alta</t>
        </is>
      </c>
      <c r="L50" s="17" t="inlineStr">
        <is>
          <t>Homologado – confianza Alta</t>
        </is>
      </c>
      <c r="M50" s="17"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17" t="inlineStr">
        <is>
          <t>Neuquén</t>
        </is>
      </c>
      <c r="B51" s="17" t="inlineStr">
        <is>
          <t>Descartables</t>
        </is>
      </c>
      <c r="C51" s="17" t="inlineStr">
        <is>
          <t>2001261</t>
        </is>
      </c>
      <c r="D51" s="17" t="inlineStr">
        <is>
          <t>BOLSA DE OBITO NEGRA 200MIC C/CIERRE</t>
        </is>
      </c>
      <c r="E51" s="17" t="inlineStr">
        <is>
          <t>506</t>
        </is>
      </c>
      <c r="F51" s="17" t="inlineStr">
        <is>
          <t>BOLSA DE OBITO</t>
        </is>
      </c>
      <c r="G51" s="18" t="n">
        <v>25</v>
      </c>
      <c r="H51" s="18" t="n">
        <v>7</v>
      </c>
      <c r="I51" s="18" t="n">
        <v>18</v>
      </c>
      <c r="J51" s="17" t="inlineStr"/>
      <c r="K51" s="30" t="inlineStr">
        <is>
          <t>Media</t>
        </is>
      </c>
      <c r="L51" s="17" t="inlineStr">
        <is>
          <t>Homologado – confianza Media – pendiente de validación</t>
        </is>
      </c>
      <c r="M51" s="17"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17" t="inlineStr">
        <is>
          <t>Neuquén</t>
        </is>
      </c>
      <c r="B52" s="17" t="inlineStr">
        <is>
          <t>Descartables</t>
        </is>
      </c>
      <c r="C52" s="17" t="inlineStr">
        <is>
          <t>2001121</t>
        </is>
      </c>
      <c r="D52" s="17" t="inlineStr">
        <is>
          <t>TENSIOMETRO DIGITAL</t>
        </is>
      </c>
      <c r="E52" s="17" t="inlineStr">
        <is>
          <t>525</t>
        </is>
      </c>
      <c r="F52" s="17" t="inlineStr">
        <is>
          <t>TENSIOMETRO DIGITAL</t>
        </is>
      </c>
      <c r="G52" s="18" t="n">
        <v>10</v>
      </c>
      <c r="H52" s="18" t="n">
        <v>6</v>
      </c>
      <c r="I52" s="18" t="n">
        <v>4</v>
      </c>
      <c r="J52" s="17" t="inlineStr"/>
      <c r="K52" s="25" t="inlineStr">
        <is>
          <t>Alta</t>
        </is>
      </c>
      <c r="L52" s="17" t="inlineStr">
        <is>
          <t>Homologado – confianza Alta</t>
        </is>
      </c>
      <c r="M52" s="17" t="inlineStr">
        <is>
          <t>Cruce por nomenclatura: similitud 1.00.</t>
        </is>
      </c>
    </row>
    <row r="53">
      <c r="A53" s="17" t="inlineStr">
        <is>
          <t>Neuquén</t>
        </is>
      </c>
      <c r="B53" s="17" t="inlineStr">
        <is>
          <t>Descartables</t>
        </is>
      </c>
      <c r="C53" s="17" t="inlineStr">
        <is>
          <t>2000568</t>
        </is>
      </c>
      <c r="D53" s="17" t="inlineStr">
        <is>
          <t>MORDILLOS DE FIJACION TUBO ENDOTRAQUEAL</t>
        </is>
      </c>
      <c r="E53" s="17" t="inlineStr">
        <is>
          <t>519; 520; 521; 336; 344</t>
        </is>
      </c>
      <c r="F53" s="17" t="inlineStr">
        <is>
          <t>TUBO ENDOTRAQUEAL N°; TUBO ENDOTRAQUEAL N°; TUBO ENDOTRAQUEAL N°; TUBO ENDOTRAQUEALES 8.5; TUBOS ENDOTRAQUEAL</t>
        </is>
      </c>
      <c r="G53" s="18" t="n">
        <v>49</v>
      </c>
      <c r="H53" s="18" t="n">
        <v>50</v>
      </c>
      <c r="I53" s="18" t="n">
        <v>-1</v>
      </c>
      <c r="J53" s="17" t="inlineStr"/>
      <c r="K53" s="26" t="inlineStr">
        <is>
          <t>Baja</t>
        </is>
      </c>
      <c r="L53" s="17" t="inlineStr">
        <is>
          <t>Homologado – confianza Baja – pendiente de validación</t>
        </is>
      </c>
      <c r="M53" s="17"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17" t="inlineStr">
        <is>
          <t>Salta</t>
        </is>
      </c>
      <c r="B54" s="17" t="inlineStr">
        <is>
          <t>Medicamentos</t>
        </is>
      </c>
      <c r="C54" s="17" t="inlineStr">
        <is>
          <t>1005358</t>
        </is>
      </c>
      <c r="D54" s="17" t="inlineStr">
        <is>
          <t>AMOXICILINA  500 MGR</t>
        </is>
      </c>
      <c r="E54" s="17" t="inlineStr">
        <is>
          <t>384</t>
        </is>
      </c>
      <c r="F54" s="17" t="inlineStr">
        <is>
          <t>Amoxicilina 500 mg</t>
        </is>
      </c>
      <c r="G54" s="18" t="n">
        <v>10</v>
      </c>
      <c r="H54" s="18" t="n">
        <v>397</v>
      </c>
      <c r="I54" s="18" t="n">
        <v>-387</v>
      </c>
      <c r="J54" s="17" t="inlineStr"/>
      <c r="K54" s="25" t="inlineStr">
        <is>
          <t>Alta</t>
        </is>
      </c>
      <c r="L54" s="17" t="inlineStr">
        <is>
          <t>Homologado – confianza Alta</t>
        </is>
      </c>
      <c r="M54" s="17" t="inlineStr">
        <is>
          <t>Cruce por nomenclatura: dosis coincide; similitud 1.00.</t>
        </is>
      </c>
    </row>
    <row r="55">
      <c r="A55" s="17" t="inlineStr">
        <is>
          <t>Salta</t>
        </is>
      </c>
      <c r="B55" s="17" t="inlineStr">
        <is>
          <t>Descartables</t>
        </is>
      </c>
      <c r="C55" s="17" t="inlineStr">
        <is>
          <t>2000011</t>
        </is>
      </c>
      <c r="D55" s="17" t="inlineStr">
        <is>
          <t>BAJALENGUAS DE MADERA</t>
        </is>
      </c>
      <c r="E55" s="17" t="inlineStr">
        <is>
          <t>42</t>
        </is>
      </c>
      <c r="F55" s="17" t="inlineStr">
        <is>
          <t>Bajalenguas</t>
        </is>
      </c>
      <c r="G55" s="18" t="n">
        <v>1017</v>
      </c>
      <c r="H55" s="18" t="n">
        <v>680</v>
      </c>
      <c r="I55" s="18" t="n">
        <v>337</v>
      </c>
      <c r="J55" s="17" t="inlineStr"/>
      <c r="K55" s="25" t="inlineStr">
        <is>
          <t>Alta</t>
        </is>
      </c>
      <c r="L55" s="17" t="inlineStr">
        <is>
          <t>Homologado – confianza Alta</t>
        </is>
      </c>
      <c r="M55" s="17" t="inlineStr">
        <is>
          <t>Cruce por nomenclatura: similitud 0.80. El material ocupa 2 filas en la hoja 1130 Salta (lote/almacén). La cantidad SAP y la física de esta vista son el total del material.</t>
        </is>
      </c>
    </row>
    <row r="56">
      <c r="A56" s="17" t="inlineStr">
        <is>
          <t>Salta</t>
        </is>
      </c>
      <c r="B56" s="17" t="inlineStr">
        <is>
          <t>Medicamentos</t>
        </is>
      </c>
      <c r="C56" s="17" t="inlineStr">
        <is>
          <t>1000530</t>
        </is>
      </c>
      <c r="D56" s="17" t="inlineStr">
        <is>
          <t>DIFENHIDRAMINA 50 MG COMPRIMIDOS</t>
        </is>
      </c>
      <c r="E56" s="17" t="inlineStr">
        <is>
          <t>102</t>
        </is>
      </c>
      <c r="F56" s="17" t="inlineStr">
        <is>
          <t>Difenhidramina Comprimidos x 50mg</t>
        </is>
      </c>
      <c r="G56" s="18" t="n">
        <v>485</v>
      </c>
      <c r="H56" s="18" t="n">
        <v>200</v>
      </c>
      <c r="I56" s="18" t="n">
        <v>285</v>
      </c>
      <c r="J56" s="17" t="inlineStr"/>
      <c r="K56" s="25" t="inlineStr">
        <is>
          <t>Alta</t>
        </is>
      </c>
      <c r="L56" s="17" t="inlineStr">
        <is>
          <t>Homologado – confianza Alta</t>
        </is>
      </c>
      <c r="M56" s="17" t="inlineStr">
        <is>
          <t>Cruce por nomenclatura: dosis coincide; similitud 0.96.</t>
        </is>
      </c>
    </row>
    <row r="57">
      <c r="A57" s="17" t="inlineStr">
        <is>
          <t>Salta</t>
        </is>
      </c>
      <c r="B57" s="17" t="inlineStr">
        <is>
          <t>Medicamentos</t>
        </is>
      </c>
      <c r="C57" s="17" t="inlineStr">
        <is>
          <t>1005299</t>
        </is>
      </c>
      <c r="D57" s="17" t="inlineStr">
        <is>
          <t>AMOXICILINA +AC. CLAVULONICO 1GR COMP</t>
        </is>
      </c>
      <c r="E57" s="17" t="inlineStr">
        <is>
          <t>35</t>
        </is>
      </c>
      <c r="F57" s="17" t="inlineStr">
        <is>
          <t>Amoxicilina Comp. X1gr</t>
        </is>
      </c>
      <c r="G57" s="18" t="n">
        <v>258</v>
      </c>
      <c r="H57" s="18" t="n">
        <v>10</v>
      </c>
      <c r="I57" s="18" t="n">
        <v>248</v>
      </c>
      <c r="J57" s="17" t="inlineStr"/>
      <c r="K57" s="25" t="inlineStr">
        <is>
          <t>Alta</t>
        </is>
      </c>
      <c r="L57" s="17" t="inlineStr">
        <is>
          <t>Homologado – confianza Alta</t>
        </is>
      </c>
      <c r="M57" s="17" t="inlineStr">
        <is>
          <t>Cruce por nomenclatura: dosis coincide; similitud 0.81.</t>
        </is>
      </c>
    </row>
    <row r="58">
      <c r="A58" s="17" t="inlineStr">
        <is>
          <t>Salta</t>
        </is>
      </c>
      <c r="B58" s="17" t="inlineStr">
        <is>
          <t>Medicamentos</t>
        </is>
      </c>
      <c r="C58" s="17" t="inlineStr">
        <is>
          <t>1000094</t>
        </is>
      </c>
      <c r="D58" s="17" t="inlineStr">
        <is>
          <t>DEXAMETASONA INY 4MG/ML AMPOLLA</t>
        </is>
      </c>
      <c r="E58" s="17" t="inlineStr">
        <is>
          <t>45</t>
        </is>
      </c>
      <c r="F58" s="17" t="inlineStr">
        <is>
          <t>Betametasona inyectable 4mg/1ml amp</t>
        </is>
      </c>
      <c r="G58" s="18" t="n">
        <v>200</v>
      </c>
      <c r="H58" s="18" t="n">
        <v>86</v>
      </c>
      <c r="I58" s="18" t="n">
        <v>114</v>
      </c>
      <c r="J58" s="17" t="inlineStr"/>
      <c r="K58" s="26" t="inlineStr">
        <is>
          <t>Baja</t>
        </is>
      </c>
      <c r="L58" s="17" t="inlineStr">
        <is>
          <t>Homologado – confianza Baja – pendiente de validación</t>
        </is>
      </c>
      <c r="M58" s="17" t="inlineStr">
        <is>
          <t>Cruce por nomenclatura: dosis coincide; similitud 0.76.</t>
        </is>
      </c>
    </row>
    <row r="59">
      <c r="A59" s="17" t="inlineStr">
        <is>
          <t>Salta</t>
        </is>
      </c>
      <c r="B59" s="17" t="inlineStr">
        <is>
          <t>Medicamentos</t>
        </is>
      </c>
      <c r="C59" s="17" t="inlineStr">
        <is>
          <t>1000961</t>
        </is>
      </c>
      <c r="D59" s="17" t="inlineStr">
        <is>
          <t>MELATONINA x 30 COMPRIMIDOS</t>
        </is>
      </c>
      <c r="E59" s="17" t="inlineStr">
        <is>
          <t>409</t>
        </is>
      </c>
      <c r="F59" s="17" t="inlineStr">
        <is>
          <t>Melatonina 3mg comprimido</t>
        </is>
      </c>
      <c r="G59" s="18" t="n">
        <v>6</v>
      </c>
      <c r="H59" s="18" t="n">
        <v>120</v>
      </c>
      <c r="I59" s="18" t="n">
        <v>-114</v>
      </c>
      <c r="J59" s="17" t="inlineStr"/>
      <c r="K59" s="30" t="inlineStr">
        <is>
          <t>Media</t>
        </is>
      </c>
      <c r="L59" s="17" t="inlineStr">
        <is>
          <t>Homologado – confianza Media – pendiente de validación</t>
        </is>
      </c>
      <c r="M59" s="17" t="inlineStr">
        <is>
          <t>Cruce por nomenclatura: una nomenclatura no informa dosis; similitud 0.64. El material ocupa 2 filas en la hoja 1130 Salta (lote/almacén). La cantidad SAP y la física de esta vista son el total del material.</t>
        </is>
      </c>
    </row>
    <row r="60">
      <c r="A60" s="17" t="inlineStr">
        <is>
          <t>Salta</t>
        </is>
      </c>
      <c r="B60" s="17" t="inlineStr">
        <is>
          <t>Medicamentos</t>
        </is>
      </c>
      <c r="C60" s="17" t="inlineStr">
        <is>
          <t>1000147</t>
        </is>
      </c>
      <c r="D60" s="17" t="inlineStr">
        <is>
          <t>RADITIDINA AMP</t>
        </is>
      </c>
      <c r="E60" s="17" t="inlineStr">
        <is>
          <t>386</t>
        </is>
      </c>
      <c r="F60" s="17" t="inlineStr">
        <is>
          <t>Ranitidina 50mg x 5ml</t>
        </is>
      </c>
      <c r="G60" s="18" t="n">
        <v>20</v>
      </c>
      <c r="H60" s="18" t="n">
        <v>114</v>
      </c>
      <c r="I60" s="18" t="n">
        <v>-94</v>
      </c>
      <c r="J60" s="17" t="inlineStr"/>
      <c r="K60" s="26" t="inlineStr">
        <is>
          <t>Baja</t>
        </is>
      </c>
      <c r="L60" s="17" t="inlineStr">
        <is>
          <t>Homologado – confianza Baja – pendiente de validación</t>
        </is>
      </c>
      <c r="M60" s="17" t="inlineStr">
        <is>
          <t>Cruce por nomenclatura: una nomenclatura no informa dosis; similitud 0.53.</t>
        </is>
      </c>
    </row>
    <row r="61">
      <c r="A61" s="17" t="inlineStr">
        <is>
          <t>Salta</t>
        </is>
      </c>
      <c r="B61" s="17" t="inlineStr">
        <is>
          <t>Medicamentos</t>
        </is>
      </c>
      <c r="C61" s="17" t="inlineStr">
        <is>
          <t>1001211</t>
        </is>
      </c>
      <c r="D61" s="17" t="inlineStr">
        <is>
          <t>Simeticona comprimidos 250mg</t>
        </is>
      </c>
      <c r="E61" s="17" t="inlineStr">
        <is>
          <t>216</t>
        </is>
      </c>
      <c r="F61" s="17" t="inlineStr">
        <is>
          <t>Simeticona comprimidos x200mg</t>
        </is>
      </c>
      <c r="G61" s="18" t="n">
        <v>60</v>
      </c>
      <c r="H61" s="18" t="n">
        <v>140</v>
      </c>
      <c r="I61" s="18" t="n">
        <v>-80</v>
      </c>
      <c r="J61" s="17" t="inlineStr"/>
      <c r="K61" s="26" t="inlineStr">
        <is>
          <t>Baja</t>
        </is>
      </c>
      <c r="L61" s="17" t="inlineStr">
        <is>
          <t>Homologado – confianza Baja – pendiente de validación</t>
        </is>
      </c>
      <c r="M61" s="17" t="inlineStr">
        <is>
          <t>Cruce por nomenclatura: dosis/presentación distinta (200MG vs 250MG); similitud 0.69.</t>
        </is>
      </c>
    </row>
    <row r="62">
      <c r="A62" s="17" t="inlineStr">
        <is>
          <t>Salta</t>
        </is>
      </c>
      <c r="B62" s="17" t="inlineStr">
        <is>
          <t>Medicamentos</t>
        </is>
      </c>
      <c r="C62" s="17" t="inlineStr">
        <is>
          <t>1000340</t>
        </is>
      </c>
      <c r="D62" s="17" t="inlineStr">
        <is>
          <t>AMLODIPINA COMP. 5MG</t>
        </is>
      </c>
      <c r="E62" s="17" t="inlineStr">
        <is>
          <t>34</t>
        </is>
      </c>
      <c r="F62" s="17" t="inlineStr">
        <is>
          <t>Amlodipina Comprimidos x 5 mg</t>
        </is>
      </c>
      <c r="G62" s="18" t="n">
        <v>240</v>
      </c>
      <c r="H62" s="18" t="n">
        <v>290</v>
      </c>
      <c r="I62" s="18" t="n">
        <v>-50</v>
      </c>
      <c r="J62" s="17" t="inlineStr"/>
      <c r="K62" s="25" t="inlineStr">
        <is>
          <t>Alta</t>
        </is>
      </c>
      <c r="L62" s="17" t="inlineStr">
        <is>
          <t>Homologado – confianza Alta</t>
        </is>
      </c>
      <c r="M62" s="17" t="inlineStr">
        <is>
          <t>Cruce por nomenclatura: dosis coincide; similitud 1.00.</t>
        </is>
      </c>
    </row>
    <row r="63">
      <c r="A63" s="17" t="inlineStr">
        <is>
          <t>Salta</t>
        </is>
      </c>
      <c r="B63" s="17" t="inlineStr">
        <is>
          <t>Medicamentos</t>
        </is>
      </c>
      <c r="C63" s="17" t="inlineStr">
        <is>
          <t>1005330</t>
        </is>
      </c>
      <c r="D63" s="17" t="inlineStr">
        <is>
          <t>HIDROCORTISONA 100MG AMP</t>
        </is>
      </c>
      <c r="E63" s="17" t="inlineStr">
        <is>
          <t>143</t>
        </is>
      </c>
      <c r="F63" s="17" t="inlineStr">
        <is>
          <t>Hidrocortisona 1 fco amp polvo p/rest x100mg</t>
        </is>
      </c>
      <c r="G63" s="18" t="n">
        <v>4</v>
      </c>
      <c r="H63" s="18" t="n">
        <v>54</v>
      </c>
      <c r="I63" s="18" t="n">
        <v>-50</v>
      </c>
      <c r="J63" s="17" t="inlineStr"/>
      <c r="K63" s="26" t="inlineStr">
        <is>
          <t>Baja</t>
        </is>
      </c>
      <c r="L63" s="17" t="inlineStr">
        <is>
          <t>Homologado – confianza Baja – pendiente de validación</t>
        </is>
      </c>
      <c r="M63" s="17" t="inlineStr">
        <is>
          <t>Cruce por nomenclatura: dosis coincide; similitud 0.70.</t>
        </is>
      </c>
    </row>
    <row r="64">
      <c r="A64" s="17" t="inlineStr">
        <is>
          <t>Salta</t>
        </is>
      </c>
      <c r="B64" s="17" t="inlineStr">
        <is>
          <t>Descartables</t>
        </is>
      </c>
      <c r="C64" s="17" t="inlineStr">
        <is>
          <t>2001853</t>
        </is>
      </c>
      <c r="D64" s="17" t="inlineStr">
        <is>
          <t>JERINGA 60 ML PICO LUER SLIP</t>
        </is>
      </c>
      <c r="E64" s="17" t="inlineStr">
        <is>
          <t>159</t>
        </is>
      </c>
      <c r="F64" s="17" t="inlineStr">
        <is>
          <t>Jeringas 60 cc</t>
        </is>
      </c>
      <c r="G64" s="18" t="n">
        <v>50</v>
      </c>
      <c r="H64" s="18" t="n">
        <v>90</v>
      </c>
      <c r="I64" s="18" t="n">
        <v>-40</v>
      </c>
      <c r="J64" s="17" t="inlineStr"/>
      <c r="K64" s="30" t="inlineStr">
        <is>
          <t>Media</t>
        </is>
      </c>
      <c r="L64" s="17" t="inlineStr">
        <is>
          <t>Homologado – confianza Media – pendiente de validación</t>
        </is>
      </c>
      <c r="M64" s="17" t="inlineStr">
        <is>
          <t>Cruce por nomenclatura: dosis coincide; similitud 0.72.</t>
        </is>
      </c>
    </row>
    <row r="65">
      <c r="A65" s="17" t="inlineStr">
        <is>
          <t>Salta</t>
        </is>
      </c>
      <c r="B65" s="17" t="inlineStr">
        <is>
          <t>Medicamentos</t>
        </is>
      </c>
      <c r="C65" s="17" t="inlineStr">
        <is>
          <t>1005104</t>
        </is>
      </c>
      <c r="D65" s="17" t="inlineStr">
        <is>
          <t>CLONAZEPAM 0.5MG COMPRIMIDO</t>
        </is>
      </c>
      <c r="E65" s="17" t="inlineStr">
        <is>
          <t>307</t>
        </is>
      </c>
      <c r="F65" s="17" t="inlineStr">
        <is>
          <t>CLONAZEPAN 0,5 mg</t>
        </is>
      </c>
      <c r="G65" s="18" t="n">
        <v>1</v>
      </c>
      <c r="H65" s="18" t="n">
        <v>30</v>
      </c>
      <c r="I65" s="18" t="n">
        <v>-29</v>
      </c>
      <c r="J65" s="17" t="inlineStr"/>
      <c r="K65" s="25" t="inlineStr">
        <is>
          <t>Alta</t>
        </is>
      </c>
      <c r="L65" s="17" t="inlineStr">
        <is>
          <t>Homologado – confianza Alta</t>
        </is>
      </c>
      <c r="M65" s="17" t="inlineStr">
        <is>
          <t>Cruce por nomenclatura: dosis coincide; similitud 0.76.</t>
        </is>
      </c>
    </row>
    <row r="66">
      <c r="A66" s="17" t="inlineStr">
        <is>
          <t>Salta</t>
        </is>
      </c>
      <c r="B66" s="17" t="inlineStr">
        <is>
          <t>Medicamentos</t>
        </is>
      </c>
      <c r="C66" s="17" t="inlineStr">
        <is>
          <t>1000561</t>
        </is>
      </c>
      <c r="D66" s="17" t="inlineStr">
        <is>
          <t>ACETILCISTEINA 600MG COMP</t>
        </is>
      </c>
      <c r="E66" s="17" t="inlineStr">
        <is>
          <t>7</t>
        </is>
      </c>
      <c r="F66" s="17" t="inlineStr">
        <is>
          <t>ACEMUK (N-Acetilcisteina) 600 Comprimidos efervecesntes</t>
        </is>
      </c>
      <c r="G66" s="18" t="n">
        <v>3</v>
      </c>
      <c r="H66" s="18" t="n">
        <v>30</v>
      </c>
      <c r="I66" s="18" t="n">
        <v>-27</v>
      </c>
      <c r="J66" s="17" t="inlineStr"/>
      <c r="K66" s="26" t="inlineStr">
        <is>
          <t>Baja</t>
        </is>
      </c>
      <c r="L66" s="17" t="inlineStr">
        <is>
          <t>Homologado – confianza Baja – pendiente de validación</t>
        </is>
      </c>
      <c r="M66" s="17" t="inlineStr">
        <is>
          <t>Cruce por nomenclatura: una nomenclatura no informa dosis; similitud 0.68.</t>
        </is>
      </c>
    </row>
    <row r="67">
      <c r="A67" s="17" t="inlineStr">
        <is>
          <t>Salta</t>
        </is>
      </c>
      <c r="B67" s="17" t="inlineStr">
        <is>
          <t>Medicamentos</t>
        </is>
      </c>
      <c r="C67" s="17" t="inlineStr">
        <is>
          <t>1000004</t>
        </is>
      </c>
      <c r="D67" s="17" t="inlineStr">
        <is>
          <t>AGUA OXIGENADA 10 VOL. X 100ML</t>
        </is>
      </c>
      <c r="E67" s="17" t="inlineStr">
        <is>
          <t>16</t>
        </is>
      </c>
      <c r="F67" s="17" t="inlineStr">
        <is>
          <t>Agua Oxigenada x100 ml</t>
        </is>
      </c>
      <c r="G67" s="18" t="n">
        <v>50</v>
      </c>
      <c r="H67" s="18" t="n">
        <v>24</v>
      </c>
      <c r="I67" s="18" t="n">
        <v>26</v>
      </c>
      <c r="J67" s="17" t="inlineStr"/>
      <c r="K67" s="25" t="inlineStr">
        <is>
          <t>Alta</t>
        </is>
      </c>
      <c r="L67" s="17" t="inlineStr">
        <is>
          <t>Homologado – confianza Alta</t>
        </is>
      </c>
      <c r="M67" s="17" t="inlineStr">
        <is>
          <t>Cruce por nomenclatura: dosis coincide; similitud 0.87.</t>
        </is>
      </c>
    </row>
    <row r="68">
      <c r="A68" s="17" t="inlineStr">
        <is>
          <t>Salta</t>
        </is>
      </c>
      <c r="B68" s="17" t="inlineStr">
        <is>
          <t>Medicamentos</t>
        </is>
      </c>
      <c r="C68" s="17" t="inlineStr">
        <is>
          <t>1000390</t>
        </is>
      </c>
      <c r="D68" s="17" t="inlineStr">
        <is>
          <t>TETRAHIDROZOLINA GTAS 15 ML</t>
        </is>
      </c>
      <c r="E68" s="17" t="inlineStr">
        <is>
          <t>235</t>
        </is>
      </c>
      <c r="F68" s="17" t="inlineStr">
        <is>
          <t>Tetrahidrozolina clorhidrato 0,5 mg Gotas Oftalmicas x 15 ml</t>
        </is>
      </c>
      <c r="G68" s="18" t="n">
        <v>41</v>
      </c>
      <c r="H68" s="18" t="n">
        <v>15</v>
      </c>
      <c r="I68" s="18" t="n">
        <v>26</v>
      </c>
      <c r="J68" s="17" t="inlineStr"/>
      <c r="K68" s="26" t="inlineStr">
        <is>
          <t>Baja</t>
        </is>
      </c>
      <c r="L68" s="17" t="inlineStr">
        <is>
          <t>Homologado – confianza Baja – pendiente de validación</t>
        </is>
      </c>
      <c r="M68" s="17" t="inlineStr">
        <is>
          <t>Cruce por nomenclatura: dosis coincide; similitud 0.70. El material ocupa 2 filas en la hoja 1130 Salta (lote/almacén). La cantidad SAP y la física de esta vista son el total del material.</t>
        </is>
      </c>
    </row>
    <row r="69">
      <c r="A69" s="17" t="inlineStr">
        <is>
          <t>Salta</t>
        </is>
      </c>
      <c r="B69" s="17" t="inlineStr">
        <is>
          <t>Medicamentos</t>
        </is>
      </c>
      <c r="C69" s="17" t="inlineStr">
        <is>
          <t>1000046</t>
        </is>
      </c>
      <c r="D69" s="17" t="inlineStr">
        <is>
          <t>IBUPROFENO 400 MG COMPRIMIDOS</t>
        </is>
      </c>
      <c r="E69" s="17" t="inlineStr">
        <is>
          <t>151</t>
        </is>
      </c>
      <c r="F69" s="17" t="inlineStr">
        <is>
          <t>Ibuprofeno comprimidos x 400mg</t>
        </is>
      </c>
      <c r="G69" s="18" t="n">
        <v>20</v>
      </c>
      <c r="H69" s="18" t="n">
        <v>40</v>
      </c>
      <c r="I69" s="18" t="n">
        <v>-20</v>
      </c>
      <c r="J69" s="17" t="inlineStr"/>
      <c r="K69" s="25" t="inlineStr">
        <is>
          <t>Alta</t>
        </is>
      </c>
      <c r="L69" s="17" t="inlineStr">
        <is>
          <t>Homologado – confianza Alta</t>
        </is>
      </c>
      <c r="M69" s="17" t="inlineStr">
        <is>
          <t>Cruce por nomenclatura: dosis coincide; similitud 0.95.</t>
        </is>
      </c>
    </row>
    <row r="70">
      <c r="A70" s="17" t="inlineStr">
        <is>
          <t>Salta</t>
        </is>
      </c>
      <c r="B70" s="17" t="inlineStr">
        <is>
          <t>Medicamentos</t>
        </is>
      </c>
      <c r="C70" s="17" t="inlineStr">
        <is>
          <t>1000054</t>
        </is>
      </c>
      <c r="D70" s="17" t="inlineStr">
        <is>
          <t>ALCOHOL AL 96% X 500ML</t>
        </is>
      </c>
      <c r="E70" s="17" t="inlineStr">
        <is>
          <t>26</t>
        </is>
      </c>
      <c r="F70" s="17" t="inlineStr">
        <is>
          <t>Alcohol 96% x500 ml</t>
        </is>
      </c>
      <c r="G70" s="18" t="n">
        <v>46</v>
      </c>
      <c r="H70" s="18" t="n">
        <v>32</v>
      </c>
      <c r="I70" s="18" t="n">
        <v>14</v>
      </c>
      <c r="J70" s="17" t="inlineStr"/>
      <c r="K70" s="25" t="inlineStr">
        <is>
          <t>Alta</t>
        </is>
      </c>
      <c r="L70" s="17" t="inlineStr">
        <is>
          <t>Homologado – confianza Alta</t>
        </is>
      </c>
      <c r="M70" s="17" t="inlineStr">
        <is>
          <t>Cruce por nomenclatura: dosis coincide; similitud 1.00. El material ocupa 2 filas en la hoja 1130 Salta (lote/almacén). La cantidad SAP y la física de esta vista son el total del material.</t>
        </is>
      </c>
    </row>
    <row r="71">
      <c r="A71" s="17" t="inlineStr">
        <is>
          <t>Salta</t>
        </is>
      </c>
      <c r="B71" s="17" t="inlineStr">
        <is>
          <t>Medicamentos</t>
        </is>
      </c>
      <c r="C71" s="17" t="inlineStr">
        <is>
          <t>1000145</t>
        </is>
      </c>
      <c r="D71" s="17" t="inlineStr">
        <is>
          <t>DEXAMETASONA 0,5 MG COMP</t>
        </is>
      </c>
      <c r="E71" s="17" t="inlineStr">
        <is>
          <t>91</t>
        </is>
      </c>
      <c r="F71" s="17" t="inlineStr">
        <is>
          <t>Dexametasona comprimidos 0,5 mgr</t>
        </is>
      </c>
      <c r="G71" s="18" t="n">
        <v>24</v>
      </c>
      <c r="H71" s="18" t="n">
        <v>10</v>
      </c>
      <c r="I71" s="18" t="n">
        <v>14</v>
      </c>
      <c r="J71" s="17" t="inlineStr"/>
      <c r="K71" s="25" t="inlineStr">
        <is>
          <t>Alta</t>
        </is>
      </c>
      <c r="L71" s="17" t="inlineStr">
        <is>
          <t>Homologado – confianza Alta</t>
        </is>
      </c>
      <c r="M71" s="17" t="inlineStr">
        <is>
          <t>Cruce por nomenclatura: dosis coincide; similitud 0.95.</t>
        </is>
      </c>
    </row>
    <row r="72">
      <c r="A72" s="17" t="inlineStr">
        <is>
          <t>Salta</t>
        </is>
      </c>
      <c r="B72" s="17" t="inlineStr">
        <is>
          <t>Descartables</t>
        </is>
      </c>
      <c r="C72" s="17" t="inlineStr">
        <is>
          <t>2001863</t>
        </is>
      </c>
      <c r="D72" s="17" t="inlineStr">
        <is>
          <t>SONDA P/ ASPIRACION K29</t>
        </is>
      </c>
      <c r="E72" s="17" t="inlineStr">
        <is>
          <t>429</t>
        </is>
      </c>
      <c r="F72" s="17" t="inlineStr">
        <is>
          <t>Sonda de Aspiracion K29</t>
        </is>
      </c>
      <c r="G72" s="18" t="n">
        <v>5</v>
      </c>
      <c r="H72" s="18" t="n">
        <v>19</v>
      </c>
      <c r="I72" s="18" t="n">
        <v>-14</v>
      </c>
      <c r="J72" s="17" t="inlineStr"/>
      <c r="K72" s="25" t="inlineStr">
        <is>
          <t>Alta</t>
        </is>
      </c>
      <c r="L72" s="17" t="inlineStr">
        <is>
          <t>Homologado – confianza Alta</t>
        </is>
      </c>
      <c r="M72" s="17" t="inlineStr">
        <is>
          <t>Cruce por nomenclatura: similitud 0.92.</t>
        </is>
      </c>
    </row>
    <row r="73">
      <c r="A73" s="17" t="inlineStr">
        <is>
          <t>Salta</t>
        </is>
      </c>
      <c r="B73" s="17" t="inlineStr">
        <is>
          <t>Medicamentos</t>
        </is>
      </c>
      <c r="C73" s="17" t="inlineStr">
        <is>
          <t>1000837</t>
        </is>
      </c>
      <c r="D73" s="17" t="inlineStr">
        <is>
          <t>BROMHEXINA 120ML JARABE</t>
        </is>
      </c>
      <c r="E73" s="17" t="inlineStr">
        <is>
          <t>49</t>
        </is>
      </c>
      <c r="F73" s="17" t="inlineStr">
        <is>
          <t>Bromhexina Jbe</t>
        </is>
      </c>
      <c r="G73" s="18" t="n">
        <v>50</v>
      </c>
      <c r="H73" s="18" t="n">
        <v>63</v>
      </c>
      <c r="I73" s="18" t="n">
        <v>-13</v>
      </c>
      <c r="J73" s="17" t="inlineStr"/>
      <c r="K73" s="30" t="inlineStr">
        <is>
          <t>Media</t>
        </is>
      </c>
      <c r="L73" s="17" t="inlineStr">
        <is>
          <t>Homologado – confianza Media – pendiente de validación</t>
        </is>
      </c>
      <c r="M73" s="17" t="inlineStr">
        <is>
          <t>Cruce por nomenclatura: una nomenclatura no informa dosis; similitud 0.85.</t>
        </is>
      </c>
    </row>
    <row r="74">
      <c r="A74" s="17" t="inlineStr">
        <is>
          <t>Salta</t>
        </is>
      </c>
      <c r="B74" s="17" t="inlineStr">
        <is>
          <t>Medicamentos</t>
        </is>
      </c>
      <c r="C74" s="17" t="inlineStr">
        <is>
          <t>1000097</t>
        </is>
      </c>
      <c r="D74" s="17" t="inlineStr">
        <is>
          <t>ALCOHOL AL 96% X 250ML</t>
        </is>
      </c>
      <c r="E74" s="17" t="inlineStr">
        <is>
          <t>23</t>
        </is>
      </c>
      <c r="F74" s="17" t="inlineStr">
        <is>
          <t>Alcohol 96% x 250 ml</t>
        </is>
      </c>
      <c r="G74" s="18" t="n">
        <v>45</v>
      </c>
      <c r="H74" s="18" t="n">
        <v>32</v>
      </c>
      <c r="I74" s="18" t="n">
        <v>13</v>
      </c>
      <c r="J74" s="17" t="inlineStr"/>
      <c r="K74" s="25" t="inlineStr">
        <is>
          <t>Alta</t>
        </is>
      </c>
      <c r="L74" s="17" t="inlineStr">
        <is>
          <t>Homologado – confianza Alta</t>
        </is>
      </c>
      <c r="M74" s="17" t="inlineStr">
        <is>
          <t>Cruce por nomenclatura: dosis coincide; similitud 1.00. El material ocupa 2 filas en la hoja 1130 Salta (lote/almacén). La cantidad SAP y la física de esta vista son el total del material.</t>
        </is>
      </c>
    </row>
    <row r="75">
      <c r="A75" s="17" t="inlineStr">
        <is>
          <t>Salta</t>
        </is>
      </c>
      <c r="B75" s="17" t="inlineStr">
        <is>
          <t>Descartables</t>
        </is>
      </c>
      <c r="C75" s="17" t="inlineStr">
        <is>
          <t>2001233</t>
        </is>
      </c>
      <c r="D75" s="17" t="inlineStr">
        <is>
          <t>HILO DE SUTURA SUPRALON 5</t>
        </is>
      </c>
      <c r="E75" s="17" t="inlineStr">
        <is>
          <t>297</t>
        </is>
      </c>
      <c r="F75" s="17" t="inlineStr">
        <is>
          <t>Hilo de sutura N°3</t>
        </is>
      </c>
      <c r="G75" s="18" t="n">
        <v>18</v>
      </c>
      <c r="H75" s="18" t="n">
        <v>5</v>
      </c>
      <c r="I75" s="18" t="n">
        <v>13</v>
      </c>
      <c r="J75" s="17" t="inlineStr"/>
      <c r="K75" s="26" t="inlineStr">
        <is>
          <t>Baja</t>
        </is>
      </c>
      <c r="L75" s="17" t="inlineStr">
        <is>
          <t>Homologado – confianza Baja – pendiente de validación</t>
        </is>
      </c>
      <c r="M75" s="17" t="inlineStr">
        <is>
          <t>Cruce por nomenclatura: calibre/talle/medida distinta; similitud 0.60.</t>
        </is>
      </c>
    </row>
    <row r="76">
      <c r="A76" s="17" t="inlineStr">
        <is>
          <t>Salta</t>
        </is>
      </c>
      <c r="B76" s="17" t="inlineStr">
        <is>
          <t>Medicamentos</t>
        </is>
      </c>
      <c r="C76" s="17" t="inlineStr">
        <is>
          <t>1000695</t>
        </is>
      </c>
      <c r="D76" s="17" t="inlineStr">
        <is>
          <t>ACICLOVIR 5% CREMA X 10GR</t>
        </is>
      </c>
      <c r="E76" s="17" t="inlineStr">
        <is>
          <t>10</t>
        </is>
      </c>
      <c r="F76" s="17" t="inlineStr">
        <is>
          <t>Aciclovir crema Pomo 5,0% x10gr</t>
        </is>
      </c>
      <c r="G76" s="18" t="n">
        <v>27</v>
      </c>
      <c r="H76" s="18" t="n">
        <v>15</v>
      </c>
      <c r="I76" s="18" t="n">
        <v>12</v>
      </c>
      <c r="J76" s="17" t="inlineStr"/>
      <c r="K76" s="25" t="inlineStr">
        <is>
          <t>Alta</t>
        </is>
      </c>
      <c r="L76" s="17" t="inlineStr">
        <is>
          <t>Homologado – confianza Alta</t>
        </is>
      </c>
      <c r="M76" s="17" t="inlineStr">
        <is>
          <t>Cruce por nomenclatura: dosis coincide; similitud 0.76.</t>
        </is>
      </c>
    </row>
    <row r="77">
      <c r="A77" s="17" t="inlineStr">
        <is>
          <t>Salta</t>
        </is>
      </c>
      <c r="B77" s="17" t="inlineStr">
        <is>
          <t>Descartables</t>
        </is>
      </c>
      <c r="C77" s="17" t="inlineStr">
        <is>
          <t>2002417</t>
        </is>
      </c>
      <c r="D77" s="17" t="inlineStr">
        <is>
          <t>VASELINA SOLIDA X 60 GRS DROGAL</t>
        </is>
      </c>
      <c r="E77" s="17" t="inlineStr">
        <is>
          <t>352</t>
        </is>
      </c>
      <c r="F77" s="17" t="inlineStr">
        <is>
          <t>Vaselina Solida 60mg</t>
        </is>
      </c>
      <c r="G77" s="18" t="n">
        <v>20</v>
      </c>
      <c r="H77" s="18" t="n">
        <v>31</v>
      </c>
      <c r="I77" s="18" t="n">
        <v>-11</v>
      </c>
      <c r="J77" s="17" t="inlineStr"/>
      <c r="K77" s="26" t="inlineStr">
        <is>
          <t>Baja</t>
        </is>
      </c>
      <c r="L77" s="17" t="inlineStr">
        <is>
          <t>Homologado – confianza Baja – pendiente de validación</t>
        </is>
      </c>
      <c r="M77" s="17" t="inlineStr">
        <is>
          <t>Cruce por nomenclatura: dosis/presentación distinta (60MG vs 60000MG); similitud 0.79.</t>
        </is>
      </c>
    </row>
    <row r="78">
      <c r="A78" s="17" t="inlineStr">
        <is>
          <t>Salta</t>
        </is>
      </c>
      <c r="B78" s="17" t="inlineStr">
        <is>
          <t>Medicamentos</t>
        </is>
      </c>
      <c r="C78" s="17" t="inlineStr">
        <is>
          <t>1000792</t>
        </is>
      </c>
      <c r="D78" s="17" t="inlineStr">
        <is>
          <t>ORALSONE MAX TOPIC</t>
        </is>
      </c>
      <c r="E78" s="17" t="inlineStr">
        <is>
          <t>193</t>
        </is>
      </c>
      <c r="F78" s="17" t="inlineStr">
        <is>
          <t>Oralsone Topic</t>
        </is>
      </c>
      <c r="G78" s="18" t="n">
        <v>40</v>
      </c>
      <c r="H78" s="18" t="n">
        <v>32</v>
      </c>
      <c r="I78" s="18" t="n">
        <v>8</v>
      </c>
      <c r="J78" s="17" t="inlineStr"/>
      <c r="K78" s="25" t="inlineStr">
        <is>
          <t>Alta</t>
        </is>
      </c>
      <c r="L78" s="17" t="inlineStr">
        <is>
          <t>Homologado – confianza Alta</t>
        </is>
      </c>
      <c r="M78" s="17" t="inlineStr">
        <is>
          <t>Cruce por nomenclatura: similitud 0.87.</t>
        </is>
      </c>
    </row>
    <row r="79">
      <c r="A79" s="17" t="inlineStr">
        <is>
          <t>Salta</t>
        </is>
      </c>
      <c r="B79" s="17" t="inlineStr">
        <is>
          <t>Medicamentos</t>
        </is>
      </c>
      <c r="C79" s="17" t="inlineStr">
        <is>
          <t>1005229</t>
        </is>
      </c>
      <c r="D79" s="17" t="inlineStr">
        <is>
          <t>CIPROFLOXACINA + HIDROCORTISONA 5ML</t>
        </is>
      </c>
      <c r="E79" s="17" t="inlineStr">
        <is>
          <t>398</t>
        </is>
      </c>
      <c r="F79" s="17" t="inlineStr">
        <is>
          <t>Ciprofloxacina/Hidrocortisona gtas oticas</t>
        </is>
      </c>
      <c r="G79" s="18" t="n">
        <v>30</v>
      </c>
      <c r="H79" s="18" t="n">
        <v>24</v>
      </c>
      <c r="I79" s="18" t="n">
        <v>6</v>
      </c>
      <c r="J79" s="17" t="inlineStr"/>
      <c r="K79" s="30" t="inlineStr">
        <is>
          <t>Media</t>
        </is>
      </c>
      <c r="L79" s="17" t="inlineStr">
        <is>
          <t>Homologado – confianza Media – pendiente de validación</t>
        </is>
      </c>
      <c r="M79" s="17" t="inlineStr">
        <is>
          <t>Cruce por nomenclatura: una nomenclatura no informa dosis; similitud 0.61.</t>
        </is>
      </c>
    </row>
    <row r="80">
      <c r="A80" s="17" t="inlineStr">
        <is>
          <t>Salta</t>
        </is>
      </c>
      <c r="B80" s="17" t="inlineStr">
        <is>
          <t>Medicamentos</t>
        </is>
      </c>
      <c r="C80" s="17" t="inlineStr">
        <is>
          <t>1000827</t>
        </is>
      </c>
      <c r="D80" s="17" t="inlineStr">
        <is>
          <t>BETAMETASONA 15G CREMA</t>
        </is>
      </c>
      <c r="E80" s="17" t="inlineStr">
        <is>
          <t>44</t>
        </is>
      </c>
      <c r="F80" s="17" t="inlineStr">
        <is>
          <t>Betametasona Crema</t>
        </is>
      </c>
      <c r="G80" s="18" t="n">
        <v>50</v>
      </c>
      <c r="H80" s="18" t="n">
        <v>54</v>
      </c>
      <c r="I80" s="18" t="n">
        <v>-4</v>
      </c>
      <c r="J80" s="17" t="inlineStr"/>
      <c r="K80" s="30" t="inlineStr">
        <is>
          <t>Media</t>
        </is>
      </c>
      <c r="L80" s="17" t="inlineStr">
        <is>
          <t>Homologado – confianza Media – pendiente de validación</t>
        </is>
      </c>
      <c r="M80" s="17" t="inlineStr">
        <is>
          <t>Cruce por nomenclatura: una nomenclatura no informa dosis; similitud 0.84.</t>
        </is>
      </c>
    </row>
    <row r="81">
      <c r="A81" s="17" t="inlineStr">
        <is>
          <t>Salta</t>
        </is>
      </c>
      <c r="B81" s="17" t="inlineStr">
        <is>
          <t>Medicamentos</t>
        </is>
      </c>
      <c r="C81" s="17" t="inlineStr">
        <is>
          <t>1000404</t>
        </is>
      </c>
      <c r="D81" s="17" t="inlineStr">
        <is>
          <t>FLUMAZENIL AMP 5 ML</t>
        </is>
      </c>
      <c r="E81" s="17" t="inlineStr">
        <is>
          <t>123</t>
        </is>
      </c>
      <c r="F81" s="17" t="inlineStr">
        <is>
          <t>Flumazenil 1 amp=5ml x0,5ml</t>
        </is>
      </c>
      <c r="G81" s="18" t="n">
        <v>25</v>
      </c>
      <c r="H81" s="18" t="n">
        <v>29</v>
      </c>
      <c r="I81" s="18" t="n">
        <v>-4</v>
      </c>
      <c r="J81" s="17" t="inlineStr"/>
      <c r="K81" s="30" t="inlineStr">
        <is>
          <t>Media</t>
        </is>
      </c>
      <c r="L81" s="17" t="inlineStr">
        <is>
          <t>Homologado – confianza Media – pendiente de validación</t>
        </is>
      </c>
      <c r="M81" s="17" t="inlineStr">
        <is>
          <t>Cruce por nomenclatura: dosis coincide; similitud 0.67.</t>
        </is>
      </c>
    </row>
    <row r="82">
      <c r="A82" s="17" t="inlineStr">
        <is>
          <t>Salta</t>
        </is>
      </c>
      <c r="B82" s="17" t="inlineStr">
        <is>
          <t>Medicamentos</t>
        </is>
      </c>
      <c r="C82" s="17" t="inlineStr">
        <is>
          <t>1000058</t>
        </is>
      </c>
      <c r="D82" s="17" t="inlineStr">
        <is>
          <t>ALCOHOL EN GEL X 500ML</t>
        </is>
      </c>
      <c r="E82" s="17" t="inlineStr">
        <is>
          <t>318; 27; 28</t>
        </is>
      </c>
      <c r="F82" s="17" t="inlineStr">
        <is>
          <t>Alcohol en gel 1000 ml; Alcohol en gel 250 ml; Alcohol en gel 500 ml</t>
        </is>
      </c>
      <c r="G82" s="18" t="n">
        <v>10</v>
      </c>
      <c r="H82" s="18" t="n">
        <v>14</v>
      </c>
      <c r="I82" s="18" t="n">
        <v>-4</v>
      </c>
      <c r="J82" s="17" t="inlineStr"/>
      <c r="K82" s="26" t="inlineStr">
        <is>
          <t>Baja</t>
        </is>
      </c>
      <c r="L82" s="17" t="inlineStr">
        <is>
          <t>Homologado – confianza Baja – pendiente de validación</t>
        </is>
      </c>
      <c r="M82" s="17"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17" t="inlineStr">
        <is>
          <t>Salta</t>
        </is>
      </c>
      <c r="B83" s="17" t="inlineStr">
        <is>
          <t>Medicamentos</t>
        </is>
      </c>
      <c r="C83" s="17" t="inlineStr">
        <is>
          <t>1000250</t>
        </is>
      </c>
      <c r="D83" s="17" t="inlineStr">
        <is>
          <t>DICLOFENAC GEL</t>
        </is>
      </c>
      <c r="E83" s="17" t="inlineStr">
        <is>
          <t>388</t>
        </is>
      </c>
      <c r="F83" s="17" t="inlineStr">
        <is>
          <t>Diclofenac gel (dietilamina 1,16%)</t>
        </is>
      </c>
      <c r="G83" s="18" t="n">
        <v>35</v>
      </c>
      <c r="H83" s="18" t="n">
        <v>33</v>
      </c>
      <c r="I83" s="18" t="n">
        <v>2</v>
      </c>
      <c r="J83" s="17" t="inlineStr"/>
      <c r="K83" s="26" t="inlineStr">
        <is>
          <t>Baja</t>
        </is>
      </c>
      <c r="L83" s="17" t="inlineStr">
        <is>
          <t>Homologado – confianza Baja – pendiente de validación</t>
        </is>
      </c>
      <c r="M83" s="17" t="inlineStr">
        <is>
          <t>Cruce por nomenclatura: una nomenclatura no informa dosis; similitud 0.71.</t>
        </is>
      </c>
    </row>
    <row r="84">
      <c r="A84" s="17" t="inlineStr">
        <is>
          <t>Salta</t>
        </is>
      </c>
      <c r="B84" s="17" t="inlineStr">
        <is>
          <t>Medicamentos</t>
        </is>
      </c>
      <c r="C84" s="17" t="inlineStr">
        <is>
          <t>1000672</t>
        </is>
      </c>
      <c r="D84" s="17" t="inlineStr">
        <is>
          <t>TOBRAMICINA + DEXAMETASONA</t>
        </is>
      </c>
      <c r="E84" s="17" t="inlineStr">
        <is>
          <t>239</t>
        </is>
      </c>
      <c r="F84" s="17" t="inlineStr">
        <is>
          <t>Tobramicina+Dexametasona gotas oftalmicas x5ml</t>
        </is>
      </c>
      <c r="G84" s="18" t="n">
        <v>20</v>
      </c>
      <c r="H84" s="18" t="n">
        <v>19</v>
      </c>
      <c r="I84" s="18" t="n">
        <v>1</v>
      </c>
      <c r="J84" s="17" t="inlineStr"/>
      <c r="K84" s="26" t="inlineStr">
        <is>
          <t>Baja</t>
        </is>
      </c>
      <c r="L84" s="17" t="inlineStr">
        <is>
          <t>Homologado – confianza Baja – pendiente de validación</t>
        </is>
      </c>
      <c r="M84" s="17" t="inlineStr">
        <is>
          <t>Cruce por nomenclatura: una nomenclatura no informa dosis; similitud 0.74.</t>
        </is>
      </c>
    </row>
    <row r="85">
      <c r="A85" s="17" t="inlineStr">
        <is>
          <t>Salta</t>
        </is>
      </c>
      <c r="B85" s="17" t="inlineStr">
        <is>
          <t>Medicamentos</t>
        </is>
      </c>
      <c r="C85" s="17" t="inlineStr">
        <is>
          <t>1000039</t>
        </is>
      </c>
      <c r="D85" s="17" t="inlineStr">
        <is>
          <t>VASELINA SOLIDA POR 1 KG</t>
        </is>
      </c>
      <c r="E85" s="17" t="inlineStr">
        <is>
          <t>278</t>
        </is>
      </c>
      <c r="F85" s="17" t="inlineStr">
        <is>
          <t>Vaselina solida x 1 kg</t>
        </is>
      </c>
      <c r="G85" s="18" t="n">
        <v>8</v>
      </c>
      <c r="H85" s="18" t="n">
        <v>7</v>
      </c>
      <c r="I85" s="18" t="n">
        <v>1</v>
      </c>
      <c r="J85" s="17" t="inlineStr"/>
      <c r="K85" s="25" t="inlineStr">
        <is>
          <t>Alta</t>
        </is>
      </c>
      <c r="L85" s="17" t="inlineStr">
        <is>
          <t>Homologado – confianza Alta</t>
        </is>
      </c>
      <c r="M85" s="17" t="inlineStr">
        <is>
          <t>Cruce por nomenclatura: similitud 1.00.</t>
        </is>
      </c>
    </row>
    <row r="86">
      <c r="A86" s="17" t="inlineStr">
        <is>
          <t>Salta</t>
        </is>
      </c>
      <c r="B86" s="17" t="inlineStr">
        <is>
          <t>Medicamentos</t>
        </is>
      </c>
      <c r="C86" s="17" t="inlineStr">
        <is>
          <t>1000759</t>
        </is>
      </c>
      <c r="D86" s="17" t="inlineStr">
        <is>
          <t>PIECIDEX</t>
        </is>
      </c>
      <c r="E86" s="17" t="inlineStr">
        <is>
          <t>203</t>
        </is>
      </c>
      <c r="F86" s="17" t="inlineStr">
        <is>
          <t>Piecidex terbinafina 1% promo</t>
        </is>
      </c>
      <c r="G86" s="18" t="n">
        <v>20</v>
      </c>
      <c r="H86" s="18" t="n">
        <v>20</v>
      </c>
      <c r="I86" s="18" t="n">
        <v>0</v>
      </c>
      <c r="J86" s="17" t="inlineStr"/>
      <c r="K86" s="26" t="inlineStr">
        <is>
          <t>Baja</t>
        </is>
      </c>
      <c r="L86" s="17" t="inlineStr">
        <is>
          <t>Homologado – confianza Baja – pendiente de validación</t>
        </is>
      </c>
      <c r="M86" s="17" t="inlineStr">
        <is>
          <t>Cruce por nomenclatura: una nomenclatura no informa dosis; similitud 0.64.</t>
        </is>
      </c>
    </row>
    <row r="87">
      <c r="A87" s="17" t="inlineStr">
        <is>
          <t>Salta</t>
        </is>
      </c>
      <c r="B87" s="17" t="inlineStr">
        <is>
          <t>Medicamentos</t>
        </is>
      </c>
      <c r="C87" s="17" t="inlineStr">
        <is>
          <t>1000049</t>
        </is>
      </c>
      <c r="D87" s="17" t="inlineStr">
        <is>
          <t>TIJERA  DE MAYO RECTA</t>
        </is>
      </c>
      <c r="E87" s="17" t="inlineStr">
        <is>
          <t>236</t>
        </is>
      </c>
      <c r="F87" s="17" t="inlineStr">
        <is>
          <t>Tijera de Mayo</t>
        </is>
      </c>
      <c r="G87" s="18" t="n">
        <v>6</v>
      </c>
      <c r="H87" s="18" t="n">
        <v>6</v>
      </c>
      <c r="I87" s="18" t="n">
        <v>0</v>
      </c>
      <c r="J87" s="17" t="inlineStr"/>
      <c r="K87" s="25" t="inlineStr">
        <is>
          <t>Alta</t>
        </is>
      </c>
      <c r="L87" s="17" t="inlineStr">
        <is>
          <t>Homologado – confianza Alta</t>
        </is>
      </c>
      <c r="M87" s="17" t="inlineStr">
        <is>
          <t>Cruce por nomenclatura: similitud 0.84.</t>
        </is>
      </c>
    </row>
    <row r="88">
      <c r="A88" s="17" t="inlineStr">
        <is>
          <t>Salta</t>
        </is>
      </c>
      <c r="B88" s="17" t="inlineStr">
        <is>
          <t>Descartables</t>
        </is>
      </c>
      <c r="C88" s="17" t="inlineStr">
        <is>
          <t>2002621</t>
        </is>
      </c>
      <c r="D88" s="17" t="inlineStr">
        <is>
          <t>CAJA QUIRURGICA STANDAR</t>
        </is>
      </c>
      <c r="E88" s="17" t="inlineStr">
        <is>
          <t>54</t>
        </is>
      </c>
      <c r="F88" s="17" t="inlineStr">
        <is>
          <t>Caja quirurgica</t>
        </is>
      </c>
      <c r="G88" s="18" t="n">
        <v>4</v>
      </c>
      <c r="H88" s="18" t="n">
        <v>4</v>
      </c>
      <c r="I88" s="18" t="n">
        <v>0</v>
      </c>
      <c r="J88" s="17" t="inlineStr"/>
      <c r="K88" s="25" t="inlineStr">
        <is>
          <t>Alta</t>
        </is>
      </c>
      <c r="L88" s="17" t="inlineStr">
        <is>
          <t>Homologado – confianza Alta</t>
        </is>
      </c>
      <c r="M88" s="17" t="inlineStr">
        <is>
          <t>Cruce por nomenclatura: similitud 0.84.</t>
        </is>
      </c>
    </row>
    <row r="89">
      <c r="A89" s="17" t="inlineStr">
        <is>
          <t>San Juan</t>
        </is>
      </c>
      <c r="B89" s="17" t="inlineStr">
        <is>
          <t>Medicamentos</t>
        </is>
      </c>
      <c r="C89" s="17" t="inlineStr">
        <is>
          <t>1000182</t>
        </is>
      </c>
      <c r="D89" s="17" t="inlineStr">
        <is>
          <t>METOCLOPRAMIDA COMPRIMIDO</t>
        </is>
      </c>
      <c r="E89" s="17" t="inlineStr">
        <is>
          <t>MED132</t>
        </is>
      </c>
      <c r="F89" s="17" t="inlineStr">
        <is>
          <t>Metoclopramida S/L comp</t>
        </is>
      </c>
      <c r="G89" s="18" t="n">
        <v>1530</v>
      </c>
      <c r="H89" s="18" t="n">
        <v>300</v>
      </c>
      <c r="I89" s="18" t="n">
        <v>1230</v>
      </c>
      <c r="J89" s="17" t="inlineStr"/>
      <c r="K89" s="25" t="inlineStr">
        <is>
          <t>Alta</t>
        </is>
      </c>
      <c r="L89" s="17" t="inlineStr">
        <is>
          <t>Homologado – confianza Alta</t>
        </is>
      </c>
      <c r="M89" s="17" t="inlineStr">
        <is>
          <t>Cruce por nomenclatura: similitud 0.87.</t>
        </is>
      </c>
    </row>
    <row r="90">
      <c r="A90" s="17" t="inlineStr">
        <is>
          <t>San Juan</t>
        </is>
      </c>
      <c r="B90" s="17" t="inlineStr">
        <is>
          <t>Descartables</t>
        </is>
      </c>
      <c r="C90" s="17" t="inlineStr">
        <is>
          <t>2000011</t>
        </is>
      </c>
      <c r="D90" s="17" t="inlineStr">
        <is>
          <t>BAJALENGUAS DE MADERA</t>
        </is>
      </c>
      <c r="E90" s="17" t="inlineStr">
        <is>
          <t>DESC22</t>
        </is>
      </c>
      <c r="F90" s="17" t="inlineStr">
        <is>
          <t>Bajalenguas x 1 ud</t>
        </is>
      </c>
      <c r="G90" s="18" t="n">
        <v>2636</v>
      </c>
      <c r="H90" s="18" t="n">
        <v>1800</v>
      </c>
      <c r="I90" s="18" t="n">
        <v>836</v>
      </c>
      <c r="J90" s="17" t="inlineStr"/>
      <c r="K90" s="30" t="inlineStr">
        <is>
          <t>Media</t>
        </is>
      </c>
      <c r="L90" s="17" t="inlineStr">
        <is>
          <t>Homologado – confianza Media – pendiente de validación</t>
        </is>
      </c>
      <c r="M90" s="17" t="inlineStr">
        <is>
          <t>Cruce por nomenclatura: similitud 0.62.</t>
        </is>
      </c>
    </row>
    <row r="91">
      <c r="A91" s="17" t="inlineStr">
        <is>
          <t>San Juan</t>
        </is>
      </c>
      <c r="B91" s="17" t="inlineStr">
        <is>
          <t>Medicamentos</t>
        </is>
      </c>
      <c r="C91" s="17" t="inlineStr">
        <is>
          <t>1001297</t>
        </is>
      </c>
      <c r="D91" s="17" t="inlineStr">
        <is>
          <t>PULMONIX ANTIGRIP 20 COMP</t>
        </is>
      </c>
      <c r="E91" s="17" t="inlineStr">
        <is>
          <t>MED156</t>
        </is>
      </c>
      <c r="F91" s="17" t="inlineStr">
        <is>
          <t>Antigripal comp</t>
        </is>
      </c>
      <c r="G91" s="18" t="n">
        <v>672</v>
      </c>
      <c r="H91" s="18" t="n">
        <v>60</v>
      </c>
      <c r="I91" s="18" t="n">
        <v>612</v>
      </c>
      <c r="J91" s="17" t="inlineStr"/>
      <c r="K91" s="30" t="inlineStr">
        <is>
          <t>Media</t>
        </is>
      </c>
      <c r="L91" s="17" t="inlineStr">
        <is>
          <t>Homologado – confianza Media – pendiente de validación</t>
        </is>
      </c>
      <c r="M91" s="17" t="inlineStr">
        <is>
          <t>Cruce por nomenclatura: similitud 0.62. El material ocupa 3 filas en la hoja 1120 SJ (lote/almacén). La cantidad SAP y la física de esta vista son el total del material.</t>
        </is>
      </c>
    </row>
    <row r="92">
      <c r="A92" s="17" t="inlineStr">
        <is>
          <t>San Juan</t>
        </is>
      </c>
      <c r="B92" s="17" t="inlineStr">
        <is>
          <t>Medicamentos</t>
        </is>
      </c>
      <c r="C92" s="17" t="inlineStr">
        <is>
          <t>1000561</t>
        </is>
      </c>
      <c r="D92" s="17" t="inlineStr">
        <is>
          <t>ACETILCISTEINA 600MG COMP</t>
        </is>
      </c>
      <c r="E92" s="17" t="inlineStr">
        <is>
          <t>MED139</t>
        </is>
      </c>
      <c r="F92" s="17" t="inlineStr">
        <is>
          <t>N-Acetilcisteina 600 COMP/SOBRE EFERV</t>
        </is>
      </c>
      <c r="G92" s="18" t="n">
        <v>226</v>
      </c>
      <c r="H92" s="18" t="n">
        <v>9</v>
      </c>
      <c r="I92" s="18" t="n">
        <v>217</v>
      </c>
      <c r="J92" s="17" t="inlineStr"/>
      <c r="K92" s="26" t="inlineStr">
        <is>
          <t>Baja</t>
        </is>
      </c>
      <c r="L92" s="17" t="inlineStr">
        <is>
          <t>Homologado – confianza Baja – pendiente de validación</t>
        </is>
      </c>
      <c r="M92" s="17" t="inlineStr">
        <is>
          <t>Cruce por nomenclatura: una nomenclatura no informa dosis; similitud 0.70. El material ocupa 2 filas en la hoja 1120 SJ (lote/almacén). La cantidad SAP y la física de esta vista son el total del material.</t>
        </is>
      </c>
    </row>
    <row r="93">
      <c r="A93" s="17" t="inlineStr">
        <is>
          <t>San Juan</t>
        </is>
      </c>
      <c r="B93" s="17" t="inlineStr">
        <is>
          <t>Medicamentos</t>
        </is>
      </c>
      <c r="C93" s="17" t="inlineStr">
        <is>
          <t>1000530</t>
        </is>
      </c>
      <c r="D93" s="17" t="inlineStr">
        <is>
          <t>DIFENHIDRAMINA 50 MG COMPRIMIDOS</t>
        </is>
      </c>
      <c r="E93" s="17" t="inlineStr">
        <is>
          <t>MED66</t>
        </is>
      </c>
      <c r="F93" s="17" t="inlineStr">
        <is>
          <t>Difenhidramina 50mg Comp</t>
        </is>
      </c>
      <c r="G93" s="18" t="n">
        <v>263</v>
      </c>
      <c r="H93" s="18" t="n">
        <v>50</v>
      </c>
      <c r="I93" s="18" t="n">
        <v>213</v>
      </c>
      <c r="J93" s="17" t="inlineStr"/>
      <c r="K93" s="25" t="inlineStr">
        <is>
          <t>Alta</t>
        </is>
      </c>
      <c r="L93" s="17" t="inlineStr">
        <is>
          <t>Homologado – confianza Alta</t>
        </is>
      </c>
      <c r="M93" s="17" t="inlineStr">
        <is>
          <t>Cruce por nomenclatura: dosis coincide; similitud 1.00. El material ocupa 3 filas en la hoja 1120 SJ (lote/almacén). La cantidad SAP y la física de esta vista son el total del material.</t>
        </is>
      </c>
    </row>
    <row r="94">
      <c r="A94" s="17" t="inlineStr">
        <is>
          <t>San Juan</t>
        </is>
      </c>
      <c r="B94" s="17" t="inlineStr">
        <is>
          <t>Medicamentos</t>
        </is>
      </c>
      <c r="C94" s="17" t="inlineStr">
        <is>
          <t>1000384</t>
        </is>
      </c>
      <c r="D94" s="17" t="inlineStr">
        <is>
          <t>RANITIDINA 50 MG AMP</t>
        </is>
      </c>
      <c r="E94" s="17" t="inlineStr">
        <is>
          <t>MED159</t>
        </is>
      </c>
      <c r="F94" s="17" t="inlineStr">
        <is>
          <t>Ranitidina 50 mg amp</t>
        </is>
      </c>
      <c r="G94" s="18" t="n">
        <v>170</v>
      </c>
      <c r="H94" s="18" t="n">
        <v>3</v>
      </c>
      <c r="I94" s="18" t="n">
        <v>167</v>
      </c>
      <c r="J94" s="17" t="inlineStr"/>
      <c r="K94" s="25" t="inlineStr">
        <is>
          <t>Alta</t>
        </is>
      </c>
      <c r="L94" s="17" t="inlineStr">
        <is>
          <t>Homologado – confianza Alta</t>
        </is>
      </c>
      <c r="M94" s="17" t="inlineStr">
        <is>
          <t>Cruce por nomenclatura: dosis coincide; similitud 1.00. El material ocupa 2 filas en la hoja 1120 SJ (lote/almacén). La cantidad SAP y la física de esta vista son el total del material.</t>
        </is>
      </c>
    </row>
    <row r="95">
      <c r="A95" s="17" t="inlineStr">
        <is>
          <t>San Juan</t>
        </is>
      </c>
      <c r="B95" s="17" t="inlineStr">
        <is>
          <t>Medicamentos</t>
        </is>
      </c>
      <c r="C95" s="17" t="inlineStr">
        <is>
          <t>1000752</t>
        </is>
      </c>
      <c r="D95" s="17" t="inlineStr">
        <is>
          <t>SALES DE HIDRATACION</t>
        </is>
      </c>
      <c r="E95" s="17" t="inlineStr">
        <is>
          <t>MED162</t>
        </is>
      </c>
      <c r="F95" s="17" t="inlineStr">
        <is>
          <t>Sales de Rehidratación (FM) sobre x 28gr</t>
        </is>
      </c>
      <c r="G95" s="18" t="n">
        <v>152</v>
      </c>
      <c r="H95" s="18" t="n">
        <v>2</v>
      </c>
      <c r="I95" s="18" t="n">
        <v>150</v>
      </c>
      <c r="J95" s="17" t="inlineStr"/>
      <c r="K95" s="30" t="inlineStr">
        <is>
          <t>Media</t>
        </is>
      </c>
      <c r="L95" s="17" t="inlineStr">
        <is>
          <t>Homologado – confianza Media – pendiente de validación</t>
        </is>
      </c>
      <c r="M95" s="17" t="inlineStr">
        <is>
          <t>Cruce por nomenclatura: una nomenclatura no informa dosis; similitud 0.68. El material ocupa 4 filas en la hoja 1120 SJ (lote/almacén). La cantidad SAP y la física de esta vista son el total del material.</t>
        </is>
      </c>
    </row>
    <row r="96">
      <c r="A96" s="17" t="inlineStr">
        <is>
          <t>San Juan</t>
        </is>
      </c>
      <c r="B96" s="17" t="inlineStr">
        <is>
          <t>Medicamentos</t>
        </is>
      </c>
      <c r="C96" s="17" t="inlineStr">
        <is>
          <t>1005284</t>
        </is>
      </c>
      <c r="D96" s="17" t="inlineStr">
        <is>
          <t>AMBROXOL + BUTEMAT JBE X 120Ml</t>
        </is>
      </c>
      <c r="E96" s="17" t="inlineStr">
        <is>
          <t>MED108</t>
        </is>
      </c>
      <c r="F96" s="17" t="inlineStr">
        <is>
          <t>Jarabe (Ambroxol - Clorhidrato) 120 ml</t>
        </is>
      </c>
      <c r="G96" s="18" t="n">
        <v>120</v>
      </c>
      <c r="H96" s="18" t="n">
        <v>34</v>
      </c>
      <c r="I96" s="18" t="n">
        <v>86</v>
      </c>
      <c r="J96" s="17" t="inlineStr">
        <is>
          <t>1005284, 1005285</t>
        </is>
      </c>
      <c r="K96" s="26" t="inlineStr">
        <is>
          <t>Baja</t>
        </is>
      </c>
      <c r="L96" s="17" t="inlineStr">
        <is>
          <t>Homologado – confianza Baja – pendiente de validación</t>
        </is>
      </c>
      <c r="M96" s="17" t="inlineStr">
        <is>
          <t>Cruce por nomenclatura: dosis coincide; similitud 0.62. El cruce SAP–Avain identificó 2 códigos SAP como posibles equivalentes del mismo ítem de Avain (1005284, 1005285). Se imputó al primero (lógica BUSCARV); requiere validación posterior.</t>
        </is>
      </c>
    </row>
    <row r="97">
      <c r="A97" s="17" t="inlineStr">
        <is>
          <t>San Juan</t>
        </is>
      </c>
      <c r="B97" s="17" t="inlineStr">
        <is>
          <t>Medicamentos</t>
        </is>
      </c>
      <c r="C97" s="17" t="inlineStr">
        <is>
          <t>1005144</t>
        </is>
      </c>
      <c r="D97" s="17" t="inlineStr">
        <is>
          <t>VASELINA SOLIDA POR 50 GRS</t>
        </is>
      </c>
      <c r="E97" s="17" t="inlineStr">
        <is>
          <t>DESC165</t>
        </is>
      </c>
      <c r="F97" s="17" t="inlineStr">
        <is>
          <t>Vaselina Solida x 60gr</t>
        </is>
      </c>
      <c r="G97" s="18" t="n">
        <v>85</v>
      </c>
      <c r="H97" s="18" t="n">
        <v>2</v>
      </c>
      <c r="I97" s="18" t="n">
        <v>83</v>
      </c>
      <c r="J97" s="17" t="inlineStr"/>
      <c r="K97" s="26" t="inlineStr">
        <is>
          <t>Baja</t>
        </is>
      </c>
      <c r="L97" s="17" t="inlineStr">
        <is>
          <t>Homologado – confianza Baja – pendiente de validación</t>
        </is>
      </c>
      <c r="M97" s="17" t="inlineStr">
        <is>
          <t>Cruce por nomenclatura: dosis/presentación distinta (60000MG vs 50000MG); similitud 0.74. El material ocupa 3 filas en la hoja 1120 SJ (lote/almacén). La cantidad SAP y la física de esta vista son el total del material.</t>
        </is>
      </c>
    </row>
    <row r="98">
      <c r="A98" s="17" t="inlineStr">
        <is>
          <t>San Juan</t>
        </is>
      </c>
      <c r="B98" s="17" t="inlineStr">
        <is>
          <t>Medicamentos</t>
        </is>
      </c>
      <c r="C98" s="17" t="inlineStr">
        <is>
          <t>1000017</t>
        </is>
      </c>
      <c r="D98" s="17" t="inlineStr">
        <is>
          <t>ALCOHOL AL 70% X 1000ML</t>
        </is>
      </c>
      <c r="E98" s="17" t="inlineStr">
        <is>
          <t>DESC14</t>
        </is>
      </c>
      <c r="F98" s="17" t="inlineStr">
        <is>
          <t>Alcohol 70% x 1000 ml</t>
        </is>
      </c>
      <c r="G98" s="18" t="n">
        <v>91</v>
      </c>
      <c r="H98" s="18" t="n">
        <v>9</v>
      </c>
      <c r="I98" s="18" t="n">
        <v>82</v>
      </c>
      <c r="J98" s="17" t="inlineStr"/>
      <c r="K98" s="25" t="inlineStr">
        <is>
          <t>Alta</t>
        </is>
      </c>
      <c r="L98" s="17" t="inlineStr">
        <is>
          <t>Homologado – confianza Alta</t>
        </is>
      </c>
      <c r="M98" s="17" t="inlineStr">
        <is>
          <t>Cruce por nomenclatura: dosis coincide; similitud 1.00. El material ocupa 2 filas en la hoja 1120 SJ (lote/almacén). La cantidad SAP y la física de esta vista son el total del material.</t>
        </is>
      </c>
    </row>
    <row r="99">
      <c r="A99" s="17" t="inlineStr">
        <is>
          <t>San Juan</t>
        </is>
      </c>
      <c r="B99" s="17" t="inlineStr">
        <is>
          <t>Medicamentos</t>
        </is>
      </c>
      <c r="C99" s="17" t="inlineStr">
        <is>
          <t>1000772</t>
        </is>
      </c>
      <c r="D99" s="17" t="inlineStr">
        <is>
          <t>AGUJA 40/12</t>
        </is>
      </c>
      <c r="E99" s="17" t="inlineStr">
        <is>
          <t>DESC10</t>
        </is>
      </c>
      <c r="F99" s="17" t="inlineStr">
        <is>
          <t>Aguja 40/12</t>
        </is>
      </c>
      <c r="G99" s="18" t="n">
        <v>95</v>
      </c>
      <c r="H99" s="18" t="n">
        <v>20</v>
      </c>
      <c r="I99" s="18" t="n">
        <v>75</v>
      </c>
      <c r="J99" s="17" t="inlineStr"/>
      <c r="K99" s="25" t="inlineStr">
        <is>
          <t>Alta</t>
        </is>
      </c>
      <c r="L99" s="17" t="inlineStr">
        <is>
          <t>Homologado – confianza Alta</t>
        </is>
      </c>
      <c r="M99" s="17" t="inlineStr">
        <is>
          <t>Cruce por nomenclatura: similitud 1.00.</t>
        </is>
      </c>
    </row>
    <row r="100">
      <c r="A100" s="17" t="inlineStr">
        <is>
          <t>San Juan</t>
        </is>
      </c>
      <c r="B100" s="17" t="inlineStr">
        <is>
          <t>Medicamentos</t>
        </is>
      </c>
      <c r="C100" s="17" t="inlineStr">
        <is>
          <t>1000371</t>
        </is>
      </c>
      <c r="D100" s="17" t="inlineStr">
        <is>
          <t>PROTECTOR SOLAR</t>
        </is>
      </c>
      <c r="E100" s="17" t="inlineStr">
        <is>
          <t>DESC290</t>
        </is>
      </c>
      <c r="F100" s="17" t="inlineStr">
        <is>
          <t>Protector solar Labial</t>
        </is>
      </c>
      <c r="G100" s="18" t="n">
        <v>73</v>
      </c>
      <c r="H100" s="18" t="n">
        <v>9</v>
      </c>
      <c r="I100" s="18" t="n">
        <v>64</v>
      </c>
      <c r="J100" s="17" t="inlineStr"/>
      <c r="K100" s="25" t="inlineStr">
        <is>
          <t>Alta</t>
        </is>
      </c>
      <c r="L100" s="17" t="inlineStr">
        <is>
          <t>Homologado – confianza Alta</t>
        </is>
      </c>
      <c r="M100" s="17" t="inlineStr">
        <is>
          <t>Cruce por nomenclatura: similitud 0.86. El material ocupa 3 filas en la hoja 1120 SJ (lote/almacén). La cantidad SAP y la física de esta vista son el total del material.</t>
        </is>
      </c>
    </row>
    <row r="101">
      <c r="A101" s="17" t="inlineStr">
        <is>
          <t>San Juan</t>
        </is>
      </c>
      <c r="B101" s="17" t="inlineStr">
        <is>
          <t>Medicamentos</t>
        </is>
      </c>
      <c r="C101" s="17" t="inlineStr">
        <is>
          <t>1001270</t>
        </is>
      </c>
      <c r="D101" s="17" t="inlineStr">
        <is>
          <t>FLUCONAZOL 150MG COMP</t>
        </is>
      </c>
      <c r="E101" s="17" t="inlineStr">
        <is>
          <t>MED81</t>
        </is>
      </c>
      <c r="F101" s="17" t="inlineStr">
        <is>
          <t>Fluconazol 150 mg(FM) comp</t>
        </is>
      </c>
      <c r="G101" s="18" t="n">
        <v>80</v>
      </c>
      <c r="H101" s="18" t="n">
        <v>18</v>
      </c>
      <c r="I101" s="18" t="n">
        <v>62</v>
      </c>
      <c r="J101" s="17" t="inlineStr"/>
      <c r="K101" s="25" t="inlineStr">
        <is>
          <t>Alta</t>
        </is>
      </c>
      <c r="L101" s="17" t="inlineStr">
        <is>
          <t>Homologado – confianza Alta</t>
        </is>
      </c>
      <c r="M101" s="17" t="inlineStr">
        <is>
          <t>Cruce por nomenclatura: dosis coincide; similitud 0.88. El material ocupa 2 filas en la hoja 1120 SJ (lote/almacén). La cantidad SAP y la física de esta vista son el total del material.</t>
        </is>
      </c>
    </row>
    <row r="102">
      <c r="A102" s="17" t="inlineStr">
        <is>
          <t>San Juan</t>
        </is>
      </c>
      <c r="B102" s="17" t="inlineStr">
        <is>
          <t>Medicamentos</t>
        </is>
      </c>
      <c r="C102" s="17" t="inlineStr">
        <is>
          <t>1001104</t>
        </is>
      </c>
      <c r="D102" s="17" t="inlineStr">
        <is>
          <t>TOBRAMICINA 5ML OFT GTS</t>
        </is>
      </c>
      <c r="E102" s="17" t="inlineStr">
        <is>
          <t>MED179</t>
        </is>
      </c>
      <c r="F102" s="17" t="inlineStr">
        <is>
          <t>Tobramicina 0,3% gotas oftalmicas x5ml</t>
        </is>
      </c>
      <c r="G102" s="18" t="n">
        <v>45</v>
      </c>
      <c r="H102" s="18" t="n">
        <v>3</v>
      </c>
      <c r="I102" s="18" t="n">
        <v>42</v>
      </c>
      <c r="J102" s="17" t="inlineStr"/>
      <c r="K102" s="26" t="inlineStr">
        <is>
          <t>Baja</t>
        </is>
      </c>
      <c r="L102" s="17" t="inlineStr">
        <is>
          <t>Homologado – confianza Baja – pendiente de validación</t>
        </is>
      </c>
      <c r="M102" s="17" t="inlineStr">
        <is>
          <t>Cruce por nomenclatura: dosis coincide; similitud 0.60.</t>
        </is>
      </c>
    </row>
    <row r="103">
      <c r="A103" s="17" t="inlineStr">
        <is>
          <t>San Juan</t>
        </is>
      </c>
      <c r="B103" s="17" t="inlineStr">
        <is>
          <t>Medicamentos</t>
        </is>
      </c>
      <c r="C103" s="17" t="inlineStr">
        <is>
          <t>1000058</t>
        </is>
      </c>
      <c r="D103" s="17" t="inlineStr">
        <is>
          <t>ALCOHOL EN GEL X 500ML</t>
        </is>
      </c>
      <c r="E103" s="17" t="inlineStr">
        <is>
          <t>DESC18</t>
        </is>
      </c>
      <c r="F103" s="17" t="inlineStr">
        <is>
          <t>Alcohol en gel x 500 ml</t>
        </is>
      </c>
      <c r="G103" s="18" t="n">
        <v>48</v>
      </c>
      <c r="H103" s="18" t="n">
        <v>16</v>
      </c>
      <c r="I103" s="18" t="n">
        <v>32</v>
      </c>
      <c r="J103" s="17" t="inlineStr"/>
      <c r="K103" s="25" t="inlineStr">
        <is>
          <t>Alta</t>
        </is>
      </c>
      <c r="L103" s="17" t="inlineStr">
        <is>
          <t>Homologado – confianza Alta</t>
        </is>
      </c>
      <c r="M103" s="17" t="inlineStr">
        <is>
          <t>Cruce por nomenclatura: dosis coincide; similitud 1.00.</t>
        </is>
      </c>
    </row>
    <row r="104">
      <c r="A104" s="17" t="inlineStr">
        <is>
          <t>San Juan</t>
        </is>
      </c>
      <c r="B104" s="17" t="inlineStr">
        <is>
          <t>Medicamentos</t>
        </is>
      </c>
      <c r="C104" s="17" t="inlineStr">
        <is>
          <t>1000097</t>
        </is>
      </c>
      <c r="D104" s="17" t="inlineStr">
        <is>
          <t>ALCOHOL AL 96% X 250ML</t>
        </is>
      </c>
      <c r="E104" s="17" t="inlineStr">
        <is>
          <t>DESC16</t>
        </is>
      </c>
      <c r="F104" s="17" t="inlineStr">
        <is>
          <t>Alcohol 96% x 500ml</t>
        </is>
      </c>
      <c r="G104" s="18" t="n">
        <v>24</v>
      </c>
      <c r="H104" s="18" t="n">
        <v>2</v>
      </c>
      <c r="I104" s="18" t="n">
        <v>22</v>
      </c>
      <c r="J104" s="17" t="inlineStr">
        <is>
          <t>1000097, 1000053</t>
        </is>
      </c>
      <c r="K104" s="26" t="inlineStr">
        <is>
          <t>Baja</t>
        </is>
      </c>
      <c r="L104" s="17" t="inlineStr">
        <is>
          <t>Homologado – confianza Baja – pendiente de validación</t>
        </is>
      </c>
      <c r="M104"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17" t="inlineStr">
        <is>
          <t>San Juan</t>
        </is>
      </c>
      <c r="B105" s="17" t="inlineStr">
        <is>
          <t>Medicamentos</t>
        </is>
      </c>
      <c r="C105" s="17" t="inlineStr">
        <is>
          <t>1000381</t>
        </is>
      </c>
      <c r="D105" s="17" t="inlineStr">
        <is>
          <t>BUDESONIDA DENVER SOL 20ML</t>
        </is>
      </c>
      <c r="E105" s="17" t="inlineStr">
        <is>
          <t>MED25</t>
        </is>
      </c>
      <c r="F105" s="17" t="inlineStr">
        <is>
          <t>Budesonide (gotas para NBZ) x 20ml</t>
        </is>
      </c>
      <c r="G105" s="18" t="n">
        <v>20</v>
      </c>
      <c r="H105" s="18" t="n">
        <v>2</v>
      </c>
      <c r="I105" s="18" t="n">
        <v>18</v>
      </c>
      <c r="J105" s="17" t="inlineStr"/>
      <c r="K105" s="26" t="inlineStr">
        <is>
          <t>Baja</t>
        </is>
      </c>
      <c r="L105" s="17" t="inlineStr">
        <is>
          <t>Homologado – confianza Baja – pendiente de validación</t>
        </is>
      </c>
      <c r="M105" s="17" t="inlineStr">
        <is>
          <t>Cruce por nomenclatura: dosis coincide; similitud 0.47. El material ocupa 2 filas en la hoja 1120 SJ (lote/almacén). La cantidad SAP y la física de esta vista son el total del material.</t>
        </is>
      </c>
    </row>
    <row r="106">
      <c r="A106" s="17" t="inlineStr">
        <is>
          <t>San Juan</t>
        </is>
      </c>
      <c r="B106" s="17" t="inlineStr">
        <is>
          <t>Descartables</t>
        </is>
      </c>
      <c r="C106" s="17" t="inlineStr">
        <is>
          <t>2000206</t>
        </is>
      </c>
      <c r="D106" s="17" t="inlineStr">
        <is>
          <t>TELA ADHESIVA 5CM HOSPITALARIA</t>
        </is>
      </c>
      <c r="E106" s="17" t="inlineStr">
        <is>
          <t>DESC132</t>
        </is>
      </c>
      <c r="F106" s="17" t="inlineStr">
        <is>
          <t>Tela Adhesiva Hospitalaria 2.5 cm</t>
        </is>
      </c>
      <c r="G106" s="18" t="n">
        <v>35</v>
      </c>
      <c r="H106" s="18" t="n">
        <v>22</v>
      </c>
      <c r="I106" s="18" t="n">
        <v>13</v>
      </c>
      <c r="J106" s="17" t="inlineStr"/>
      <c r="K106" s="26" t="inlineStr">
        <is>
          <t>Baja</t>
        </is>
      </c>
      <c r="L106" s="17" t="inlineStr">
        <is>
          <t>Homologado – confianza Baja – pendiente de validación</t>
        </is>
      </c>
      <c r="M106" s="17" t="inlineStr">
        <is>
          <t>Cruce por nomenclatura: dosis/presentación distinta (2.5CM vs 5CM); similitud 0.82.</t>
        </is>
      </c>
    </row>
    <row r="107">
      <c r="A107" s="17" t="inlineStr">
        <is>
          <t>San Juan</t>
        </is>
      </c>
      <c r="B107" s="17" t="inlineStr">
        <is>
          <t>Medicamentos</t>
        </is>
      </c>
      <c r="C107" s="17" t="inlineStr">
        <is>
          <t>1000723</t>
        </is>
      </c>
      <c r="D107" s="17" t="inlineStr">
        <is>
          <t>SINCERUM GOTAS</t>
        </is>
      </c>
      <c r="E107" s="17" t="inlineStr">
        <is>
          <t>MED166</t>
        </is>
      </c>
      <c r="F107" s="17" t="inlineStr">
        <is>
          <t>Sincerum Gotas oticas x 5 ml</t>
        </is>
      </c>
      <c r="G107" s="18" t="n">
        <v>15</v>
      </c>
      <c r="H107" s="18" t="n">
        <v>2</v>
      </c>
      <c r="I107" s="18" t="n">
        <v>13</v>
      </c>
      <c r="J107" s="17" t="inlineStr"/>
      <c r="K107" s="30" t="inlineStr">
        <is>
          <t>Media</t>
        </is>
      </c>
      <c r="L107" s="17" t="inlineStr">
        <is>
          <t>Homologado – confianza Media – pendiente de validación</t>
        </is>
      </c>
      <c r="M107" s="17" t="inlineStr">
        <is>
          <t>Cruce por nomenclatura: una nomenclatura no informa dosis; similitud 0.78.</t>
        </is>
      </c>
    </row>
    <row r="108">
      <c r="A108" s="17" t="inlineStr">
        <is>
          <t>San Juan</t>
        </is>
      </c>
      <c r="B108" s="17" t="inlineStr">
        <is>
          <t>Medicamentos</t>
        </is>
      </c>
      <c r="C108" s="17" t="inlineStr">
        <is>
          <t>1000731</t>
        </is>
      </c>
      <c r="D108" s="17" t="inlineStr">
        <is>
          <t>FUSIMED B EMULSION</t>
        </is>
      </c>
      <c r="E108" s="17" t="inlineStr">
        <is>
          <t>MED89</t>
        </is>
      </c>
      <c r="F108" s="17" t="inlineStr">
        <is>
          <t>Fusimed B 2% x 50gr Emulsion</t>
        </is>
      </c>
      <c r="G108" s="18" t="n">
        <v>15</v>
      </c>
      <c r="H108" s="18" t="n">
        <v>2</v>
      </c>
      <c r="I108" s="18" t="n">
        <v>13</v>
      </c>
      <c r="J108" s="17" t="inlineStr"/>
      <c r="K108" s="30" t="inlineStr">
        <is>
          <t>Media</t>
        </is>
      </c>
      <c r="L108" s="17" t="inlineStr">
        <is>
          <t>Homologado – confianza Media – pendiente de validación</t>
        </is>
      </c>
      <c r="M108" s="17" t="inlineStr">
        <is>
          <t>Cruce por nomenclatura: una nomenclatura no informa dosis; similitud 0.81. El material ocupa 2 filas en la hoja 1120 SJ (lote/almacén). La cantidad SAP y la física de esta vista son el total del material.</t>
        </is>
      </c>
    </row>
    <row r="109">
      <c r="A109" s="17" t="inlineStr">
        <is>
          <t>San Juan</t>
        </is>
      </c>
      <c r="B109" s="17" t="inlineStr">
        <is>
          <t>Medicamentos</t>
        </is>
      </c>
      <c r="C109" s="17" t="inlineStr">
        <is>
          <t>1001001</t>
        </is>
      </c>
      <c r="D109" s="17" t="inlineStr">
        <is>
          <t>FUSIMED B OTONASAL 15grs</t>
        </is>
      </c>
      <c r="E109" s="17" t="inlineStr">
        <is>
          <t>MED90</t>
        </is>
      </c>
      <c r="F109" s="17" t="inlineStr">
        <is>
          <t>Fusimed B Otonasal x 15 gr</t>
        </is>
      </c>
      <c r="G109" s="18" t="n">
        <v>15</v>
      </c>
      <c r="H109" s="18" t="n">
        <v>2</v>
      </c>
      <c r="I109" s="18" t="n">
        <v>13</v>
      </c>
      <c r="J109" s="17" t="inlineStr"/>
      <c r="K109" s="25" t="inlineStr">
        <is>
          <t>Alta</t>
        </is>
      </c>
      <c r="L109" s="17" t="inlineStr">
        <is>
          <t>Homologado – confianza Alta</t>
        </is>
      </c>
      <c r="M109" s="17" t="inlineStr">
        <is>
          <t>Cruce por nomenclatura: dosis coincide; similitud 0.94.</t>
        </is>
      </c>
    </row>
    <row r="110">
      <c r="A110" s="17" t="inlineStr">
        <is>
          <t>San Juan</t>
        </is>
      </c>
      <c r="B110" s="17" t="inlineStr">
        <is>
          <t>Medicamentos</t>
        </is>
      </c>
      <c r="C110" s="17" t="inlineStr">
        <is>
          <t>1005261</t>
        </is>
      </c>
      <c r="D110" s="17" t="inlineStr">
        <is>
          <t>BETAMETASONA+LORATADINA X 10 COMP</t>
        </is>
      </c>
      <c r="E110" s="17" t="inlineStr">
        <is>
          <t>MED120</t>
        </is>
      </c>
      <c r="F110" s="17" t="inlineStr">
        <is>
          <t>Loratadina/betametasona 10mg/0,6 mgcomp (FM)</t>
        </is>
      </c>
      <c r="G110" s="18" t="n">
        <v>24</v>
      </c>
      <c r="H110" s="18" t="n">
        <v>20</v>
      </c>
      <c r="I110" s="18" t="n">
        <v>4</v>
      </c>
      <c r="J110" s="17" t="inlineStr">
        <is>
          <t>1005261, 1000144</t>
        </is>
      </c>
      <c r="K110" s="30" t="inlineStr">
        <is>
          <t>Media</t>
        </is>
      </c>
      <c r="L110" s="17" t="inlineStr">
        <is>
          <t>Homologado – confianza Media – pendiente de validación</t>
        </is>
      </c>
      <c r="M110"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17" t="inlineStr">
        <is>
          <t>San Juan</t>
        </is>
      </c>
      <c r="B111" s="17" t="inlineStr">
        <is>
          <t>Medicamentos</t>
        </is>
      </c>
      <c r="C111" s="17" t="inlineStr">
        <is>
          <t>1000112</t>
        </is>
      </c>
      <c r="D111" s="17" t="inlineStr">
        <is>
          <t>SOLUCION FISIOLOGICA X 100ML</t>
        </is>
      </c>
      <c r="E111" s="17" t="inlineStr">
        <is>
          <t>MED167</t>
        </is>
      </c>
      <c r="F111" s="17" t="inlineStr">
        <is>
          <t>Solucion Fisiologica 100ml Gotero</t>
        </is>
      </c>
      <c r="G111" s="18" t="n">
        <v>4</v>
      </c>
      <c r="H111" s="18" t="n">
        <v>4</v>
      </c>
      <c r="I111" s="18" t="n">
        <v>0</v>
      </c>
      <c r="J111" s="17" t="inlineStr"/>
      <c r="K111" s="26" t="inlineStr">
        <is>
          <t>Baja</t>
        </is>
      </c>
      <c r="L111" s="17" t="inlineStr">
        <is>
          <t>Homologado – confianza Baja – pendiente de validación</t>
        </is>
      </c>
      <c r="M111" s="17" t="inlineStr">
        <is>
          <t>Cruce por nomenclatura: dosis coincide; similitud 0.86.</t>
        </is>
      </c>
    </row>
  </sheetData>
  <autoFilter ref="A5:M1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A57"/>
  <sheetViews>
    <sheetView showGridLines="0" workbookViewId="0">
      <selection activeCell="A1" sqref="A1"/>
    </sheetView>
  </sheetViews>
  <sheetFormatPr baseColWidth="8" defaultRowHeight="15"/>
  <cols>
    <col width="120" customWidth="1" style="13" min="1" max="1"/>
  </cols>
  <sheetData>
    <row r="2">
      <c r="A2" s="14" t="inlineStr">
        <is>
          <t>Metodología, criterios y correcciones aplicadas</t>
        </is>
      </c>
    </row>
    <row r="5">
      <c r="A5" s="23" t="inlineStr">
        <is>
          <t>Correcciones de esta versión</t>
        </is>
      </c>
    </row>
    <row r="6" ht="52" customHeight="1" s="13">
      <c r="A6" s="44"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44" t="inlineStr">
        <is>
          <t>• El origen de cada fila se identifica por la columna «Origen del registro» y no por su posición en la hoja, así el filtro alcanza para separar stock SAP de inventario físico sin código.</t>
        </is>
      </c>
    </row>
    <row r="8" ht="14" customHeight="1" s="13">
      <c r="A8" s="44" t="inlineStr">
        <is>
          <t>• La columna O (%) ya no depende de la celda de totales: usa SUM($M$2:$M$n) sobre el bloque de SAP.</t>
        </is>
      </c>
    </row>
    <row r="9" ht="26" customHeight="1" s="13">
      <c r="A9" s="44" t="inlineStr">
        <is>
          <t>• La columna P (VU) se envolvió en IFERROR: antes devolvía #DIV/0! en 160 filas con cantidad 0 (en todas ellas el valor en SAP también es 0).</t>
        </is>
      </c>
    </row>
    <row r="10" ht="39" customHeight="1" s="13">
      <c r="A10" s="44"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44" t="inlineStr">
        <is>
          <t>• Se agregó la hoja Conciliación: una fila por material, con todo lo necesario para validar un material de punta a punta.</t>
        </is>
      </c>
    </row>
    <row r="12" ht="14" customHeight="1" s="13">
      <c r="A12" s="44" t="inlineStr">
        <is>
          <t>• Se agregaron las hojas operativas Dar de baja en SAP, Dar de alta en SAP y Sin correspondencia SAP.</t>
        </is>
      </c>
    </row>
    <row r="13" ht="26" customHeight="1" s="13">
      <c r="A13" s="44" t="inlineStr">
        <is>
          <t>• Se agregó la hoja Control de cantidades, que compara los totales de los archivos originales con los usados en el análisis.</t>
        </is>
      </c>
    </row>
    <row r="15">
      <c r="A15" s="23" t="inlineStr">
        <is>
          <t>Clasificaciones de SAP y alcance del inventario físico</t>
        </is>
      </c>
    </row>
    <row r="16" ht="39" customHeight="1" s="13">
      <c r="A16" s="44" t="inlineStr">
        <is>
          <t>• Se contempla todo el inventario de SAP, no sólo medicamentos y descartables. Las clasificaciones presentes son: Medicamentos (ZMED), Descartables (ZDES), Uniformes (ZUNI), Equipos (ZEQI) y Repuestos (ZERS).</t>
        </is>
      </c>
    </row>
    <row r="17" ht="39" customHeight="1" s="13">
      <c r="A17" s="44"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44" t="inlineStr">
        <is>
          <t>• Un material de medicamentos o descartables sin recuento queda como «Sin recuento físico», que es distinto de no tener homologación.</t>
        </is>
      </c>
    </row>
    <row r="19" ht="26" customHeight="1" s="13">
      <c r="A19" s="44" t="inlineStr">
        <is>
          <t>• El estado de homologación distingue: homologado (con su nivel de confianza), pendiente de validación, sin homologación, sin correspondencia confirmada y fuera del alcance.</t>
        </is>
      </c>
    </row>
    <row r="21">
      <c r="A21" s="23" t="inlineStr">
        <is>
          <t>Diferencias y signo</t>
        </is>
      </c>
    </row>
    <row r="22" ht="26" customHeight="1" s="13">
      <c r="A22" s="44" t="inlineStr">
        <is>
          <t>• Diferencia = Libre utilización (SAP) − Cantidad física (recuento). Es la fórmula que ya traía el archivo de SAP en la columna R.</t>
        </is>
      </c>
    </row>
    <row r="23" ht="14" customHeight="1" s="13">
      <c r="A23" s="44" t="inlineStr">
        <is>
          <t>• Diferencia POSITIVA: SAP informa más que el recuento → DAR DE BAJA.</t>
        </is>
      </c>
    </row>
    <row r="24" ht="14" customHeight="1" s="13">
      <c r="A24" s="44" t="inlineStr">
        <is>
          <t>• Diferencia NEGATIVA: el recuento supera a SAP → DAR DE ALTA.</t>
        </is>
      </c>
    </row>
    <row r="25" ht="26" customHeight="1" s="13">
      <c r="A25" s="44" t="inlineStr">
        <is>
          <t>• Los ítems del inventario físico sin código SAP tienen cantidad SAP 0, de modo que su diferencia es negativa: son altas de material.</t>
        </is>
      </c>
    </row>
    <row r="26" ht="39" customHeight="1" s="13">
      <c r="A26" s="44" t="inlineStr">
        <is>
          <t>• La diferencia global de una base incluye materiales que el recuento no cubrió; ésos no son faltantes. El ajuste operativo son las cantidades a dar de baja y a dar de alta, que sólo consideran materiales con recuento.</t>
        </is>
      </c>
    </row>
    <row r="28">
      <c r="A28" s="23" t="inlineStr">
        <is>
          <t>Valorización: valor promedio ponderado</t>
        </is>
      </c>
    </row>
    <row r="29" ht="26" customHeight="1" s="13">
      <c r="A29" s="44" t="inlineStr">
        <is>
          <t>• VU promedio ponderado del material = suma de Valor libre util. / suma de Libre utilización de todas las filas del material.</t>
        </is>
      </c>
    </row>
    <row r="30" ht="26" customHeight="1" s="13">
      <c r="A30" s="44" t="inlineStr">
        <is>
          <t>• Diferencia económica = diferencia de cantidades × VU promedio ponderado. Se calcula sólo donde hay recuento y la diferencia es real.</t>
        </is>
      </c>
    </row>
    <row r="31" ht="26" customHeight="1" s="13">
      <c r="A31" s="44" t="inlineStr">
        <is>
          <t>• Los ítems sin código SAP no tienen valor unitario: su diferencia económica no puede calcularse y queda identificada como dato faltante. No se estimó ningún valor.</t>
        </is>
      </c>
    </row>
    <row r="32" ht="39" customHeight="1" s="13">
      <c r="A32" s="44"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44"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5">
      <c r="A35" s="23" t="inlineStr">
        <is>
          <t>Imputación de la cantidad física en las hojas de detalle</t>
        </is>
      </c>
    </row>
    <row r="36" ht="39" customHeight="1" s="13">
      <c r="A36" s="44"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44" t="inlineStr">
        <is>
          <t>• Para leer a nivel material están las columnas «Cantidad SAP del material», «Inventario físico Avain del material» y «Diferencia del material», y sobre todo la hoja Conciliación, que ya trae una fila por material.</t>
        </is>
      </c>
    </row>
    <row r="39">
      <c r="A39" s="23" t="inlineStr">
        <is>
          <t>Orden de precedencia del cruce</t>
        </is>
      </c>
    </row>
    <row r="40" ht="26" customHeight="1" s="13">
      <c r="A40" s="44" t="inlineStr">
        <is>
          <t>• 1. Homologación (Catálogo común): código o nombre de Avain → ítem del Master → código SAP. La confianza resultante es la más débil de los dos tramos.</t>
        </is>
      </c>
    </row>
    <row r="41" ht="26" customHeight="1" s="13">
      <c r="A41" s="44" t="inlineStr">
        <is>
          <t>• 2. Nomenclatura: comparación del nombre de Avain con el texto breve de material de SAP del mismo centro, con control de dosis, volumen y calibre o talle.</t>
        </is>
      </c>
    </row>
    <row r="42" ht="14" customHeight="1" s="13">
      <c r="A42" s="44" t="inlineStr">
        <is>
          <t>• 3. Sin correspondencia: se conserva la línea y el código SAP queda vacío.</t>
        </is>
      </c>
    </row>
    <row r="43" ht="39" customHeight="1" s="13">
      <c r="A43" s="44" t="inlineStr">
        <is>
          <t>• Control de consistencia: si el código de Avain está homologado a un ítem del Master cuyo nombre no se parece al del inventario, el vínculo por código se descarta y se cruza por nomenclatura. Son 29 casos, todos en Neuquén.</t>
        </is>
      </c>
    </row>
    <row r="45">
      <c r="A45" s="23" t="inlineStr">
        <is>
          <t>Trazabilidad de las fórmulas</t>
        </is>
      </c>
    </row>
    <row r="46" ht="26" customHeight="1" s="13">
      <c r="A46" s="44" t="inlineStr">
        <is>
          <t>• En la hoja Conciliación, Cantidad SAP, Cantidad física y VU se traen por SUMIF desde la hoja de detalle de cada centro, así que cualquier corrección en el detalle se refleja automáticamente.</t>
        </is>
      </c>
    </row>
    <row r="47" ht="14" customHeight="1" s="13">
      <c r="A47" s="44" t="inlineStr">
        <is>
          <t>• Diferencia, Valor SAP, Valor del recuento y Diferencia económica son fórmulas sobre esas columnas.</t>
        </is>
      </c>
    </row>
    <row r="48" ht="14" customHeight="1" s="13">
      <c r="A48" s="44" t="inlineStr">
        <is>
          <t>• Los indicadores del Resumen son SUMIFS y COUNTIFS sobre la hoja Conciliación: no hay valores fijos.</t>
        </is>
      </c>
    </row>
    <row r="49" ht="26" customHeight="1" s="13">
      <c r="A49" s="44" t="inlineStr">
        <is>
          <t>• Los totales de Conciliación y de las hojas operativas usan SUBTOTAL, de modo que responden al filtro aplicado.</t>
        </is>
      </c>
    </row>
    <row r="51">
      <c r="A51" s="23" t="inlineStr">
        <is>
          <t>Pendientes de validación</t>
        </is>
      </c>
    </row>
    <row r="52" ht="14" customHeight="1" s="13">
      <c r="A52" s="44" t="inlineStr">
        <is>
          <t>• 29 códigos de Neuquén cuya homologación no coincide con el producto del inventario físico.</t>
        </is>
      </c>
    </row>
    <row r="53" ht="26" customHeight="1" s="13">
      <c r="A53" s="44" t="inlineStr">
        <is>
          <t>• 17 códigos de Neuquén que identifican dos productos distintos cada uno: el cruce se hace por código + denominación.</t>
        </is>
      </c>
    </row>
    <row r="54" ht="14" customHeight="1" s="13">
      <c r="A54" s="44" t="inlineStr">
        <is>
          <t>• Posibles duplicidades de código SAP y materiales que reciben varias denominaciones de Avain.</t>
        </is>
      </c>
    </row>
    <row r="55" ht="26" customHeight="1" s="13">
      <c r="A55" s="44" t="inlineStr">
        <is>
          <t>• Diferencias internas del informe de Avain en Neuquén: Adrenalina 1mg/mL (15) y Metronidazol 500mg (20).</t>
        </is>
      </c>
    </row>
    <row r="56" ht="14" customHeight="1" s="13">
      <c r="A56" s="44" t="inlineStr">
        <is>
          <t>• 89 ítems del Master con más de un código SAP candidato y 17 sin candidato.</t>
        </is>
      </c>
    </row>
    <row r="57" ht="14" customHeight="1" s="13">
      <c r="A57" s="44"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2026-10-02T21:29:24Z</dcterms:modified>
  <cp:lastModifiedBy>Reinado, Matias</cp:lastModifiedBy>
  <cp:revision>1</cp:revision>
</cp:coreProperties>
</file>